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omments1.xml" ContentType="application/vnd.openxmlformats-officedocument.spreadsheetml.comments+xml"/>
  <Override PartName="/xl/customProperty4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5.bin" ContentType="application/vnd.openxmlformats-officedocument.spreadsheetml.customProperty"/>
  <Override PartName="/xl/customProperty11.bin" ContentType="application/vnd.openxmlformats-officedocument.spreadsheetml.customProperty"/>
  <Override PartName="/xl/comments3.xml" ContentType="application/vnd.openxmlformats-officedocument.spreadsheetml.comments+xml"/>
  <Override PartName="/xl/comments2.xml" ContentType="application/vnd.openxmlformats-officedocument.spreadsheetml.comments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M:\2025\2025 WA PGA\For Filing\"/>
    </mc:Choice>
  </mc:AlternateContent>
  <xr:revisionPtr revIDLastSave="0" documentId="13_ncr:1_{FFADB571-4AA3-49FF-A6EB-D5FC36EA6468}" xr6:coauthVersionLast="47" xr6:coauthVersionMax="47" xr10:uidLastSave="{00000000-0000-0000-0000-000000000000}"/>
  <bookViews>
    <workbookView xWindow="28680" yWindow="-120" windowWidth="29040" windowHeight="15990" firstSheet="6" xr2:uid="{38539E67-B2E9-4EDE-8F83-BD8610D567C4}"/>
  </bookViews>
  <sheets>
    <sheet name="Index" sheetId="2" r:id="rId1"/>
    <sheet name="Total Revenue Change" sheetId="44" r:id="rId2"/>
    <sheet name="Rate Schedule Change 150 " sheetId="42" r:id="rId3"/>
    <sheet name="Rate Schedule 155 Change" sheetId="55" r:id="rId4"/>
    <sheet name="Input " sheetId="20" r:id="rId5"/>
    <sheet name="Commodity" sheetId="50" r:id="rId6"/>
    <sheet name="Demand " sheetId="43" r:id="rId7"/>
    <sheet name="Input - Demand Contracts" sheetId="49" r:id="rId8"/>
    <sheet name="Input - Amortization Balances" sheetId="39" r:id="rId9"/>
    <sheet name="Amortization Calculation" sheetId="26" r:id="rId10"/>
    <sheet name="Conversion Factor" sheetId="34" r:id="rId11"/>
    <sheet name="For Cover Letter" sheetId="51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</externalReferences>
  <definedNames>
    <definedName name="__123Graph_D" localSheetId="5" hidden="1">'[1]Page6-WACOG'!#REF!</definedName>
    <definedName name="__123Graph_D" localSheetId="6" hidden="1">'[2]Page6-WACOG'!#REF!</definedName>
    <definedName name="__123Graph_D" localSheetId="2" hidden="1">'[2]Page6-WACOG'!#REF!</definedName>
    <definedName name="__123Graph_D" hidden="1">'[2]Page6-WACOG'!#REF!</definedName>
    <definedName name="__123Graph_E" localSheetId="5" hidden="1">'[1]Page6-WACOG'!#REF!</definedName>
    <definedName name="__123Graph_E" localSheetId="6" hidden="1">'[2]Page6-WACOG'!#REF!</definedName>
    <definedName name="__123Graph_E" localSheetId="2" hidden="1">'[2]Page6-WACOG'!#REF!</definedName>
    <definedName name="__123Graph_E" hidden="1">'[2]Page6-WACOG'!#REF!</definedName>
    <definedName name="__123Graph_F" localSheetId="5" hidden="1">'[1]Page6-WACOG'!#REF!</definedName>
    <definedName name="__123Graph_F" localSheetId="6" hidden="1">'[2]Page6-WACOG'!#REF!</definedName>
    <definedName name="__123Graph_F" localSheetId="2" hidden="1">'[2]Page6-WACOG'!#REF!</definedName>
    <definedName name="__123Graph_F" hidden="1">'[2]Page6-WACOG'!#REF!</definedName>
    <definedName name="_10DEMAND" localSheetId="5">#REF!</definedName>
    <definedName name="_10DEMAND" localSheetId="6">#REF!</definedName>
    <definedName name="_10DEMAND" localSheetId="2">#REF!</definedName>
    <definedName name="_10DEMAND">#REF!</definedName>
    <definedName name="_Fill" localSheetId="5" hidden="1">#REF!</definedName>
    <definedName name="_Fill" localSheetId="2" hidden="1">#REF!</definedName>
    <definedName name="_Fill" hidden="1">#REF!</definedName>
    <definedName name="_Key1" localSheetId="5" hidden="1">#REF!</definedName>
    <definedName name="_Key1" localSheetId="2" hidden="1">#REF!</definedName>
    <definedName name="_Key1" hidden="1">#REF!</definedName>
    <definedName name="_Order1" hidden="1">255</definedName>
    <definedName name="_Order2" hidden="1">0</definedName>
    <definedName name="_SCH131" localSheetId="5">#REF!</definedName>
    <definedName name="_SCH131" localSheetId="6">#REF!</definedName>
    <definedName name="_SCH131" localSheetId="2">#REF!</definedName>
    <definedName name="_SCH131">#REF!</definedName>
    <definedName name="_Sort" localSheetId="5" hidden="1">#REF!</definedName>
    <definedName name="_Sort" localSheetId="2" hidden="1">#REF!</definedName>
    <definedName name="_Sort" hidden="1">#REF!</definedName>
    <definedName name="A.1" localSheetId="5">#REF!</definedName>
    <definedName name="A.1" localSheetId="2">#REF!</definedName>
    <definedName name="A.1">#REF!</definedName>
    <definedName name="A.2" localSheetId="5">#REF!</definedName>
    <definedName name="A.2" localSheetId="2">#REF!</definedName>
    <definedName name="A.2">#REF!</definedName>
    <definedName name="Actual_Cost_Per_MMBtu" localSheetId="5">'[3]Oregon Gas Costs - 1999'!#REF!</definedName>
    <definedName name="Actual_Cost_Per_MMBtu">'[3]Oregon Gas Costs - 1999'!#REF!</definedName>
    <definedName name="Actual_Gas_Costs" localSheetId="5">#REF!</definedName>
    <definedName name="Actual_Gas_Costs">#REF!</definedName>
    <definedName name="Actual_Volumes" localSheetId="5">#REF!</definedName>
    <definedName name="Actual_Volumes">#REF!</definedName>
    <definedName name="Analysis_of_Year_to_Date_Gas_Costs___WWP_System" localSheetId="5">#REF!</definedName>
    <definedName name="Analysis_of_Year_to_Date_Gas_Costs___WWP_System">#REF!</definedName>
    <definedName name="AVAContract">[4]Deals!$AD$1:$AD$65536</definedName>
    <definedName name="B.1" localSheetId="5">#REF!</definedName>
    <definedName name="B.1" localSheetId="2">#REF!</definedName>
    <definedName name="B.1">#REF!</definedName>
    <definedName name="Balancing_Account_Summary" localSheetId="5">#REF!</definedName>
    <definedName name="Balancing_Account_Summary">#REF!</definedName>
    <definedName name="BilledRev60_EntryLookup" localSheetId="5">INDEX('[5]Rev Summary'!$F$66:$F$67,2):'[5]Rev Summary'!$F$105</definedName>
    <definedName name="BilledRev60_EntryLookup">INDEX('[5]Rev Summary'!$F$66:$F$67,2):'[5]Rev Summary'!$F$105</definedName>
    <definedName name="Budgeted_Costs_Volumes" localSheetId="5">#REF!</definedName>
    <definedName name="Budgeted_Costs_Volumes">#REF!</definedName>
    <definedName name="C.1" localSheetId="5">#REF!</definedName>
    <definedName name="C.1" localSheetId="2">#REF!</definedName>
    <definedName name="C.1">#REF!</definedName>
    <definedName name="C.2" localSheetId="5">#REF!</definedName>
    <definedName name="C.2" localSheetId="2">#REF!</definedName>
    <definedName name="C.2">#REF!</definedName>
    <definedName name="C.3" localSheetId="5">#REF!</definedName>
    <definedName name="C.3" localSheetId="2">#REF!</definedName>
    <definedName name="C.3">#REF!</definedName>
    <definedName name="calcsheet1">#N/A</definedName>
    <definedName name="calcsheet2">#N/A</definedName>
    <definedName name="calcsheet3">#N/A</definedName>
    <definedName name="CalRev60_EntryLookup" localSheetId="5">INDEX('[5]Rev Summary'!$F$396:$F$397,2):'[5]Rev Summary'!$F$435</definedName>
    <definedName name="CalRev60_EntryLookup">INDEX('[5]Rev Summary'!$F$396:$F$397,2):'[5]Rev Summary'!$F$435</definedName>
    <definedName name="CMonth" localSheetId="5">#REF!</definedName>
    <definedName name="CMonth">#REF!</definedName>
    <definedName name="Commodity_Costs" localSheetId="5">#REF!</definedName>
    <definedName name="Commodity_Costs">#REF!</definedName>
    <definedName name="CommRev60_EntryLookup" localSheetId="5">INDEX('[5]Rev Summary'!$F$616:$F$617,2):'[5]Rev Summary'!$F$655</definedName>
    <definedName name="CommRev60_EntryLookup">INDEX('[5]Rev Summary'!$F$616:$F$617,2):'[5]Rev Summary'!$F$655</definedName>
    <definedName name="CopyClasses" localSheetId="5">'[5]Rev Summary'!$F$1278:INDEX('[5]Rev Summary'!$F$1278:$F$1316,COUNTA('[5]Rev Summary'!$F$1278:$F$1316))</definedName>
    <definedName name="CopyClasses">'[5]Rev Summary'!$F$1278:INDEX('[5]Rev Summary'!$F$1278:$F$1316,COUNTA('[5]Rev Summary'!$F$1278:$F$1316))</definedName>
    <definedName name="CounterParty">[4]Deals!$K$1:$K$65536</definedName>
    <definedName name="_xlnm.Criteria" localSheetId="5">#REF!</definedName>
    <definedName name="_xlnm.Criteria">#REF!</definedName>
    <definedName name="CYTD" localSheetId="5">#REF!</definedName>
    <definedName name="CYTD">#REF!</definedName>
    <definedName name="_xlnm.Database" localSheetId="5">'[6]May 2000'!#REF!</definedName>
    <definedName name="_xlnm.Database" localSheetId="2">'[6]May 2000'!#REF!</definedName>
    <definedName name="_xlnm.Database">'[6]May 2000'!#REF!</definedName>
    <definedName name="Deal_Book_DB">[4]Deals!$A$1:$AS$65536</definedName>
    <definedName name="Demand_DataTable" localSheetId="5">#REF!</definedName>
    <definedName name="Demand_DataTable" localSheetId="2">#REF!</definedName>
    <definedName name="Demand_DataTable">#REF!</definedName>
    <definedName name="DemandRev60_EntryLookup" localSheetId="5">INDEX('[5]Rev Summary'!$F$506:$F$507,2):'[5]Rev Summary'!$F$545</definedName>
    <definedName name="DemandRev60_EntryLookup">INDEX('[5]Rev Summary'!$F$506:$F$507,2):'[5]Rev Summary'!$F$545</definedName>
    <definedName name="Differences" localSheetId="5">#REF!</definedName>
    <definedName name="Differences">#REF!</definedName>
    <definedName name="DivM" localSheetId="5">#REF!</definedName>
    <definedName name="DivM">#REF!</definedName>
    <definedName name="DivY" localSheetId="5">#REF!</definedName>
    <definedName name="DivY">#REF!</definedName>
    <definedName name="Dth_d">[4]Deals!$R$1:$R$65536</definedName>
    <definedName name="E.1" localSheetId="5">#REF!</definedName>
    <definedName name="E.1" localSheetId="2">#REF!</definedName>
    <definedName name="E.1">#REF!</definedName>
    <definedName name="E.2" localSheetId="5">#REF!</definedName>
    <definedName name="E.2" localSheetId="2">#REF!</definedName>
    <definedName name="E.2">#REF!</definedName>
    <definedName name="E.4" localSheetId="5">#REF!</definedName>
    <definedName name="E.4" localSheetId="2">#REF!</definedName>
    <definedName name="E.4">#REF!</definedName>
    <definedName name="E.6" localSheetId="5">#REF!</definedName>
    <definedName name="E.6" localSheetId="2">#REF!</definedName>
    <definedName name="E.6">#REF!</definedName>
    <definedName name="E.7" localSheetId="5">#REF!</definedName>
    <definedName name="E.7" localSheetId="2">#REF!</definedName>
    <definedName name="E.7">#REF!</definedName>
    <definedName name="EFFDATE">[7]Inputs!$B$85</definedName>
    <definedName name="EIA857_Report_Info" localSheetId="5">#REF!</definedName>
    <definedName name="EIA857_Report_Info">#REF!</definedName>
    <definedName name="EMonth" localSheetId="5">[8]Data!$G$4:$G$4,[8]Data!#REF!</definedName>
    <definedName name="EMonth">[8]Data!$G$4:$G$4,[8]Data!#REF!</definedName>
    <definedName name="ExpM" localSheetId="5">#REF!</definedName>
    <definedName name="ExpM">#REF!</definedName>
    <definedName name="ExpY" localSheetId="5">#REF!</definedName>
    <definedName name="ExpY">#REF!</definedName>
    <definedName name="EYTD" localSheetId="5">[8]Data!#REF!,[8]Data!#REF!</definedName>
    <definedName name="EYTD">[8]Data!#REF!,[8]Data!#REF!</definedName>
    <definedName name="From">[4]Deals!$Y$1:$Y$65536</definedName>
    <definedName name="Fuel_Consumed_DataTable" localSheetId="5">#REF!</definedName>
    <definedName name="Fuel_Consumed_DataTable" localSheetId="2">#REF!</definedName>
    <definedName name="Fuel_Consumed_DataTable">#REF!</definedName>
    <definedName name="G.2" localSheetId="5">#REF!</definedName>
    <definedName name="G.2" localSheetId="2">#REF!</definedName>
    <definedName name="G.2">#REF!</definedName>
    <definedName name="GRCRev60_EntryLookup" localSheetId="5">INDEX('[5]Rev Summary'!$F$1166:$F$1167,2):'[5]Rev Summary'!$F$1205</definedName>
    <definedName name="GRCRev60_EntryLookup">INDEX('[5]Rev Summary'!$F$1166:$F$1167,2):'[5]Rev Summary'!$F$1205</definedName>
    <definedName name="GrossUnbillAccrRev60_EntryLookup" localSheetId="5">INDEX('[5]Rev Summary'!$F$946:$F$947,2):'[5]Rev Summary'!$F$985</definedName>
    <definedName name="GrossUnbillAccrRev60_EntryLookup">INDEX('[5]Rev Summary'!$F$946:$F$947,2):'[5]Rev Summary'!$F$985</definedName>
    <definedName name="GrossUnbillRevRev60_EntryLookup" localSheetId="5">INDEX('[5]Rev Summary'!$F$1056:$F$1057,2):'[5]Rev Summary'!$F$1095</definedName>
    <definedName name="GrossUnbillRevRev60_EntryLookup">INDEX('[5]Rev Summary'!$F$1056:$F$1057,2):'[5]Rev Summary'!$F$1095</definedName>
    <definedName name="ID_Elec" localSheetId="5">#REF!</definedName>
    <definedName name="ID_Elec" localSheetId="10">[9]DebtCalc!#REF!</definedName>
    <definedName name="ID_Elec" localSheetId="2">#REF!</definedName>
    <definedName name="ID_Elec">#REF!</definedName>
    <definedName name="ID_Gas" localSheetId="5">#REF!</definedName>
    <definedName name="ID_Gas" localSheetId="2">#REF!</definedName>
    <definedName name="ID_Gas">#REF!</definedName>
    <definedName name="IndexPrices" localSheetId="5">#REF!</definedName>
    <definedName name="IndexPrices" localSheetId="2">#REF!</definedName>
    <definedName name="IndexPrices">#REF!</definedName>
    <definedName name="IndexPrices2" localSheetId="5">#REF!</definedName>
    <definedName name="IndexPrices2" localSheetId="2">#REF!</definedName>
    <definedName name="IndexPrices2">#REF!</definedName>
    <definedName name="Input___Demand_Contracts" localSheetId="7">Index!$A$20</definedName>
    <definedName name="IntCY09" localSheetId="5">'[10]Interest Rates-new amort'!$A$246:$C$267</definedName>
    <definedName name="IntCY09">'[10]Interest Rates-new amort'!$A$246:$C$267</definedName>
    <definedName name="Journal_Entry_Dollars" localSheetId="5">#REF!</definedName>
    <definedName name="Journal_Entry_Dollars">#REF!</definedName>
    <definedName name="Journal_Entry_Volumes" localSheetId="5">#REF!</definedName>
    <definedName name="Journal_Entry_Volumes">#REF!</definedName>
    <definedName name="JournalEntryPrintArea" localSheetId="5">#REF!</definedName>
    <definedName name="JournalEntryPrintArea">#REF!</definedName>
    <definedName name="july_int_rate" localSheetId="5">'[11]July Int Rate for Amort'!$B$17</definedName>
    <definedName name="july_int_rate">'[11]July Int Rate for Amort'!$B$17</definedName>
    <definedName name="K.1" localSheetId="5">#REF!</definedName>
    <definedName name="K.1" localSheetId="2">#REF!</definedName>
    <definedName name="K.1">#REF!</definedName>
    <definedName name="LoadBySch">'[12]Bill Determ'!$A$219:$BZ$238</definedName>
    <definedName name="M.1" localSheetId="5">#REF!</definedName>
    <definedName name="M.1" localSheetId="2">#REF!</definedName>
    <definedName name="M.1">#REF!</definedName>
    <definedName name="M.2" localSheetId="5">#REF!</definedName>
    <definedName name="M.2" localSheetId="2">#REF!</definedName>
    <definedName name="M.2">#REF!</definedName>
    <definedName name="MarginRev60_EntryLookup" localSheetId="5">INDEX('[5]Rev Summary'!$F$726:$F$727,2):'[5]Rev Summary'!$F$765</definedName>
    <definedName name="MarginRev60_EntryLookup">INDEX('[5]Rev Summary'!$F$726:$F$727,2):'[5]Rev Summary'!$F$765</definedName>
    <definedName name="MARGINS" localSheetId="5">#REF!</definedName>
    <definedName name="MARGINS" localSheetId="6">#REF!</definedName>
    <definedName name="MARGINS" localSheetId="8">#REF!</definedName>
    <definedName name="MARGINS" localSheetId="2">#REF!</definedName>
    <definedName name="MARGINS">#REF!</definedName>
    <definedName name="Month" localSheetId="5">#REF!</definedName>
    <definedName name="Month">#REF!</definedName>
    <definedName name="Month1" localSheetId="5">[5]Setup!$B$3</definedName>
    <definedName name="Month1">[5]Setup!$B$3</definedName>
    <definedName name="N.1" localSheetId="5">#REF!</definedName>
    <definedName name="N.1" localSheetId="2">#REF!</definedName>
    <definedName name="N.1">#REF!</definedName>
    <definedName name="NetUnbillRev60_EntryLookup" localSheetId="5">INDEX('[5]Rev Summary'!$F$286:$F$287,2):'[5]Rev Summary'!$F$325</definedName>
    <definedName name="NetUnbillRev60_EntryLookup">INDEX('[5]Rev Summary'!$F$286:$F$287,2):'[5]Rev Summary'!$F$325</definedName>
    <definedName name="new_int" localSheetId="5">#REF!</definedName>
    <definedName name="new_int" localSheetId="2">#REF!</definedName>
    <definedName name="new_int">#REF!</definedName>
    <definedName name="Notes" localSheetId="5">#REF!</definedName>
    <definedName name="Notes">#REF!</definedName>
    <definedName name="O" localSheetId="5">#REF!</definedName>
    <definedName name="O" localSheetId="2">#REF!</definedName>
    <definedName name="O">#REF!</definedName>
    <definedName name="old_int" localSheetId="5">#REF!</definedName>
    <definedName name="old_int" localSheetId="2">#REF!</definedName>
    <definedName name="old_int">#REF!</definedName>
    <definedName name="OREGON_Gas_Costs" localSheetId="5">#REF!</definedName>
    <definedName name="OREGON_Gas_Costs">#REF!</definedName>
    <definedName name="Oregon_PGA_Dollars" localSheetId="5">#REF!</definedName>
    <definedName name="Oregon_PGA_Dollars">#REF!</definedName>
    <definedName name="Oregon_PGA_Volumes" localSheetId="5">#REF!</definedName>
    <definedName name="Oregon_PGA_Volumes">#REF!</definedName>
    <definedName name="OVERALL" localSheetId="5">#REF!</definedName>
    <definedName name="OVERALL" localSheetId="6">#REF!</definedName>
    <definedName name="OVERALL" localSheetId="2">#REF!</definedName>
    <definedName name="OVERALL">#REF!</definedName>
    <definedName name="P" localSheetId="5">#REF!</definedName>
    <definedName name="P" localSheetId="2">#REF!</definedName>
    <definedName name="P">#REF!</definedName>
    <definedName name="PAGEA" localSheetId="5">#REF!</definedName>
    <definedName name="PAGEA" localSheetId="2">#REF!</definedName>
    <definedName name="PAGEA">#REF!</definedName>
    <definedName name="PAGEAA" localSheetId="5">#REF!</definedName>
    <definedName name="PAGEAA" localSheetId="6">#REF!</definedName>
    <definedName name="PAGEAA" localSheetId="8">#REF!</definedName>
    <definedName name="PAGEAA" localSheetId="2">#REF!</definedName>
    <definedName name="PAGEAA">#REF!</definedName>
    <definedName name="PAGEAB" localSheetId="5">#REF!</definedName>
    <definedName name="PAGEAB" localSheetId="2">#REF!</definedName>
    <definedName name="PAGEAB">#REF!</definedName>
    <definedName name="PAGEAC" localSheetId="5">#REF!</definedName>
    <definedName name="PAGEAC" localSheetId="2">#REF!</definedName>
    <definedName name="PAGEAC">#REF!</definedName>
    <definedName name="PAGEAD" localSheetId="5">#REF!</definedName>
    <definedName name="PAGEAD" localSheetId="2">#REF!</definedName>
    <definedName name="PAGEAD">#REF!</definedName>
    <definedName name="PAGEAE" localSheetId="5">#REF!</definedName>
    <definedName name="PAGEAE" localSheetId="2">#REF!</definedName>
    <definedName name="PAGEAE">#REF!</definedName>
    <definedName name="PAGEAF" localSheetId="5">#REF!</definedName>
    <definedName name="PAGEAF" localSheetId="2">#REF!</definedName>
    <definedName name="PAGEAF">#REF!</definedName>
    <definedName name="PAGEAF.1" localSheetId="5">#REF!</definedName>
    <definedName name="PAGEAF.1" localSheetId="2">#REF!</definedName>
    <definedName name="PAGEAF.1">#REF!</definedName>
    <definedName name="PAGEAG" localSheetId="5">#REF!</definedName>
    <definedName name="PAGEAG" localSheetId="2">#REF!</definedName>
    <definedName name="PAGEAG">#REF!</definedName>
    <definedName name="PAGEAG.1" localSheetId="5">#REF!</definedName>
    <definedName name="PAGEAG.1" localSheetId="2">#REF!</definedName>
    <definedName name="PAGEAG.1">#REF!</definedName>
    <definedName name="PAGEB" localSheetId="5">#REF!</definedName>
    <definedName name="PAGEB" localSheetId="2">#REF!</definedName>
    <definedName name="PAGEB">#REF!</definedName>
    <definedName name="PAGEC" localSheetId="5">#REF!</definedName>
    <definedName name="PAGEC" localSheetId="6">#REF!</definedName>
    <definedName name="PAGEC" localSheetId="8">#REF!</definedName>
    <definedName name="PAGEC" localSheetId="2">#REF!</definedName>
    <definedName name="PAGEC">#REF!</definedName>
    <definedName name="PAGED" localSheetId="5">#REF!</definedName>
    <definedName name="PAGED" localSheetId="2">#REF!</definedName>
    <definedName name="PAGED">#REF!</definedName>
    <definedName name="PAGEE" localSheetId="5">#REF!</definedName>
    <definedName name="PAGEE" localSheetId="6">#REF!</definedName>
    <definedName name="PAGEE" localSheetId="8">#REF!</definedName>
    <definedName name="PAGEE" localSheetId="2">#REF!</definedName>
    <definedName name="PAGEE">#REF!</definedName>
    <definedName name="PAGEE.1" localSheetId="5">#REF!</definedName>
    <definedName name="PAGEE.1" localSheetId="2">#REF!</definedName>
    <definedName name="PAGEE.1">#REF!</definedName>
    <definedName name="PAGEF" localSheetId="5">#REF!</definedName>
    <definedName name="PAGEF" localSheetId="6">#REF!</definedName>
    <definedName name="PAGEF" localSheetId="8">#REF!</definedName>
    <definedName name="PAGEF" localSheetId="2">#REF!</definedName>
    <definedName name="PAGEF">#REF!</definedName>
    <definedName name="PAGEG" localSheetId="5">#REF!</definedName>
    <definedName name="PAGEG" localSheetId="6">#REF!</definedName>
    <definedName name="PAGEG" localSheetId="8">#REF!</definedName>
    <definedName name="PAGEG" localSheetId="2">#REF!</definedName>
    <definedName name="PAGEG">#REF!</definedName>
    <definedName name="PAGEG.1" localSheetId="5">'[13]P10 GTN'!#REF!</definedName>
    <definedName name="PAGEG.1" localSheetId="2">'[14]P10 GTN'!#REF!</definedName>
    <definedName name="PAGEG.1">'[14]P10 GTN'!#REF!</definedName>
    <definedName name="PAGEH" localSheetId="5">#REF!</definedName>
    <definedName name="PAGEH" localSheetId="6">'[2]Page17-RateChg'!#REF!</definedName>
    <definedName name="PAGEH" localSheetId="8">'[2]Page17-RateChg'!#REF!</definedName>
    <definedName name="PAGEH" localSheetId="2">#REF!</definedName>
    <definedName name="PAGEH">#REF!</definedName>
    <definedName name="PAGEI" localSheetId="5">#REF!</definedName>
    <definedName name="PAGEI" localSheetId="6">[2]N!#REF!</definedName>
    <definedName name="PAGEI" localSheetId="8">[2]N!#REF!</definedName>
    <definedName name="PAGEI" localSheetId="2">#REF!</definedName>
    <definedName name="PAGEI">#REF!</definedName>
    <definedName name="PAGEJ" localSheetId="5">#REF!</definedName>
    <definedName name="PAGEJ" localSheetId="2">#REF!</definedName>
    <definedName name="PAGEJ">#REF!</definedName>
    <definedName name="PAGEK" localSheetId="5">#REF!</definedName>
    <definedName name="PAGEK" localSheetId="2">#REF!</definedName>
    <definedName name="PAGEK">#REF!</definedName>
    <definedName name="PAGEL" localSheetId="5">#REF!</definedName>
    <definedName name="PAGEL" localSheetId="8">'Input - Amortization Balances'!$B$9:$I$24</definedName>
    <definedName name="PAGEL">#REF!</definedName>
    <definedName name="PAGEM" localSheetId="5">#REF!</definedName>
    <definedName name="PAGEM" localSheetId="2">#REF!</definedName>
    <definedName name="PAGEM">#REF!</definedName>
    <definedName name="PAGEN" localSheetId="5">#REF!</definedName>
    <definedName name="PAGEN" localSheetId="2">#REF!</definedName>
    <definedName name="PAGEN">#REF!</definedName>
    <definedName name="PAGEN.1" localSheetId="5">#REF!</definedName>
    <definedName name="PAGEN.1" localSheetId="2">#REF!</definedName>
    <definedName name="PAGEN.1">#REF!</definedName>
    <definedName name="PAGEO" localSheetId="5">#REF!</definedName>
    <definedName name="PAGEO" localSheetId="2">#REF!</definedName>
    <definedName name="PAGEO">#REF!</definedName>
    <definedName name="PAGEP" localSheetId="5">#REF!</definedName>
    <definedName name="PAGEP" localSheetId="2">#REF!</definedName>
    <definedName name="PAGEP">#REF!</definedName>
    <definedName name="PAGEP.1" localSheetId="5">#REF!</definedName>
    <definedName name="PAGEP.1" localSheetId="2">#REF!</definedName>
    <definedName name="PAGEP.1">#REF!</definedName>
    <definedName name="PAGEQ" localSheetId="5">#REF!</definedName>
    <definedName name="PAGEQ" localSheetId="2">#REF!</definedName>
    <definedName name="PAGEQ">#REF!</definedName>
    <definedName name="PAGER" localSheetId="5">#REF!</definedName>
    <definedName name="PAGER" localSheetId="6">#REF!</definedName>
    <definedName name="PAGER" localSheetId="8">#REF!</definedName>
    <definedName name="PAGER" localSheetId="2">#REF!</definedName>
    <definedName name="PAGER">#REF!</definedName>
    <definedName name="PAGES" localSheetId="5">#REF!</definedName>
    <definedName name="PAGES" localSheetId="2">#REF!</definedName>
    <definedName name="PAGES">#REF!</definedName>
    <definedName name="PAGET" localSheetId="5">#REF!</definedName>
    <definedName name="PAGET" localSheetId="6">'[2]Page18-Sch155Chg:AA'!$A$8:$G$55</definedName>
    <definedName name="PAGET" localSheetId="8">'[2]Page18-Sch155Chg:AA'!$A$8:$G$55</definedName>
    <definedName name="PAGET" localSheetId="2">#REF!</definedName>
    <definedName name="PAGET">#REF!</definedName>
    <definedName name="PAGET.1" localSheetId="5">#REF!</definedName>
    <definedName name="PAGET.1" localSheetId="2">#REF!</definedName>
    <definedName name="PAGET.1">#REF!</definedName>
    <definedName name="PAGET.2" localSheetId="5">#REF!</definedName>
    <definedName name="PAGET.2" localSheetId="2">#REF!</definedName>
    <definedName name="PAGET.2">#REF!</definedName>
    <definedName name="PAGEU" localSheetId="5">#REF!</definedName>
    <definedName name="PAGEU" localSheetId="2">#REF!</definedName>
    <definedName name="PAGEU">#REF!</definedName>
    <definedName name="PAGEUA" localSheetId="5">#REF!</definedName>
    <definedName name="PAGEUA" localSheetId="2">#REF!</definedName>
    <definedName name="PAGEUA">#REF!</definedName>
    <definedName name="PAGEUB" localSheetId="5">#REF!</definedName>
    <definedName name="PAGEUB" localSheetId="2">#REF!</definedName>
    <definedName name="PAGEUB">#REF!</definedName>
    <definedName name="PAGEV" localSheetId="5">#REF!</definedName>
    <definedName name="PAGEV" localSheetId="2">#REF!</definedName>
    <definedName name="PAGEV">#REF!</definedName>
    <definedName name="PAGEW" localSheetId="5">#REF!</definedName>
    <definedName name="PAGEW" localSheetId="2">#REF!</definedName>
    <definedName name="PAGEW">#REF!</definedName>
    <definedName name="PAGEX" localSheetId="5">#REF!</definedName>
    <definedName name="PAGEX" localSheetId="6">#REF!</definedName>
    <definedName name="PAGEX" localSheetId="8">#REF!</definedName>
    <definedName name="PAGEX" localSheetId="2">#REF!</definedName>
    <definedName name="PAGEX">#REF!</definedName>
    <definedName name="PAGEY" localSheetId="5">#REF!</definedName>
    <definedName name="PAGEY" localSheetId="2">#REF!</definedName>
    <definedName name="PAGEY">#REF!</definedName>
    <definedName name="PAGEZ" localSheetId="5">#REF!</definedName>
    <definedName name="PAGEZ" localSheetId="6">#REF!</definedName>
    <definedName name="PAGEZ" localSheetId="8">#REF!</definedName>
    <definedName name="PAGEZ" localSheetId="2">#REF!</definedName>
    <definedName name="PAGEZ">#REF!</definedName>
    <definedName name="PGALoad">[15]Inputs!$A$4:$BZ$19</definedName>
    <definedName name="Pipeline">[4]Deals!$AB$1:$AB$65536</definedName>
    <definedName name="PPRev60_EntryLookup" localSheetId="5">INDEX('[5]Rev Summary'!$F$836:$F$837,2):'[5]Rev Summary'!$F$875</definedName>
    <definedName name="PPRev60_EntryLookup">INDEX('[5]Rev Summary'!$F$836:$F$837,2):'[5]Rev Summary'!$F$875</definedName>
    <definedName name="Prices">'[16]Index Prices'!$A$4:$E$84</definedName>
    <definedName name="_xlnm.Print_Area" localSheetId="9">'Amortization Calculation'!$A$1:$L$30</definedName>
    <definedName name="_xlnm.Print_Area" localSheetId="5">Commodity!$A$1:$O$34</definedName>
    <definedName name="_xlnm.Print_Area" localSheetId="10">'Conversion Factor'!$A$1:$E$31</definedName>
    <definedName name="_xlnm.Print_Area" localSheetId="6">'Demand '!$A$1:$H$31</definedName>
    <definedName name="_xlnm.Print_Area" localSheetId="11">'For Cover Letter'!$E$21:$K$28</definedName>
    <definedName name="_xlnm.Print_Area" localSheetId="4">'Input '!$A$1:$O$59</definedName>
    <definedName name="_xlnm.Print_Area" localSheetId="8">'Input - Amortization Balances'!$A$1:$E$24</definedName>
    <definedName name="_xlnm.Print_Area" localSheetId="7">'Input - Demand Contracts'!$A$1:$F$27</definedName>
    <definedName name="_xlnm.Print_Area" localSheetId="2">'Rate Schedule Change 150 '!$A$1:$O$28</definedName>
    <definedName name="_xlnm.Print_Area" localSheetId="1">'Total Revenue Change'!$A$1:$H$19</definedName>
    <definedName name="print55" localSheetId="5">#REF!</definedName>
    <definedName name="print55">#REF!</definedName>
    <definedName name="RELEASES" localSheetId="5">#REF!</definedName>
    <definedName name="RELEASES" localSheetId="2">#REF!</definedName>
    <definedName name="RELEASES">#REF!</definedName>
    <definedName name="RESCHARGE" localSheetId="5">#REF!</definedName>
    <definedName name="RESCHARGE" localSheetId="6">#REF!</definedName>
    <definedName name="RESCHARGE" localSheetId="2">#REF!</definedName>
    <definedName name="RESCHARGE">#REF!</definedName>
    <definedName name="RevM" localSheetId="5">#REF!</definedName>
    <definedName name="RevM">#REF!</definedName>
    <definedName name="revsens" localSheetId="5">'[17]General Inputs'!$D$10</definedName>
    <definedName name="revsens">'[17]General Inputs'!$D$10</definedName>
    <definedName name="RevY" localSheetId="5">#REF!</definedName>
    <definedName name="RevY">#REF!</definedName>
    <definedName name="rngLoad" localSheetId="4">CHOOSE('Input '!$A$4,LoadBySch,PGALoad)</definedName>
    <definedName name="RptDate" localSheetId="5">#REF!</definedName>
    <definedName name="RptDate">#REF!</definedName>
    <definedName name="s" localSheetId="5">#REF!</definedName>
    <definedName name="s">#REF!</definedName>
    <definedName name="Sheet1_DataTable" localSheetId="5">#REF!</definedName>
    <definedName name="Sheet1_DataTable" localSheetId="2">#REF!</definedName>
    <definedName name="Sheet1_DataTable">#REF!</definedName>
    <definedName name="SPREADSHEET_DOCUMENTATION" localSheetId="5">#REF!</definedName>
    <definedName name="SPREADSHEET_DOCUMENTATION">#REF!</definedName>
    <definedName name="Summary" localSheetId="5">#REF!</definedName>
    <definedName name="Summary" localSheetId="2">#REF!</definedName>
    <definedName name="Summary">#REF!</definedName>
    <definedName name="Summary_of_Off_system_Sales" localSheetId="5">'[3]Oregon Gas Costs - 1999'!#REF!</definedName>
    <definedName name="Summary_of_Off_system_Sales">'[3]Oregon Gas Costs - 1999'!#REF!</definedName>
    <definedName name="TaxRev60_EntryLookup" localSheetId="5">INDEX('[5]Rev Summary'!$F$176:$F$177,2):'[5]Rev Summary'!$F$215</definedName>
    <definedName name="TaxRev60_EntryLookup">INDEX('[5]Rev Summary'!$F$176:$F$177,2):'[5]Rev Summary'!$F$215</definedName>
    <definedName name="Therms_Each" localSheetId="5">'[18]Space Heat 5090'!$K$3</definedName>
    <definedName name="Therms_Each">'[18]Space Heat 5090'!$K$3</definedName>
    <definedName name="Thru">[4]Deals!$Z$1:$Z$65536</definedName>
    <definedName name="Trans">[4]Deals!$A$1:$A$65536</definedName>
    <definedName name="TransDate">[4]Deals!$E$1:$E$65536</definedName>
    <definedName name="Transportation_Costs" localSheetId="5">#REF!</definedName>
    <definedName name="Transportation_Costs">#REF!</definedName>
    <definedName name="UpstreamBA">[4]Deals!$AI$1:$AI$65536</definedName>
    <definedName name="UpstreamContract">[4]Deals!$AH$1:$AH$65536</definedName>
    <definedName name="UpstreamPointName">[4]Deals!$AF$1:$AF$65536</definedName>
    <definedName name="UpstreamPointNo">[4]Deals!$AG$1:$AG$65536</definedName>
    <definedName name="Utility" localSheetId="5">[5]Setup!$B$1</definedName>
    <definedName name="Utility">[5]Setup!$B$1</definedName>
    <definedName name="Version" localSheetId="5">#REF!</definedName>
    <definedName name="Version">#REF!</definedName>
    <definedName name="WA_Elec" localSheetId="5">#REF!</definedName>
    <definedName name="WA_Elec" localSheetId="10">[9]DebtCalc!#REF!</definedName>
    <definedName name="WA_Elec" localSheetId="2">#REF!</definedName>
    <definedName name="WA_Elec">#REF!</definedName>
    <definedName name="WA_Gas" localSheetId="5">#REF!</definedName>
    <definedName name="WA_Gas" localSheetId="2">#REF!</definedName>
    <definedName name="WA_Gas">#REF!</definedName>
    <definedName name="wa_revsens" localSheetId="5">'[17]General Inputs'!$E$10</definedName>
    <definedName name="wa_revsens">'[17]General Inputs'!$E$10</definedName>
    <definedName name="Year1" localSheetId="5">[5]Setup!$B$2</definedName>
    <definedName name="Year1">[5]Setup!$B$2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7" i="39" l="1"/>
  <c r="V17" i="51" l="1"/>
  <c r="V19" i="51" s="1"/>
  <c r="F16" i="55" l="1"/>
  <c r="F22" i="55"/>
  <c r="M49" i="49" l="1"/>
  <c r="L49" i="49"/>
  <c r="K49" i="49"/>
  <c r="J49" i="49"/>
  <c r="I49" i="49"/>
  <c r="H49" i="49"/>
  <c r="G49" i="49"/>
  <c r="F49" i="49"/>
  <c r="E49" i="49"/>
  <c r="D49" i="49"/>
  <c r="C49" i="49"/>
  <c r="B49" i="49"/>
  <c r="N48" i="49"/>
  <c r="N47" i="49"/>
  <c r="N46" i="49"/>
  <c r="M45" i="49"/>
  <c r="L45" i="49"/>
  <c r="K45" i="49"/>
  <c r="J45" i="49"/>
  <c r="I45" i="49"/>
  <c r="H45" i="49"/>
  <c r="G45" i="49"/>
  <c r="F45" i="49"/>
  <c r="E45" i="49"/>
  <c r="D45" i="49"/>
  <c r="B45" i="49"/>
  <c r="N49" i="49" l="1"/>
  <c r="B38" i="39"/>
  <c r="E41" i="39"/>
  <c r="B31" i="39"/>
  <c r="E34" i="39"/>
  <c r="H32" i="20" l="1"/>
  <c r="G32" i="20"/>
  <c r="E32" i="20"/>
  <c r="D32" i="20"/>
  <c r="F32" i="20"/>
  <c r="C32" i="20"/>
  <c r="G13" i="44"/>
  <c r="A32" i="20" l="1"/>
  <c r="A33" i="20" s="1"/>
  <c r="A34" i="20" s="1"/>
  <c r="A35" i="20" s="1"/>
  <c r="A36" i="20" s="1"/>
  <c r="A37" i="20" s="1"/>
  <c r="A38" i="20" s="1"/>
  <c r="A39" i="20" s="1"/>
  <c r="A40" i="20" s="1"/>
  <c r="A41" i="20" s="1"/>
  <c r="A42" i="20" s="1"/>
  <c r="A43" i="20" s="1"/>
  <c r="A44" i="20" s="1"/>
  <c r="A45" i="20" s="1"/>
  <c r="A46" i="20" s="1"/>
  <c r="A47" i="20" s="1"/>
  <c r="A48" i="20" s="1"/>
  <c r="A49" i="20" s="1"/>
  <c r="A50" i="20" s="1"/>
  <c r="A51" i="20" s="1"/>
  <c r="A52" i="20" s="1"/>
  <c r="A53" i="20" s="1"/>
  <c r="A54" i="20" s="1"/>
  <c r="A55" i="20" s="1"/>
  <c r="A56" i="20" s="1"/>
  <c r="A57" i="20" s="1"/>
  <c r="A58" i="20" s="1"/>
  <c r="A59" i="20" s="1"/>
  <c r="G37" i="39"/>
  <c r="E40" i="39"/>
  <c r="E39" i="39"/>
  <c r="B39" i="39"/>
  <c r="B40" i="39" s="1"/>
  <c r="B41" i="39" s="1"/>
  <c r="E38" i="39"/>
  <c r="G30" i="39"/>
  <c r="E33" i="39"/>
  <c r="E32" i="39"/>
  <c r="E31" i="39"/>
  <c r="F38" i="39" l="1"/>
  <c r="F31" i="39"/>
  <c r="B32" i="39"/>
  <c r="B33" i="39" s="1"/>
  <c r="B34" i="39" s="1"/>
  <c r="G38" i="39" l="1"/>
  <c r="F39" i="39" s="1"/>
  <c r="G31" i="39"/>
  <c r="F32" i="39" s="1"/>
  <c r="G32" i="39" s="1"/>
  <c r="F33" i="39" s="1"/>
  <c r="G39" i="39" l="1"/>
  <c r="G33" i="39"/>
  <c r="F34" i="39" l="1"/>
  <c r="C16" i="39" s="1"/>
  <c r="F40" i="39"/>
  <c r="G34" i="39" l="1"/>
  <c r="G40" i="39"/>
  <c r="F41" i="39" l="1"/>
  <c r="O9" i="20"/>
  <c r="G23" i="51" s="1"/>
  <c r="O10" i="20"/>
  <c r="O12" i="20"/>
  <c r="E19" i="39"/>
  <c r="E18" i="39"/>
  <c r="E16" i="39"/>
  <c r="C17" i="39" l="1"/>
  <c r="C20" i="39" s="1"/>
  <c r="G41" i="39"/>
  <c r="E17" i="39" l="1"/>
  <c r="C22" i="39"/>
  <c r="M38" i="49" l="1"/>
  <c r="L38" i="49"/>
  <c r="K38" i="49"/>
  <c r="J38" i="49"/>
  <c r="I38" i="49"/>
  <c r="H38" i="49"/>
  <c r="G38" i="49"/>
  <c r="F38" i="49"/>
  <c r="E38" i="49"/>
  <c r="D38" i="49"/>
  <c r="C38" i="49"/>
  <c r="B38" i="49"/>
  <c r="E35" i="49"/>
  <c r="C35" i="49"/>
  <c r="C45" i="49" s="1"/>
  <c r="O32" i="20"/>
  <c r="D33" i="20"/>
  <c r="E33" i="20"/>
  <c r="F33" i="20"/>
  <c r="G33" i="20"/>
  <c r="H33" i="20"/>
  <c r="I33" i="20"/>
  <c r="J33" i="20"/>
  <c r="K33" i="20"/>
  <c r="L33" i="20"/>
  <c r="M33" i="20"/>
  <c r="N33" i="20"/>
  <c r="C33" i="20"/>
  <c r="F35" i="49" l="1"/>
  <c r="C34" i="20"/>
  <c r="G35" i="49" l="1"/>
  <c r="C35" i="20"/>
  <c r="E9" i="50" s="1"/>
  <c r="D9" i="50"/>
  <c r="A9" i="50"/>
  <c r="O33" i="50"/>
  <c r="O32" i="50"/>
  <c r="H35" i="49" l="1"/>
  <c r="R30" i="51"/>
  <c r="R31" i="51"/>
  <c r="I35" i="49" l="1"/>
  <c r="C26" i="20"/>
  <c r="C25" i="20"/>
  <c r="J35" i="49" l="1"/>
  <c r="B1048574" i="39"/>
  <c r="K35" i="49" l="1"/>
  <c r="L35" i="49" l="1"/>
  <c r="G19" i="42"/>
  <c r="M35" i="49" l="1"/>
  <c r="A10" i="50"/>
  <c r="A11" i="50" s="1"/>
  <c r="A12" i="50" s="1"/>
  <c r="A13" i="50" s="1"/>
  <c r="A14" i="50" s="1"/>
  <c r="A15" i="50" s="1"/>
  <c r="A16" i="50" s="1"/>
  <c r="A17" i="50" s="1"/>
  <c r="A18" i="50" s="1"/>
  <c r="A19" i="50" s="1"/>
  <c r="A20" i="50" s="1"/>
  <c r="C25" i="55" l="1"/>
  <c r="C24" i="55"/>
  <c r="C39" i="20" l="1"/>
  <c r="O38" i="20" l="1"/>
  <c r="D14" i="39" l="1"/>
  <c r="C13" i="49" l="1"/>
  <c r="N37" i="49"/>
  <c r="N36" i="49"/>
  <c r="N38" i="49" l="1"/>
  <c r="N51" i="49" s="1"/>
  <c r="D8" i="20" l="1"/>
  <c r="E8" i="20" s="1"/>
  <c r="F8" i="20" s="1"/>
  <c r="G8" i="20" s="1"/>
  <c r="H8" i="20" s="1"/>
  <c r="I8" i="20" s="1"/>
  <c r="J8" i="20" s="1"/>
  <c r="K8" i="20" s="1"/>
  <c r="L8" i="20" s="1"/>
  <c r="M8" i="20" s="1"/>
  <c r="N8" i="20" s="1"/>
  <c r="T22" i="51" l="1"/>
  <c r="V20" i="51"/>
  <c r="A12" i="43" l="1"/>
  <c r="A13" i="43" s="1"/>
  <c r="A14" i="43" s="1"/>
  <c r="A15" i="43" s="1"/>
  <c r="A16" i="43" s="1"/>
  <c r="A17" i="43" s="1"/>
  <c r="A18" i="43" s="1"/>
  <c r="A19" i="43" s="1"/>
  <c r="A21" i="43" s="1"/>
  <c r="A22" i="43" s="1"/>
  <c r="A23" i="43" s="1"/>
  <c r="A24" i="43" s="1"/>
  <c r="A25" i="43" s="1"/>
  <c r="A26" i="43" s="1"/>
  <c r="A27" i="43" s="1"/>
  <c r="A28" i="43" s="1"/>
  <c r="A29" i="43" s="1"/>
  <c r="A30" i="43" s="1"/>
  <c r="I10" i="42" l="1"/>
  <c r="X21" i="51" s="1"/>
  <c r="Y21" i="51" s="1"/>
  <c r="Z21" i="51" s="1"/>
  <c r="G19" i="55" l="1"/>
  <c r="G25" i="55" s="1"/>
  <c r="K10" i="26" l="1"/>
  <c r="B13" i="26" l="1"/>
  <c r="H12" i="26"/>
  <c r="B14" i="26" l="1"/>
  <c r="H13" i="26"/>
  <c r="B15" i="26" l="1"/>
  <c r="H14" i="26"/>
  <c r="B16" i="26" l="1"/>
  <c r="H15" i="26"/>
  <c r="B17" i="26" l="1"/>
  <c r="H16" i="26"/>
  <c r="B18" i="26" l="1"/>
  <c r="H17" i="26"/>
  <c r="B19" i="26" l="1"/>
  <c r="H18" i="26"/>
  <c r="B20" i="26" l="1"/>
  <c r="H19" i="26"/>
  <c r="B21" i="26" l="1"/>
  <c r="H20" i="26"/>
  <c r="B22" i="26" l="1"/>
  <c r="H21" i="26"/>
  <c r="B23" i="26" l="1"/>
  <c r="H22" i="26"/>
  <c r="H23" i="26" l="1"/>
  <c r="D15" i="43"/>
  <c r="E16" i="43" s="1"/>
  <c r="H18" i="43"/>
  <c r="H23" i="43" s="1"/>
  <c r="H16" i="43" l="1"/>
  <c r="G16" i="43"/>
  <c r="F16" i="43"/>
  <c r="D16" i="43" l="1"/>
  <c r="H13" i="55" l="1"/>
  <c r="D11" i="20" l="1"/>
  <c r="E11" i="20"/>
  <c r="F11" i="20"/>
  <c r="G11" i="20"/>
  <c r="H11" i="20"/>
  <c r="I11" i="20"/>
  <c r="J11" i="20"/>
  <c r="K11" i="20"/>
  <c r="L11" i="20"/>
  <c r="M11" i="20"/>
  <c r="N11" i="20"/>
  <c r="N13" i="20" l="1"/>
  <c r="E13" i="20"/>
  <c r="I13" i="20"/>
  <c r="L13" i="20"/>
  <c r="D13" i="20"/>
  <c r="G13" i="20"/>
  <c r="M13" i="20"/>
  <c r="K13" i="20"/>
  <c r="H13" i="20"/>
  <c r="F13" i="20"/>
  <c r="J13" i="20"/>
  <c r="C27" i="20"/>
  <c r="L13" i="42"/>
  <c r="H30" i="43"/>
  <c r="M13" i="42" l="1"/>
  <c r="N13" i="42"/>
  <c r="L19" i="42"/>
  <c r="L25" i="42" l="1"/>
  <c r="N19" i="42"/>
  <c r="N25" i="42" s="1"/>
  <c r="F11" i="55"/>
  <c r="D25" i="55" l="1"/>
  <c r="G10" i="55" l="1"/>
  <c r="H10" i="55" s="1"/>
  <c r="L10" i="42"/>
  <c r="E12" i="44"/>
  <c r="H12" i="44" s="1"/>
  <c r="D24" i="55"/>
  <c r="F20" i="55"/>
  <c r="F13" i="55"/>
  <c r="F19" i="55" s="1"/>
  <c r="F25" i="55" s="1"/>
  <c r="F12" i="55"/>
  <c r="F18" i="55" s="1"/>
  <c r="F24" i="55" s="1"/>
  <c r="F17" i="55"/>
  <c r="F23" i="55" s="1"/>
  <c r="F10" i="55"/>
  <c r="K20" i="42"/>
  <c r="K11" i="42"/>
  <c r="K17" i="42" s="1"/>
  <c r="K23" i="42" s="1"/>
  <c r="K12" i="42"/>
  <c r="K18" i="42" s="1"/>
  <c r="K24" i="42" s="1"/>
  <c r="K13" i="42"/>
  <c r="K19" i="42" s="1"/>
  <c r="K25" i="42" s="1"/>
  <c r="K10" i="42"/>
  <c r="K16" i="42" s="1"/>
  <c r="K22" i="42" s="1"/>
  <c r="G16" i="55" l="1"/>
  <c r="G22" i="55" s="1"/>
  <c r="M10" i="42"/>
  <c r="N10" i="42"/>
  <c r="L16" i="42"/>
  <c r="L22" i="42" s="1"/>
  <c r="H19" i="55"/>
  <c r="H25" i="55" s="1"/>
  <c r="D11" i="44" s="1"/>
  <c r="I11" i="42"/>
  <c r="I12" i="42"/>
  <c r="I13" i="42"/>
  <c r="O13" i="42" s="1"/>
  <c r="O10" i="42"/>
  <c r="F11" i="42"/>
  <c r="F12" i="42"/>
  <c r="F13" i="42"/>
  <c r="F10" i="42"/>
  <c r="E20" i="34" l="1"/>
  <c r="E28" i="34" s="1"/>
  <c r="E22" i="34" l="1"/>
  <c r="D28" i="55"/>
  <c r="E24" i="34" l="1"/>
  <c r="E26" i="34" s="1"/>
  <c r="C9" i="49"/>
  <c r="C17" i="49"/>
  <c r="C15" i="49"/>
  <c r="C7" i="49"/>
  <c r="K25" i="20" l="1"/>
  <c r="L25" i="20"/>
  <c r="M25" i="20"/>
  <c r="N25" i="20"/>
  <c r="K26" i="20"/>
  <c r="L26" i="20"/>
  <c r="M26" i="20"/>
  <c r="N26" i="20"/>
  <c r="J25" i="20"/>
  <c r="J26" i="20"/>
  <c r="I26" i="20"/>
  <c r="I25" i="20"/>
  <c r="D25" i="20"/>
  <c r="E25" i="20"/>
  <c r="F25" i="20"/>
  <c r="G25" i="20"/>
  <c r="H25" i="20"/>
  <c r="D26" i="20"/>
  <c r="E26" i="20"/>
  <c r="F26" i="20"/>
  <c r="G26" i="20"/>
  <c r="H26" i="20"/>
  <c r="M27" i="20" l="1"/>
  <c r="L27" i="20"/>
  <c r="K27" i="20"/>
  <c r="I27" i="20"/>
  <c r="N27" i="20"/>
  <c r="F27" i="20"/>
  <c r="H27" i="20"/>
  <c r="D27" i="20"/>
  <c r="G27" i="20"/>
  <c r="O25" i="20"/>
  <c r="O26" i="20"/>
  <c r="E27" i="20"/>
  <c r="J27" i="20"/>
  <c r="O23" i="20" l="1"/>
  <c r="O22" i="20"/>
  <c r="Q23" i="20" l="1"/>
  <c r="C17" i="20" l="1"/>
  <c r="D34" i="20" s="1"/>
  <c r="D10" i="50" l="1"/>
  <c r="D35" i="20"/>
  <c r="E17" i="49"/>
  <c r="E15" i="49"/>
  <c r="E13" i="49"/>
  <c r="F13" i="49" s="1"/>
  <c r="E9" i="49"/>
  <c r="E10" i="50" l="1"/>
  <c r="F15" i="49"/>
  <c r="H25" i="42" l="1"/>
  <c r="J20" i="50" l="1"/>
  <c r="J19" i="50"/>
  <c r="J18" i="50"/>
  <c r="J17" i="50"/>
  <c r="J16" i="50"/>
  <c r="J15" i="50"/>
  <c r="J14" i="50"/>
  <c r="J13" i="50"/>
  <c r="J12" i="50"/>
  <c r="J11" i="50"/>
  <c r="J10" i="50"/>
  <c r="J9" i="50"/>
  <c r="J21" i="50" l="1"/>
  <c r="A8" i="49"/>
  <c r="A9" i="49" s="1"/>
  <c r="A10" i="49" s="1"/>
  <c r="A11" i="49" s="1"/>
  <c r="A12" i="49" s="1"/>
  <c r="A13" i="49" s="1"/>
  <c r="A14" i="49" s="1"/>
  <c r="A15" i="49" s="1"/>
  <c r="A16" i="49" s="1"/>
  <c r="A17" i="49" s="1"/>
  <c r="A18" i="49" s="1"/>
  <c r="A19" i="49" s="1"/>
  <c r="A20" i="49" s="1"/>
  <c r="A21" i="49" s="1"/>
  <c r="A22" i="49" s="1"/>
  <c r="A23" i="49" s="1"/>
  <c r="A24" i="49" s="1"/>
  <c r="A25" i="49" s="1"/>
  <c r="AC8" i="49"/>
  <c r="F7" i="49" l="1"/>
  <c r="F17" i="49"/>
  <c r="F19" i="49" s="1"/>
  <c r="F9" i="49"/>
  <c r="C11" i="49"/>
  <c r="AC9" i="49"/>
  <c r="AC19" i="49"/>
  <c r="AC11" i="49"/>
  <c r="C19" i="49"/>
  <c r="C21" i="49" l="1"/>
  <c r="C23" i="49" s="1"/>
  <c r="F11" i="49"/>
  <c r="F21" i="49" s="1"/>
  <c r="AC23" i="49"/>
  <c r="AC13" i="49"/>
  <c r="K9" i="50"/>
  <c r="F23" i="49" l="1"/>
  <c r="D10" i="43" s="1"/>
  <c r="AC25" i="49"/>
  <c r="D19" i="43" l="1"/>
  <c r="E19" i="43" s="1"/>
  <c r="D18" i="43"/>
  <c r="O25" i="50"/>
  <c r="H3" i="43"/>
  <c r="H19" i="43" l="1"/>
  <c r="G19" i="43"/>
  <c r="F19" i="43"/>
  <c r="J19" i="43" s="1"/>
  <c r="K2" i="26" l="1"/>
  <c r="M19" i="42" l="1"/>
  <c r="M25" i="42" s="1"/>
  <c r="D17" i="20"/>
  <c r="E17" i="20"/>
  <c r="F17" i="20"/>
  <c r="G17" i="20"/>
  <c r="H17" i="20"/>
  <c r="I17" i="20"/>
  <c r="J17" i="20"/>
  <c r="K17" i="20"/>
  <c r="L17" i="20"/>
  <c r="M17" i="20"/>
  <c r="N17" i="20"/>
  <c r="N41" i="20" s="1"/>
  <c r="C41" i="20"/>
  <c r="H41" i="20" l="1"/>
  <c r="I34" i="20"/>
  <c r="J41" i="20"/>
  <c r="K34" i="20"/>
  <c r="E41" i="20"/>
  <c r="F34" i="20"/>
  <c r="G41" i="20"/>
  <c r="H34" i="20"/>
  <c r="F41" i="20"/>
  <c r="G34" i="20"/>
  <c r="M41" i="20"/>
  <c r="N34" i="20"/>
  <c r="D41" i="20"/>
  <c r="E34" i="20"/>
  <c r="I41" i="20"/>
  <c r="J34" i="20"/>
  <c r="L41" i="20"/>
  <c r="M34" i="20"/>
  <c r="K41" i="20"/>
  <c r="L34" i="20"/>
  <c r="G25" i="42"/>
  <c r="J35" i="20" l="1"/>
  <c r="E16" i="50" s="1"/>
  <c r="D16" i="50"/>
  <c r="D18" i="50"/>
  <c r="L35" i="20"/>
  <c r="E18" i="50" s="1"/>
  <c r="D17" i="50"/>
  <c r="K35" i="20"/>
  <c r="E17" i="50" s="1"/>
  <c r="D15" i="50"/>
  <c r="I35" i="20"/>
  <c r="E15" i="50" s="1"/>
  <c r="N35" i="20"/>
  <c r="E20" i="50" s="1"/>
  <c r="D20" i="50"/>
  <c r="M35" i="20"/>
  <c r="E19" i="50" s="1"/>
  <c r="D19" i="50"/>
  <c r="H35" i="20"/>
  <c r="E14" i="50" s="1"/>
  <c r="D14" i="50"/>
  <c r="F35" i="20"/>
  <c r="E12" i="50" s="1"/>
  <c r="D12" i="50"/>
  <c r="D11" i="50"/>
  <c r="E35" i="20"/>
  <c r="D13" i="50"/>
  <c r="G35" i="20"/>
  <c r="E13" i="50" s="1"/>
  <c r="O34" i="20"/>
  <c r="E25" i="42"/>
  <c r="I25" i="42"/>
  <c r="I19" i="42"/>
  <c r="D38" i="50" l="1"/>
  <c r="D21" i="50"/>
  <c r="E11" i="50"/>
  <c r="E21" i="50" s="1"/>
  <c r="O35" i="20"/>
  <c r="D22" i="50"/>
  <c r="O19" i="42"/>
  <c r="O25" i="42" s="1"/>
  <c r="E22" i="50" l="1"/>
  <c r="C11" i="44"/>
  <c r="E11" i="44" s="1"/>
  <c r="H11" i="44" s="1"/>
  <c r="C11" i="20"/>
  <c r="O14" i="20" l="1"/>
  <c r="O11" i="20"/>
  <c r="I23" i="26"/>
  <c r="I22" i="26"/>
  <c r="I21" i="26"/>
  <c r="I20" i="26"/>
  <c r="I19" i="26"/>
  <c r="I18" i="26"/>
  <c r="I17" i="26"/>
  <c r="I16" i="26"/>
  <c r="I15" i="26"/>
  <c r="I14" i="26"/>
  <c r="I13" i="26"/>
  <c r="I12" i="26"/>
  <c r="G24" i="51"/>
  <c r="C23" i="26"/>
  <c r="C22" i="26"/>
  <c r="C21" i="26"/>
  <c r="C20" i="26"/>
  <c r="C19" i="26"/>
  <c r="C18" i="26"/>
  <c r="C17" i="26"/>
  <c r="C16" i="26"/>
  <c r="C15" i="26"/>
  <c r="C14" i="26"/>
  <c r="C13" i="26"/>
  <c r="C12" i="26"/>
  <c r="C14" i="50"/>
  <c r="I24" i="26" l="1"/>
  <c r="C24" i="26"/>
  <c r="G11" i="55"/>
  <c r="L11" i="42"/>
  <c r="O11" i="42" s="1"/>
  <c r="B9" i="50"/>
  <c r="C9" i="50"/>
  <c r="F12" i="43"/>
  <c r="L17" i="42" l="1"/>
  <c r="L23" i="42" s="1"/>
  <c r="M11" i="42"/>
  <c r="N11" i="42"/>
  <c r="G17" i="55"/>
  <c r="G23" i="55" s="1"/>
  <c r="H11" i="55"/>
  <c r="D39" i="20"/>
  <c r="K10" i="50" s="1"/>
  <c r="E39" i="20"/>
  <c r="K11" i="50" s="1"/>
  <c r="F39" i="20"/>
  <c r="K12" i="50" s="1"/>
  <c r="G39" i="20"/>
  <c r="K13" i="50" s="1"/>
  <c r="H39" i="20"/>
  <c r="K14" i="50" s="1"/>
  <c r="I39" i="20"/>
  <c r="K15" i="50" s="1"/>
  <c r="J39" i="20"/>
  <c r="K16" i="50" s="1"/>
  <c r="K39" i="20"/>
  <c r="K17" i="50" s="1"/>
  <c r="L39" i="20"/>
  <c r="K18" i="50" s="1"/>
  <c r="M39" i="20"/>
  <c r="K19" i="50" s="1"/>
  <c r="N39" i="20"/>
  <c r="K20" i="50" s="1"/>
  <c r="O57" i="20"/>
  <c r="K21" i="50" l="1"/>
  <c r="E12" i="43"/>
  <c r="O39" i="20"/>
  <c r="F24" i="43" l="1"/>
  <c r="F29" i="43" s="1"/>
  <c r="C11" i="50"/>
  <c r="C12" i="50"/>
  <c r="C13" i="50"/>
  <c r="C15" i="50"/>
  <c r="C16" i="50"/>
  <c r="C17" i="50"/>
  <c r="C18" i="50"/>
  <c r="C19" i="50"/>
  <c r="C20" i="50"/>
  <c r="B11" i="50"/>
  <c r="B12" i="50"/>
  <c r="B13" i="50"/>
  <c r="B14" i="50"/>
  <c r="B15" i="50"/>
  <c r="B16" i="50"/>
  <c r="B17" i="50"/>
  <c r="B18" i="50"/>
  <c r="B19" i="50"/>
  <c r="B20" i="50"/>
  <c r="H24" i="43" l="1"/>
  <c r="H29" i="43" s="1"/>
  <c r="H20" i="43"/>
  <c r="C10" i="50"/>
  <c r="C21" i="50" s="1"/>
  <c r="B10" i="50"/>
  <c r="E24" i="43"/>
  <c r="E29" i="43" s="1"/>
  <c r="B21" i="50" l="1"/>
  <c r="C22" i="50" s="1"/>
  <c r="H25" i="43"/>
  <c r="D19" i="42" s="1"/>
  <c r="O27" i="20"/>
  <c r="Q27" i="20" s="1"/>
  <c r="B22" i="50" l="1"/>
  <c r="D25" i="42"/>
  <c r="F25" i="42" s="1"/>
  <c r="F19" i="42"/>
  <c r="N10" i="50"/>
  <c r="N11" i="50"/>
  <c r="N12" i="50"/>
  <c r="N13" i="50"/>
  <c r="N14" i="50"/>
  <c r="N15" i="50"/>
  <c r="N16" i="50"/>
  <c r="N17" i="50"/>
  <c r="N19" i="50"/>
  <c r="N20" i="50"/>
  <c r="C13" i="20"/>
  <c r="O13" i="20" l="1"/>
  <c r="N9" i="50"/>
  <c r="D39" i="50" s="1"/>
  <c r="E38" i="50" s="1"/>
  <c r="G27" i="51"/>
  <c r="G28" i="51" s="1"/>
  <c r="L12" i="42"/>
  <c r="L18" i="42" s="1"/>
  <c r="G12" i="55"/>
  <c r="G29" i="43"/>
  <c r="G12" i="43"/>
  <c r="N18" i="50"/>
  <c r="N21" i="50" s="1"/>
  <c r="N15" i="20"/>
  <c r="F20" i="50" s="1"/>
  <c r="H20" i="50" s="1"/>
  <c r="L15" i="20"/>
  <c r="F18" i="50" s="1"/>
  <c r="H18" i="50" s="1"/>
  <c r="J15" i="20"/>
  <c r="F16" i="50" s="1"/>
  <c r="H16" i="50" s="1"/>
  <c r="H15" i="20"/>
  <c r="F14" i="50" s="1"/>
  <c r="H14" i="50" s="1"/>
  <c r="F15" i="20"/>
  <c r="F12" i="50" s="1"/>
  <c r="H12" i="50" s="1"/>
  <c r="D15" i="20"/>
  <c r="M15" i="20"/>
  <c r="F19" i="50" s="1"/>
  <c r="H19" i="50" s="1"/>
  <c r="K15" i="20"/>
  <c r="F17" i="50" s="1"/>
  <c r="H17" i="50" s="1"/>
  <c r="I15" i="20"/>
  <c r="F15" i="50" s="1"/>
  <c r="H15" i="50" s="1"/>
  <c r="G15" i="20"/>
  <c r="F13" i="50" s="1"/>
  <c r="H13" i="50" s="1"/>
  <c r="E15" i="20"/>
  <c r="C15" i="20"/>
  <c r="F9" i="50" s="1"/>
  <c r="F24" i="49"/>
  <c r="F25" i="49" s="1"/>
  <c r="F10" i="50" l="1"/>
  <c r="H10" i="50" s="1"/>
  <c r="F11" i="50"/>
  <c r="H11" i="50" s="1"/>
  <c r="H9" i="50"/>
  <c r="N22" i="50"/>
  <c r="L24" i="42"/>
  <c r="L14" i="42"/>
  <c r="L20" i="42" s="1"/>
  <c r="L26" i="42" s="1"/>
  <c r="N12" i="42"/>
  <c r="M12" i="42"/>
  <c r="O12" i="42"/>
  <c r="O14" i="42" s="1"/>
  <c r="C53" i="20"/>
  <c r="H12" i="55"/>
  <c r="G18" i="55"/>
  <c r="G14" i="55"/>
  <c r="G20" i="55" s="1"/>
  <c r="G26" i="55" s="1"/>
  <c r="G13" i="43"/>
  <c r="G18" i="43" s="1"/>
  <c r="E13" i="43"/>
  <c r="E18" i="43" s="1"/>
  <c r="F13" i="43"/>
  <c r="F18" i="43" s="1"/>
  <c r="D12" i="43"/>
  <c r="M53" i="20"/>
  <c r="N53" i="20"/>
  <c r="J53" i="20"/>
  <c r="I53" i="20"/>
  <c r="L53" i="20"/>
  <c r="Q14" i="20"/>
  <c r="J18" i="43" l="1"/>
  <c r="H21" i="50"/>
  <c r="E23" i="50" s="1"/>
  <c r="F21" i="50"/>
  <c r="G23" i="50" s="1"/>
  <c r="E53" i="20"/>
  <c r="E54" i="20" s="1"/>
  <c r="E59" i="20" s="1"/>
  <c r="D53" i="20"/>
  <c r="D54" i="20" s="1"/>
  <c r="D59" i="20" s="1"/>
  <c r="C54" i="20"/>
  <c r="C59" i="20" s="1"/>
  <c r="N14" i="42"/>
  <c r="N20" i="42" s="1"/>
  <c r="M14" i="42"/>
  <c r="M20" i="42" s="1"/>
  <c r="G24" i="55"/>
  <c r="H18" i="55"/>
  <c r="H24" i="55" s="1"/>
  <c r="D10" i="44" s="1"/>
  <c r="H14" i="55"/>
  <c r="E20" i="43"/>
  <c r="E23" i="43"/>
  <c r="E28" i="43" s="1"/>
  <c r="F23" i="43"/>
  <c r="F25" i="43" s="1"/>
  <c r="D17" i="42" s="1"/>
  <c r="F20" i="43"/>
  <c r="G23" i="43"/>
  <c r="G20" i="43"/>
  <c r="D13" i="43"/>
  <c r="D20" i="43" s="1"/>
  <c r="H21" i="43" s="1"/>
  <c r="K53" i="20"/>
  <c r="H53" i="20"/>
  <c r="G20" i="50"/>
  <c r="I20" i="50" s="1"/>
  <c r="G19" i="50"/>
  <c r="I19" i="50" s="1"/>
  <c r="G18" i="50"/>
  <c r="I18" i="50" s="1"/>
  <c r="G17" i="50"/>
  <c r="I17" i="50" s="1"/>
  <c r="G16" i="50"/>
  <c r="I16" i="50" s="1"/>
  <c r="G15" i="50"/>
  <c r="I15" i="50" s="1"/>
  <c r="G14" i="50"/>
  <c r="I14" i="50" s="1"/>
  <c r="A9" i="20"/>
  <c r="A10" i="20" s="1"/>
  <c r="C23" i="50" l="1"/>
  <c r="F22" i="50"/>
  <c r="G25" i="43"/>
  <c r="G30" i="43" s="1"/>
  <c r="G18" i="42" s="1"/>
  <c r="G24" i="42" s="1"/>
  <c r="G28" i="43"/>
  <c r="F30" i="43"/>
  <c r="G17" i="42" s="1"/>
  <c r="D23" i="42"/>
  <c r="A11" i="20"/>
  <c r="A12" i="20" s="1"/>
  <c r="A13" i="20" s="1"/>
  <c r="A14" i="20" s="1"/>
  <c r="A15" i="20" s="1"/>
  <c r="A16" i="20" s="1"/>
  <c r="A17" i="20" s="1"/>
  <c r="A18" i="20" s="1"/>
  <c r="A19" i="20" s="1"/>
  <c r="A20" i="20" s="1"/>
  <c r="A21" i="20" s="1"/>
  <c r="A22" i="20" s="1"/>
  <c r="A23" i="20" s="1"/>
  <c r="A24" i="20" s="1"/>
  <c r="A25" i="20" s="1"/>
  <c r="A26" i="20" s="1"/>
  <c r="A27" i="20" s="1"/>
  <c r="A28" i="20" s="1"/>
  <c r="A29" i="20" s="1"/>
  <c r="A30" i="20" s="1"/>
  <c r="A31" i="20" s="1"/>
  <c r="E21" i="43"/>
  <c r="F21" i="43"/>
  <c r="G21" i="43"/>
  <c r="F28" i="43"/>
  <c r="E25" i="43"/>
  <c r="D18" i="42" l="1"/>
  <c r="D24" i="42" s="1"/>
  <c r="E30" i="43"/>
  <c r="G16" i="42" s="1"/>
  <c r="D16" i="42"/>
  <c r="D22" i="42" s="1"/>
  <c r="G23" i="42"/>
  <c r="M17" i="42"/>
  <c r="M23" i="42" s="1"/>
  <c r="H18" i="51"/>
  <c r="M18" i="42"/>
  <c r="M24" i="42" s="1"/>
  <c r="H19" i="51" l="1"/>
  <c r="H16" i="51"/>
  <c r="G22" i="42"/>
  <c r="H15" i="51" s="1"/>
  <c r="M16" i="42"/>
  <c r="M22" i="42" s="1"/>
  <c r="G11" i="50"/>
  <c r="I11" i="50" s="1"/>
  <c r="G53" i="20"/>
  <c r="G13" i="50"/>
  <c r="I13" i="50" s="1"/>
  <c r="F53" i="20"/>
  <c r="G12" i="50"/>
  <c r="I12" i="50" s="1"/>
  <c r="O53" i="20" l="1"/>
  <c r="H17" i="51"/>
  <c r="M26" i="42"/>
  <c r="G10" i="50"/>
  <c r="I10" i="50" s="1"/>
  <c r="L10" i="50" l="1"/>
  <c r="O10" i="50" s="1"/>
  <c r="O15" i="20" l="1"/>
  <c r="H22" i="50" s="1"/>
  <c r="J54" i="20" l="1"/>
  <c r="J59" i="20" s="1"/>
  <c r="F54" i="20"/>
  <c r="F59" i="20" s="1"/>
  <c r="M54" i="20" l="1"/>
  <c r="M59" i="20" s="1"/>
  <c r="K54" i="20"/>
  <c r="K59" i="20" s="1"/>
  <c r="I54" i="20"/>
  <c r="I59" i="20" s="1"/>
  <c r="L54" i="20"/>
  <c r="L59" i="20" s="1"/>
  <c r="N54" i="20"/>
  <c r="N59" i="20" s="1"/>
  <c r="H54" i="20"/>
  <c r="H59" i="20" s="1"/>
  <c r="G54" i="20"/>
  <c r="G59" i="20" s="1"/>
  <c r="O54" i="20" l="1"/>
  <c r="Q54" i="20" l="1"/>
  <c r="O59" i="20"/>
  <c r="L11" i="50"/>
  <c r="O11" i="50" l="1"/>
  <c r="L12" i="50" l="1"/>
  <c r="O12" i="50" l="1"/>
  <c r="L13" i="50"/>
  <c r="O13" i="50" l="1"/>
  <c r="L14" i="50" l="1"/>
  <c r="O14" i="50" l="1"/>
  <c r="L15" i="50" l="1"/>
  <c r="O15" i="50" l="1"/>
  <c r="L16" i="50" l="1"/>
  <c r="O16" i="50" l="1"/>
  <c r="L17" i="50"/>
  <c r="O17" i="50" l="1"/>
  <c r="L18" i="50" l="1"/>
  <c r="O18" i="50" l="1"/>
  <c r="L19" i="50" l="1"/>
  <c r="O19" i="50" l="1"/>
  <c r="L20" i="50" l="1"/>
  <c r="O20" i="50" l="1"/>
  <c r="G9" i="50" l="1"/>
  <c r="G21" i="50" s="1"/>
  <c r="I9" i="50" l="1"/>
  <c r="G22" i="50"/>
  <c r="L9" i="50" l="1"/>
  <c r="L21" i="50" s="1"/>
  <c r="I21" i="50"/>
  <c r="I22" i="50" s="1"/>
  <c r="O21" i="50" l="1"/>
  <c r="O27" i="50" s="1"/>
  <c r="L22" i="50"/>
  <c r="O9" i="50"/>
  <c r="E16" i="42" l="1"/>
  <c r="O28" i="50"/>
  <c r="P28" i="50" l="1"/>
  <c r="O36" i="50"/>
  <c r="F16" i="42"/>
  <c r="E17" i="42"/>
  <c r="E23" i="42" s="1"/>
  <c r="F23" i="42" s="1"/>
  <c r="H16" i="42"/>
  <c r="H17" i="42" s="1"/>
  <c r="E22" i="42"/>
  <c r="F22" i="42" s="1"/>
  <c r="H23" i="42" l="1"/>
  <c r="I23" i="42" s="1"/>
  <c r="N17" i="42"/>
  <c r="N23" i="42" s="1"/>
  <c r="H22" i="42"/>
  <c r="I22" i="42" s="1"/>
  <c r="N16" i="42"/>
  <c r="N22" i="42" s="1"/>
  <c r="I16" i="42"/>
  <c r="O16" i="42" l="1"/>
  <c r="G15" i="51"/>
  <c r="G16" i="51"/>
  <c r="F17" i="42"/>
  <c r="E18" i="42"/>
  <c r="E24" i="42" s="1"/>
  <c r="O22" i="42" l="1"/>
  <c r="C8" i="44" s="1"/>
  <c r="I16" i="51"/>
  <c r="I15" i="51"/>
  <c r="I17" i="42"/>
  <c r="H18" i="42"/>
  <c r="H24" i="42" s="1"/>
  <c r="G17" i="51"/>
  <c r="F18" i="42"/>
  <c r="F24" i="42"/>
  <c r="I17" i="51" l="1"/>
  <c r="K17" i="51" s="1"/>
  <c r="I25" i="51" s="1"/>
  <c r="G18" i="51"/>
  <c r="O17" i="42"/>
  <c r="O23" i="42" s="1"/>
  <c r="C9" i="44" s="1"/>
  <c r="N18" i="42"/>
  <c r="I18" i="42"/>
  <c r="I24" i="42" s="1"/>
  <c r="J25" i="51" l="1"/>
  <c r="K25" i="51" s="1"/>
  <c r="N24" i="42"/>
  <c r="N26" i="42" s="1"/>
  <c r="O37" i="50" s="1"/>
  <c r="I18" i="51"/>
  <c r="K18" i="51" s="1"/>
  <c r="I26" i="51" s="1"/>
  <c r="O18" i="42"/>
  <c r="J26" i="51" l="1"/>
  <c r="K26" i="51" s="1"/>
  <c r="O24" i="42"/>
  <c r="C10" i="44" s="1"/>
  <c r="G19" i="51"/>
  <c r="O20" i="42"/>
  <c r="O26" i="42" s="1"/>
  <c r="C13" i="44" l="1"/>
  <c r="C14" i="44" s="1"/>
  <c r="I19" i="51"/>
  <c r="K19" i="51" s="1"/>
  <c r="I27" i="51" s="1"/>
  <c r="J27" i="51" l="1"/>
  <c r="K27" i="51" s="1"/>
  <c r="E10" i="44" l="1"/>
  <c r="H10" i="44" s="1"/>
  <c r="D20" i="39" l="1"/>
  <c r="D22" i="39" l="1"/>
  <c r="F11" i="26"/>
  <c r="B20" i="39"/>
  <c r="E20" i="39" s="1"/>
  <c r="E22" i="39" s="1"/>
  <c r="L11" i="26"/>
  <c r="J20" i="26" l="1"/>
  <c r="J18" i="26"/>
  <c r="J12" i="26"/>
  <c r="K12" i="26" s="1"/>
  <c r="K27" i="26"/>
  <c r="J17" i="26"/>
  <c r="J15" i="26"/>
  <c r="L27" i="26"/>
  <c r="J13" i="26"/>
  <c r="J16" i="26"/>
  <c r="J21" i="26"/>
  <c r="J23" i="26"/>
  <c r="J22" i="26"/>
  <c r="J14" i="26"/>
  <c r="J19" i="26"/>
  <c r="D19" i="26"/>
  <c r="D17" i="26"/>
  <c r="D18" i="26"/>
  <c r="D13" i="26"/>
  <c r="D21" i="26"/>
  <c r="D12" i="26"/>
  <c r="D23" i="26"/>
  <c r="D15" i="26"/>
  <c r="F27" i="26"/>
  <c r="D14" i="26"/>
  <c r="D16" i="26"/>
  <c r="E27" i="26"/>
  <c r="D22" i="26"/>
  <c r="D20" i="26"/>
  <c r="B22" i="39"/>
  <c r="L12" i="26" l="1"/>
  <c r="J24" i="26"/>
  <c r="D24" i="26"/>
  <c r="E12" i="26"/>
  <c r="K13" i="26" l="1"/>
  <c r="F12" i="26"/>
  <c r="E13" i="26" l="1"/>
  <c r="F13" i="26" s="1"/>
  <c r="L13" i="26"/>
  <c r="E14" i="26" l="1"/>
  <c r="F14" i="26" s="1"/>
  <c r="K14" i="26"/>
  <c r="L14" i="26" s="1"/>
  <c r="K15" i="26" l="1"/>
  <c r="L15" i="26" s="1"/>
  <c r="E15" i="26"/>
  <c r="K16" i="26" l="1"/>
  <c r="L16" i="26" s="1"/>
  <c r="F15" i="26"/>
  <c r="K17" i="26" l="1"/>
  <c r="L17" i="26" s="1"/>
  <c r="E16" i="26"/>
  <c r="F16" i="26" s="1"/>
  <c r="E17" i="26" l="1"/>
  <c r="F17" i="26" s="1"/>
  <c r="K18" i="26"/>
  <c r="L18" i="26" s="1"/>
  <c r="K19" i="26" l="1"/>
  <c r="L19" i="26" s="1"/>
  <c r="E18" i="26"/>
  <c r="F18" i="26" s="1"/>
  <c r="E19" i="26" l="1"/>
  <c r="F19" i="26" s="1"/>
  <c r="K20" i="26"/>
  <c r="L20" i="26" s="1"/>
  <c r="K21" i="26" l="1"/>
  <c r="L21" i="26" s="1"/>
  <c r="E20" i="26"/>
  <c r="F20" i="26" s="1"/>
  <c r="E21" i="26" l="1"/>
  <c r="F21" i="26" s="1"/>
  <c r="K22" i="26"/>
  <c r="L22" i="26" s="1"/>
  <c r="K23" i="26" l="1"/>
  <c r="K24" i="26" s="1"/>
  <c r="E22" i="26"/>
  <c r="F22" i="26" s="1"/>
  <c r="E23" i="26" l="1"/>
  <c r="E24" i="26" s="1"/>
  <c r="L28" i="26"/>
  <c r="L29" i="26" s="1"/>
  <c r="L24" i="26"/>
  <c r="L23" i="26"/>
  <c r="K28" i="26" s="1"/>
  <c r="K29" i="26" s="1"/>
  <c r="K30" i="26" l="1"/>
  <c r="C17" i="55"/>
  <c r="F28" i="26"/>
  <c r="F29" i="26" s="1"/>
  <c r="F24" i="26"/>
  <c r="F23" i="26"/>
  <c r="E28" i="26" s="1"/>
  <c r="E29" i="26" s="1"/>
  <c r="E30" i="26" l="1"/>
  <c r="C16" i="55"/>
  <c r="C23" i="55"/>
  <c r="D17" i="55"/>
  <c r="D16" i="55" l="1"/>
  <c r="C22" i="55"/>
  <c r="D23" i="55"/>
  <c r="J16" i="51" s="1"/>
  <c r="K16" i="51" s="1"/>
  <c r="I24" i="51" s="1"/>
  <c r="J24" i="51" s="1"/>
  <c r="K24" i="51" s="1"/>
  <c r="H17" i="55"/>
  <c r="H23" i="55" s="1"/>
  <c r="D9" i="44" s="1"/>
  <c r="E9" i="44" s="1"/>
  <c r="H9" i="44" s="1"/>
  <c r="D22" i="55" l="1"/>
  <c r="H16" i="55"/>
  <c r="X22" i="51"/>
  <c r="Y22" i="51" s="1"/>
  <c r="J15" i="51" l="1"/>
  <c r="K15" i="51" s="1"/>
  <c r="I23" i="51" s="1"/>
  <c r="I30" i="42"/>
  <c r="H20" i="55"/>
  <c r="H26" i="55" s="1"/>
  <c r="H22" i="55"/>
  <c r="D8" i="44" s="1"/>
  <c r="D13" i="44" l="1"/>
  <c r="D14" i="44" s="1"/>
  <c r="E8" i="44"/>
  <c r="J23" i="51"/>
  <c r="V12" i="51"/>
  <c r="U22" i="51" s="1"/>
  <c r="V22" i="51" s="1"/>
  <c r="V28" i="51" s="1"/>
  <c r="V24" i="51" l="1"/>
  <c r="I32" i="51"/>
  <c r="K23" i="51"/>
  <c r="I31" i="51"/>
  <c r="R22" i="51"/>
  <c r="R24" i="51"/>
  <c r="E13" i="44"/>
  <c r="H13" i="44" s="1"/>
  <c r="H8" i="44"/>
  <c r="Z22" i="5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annette brandon</author>
  </authors>
  <commentList>
    <comment ref="C12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annette brandon:</t>
        </r>
        <r>
          <rPr>
            <sz val="9"/>
            <color indexed="81"/>
            <rFont val="Tahoma"/>
            <family val="2"/>
          </rPr>
          <t xml:space="preserve">
No rate for 131 for amortization because there was no customers who were part of the deferral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annette brandon</author>
    <author>Craig Bertholf</author>
  </authors>
  <commentList>
    <comment ref="H18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annette brandon:</t>
        </r>
        <r>
          <rPr>
            <sz val="9"/>
            <color indexed="81"/>
            <rFont val="Tahoma"/>
            <family val="2"/>
          </rPr>
          <t xml:space="preserve">
rate does not change year to year</t>
        </r>
      </text>
    </comment>
    <comment ref="G24" authorId="1" shapeId="0" xr:uid="{00000000-0006-0000-0600-000002000000}">
      <text>
        <r>
          <rPr>
            <b/>
            <sz val="8"/>
            <color indexed="81"/>
            <rFont val="Tahoma"/>
            <family val="2"/>
          </rPr>
          <t>Craig Bertholf:</t>
        </r>
        <r>
          <rPr>
            <sz val="8"/>
            <color indexed="81"/>
            <rFont val="Tahoma"/>
            <family val="2"/>
          </rPr>
          <t xml:space="preserve">
Schedule 131/132 should not be charged any of the Demand Rate, this rate was removed in 2006.  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Kaylene Schultz</author>
  </authors>
  <commentList>
    <comment ref="T17" authorId="0" shapeId="0" xr:uid="{00000000-0006-0000-0B00-000001000000}">
      <text>
        <r>
          <rPr>
            <sz val="9"/>
            <color indexed="81"/>
            <rFont val="Tahoma"/>
            <family val="2"/>
          </rPr>
          <t>Comes from the most recent WA GRC; should match other current year filings (ex. Decoupling, DSM, etc.)</t>
        </r>
      </text>
    </comment>
  </commentList>
</comments>
</file>

<file path=xl/sharedStrings.xml><?xml version="1.0" encoding="utf-8"?>
<sst xmlns="http://schemas.openxmlformats.org/spreadsheetml/2006/main" count="419" uniqueCount="269">
  <si>
    <t>Avista Utilities</t>
  </si>
  <si>
    <t>Title</t>
  </si>
  <si>
    <t>Description</t>
  </si>
  <si>
    <t>Page Number</t>
  </si>
  <si>
    <t>PGA COMPONENT CALCULATIONS</t>
  </si>
  <si>
    <t>No.</t>
  </si>
  <si>
    <t>Interest</t>
  </si>
  <si>
    <t>Balance</t>
  </si>
  <si>
    <t>Schedule</t>
  </si>
  <si>
    <t>Amortization</t>
  </si>
  <si>
    <t>Line No.</t>
  </si>
  <si>
    <t>Total</t>
  </si>
  <si>
    <t>Change</t>
  </si>
  <si>
    <t>ANNUAL PGA FILING</t>
  </si>
  <si>
    <t>VOLUME FORECAST</t>
  </si>
  <si>
    <t>Demand Forecast</t>
  </si>
  <si>
    <t>FIRM DEMAND THERMS</t>
  </si>
  <si>
    <t>COMMODITY THERMS (SALES)</t>
  </si>
  <si>
    <t>TOTAL PURCHASE THERMS</t>
  </si>
  <si>
    <t>COMMODITY</t>
  </si>
  <si>
    <t>Hedges</t>
  </si>
  <si>
    <t>Executed</t>
  </si>
  <si>
    <t>WACOG</t>
  </si>
  <si>
    <t>Sumas</t>
  </si>
  <si>
    <t>Rockies</t>
  </si>
  <si>
    <t>Basin-Weighted Index Price</t>
  </si>
  <si>
    <t>Embedded Charges</t>
  </si>
  <si>
    <t>Variable Transportation</t>
  </si>
  <si>
    <t>Gas Cost Calculation (per Therm)</t>
  </si>
  <si>
    <t>Volumes</t>
  </si>
  <si>
    <t>Index Cost</t>
  </si>
  <si>
    <t>RCF:</t>
  </si>
  <si>
    <t>Proposed WACOG without RCF</t>
  </si>
  <si>
    <t>Proposed WACOG with RCF</t>
  </si>
  <si>
    <t>Development of Amortization Rate</t>
  </si>
  <si>
    <t>Rate Schedule 132</t>
  </si>
  <si>
    <t>Commodity Allocation (based on Calendar Volumes)</t>
  </si>
  <si>
    <t>Deferred Exchange Credits</t>
  </si>
  <si>
    <t>AN* System Total Volumes (Th)</t>
  </si>
  <si>
    <t>AN* System Total Dollars ($)</t>
  </si>
  <si>
    <t>AN* Deferred Exchange</t>
  </si>
  <si>
    <t xml:space="preserve">*AN -- Allocated North sum of Washington + Idaho </t>
  </si>
  <si>
    <t>Summary of Changes</t>
  </si>
  <si>
    <t xml:space="preserve">Present   </t>
  </si>
  <si>
    <t xml:space="preserve">Proposed </t>
  </si>
  <si>
    <t>Rate Schedule 131</t>
  </si>
  <si>
    <t>AVISTA UTILITIES</t>
  </si>
  <si>
    <t>Revenue Conversion Factor</t>
  </si>
  <si>
    <t xml:space="preserve">Line </t>
  </si>
  <si>
    <t>Factor</t>
  </si>
  <si>
    <t>Revenues</t>
  </si>
  <si>
    <t>Net Operating Income Before FIT</t>
  </si>
  <si>
    <t>REVENUE CONVERSION FACTOR</t>
  </si>
  <si>
    <t>REVENUE GROSS UP:</t>
  </si>
  <si>
    <t>Proposed Rate</t>
  </si>
  <si>
    <t>Total Gas Cost Rate</t>
  </si>
  <si>
    <t>Current</t>
  </si>
  <si>
    <t>TARRIF CHANGE COMPARISONS</t>
  </si>
  <si>
    <t>Without Revenue Sensitive Costs</t>
  </si>
  <si>
    <t>With Revenue Sensitive Costs</t>
  </si>
  <si>
    <t>OTHER</t>
  </si>
  <si>
    <t>% Change</t>
  </si>
  <si>
    <t>State of Washington</t>
  </si>
  <si>
    <t>Rate Schedule 111/112</t>
  </si>
  <si>
    <t>Rate Schedule 131/132</t>
  </si>
  <si>
    <t>STATE OF WASHINGTON</t>
  </si>
  <si>
    <t>WA Volumes (Th)</t>
  </si>
  <si>
    <t>WA Dollars ($)</t>
  </si>
  <si>
    <t>WA Deferred Exchange</t>
  </si>
  <si>
    <t>WA System Allocated</t>
  </si>
  <si>
    <t>Schedule 155 - Temporary Refunds/Charges</t>
  </si>
  <si>
    <t>Acct 191000</t>
  </si>
  <si>
    <t>Deferrals</t>
  </si>
  <si>
    <t>(Acct 191010)</t>
  </si>
  <si>
    <t>Schedule 131</t>
  </si>
  <si>
    <t>Schedule 146</t>
  </si>
  <si>
    <t xml:space="preserve">Total </t>
  </si>
  <si>
    <t>AMORTIZATION RATE CALCULATION</t>
  </si>
  <si>
    <t>131/132</t>
  </si>
  <si>
    <t>RCF</t>
  </si>
  <si>
    <t>Rate Schedule 155</t>
  </si>
  <si>
    <t>Rate Schedule Changes for 150</t>
  </si>
  <si>
    <t>Rate Schedule 146</t>
  </si>
  <si>
    <t>146</t>
  </si>
  <si>
    <t>Total Estimated Sales Volumes</t>
  </si>
  <si>
    <t>Total Washington Demand Costs</t>
  </si>
  <si>
    <t>60 % Demand Portion (based on volumes)</t>
  </si>
  <si>
    <t>40% Demand Portion (based on Coincident Peak)</t>
  </si>
  <si>
    <t>Proposed Rate without Revenue Conversion</t>
  </si>
  <si>
    <t>(Commodity and Demand)</t>
  </si>
  <si>
    <t>Rate Schedule 150</t>
  </si>
  <si>
    <t>Proposed Rate with Revenue Conversion</t>
  </si>
  <si>
    <t>Demand Gas Cost Calculation</t>
  </si>
  <si>
    <t>Revenue Change</t>
  </si>
  <si>
    <t>Total Revenue Change</t>
  </si>
  <si>
    <t>Rate Change</t>
  </si>
  <si>
    <t>Commodity</t>
  </si>
  <si>
    <t>Demand</t>
  </si>
  <si>
    <t>Rate Schedule 112</t>
  </si>
  <si>
    <t>Rate Schedule 111</t>
  </si>
  <si>
    <t>Price Forecast (per Dth)</t>
  </si>
  <si>
    <t>Index Volumes</t>
  </si>
  <si>
    <t>Index $</t>
  </si>
  <si>
    <t>TOTAL Commodity</t>
  </si>
  <si>
    <t>Volume</t>
  </si>
  <si>
    <t>check</t>
  </si>
  <si>
    <t>Total Revenue Change by Rate Schedule</t>
  </si>
  <si>
    <t>Rate Schedule 150 current, proposed and changes</t>
  </si>
  <si>
    <t>Rate Schedule 155 current, proposed and changes</t>
  </si>
  <si>
    <t>Commodity output and WACOG calculation</t>
  </si>
  <si>
    <t>Demand output and WACOG calculation</t>
  </si>
  <si>
    <t>Amortization balances Input</t>
  </si>
  <si>
    <t>Amortization calculation by rate schedule</t>
  </si>
  <si>
    <t>Input for Commodity</t>
  </si>
  <si>
    <t>Calculation of Rate - Proposed</t>
  </si>
  <si>
    <t>% Change Calculation</t>
  </si>
  <si>
    <t>Rate Schedule 148</t>
  </si>
  <si>
    <t>Demand Cost Calculation (per Therm)</t>
  </si>
  <si>
    <t>Northwest Pipeline Corporation (NWP)</t>
  </si>
  <si>
    <t>Total Fixed Domestic Transportation Costs</t>
  </si>
  <si>
    <t>Total Fixed Canadian Transportation Costs</t>
  </si>
  <si>
    <t>Total Fixed Pipeline Charges</t>
  </si>
  <si>
    <t xml:space="preserve">Demand Costs </t>
  </si>
  <si>
    <t>Demand Volumes</t>
  </si>
  <si>
    <t>Demand Rate</t>
  </si>
  <si>
    <t>WA Gas Operations</t>
  </si>
  <si>
    <t>JURISDICTION</t>
  </si>
  <si>
    <t>AN</t>
  </si>
  <si>
    <t>Sum of US DOLLARS</t>
  </si>
  <si>
    <t>Grand Total</t>
  </si>
  <si>
    <t>GTNW</t>
  </si>
  <si>
    <t>NWPL</t>
  </si>
  <si>
    <t>TCPL AB</t>
  </si>
  <si>
    <t>TCPL BC</t>
  </si>
  <si>
    <t>WEI</t>
  </si>
  <si>
    <t>WA Allocation</t>
  </si>
  <si>
    <t>Idaho Allocation</t>
  </si>
  <si>
    <t>Allocator</t>
  </si>
  <si>
    <t>Allocation Percentage</t>
  </si>
  <si>
    <t>(b)</t>
  </si>
  <si>
    <t>(a)</t>
  </si>
  <si>
    <t>Dollars</t>
  </si>
  <si>
    <t>Average</t>
  </si>
  <si>
    <t>(k)</t>
  </si>
  <si>
    <t>(j)</t>
  </si>
  <si>
    <t>(i)</t>
  </si>
  <si>
    <t>Sales Volumes (to customers)</t>
  </si>
  <si>
    <t>Total Estimated Commodity Costs</t>
  </si>
  <si>
    <t>Variable Charges</t>
  </si>
  <si>
    <t>Executed Hedges</t>
  </si>
  <si>
    <t>Sch.</t>
  </si>
  <si>
    <t>Sch. 150</t>
  </si>
  <si>
    <t>Amort.</t>
  </si>
  <si>
    <t>per therm</t>
  </si>
  <si>
    <t>General</t>
  </si>
  <si>
    <t>Large General</t>
  </si>
  <si>
    <t>Interruptible</t>
  </si>
  <si>
    <t>40 % Demand Portion (based on Coincident Peak)</t>
  </si>
  <si>
    <t>PROFIT CENTER</t>
  </si>
  <si>
    <t>LDC</t>
  </si>
  <si>
    <t>Sch. 155</t>
  </si>
  <si>
    <t>Rate Impact</t>
  </si>
  <si>
    <t>Basic charge</t>
  </si>
  <si>
    <t xml:space="preserve">   Rounded</t>
  </si>
  <si>
    <t>Proposed rate</t>
  </si>
  <si>
    <t>Percent rate</t>
  </si>
  <si>
    <t>First 70</t>
  </si>
  <si>
    <t>Estimated Demand Expense (AN)</t>
  </si>
  <si>
    <t>Input - Demand Contracts</t>
  </si>
  <si>
    <t>Expense:</t>
  </si>
  <si>
    <t xml:space="preserve">    Total Expense</t>
  </si>
  <si>
    <t>Deferred Exchange</t>
  </si>
  <si>
    <t>Total Cost to Serve Average Load (including fuel)</t>
  </si>
  <si>
    <t>WACOG without RCF</t>
  </si>
  <si>
    <t>WACOG with RCF</t>
  </si>
  <si>
    <t>Row Labels</t>
  </si>
  <si>
    <t>Rate Schedule Changes for 155</t>
  </si>
  <si>
    <t>Rate Schedule 101/102</t>
  </si>
  <si>
    <t xml:space="preserve">  Uncollectibles</t>
  </si>
  <si>
    <t xml:space="preserve">  Commission Fees</t>
  </si>
  <si>
    <t xml:space="preserve">  Washington Excise Tax</t>
  </si>
  <si>
    <t xml:space="preserve">  Franchise Fees</t>
  </si>
  <si>
    <t xml:space="preserve">  Federal Income Tax @ 21%</t>
  </si>
  <si>
    <t>Revenue at Present Rates</t>
  </si>
  <si>
    <t>Revenue</t>
  </si>
  <si>
    <t>Revenue at Proposed Rates</t>
  </si>
  <si>
    <t>Amortization Rate</t>
  </si>
  <si>
    <t>Total Gas Cost Rate Without Revenue Sensitive Costs</t>
  </si>
  <si>
    <t>Total Gas Cost Rate With Revenue Sensitive Costs</t>
  </si>
  <si>
    <t>(c)</t>
  </si>
  <si>
    <t>(d)</t>
  </si>
  <si>
    <t>5 Day Peak</t>
  </si>
  <si>
    <t>*Normalized Billing Determinants, priced at current rates.</t>
  </si>
  <si>
    <t>Change %</t>
  </si>
  <si>
    <t>Service Schedule</t>
  </si>
  <si>
    <t>AECO</t>
  </si>
  <si>
    <t>Interest Rate</t>
  </si>
  <si>
    <t>Beginning Balance</t>
  </si>
  <si>
    <t>Sales (Therms)</t>
  </si>
  <si>
    <t>Amortization &amp; Deferral</t>
  </si>
  <si>
    <t>Rate Before RCF</t>
  </si>
  <si>
    <t>Tariff Rate</t>
  </si>
  <si>
    <t>Rate Schedule 101, 102</t>
  </si>
  <si>
    <t>TC Energy - Gas Transmission Northwest</t>
  </si>
  <si>
    <t>TC Energy - AB (NOVA System)</t>
  </si>
  <si>
    <t>TC Energy - BC (Foothills Pipe Line Ltd.)</t>
  </si>
  <si>
    <t>Enbridge - Westcoast Energy Inc</t>
  </si>
  <si>
    <t>Rate schedules 116 and 126 would also receive annual lump sum payments.</t>
  </si>
  <si>
    <t>Check</t>
  </si>
  <si>
    <t>Schedule 101/102</t>
  </si>
  <si>
    <t>CONFIDENTIAL per WAC 480-07-160</t>
  </si>
  <si>
    <t>Subtotal Large Customers</t>
  </si>
  <si>
    <t>Subtal All other Customers</t>
  </si>
  <si>
    <t>For Amortization</t>
  </si>
  <si>
    <t>Washington - Natural Gas System</t>
  </si>
  <si>
    <t>Rate Schedule 146/116</t>
  </si>
  <si>
    <t>Total Billed Revenue*</t>
  </si>
  <si>
    <t>Note: 112 and 132 receive annual lump sum payments for their portion of the deferral and therefore are not included in the overall amortization rate.</t>
  </si>
  <si>
    <t>Fuel</t>
  </si>
  <si>
    <t>Previous Tariff Rate*</t>
  </si>
  <si>
    <t>Proposed Tariff Rate*</t>
  </si>
  <si>
    <t>*Represents the billed rate for the first block of the schedule.</t>
  </si>
  <si>
    <t xml:space="preserve">Rate Change </t>
  </si>
  <si>
    <t>Total PGA</t>
  </si>
  <si>
    <t>Basin Weighting</t>
  </si>
  <si>
    <t>Rate Schedule Change 150</t>
  </si>
  <si>
    <t>Rate Schedule Change 155</t>
  </si>
  <si>
    <t>Input</t>
  </si>
  <si>
    <t>Input - Amortization Balances</t>
  </si>
  <si>
    <t>Amortization Calculation</t>
  </si>
  <si>
    <t>Conversion Factor</t>
  </si>
  <si>
    <t>Schedule 111</t>
  </si>
  <si>
    <t>Shaded information is designated as confidential per WAC 480-07-160</t>
  </si>
  <si>
    <t>1/(1-.043718)</t>
  </si>
  <si>
    <t>Storage</t>
  </si>
  <si>
    <t>Forecasted Withdrawal Volumes (DTh)</t>
  </si>
  <si>
    <t>Dollars ($)</t>
  </si>
  <si>
    <t>Storage Cost</t>
  </si>
  <si>
    <t>(e)</t>
  </si>
  <si>
    <t>(f)</t>
  </si>
  <si>
    <t>(a) + (c) + (e) = (g)</t>
  </si>
  <si>
    <t>(b) + (d) + (f) = (h)</t>
  </si>
  <si>
    <t>(l)</t>
  </si>
  <si>
    <t>(m)</t>
  </si>
  <si>
    <t>Projected Amortization</t>
  </si>
  <si>
    <t>&amp; Interest</t>
  </si>
  <si>
    <t>Activity</t>
  </si>
  <si>
    <t>Schedule 101</t>
  </si>
  <si>
    <t>Forecasted Volumes</t>
  </si>
  <si>
    <t xml:space="preserve">Current FERC Interest Rate </t>
  </si>
  <si>
    <t>AN Storage Inventory Balance (Th) on: 6.30.24</t>
  </si>
  <si>
    <t>AN Weighted Average Storage WACOG on: 6.30.24</t>
  </si>
  <si>
    <t>WA Commodity Allocation</t>
  </si>
  <si>
    <t>WA Volumes (Dth)</t>
  </si>
  <si>
    <t>*Sum of USDOLLARS</t>
  </si>
  <si>
    <t>*note all amounts are represented in United States Dollars (Canadian Exchange Rate 60 day average)</t>
  </si>
  <si>
    <t>101</t>
  </si>
  <si>
    <t>Rate Schedule 101</t>
  </si>
  <si>
    <t>111/112</t>
  </si>
  <si>
    <t>Sch 162 CCA Credit</t>
  </si>
  <si>
    <t>Bill for 66 Therms at present rates with all adders</t>
  </si>
  <si>
    <t>TWELVE MONTHS ENDED JUNE 30, 2023</t>
  </si>
  <si>
    <t>2024 GRC Conversion Factor (UG-240007)</t>
  </si>
  <si>
    <t>*Large customer deferrals will be paid out or billed in November based on actual balance as of October 31, 2025.</t>
  </si>
  <si>
    <t>30 day Average Pricing as of 7/31/25</t>
  </si>
  <si>
    <t>Effective 11/01/2025</t>
  </si>
  <si>
    <t>7/1/2025 - 10/31/2025</t>
  </si>
  <si>
    <t>At 6/30/25</t>
  </si>
  <si>
    <t>Coincident Peak (UG-240007)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</si>
</sst>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9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000_);\(&quot;$&quot;#,##0.00000\)"/>
    <numFmt numFmtId="165" formatCode="0.000%"/>
    <numFmt numFmtId="166" formatCode="_(* #,##0_);_(* \(#,##0\);_(* &quot;-&quot;??_);_(@_)"/>
    <numFmt numFmtId="167" formatCode="_(&quot;$&quot;* #,##0_);_(&quot;$&quot;* \(#,##0\);_(&quot;$&quot;* &quot;-&quot;??_);_(@_)"/>
    <numFmt numFmtId="168" formatCode="#,##0.00000_);\(#,##0.00000\)"/>
    <numFmt numFmtId="169" formatCode="_(&quot;$&quot;* #,##0.00000_);_(&quot;$&quot;* \(#,##0.00000\);_(&quot;$&quot;* &quot;-&quot;??_);_(@_)"/>
    <numFmt numFmtId="170" formatCode="_(&quot;$&quot;* #,##0.000000_);_(&quot;$&quot;* \(#,##0.000000\);_(&quot;$&quot;* &quot;-&quot;??_);_(@_)"/>
    <numFmt numFmtId="171" formatCode="#,##0.000_);\(#,##0.000\)"/>
    <numFmt numFmtId="172" formatCode="#,##0.000000_);\(#,##0.000000\)"/>
    <numFmt numFmtId="173" formatCode="_(&quot;$&quot;* #,##0.0000_);_(&quot;$&quot;* \(#,##0.0000\);_(&quot;$&quot;* &quot;-&quot;??_);_(@_)"/>
    <numFmt numFmtId="174" formatCode="_(* #,##0.0000000_);_(* \(#,##0.0000000\);_(* &quot;-&quot;??_);_(@_)"/>
    <numFmt numFmtId="175" formatCode="0.000000"/>
    <numFmt numFmtId="176" formatCode="0.00000"/>
    <numFmt numFmtId="177" formatCode="&quot;$&quot;#,##0"/>
    <numFmt numFmtId="178" formatCode="0_)"/>
    <numFmt numFmtId="179" formatCode="[$-409]mmmmm;@"/>
    <numFmt numFmtId="180" formatCode="0.0%"/>
    <numFmt numFmtId="181" formatCode="[$-409]mmm\-yy;@"/>
    <numFmt numFmtId="182" formatCode="#,##0.0"/>
    <numFmt numFmtId="183" formatCode="#.00"/>
    <numFmt numFmtId="184" formatCode="#,##0_);\-#,##0_);\-_)"/>
    <numFmt numFmtId="185" formatCode="#,##0.00_);\-#,##0.00_);\-_)"/>
    <numFmt numFmtId="186" formatCode="#,##0.0_);\-#,##0.0_);\-_)"/>
    <numFmt numFmtId="187" formatCode="[$-F800]dddd\,\ mmmm\ dd\,\ yyyy"/>
    <numFmt numFmtId="188" formatCode="mmmm\ d\,\ yyyy"/>
    <numFmt numFmtId="189" formatCode="[$-409]mmmm\-yy;@"/>
    <numFmt numFmtId="190" formatCode="#,##0_%_);\(#,##0\)_%;#,##0_%_);@_%_)"/>
    <numFmt numFmtId="191" formatCode="_._.* #,##0.0_)_%;_._.* \(#,##0.0\)_%"/>
    <numFmt numFmtId="192" formatCode="_._.* #,##0.00_)_%;_._.* \(#,##0.00\)_%"/>
    <numFmt numFmtId="193" formatCode="_._.* #,##0.000_)_%;_._.* \(#,##0.000\)_%"/>
    <numFmt numFmtId="194" formatCode="_(* #,##0.00_);_(* \(\ #,##0.00\ \);_(* &quot;-&quot;??_);_(\ @_ \)"/>
    <numFmt numFmtId="195" formatCode="_._.* #,##0_)_%;_._.* #,##0_)_%;_._.* 0_)_%;_._.@_)_%"/>
    <numFmt numFmtId="196" formatCode="_._.&quot;$&quot;* #,##0.0_)_%;_._.&quot;$&quot;* \(#,##0.0\)_%"/>
    <numFmt numFmtId="197" formatCode="_._.&quot;$&quot;* #,##0.00_)_%;_._.&quot;$&quot;* \(#,##0.00\)_%"/>
    <numFmt numFmtId="198" formatCode="_._.&quot;$&quot;* #,##0.000_)_%;_._.&quot;$&quot;* \(#,##0.000\)_%"/>
    <numFmt numFmtId="199" formatCode="_._.&quot;$&quot;* #,###_)_%;_._.&quot;$&quot;* #,###_)_%;_._.&quot;$&quot;* 0_)_%;_._.@_)_%"/>
    <numFmt numFmtId="200" formatCode="#,###,##0.00;\(#,###,##0.00\)"/>
    <numFmt numFmtId="201" formatCode="#,###,##0;\(#,###,##0\)"/>
    <numFmt numFmtId="202" formatCode="0.0"/>
    <numFmt numFmtId="203" formatCode="_(&quot;$&quot;* #,##0.0_);_(&quot;$&quot;* \(#,##0.0\);_(&quot;$&quot;* &quot;-&quot;??_);_(@_)"/>
    <numFmt numFmtId="204" formatCode="&quot;$&quot;#,###,##0.00;\(&quot;$&quot;#,###,##0.00\)"/>
    <numFmt numFmtId="205" formatCode="&quot;$&quot;#,###,##0;\(&quot;$&quot;#,###,##0\)"/>
    <numFmt numFmtId="206" formatCode="#,##0.00%;\(#,##0.00%\)"/>
    <numFmt numFmtId="207" formatCode="_(0_)%;\(0\)%"/>
    <numFmt numFmtId="208" formatCode="_._._(* 0_)%;_._.* \(0\)%"/>
    <numFmt numFmtId="209" formatCode="_(0.0_)%;\(0.0\)%"/>
    <numFmt numFmtId="210" formatCode="_._._(* 0.0_)%;_._.* \(0.0\)%"/>
    <numFmt numFmtId="211" formatCode="_(0.00_)%;\(0.00\)%"/>
    <numFmt numFmtId="212" formatCode="_._._(* 0.00_)%;_._.* \(0.00\)%"/>
    <numFmt numFmtId="213" formatCode="_(0.000_)%;\(0.000\)%"/>
    <numFmt numFmtId="214" formatCode="_._._(* 0.000_)%;_._.* \(0.000\)%"/>
    <numFmt numFmtId="215" formatCode="_(0.0000_)%;\(0.0000\)%"/>
    <numFmt numFmtId="216" formatCode="_._._(* 0.0000_)%;_._.* \(0.0000\)%"/>
    <numFmt numFmtId="217" formatCode="_(* #,##0_);_(* \(#,##0\);_(* 0_);_(@_)"/>
    <numFmt numFmtId="218" formatCode="_(* #,##0.0_);_(* \(#,##0.0\)"/>
    <numFmt numFmtId="219" formatCode="_(* #,##0.00_);_(* \(#,##0.00\)"/>
    <numFmt numFmtId="220" formatCode="_(* #,##0.000_);_(* \(#,##0.000\)"/>
    <numFmt numFmtId="221" formatCode="_(&quot;$&quot;* #,##0_);_(&quot;$&quot;* \(#,##0\);_(&quot;$&quot;* 0_);_(@_)"/>
    <numFmt numFmtId="222" formatCode="_(&quot;$&quot;* #,##0.0_);_(&quot;$&quot;* \(#,##0.0\)"/>
    <numFmt numFmtId="223" formatCode="_(&quot;$&quot;* #,##0.00_);_(&quot;$&quot;* \(#,##0.00\)"/>
    <numFmt numFmtId="224" formatCode="_(&quot;$&quot;* #,##0.000_);_(&quot;$&quot;* \(#,##0.000\)"/>
    <numFmt numFmtId="225" formatCode="#,##0.0_x_x"/>
    <numFmt numFmtId="226" formatCode="&quot;$&quot;#,##0\ ;\(&quot;$&quot;#,##0\)"/>
    <numFmt numFmtId="227" formatCode="m/d/yy;@"/>
    <numFmt numFmtId="228" formatCode="_(* #,##0.000000_);_(* \(#,##0.000000\);_(* &quot;-&quot;??_);_(@_)"/>
    <numFmt numFmtId="229" formatCode="_(* #,##0.000_);_(* \(#,##0.000\);_(* &quot;-&quot;???_);_(@_)"/>
    <numFmt numFmtId="230" formatCode="&quot;$&quot;#,##0.00000"/>
    <numFmt numFmtId="231" formatCode="&quot;$&quot;#,##0.00"/>
    <numFmt numFmtId="232" formatCode="#,##0.000"/>
    <numFmt numFmtId="233" formatCode="&quot;$&quot;#,##0.000"/>
    <numFmt numFmtId="234" formatCode="0.0000%"/>
    <numFmt numFmtId="235" formatCode="0.00000%"/>
    <numFmt numFmtId="236" formatCode="#,##0.0000_);\(#,##0.0000\)"/>
  </numFmts>
  <fonts count="173">
    <font>
      <sz val="12"/>
      <name val="Helv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Helv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u/>
      <sz val="12"/>
      <name val="Calibri"/>
      <family val="2"/>
      <scheme val="minor"/>
    </font>
    <font>
      <b/>
      <u/>
      <sz val="14"/>
      <name val="Calibri"/>
      <family val="2"/>
      <scheme val="minor"/>
    </font>
    <font>
      <b/>
      <u/>
      <sz val="12"/>
      <color rgb="FF0000CC"/>
      <name val="Calibri"/>
      <family val="2"/>
      <scheme val="minor"/>
    </font>
    <font>
      <u/>
      <sz val="12"/>
      <color theme="10"/>
      <name val="Helv"/>
    </font>
    <font>
      <u/>
      <sz val="12"/>
      <color rgb="FF0000CC"/>
      <name val="Calibri"/>
      <family val="2"/>
      <scheme val="minor"/>
    </font>
    <font>
      <sz val="12"/>
      <color rgb="FF0000CC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color theme="1"/>
      <name val="Arial"/>
      <family val="2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12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CC"/>
      <name val="Calibri"/>
      <family val="2"/>
      <scheme val="minor"/>
    </font>
    <font>
      <b/>
      <sz val="16"/>
      <name val="Calibri"/>
      <family val="2"/>
      <scheme val="minor"/>
    </font>
    <font>
      <b/>
      <sz val="10"/>
      <name val="Arial"/>
      <family val="2"/>
    </font>
    <font>
      <sz val="11"/>
      <color indexed="8"/>
      <name val="Calibri"/>
      <family val="2"/>
    </font>
    <font>
      <i/>
      <sz val="11"/>
      <color rgb="FF0819B8"/>
      <name val="Calibri"/>
      <family val="2"/>
      <scheme val="minor"/>
    </font>
    <font>
      <sz val="10"/>
      <color indexed="12"/>
      <name val="Arial"/>
      <family val="2"/>
    </font>
    <font>
      <sz val="10"/>
      <name val="Helv"/>
    </font>
    <font>
      <sz val="10"/>
      <name val="Arial"/>
      <family val="2"/>
    </font>
    <font>
      <sz val="10"/>
      <name val="Times New Roman"/>
      <family val="1"/>
    </font>
    <font>
      <sz val="9"/>
      <name val="Times New Roman"/>
      <family val="1"/>
    </font>
    <font>
      <u/>
      <sz val="7.5"/>
      <color theme="0"/>
      <name val="Arial"/>
      <family val="2"/>
    </font>
    <font>
      <sz val="12"/>
      <color indexed="10"/>
      <name val="Times New Roman"/>
      <family val="1"/>
    </font>
    <font>
      <u/>
      <sz val="12"/>
      <color theme="10"/>
      <name val="Calibri"/>
      <family val="2"/>
      <scheme val="minor"/>
    </font>
    <font>
      <sz val="10"/>
      <name val="Geneva"/>
    </font>
    <font>
      <sz val="12"/>
      <name val="Times New Roman"/>
      <family val="1"/>
    </font>
    <font>
      <sz val="10"/>
      <color indexed="12"/>
      <name val="Helv"/>
    </font>
    <font>
      <sz val="1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indexed="9"/>
      <name val="Calibri"/>
      <family val="2"/>
    </font>
    <font>
      <b/>
      <sz val="9"/>
      <color indexed="18"/>
      <name val="Arial"/>
      <family val="2"/>
    </font>
    <font>
      <b/>
      <sz val="14"/>
      <color indexed="8"/>
      <name val="Arial"/>
      <family val="2"/>
    </font>
    <font>
      <b/>
      <sz val="11"/>
      <color indexed="8"/>
      <name val="Calibri"/>
      <family val="2"/>
    </font>
    <font>
      <sz val="1"/>
      <color indexed="8"/>
      <name val="Courier"/>
      <family val="3"/>
    </font>
    <font>
      <sz val="8"/>
      <name val="Arial"/>
      <family val="2"/>
    </font>
    <font>
      <b/>
      <sz val="1"/>
      <color indexed="8"/>
      <name val="Courier"/>
      <family val="3"/>
    </font>
    <font>
      <b/>
      <sz val="8"/>
      <color indexed="18"/>
      <name val="Arial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12"/>
      <color indexed="18"/>
      <name val="Arial"/>
      <family val="2"/>
    </font>
    <font>
      <b/>
      <sz val="12"/>
      <name val="Arial"/>
      <family val="2"/>
    </font>
    <font>
      <sz val="9"/>
      <color indexed="29"/>
      <name val="Arial"/>
      <family val="2"/>
    </font>
    <font>
      <b/>
      <sz val="9"/>
      <color indexed="29"/>
      <name val="Arial"/>
      <family val="2"/>
    </font>
    <font>
      <b/>
      <sz val="9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sz val="10"/>
      <color rgb="FF0000FF"/>
      <name val="Arial"/>
      <family val="2"/>
    </font>
    <font>
      <b/>
      <sz val="11"/>
      <color theme="3"/>
      <name val="Calibri"/>
      <family val="2"/>
    </font>
    <font>
      <u/>
      <sz val="8.5"/>
      <color theme="10"/>
      <name val="Arial"/>
      <family val="2"/>
    </font>
    <font>
      <b/>
      <sz val="22"/>
      <color indexed="8"/>
      <name val="Times New Roman"/>
      <family val="1"/>
    </font>
    <font>
      <b/>
      <sz val="11"/>
      <color indexed="16"/>
      <name val="Times New Roman"/>
      <family val="1"/>
    </font>
    <font>
      <b/>
      <i/>
      <sz val="11"/>
      <color indexed="8"/>
      <name val="Times New Roman"/>
      <family val="1"/>
    </font>
    <font>
      <b/>
      <sz val="8"/>
      <color indexed="8"/>
      <name val="Arial"/>
      <family val="2"/>
    </font>
    <font>
      <b/>
      <sz val="8"/>
      <color indexed="8"/>
      <name val="Courier New"/>
      <family val="3"/>
    </font>
    <font>
      <u/>
      <sz val="10"/>
      <color indexed="12"/>
      <name val="Arial"/>
      <family val="2"/>
    </font>
    <font>
      <sz val="11"/>
      <color indexed="8"/>
      <name val="Times New Roman"/>
      <family val="1"/>
    </font>
    <font>
      <sz val="8"/>
      <color indexed="8"/>
      <name val="Arial"/>
      <family val="2"/>
    </font>
    <font>
      <sz val="8"/>
      <color indexed="12"/>
      <name val="Arial"/>
      <family val="2"/>
    </font>
    <font>
      <sz val="8"/>
      <color indexed="8"/>
      <name val="Wingdings"/>
      <charset val="2"/>
    </font>
    <font>
      <sz val="10"/>
      <color indexed="9"/>
      <name val="Arial"/>
      <family val="2"/>
    </font>
    <font>
      <sz val="11"/>
      <color indexed="20"/>
      <name val="Calibri"/>
      <family val="2"/>
      <scheme val="minor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8"/>
      <name val="Arial"/>
      <family val="2"/>
    </font>
    <font>
      <b/>
      <sz val="11"/>
      <color indexed="9"/>
      <name val="Calibri"/>
      <family val="2"/>
    </font>
    <font>
      <b/>
      <sz val="9.75"/>
      <name val="Abadi MT Condensed"/>
      <family val="2"/>
    </font>
    <font>
      <sz val="8"/>
      <name val="Palatino"/>
      <family val="1"/>
    </font>
    <font>
      <u val="singleAccounting"/>
      <sz val="9"/>
      <name val="Times New Roman"/>
      <family val="1"/>
    </font>
    <font>
      <sz val="8"/>
      <color theme="1"/>
      <name val="Calibri"/>
      <family val="2"/>
      <scheme val="minor"/>
    </font>
    <font>
      <sz val="8"/>
      <color indexed="8"/>
      <name val="Calibri"/>
      <family val="2"/>
    </font>
    <font>
      <sz val="7.2"/>
      <color indexed="8"/>
      <name val="Arial"/>
      <family val="2"/>
    </font>
    <font>
      <sz val="10"/>
      <name val="Tahoma"/>
      <family val="2"/>
    </font>
    <font>
      <b/>
      <sz val="13"/>
      <name val="Arial"/>
      <family val="2"/>
    </font>
    <font>
      <b/>
      <sz val="14"/>
      <name val="Arial"/>
      <family val="2"/>
    </font>
    <font>
      <sz val="9"/>
      <name val="StoneSerif"/>
    </font>
    <font>
      <b/>
      <sz val="10"/>
      <color indexed="55"/>
      <name val="Arial"/>
      <family val="2"/>
    </font>
    <font>
      <i/>
      <sz val="11"/>
      <color indexed="23"/>
      <name val="Calibri"/>
      <family val="2"/>
    </font>
    <font>
      <sz val="10"/>
      <color indexed="0"/>
      <name val="Arial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 Black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b/>
      <sz val="11"/>
      <color indexed="63"/>
      <name val="Calibri"/>
      <family val="2"/>
    </font>
    <font>
      <sz val="10"/>
      <name val="MS Sans Serif"/>
      <family val="2"/>
    </font>
    <font>
      <sz val="11"/>
      <name val="Abadi MT Condensed Extra Bold"/>
      <family val="2"/>
    </font>
    <font>
      <sz val="10"/>
      <name val="Abadi MT Condensed"/>
      <family val="2"/>
    </font>
    <font>
      <sz val="8"/>
      <color rgb="FF000000"/>
      <name val="Arial"/>
      <family val="2"/>
    </font>
    <font>
      <b/>
      <i/>
      <sz val="12"/>
      <color indexed="4"/>
      <name val="Arial"/>
      <family val="2"/>
    </font>
    <font>
      <b/>
      <sz val="12"/>
      <color rgb="FF000000"/>
      <name val="Arial"/>
      <family val="2"/>
    </font>
    <font>
      <b/>
      <sz val="16"/>
      <color indexed="0"/>
      <name val="Calibri"/>
      <family val="2"/>
    </font>
    <font>
      <b/>
      <i/>
      <sz val="9"/>
      <color indexed="0"/>
      <name val="Arial"/>
      <family val="2"/>
    </font>
    <font>
      <b/>
      <i/>
      <sz val="10"/>
      <color indexed="0"/>
      <name val="Arial"/>
      <family val="2"/>
    </font>
    <font>
      <b/>
      <sz val="8"/>
      <color rgb="FF000000"/>
      <name val="Arial"/>
      <family val="2"/>
    </font>
    <font>
      <sz val="9"/>
      <color rgb="FF000000"/>
      <name val="Arial"/>
      <family val="2"/>
    </font>
    <font>
      <b/>
      <i/>
      <sz val="14"/>
      <color indexed="0"/>
      <name val="Calibri"/>
      <family val="2"/>
    </font>
    <font>
      <b/>
      <sz val="12"/>
      <color indexed="0"/>
      <name val="Times New Roman"/>
      <family val="1"/>
    </font>
    <font>
      <b/>
      <sz val="10"/>
      <color indexed="0"/>
      <name val="Arial"/>
      <family val="2"/>
    </font>
    <font>
      <i/>
      <sz val="9"/>
      <color indexed="0"/>
      <name val="Arial"/>
      <family val="2"/>
    </font>
    <font>
      <b/>
      <sz val="12"/>
      <color indexed="0"/>
      <name val="Calibri"/>
      <family val="2"/>
    </font>
    <font>
      <b/>
      <sz val="12"/>
      <color indexed="2"/>
      <name val="Calibri"/>
      <family val="2"/>
    </font>
    <font>
      <sz val="22"/>
      <color indexed="18"/>
      <name val="Abadi MT Condensed Extra Bold"/>
      <family val="2"/>
    </font>
    <font>
      <b/>
      <sz val="18"/>
      <color indexed="56"/>
      <name val="Cambria"/>
      <family val="2"/>
      <scheme val="major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1"/>
      <color theme="1"/>
      <name val="Calibri"/>
      <family val="2"/>
    </font>
    <font>
      <sz val="11"/>
      <name val="Helv"/>
    </font>
    <font>
      <sz val="10.5"/>
      <name val="Times New Roman"/>
      <family val="1"/>
    </font>
    <font>
      <b/>
      <sz val="10.5"/>
      <name val="Times New Roman"/>
      <family val="1"/>
    </font>
    <font>
      <u/>
      <sz val="10.5"/>
      <name val="Times New Roman"/>
      <family val="1"/>
    </font>
    <font>
      <b/>
      <u/>
      <sz val="10.5"/>
      <name val="Times New Roman"/>
      <family val="1"/>
    </font>
    <font>
      <b/>
      <sz val="12"/>
      <name val="Helv"/>
    </font>
    <font>
      <b/>
      <i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color indexed="48"/>
      <name val="Calibri"/>
      <family val="2"/>
      <scheme val="minor"/>
    </font>
    <font>
      <u/>
      <sz val="12"/>
      <color theme="1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b/>
      <sz val="14"/>
      <name val="Calibri"/>
      <family val="2"/>
      <scheme val="minor"/>
    </font>
    <font>
      <sz val="12"/>
      <color rgb="FF0000FF"/>
      <name val="Times New Roman"/>
      <family val="1"/>
    </font>
    <font>
      <sz val="11"/>
      <color rgb="FF0000FF"/>
      <name val="Times New Roman"/>
      <family val="1"/>
    </font>
    <font>
      <sz val="9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1"/>
      <name val="Times New Roman"/>
      <family val="1"/>
    </font>
    <font>
      <i/>
      <sz val="11"/>
      <color rgb="FF0000FF"/>
      <name val="Calibri"/>
      <family val="2"/>
      <scheme val="minor"/>
    </font>
  </fonts>
  <fills count="9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indexed="2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indexed="23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rgb="FFBFBFBF"/>
        <bgColor indexed="64"/>
      </patternFill>
    </fill>
    <fill>
      <patternFill patternType="solid">
        <fgColor indexed="8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8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28"/>
      </left>
      <right/>
      <top/>
      <bottom style="thin">
        <color indexed="2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8"/>
      </bottom>
      <diagonal/>
    </border>
    <border>
      <left style="thin">
        <color indexed="28"/>
      </left>
      <right/>
      <top/>
      <bottom style="thin">
        <color indexed="28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9106">
    <xf numFmtId="37" fontId="0" fillId="0" borderId="0"/>
    <xf numFmtId="43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22" fillId="0" borderId="0"/>
    <xf numFmtId="37" fontId="12" fillId="0" borderId="0"/>
    <xf numFmtId="37" fontId="12" fillId="0" borderId="0"/>
    <xf numFmtId="9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44" fontId="21" fillId="0" borderId="0" applyFont="0" applyFill="0" applyBorder="0" applyAlignment="0" applyProtection="0"/>
    <xf numFmtId="0" fontId="25" fillId="0" borderId="0"/>
    <xf numFmtId="43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37" fontId="37" fillId="0" borderId="0"/>
    <xf numFmtId="0" fontId="38" fillId="0" borderId="0"/>
    <xf numFmtId="0" fontId="4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42" fillId="4" borderId="0"/>
    <xf numFmtId="0" fontId="21" fillId="0" borderId="0"/>
    <xf numFmtId="0" fontId="21" fillId="0" borderId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40" fontId="4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9" fontId="42" fillId="4" borderId="0"/>
    <xf numFmtId="179" fontId="2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9" fontId="21" fillId="0" borderId="0"/>
    <xf numFmtId="0" fontId="11" fillId="0" borderId="0"/>
    <xf numFmtId="0" fontId="21" fillId="0" borderId="0"/>
    <xf numFmtId="0" fontId="11" fillId="0" borderId="0"/>
    <xf numFmtId="179" fontId="21" fillId="0" borderId="0"/>
    <xf numFmtId="179" fontId="21" fillId="0" borderId="0"/>
    <xf numFmtId="179" fontId="21" fillId="0" borderId="0"/>
    <xf numFmtId="179" fontId="21" fillId="0" borderId="0"/>
    <xf numFmtId="0" fontId="21" fillId="0" borderId="0"/>
    <xf numFmtId="0" fontId="21" fillId="0" borderId="0"/>
    <xf numFmtId="0" fontId="11" fillId="0" borderId="0"/>
    <xf numFmtId="0" fontId="11" fillId="0" borderId="0"/>
    <xf numFmtId="179" fontId="45" fillId="0" borderId="0"/>
    <xf numFmtId="0" fontId="11" fillId="0" borderId="0"/>
    <xf numFmtId="179" fontId="21" fillId="0" borderId="0"/>
    <xf numFmtId="0" fontId="21" fillId="0" borderId="0"/>
    <xf numFmtId="0" fontId="45" fillId="0" borderId="0"/>
    <xf numFmtId="179" fontId="4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9" fontId="2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9" fontId="21" fillId="0" borderId="0"/>
    <xf numFmtId="0" fontId="21" fillId="0" borderId="0"/>
    <xf numFmtId="179" fontId="45" fillId="0" borderId="0"/>
    <xf numFmtId="179" fontId="4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9" fontId="2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9" fontId="21" fillId="0" borderId="0"/>
    <xf numFmtId="0" fontId="11" fillId="6" borderId="20" applyNumberFormat="0" applyFont="0" applyAlignment="0" applyProtection="0"/>
    <xf numFmtId="0" fontId="11" fillId="6" borderId="20" applyNumberFormat="0" applyFont="0" applyAlignment="0" applyProtection="0"/>
    <xf numFmtId="0" fontId="11" fillId="6" borderId="20" applyNumberFormat="0" applyFont="0" applyAlignment="0" applyProtection="0"/>
    <xf numFmtId="181" fontId="34" fillId="19" borderId="0" applyNumberFormat="0" applyBorder="0" applyAlignment="0" applyProtection="0"/>
    <xf numFmtId="181" fontId="34" fillId="20" borderId="0" applyNumberFormat="0" applyBorder="0" applyAlignment="0" applyProtection="0"/>
    <xf numFmtId="181" fontId="50" fillId="21" borderId="0" applyNumberFormat="0" applyBorder="0" applyAlignment="0" applyProtection="0"/>
    <xf numFmtId="181" fontId="34" fillId="22" borderId="0" applyNumberFormat="0" applyBorder="0" applyAlignment="0" applyProtection="0"/>
    <xf numFmtId="181" fontId="34" fillId="23" borderId="0" applyNumberFormat="0" applyBorder="0" applyAlignment="0" applyProtection="0"/>
    <xf numFmtId="181" fontId="50" fillId="24" borderId="0" applyNumberFormat="0" applyBorder="0" applyAlignment="0" applyProtection="0"/>
    <xf numFmtId="181" fontId="34" fillId="25" borderId="0" applyNumberFormat="0" applyBorder="0" applyAlignment="0" applyProtection="0"/>
    <xf numFmtId="181" fontId="34" fillId="26" borderId="0" applyNumberFormat="0" applyBorder="0" applyAlignment="0" applyProtection="0"/>
    <xf numFmtId="181" fontId="50" fillId="27" borderId="0" applyNumberFormat="0" applyBorder="0" applyAlignment="0" applyProtection="0"/>
    <xf numFmtId="181" fontId="34" fillId="26" borderId="0" applyNumberFormat="0" applyBorder="0" applyAlignment="0" applyProtection="0"/>
    <xf numFmtId="181" fontId="34" fillId="27" borderId="0" applyNumberFormat="0" applyBorder="0" applyAlignment="0" applyProtection="0"/>
    <xf numFmtId="181" fontId="50" fillId="27" borderId="0" applyNumberFormat="0" applyBorder="0" applyAlignment="0" applyProtection="0"/>
    <xf numFmtId="181" fontId="34" fillId="19" borderId="0" applyNumberFormat="0" applyBorder="0" applyAlignment="0" applyProtection="0"/>
    <xf numFmtId="181" fontId="34" fillId="20" borderId="0" applyNumberFormat="0" applyBorder="0" applyAlignment="0" applyProtection="0"/>
    <xf numFmtId="181" fontId="50" fillId="20" borderId="0" applyNumberFormat="0" applyBorder="0" applyAlignment="0" applyProtection="0"/>
    <xf numFmtId="181" fontId="34" fillId="28" borderId="0" applyNumberFormat="0" applyBorder="0" applyAlignment="0" applyProtection="0"/>
    <xf numFmtId="181" fontId="34" fillId="23" borderId="0" applyNumberFormat="0" applyBorder="0" applyAlignment="0" applyProtection="0"/>
    <xf numFmtId="181" fontId="50" fillId="29" borderId="0" applyNumberFormat="0" applyBorder="0" applyAlignment="0" applyProtection="0"/>
    <xf numFmtId="1" fontId="51" fillId="0" borderId="21">
      <alignment vertical="top"/>
    </xf>
    <xf numFmtId="43" fontId="10" fillId="0" borderId="0" applyFont="0" applyFill="0" applyBorder="0" applyAlignment="0" applyProtection="0"/>
    <xf numFmtId="3" fontId="21" fillId="0" borderId="0" applyFont="0" applyFill="0" applyBorder="0" applyAlignment="0" applyProtection="0">
      <alignment vertical="top"/>
    </xf>
    <xf numFmtId="181" fontId="21" fillId="0" borderId="0" applyFont="0" applyFill="0" applyBorder="0" applyAlignment="0" applyProtection="0">
      <alignment vertical="top"/>
    </xf>
    <xf numFmtId="182" fontId="52" fillId="0" borderId="0"/>
    <xf numFmtId="5" fontId="21" fillId="0" borderId="0">
      <alignment vertical="top"/>
    </xf>
    <xf numFmtId="44" fontId="10" fillId="0" borderId="0" applyFont="0" applyFill="0" applyBorder="0" applyAlignment="0" applyProtection="0"/>
    <xf numFmtId="5" fontId="21" fillId="0" borderId="0" applyFont="0" applyFill="0" applyBorder="0" applyAlignment="0" applyProtection="0">
      <alignment vertical="top"/>
    </xf>
    <xf numFmtId="181" fontId="21" fillId="0" borderId="0">
      <alignment vertical="top"/>
    </xf>
    <xf numFmtId="15" fontId="21" fillId="0" borderId="0" applyFont="0" applyFill="0" applyBorder="0" applyAlignment="0" applyProtection="0">
      <alignment vertical="top"/>
    </xf>
    <xf numFmtId="181" fontId="53" fillId="30" borderId="0" applyNumberFormat="0" applyBorder="0" applyAlignment="0" applyProtection="0"/>
    <xf numFmtId="181" fontId="53" fillId="31" borderId="0" applyNumberFormat="0" applyBorder="0" applyAlignment="0" applyProtection="0"/>
    <xf numFmtId="181" fontId="53" fillId="32" borderId="0" applyNumberFormat="0" applyBorder="0" applyAlignment="0" applyProtection="0"/>
    <xf numFmtId="183" fontId="54" fillId="0" borderId="0">
      <protection locked="0"/>
    </xf>
    <xf numFmtId="182" fontId="55" fillId="0" borderId="0"/>
    <xf numFmtId="181" fontId="56" fillId="0" borderId="0">
      <protection locked="0"/>
    </xf>
    <xf numFmtId="181" fontId="56" fillId="0" borderId="0">
      <protection locked="0"/>
    </xf>
    <xf numFmtId="184" fontId="55" fillId="0" borderId="0"/>
    <xf numFmtId="185" fontId="55" fillId="0" borderId="0"/>
    <xf numFmtId="0" fontId="10" fillId="0" borderId="0"/>
    <xf numFmtId="9" fontId="10" fillId="0" borderId="0" applyFont="0" applyFill="0" applyBorder="0" applyAlignment="0" applyProtection="0"/>
    <xf numFmtId="10" fontId="21" fillId="0" borderId="0" applyFont="0" applyFill="0" applyBorder="0" applyAlignment="0" applyProtection="0">
      <alignment vertical="top"/>
    </xf>
    <xf numFmtId="186" fontId="57" fillId="0" borderId="0"/>
    <xf numFmtId="4" fontId="58" fillId="33" borderId="22" applyNumberFormat="0" applyProtection="0">
      <alignment vertical="center"/>
    </xf>
    <xf numFmtId="4" fontId="59" fillId="33" borderId="22" applyNumberFormat="0" applyProtection="0">
      <alignment vertical="center"/>
    </xf>
    <xf numFmtId="4" fontId="58" fillId="33" borderId="22" applyNumberFormat="0" applyProtection="0">
      <alignment horizontal="left" vertical="center" indent="1"/>
    </xf>
    <xf numFmtId="181" fontId="58" fillId="33" borderId="22" applyNumberFormat="0" applyProtection="0">
      <alignment horizontal="left" vertical="top" indent="1"/>
    </xf>
    <xf numFmtId="4" fontId="58" fillId="34" borderId="0" applyNumberFormat="0" applyProtection="0">
      <alignment horizontal="left" vertical="center" indent="1"/>
    </xf>
    <xf numFmtId="4" fontId="60" fillId="35" borderId="22" applyNumberFormat="0" applyProtection="0">
      <alignment horizontal="right" vertical="center"/>
    </xf>
    <xf numFmtId="4" fontId="60" fillId="36" borderId="22" applyNumberFormat="0" applyProtection="0">
      <alignment horizontal="right" vertical="center"/>
    </xf>
    <xf numFmtId="4" fontId="60" fillId="37" borderId="22" applyNumberFormat="0" applyProtection="0">
      <alignment horizontal="right" vertical="center"/>
    </xf>
    <xf numFmtId="4" fontId="60" fillId="38" borderId="22" applyNumberFormat="0" applyProtection="0">
      <alignment horizontal="right" vertical="center"/>
    </xf>
    <xf numFmtId="4" fontId="60" fillId="39" borderId="22" applyNumberFormat="0" applyProtection="0">
      <alignment horizontal="right" vertical="center"/>
    </xf>
    <xf numFmtId="4" fontId="60" fillId="40" borderId="22" applyNumberFormat="0" applyProtection="0">
      <alignment horizontal="right" vertical="center"/>
    </xf>
    <xf numFmtId="4" fontId="60" fillId="41" borderId="22" applyNumberFormat="0" applyProtection="0">
      <alignment horizontal="right" vertical="center"/>
    </xf>
    <xf numFmtId="4" fontId="60" fillId="42" borderId="22" applyNumberFormat="0" applyProtection="0">
      <alignment horizontal="right" vertical="center"/>
    </xf>
    <xf numFmtId="4" fontId="60" fillId="43" borderId="22" applyNumberFormat="0" applyProtection="0">
      <alignment horizontal="right" vertical="center"/>
    </xf>
    <xf numFmtId="4" fontId="58" fillId="44" borderId="23" applyNumberFormat="0" applyProtection="0">
      <alignment horizontal="left" vertical="center" indent="1"/>
    </xf>
    <xf numFmtId="4" fontId="60" fillId="45" borderId="0" applyNumberFormat="0" applyProtection="0">
      <alignment horizontal="left" vertical="center" indent="1"/>
    </xf>
    <xf numFmtId="4" fontId="61" fillId="46" borderId="0" applyNumberFormat="0" applyProtection="0">
      <alignment horizontal="left" vertical="center" indent="1"/>
    </xf>
    <xf numFmtId="4" fontId="60" fillId="34" borderId="22" applyNumberFormat="0" applyProtection="0">
      <alignment horizontal="right" vertical="center"/>
    </xf>
    <xf numFmtId="4" fontId="60" fillId="45" borderId="0" applyNumberFormat="0" applyProtection="0">
      <alignment horizontal="left" vertical="center" indent="1"/>
    </xf>
    <xf numFmtId="4" fontId="60" fillId="34" borderId="0" applyNumberFormat="0" applyProtection="0">
      <alignment horizontal="left" vertical="center" indent="1"/>
    </xf>
    <xf numFmtId="181" fontId="21" fillId="46" borderId="22" applyNumberFormat="0" applyProtection="0">
      <alignment horizontal="left" vertical="center" indent="1"/>
    </xf>
    <xf numFmtId="181" fontId="21" fillId="46" borderId="22" applyNumberFormat="0" applyProtection="0">
      <alignment horizontal="left" vertical="top" indent="1"/>
    </xf>
    <xf numFmtId="181" fontId="21" fillId="34" borderId="22" applyNumberFormat="0" applyProtection="0">
      <alignment horizontal="left" vertical="center" indent="1"/>
    </xf>
    <xf numFmtId="181" fontId="21" fillId="34" borderId="22" applyNumberFormat="0" applyProtection="0">
      <alignment horizontal="left" vertical="top" indent="1"/>
    </xf>
    <xf numFmtId="181" fontId="21" fillId="47" borderId="22" applyNumberFormat="0" applyProtection="0">
      <alignment horizontal="left" vertical="center" indent="1"/>
    </xf>
    <xf numFmtId="181" fontId="21" fillId="47" borderId="22" applyNumberFormat="0" applyProtection="0">
      <alignment horizontal="left" vertical="top" indent="1"/>
    </xf>
    <xf numFmtId="181" fontId="21" fillId="45" borderId="22" applyNumberFormat="0" applyProtection="0">
      <alignment horizontal="left" vertical="center" indent="1"/>
    </xf>
    <xf numFmtId="181" fontId="21" fillId="45" borderId="22" applyNumberFormat="0" applyProtection="0">
      <alignment horizontal="left" vertical="top" indent="1"/>
    </xf>
    <xf numFmtId="181" fontId="21" fillId="48" borderId="1" applyNumberFormat="0">
      <protection locked="0"/>
    </xf>
    <xf numFmtId="4" fontId="60" fillId="49" borderId="22" applyNumberFormat="0" applyProtection="0">
      <alignment vertical="center"/>
    </xf>
    <xf numFmtId="4" fontId="62" fillId="49" borderId="22" applyNumberFormat="0" applyProtection="0">
      <alignment vertical="center"/>
    </xf>
    <xf numFmtId="4" fontId="60" fillId="49" borderId="22" applyNumberFormat="0" applyProtection="0">
      <alignment horizontal="left" vertical="center" indent="1"/>
    </xf>
    <xf numFmtId="181" fontId="60" fillId="49" borderId="22" applyNumberFormat="0" applyProtection="0">
      <alignment horizontal="left" vertical="top" indent="1"/>
    </xf>
    <xf numFmtId="4" fontId="60" fillId="45" borderId="22" applyNumberFormat="0" applyProtection="0">
      <alignment horizontal="right" vertical="center"/>
    </xf>
    <xf numFmtId="4" fontId="62" fillId="45" borderId="22" applyNumberFormat="0" applyProtection="0">
      <alignment horizontal="right" vertical="center"/>
    </xf>
    <xf numFmtId="4" fontId="60" fillId="34" borderId="22" applyNumberFormat="0" applyProtection="0">
      <alignment horizontal="left" vertical="center" indent="1"/>
    </xf>
    <xf numFmtId="181" fontId="60" fillId="34" borderId="22" applyNumberFormat="0" applyProtection="0">
      <alignment horizontal="left" vertical="top" indent="1"/>
    </xf>
    <xf numFmtId="4" fontId="63" fillId="50" borderId="0" applyNumberFormat="0" applyProtection="0">
      <alignment horizontal="left" vertical="center" indent="1"/>
    </xf>
    <xf numFmtId="4" fontId="64" fillId="45" borderId="22" applyNumberFormat="0" applyProtection="0">
      <alignment horizontal="right" vertical="center"/>
    </xf>
    <xf numFmtId="181" fontId="65" fillId="0" borderId="0" applyNumberFormat="0" applyFill="0" applyBorder="0" applyAlignment="0" applyProtection="0"/>
    <xf numFmtId="186" fontId="66" fillId="0" borderId="0"/>
    <xf numFmtId="182" fontId="67" fillId="0" borderId="0"/>
    <xf numFmtId="186" fontId="68" fillId="51" borderId="0" applyFont="0" applyBorder="0" applyAlignment="0">
      <alignment vertical="top" wrapText="1"/>
    </xf>
    <xf numFmtId="186" fontId="69" fillId="51" borderId="24" applyBorder="0">
      <alignment horizontal="right" vertical="top" wrapText="1"/>
    </xf>
    <xf numFmtId="186" fontId="51" fillId="0" borderId="25" applyAlignment="0">
      <alignment horizontal="right"/>
    </xf>
    <xf numFmtId="184" fontId="51" fillId="0" borderId="25" applyAlignment="0"/>
    <xf numFmtId="185" fontId="51" fillId="0" borderId="25" applyAlignment="0"/>
    <xf numFmtId="181" fontId="70" fillId="0" borderId="25" applyFont="0" applyFill="0" applyBorder="0" applyAlignment="0" applyProtection="0"/>
    <xf numFmtId="44" fontId="21" fillId="0" borderId="0" applyFont="0" applyFill="0" applyBorder="0" applyAlignment="0" applyProtection="0"/>
    <xf numFmtId="0" fontId="25" fillId="0" borderId="0"/>
    <xf numFmtId="0" fontId="87" fillId="0" borderId="28" applyNumberFormat="0" applyFill="0" applyAlignment="0" applyProtection="0"/>
    <xf numFmtId="9" fontId="9" fillId="0" borderId="0" applyFont="0" applyFill="0" applyBorder="0" applyAlignment="0" applyProtection="0"/>
    <xf numFmtId="0" fontId="9" fillId="0" borderId="0"/>
    <xf numFmtId="9" fontId="21" fillId="0" borderId="0" applyFont="0" applyFill="0" applyBorder="0" applyAlignment="0" applyProtection="0"/>
    <xf numFmtId="3" fontId="25" fillId="0" borderId="0"/>
    <xf numFmtId="44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58" fillId="48" borderId="0">
      <alignment horizontal="centerContinuous"/>
    </xf>
    <xf numFmtId="0" fontId="90" fillId="70" borderId="10"/>
    <xf numFmtId="44" fontId="45" fillId="0" borderId="0" applyFont="0" applyFill="0" applyBorder="0" applyAlignment="0" applyProtection="0"/>
    <xf numFmtId="0" fontId="93" fillId="48" borderId="0">
      <alignment horizontal="left"/>
    </xf>
    <xf numFmtId="43" fontId="21" fillId="0" borderId="0" applyFont="0" applyFill="0" applyBorder="0" applyAlignment="0" applyProtection="0"/>
    <xf numFmtId="9" fontId="9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5" fillId="0" borderId="0" applyFont="0" applyFill="0" applyBorder="0" applyAlignment="0" applyProtection="0"/>
    <xf numFmtId="42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0" fontId="21" fillId="0" borderId="0"/>
    <xf numFmtId="43" fontId="25" fillId="0" borderId="0" applyFont="0" applyFill="0" applyBorder="0" applyAlignment="0" applyProtection="0"/>
    <xf numFmtId="0" fontId="9" fillId="35" borderId="0" applyNumberFormat="0" applyBorder="0" applyAlignment="0" applyProtection="0"/>
    <xf numFmtId="0" fontId="34" fillId="35" borderId="0" applyNumberFormat="0" applyBorder="0" applyAlignment="0" applyProtection="0"/>
    <xf numFmtId="44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43" fontId="2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34" fillId="36" borderId="0" applyNumberFormat="0" applyBorder="0" applyAlignment="0" applyProtection="0"/>
    <xf numFmtId="0" fontId="9" fillId="0" borderId="0"/>
    <xf numFmtId="0" fontId="9" fillId="0" borderId="0"/>
    <xf numFmtId="0" fontId="25" fillId="0" borderId="0"/>
    <xf numFmtId="0" fontId="92" fillId="48" borderId="0">
      <alignment horizontal="right"/>
    </xf>
    <xf numFmtId="0" fontId="96" fillId="71" borderId="0">
      <alignment horizontal="center"/>
    </xf>
    <xf numFmtId="43" fontId="45" fillId="0" borderId="0" applyFont="0" applyFill="0" applyBorder="0" applyAlignment="0" applyProtection="0"/>
    <xf numFmtId="0" fontId="9" fillId="0" borderId="0"/>
    <xf numFmtId="0" fontId="9" fillId="0" borderId="0"/>
    <xf numFmtId="0" fontId="58" fillId="48" borderId="0">
      <alignment horizontal="right"/>
    </xf>
    <xf numFmtId="0" fontId="9" fillId="0" borderId="0"/>
    <xf numFmtId="9" fontId="9" fillId="0" borderId="0" applyFont="0" applyFill="0" applyBorder="0" applyAlignment="0" applyProtection="0"/>
    <xf numFmtId="0" fontId="92" fillId="48" borderId="0">
      <alignment horizontal="center"/>
    </xf>
    <xf numFmtId="0" fontId="87" fillId="0" borderId="28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9" fillId="0" borderId="0" applyBorder="0">
      <alignment horizontal="centerContinuous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21" fillId="0" borderId="0" applyFont="0" applyFill="0" applyBorder="0" applyAlignment="0" applyProtection="0"/>
    <xf numFmtId="41" fontId="4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4" fontId="2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5" borderId="0" applyNumberFormat="0" applyBorder="0" applyAlignment="0" applyProtection="0"/>
    <xf numFmtId="0" fontId="9" fillId="6" borderId="20" applyNumberFormat="0" applyFont="0" applyAlignment="0" applyProtection="0"/>
    <xf numFmtId="0" fontId="9" fillId="6" borderId="20" applyNumberFormat="0" applyFont="0" applyAlignment="0" applyProtection="0"/>
    <xf numFmtId="0" fontId="9" fillId="6" borderId="20" applyNumberFormat="0" applyFont="0" applyAlignment="0" applyProtection="0"/>
    <xf numFmtId="0" fontId="21" fillId="0" borderId="0"/>
    <xf numFmtId="0" fontId="58" fillId="48" borderId="0">
      <alignment horizontal="left"/>
    </xf>
    <xf numFmtId="0" fontId="9" fillId="75" borderId="0" applyNumberFormat="0" applyBorder="0" applyAlignment="0" applyProtection="0"/>
    <xf numFmtId="0" fontId="34" fillId="76" borderId="0" applyNumberFormat="0" applyBorder="0" applyAlignment="0" applyProtection="0"/>
    <xf numFmtId="44" fontId="25" fillId="0" borderId="0" applyFont="0" applyFill="0" applyBorder="0" applyAlignment="0" applyProtection="0"/>
    <xf numFmtId="0" fontId="9" fillId="11" borderId="0" applyNumberFormat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1" fillId="0" borderId="0"/>
    <xf numFmtId="0" fontId="21" fillId="0" borderId="0"/>
    <xf numFmtId="0" fontId="25" fillId="0" borderId="0"/>
    <xf numFmtId="3" fontId="25" fillId="0" borderId="0"/>
    <xf numFmtId="3" fontId="25" fillId="0" borderId="0"/>
    <xf numFmtId="44" fontId="25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4" fillId="0" borderId="28" applyNumberFormat="0" applyFill="0" applyAlignment="0" applyProtection="0"/>
    <xf numFmtId="181" fontId="39" fillId="72" borderId="0" applyFont="0" applyFill="0" applyBorder="0" applyAlignment="0" applyProtection="0"/>
    <xf numFmtId="9" fontId="25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21" fillId="0" borderId="0"/>
    <xf numFmtId="0" fontId="21" fillId="0" borderId="0"/>
    <xf numFmtId="40" fontId="95" fillId="70" borderId="0">
      <alignment horizontal="right"/>
    </xf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49" fontId="61" fillId="48" borderId="0">
      <alignment horizontal="center"/>
    </xf>
    <xf numFmtId="0" fontId="92" fillId="48" borderId="0">
      <alignment horizontal="center"/>
    </xf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34" fillId="78" borderId="0" applyNumberFormat="0" applyBorder="0" applyAlignment="0" applyProtection="0"/>
    <xf numFmtId="0" fontId="9" fillId="0" borderId="0"/>
    <xf numFmtId="9" fontId="9" fillId="0" borderId="0" applyFont="0" applyFill="0" applyBorder="0" applyAlignment="0" applyProtection="0"/>
    <xf numFmtId="3" fontId="25" fillId="0" borderId="0"/>
    <xf numFmtId="44" fontId="21" fillId="0" borderId="0" applyFont="0" applyFill="0" applyBorder="0" applyAlignment="0" applyProtection="0"/>
    <xf numFmtId="43" fontId="9" fillId="0" borderId="0" applyFont="0" applyFill="0" applyBorder="0" applyAlignment="0" applyProtection="0"/>
    <xf numFmtId="3" fontId="25" fillId="0" borderId="0"/>
    <xf numFmtId="0" fontId="94" fillId="0" borderId="0" applyNumberFormat="0" applyFill="0" applyBorder="0" applyAlignment="0" applyProtection="0">
      <alignment vertical="top"/>
      <protection locked="0"/>
    </xf>
    <xf numFmtId="3" fontId="25" fillId="0" borderId="0"/>
    <xf numFmtId="0" fontId="9" fillId="13" borderId="0" applyNumberFormat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1" fillId="0" borderId="0"/>
    <xf numFmtId="0" fontId="21" fillId="0" borderId="0"/>
    <xf numFmtId="0" fontId="9" fillId="76" borderId="0" applyNumberFormat="0" applyBorder="0" applyAlignment="0" applyProtection="0"/>
    <xf numFmtId="0" fontId="21" fillId="0" borderId="0"/>
    <xf numFmtId="0" fontId="34" fillId="75" borderId="0" applyNumberFormat="0" applyBorder="0" applyAlignment="0" applyProtection="0"/>
    <xf numFmtId="42" fontId="45" fillId="0" borderId="0" applyFont="0" applyFill="0" applyBorder="0" applyAlignment="0" applyProtection="0"/>
    <xf numFmtId="41" fontId="45" fillId="0" borderId="0" applyFont="0" applyFill="0" applyBorder="0" applyAlignment="0" applyProtection="0"/>
    <xf numFmtId="0" fontId="94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43" fontId="25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9" fillId="0" borderId="0"/>
    <xf numFmtId="0" fontId="9" fillId="9" borderId="0" applyNumberFormat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92" fillId="48" borderId="0">
      <alignment horizontal="right"/>
    </xf>
    <xf numFmtId="0" fontId="58" fillId="48" borderId="0">
      <alignment horizontal="left"/>
    </xf>
    <xf numFmtId="0" fontId="60" fillId="0" borderId="0">
      <alignment vertical="top"/>
    </xf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0" fontId="9" fillId="74" borderId="0" applyNumberFormat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96" fillId="48" borderId="0">
      <alignment horizontal="left"/>
    </xf>
    <xf numFmtId="0" fontId="92" fillId="48" borderId="0">
      <alignment horizontal="centerContinuous"/>
    </xf>
    <xf numFmtId="0" fontId="9" fillId="17" borderId="0" applyNumberFormat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5" fillId="0" borderId="0" applyFont="0" applyFill="0" applyBorder="0" applyAlignment="0" applyProtection="0"/>
    <xf numFmtId="43" fontId="45" fillId="0" borderId="0" applyFont="0" applyFill="0" applyBorder="0" applyAlignment="0" applyProtection="0"/>
    <xf numFmtId="0" fontId="9" fillId="7" borderId="0" applyNumberFormat="0" applyBorder="0" applyAlignment="0" applyProtection="0"/>
    <xf numFmtId="43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43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58" fillId="48" borderId="0">
      <alignment horizontal="left"/>
    </xf>
    <xf numFmtId="49" fontId="96" fillId="48" borderId="0">
      <alignment horizontal="left"/>
    </xf>
    <xf numFmtId="9" fontId="21" fillId="0" borderId="0" applyFont="0" applyFill="0" applyBorder="0" applyAlignment="0" applyProtection="0"/>
    <xf numFmtId="0" fontId="21" fillId="0" borderId="0"/>
    <xf numFmtId="44" fontId="9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94" fillId="0" borderId="0" applyNumberFormat="0" applyFill="0" applyBorder="0" applyAlignment="0" applyProtection="0">
      <alignment vertical="top"/>
      <protection locked="0"/>
    </xf>
    <xf numFmtId="0" fontId="9" fillId="47" borderId="0" applyNumberFormat="0" applyBorder="0" applyAlignment="0" applyProtection="0"/>
    <xf numFmtId="0" fontId="90" fillId="0" borderId="0" applyBorder="0">
      <alignment horizontal="centerContinuous"/>
    </xf>
    <xf numFmtId="41" fontId="25" fillId="0" borderId="0" applyFont="0" applyFill="0" applyBorder="0" applyAlignment="0" applyProtection="0"/>
    <xf numFmtId="49" fontId="96" fillId="48" borderId="0">
      <alignment horizontal="center"/>
    </xf>
    <xf numFmtId="0" fontId="9" fillId="8" borderId="0" applyNumberFormat="0" applyBorder="0" applyAlignment="0" applyProtection="0"/>
    <xf numFmtId="42" fontId="25" fillId="0" borderId="0" applyFont="0" applyFill="0" applyBorder="0" applyAlignment="0" applyProtection="0"/>
    <xf numFmtId="0" fontId="34" fillId="47" borderId="0" applyNumberFormat="0" applyBorder="0" applyAlignment="0" applyProtection="0"/>
    <xf numFmtId="0" fontId="21" fillId="0" borderId="0"/>
    <xf numFmtId="0" fontId="21" fillId="0" borderId="0"/>
    <xf numFmtId="9" fontId="21" fillId="0" borderId="0" applyFont="0" applyFill="0" applyBorder="0" applyAlignment="0" applyProtection="0"/>
    <xf numFmtId="42" fontId="45" fillId="0" borderId="0" applyFont="0" applyFill="0" applyBorder="0" applyAlignment="0" applyProtection="0"/>
    <xf numFmtId="0" fontId="34" fillId="77" borderId="0" applyNumberFormat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58" fillId="48" borderId="0">
      <alignment horizontal="left"/>
    </xf>
    <xf numFmtId="0" fontId="9" fillId="0" borderId="0"/>
    <xf numFmtId="0" fontId="91" fillId="70" borderId="0">
      <alignment horizontal="right"/>
    </xf>
    <xf numFmtId="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45" fillId="0" borderId="0" applyFont="0" applyFill="0" applyBorder="0" applyAlignment="0" applyProtection="0"/>
    <xf numFmtId="0" fontId="97" fillId="71" borderId="0">
      <alignment horizontal="center"/>
    </xf>
    <xf numFmtId="43" fontId="21" fillId="0" borderId="0" applyFont="0" applyFill="0" applyBorder="0" applyAlignment="0" applyProtection="0"/>
    <xf numFmtId="0" fontId="9" fillId="10" borderId="0" applyNumberFormat="0" applyBorder="0" applyAlignment="0" applyProtection="0"/>
    <xf numFmtId="0" fontId="34" fillId="74" borderId="0" applyNumberFormat="0" applyBorder="0" applyAlignment="0" applyProtection="0"/>
    <xf numFmtId="9" fontId="21" fillId="0" borderId="0" applyFont="0" applyFill="0" applyBorder="0" applyAlignment="0" applyProtection="0"/>
    <xf numFmtId="0" fontId="21" fillId="0" borderId="0"/>
    <xf numFmtId="44" fontId="21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21" fillId="0" borderId="0"/>
    <xf numFmtId="0" fontId="21" fillId="0" borderId="0"/>
    <xf numFmtId="0" fontId="58" fillId="48" borderId="0">
      <alignment horizontal="center"/>
    </xf>
    <xf numFmtId="42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49" fontId="58" fillId="48" borderId="0">
      <alignment horizontal="left"/>
    </xf>
    <xf numFmtId="0" fontId="92" fillId="48" borderId="0">
      <alignment horizontal="right"/>
    </xf>
    <xf numFmtId="43" fontId="25" fillId="0" borderId="0" applyFont="0" applyFill="0" applyBorder="0" applyAlignment="0" applyProtection="0"/>
    <xf numFmtId="0" fontId="98" fillId="48" borderId="0">
      <alignment horizontal="center"/>
    </xf>
    <xf numFmtId="44" fontId="9" fillId="0" borderId="0" applyFont="0" applyFill="0" applyBorder="0" applyAlignment="0" applyProtection="0"/>
    <xf numFmtId="0" fontId="9" fillId="12" borderId="0" applyNumberFormat="0" applyBorder="0" applyAlignment="0" applyProtection="0"/>
    <xf numFmtId="0" fontId="9" fillId="43" borderId="0" applyNumberFormat="0" applyBorder="0" applyAlignment="0" applyProtection="0"/>
    <xf numFmtId="0" fontId="34" fillId="43" borderId="0" applyNumberFormat="0" applyBorder="0" applyAlignment="0" applyProtection="0"/>
    <xf numFmtId="0" fontId="9" fillId="14" borderId="0" applyNumberFormat="0" applyBorder="0" applyAlignment="0" applyProtection="0"/>
    <xf numFmtId="0" fontId="9" fillId="76" borderId="0" applyNumberFormat="0" applyBorder="0" applyAlignment="0" applyProtection="0"/>
    <xf numFmtId="0" fontId="34" fillId="76" borderId="0" applyNumberFormat="0" applyBorder="0" applyAlignment="0" applyProtection="0"/>
    <xf numFmtId="0" fontId="9" fillId="16" borderId="0" applyNumberFormat="0" applyBorder="0" applyAlignment="0" applyProtection="0"/>
    <xf numFmtId="0" fontId="34" fillId="47" borderId="0" applyNumberFormat="0" applyBorder="0" applyAlignment="0" applyProtection="0"/>
    <xf numFmtId="0" fontId="9" fillId="18" borderId="0" applyNumberFormat="0" applyBorder="0" applyAlignment="0" applyProtection="0"/>
    <xf numFmtId="0" fontId="9" fillId="38" borderId="0" applyNumberFormat="0" applyBorder="0" applyAlignment="0" applyProtection="0"/>
    <xf numFmtId="0" fontId="34" fillId="38" borderId="0" applyNumberFormat="0" applyBorder="0" applyAlignment="0" applyProtection="0"/>
    <xf numFmtId="0" fontId="27" fillId="59" borderId="0" applyNumberFormat="0" applyBorder="0" applyAlignment="0" applyProtection="0"/>
    <xf numFmtId="0" fontId="27" fillId="59" borderId="0" applyNumberFormat="0" applyBorder="0" applyAlignment="0" applyProtection="0"/>
    <xf numFmtId="0" fontId="27" fillId="59" borderId="0" applyNumberFormat="0" applyBorder="0" applyAlignment="0" applyProtection="0"/>
    <xf numFmtId="0" fontId="27" fillId="79" borderId="0" applyNumberFormat="0" applyBorder="0" applyAlignment="0" applyProtection="0"/>
    <xf numFmtId="0" fontId="50" fillId="79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50" fillId="36" borderId="0" applyNumberFormat="0" applyBorder="0" applyAlignment="0" applyProtection="0"/>
    <xf numFmtId="0" fontId="27" fillId="63" borderId="0" applyNumberFormat="0" applyBorder="0" applyAlignment="0" applyProtection="0"/>
    <xf numFmtId="0" fontId="27" fillId="63" borderId="0" applyNumberFormat="0" applyBorder="0" applyAlignment="0" applyProtection="0"/>
    <xf numFmtId="0" fontId="27" fillId="63" borderId="0" applyNumberFormat="0" applyBorder="0" applyAlignment="0" applyProtection="0"/>
    <xf numFmtId="0" fontId="27" fillId="43" borderId="0" applyNumberFormat="0" applyBorder="0" applyAlignment="0" applyProtection="0"/>
    <xf numFmtId="0" fontId="50" fillId="43" borderId="0" applyNumberFormat="0" applyBorder="0" applyAlignment="0" applyProtection="0"/>
    <xf numFmtId="0" fontId="27" fillId="65" borderId="0" applyNumberFormat="0" applyBorder="0" applyAlignment="0" applyProtection="0"/>
    <xf numFmtId="0" fontId="27" fillId="65" borderId="0" applyNumberFormat="0" applyBorder="0" applyAlignment="0" applyProtection="0"/>
    <xf numFmtId="0" fontId="27" fillId="65" borderId="0" applyNumberFormat="0" applyBorder="0" applyAlignment="0" applyProtection="0"/>
    <xf numFmtId="0" fontId="27" fillId="80" borderId="0" applyNumberFormat="0" applyBorder="0" applyAlignment="0" applyProtection="0"/>
    <xf numFmtId="0" fontId="50" fillId="80" borderId="0" applyNumberFormat="0" applyBorder="0" applyAlignment="0" applyProtection="0"/>
    <xf numFmtId="0" fontId="27" fillId="67" borderId="0" applyNumberFormat="0" applyBorder="0" applyAlignment="0" applyProtection="0"/>
    <xf numFmtId="0" fontId="27" fillId="67" borderId="0" applyNumberFormat="0" applyBorder="0" applyAlignment="0" applyProtection="0"/>
    <xf numFmtId="0" fontId="27" fillId="67" borderId="0" applyNumberFormat="0" applyBorder="0" applyAlignment="0" applyProtection="0"/>
    <xf numFmtId="0" fontId="50" fillId="81" borderId="0" applyNumberFormat="0" applyBorder="0" applyAlignment="0" applyProtection="0"/>
    <xf numFmtId="0" fontId="27" fillId="69" borderId="0" applyNumberFormat="0" applyBorder="0" applyAlignment="0" applyProtection="0"/>
    <xf numFmtId="0" fontId="27" fillId="69" borderId="0" applyNumberFormat="0" applyBorder="0" applyAlignment="0" applyProtection="0"/>
    <xf numFmtId="0" fontId="27" fillId="69" borderId="0" applyNumberFormat="0" applyBorder="0" applyAlignment="0" applyProtection="0"/>
    <xf numFmtId="0" fontId="27" fillId="39" borderId="0" applyNumberFormat="0" applyBorder="0" applyAlignment="0" applyProtection="0"/>
    <xf numFmtId="0" fontId="50" fillId="39" borderId="0" applyNumberFormat="0" applyBorder="0" applyAlignment="0" applyProtection="0"/>
    <xf numFmtId="0" fontId="27" fillId="58" borderId="0" applyNumberFormat="0" applyBorder="0" applyAlignment="0" applyProtection="0"/>
    <xf numFmtId="0" fontId="27" fillId="58" borderId="0" applyNumberFormat="0" applyBorder="0" applyAlignment="0" applyProtection="0"/>
    <xf numFmtId="0" fontId="27" fillId="58" borderId="0" applyNumberFormat="0" applyBorder="0" applyAlignment="0" applyProtection="0"/>
    <xf numFmtId="0" fontId="27" fillId="82" borderId="0" applyNumberFormat="0" applyBorder="0" applyAlignment="0" applyProtection="0"/>
    <xf numFmtId="0" fontId="50" fillId="82" borderId="0" applyNumberFormat="0" applyBorder="0" applyAlignment="0" applyProtection="0"/>
    <xf numFmtId="0" fontId="27" fillId="60" borderId="0" applyNumberFormat="0" applyBorder="0" applyAlignment="0" applyProtection="0"/>
    <xf numFmtId="0" fontId="27" fillId="60" borderId="0" applyNumberFormat="0" applyBorder="0" applyAlignment="0" applyProtection="0"/>
    <xf numFmtId="0" fontId="27" fillId="60" borderId="0" applyNumberFormat="0" applyBorder="0" applyAlignment="0" applyProtection="0"/>
    <xf numFmtId="0" fontId="27" fillId="37" borderId="0" applyNumberFormat="0" applyBorder="0" applyAlignment="0" applyProtection="0"/>
    <xf numFmtId="0" fontId="50" fillId="37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41" borderId="0" applyNumberFormat="0" applyBorder="0" applyAlignment="0" applyProtection="0"/>
    <xf numFmtId="0" fontId="50" fillId="41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7" fillId="80" borderId="0" applyNumberFormat="0" applyBorder="0" applyAlignment="0" applyProtection="0"/>
    <xf numFmtId="0" fontId="50" fillId="80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50" fillId="81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50" fillId="40" borderId="0" applyNumberFormat="0" applyBorder="0" applyAlignment="0" applyProtection="0"/>
    <xf numFmtId="189" fontId="99" fillId="83" borderId="0" applyNumberFormat="0" applyBorder="0" applyAlignment="0" applyProtection="0"/>
    <xf numFmtId="189" fontId="36" fillId="84" borderId="0" applyNumberFormat="0" applyBorder="0" applyAlignment="0" applyProtection="0"/>
    <xf numFmtId="189" fontId="36" fillId="84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100" fillId="53" borderId="0" applyNumberFormat="0" applyBorder="0" applyAlignment="0" applyProtection="0"/>
    <xf numFmtId="0" fontId="101" fillId="35" borderId="0" applyNumberFormat="0" applyBorder="0" applyAlignment="0" applyProtection="0"/>
    <xf numFmtId="0" fontId="39" fillId="0" borderId="0" applyFill="0" applyBorder="0" applyAlignment="0" applyProtection="0"/>
    <xf numFmtId="0" fontId="80" fillId="56" borderId="29" applyNumberFormat="0" applyAlignment="0" applyProtection="0"/>
    <xf numFmtId="0" fontId="80" fillId="56" borderId="29" applyNumberFormat="0" applyAlignment="0" applyProtection="0"/>
    <xf numFmtId="0" fontId="80" fillId="56" borderId="29" applyNumberFormat="0" applyAlignment="0" applyProtection="0"/>
    <xf numFmtId="0" fontId="80" fillId="85" borderId="29" applyNumberFormat="0" applyAlignment="0" applyProtection="0"/>
    <xf numFmtId="0" fontId="102" fillId="85" borderId="36" applyNumberFormat="0" applyAlignment="0" applyProtection="0"/>
    <xf numFmtId="0" fontId="103" fillId="0" borderId="0" applyFill="0" applyBorder="0" applyProtection="0">
      <alignment horizontal="center" vertical="center"/>
    </xf>
    <xf numFmtId="0" fontId="70" fillId="0" borderId="0" applyFill="0" applyBorder="0" applyProtection="0">
      <alignment horizontal="center"/>
      <protection locked="0"/>
    </xf>
    <xf numFmtId="0" fontId="103" fillId="0" borderId="0" applyFill="0" applyBorder="0" applyProtection="0">
      <alignment horizontal="center" vertical="center"/>
    </xf>
    <xf numFmtId="0" fontId="82" fillId="57" borderId="32" applyNumberFormat="0" applyAlignment="0" applyProtection="0"/>
    <xf numFmtId="0" fontId="82" fillId="57" borderId="32" applyNumberFormat="0" applyAlignment="0" applyProtection="0"/>
    <xf numFmtId="0" fontId="82" fillId="57" borderId="32" applyNumberFormat="0" applyAlignment="0" applyProtection="0"/>
    <xf numFmtId="0" fontId="104" fillId="86" borderId="37" applyNumberFormat="0" applyAlignment="0" applyProtection="0"/>
    <xf numFmtId="0" fontId="105" fillId="0" borderId="35">
      <alignment horizontal="center"/>
    </xf>
    <xf numFmtId="190" fontId="106" fillId="0" borderId="0" applyFont="0" applyFill="0" applyBorder="0" applyAlignment="0" applyProtection="0">
      <alignment horizontal="right"/>
    </xf>
    <xf numFmtId="191" fontId="40" fillId="0" borderId="0" applyFont="0" applyFill="0" applyBorder="0" applyAlignment="0" applyProtection="0"/>
    <xf numFmtId="192" fontId="107" fillId="0" borderId="0" applyFont="0" applyFill="0" applyBorder="0" applyAlignment="0" applyProtection="0"/>
    <xf numFmtId="193" fontId="10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0" fillId="0" borderId="0" applyFont="0" applyFill="0" applyBorder="0" applyAlignment="0" applyProtection="0">
      <alignment vertical="top"/>
    </xf>
    <xf numFmtId="43" fontId="60" fillId="0" borderId="0" applyFont="0" applyFill="0" applyBorder="0" applyAlignment="0" applyProtection="0">
      <alignment vertical="top"/>
    </xf>
    <xf numFmtId="43" fontId="60" fillId="0" borderId="0" applyFont="0" applyFill="0" applyBorder="0" applyAlignment="0" applyProtection="0">
      <alignment vertical="top"/>
    </xf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94" fontId="1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94" fontId="1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94" fontId="1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1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1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95" fontId="40" fillId="0" borderId="0">
      <protection locked="0"/>
    </xf>
    <xf numFmtId="0" fontId="112" fillId="0" borderId="0" applyFill="0" applyBorder="0" applyAlignment="0" applyProtection="0"/>
    <xf numFmtId="0" fontId="113" fillId="0" borderId="0" applyFill="0" applyBorder="0" applyAlignment="0" applyProtection="0">
      <protection locked="0"/>
    </xf>
    <xf numFmtId="0" fontId="112" fillId="0" borderId="0" applyFill="0" applyBorder="0" applyAlignment="0" applyProtection="0"/>
    <xf numFmtId="196" fontId="107" fillId="0" borderId="0" applyFont="0" applyFill="0" applyBorder="0" applyAlignment="0" applyProtection="0"/>
    <xf numFmtId="197" fontId="107" fillId="0" borderId="0" applyFont="0" applyFill="0" applyBorder="0" applyAlignment="0" applyProtection="0"/>
    <xf numFmtId="198" fontId="107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08" fillId="0" borderId="0" applyFont="0" applyFill="0" applyBorder="0" applyAlignment="0" applyProtection="0"/>
    <xf numFmtId="44" fontId="108" fillId="0" borderId="0" applyFont="0" applyFill="0" applyBorder="0" applyAlignment="0" applyProtection="0"/>
    <xf numFmtId="44" fontId="108" fillId="0" borderId="0" applyFont="0" applyFill="0" applyBorder="0" applyAlignment="0" applyProtection="0"/>
    <xf numFmtId="44" fontId="108" fillId="0" borderId="0" applyFont="0" applyFill="0" applyBorder="0" applyAlignment="0" applyProtection="0"/>
    <xf numFmtId="44" fontId="108" fillId="0" borderId="0" applyFont="0" applyFill="0" applyBorder="0" applyAlignment="0" applyProtection="0"/>
    <xf numFmtId="44" fontId="108" fillId="0" borderId="0" applyFont="0" applyFill="0" applyBorder="0" applyAlignment="0" applyProtection="0"/>
    <xf numFmtId="44" fontId="108" fillId="0" borderId="0" applyFont="0" applyFill="0" applyBorder="0" applyAlignment="0" applyProtection="0"/>
    <xf numFmtId="44" fontId="108" fillId="0" borderId="0" applyFont="0" applyFill="0" applyBorder="0" applyAlignment="0" applyProtection="0"/>
    <xf numFmtId="44" fontId="108" fillId="0" borderId="0" applyFont="0" applyFill="0" applyBorder="0" applyAlignment="0" applyProtection="0"/>
    <xf numFmtId="44" fontId="108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08" fillId="0" borderId="0" applyFont="0" applyFill="0" applyBorder="0" applyAlignment="0" applyProtection="0"/>
    <xf numFmtId="44" fontId="108" fillId="0" borderId="0" applyFont="0" applyFill="0" applyBorder="0" applyAlignment="0" applyProtection="0"/>
    <xf numFmtId="44" fontId="108" fillId="0" borderId="0" applyFont="0" applyFill="0" applyBorder="0" applyAlignment="0" applyProtection="0"/>
    <xf numFmtId="44" fontId="10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09" fillId="0" borderId="0" applyFont="0" applyFill="0" applyBorder="0" applyAlignment="0" applyProtection="0"/>
    <xf numFmtId="44" fontId="108" fillId="0" borderId="0" applyFont="0" applyFill="0" applyBorder="0" applyAlignment="0" applyProtection="0"/>
    <xf numFmtId="44" fontId="108" fillId="0" borderId="0" applyFont="0" applyFill="0" applyBorder="0" applyAlignment="0" applyProtection="0"/>
    <xf numFmtId="44" fontId="108" fillId="0" borderId="0" applyFont="0" applyFill="0" applyBorder="0" applyAlignment="0" applyProtection="0"/>
    <xf numFmtId="44" fontId="108" fillId="0" borderId="0" applyFont="0" applyFill="0" applyBorder="0" applyAlignment="0" applyProtection="0"/>
    <xf numFmtId="44" fontId="108" fillId="0" borderId="0" applyFont="0" applyFill="0" applyBorder="0" applyAlignment="0" applyProtection="0"/>
    <xf numFmtId="44" fontId="10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99" fontId="40" fillId="0" borderId="0">
      <protection locked="0"/>
    </xf>
    <xf numFmtId="188" fontId="114" fillId="0" borderId="0" applyFont="0" applyFill="0" applyBorder="0" applyAlignment="0" applyProtection="0"/>
    <xf numFmtId="189" fontId="115" fillId="0" borderId="0" applyNumberFormat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200" fontId="117" fillId="0" borderId="0"/>
    <xf numFmtId="201" fontId="117" fillId="0" borderId="0"/>
    <xf numFmtId="166" fontId="117" fillId="0" borderId="0"/>
    <xf numFmtId="201" fontId="117" fillId="0" borderId="0"/>
    <xf numFmtId="202" fontId="117" fillId="0" borderId="0"/>
    <xf numFmtId="202" fontId="117" fillId="0" borderId="0"/>
    <xf numFmtId="200" fontId="117" fillId="0" borderId="0"/>
    <xf numFmtId="203" fontId="117" fillId="0" borderId="0"/>
    <xf numFmtId="204" fontId="117" fillId="0" borderId="0"/>
    <xf numFmtId="205" fontId="117" fillId="0" borderId="0"/>
    <xf numFmtId="206" fontId="117" fillId="0" borderId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118" fillId="75" borderId="0" applyNumberFormat="0" applyBorder="0" applyAlignment="0" applyProtection="0"/>
    <xf numFmtId="0" fontId="72" fillId="0" borderId="26" applyNumberFormat="0" applyFill="0" applyAlignment="0" applyProtection="0"/>
    <xf numFmtId="0" fontId="72" fillId="0" borderId="26" applyNumberFormat="0" applyFill="0" applyAlignment="0" applyProtection="0"/>
    <xf numFmtId="0" fontId="72" fillId="0" borderId="26" applyNumberFormat="0" applyFill="0" applyAlignment="0" applyProtection="0"/>
    <xf numFmtId="0" fontId="119" fillId="0" borderId="38" applyNumberFormat="0" applyFill="0" applyAlignment="0" applyProtection="0"/>
    <xf numFmtId="0" fontId="120" fillId="0" borderId="38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121" fillId="0" borderId="27" applyNumberFormat="0" applyFill="0" applyAlignment="0" applyProtection="0"/>
    <xf numFmtId="0" fontId="122" fillId="0" borderId="39" applyNumberFormat="0" applyFill="0" applyAlignment="0" applyProtection="0"/>
    <xf numFmtId="0" fontId="74" fillId="0" borderId="28" applyNumberFormat="0" applyFill="0" applyAlignment="0" applyProtection="0"/>
    <xf numFmtId="0" fontId="74" fillId="0" borderId="28" applyNumberFormat="0" applyFill="0" applyAlignment="0" applyProtection="0"/>
    <xf numFmtId="0" fontId="123" fillId="0" borderId="40" applyNumberFormat="0" applyFill="0" applyAlignment="0" applyProtection="0"/>
    <xf numFmtId="0" fontId="124" fillId="0" borderId="40" applyNumberFormat="0" applyFill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33" fillId="0" borderId="0" applyFill="0" applyAlignment="0" applyProtection="0"/>
    <xf numFmtId="0" fontId="70" fillId="0" borderId="0" applyFill="0" applyAlignment="0" applyProtection="0">
      <protection locked="0"/>
    </xf>
    <xf numFmtId="0" fontId="33" fillId="0" borderId="0" applyFill="0" applyAlignment="0" applyProtection="0"/>
    <xf numFmtId="0" fontId="33" fillId="0" borderId="34" applyFill="0" applyAlignment="0" applyProtection="0"/>
    <xf numFmtId="0" fontId="70" fillId="0" borderId="34" applyFill="0" applyAlignment="0" applyProtection="0">
      <protection locked="0"/>
    </xf>
    <xf numFmtId="0" fontId="33" fillId="0" borderId="34" applyFill="0" applyAlignment="0" applyProtection="0"/>
    <xf numFmtId="0" fontId="70" fillId="0" borderId="0" applyFill="0" applyAlignment="0" applyProtection="0"/>
    <xf numFmtId="189" fontId="125" fillId="70" borderId="0" applyNumberFormat="0" applyBorder="0" applyAlignment="0" applyProtection="0"/>
    <xf numFmtId="0" fontId="78" fillId="55" borderId="29" applyNumberFormat="0" applyAlignment="0" applyProtection="0"/>
    <xf numFmtId="0" fontId="78" fillId="55" borderId="29" applyNumberFormat="0" applyAlignment="0" applyProtection="0"/>
    <xf numFmtId="0" fontId="78" fillId="55" borderId="29" applyNumberFormat="0" applyAlignment="0" applyProtection="0"/>
    <xf numFmtId="0" fontId="126" fillId="78" borderId="36" applyNumberFormat="0" applyAlignment="0" applyProtection="0"/>
    <xf numFmtId="189" fontId="36" fillId="73" borderId="0" applyNumberFormat="0" applyBorder="0" applyAlignment="0" applyProtection="0"/>
    <xf numFmtId="189" fontId="36" fillId="73" borderId="0" applyNumberFormat="0" applyBorder="0" applyAlignment="0" applyProtection="0"/>
    <xf numFmtId="0" fontId="81" fillId="0" borderId="31" applyNumberFormat="0" applyFill="0" applyAlignment="0" applyProtection="0"/>
    <xf numFmtId="0" fontId="81" fillId="0" borderId="31" applyNumberFormat="0" applyFill="0" applyAlignment="0" applyProtection="0"/>
    <xf numFmtId="0" fontId="81" fillId="0" borderId="31" applyNumberFormat="0" applyFill="0" applyAlignment="0" applyProtection="0"/>
    <xf numFmtId="0" fontId="127" fillId="0" borderId="41" applyNumberFormat="0" applyFill="0" applyAlignment="0" applyProtection="0"/>
    <xf numFmtId="0" fontId="77" fillId="54" borderId="0" applyNumberFormat="0" applyBorder="0" applyAlignment="0" applyProtection="0"/>
    <xf numFmtId="0" fontId="77" fillId="54" borderId="0" applyNumberFormat="0" applyBorder="0" applyAlignment="0" applyProtection="0"/>
    <xf numFmtId="0" fontId="77" fillId="54" borderId="0" applyNumberFormat="0" applyBorder="0" applyAlignment="0" applyProtection="0"/>
    <xf numFmtId="0" fontId="128" fillId="33" borderId="0" applyNumberFormat="0" applyBorder="0" applyAlignment="0" applyProtection="0"/>
    <xf numFmtId="189" fontId="25" fillId="0" borderId="0"/>
    <xf numFmtId="189" fontId="25" fillId="0" borderId="0"/>
    <xf numFmtId="189" fontId="25" fillId="0" borderId="0"/>
    <xf numFmtId="189" fontId="2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0" borderId="0"/>
    <xf numFmtId="0" fontId="9" fillId="0" borderId="0"/>
    <xf numFmtId="0" fontId="9" fillId="0" borderId="0"/>
    <xf numFmtId="0" fontId="9" fillId="0" borderId="0"/>
    <xf numFmtId="0" fontId="21" fillId="0" borderId="0"/>
    <xf numFmtId="0" fontId="9" fillId="0" borderId="0"/>
    <xf numFmtId="0" fontId="9" fillId="0" borderId="0"/>
    <xf numFmtId="0" fontId="2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0" borderId="0"/>
    <xf numFmtId="0" fontId="21" fillId="0" borderId="0"/>
    <xf numFmtId="0" fontId="21" fillId="0" borderId="0"/>
    <xf numFmtId="0" fontId="9" fillId="0" borderId="0"/>
    <xf numFmtId="0" fontId="21" fillId="0" borderId="0"/>
    <xf numFmtId="0" fontId="9" fillId="0" borderId="0"/>
    <xf numFmtId="189" fontId="25" fillId="0" borderId="0"/>
    <xf numFmtId="189" fontId="25" fillId="0" borderId="0"/>
    <xf numFmtId="189" fontId="25" fillId="0" borderId="0"/>
    <xf numFmtId="189" fontId="25" fillId="0" borderId="0"/>
    <xf numFmtId="0" fontId="2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0" borderId="0"/>
    <xf numFmtId="0" fontId="9" fillId="0" borderId="0"/>
    <xf numFmtId="0" fontId="9" fillId="0" borderId="0"/>
    <xf numFmtId="0" fontId="2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0" borderId="0"/>
    <xf numFmtId="0" fontId="9" fillId="0" borderId="0"/>
    <xf numFmtId="0" fontId="9" fillId="0" borderId="0"/>
    <xf numFmtId="0" fontId="21" fillId="0" borderId="0"/>
    <xf numFmtId="0" fontId="25" fillId="0" borderId="0"/>
    <xf numFmtId="189" fontId="25" fillId="0" borderId="0"/>
    <xf numFmtId="189" fontId="25" fillId="0" borderId="0"/>
    <xf numFmtId="189" fontId="25" fillId="0" borderId="0"/>
    <xf numFmtId="189" fontId="25" fillId="0" borderId="0"/>
    <xf numFmtId="0" fontId="2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8" fillId="0" borderId="0"/>
    <xf numFmtId="189" fontId="25" fillId="0" borderId="0"/>
    <xf numFmtId="189" fontId="25" fillId="0" borderId="0"/>
    <xf numFmtId="189" fontId="25" fillId="0" borderId="0"/>
    <xf numFmtId="189" fontId="25" fillId="0" borderId="0"/>
    <xf numFmtId="0" fontId="9" fillId="0" borderId="0"/>
    <xf numFmtId="0" fontId="9" fillId="0" borderId="0"/>
    <xf numFmtId="0" fontId="9" fillId="0" borderId="0"/>
    <xf numFmtId="189" fontId="25" fillId="0" borderId="0"/>
    <xf numFmtId="189" fontId="25" fillId="0" borderId="0"/>
    <xf numFmtId="189" fontId="25" fillId="0" borderId="0"/>
    <xf numFmtId="189" fontId="2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9" fontId="25" fillId="0" borderId="0"/>
    <xf numFmtId="189" fontId="25" fillId="0" borderId="0"/>
    <xf numFmtId="189" fontId="25" fillId="0" borderId="0"/>
    <xf numFmtId="189" fontId="25" fillId="0" borderId="0"/>
    <xf numFmtId="0" fontId="9" fillId="0" borderId="0"/>
    <xf numFmtId="0" fontId="9" fillId="0" borderId="0"/>
    <xf numFmtId="187" fontId="25" fillId="0" borderId="0"/>
    <xf numFmtId="187" fontId="25" fillId="0" borderId="0"/>
    <xf numFmtId="187" fontId="25" fillId="0" borderId="0"/>
    <xf numFmtId="187" fontId="25" fillId="0" borderId="0"/>
    <xf numFmtId="0" fontId="9" fillId="0" borderId="0"/>
    <xf numFmtId="0" fontId="9" fillId="0" borderId="0"/>
    <xf numFmtId="0" fontId="2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8" fillId="0" borderId="0"/>
    <xf numFmtId="189" fontId="21" fillId="0" borderId="0"/>
    <xf numFmtId="0" fontId="108" fillId="0" borderId="0"/>
    <xf numFmtId="0" fontId="108" fillId="0" borderId="0"/>
    <xf numFmtId="0" fontId="9" fillId="0" borderId="0"/>
    <xf numFmtId="0" fontId="9" fillId="0" borderId="0"/>
    <xf numFmtId="0" fontId="9" fillId="0" borderId="0"/>
    <xf numFmtId="0" fontId="108" fillId="0" borderId="0"/>
    <xf numFmtId="0" fontId="21" fillId="0" borderId="0"/>
    <xf numFmtId="0" fontId="9" fillId="0" borderId="0"/>
    <xf numFmtId="0" fontId="9" fillId="0" borderId="0"/>
    <xf numFmtId="189" fontId="2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0" borderId="0"/>
    <xf numFmtId="0" fontId="21" fillId="0" borderId="0"/>
    <xf numFmtId="0" fontId="39" fillId="0" borderId="0"/>
    <xf numFmtId="0" fontId="21" fillId="0" borderId="0"/>
    <xf numFmtId="0" fontId="39" fillId="0" borderId="0"/>
    <xf numFmtId="0" fontId="2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9" fillId="0" borderId="0"/>
    <xf numFmtId="0" fontId="21" fillId="0" borderId="0"/>
    <xf numFmtId="0" fontId="60" fillId="0" borderId="0">
      <alignment vertical="top"/>
    </xf>
    <xf numFmtId="0" fontId="21" fillId="0" borderId="0"/>
    <xf numFmtId="0" fontId="21" fillId="0" borderId="0"/>
    <xf numFmtId="189" fontId="21" fillId="0" borderId="0"/>
    <xf numFmtId="0" fontId="9" fillId="0" borderId="0"/>
    <xf numFmtId="0" fontId="9" fillId="0" borderId="0"/>
    <xf numFmtId="0" fontId="9" fillId="0" borderId="0"/>
    <xf numFmtId="189" fontId="2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0" fillId="0" borderId="0">
      <alignment vertical="top"/>
    </xf>
    <xf numFmtId="0" fontId="60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60" fillId="0" borderId="0">
      <alignment vertical="top"/>
    </xf>
    <xf numFmtId="0" fontId="60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39" fillId="0" borderId="0"/>
    <xf numFmtId="0" fontId="21" fillId="0" borderId="0"/>
    <xf numFmtId="0" fontId="39" fillId="0" borderId="0"/>
    <xf numFmtId="189" fontId="25" fillId="0" borderId="0"/>
    <xf numFmtId="189" fontId="25" fillId="0" borderId="0"/>
    <xf numFmtId="189" fontId="25" fillId="0" borderId="0"/>
    <xf numFmtId="189" fontId="25" fillId="0" borderId="0"/>
    <xf numFmtId="0" fontId="11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7" fillId="0" borderId="0"/>
    <xf numFmtId="187" fontId="25" fillId="0" borderId="0"/>
    <xf numFmtId="187" fontId="25" fillId="0" borderId="0"/>
    <xf numFmtId="187" fontId="25" fillId="0" borderId="0"/>
    <xf numFmtId="187" fontId="2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7" fillId="0" borderId="0"/>
    <xf numFmtId="0" fontId="9" fillId="0" borderId="0"/>
    <xf numFmtId="187" fontId="21" fillId="0" borderId="0"/>
    <xf numFmtId="0" fontId="60" fillId="0" borderId="0">
      <alignment vertical="top"/>
    </xf>
    <xf numFmtId="0" fontId="60" fillId="0" borderId="0">
      <alignment vertical="top"/>
    </xf>
    <xf numFmtId="0" fontId="25" fillId="0" borderId="0"/>
    <xf numFmtId="0" fontId="9" fillId="0" borderId="0"/>
    <xf numFmtId="0" fontId="25" fillId="0" borderId="0"/>
    <xf numFmtId="0" fontId="25" fillId="0" borderId="0"/>
    <xf numFmtId="0" fontId="25" fillId="0" borderId="0"/>
    <xf numFmtId="189" fontId="25" fillId="0" borderId="0"/>
    <xf numFmtId="189" fontId="25" fillId="0" borderId="0"/>
    <xf numFmtId="0" fontId="60" fillId="0" borderId="0">
      <alignment vertical="top"/>
    </xf>
    <xf numFmtId="189" fontId="25" fillId="0" borderId="0"/>
    <xf numFmtId="189" fontId="25" fillId="0" borderId="0"/>
    <xf numFmtId="0" fontId="21" fillId="0" borderId="0"/>
    <xf numFmtId="0" fontId="9" fillId="0" borderId="0"/>
    <xf numFmtId="0" fontId="25" fillId="0" borderId="0"/>
    <xf numFmtId="0" fontId="60" fillId="0" borderId="0">
      <alignment vertical="top"/>
    </xf>
    <xf numFmtId="0" fontId="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9" fillId="0" borderId="0"/>
    <xf numFmtId="0" fontId="9" fillId="0" borderId="0"/>
    <xf numFmtId="0" fontId="21" fillId="0" borderId="0"/>
    <xf numFmtId="0" fontId="21" fillId="0" borderId="0"/>
    <xf numFmtId="0" fontId="9" fillId="0" borderId="0"/>
    <xf numFmtId="0" fontId="9" fillId="0" borderId="0"/>
    <xf numFmtId="0" fontId="21" fillId="0" borderId="0"/>
    <xf numFmtId="0" fontId="9" fillId="0" borderId="0"/>
    <xf numFmtId="0" fontId="21" fillId="0" borderId="0"/>
    <xf numFmtId="0" fontId="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9" fillId="0" borderId="0"/>
    <xf numFmtId="189" fontId="25" fillId="0" borderId="0"/>
    <xf numFmtId="189" fontId="25" fillId="0" borderId="0"/>
    <xf numFmtId="189" fontId="25" fillId="0" borderId="0"/>
    <xf numFmtId="189" fontId="25" fillId="0" borderId="0"/>
    <xf numFmtId="0" fontId="21" fillId="0" borderId="0"/>
    <xf numFmtId="0" fontId="21" fillId="0" borderId="0"/>
    <xf numFmtId="0" fontId="21" fillId="0" borderId="0"/>
    <xf numFmtId="0" fontId="9" fillId="0" borderId="0"/>
    <xf numFmtId="0" fontId="21" fillId="0" borderId="0"/>
    <xf numFmtId="0" fontId="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9" fillId="0" borderId="0"/>
    <xf numFmtId="0" fontId="21" fillId="0" borderId="0"/>
    <xf numFmtId="189" fontId="25" fillId="0" borderId="0"/>
    <xf numFmtId="189" fontId="25" fillId="0" borderId="0"/>
    <xf numFmtId="189" fontId="25" fillId="0" borderId="0"/>
    <xf numFmtId="189" fontId="2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0" borderId="0"/>
    <xf numFmtId="0" fontId="9" fillId="0" borderId="0"/>
    <xf numFmtId="189" fontId="11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0" borderId="0"/>
    <xf numFmtId="0" fontId="9" fillId="0" borderId="0"/>
    <xf numFmtId="189" fontId="25" fillId="0" borderId="0"/>
    <xf numFmtId="189" fontId="25" fillId="0" borderId="0"/>
    <xf numFmtId="189" fontId="25" fillId="0" borderId="0"/>
    <xf numFmtId="189" fontId="2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0" borderId="0"/>
    <xf numFmtId="0" fontId="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25" fillId="0" borderId="0" applyFont="0" applyFill="0" applyBorder="0" applyAlignment="0" applyProtection="0"/>
    <xf numFmtId="0" fontId="9" fillId="6" borderId="20" applyNumberFormat="0" applyFont="0" applyAlignment="0" applyProtection="0"/>
    <xf numFmtId="0" fontId="34" fillId="6" borderId="20" applyNumberFormat="0" applyFont="0" applyAlignment="0" applyProtection="0"/>
    <xf numFmtId="0" fontId="21" fillId="49" borderId="42" applyNumberFormat="0" applyFont="0" applyAlignment="0" applyProtection="0"/>
    <xf numFmtId="0" fontId="9" fillId="6" borderId="20" applyNumberFormat="0" applyFont="0" applyAlignment="0" applyProtection="0"/>
    <xf numFmtId="0" fontId="79" fillId="56" borderId="30" applyNumberFormat="0" applyAlignment="0" applyProtection="0"/>
    <xf numFmtId="0" fontId="79" fillId="56" borderId="30" applyNumberFormat="0" applyAlignment="0" applyProtection="0"/>
    <xf numFmtId="0" fontId="79" fillId="56" borderId="30" applyNumberFormat="0" applyAlignment="0" applyProtection="0"/>
    <xf numFmtId="0" fontId="79" fillId="85" borderId="30" applyNumberFormat="0" applyAlignment="0" applyProtection="0"/>
    <xf numFmtId="0" fontId="130" fillId="85" borderId="43" applyNumberFormat="0" applyAlignment="0" applyProtection="0"/>
    <xf numFmtId="189" fontId="21" fillId="72" borderId="0" applyNumberFormat="0" applyBorder="0" applyAlignment="0" applyProtection="0"/>
    <xf numFmtId="189" fontId="21" fillId="72" borderId="0" applyNumberFormat="0" applyBorder="0" applyAlignment="0" applyProtection="0"/>
    <xf numFmtId="207" fontId="107" fillId="0" borderId="0" applyFont="0" applyFill="0" applyBorder="0" applyAlignment="0" applyProtection="0"/>
    <xf numFmtId="208" fontId="40" fillId="0" borderId="0" applyFont="0" applyFill="0" applyBorder="0" applyAlignment="0" applyProtection="0"/>
    <xf numFmtId="209" fontId="107" fillId="0" borderId="0" applyFont="0" applyFill="0" applyBorder="0" applyAlignment="0" applyProtection="0"/>
    <xf numFmtId="210" fontId="40" fillId="0" borderId="0" applyFont="0" applyFill="0" applyBorder="0" applyAlignment="0" applyProtection="0"/>
    <xf numFmtId="211" fontId="107" fillId="0" borderId="0" applyFont="0" applyFill="0" applyBorder="0" applyAlignment="0" applyProtection="0"/>
    <xf numFmtId="212" fontId="40" fillId="0" borderId="0" applyFont="0" applyFill="0" applyBorder="0" applyAlignment="0" applyProtection="0"/>
    <xf numFmtId="213" fontId="107" fillId="0" borderId="0" applyFont="0" applyFill="0" applyBorder="0" applyAlignment="0" applyProtection="0"/>
    <xf numFmtId="214" fontId="40" fillId="0" borderId="0" applyFont="0" applyFill="0" applyBorder="0" applyAlignment="0" applyProtection="0"/>
    <xf numFmtId="215" fontId="40" fillId="0" borderId="0" applyFont="0" applyFill="0" applyBorder="0" applyAlignment="0" applyProtection="0"/>
    <xf numFmtId="216" fontId="4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08" fillId="0" borderId="0" applyFont="0" applyFill="0" applyBorder="0" applyAlignment="0" applyProtection="0"/>
    <xf numFmtId="9" fontId="108" fillId="0" borderId="0" applyFont="0" applyFill="0" applyBorder="0" applyAlignment="0" applyProtection="0"/>
    <xf numFmtId="9" fontId="108" fillId="0" borderId="0" applyFont="0" applyFill="0" applyBorder="0" applyAlignment="0" applyProtection="0"/>
    <xf numFmtId="9" fontId="108" fillId="0" borderId="0" applyFont="0" applyFill="0" applyBorder="0" applyAlignment="0" applyProtection="0"/>
    <xf numFmtId="9" fontId="108" fillId="0" borderId="0" applyFont="0" applyFill="0" applyBorder="0" applyAlignment="0" applyProtection="0"/>
    <xf numFmtId="9" fontId="108" fillId="0" borderId="0" applyFont="0" applyFill="0" applyBorder="0" applyAlignment="0" applyProtection="0"/>
    <xf numFmtId="9" fontId="108" fillId="0" borderId="0" applyFont="0" applyFill="0" applyBorder="0" applyAlignment="0" applyProtection="0"/>
    <xf numFmtId="9" fontId="108" fillId="0" borderId="0" applyFont="0" applyFill="0" applyBorder="0" applyAlignment="0" applyProtection="0"/>
    <xf numFmtId="9" fontId="108" fillId="0" borderId="0" applyFont="0" applyFill="0" applyBorder="0" applyAlignment="0" applyProtection="0"/>
    <xf numFmtId="9" fontId="108" fillId="0" borderId="0" applyFont="0" applyFill="0" applyBorder="0" applyAlignment="0" applyProtection="0"/>
    <xf numFmtId="9" fontId="10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08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108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108" fillId="0" borderId="0" applyFont="0" applyFill="0" applyBorder="0" applyAlignment="0" applyProtection="0"/>
    <xf numFmtId="9" fontId="10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09" fillId="0" borderId="0" applyFont="0" applyFill="0" applyBorder="0" applyAlignment="0" applyProtection="0"/>
    <xf numFmtId="9" fontId="108" fillId="0" borderId="0" applyFont="0" applyFill="0" applyBorder="0" applyAlignment="0" applyProtection="0"/>
    <xf numFmtId="9" fontId="108" fillId="0" borderId="0" applyFont="0" applyFill="0" applyBorder="0" applyAlignment="0" applyProtection="0"/>
    <xf numFmtId="9" fontId="108" fillId="0" borderId="0" applyFont="0" applyFill="0" applyBorder="0" applyAlignment="0" applyProtection="0"/>
    <xf numFmtId="9" fontId="108" fillId="0" borderId="0" applyFont="0" applyFill="0" applyBorder="0" applyAlignment="0" applyProtection="0"/>
    <xf numFmtId="9" fontId="108" fillId="0" borderId="0" applyFont="0" applyFill="0" applyBorder="0" applyAlignment="0" applyProtection="0"/>
    <xf numFmtId="9" fontId="10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89" fontId="99" fillId="83" borderId="0" applyNumberFormat="0" applyBorder="0" applyAlignment="0" applyProtection="0"/>
    <xf numFmtId="0" fontId="131" fillId="0" borderId="0" applyNumberFormat="0" applyFont="0" applyFill="0" applyBorder="0" applyAlignment="0" applyProtection="0">
      <alignment horizontal="left"/>
    </xf>
    <xf numFmtId="0" fontId="132" fillId="0" borderId="0">
      <alignment horizontal="right"/>
    </xf>
    <xf numFmtId="0" fontId="133" fillId="0" borderId="0">
      <alignment horizontal="right"/>
    </xf>
    <xf numFmtId="0" fontId="117" fillId="0" borderId="0"/>
    <xf numFmtId="0" fontId="134" fillId="0" borderId="0" applyNumberFormat="0" applyBorder="0" applyAlignment="0"/>
    <xf numFmtId="0" fontId="134" fillId="0" borderId="0" applyNumberFormat="0" applyBorder="0" applyAlignment="0"/>
    <xf numFmtId="0" fontId="60" fillId="0" borderId="0" applyNumberFormat="0" applyBorder="0" applyAlignment="0"/>
    <xf numFmtId="189" fontId="60" fillId="0" borderId="0" applyNumberFormat="0" applyBorder="0" applyAlignment="0"/>
    <xf numFmtId="0" fontId="117" fillId="0" borderId="0"/>
    <xf numFmtId="189" fontId="60" fillId="0" borderId="0" applyNumberFormat="0" applyBorder="0" applyAlignment="0"/>
    <xf numFmtId="0" fontId="135" fillId="0" borderId="0"/>
    <xf numFmtId="0" fontId="136" fillId="0" borderId="0" applyNumberFormat="0" applyBorder="0" applyAlignment="0"/>
    <xf numFmtId="0" fontId="136" fillId="0" borderId="0" applyNumberFormat="0" applyBorder="0" applyAlignment="0"/>
    <xf numFmtId="0" fontId="135" fillId="0" borderId="0"/>
    <xf numFmtId="0" fontId="137" fillId="0" borderId="0"/>
    <xf numFmtId="189" fontId="138" fillId="0" borderId="0"/>
    <xf numFmtId="0" fontId="139" fillId="0" borderId="0"/>
    <xf numFmtId="0" fontId="140" fillId="0" borderId="0" applyNumberFormat="0" applyBorder="0" applyAlignment="0"/>
    <xf numFmtId="0" fontId="140" fillId="0" borderId="0" applyNumberFormat="0" applyBorder="0" applyAlignment="0"/>
    <xf numFmtId="0" fontId="139" fillId="0" borderId="0"/>
    <xf numFmtId="0" fontId="141" fillId="0" borderId="0" applyNumberFormat="0" applyBorder="0" applyAlignment="0"/>
    <xf numFmtId="0" fontId="142" fillId="0" borderId="0"/>
    <xf numFmtId="189" fontId="143" fillId="0" borderId="0"/>
    <xf numFmtId="0" fontId="144" fillId="0" borderId="0"/>
    <xf numFmtId="0" fontId="140" fillId="87" borderId="0" applyNumberFormat="0" applyBorder="0" applyAlignment="0"/>
    <xf numFmtId="0" fontId="145" fillId="0" borderId="0"/>
    <xf numFmtId="0" fontId="146" fillId="0" borderId="0"/>
    <xf numFmtId="0" fontId="147" fillId="0" borderId="0"/>
    <xf numFmtId="0" fontId="146" fillId="88" borderId="0"/>
    <xf numFmtId="0" fontId="71" fillId="0" borderId="0" applyNumberFormat="0" applyFill="0" applyBorder="0" applyAlignment="0" applyProtection="0"/>
    <xf numFmtId="0" fontId="148" fillId="89" borderId="44" applyNumberFormat="0">
      <alignment horizontal="left"/>
    </xf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48" fillId="89" borderId="45">
      <alignment horizontal="left"/>
    </xf>
    <xf numFmtId="0" fontId="84" fillId="0" borderId="33" applyNumberFormat="0" applyFill="0" applyAlignment="0" applyProtection="0"/>
    <xf numFmtId="0" fontId="84" fillId="0" borderId="33" applyNumberFormat="0" applyFill="0" applyAlignment="0" applyProtection="0"/>
    <xf numFmtId="0" fontId="84" fillId="0" borderId="33" applyNumberFormat="0" applyFill="0" applyAlignment="0" applyProtection="0"/>
    <xf numFmtId="0" fontId="84" fillId="0" borderId="46" applyNumberFormat="0" applyFill="0" applyAlignment="0" applyProtection="0"/>
    <xf numFmtId="0" fontId="53" fillId="0" borderId="46" applyNumberFormat="0" applyFill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189" fontId="33" fillId="90" borderId="0" applyNumberFormat="0" applyBorder="0" applyAlignment="0" applyProtection="0"/>
    <xf numFmtId="217" fontId="40" fillId="0" borderId="0" applyFont="0" applyFill="0" applyBorder="0" applyAlignment="0" applyProtection="0"/>
    <xf numFmtId="218" fontId="40" fillId="0" borderId="0" applyFont="0" applyFill="0" applyBorder="0" applyAlignment="0" applyProtection="0"/>
    <xf numFmtId="219" fontId="40" fillId="0" borderId="0" applyFont="0" applyFill="0" applyBorder="0" applyAlignment="0" applyProtection="0"/>
    <xf numFmtId="220" fontId="40" fillId="0" borderId="0" applyFont="0" applyFill="0" applyBorder="0" applyAlignment="0" applyProtection="0"/>
    <xf numFmtId="221" fontId="40" fillId="0" borderId="0" applyFont="0" applyFill="0" applyBorder="0" applyAlignment="0" applyProtection="0"/>
    <xf numFmtId="222" fontId="40" fillId="0" borderId="0" applyFont="0" applyFill="0" applyBorder="0" applyAlignment="0" applyProtection="0"/>
    <xf numFmtId="223" fontId="40" fillId="0" borderId="0" applyFont="0" applyFill="0" applyBorder="0" applyAlignment="0" applyProtection="0"/>
    <xf numFmtId="224" fontId="40" fillId="0" borderId="0" applyFont="0" applyFill="0" applyBorder="0" applyAlignment="0" applyProtection="0"/>
    <xf numFmtId="225" fontId="39" fillId="0" borderId="0" applyFont="0" applyFill="0" applyBorder="0" applyAlignment="0" applyProtection="0">
      <alignment horizontal="right"/>
    </xf>
    <xf numFmtId="3" fontId="25" fillId="0" borderId="0"/>
    <xf numFmtId="0" fontId="87" fillId="0" borderId="28" applyNumberFormat="0" applyFill="0" applyAlignment="0" applyProtection="0"/>
    <xf numFmtId="3" fontId="25" fillId="0" borderId="0"/>
    <xf numFmtId="3" fontId="25" fillId="0" borderId="0"/>
    <xf numFmtId="3" fontId="25" fillId="0" borderId="0"/>
    <xf numFmtId="3" fontId="25" fillId="0" borderId="0"/>
    <xf numFmtId="3" fontId="25" fillId="0" borderId="0"/>
    <xf numFmtId="9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2" fontId="25" fillId="0" borderId="0" applyFont="0" applyFill="0" applyBorder="0" applyAlignment="0" applyProtection="0"/>
    <xf numFmtId="42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5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4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21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87" fillId="0" borderId="28" applyNumberFormat="0" applyFill="0" applyAlignment="0" applyProtection="0"/>
    <xf numFmtId="9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2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87" fillId="0" borderId="28" applyNumberFormat="0" applyFill="0" applyAlignment="0" applyProtection="0"/>
    <xf numFmtId="0" fontId="25" fillId="0" borderId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7" borderId="0" applyNumberFormat="0" applyBorder="0" applyAlignment="0" applyProtection="0"/>
    <xf numFmtId="0" fontId="9" fillId="74" borderId="0" applyNumberFormat="0" applyBorder="0" applyAlignment="0" applyProtection="0"/>
    <xf numFmtId="0" fontId="9" fillId="9" borderId="0" applyNumberFormat="0" applyBorder="0" applyAlignment="0" applyProtection="0"/>
    <xf numFmtId="0" fontId="9" fillId="35" borderId="0" applyNumberFormat="0" applyBorder="0" applyAlignment="0" applyProtection="0"/>
    <xf numFmtId="0" fontId="9" fillId="11" borderId="0" applyNumberFormat="0" applyBorder="0" applyAlignment="0" applyProtection="0"/>
    <xf numFmtId="0" fontId="9" fillId="75" borderId="0" applyNumberFormat="0" applyBorder="0" applyAlignment="0" applyProtection="0"/>
    <xf numFmtId="0" fontId="9" fillId="13" borderId="0" applyNumberFormat="0" applyBorder="0" applyAlignment="0" applyProtection="0"/>
    <xf numFmtId="0" fontId="9" fillId="76" borderId="0" applyNumberFormat="0" applyBorder="0" applyAlignment="0" applyProtection="0"/>
    <xf numFmtId="0" fontId="9" fillId="15" borderId="0" applyNumberFormat="0" applyBorder="0" applyAlignment="0" applyProtection="0"/>
    <xf numFmtId="0" fontId="9" fillId="17" borderId="0" applyNumberFormat="0" applyBorder="0" applyAlignment="0" applyProtection="0"/>
    <xf numFmtId="0" fontId="9" fillId="8" borderId="0" applyNumberFormat="0" applyBorder="0" applyAlignment="0" applyProtection="0"/>
    <xf numFmtId="0" fontId="9" fillId="47" borderId="0" applyNumberFormat="0" applyBorder="0" applyAlignment="0" applyProtection="0"/>
    <xf numFmtId="0" fontId="9" fillId="10" borderId="0" applyNumberFormat="0" applyBorder="0" applyAlignment="0" applyProtection="0"/>
    <xf numFmtId="0" fontId="9" fillId="12" borderId="0" applyNumberFormat="0" applyBorder="0" applyAlignment="0" applyProtection="0"/>
    <xf numFmtId="0" fontId="9" fillId="43" borderId="0" applyNumberFormat="0" applyBorder="0" applyAlignment="0" applyProtection="0"/>
    <xf numFmtId="0" fontId="9" fillId="14" borderId="0" applyNumberFormat="0" applyBorder="0" applyAlignment="0" applyProtection="0"/>
    <xf numFmtId="0" fontId="9" fillId="76" borderId="0" applyNumberFormat="0" applyBorder="0" applyAlignment="0" applyProtection="0"/>
    <xf numFmtId="0" fontId="9" fillId="16" borderId="0" applyNumberFormat="0" applyBorder="0" applyAlignment="0" applyProtection="0"/>
    <xf numFmtId="0" fontId="9" fillId="18" borderId="0" applyNumberFormat="0" applyBorder="0" applyAlignment="0" applyProtection="0"/>
    <xf numFmtId="0" fontId="9" fillId="38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4" fontId="2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6" borderId="20" applyNumberFormat="0" applyFont="0" applyAlignment="0" applyProtection="0"/>
    <xf numFmtId="0" fontId="9" fillId="6" borderId="20" applyNumberFormat="0" applyFon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9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130" fillId="85" borderId="43" applyNumberFormat="0" applyAlignment="0" applyProtection="0"/>
    <xf numFmtId="0" fontId="102" fillId="85" borderId="36" applyNumberFormat="0" applyAlignment="0" applyProtection="0"/>
    <xf numFmtId="44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102" fillId="85" borderId="36" applyNumberFormat="0" applyAlignment="0" applyProtection="0"/>
    <xf numFmtId="43" fontId="25" fillId="0" borderId="0" applyFont="0" applyFill="0" applyBorder="0" applyAlignment="0" applyProtection="0"/>
    <xf numFmtId="0" fontId="21" fillId="49" borderId="42" applyNumberFormat="0" applyFont="0" applyAlignment="0" applyProtection="0"/>
    <xf numFmtId="9" fontId="25" fillId="0" borderId="0" applyFont="0" applyFill="0" applyBorder="0" applyAlignment="0" applyProtection="0"/>
    <xf numFmtId="0" fontId="53" fillId="0" borderId="46" applyNumberFormat="0" applyFill="0" applyAlignment="0" applyProtection="0"/>
    <xf numFmtId="43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53" fillId="0" borderId="46" applyNumberFormat="0" applyFill="0" applyAlignment="0" applyProtection="0"/>
    <xf numFmtId="9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102" fillId="85" borderId="36" applyNumberFormat="0" applyAlignment="0" applyProtection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126" fillId="78" borderId="36" applyNumberFormat="0" applyAlignment="0" applyProtection="0"/>
    <xf numFmtId="0" fontId="126" fillId="78" borderId="36" applyNumberFormat="0" applyAlignment="0" applyProtection="0"/>
    <xf numFmtId="0" fontId="126" fillId="78" borderId="36" applyNumberFormat="0" applyAlignment="0" applyProtection="0"/>
    <xf numFmtId="0" fontId="21" fillId="49" borderId="42" applyNumberFormat="0" applyFont="0" applyAlignment="0" applyProtection="0"/>
    <xf numFmtId="0" fontId="84" fillId="0" borderId="46" applyNumberFormat="0" applyFill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1" fillId="49" borderId="42" applyNumberFormat="0" applyFont="0" applyAlignment="0" applyProtection="0"/>
    <xf numFmtId="0" fontId="130" fillId="85" borderId="43" applyNumberFormat="0" applyAlignment="0" applyProtection="0"/>
    <xf numFmtId="44" fontId="25" fillId="0" borderId="0" applyFont="0" applyFill="0" applyBorder="0" applyAlignment="0" applyProtection="0"/>
    <xf numFmtId="0" fontId="84" fillId="0" borderId="46" applyNumberFormat="0" applyFill="0" applyAlignment="0" applyProtection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53" fillId="0" borderId="46" applyNumberFormat="0" applyFill="0" applyAlignment="0" applyProtection="0"/>
    <xf numFmtId="9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1" fillId="49" borderId="42" applyNumberFormat="0" applyFont="0" applyAlignment="0" applyProtection="0"/>
    <xf numFmtId="0" fontId="130" fillId="85" borderId="43" applyNumberFormat="0" applyAlignment="0" applyProtection="0"/>
    <xf numFmtId="0" fontId="102" fillId="85" borderId="36" applyNumberFormat="0" applyAlignment="0" applyProtection="0"/>
    <xf numFmtId="9" fontId="25" fillId="0" borderId="0" applyFont="0" applyFill="0" applyBorder="0" applyAlignment="0" applyProtection="0"/>
    <xf numFmtId="0" fontId="130" fillId="85" borderId="43" applyNumberFormat="0" applyAlignment="0" applyProtection="0"/>
    <xf numFmtId="0" fontId="84" fillId="0" borderId="46" applyNumberFormat="0" applyFill="0" applyAlignment="0" applyProtection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84" fillId="0" borderId="46" applyNumberFormat="0" applyFill="0" applyAlignment="0" applyProtection="0"/>
    <xf numFmtId="0" fontId="53" fillId="0" borderId="46" applyNumberFormat="0" applyFill="0" applyAlignment="0" applyProtection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126" fillId="78" borderId="36" applyNumberFormat="0" applyAlignment="0" applyProtection="0"/>
    <xf numFmtId="0" fontId="9" fillId="0" borderId="0"/>
    <xf numFmtId="43" fontId="9" fillId="0" borderId="0" applyFont="0" applyFill="0" applyBorder="0" applyAlignment="0" applyProtection="0"/>
    <xf numFmtId="0" fontId="21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84" fillId="0" borderId="46" applyNumberFormat="0" applyFill="0" applyAlignment="0" applyProtection="0"/>
    <xf numFmtId="44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4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35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75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76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47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4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7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38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1" fillId="49" borderId="42" applyNumberFormat="0" applyFont="0" applyAlignment="0" applyProtection="0"/>
    <xf numFmtId="0" fontId="130" fillId="85" borderId="43" applyNumberFormat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53" fillId="0" borderId="46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6" borderId="20" applyNumberFormat="0" applyFont="0" applyAlignment="0" applyProtection="0"/>
    <xf numFmtId="0" fontId="9" fillId="6" borderId="20" applyNumberFormat="0" applyFont="0" applyAlignment="0" applyProtection="0"/>
    <xf numFmtId="0" fontId="9" fillId="6" borderId="20" applyNumberFormat="0" applyFon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2" fillId="85" borderId="36" applyNumberFormat="0" applyAlignment="0" applyProtection="0"/>
    <xf numFmtId="0" fontId="53" fillId="0" borderId="46" applyNumberFormat="0" applyFill="0" applyAlignment="0" applyProtection="0"/>
    <xf numFmtId="0" fontId="53" fillId="0" borderId="46" applyNumberFormat="0" applyFill="0" applyAlignment="0" applyProtection="0"/>
    <xf numFmtId="0" fontId="102" fillId="85" borderId="36" applyNumberForma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6" fillId="78" borderId="36" applyNumberForma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21" fillId="49" borderId="42" applyNumberFormat="0" applyFon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84" fillId="0" borderId="46" applyNumberFormat="0" applyFill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21" fillId="49" borderId="42" applyNumberFormat="0" applyFon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21" fillId="49" borderId="42" applyNumberFormat="0" applyFont="0" applyAlignment="0" applyProtection="0"/>
    <xf numFmtId="0" fontId="102" fillId="85" borderId="36" applyNumberForma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84" fillId="0" borderId="46" applyNumberFormat="0" applyFill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53" fillId="0" borderId="46" applyNumberFormat="0" applyFill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6" fillId="78" borderId="36" applyNumberForma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21" fillId="49" borderId="42" applyNumberFormat="0" applyFont="0" applyAlignment="0" applyProtection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4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35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75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76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47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4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7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38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6" borderId="20" applyNumberFormat="0" applyFont="0" applyAlignment="0" applyProtection="0"/>
    <xf numFmtId="0" fontId="9" fillId="6" borderId="20" applyNumberFormat="0" applyFont="0" applyAlignment="0" applyProtection="0"/>
    <xf numFmtId="0" fontId="9" fillId="6" borderId="20" applyNumberFormat="0" applyFon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84" fillId="0" borderId="46" applyNumberFormat="0" applyFill="0" applyAlignment="0" applyProtection="0"/>
    <xf numFmtId="0" fontId="130" fillId="85" borderId="43" applyNumberFormat="0" applyAlignment="0" applyProtection="0"/>
    <xf numFmtId="0" fontId="130" fillId="85" borderId="43" applyNumberFormat="0" applyAlignment="0" applyProtection="0"/>
    <xf numFmtId="0" fontId="53" fillId="0" borderId="46" applyNumberFormat="0" applyFill="0" applyAlignment="0" applyProtection="0"/>
    <xf numFmtId="0" fontId="84" fillId="0" borderId="46" applyNumberFormat="0" applyFill="0" applyAlignment="0" applyProtection="0"/>
    <xf numFmtId="0" fontId="130" fillId="85" borderId="43" applyNumberFormat="0" applyAlignment="0" applyProtection="0"/>
    <xf numFmtId="0" fontId="126" fillId="78" borderId="36" applyNumberFormat="0" applyAlignment="0" applyProtection="0"/>
    <xf numFmtId="0" fontId="126" fillId="78" borderId="36" applyNumberFormat="0" applyAlignment="0" applyProtection="0"/>
    <xf numFmtId="0" fontId="102" fillId="85" borderId="36" applyNumberFormat="0" applyAlignment="0" applyProtection="0"/>
    <xf numFmtId="0" fontId="130" fillId="85" borderId="43" applyNumberFormat="0" applyAlignment="0" applyProtection="0"/>
    <xf numFmtId="0" fontId="126" fillId="78" borderId="36" applyNumberFormat="0" applyAlignment="0" applyProtection="0"/>
    <xf numFmtId="0" fontId="102" fillId="85" borderId="36" applyNumberFormat="0" applyAlignment="0" applyProtection="0"/>
    <xf numFmtId="0" fontId="9" fillId="0" borderId="0"/>
    <xf numFmtId="0" fontId="25" fillId="0" borderId="0"/>
    <xf numFmtId="0" fontId="87" fillId="0" borderId="28" applyNumberFormat="0" applyFill="0" applyAlignment="0" applyProtection="0"/>
    <xf numFmtId="9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2" fontId="25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4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35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75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76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47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4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7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38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6" borderId="20" applyNumberFormat="0" applyFont="0" applyAlignment="0" applyProtection="0"/>
    <xf numFmtId="0" fontId="9" fillId="6" borderId="20" applyNumberFormat="0" applyFont="0" applyAlignment="0" applyProtection="0"/>
    <xf numFmtId="0" fontId="9" fillId="6" borderId="20" applyNumberFormat="0" applyFont="0" applyAlignment="0" applyProtection="0"/>
    <xf numFmtId="0" fontId="9" fillId="6" borderId="20" applyNumberFormat="0" applyFon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4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35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75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76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47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4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7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38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6" borderId="20" applyNumberFormat="0" applyFont="0" applyAlignment="0" applyProtection="0"/>
    <xf numFmtId="0" fontId="9" fillId="6" borderId="20" applyNumberFormat="0" applyFont="0" applyAlignment="0" applyProtection="0"/>
    <xf numFmtId="0" fontId="9" fillId="6" borderId="20" applyNumberFormat="0" applyFont="0" applyAlignment="0" applyProtection="0"/>
    <xf numFmtId="0" fontId="9" fillId="6" borderId="20" applyNumberFormat="0" applyFon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21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4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35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75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76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47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4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7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38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6" borderId="20" applyNumberFormat="0" applyFont="0" applyAlignment="0" applyProtection="0"/>
    <xf numFmtId="0" fontId="9" fillId="6" borderId="20" applyNumberFormat="0" applyFont="0" applyAlignment="0" applyProtection="0"/>
    <xf numFmtId="0" fontId="9" fillId="6" borderId="20" applyNumberFormat="0" applyFont="0" applyAlignment="0" applyProtection="0"/>
    <xf numFmtId="0" fontId="9" fillId="6" borderId="20" applyNumberFormat="0" applyFon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4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35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75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76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47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4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7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38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6" borderId="20" applyNumberFormat="0" applyFont="0" applyAlignment="0" applyProtection="0"/>
    <xf numFmtId="0" fontId="9" fillId="6" borderId="20" applyNumberFormat="0" applyFont="0" applyAlignment="0" applyProtection="0"/>
    <xf numFmtId="0" fontId="9" fillId="6" borderId="20" applyNumberFormat="0" applyFont="0" applyAlignment="0" applyProtection="0"/>
    <xf numFmtId="0" fontId="9" fillId="6" borderId="20" applyNumberFormat="0" applyFon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9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39" fontId="37" fillId="0" borderId="0"/>
    <xf numFmtId="40" fontId="44" fillId="0" borderId="0" applyFont="0" applyFill="0" applyBorder="0" applyAlignment="0" applyProtection="0"/>
    <xf numFmtId="8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152" fillId="0" borderId="0"/>
    <xf numFmtId="44" fontId="152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9" fillId="0" borderId="0" applyFont="0" applyFill="0" applyBorder="0" applyAlignment="0" applyProtection="0"/>
    <xf numFmtId="3" fontId="5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226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2" fontId="55" fillId="0" borderId="0" applyFont="0" applyFill="0" applyBorder="0" applyAlignment="0" applyProtection="0"/>
    <xf numFmtId="0" fontId="55" fillId="0" borderId="0"/>
    <xf numFmtId="0" fontId="25" fillId="0" borderId="0"/>
    <xf numFmtId="0" fontId="9" fillId="0" borderId="0"/>
    <xf numFmtId="10" fontId="5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45" fillId="0" borderId="0"/>
    <xf numFmtId="0" fontId="44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21" fillId="0" borderId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5" fillId="0" borderId="0"/>
    <xf numFmtId="9" fontId="25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1" fillId="0" borderId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4" fontId="152" fillId="0" borderId="0" applyFont="0" applyFill="0" applyBorder="0" applyAlignment="0" applyProtection="0"/>
    <xf numFmtId="9" fontId="152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25" fillId="0" borderId="0"/>
    <xf numFmtId="0" fontId="87" fillId="0" borderId="28" applyNumberFormat="0" applyFill="0" applyAlignment="0" applyProtection="0"/>
    <xf numFmtId="9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2" fontId="25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4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35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75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76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47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4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7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38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6" borderId="20" applyNumberFormat="0" applyFont="0" applyAlignment="0" applyProtection="0"/>
    <xf numFmtId="0" fontId="9" fillId="6" borderId="20" applyNumberFormat="0" applyFont="0" applyAlignment="0" applyProtection="0"/>
    <xf numFmtId="0" fontId="9" fillId="6" borderId="20" applyNumberFormat="0" applyFont="0" applyAlignment="0" applyProtection="0"/>
    <xf numFmtId="0" fontId="9" fillId="6" borderId="20" applyNumberFormat="0" applyFon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4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35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75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76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47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4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7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38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6" borderId="20" applyNumberFormat="0" applyFont="0" applyAlignment="0" applyProtection="0"/>
    <xf numFmtId="0" fontId="9" fillId="6" borderId="20" applyNumberFormat="0" applyFont="0" applyAlignment="0" applyProtection="0"/>
    <xf numFmtId="0" fontId="9" fillId="6" borderId="20" applyNumberFormat="0" applyFont="0" applyAlignment="0" applyProtection="0"/>
    <xf numFmtId="0" fontId="9" fillId="6" borderId="20" applyNumberFormat="0" applyFon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4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35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75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76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47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4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7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38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6" borderId="20" applyNumberFormat="0" applyFont="0" applyAlignment="0" applyProtection="0"/>
    <xf numFmtId="0" fontId="9" fillId="6" borderId="20" applyNumberFormat="0" applyFont="0" applyAlignment="0" applyProtection="0"/>
    <xf numFmtId="0" fontId="9" fillId="6" borderId="20" applyNumberFormat="0" applyFont="0" applyAlignment="0" applyProtection="0"/>
    <xf numFmtId="0" fontId="9" fillId="6" borderId="20" applyNumberFormat="0" applyFon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4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35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75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76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47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4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7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38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6" borderId="20" applyNumberFormat="0" applyFont="0" applyAlignment="0" applyProtection="0"/>
    <xf numFmtId="0" fontId="9" fillId="6" borderId="20" applyNumberFormat="0" applyFont="0" applyAlignment="0" applyProtection="0"/>
    <xf numFmtId="0" fontId="9" fillId="6" borderId="20" applyNumberFormat="0" applyFont="0" applyAlignment="0" applyProtection="0"/>
    <xf numFmtId="0" fontId="9" fillId="6" borderId="20" applyNumberFormat="0" applyFon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4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35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75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76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47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4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7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38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6" borderId="20" applyNumberFormat="0" applyFont="0" applyAlignment="0" applyProtection="0"/>
    <xf numFmtId="0" fontId="9" fillId="6" borderId="20" applyNumberFormat="0" applyFont="0" applyAlignment="0" applyProtection="0"/>
    <xf numFmtId="0" fontId="9" fillId="6" borderId="20" applyNumberFormat="0" applyFont="0" applyAlignment="0" applyProtection="0"/>
    <xf numFmtId="0" fontId="9" fillId="6" borderId="20" applyNumberFormat="0" applyFon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4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35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75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76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47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4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7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38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6" borderId="20" applyNumberFormat="0" applyFont="0" applyAlignment="0" applyProtection="0"/>
    <xf numFmtId="0" fontId="9" fillId="6" borderId="20" applyNumberFormat="0" applyFont="0" applyAlignment="0" applyProtection="0"/>
    <xf numFmtId="0" fontId="9" fillId="6" borderId="20" applyNumberFormat="0" applyFont="0" applyAlignment="0" applyProtection="0"/>
    <xf numFmtId="0" fontId="9" fillId="6" borderId="20" applyNumberFormat="0" applyFon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4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35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75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76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47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4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7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38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6" borderId="20" applyNumberFormat="0" applyFont="0" applyAlignment="0" applyProtection="0"/>
    <xf numFmtId="0" fontId="9" fillId="6" borderId="20" applyNumberFormat="0" applyFont="0" applyAlignment="0" applyProtection="0"/>
    <xf numFmtId="0" fontId="9" fillId="6" borderId="20" applyNumberFormat="0" applyFont="0" applyAlignment="0" applyProtection="0"/>
    <xf numFmtId="0" fontId="9" fillId="6" borderId="20" applyNumberFormat="0" applyFon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4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35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75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76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47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4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7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38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6" borderId="20" applyNumberFormat="0" applyFont="0" applyAlignment="0" applyProtection="0"/>
    <xf numFmtId="0" fontId="9" fillId="6" borderId="20" applyNumberFormat="0" applyFont="0" applyAlignment="0" applyProtection="0"/>
    <xf numFmtId="0" fontId="9" fillId="6" borderId="20" applyNumberFormat="0" applyFont="0" applyAlignment="0" applyProtection="0"/>
    <xf numFmtId="0" fontId="9" fillId="6" borderId="20" applyNumberFormat="0" applyFon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4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35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75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76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47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4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7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38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6" borderId="20" applyNumberFormat="0" applyFont="0" applyAlignment="0" applyProtection="0"/>
    <xf numFmtId="0" fontId="9" fillId="6" borderId="20" applyNumberFormat="0" applyFont="0" applyAlignment="0" applyProtection="0"/>
    <xf numFmtId="0" fontId="9" fillId="6" borderId="20" applyNumberFormat="0" applyFont="0" applyAlignment="0" applyProtection="0"/>
    <xf numFmtId="0" fontId="9" fillId="6" borderId="20" applyNumberFormat="0" applyFon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4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35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75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76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47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4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7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38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6" borderId="20" applyNumberFormat="0" applyFont="0" applyAlignment="0" applyProtection="0"/>
    <xf numFmtId="0" fontId="9" fillId="6" borderId="20" applyNumberFormat="0" applyFont="0" applyAlignment="0" applyProtection="0"/>
    <xf numFmtId="0" fontId="9" fillId="6" borderId="20" applyNumberFormat="0" applyFont="0" applyAlignment="0" applyProtection="0"/>
    <xf numFmtId="0" fontId="9" fillId="6" borderId="20" applyNumberFormat="0" applyFon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4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35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75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76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47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4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7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38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6" borderId="20" applyNumberFormat="0" applyFont="0" applyAlignment="0" applyProtection="0"/>
    <xf numFmtId="0" fontId="9" fillId="6" borderId="20" applyNumberFormat="0" applyFont="0" applyAlignment="0" applyProtection="0"/>
    <xf numFmtId="0" fontId="9" fillId="6" borderId="20" applyNumberFormat="0" applyFont="0" applyAlignment="0" applyProtection="0"/>
    <xf numFmtId="0" fontId="9" fillId="6" borderId="20" applyNumberFormat="0" applyFon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4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35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75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76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47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4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7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38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6" borderId="20" applyNumberFormat="0" applyFont="0" applyAlignment="0" applyProtection="0"/>
    <xf numFmtId="0" fontId="9" fillId="6" borderId="20" applyNumberFormat="0" applyFont="0" applyAlignment="0" applyProtection="0"/>
    <xf numFmtId="0" fontId="9" fillId="6" borderId="20" applyNumberFormat="0" applyFont="0" applyAlignment="0" applyProtection="0"/>
    <xf numFmtId="0" fontId="9" fillId="6" borderId="20" applyNumberFormat="0" applyFon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4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35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75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76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47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4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7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38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6" borderId="20" applyNumberFormat="0" applyFont="0" applyAlignment="0" applyProtection="0"/>
    <xf numFmtId="0" fontId="9" fillId="6" borderId="20" applyNumberFormat="0" applyFont="0" applyAlignment="0" applyProtection="0"/>
    <xf numFmtId="0" fontId="9" fillId="6" borderId="20" applyNumberFormat="0" applyFont="0" applyAlignment="0" applyProtection="0"/>
    <xf numFmtId="0" fontId="9" fillId="6" borderId="20" applyNumberFormat="0" applyFon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4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35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75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76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47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4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7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38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6" borderId="20" applyNumberFormat="0" applyFont="0" applyAlignment="0" applyProtection="0"/>
    <xf numFmtId="0" fontId="9" fillId="6" borderId="20" applyNumberFormat="0" applyFont="0" applyAlignment="0" applyProtection="0"/>
    <xf numFmtId="0" fontId="9" fillId="6" borderId="20" applyNumberFormat="0" applyFont="0" applyAlignment="0" applyProtection="0"/>
    <xf numFmtId="0" fontId="9" fillId="6" borderId="20" applyNumberFormat="0" applyFon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4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35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75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76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47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4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7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38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6" borderId="20" applyNumberFormat="0" applyFont="0" applyAlignment="0" applyProtection="0"/>
    <xf numFmtId="0" fontId="9" fillId="6" borderId="20" applyNumberFormat="0" applyFont="0" applyAlignment="0" applyProtection="0"/>
    <xf numFmtId="0" fontId="9" fillId="6" borderId="20" applyNumberFormat="0" applyFont="0" applyAlignment="0" applyProtection="0"/>
    <xf numFmtId="0" fontId="9" fillId="6" borderId="20" applyNumberFormat="0" applyFon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4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35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75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76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47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4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7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38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6" borderId="20" applyNumberFormat="0" applyFont="0" applyAlignment="0" applyProtection="0"/>
    <xf numFmtId="0" fontId="9" fillId="6" borderId="20" applyNumberFormat="0" applyFont="0" applyAlignment="0" applyProtection="0"/>
    <xf numFmtId="0" fontId="9" fillId="6" borderId="20" applyNumberFormat="0" applyFont="0" applyAlignment="0" applyProtection="0"/>
    <xf numFmtId="0" fontId="9" fillId="6" borderId="20" applyNumberFormat="0" applyFon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11" fillId="0" borderId="0" applyFont="0" applyFill="0" applyBorder="0" applyAlignment="0" applyProtection="0"/>
    <xf numFmtId="9" fontId="111" fillId="0" borderId="0" applyFont="0" applyFill="0" applyBorder="0" applyAlignment="0" applyProtection="0"/>
    <xf numFmtId="0" fontId="53" fillId="0" borderId="54" applyNumberFormat="0" applyFill="0" applyAlignment="0" applyProtection="0"/>
    <xf numFmtId="0" fontId="126" fillId="78" borderId="51" applyNumberFormat="0" applyAlignment="0" applyProtection="0"/>
    <xf numFmtId="0" fontId="130" fillId="85" borderId="57" applyNumberFormat="0" applyAlignment="0" applyProtection="0"/>
    <xf numFmtId="0" fontId="102" fillId="85" borderId="59" applyNumberFormat="0" applyAlignment="0" applyProtection="0"/>
    <xf numFmtId="0" fontId="102" fillId="85" borderId="47" applyNumberFormat="0" applyAlignment="0" applyProtection="0"/>
    <xf numFmtId="0" fontId="102" fillId="85" borderId="67" applyNumberFormat="0" applyAlignment="0" applyProtection="0"/>
    <xf numFmtId="0" fontId="21" fillId="49" borderId="68" applyNumberFormat="0" applyFont="0" applyAlignment="0" applyProtection="0"/>
    <xf numFmtId="0" fontId="102" fillId="85" borderId="51" applyNumberFormat="0" applyAlignment="0" applyProtection="0"/>
    <xf numFmtId="0" fontId="53" fillId="0" borderId="58" applyNumberFormat="0" applyFill="0" applyAlignment="0" applyProtection="0"/>
    <xf numFmtId="0" fontId="126" fillId="78" borderId="55" applyNumberFormat="0" applyAlignment="0" applyProtection="0"/>
    <xf numFmtId="0" fontId="21" fillId="49" borderId="68" applyNumberFormat="0" applyFont="0" applyAlignment="0" applyProtection="0"/>
    <xf numFmtId="0" fontId="126" fillId="78" borderId="55" applyNumberFormat="0" applyAlignment="0" applyProtection="0"/>
    <xf numFmtId="0" fontId="126" fillId="78" borderId="67" applyNumberFormat="0" applyAlignment="0" applyProtection="0"/>
    <xf numFmtId="0" fontId="130" fillId="85" borderId="57" applyNumberFormat="0" applyAlignment="0" applyProtection="0"/>
    <xf numFmtId="0" fontId="130" fillId="85" borderId="69" applyNumberFormat="0" applyAlignment="0" applyProtection="0"/>
    <xf numFmtId="0" fontId="25" fillId="0" borderId="0"/>
    <xf numFmtId="0" fontId="102" fillId="85" borderId="55" applyNumberFormat="0" applyAlignment="0" applyProtection="0"/>
    <xf numFmtId="0" fontId="53" fillId="0" borderId="54" applyNumberFormat="0" applyFill="0" applyAlignment="0" applyProtection="0"/>
    <xf numFmtId="0" fontId="21" fillId="49" borderId="60" applyNumberFormat="0" applyFont="0" applyAlignment="0" applyProtection="0"/>
    <xf numFmtId="0" fontId="53" fillId="0" borderId="58" applyNumberFormat="0" applyFill="0" applyAlignment="0" applyProtection="0"/>
    <xf numFmtId="0" fontId="21" fillId="49" borderId="68" applyNumberFormat="0" applyFont="0" applyAlignment="0" applyProtection="0"/>
    <xf numFmtId="0" fontId="102" fillId="85" borderId="59" applyNumberFormat="0" applyAlignment="0" applyProtection="0"/>
    <xf numFmtId="0" fontId="84" fillId="0" borderId="62" applyNumberFormat="0" applyFill="0" applyAlignment="0" applyProtection="0"/>
    <xf numFmtId="0" fontId="21" fillId="49" borderId="64" applyNumberFormat="0" applyFont="0" applyAlignment="0" applyProtection="0"/>
    <xf numFmtId="0" fontId="84" fillId="0" borderId="66" applyNumberFormat="0" applyFill="0" applyAlignment="0" applyProtection="0"/>
    <xf numFmtId="0" fontId="102" fillId="85" borderId="59" applyNumberFormat="0" applyAlignment="0" applyProtection="0"/>
    <xf numFmtId="0" fontId="126" fillId="78" borderId="67" applyNumberFormat="0" applyAlignment="0" applyProtection="0"/>
    <xf numFmtId="0" fontId="130" fillId="85" borderId="57" applyNumberFormat="0" applyAlignment="0" applyProtection="0"/>
    <xf numFmtId="44" fontId="25" fillId="0" borderId="0" applyFont="0" applyFill="0" applyBorder="0" applyAlignment="0" applyProtection="0"/>
    <xf numFmtId="0" fontId="102" fillId="85" borderId="67" applyNumberFormat="0" applyAlignment="0" applyProtection="0"/>
    <xf numFmtId="0" fontId="21" fillId="49" borderId="52" applyNumberFormat="0" applyFont="0" applyAlignment="0" applyProtection="0"/>
    <xf numFmtId="0" fontId="53" fillId="0" borderId="66" applyNumberFormat="0" applyFill="0" applyAlignment="0" applyProtection="0"/>
    <xf numFmtId="0" fontId="84" fillId="0" borderId="54" applyNumberFormat="0" applyFill="0" applyAlignment="0" applyProtection="0"/>
    <xf numFmtId="0" fontId="84" fillId="0" borderId="66" applyNumberFormat="0" applyFill="0" applyAlignment="0" applyProtection="0"/>
    <xf numFmtId="0" fontId="126" fillId="78" borderId="47" applyNumberFormat="0" applyAlignment="0" applyProtection="0"/>
    <xf numFmtId="0" fontId="84" fillId="0" borderId="58" applyNumberFormat="0" applyFill="0" applyAlignment="0" applyProtection="0"/>
    <xf numFmtId="0" fontId="84" fillId="0" borderId="62" applyNumberFormat="0" applyFill="0" applyAlignment="0" applyProtection="0"/>
    <xf numFmtId="0" fontId="53" fillId="0" borderId="62" applyNumberFormat="0" applyFill="0" applyAlignment="0" applyProtection="0"/>
    <xf numFmtId="43" fontId="25" fillId="0" borderId="0" applyFont="0" applyFill="0" applyBorder="0" applyAlignment="0" applyProtection="0"/>
    <xf numFmtId="0" fontId="84" fillId="0" borderId="62" applyNumberFormat="0" applyFill="0" applyAlignment="0" applyProtection="0"/>
    <xf numFmtId="0" fontId="126" fillId="78" borderId="67" applyNumberFormat="0" applyAlignment="0" applyProtection="0"/>
    <xf numFmtId="0" fontId="84" fillId="0" borderId="66" applyNumberFormat="0" applyFill="0" applyAlignment="0" applyProtection="0"/>
    <xf numFmtId="0" fontId="25" fillId="0" borderId="0"/>
    <xf numFmtId="0" fontId="102" fillId="85" borderId="63" applyNumberFormat="0" applyAlignment="0" applyProtection="0"/>
    <xf numFmtId="0" fontId="126" fillId="78" borderId="55" applyNumberFormat="0" applyAlignment="0" applyProtection="0"/>
    <xf numFmtId="0" fontId="84" fillId="0" borderId="66" applyNumberFormat="0" applyFill="0" applyAlignment="0" applyProtection="0"/>
    <xf numFmtId="0" fontId="130" fillId="85" borderId="53" applyNumberFormat="0" applyAlignment="0" applyProtection="0"/>
    <xf numFmtId="0" fontId="21" fillId="49" borderId="52" applyNumberFormat="0" applyFont="0" applyAlignment="0" applyProtection="0"/>
    <xf numFmtId="44" fontId="25" fillId="0" borderId="0" applyFont="0" applyFill="0" applyBorder="0" applyAlignment="0" applyProtection="0"/>
    <xf numFmtId="0" fontId="130" fillId="85" borderId="61" applyNumberFormat="0" applyAlignment="0" applyProtection="0"/>
    <xf numFmtId="0" fontId="21" fillId="49" borderId="48" applyNumberFormat="0" applyFont="0" applyAlignment="0" applyProtection="0"/>
    <xf numFmtId="0" fontId="130" fillId="85" borderId="49" applyNumberFormat="0" applyAlignment="0" applyProtection="0"/>
    <xf numFmtId="0" fontId="102" fillId="85" borderId="67" applyNumberFormat="0" applyAlignment="0" applyProtection="0"/>
    <xf numFmtId="0" fontId="53" fillId="0" borderId="70" applyNumberFormat="0" applyFill="0" applyAlignment="0" applyProtection="0"/>
    <xf numFmtId="0" fontId="53" fillId="0" borderId="54" applyNumberFormat="0" applyFill="0" applyAlignment="0" applyProtection="0"/>
    <xf numFmtId="0" fontId="84" fillId="0" borderId="54" applyNumberFormat="0" applyFill="0" applyAlignment="0" applyProtection="0"/>
    <xf numFmtId="0" fontId="102" fillId="85" borderId="55" applyNumberFormat="0" applyAlignment="0" applyProtection="0"/>
    <xf numFmtId="0" fontId="84" fillId="0" borderId="54" applyNumberFormat="0" applyFill="0" applyAlignment="0" applyProtection="0"/>
    <xf numFmtId="0" fontId="84" fillId="0" borderId="50" applyNumberFormat="0" applyFill="0" applyAlignment="0" applyProtection="0"/>
    <xf numFmtId="0" fontId="53" fillId="0" borderId="50" applyNumberFormat="0" applyFill="0" applyAlignment="0" applyProtection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130" fillId="85" borderId="65" applyNumberFormat="0" applyAlignment="0" applyProtection="0"/>
    <xf numFmtId="0" fontId="21" fillId="49" borderId="56" applyNumberFormat="0" applyFont="0" applyAlignment="0" applyProtection="0"/>
    <xf numFmtId="0" fontId="84" fillId="0" borderId="58" applyNumberFormat="0" applyFill="0" applyAlignment="0" applyProtection="0"/>
    <xf numFmtId="0" fontId="33" fillId="0" borderId="14" applyFill="0" applyAlignment="0" applyProtection="0"/>
    <xf numFmtId="0" fontId="102" fillId="85" borderId="55" applyNumberFormat="0" applyAlignment="0" applyProtection="0"/>
    <xf numFmtId="0" fontId="102" fillId="85" borderId="51" applyNumberFormat="0" applyAlignment="0" applyProtection="0"/>
    <xf numFmtId="0" fontId="102" fillId="85" borderId="51" applyNumberFormat="0" applyAlignment="0" applyProtection="0"/>
    <xf numFmtId="0" fontId="84" fillId="0" borderId="54" applyNumberFormat="0" applyFill="0" applyAlignment="0" applyProtection="0"/>
    <xf numFmtId="0" fontId="53" fillId="0" borderId="62" applyNumberFormat="0" applyFill="0" applyAlignment="0" applyProtection="0"/>
    <xf numFmtId="0" fontId="53" fillId="0" borderId="70" applyNumberFormat="0" applyFill="0" applyAlignment="0" applyProtection="0"/>
    <xf numFmtId="0" fontId="130" fillId="85" borderId="57" applyNumberFormat="0" applyAlignment="0" applyProtection="0"/>
    <xf numFmtId="0" fontId="102" fillId="85" borderId="55" applyNumberFormat="0" applyAlignment="0" applyProtection="0"/>
    <xf numFmtId="0" fontId="53" fillId="0" borderId="54" applyNumberFormat="0" applyFill="0" applyAlignment="0" applyProtection="0"/>
    <xf numFmtId="0" fontId="126" fillId="78" borderId="51" applyNumberFormat="0" applyAlignment="0" applyProtection="0"/>
    <xf numFmtId="0" fontId="25" fillId="0" borderId="0"/>
    <xf numFmtId="0" fontId="126" fillId="78" borderId="63" applyNumberFormat="0" applyAlignment="0" applyProtection="0"/>
    <xf numFmtId="0" fontId="130" fillId="85" borderId="49" applyNumberFormat="0" applyAlignment="0" applyProtection="0"/>
    <xf numFmtId="0" fontId="102" fillId="85" borderId="47" applyNumberFormat="0" applyAlignment="0" applyProtection="0"/>
    <xf numFmtId="0" fontId="102" fillId="85" borderId="47" applyNumberFormat="0" applyAlignment="0" applyProtection="0"/>
    <xf numFmtId="0" fontId="84" fillId="0" borderId="66" applyNumberFormat="0" applyFill="0" applyAlignment="0" applyProtection="0"/>
    <xf numFmtId="0" fontId="21" fillId="49" borderId="48" applyNumberFormat="0" applyFont="0" applyAlignment="0" applyProtection="0"/>
    <xf numFmtId="0" fontId="53" fillId="0" borderId="50" applyNumberFormat="0" applyFill="0" applyAlignment="0" applyProtection="0"/>
    <xf numFmtId="0" fontId="53" fillId="0" borderId="50" applyNumberFormat="0" applyFill="0" applyAlignment="0" applyProtection="0"/>
    <xf numFmtId="0" fontId="102" fillId="85" borderId="47" applyNumberFormat="0" applyAlignment="0" applyProtection="0"/>
    <xf numFmtId="0" fontId="126" fillId="78" borderId="47" applyNumberFormat="0" applyAlignment="0" applyProtection="0"/>
    <xf numFmtId="0" fontId="126" fillId="78" borderId="47" applyNumberFormat="0" applyAlignment="0" applyProtection="0"/>
    <xf numFmtId="0" fontId="126" fillId="78" borderId="47" applyNumberFormat="0" applyAlignment="0" applyProtection="0"/>
    <xf numFmtId="0" fontId="21" fillId="49" borderId="48" applyNumberFormat="0" applyFont="0" applyAlignment="0" applyProtection="0"/>
    <xf numFmtId="0" fontId="84" fillId="0" borderId="50" applyNumberFormat="0" applyFill="0" applyAlignment="0" applyProtection="0"/>
    <xf numFmtId="0" fontId="21" fillId="49" borderId="48" applyNumberFormat="0" applyFont="0" applyAlignment="0" applyProtection="0"/>
    <xf numFmtId="0" fontId="130" fillId="85" borderId="49" applyNumberFormat="0" applyAlignment="0" applyProtection="0"/>
    <xf numFmtId="0" fontId="84" fillId="0" borderId="50" applyNumberFormat="0" applyFill="0" applyAlignment="0" applyProtection="0"/>
    <xf numFmtId="0" fontId="53" fillId="0" borderId="50" applyNumberFormat="0" applyFill="0" applyAlignment="0" applyProtection="0"/>
    <xf numFmtId="9" fontId="25" fillId="0" borderId="0" applyFont="0" applyFill="0" applyBorder="0" applyAlignment="0" applyProtection="0"/>
    <xf numFmtId="0" fontId="21" fillId="49" borderId="48" applyNumberFormat="0" applyFont="0" applyAlignment="0" applyProtection="0"/>
    <xf numFmtId="0" fontId="130" fillId="85" borderId="49" applyNumberFormat="0" applyAlignment="0" applyProtection="0"/>
    <xf numFmtId="0" fontId="102" fillId="85" borderId="47" applyNumberFormat="0" applyAlignment="0" applyProtection="0"/>
    <xf numFmtId="0" fontId="130" fillId="85" borderId="49" applyNumberFormat="0" applyAlignment="0" applyProtection="0"/>
    <xf numFmtId="0" fontId="84" fillId="0" borderId="50" applyNumberFormat="0" applyFill="0" applyAlignment="0" applyProtection="0"/>
    <xf numFmtId="0" fontId="84" fillId="0" borderId="50" applyNumberFormat="0" applyFill="0" applyAlignment="0" applyProtection="0"/>
    <xf numFmtId="0" fontId="53" fillId="0" borderId="50" applyNumberFormat="0" applyFill="0" applyAlignment="0" applyProtection="0"/>
    <xf numFmtId="0" fontId="126" fillId="78" borderId="47" applyNumberFormat="0" applyAlignment="0" applyProtection="0"/>
    <xf numFmtId="0" fontId="25" fillId="0" borderId="0"/>
    <xf numFmtId="0" fontId="84" fillId="0" borderId="50" applyNumberFormat="0" applyFill="0" applyAlignment="0" applyProtection="0"/>
    <xf numFmtId="0" fontId="130" fillId="85" borderId="61" applyNumberFormat="0" applyAlignment="0" applyProtection="0"/>
    <xf numFmtId="9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126" fillId="78" borderId="67" applyNumberFormat="0" applyAlignment="0" applyProtection="0"/>
    <xf numFmtId="0" fontId="21" fillId="49" borderId="48" applyNumberFormat="0" applyFont="0" applyAlignment="0" applyProtection="0"/>
    <xf numFmtId="0" fontId="130" fillId="85" borderId="49" applyNumberFormat="0" applyAlignment="0" applyProtection="0"/>
    <xf numFmtId="0" fontId="102" fillId="85" borderId="63" applyNumberFormat="0" applyAlignment="0" applyProtection="0"/>
    <xf numFmtId="0" fontId="53" fillId="0" borderId="50" applyNumberFormat="0" applyFill="0" applyAlignment="0" applyProtection="0"/>
    <xf numFmtId="0" fontId="130" fillId="85" borderId="53" applyNumberFormat="0" applyAlignment="0" applyProtection="0"/>
    <xf numFmtId="0" fontId="53" fillId="0" borderId="62" applyNumberFormat="0" applyFill="0" applyAlignment="0" applyProtection="0"/>
    <xf numFmtId="0" fontId="130" fillId="85" borderId="53" applyNumberFormat="0" applyAlignment="0" applyProtection="0"/>
    <xf numFmtId="43" fontId="25" fillId="0" borderId="0" applyFont="0" applyFill="0" applyBorder="0" applyAlignment="0" applyProtection="0"/>
    <xf numFmtId="0" fontId="25" fillId="0" borderId="0"/>
    <xf numFmtId="0" fontId="84" fillId="0" borderId="58" applyNumberFormat="0" applyFill="0" applyAlignment="0" applyProtection="0"/>
    <xf numFmtId="0" fontId="21" fillId="49" borderId="60" applyNumberFormat="0" applyFont="0" applyAlignment="0" applyProtection="0"/>
    <xf numFmtId="0" fontId="102" fillId="85" borderId="47" applyNumberFormat="0" applyAlignment="0" applyProtection="0"/>
    <xf numFmtId="0" fontId="53" fillId="0" borderId="50" applyNumberFormat="0" applyFill="0" applyAlignment="0" applyProtection="0"/>
    <xf numFmtId="0" fontId="53" fillId="0" borderId="50" applyNumberFormat="0" applyFill="0" applyAlignment="0" applyProtection="0"/>
    <xf numFmtId="0" fontId="102" fillId="85" borderId="47" applyNumberFormat="0" applyAlignment="0" applyProtection="0"/>
    <xf numFmtId="0" fontId="126" fillId="78" borderId="47" applyNumberFormat="0" applyAlignment="0" applyProtection="0"/>
    <xf numFmtId="0" fontId="21" fillId="49" borderId="48" applyNumberFormat="0" applyFont="0" applyAlignment="0" applyProtection="0"/>
    <xf numFmtId="0" fontId="84" fillId="0" borderId="50" applyNumberFormat="0" applyFill="0" applyAlignment="0" applyProtection="0"/>
    <xf numFmtId="0" fontId="21" fillId="49" borderId="48" applyNumberFormat="0" applyFont="0" applyAlignment="0" applyProtection="0"/>
    <xf numFmtId="0" fontId="102" fillId="85" borderId="67" applyNumberFormat="0" applyAlignment="0" applyProtection="0"/>
    <xf numFmtId="0" fontId="102" fillId="85" borderId="55" applyNumberFormat="0" applyAlignment="0" applyProtection="0"/>
    <xf numFmtId="0" fontId="21" fillId="49" borderId="64" applyNumberFormat="0" applyFont="0" applyAlignment="0" applyProtection="0"/>
    <xf numFmtId="0" fontId="21" fillId="49" borderId="48" applyNumberFormat="0" applyFont="0" applyAlignment="0" applyProtection="0"/>
    <xf numFmtId="0" fontId="102" fillId="85" borderId="47" applyNumberFormat="0" applyAlignment="0" applyProtection="0"/>
    <xf numFmtId="0" fontId="84" fillId="0" borderId="50" applyNumberFormat="0" applyFill="0" applyAlignment="0" applyProtection="0"/>
    <xf numFmtId="0" fontId="21" fillId="49" borderId="56" applyNumberFormat="0" applyFont="0" applyAlignment="0" applyProtection="0"/>
    <xf numFmtId="0" fontId="53" fillId="0" borderId="50" applyNumberFormat="0" applyFill="0" applyAlignment="0" applyProtection="0"/>
    <xf numFmtId="0" fontId="126" fillId="78" borderId="47" applyNumberFormat="0" applyAlignment="0" applyProtection="0"/>
    <xf numFmtId="0" fontId="21" fillId="49" borderId="48" applyNumberFormat="0" applyFont="0" applyAlignment="0" applyProtection="0"/>
    <xf numFmtId="0" fontId="84" fillId="0" borderId="54" applyNumberFormat="0" applyFill="0" applyAlignment="0" applyProtection="0"/>
    <xf numFmtId="0" fontId="53" fillId="0" borderId="58" applyNumberFormat="0" applyFill="0" applyAlignment="0" applyProtection="0"/>
    <xf numFmtId="0" fontId="126" fillId="78" borderId="67" applyNumberFormat="0" applyAlignment="0" applyProtection="0"/>
    <xf numFmtId="0" fontId="21" fillId="49" borderId="64" applyNumberFormat="0" applyFont="0" applyAlignment="0" applyProtection="0"/>
    <xf numFmtId="44" fontId="25" fillId="0" borderId="0" applyFont="0" applyFill="0" applyBorder="0" applyAlignment="0" applyProtection="0"/>
    <xf numFmtId="0" fontId="102" fillId="85" borderId="59" applyNumberFormat="0" applyAlignment="0" applyProtection="0"/>
    <xf numFmtId="0" fontId="126" fillId="78" borderId="59" applyNumberFormat="0" applyAlignment="0" applyProtection="0"/>
    <xf numFmtId="0" fontId="102" fillId="85" borderId="67" applyNumberFormat="0" applyAlignment="0" applyProtection="0"/>
    <xf numFmtId="0" fontId="84" fillId="0" borderId="70" applyNumberFormat="0" applyFill="0" applyAlignment="0" applyProtection="0"/>
    <xf numFmtId="0" fontId="130" fillId="85" borderId="65" applyNumberFormat="0" applyAlignment="0" applyProtection="0"/>
    <xf numFmtId="0" fontId="84" fillId="0" borderId="50" applyNumberFormat="0" applyFill="0" applyAlignment="0" applyProtection="0"/>
    <xf numFmtId="0" fontId="130" fillId="85" borderId="49" applyNumberFormat="0" applyAlignment="0" applyProtection="0"/>
    <xf numFmtId="0" fontId="130" fillId="85" borderId="49" applyNumberFormat="0" applyAlignment="0" applyProtection="0"/>
    <xf numFmtId="0" fontId="53" fillId="0" borderId="50" applyNumberFormat="0" applyFill="0" applyAlignment="0" applyProtection="0"/>
    <xf numFmtId="0" fontId="84" fillId="0" borderId="50" applyNumberFormat="0" applyFill="0" applyAlignment="0" applyProtection="0"/>
    <xf numFmtId="0" fontId="130" fillId="85" borderId="49" applyNumberFormat="0" applyAlignment="0" applyProtection="0"/>
    <xf numFmtId="0" fontId="126" fillId="78" borderId="47" applyNumberFormat="0" applyAlignment="0" applyProtection="0"/>
    <xf numFmtId="0" fontId="126" fillId="78" borderId="47" applyNumberFormat="0" applyAlignment="0" applyProtection="0"/>
    <xf numFmtId="0" fontId="102" fillId="85" borderId="47" applyNumberFormat="0" applyAlignment="0" applyProtection="0"/>
    <xf numFmtId="0" fontId="130" fillId="85" borderId="49" applyNumberFormat="0" applyAlignment="0" applyProtection="0"/>
    <xf numFmtId="0" fontId="126" fillId="78" borderId="47" applyNumberFormat="0" applyAlignment="0" applyProtection="0"/>
    <xf numFmtId="0" fontId="102" fillId="85" borderId="47" applyNumberFormat="0" applyAlignment="0" applyProtection="0"/>
    <xf numFmtId="0" fontId="102" fillId="85" borderId="59" applyNumberFormat="0" applyAlignment="0" applyProtection="0"/>
    <xf numFmtId="0" fontId="126" fillId="78" borderId="51" applyNumberFormat="0" applyAlignment="0" applyProtection="0"/>
    <xf numFmtId="0" fontId="126" fillId="78" borderId="59" applyNumberFormat="0" applyAlignment="0" applyProtection="0"/>
    <xf numFmtId="0" fontId="25" fillId="0" borderId="0"/>
    <xf numFmtId="0" fontId="130" fillId="85" borderId="65" applyNumberFormat="0" applyAlignment="0" applyProtection="0"/>
    <xf numFmtId="0" fontId="53" fillId="0" borderId="58" applyNumberFormat="0" applyFill="0" applyAlignment="0" applyProtection="0"/>
    <xf numFmtId="0" fontId="21" fillId="49" borderId="60" applyNumberFormat="0" applyFont="0" applyAlignment="0" applyProtection="0"/>
    <xf numFmtId="0" fontId="84" fillId="0" borderId="54" applyNumberFormat="0" applyFill="0" applyAlignment="0" applyProtection="0"/>
    <xf numFmtId="0" fontId="25" fillId="0" borderId="0"/>
    <xf numFmtId="0" fontId="102" fillId="85" borderId="59" applyNumberFormat="0" applyAlignment="0" applyProtection="0"/>
    <xf numFmtId="0" fontId="102" fillId="85" borderId="67" applyNumberFormat="0" applyAlignment="0" applyProtection="0"/>
    <xf numFmtId="0" fontId="84" fillId="0" borderId="70" applyNumberFormat="0" applyFill="0" applyAlignment="0" applyProtection="0"/>
    <xf numFmtId="0" fontId="130" fillId="85" borderId="65" applyNumberFormat="0" applyAlignment="0" applyProtection="0"/>
    <xf numFmtId="44" fontId="25" fillId="0" borderId="0" applyFont="0" applyFill="0" applyBorder="0" applyAlignment="0" applyProtection="0"/>
    <xf numFmtId="0" fontId="21" fillId="49" borderId="64" applyNumberFormat="0" applyFont="0" applyAlignment="0" applyProtection="0"/>
    <xf numFmtId="43" fontId="25" fillId="0" borderId="0" applyFont="0" applyFill="0" applyBorder="0" applyAlignment="0" applyProtection="0"/>
    <xf numFmtId="0" fontId="53" fillId="0" borderId="66" applyNumberFormat="0" applyFill="0" applyAlignment="0" applyProtection="0"/>
    <xf numFmtId="0" fontId="53" fillId="0" borderId="62" applyNumberFormat="0" applyFill="0" applyAlignment="0" applyProtection="0"/>
    <xf numFmtId="0" fontId="53" fillId="0" borderId="54" applyNumberFormat="0" applyFill="0" applyAlignment="0" applyProtection="0"/>
    <xf numFmtId="0" fontId="130" fillId="85" borderId="69" applyNumberFormat="0" applyAlignment="0" applyProtection="0"/>
    <xf numFmtId="0" fontId="126" fillId="78" borderId="55" applyNumberFormat="0" applyAlignment="0" applyProtection="0"/>
    <xf numFmtId="0" fontId="130" fillId="85" borderId="65" applyNumberFormat="0" applyAlignment="0" applyProtection="0"/>
    <xf numFmtId="0" fontId="21" fillId="49" borderId="52" applyNumberFormat="0" applyFont="0" applyAlignment="0" applyProtection="0"/>
    <xf numFmtId="0" fontId="21" fillId="49" borderId="64" applyNumberFormat="0" applyFont="0" applyAlignment="0" applyProtection="0"/>
    <xf numFmtId="0" fontId="126" fillId="78" borderId="55" applyNumberFormat="0" applyAlignment="0" applyProtection="0"/>
    <xf numFmtId="0" fontId="25" fillId="0" borderId="0"/>
    <xf numFmtId="0" fontId="53" fillId="0" borderId="70" applyNumberFormat="0" applyFill="0" applyAlignment="0" applyProtection="0"/>
    <xf numFmtId="0" fontId="21" fillId="49" borderId="56" applyNumberFormat="0" applyFont="0" applyAlignment="0" applyProtection="0"/>
    <xf numFmtId="0" fontId="130" fillId="85" borderId="61" applyNumberFormat="0" applyAlignment="0" applyProtection="0"/>
    <xf numFmtId="0" fontId="21" fillId="49" borderId="56" applyNumberFormat="0" applyFont="0" applyAlignment="0" applyProtection="0"/>
    <xf numFmtId="0" fontId="21" fillId="49" borderId="56" applyNumberFormat="0" applyFont="0" applyAlignment="0" applyProtection="0"/>
    <xf numFmtId="0" fontId="84" fillId="0" borderId="62" applyNumberFormat="0" applyFill="0" applyAlignment="0" applyProtection="0"/>
    <xf numFmtId="0" fontId="21" fillId="49" borderId="68" applyNumberFormat="0" applyFont="0" applyAlignment="0" applyProtection="0"/>
    <xf numFmtId="0" fontId="53" fillId="0" borderId="58" applyNumberFormat="0" applyFill="0" applyAlignment="0" applyProtection="0"/>
    <xf numFmtId="0" fontId="84" fillId="0" borderId="62" applyNumberFormat="0" applyFill="0" applyAlignment="0" applyProtection="0"/>
    <xf numFmtId="0" fontId="130" fillId="85" borderId="57" applyNumberFormat="0" applyAlignment="0" applyProtection="0"/>
    <xf numFmtId="0" fontId="53" fillId="0" borderId="54" applyNumberFormat="0" applyFill="0" applyAlignment="0" applyProtection="0"/>
    <xf numFmtId="0" fontId="21" fillId="49" borderId="68" applyNumberFormat="0" applyFont="0" applyAlignment="0" applyProtection="0"/>
    <xf numFmtId="0" fontId="21" fillId="49" borderId="64" applyNumberFormat="0" applyFont="0" applyAlignment="0" applyProtection="0"/>
    <xf numFmtId="0" fontId="84" fillId="0" borderId="66" applyNumberFormat="0" applyFill="0" applyAlignment="0" applyProtection="0"/>
    <xf numFmtId="0" fontId="84" fillId="0" borderId="62" applyNumberFormat="0" applyFill="0" applyAlignment="0" applyProtection="0"/>
    <xf numFmtId="0" fontId="84" fillId="0" borderId="54" applyNumberFormat="0" applyFill="0" applyAlignment="0" applyProtection="0"/>
    <xf numFmtId="0" fontId="102" fillId="85" borderId="51" applyNumberFormat="0" applyAlignment="0" applyProtection="0"/>
    <xf numFmtId="0" fontId="102" fillId="85" borderId="59" applyNumberFormat="0" applyAlignment="0" applyProtection="0"/>
    <xf numFmtId="0" fontId="21" fillId="49" borderId="52" applyNumberFormat="0" applyFont="0" applyAlignment="0" applyProtection="0"/>
    <xf numFmtId="9" fontId="25" fillId="0" borderId="0" applyFont="0" applyFill="0" applyBorder="0" applyAlignment="0" applyProtection="0"/>
    <xf numFmtId="0" fontId="53" fillId="0" borderId="66" applyNumberFormat="0" applyFill="0" applyAlignment="0" applyProtection="0"/>
    <xf numFmtId="0" fontId="126" fillId="78" borderId="63" applyNumberFormat="0" applyAlignment="0" applyProtection="0"/>
    <xf numFmtId="0" fontId="21" fillId="49" borderId="56" applyNumberFormat="0" applyFont="0" applyAlignment="0" applyProtection="0"/>
    <xf numFmtId="0" fontId="84" fillId="0" borderId="70" applyNumberFormat="0" applyFill="0" applyAlignment="0" applyProtection="0"/>
    <xf numFmtId="0" fontId="102" fillId="85" borderId="51" applyNumberFormat="0" applyAlignment="0" applyProtection="0"/>
    <xf numFmtId="0" fontId="130" fillId="85" borderId="65" applyNumberFormat="0" applyAlignment="0" applyProtection="0"/>
    <xf numFmtId="0" fontId="25" fillId="0" borderId="0"/>
    <xf numFmtId="0" fontId="130" fillId="85" borderId="69" applyNumberFormat="0" applyAlignment="0" applyProtection="0"/>
    <xf numFmtId="0" fontId="126" fillId="78" borderId="63" applyNumberFormat="0" applyAlignment="0" applyProtection="0"/>
    <xf numFmtId="0" fontId="126" fillId="78" borderId="63" applyNumberFormat="0" applyAlignment="0" applyProtection="0"/>
    <xf numFmtId="0" fontId="102" fillId="85" borderId="63" applyNumberFormat="0" applyAlignment="0" applyProtection="0"/>
    <xf numFmtId="0" fontId="53" fillId="0" borderId="70" applyNumberFormat="0" applyFill="0" applyAlignment="0" applyProtection="0"/>
    <xf numFmtId="0" fontId="53" fillId="0" borderId="70" applyNumberFormat="0" applyFill="0" applyAlignment="0" applyProtection="0"/>
    <xf numFmtId="0" fontId="130" fillId="85" borderId="69" applyNumberFormat="0" applyAlignment="0" applyProtection="0"/>
    <xf numFmtId="0" fontId="130" fillId="85" borderId="61" applyNumberFormat="0" applyAlignment="0" applyProtection="0"/>
    <xf numFmtId="0" fontId="126" fillId="78" borderId="63" applyNumberFormat="0" applyAlignment="0" applyProtection="0"/>
    <xf numFmtId="44" fontId="25" fillId="0" borderId="0" applyFont="0" applyFill="0" applyBorder="0" applyAlignment="0" applyProtection="0"/>
    <xf numFmtId="0" fontId="102" fillId="85" borderId="51" applyNumberFormat="0" applyAlignment="0" applyProtection="0"/>
    <xf numFmtId="0" fontId="21" fillId="49" borderId="52" applyNumberFormat="0" applyFont="0" applyAlignment="0" applyProtection="0"/>
    <xf numFmtId="0" fontId="21" fillId="49" borderId="64" applyNumberFormat="0" applyFont="0" applyAlignment="0" applyProtection="0"/>
    <xf numFmtId="0" fontId="130" fillId="85" borderId="53" applyNumberFormat="0" applyAlignment="0" applyProtection="0"/>
    <xf numFmtId="0" fontId="130" fillId="85" borderId="61" applyNumberFormat="0" applyAlignment="0" applyProtection="0"/>
    <xf numFmtId="0" fontId="53" fillId="0" borderId="66" applyNumberFormat="0" applyFill="0" applyAlignment="0" applyProtection="0"/>
    <xf numFmtId="0" fontId="21" fillId="49" borderId="68" applyNumberFormat="0" applyFont="0" applyAlignment="0" applyProtection="0"/>
    <xf numFmtId="0" fontId="126" fillId="78" borderId="63" applyNumberFormat="0" applyAlignment="0" applyProtection="0"/>
    <xf numFmtId="0" fontId="126" fillId="78" borderId="51" applyNumberFormat="0" applyAlignment="0" applyProtection="0"/>
    <xf numFmtId="0" fontId="130" fillId="85" borderId="69" applyNumberFormat="0" applyAlignment="0" applyProtection="0"/>
    <xf numFmtId="0" fontId="126" fillId="78" borderId="51" applyNumberFormat="0" applyAlignment="0" applyProtection="0"/>
    <xf numFmtId="0" fontId="84" fillId="0" borderId="58" applyNumberFormat="0" applyFill="0" applyAlignment="0" applyProtection="0"/>
    <xf numFmtId="0" fontId="130" fillId="85" borderId="65" applyNumberFormat="0" applyAlignment="0" applyProtection="0"/>
    <xf numFmtId="0" fontId="126" fillId="78" borderId="55" applyNumberFormat="0" applyAlignment="0" applyProtection="0"/>
    <xf numFmtId="0" fontId="126" fillId="78" borderId="63" applyNumberFormat="0" applyAlignment="0" applyProtection="0"/>
    <xf numFmtId="0" fontId="126" fillId="78" borderId="51" applyNumberFormat="0" applyAlignment="0" applyProtection="0"/>
    <xf numFmtId="0" fontId="84" fillId="0" borderId="70" applyNumberFormat="0" applyFill="0" applyAlignment="0" applyProtection="0"/>
    <xf numFmtId="0" fontId="102" fillId="85" borderId="55" applyNumberFormat="0" applyAlignment="0" applyProtection="0"/>
    <xf numFmtId="9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102" fillId="85" borderId="55" applyNumberFormat="0" applyAlignment="0" applyProtection="0"/>
    <xf numFmtId="0" fontId="102" fillId="85" borderId="59" applyNumberFormat="0" applyAlignment="0" applyProtection="0"/>
    <xf numFmtId="43" fontId="25" fillId="0" borderId="0" applyFont="0" applyFill="0" applyBorder="0" applyAlignment="0" applyProtection="0"/>
    <xf numFmtId="0" fontId="70" fillId="0" borderId="14" applyFill="0" applyAlignment="0" applyProtection="0">
      <protection locked="0"/>
    </xf>
    <xf numFmtId="0" fontId="102" fillId="85" borderId="51" applyNumberFormat="0" applyAlignment="0" applyProtection="0"/>
    <xf numFmtId="0" fontId="84" fillId="0" borderId="54" applyNumberFormat="0" applyFill="0" applyAlignment="0" applyProtection="0"/>
    <xf numFmtId="0" fontId="84" fillId="0" borderId="66" applyNumberFormat="0" applyFill="0" applyAlignment="0" applyProtection="0"/>
    <xf numFmtId="0" fontId="126" fillId="78" borderId="67" applyNumberFormat="0" applyAlignment="0" applyProtection="0"/>
    <xf numFmtId="0" fontId="53" fillId="0" borderId="62" applyNumberFormat="0" applyFill="0" applyAlignment="0" applyProtection="0"/>
    <xf numFmtId="44" fontId="25" fillId="0" borderId="0" applyFont="0" applyFill="0" applyBorder="0" applyAlignment="0" applyProtection="0"/>
    <xf numFmtId="0" fontId="21" fillId="49" borderId="64" applyNumberFormat="0" applyFont="0" applyAlignment="0" applyProtection="0"/>
    <xf numFmtId="0" fontId="130" fillId="85" borderId="65" applyNumberFormat="0" applyAlignment="0" applyProtection="0"/>
    <xf numFmtId="0" fontId="130" fillId="85" borderId="53" applyNumberFormat="0" applyAlignment="0" applyProtection="0"/>
    <xf numFmtId="0" fontId="102" fillId="85" borderId="59" applyNumberFormat="0" applyAlignment="0" applyProtection="0"/>
    <xf numFmtId="0" fontId="84" fillId="0" borderId="70" applyNumberFormat="0" applyFill="0" applyAlignment="0" applyProtection="0"/>
    <xf numFmtId="0" fontId="21" fillId="49" borderId="60" applyNumberFormat="0" applyFont="0" applyAlignment="0" applyProtection="0"/>
    <xf numFmtId="0" fontId="21" fillId="49" borderId="60" applyNumberFormat="0" applyFont="0" applyAlignment="0" applyProtection="0"/>
    <xf numFmtId="0" fontId="21" fillId="49" borderId="64" applyNumberFormat="0" applyFont="0" applyAlignment="0" applyProtection="0"/>
    <xf numFmtId="0" fontId="126" fillId="78" borderId="59" applyNumberFormat="0" applyAlignment="0" applyProtection="0"/>
    <xf numFmtId="0" fontId="84" fillId="0" borderId="66" applyNumberFormat="0" applyFill="0" applyAlignment="0" applyProtection="0"/>
    <xf numFmtId="0" fontId="84" fillId="0" borderId="62" applyNumberFormat="0" applyFill="0" applyAlignment="0" applyProtection="0"/>
    <xf numFmtId="0" fontId="53" fillId="0" borderId="70" applyNumberFormat="0" applyFill="0" applyAlignment="0" applyProtection="0"/>
    <xf numFmtId="0" fontId="84" fillId="0" borderId="62" applyNumberFormat="0" applyFill="0" applyAlignment="0" applyProtection="0"/>
    <xf numFmtId="0" fontId="102" fillId="85" borderId="67" applyNumberFormat="0" applyAlignment="0" applyProtection="0"/>
    <xf numFmtId="0" fontId="102" fillId="85" borderId="67" applyNumberFormat="0" applyAlignment="0" applyProtection="0"/>
    <xf numFmtId="0" fontId="102" fillId="85" borderId="55" applyNumberFormat="0" applyAlignment="0" applyProtection="0"/>
    <xf numFmtId="0" fontId="53" fillId="0" borderId="58" applyNumberFormat="0" applyFill="0" applyAlignment="0" applyProtection="0"/>
    <xf numFmtId="44" fontId="25" fillId="0" borderId="0" applyFont="0" applyFill="0" applyBorder="0" applyAlignment="0" applyProtection="0"/>
    <xf numFmtId="0" fontId="130" fillId="85" borderId="53" applyNumberFormat="0" applyAlignment="0" applyProtection="0"/>
    <xf numFmtId="0" fontId="21" fillId="49" borderId="52" applyNumberFormat="0" applyFont="0" applyAlignment="0" applyProtection="0"/>
    <xf numFmtId="0" fontId="53" fillId="0" borderId="62" applyNumberFormat="0" applyFill="0" applyAlignment="0" applyProtection="0"/>
    <xf numFmtId="0" fontId="21" fillId="49" borderId="60" applyNumberFormat="0" applyFont="0" applyAlignment="0" applyProtection="0"/>
    <xf numFmtId="0" fontId="84" fillId="0" borderId="58" applyNumberFormat="0" applyFill="0" applyAlignment="0" applyProtection="0"/>
    <xf numFmtId="0" fontId="126" fillId="78" borderId="63" applyNumberFormat="0" applyAlignment="0" applyProtection="0"/>
    <xf numFmtId="0" fontId="130" fillId="85" borderId="57" applyNumberFormat="0" applyAlignment="0" applyProtection="0"/>
    <xf numFmtId="0" fontId="126" fillId="78" borderId="67" applyNumberFormat="0" applyAlignment="0" applyProtection="0"/>
    <xf numFmtId="0" fontId="21" fillId="49" borderId="68" applyNumberFormat="0" applyFont="0" applyAlignment="0" applyProtection="0"/>
    <xf numFmtId="0" fontId="21" fillId="49" borderId="60" applyNumberFormat="0" applyFont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126" fillId="78" borderId="51" applyNumberFormat="0" applyAlignment="0" applyProtection="0"/>
    <xf numFmtId="0" fontId="84" fillId="0" borderId="70" applyNumberFormat="0" applyFill="0" applyAlignment="0" applyProtection="0"/>
    <xf numFmtId="43" fontId="25" fillId="0" borderId="0" applyFont="0" applyFill="0" applyBorder="0" applyAlignment="0" applyProtection="0"/>
    <xf numFmtId="0" fontId="126" fillId="78" borderId="59" applyNumberFormat="0" applyAlignment="0" applyProtection="0"/>
    <xf numFmtId="0" fontId="84" fillId="0" borderId="66" applyNumberFormat="0" applyFill="0" applyAlignment="0" applyProtection="0"/>
    <xf numFmtId="0" fontId="53" fillId="0" borderId="70" applyNumberFormat="0" applyFill="0" applyAlignment="0" applyProtection="0"/>
    <xf numFmtId="0" fontId="102" fillId="85" borderId="59" applyNumberFormat="0" applyAlignment="0" applyProtection="0"/>
    <xf numFmtId="0" fontId="102" fillId="85" borderId="67" applyNumberFormat="0" applyAlignment="0" applyProtection="0"/>
    <xf numFmtId="0" fontId="21" fillId="49" borderId="60" applyNumberFormat="0" applyFont="0" applyAlignment="0" applyProtection="0"/>
    <xf numFmtId="43" fontId="25" fillId="0" borderId="0" applyFont="0" applyFill="0" applyBorder="0" applyAlignment="0" applyProtection="0"/>
    <xf numFmtId="0" fontId="130" fillId="85" borderId="53" applyNumberFormat="0" applyAlignment="0" applyProtection="0"/>
    <xf numFmtId="0" fontId="126" fillId="78" borderId="59" applyNumberFormat="0" applyAlignment="0" applyProtection="0"/>
    <xf numFmtId="0" fontId="130" fillId="85" borderId="69" applyNumberFormat="0" applyAlignment="0" applyProtection="0"/>
    <xf numFmtId="0" fontId="53" fillId="0" borderId="66" applyNumberFormat="0" applyFill="0" applyAlignment="0" applyProtection="0"/>
    <xf numFmtId="0" fontId="126" fillId="78" borderId="51" applyNumberFormat="0" applyAlignment="0" applyProtection="0"/>
    <xf numFmtId="0" fontId="21" fillId="49" borderId="60" applyNumberFormat="0" applyFont="0" applyAlignment="0" applyProtection="0"/>
    <xf numFmtId="0" fontId="130" fillId="85" borderId="69" applyNumberFormat="0" applyAlignment="0" applyProtection="0"/>
    <xf numFmtId="0" fontId="84" fillId="0" borderId="54" applyNumberFormat="0" applyFill="0" applyAlignment="0" applyProtection="0"/>
    <xf numFmtId="0" fontId="21" fillId="49" borderId="56" applyNumberFormat="0" applyFont="0" applyAlignment="0" applyProtection="0"/>
    <xf numFmtId="0" fontId="84" fillId="0" borderId="58" applyNumberFormat="0" applyFill="0" applyAlignment="0" applyProtection="0"/>
    <xf numFmtId="0" fontId="21" fillId="49" borderId="68" applyNumberFormat="0" applyFont="0" applyAlignment="0" applyProtection="0"/>
    <xf numFmtId="0" fontId="84" fillId="0" borderId="70" applyNumberFormat="0" applyFill="0" applyAlignment="0" applyProtection="0"/>
    <xf numFmtId="0" fontId="130" fillId="85" borderId="61" applyNumberFormat="0" applyAlignment="0" applyProtection="0"/>
    <xf numFmtId="0" fontId="130" fillId="85" borderId="53" applyNumberFormat="0" applyAlignment="0" applyProtection="0"/>
    <xf numFmtId="0" fontId="53" fillId="0" borderId="62" applyNumberFormat="0" applyFill="0" applyAlignment="0" applyProtection="0"/>
    <xf numFmtId="0" fontId="84" fillId="0" borderId="70" applyNumberFormat="0" applyFill="0" applyAlignment="0" applyProtection="0"/>
    <xf numFmtId="0" fontId="126" fillId="78" borderId="59" applyNumberFormat="0" applyAlignment="0" applyProtection="0"/>
    <xf numFmtId="0" fontId="130" fillId="85" borderId="69" applyNumberFormat="0" applyAlignment="0" applyProtection="0"/>
    <xf numFmtId="0" fontId="84" fillId="0" borderId="70" applyNumberFormat="0" applyFill="0" applyAlignment="0" applyProtection="0"/>
    <xf numFmtId="44" fontId="25" fillId="0" borderId="0" applyFont="0" applyFill="0" applyBorder="0" applyAlignment="0" applyProtection="0"/>
    <xf numFmtId="0" fontId="126" fillId="78" borderId="55" applyNumberFormat="0" applyAlignment="0" applyProtection="0"/>
    <xf numFmtId="0" fontId="84" fillId="0" borderId="58" applyNumberFormat="0" applyFill="0" applyAlignment="0" applyProtection="0"/>
    <xf numFmtId="0" fontId="53" fillId="0" borderId="66" applyNumberFormat="0" applyFill="0" applyAlignment="0" applyProtection="0"/>
    <xf numFmtId="0" fontId="21" fillId="49" borderId="64" applyNumberFormat="0" applyFont="0" applyAlignment="0" applyProtection="0"/>
    <xf numFmtId="0" fontId="53" fillId="0" borderId="58" applyNumberFormat="0" applyFill="0" applyAlignment="0" applyProtection="0"/>
    <xf numFmtId="0" fontId="102" fillId="85" borderId="63" applyNumberFormat="0" applyAlignment="0" applyProtection="0"/>
    <xf numFmtId="0" fontId="126" fillId="78" borderId="55" applyNumberFormat="0" applyAlignment="0" applyProtection="0"/>
    <xf numFmtId="0" fontId="21" fillId="49" borderId="68" applyNumberFormat="0" applyFont="0" applyAlignment="0" applyProtection="0"/>
    <xf numFmtId="0" fontId="102" fillId="85" borderId="51" applyNumberFormat="0" applyAlignment="0" applyProtection="0"/>
    <xf numFmtId="0" fontId="130" fillId="85" borderId="57" applyNumberFormat="0" applyAlignment="0" applyProtection="0"/>
    <xf numFmtId="0" fontId="21" fillId="49" borderId="56" applyNumberFormat="0" applyFont="0" applyAlignment="0" applyProtection="0"/>
    <xf numFmtId="0" fontId="21" fillId="49" borderId="56" applyNumberFormat="0" applyFont="0" applyAlignment="0" applyProtection="0"/>
    <xf numFmtId="0" fontId="53" fillId="0" borderId="66" applyNumberFormat="0" applyFill="0" applyAlignment="0" applyProtection="0"/>
    <xf numFmtId="0" fontId="130" fillId="85" borderId="57" applyNumberFormat="0" applyAlignment="0" applyProtection="0"/>
    <xf numFmtId="0" fontId="130" fillId="85" borderId="65" applyNumberFormat="0" applyAlignment="0" applyProtection="0"/>
    <xf numFmtId="0" fontId="21" fillId="49" borderId="52" applyNumberFormat="0" applyFont="0" applyAlignment="0" applyProtection="0"/>
    <xf numFmtId="0" fontId="53" fillId="0" borderId="62" applyNumberFormat="0" applyFill="0" applyAlignment="0" applyProtection="0"/>
    <xf numFmtId="44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126" fillId="78" borderId="67" applyNumberFormat="0" applyAlignment="0" applyProtection="0"/>
    <xf numFmtId="0" fontId="130" fillId="85" borderId="61" applyNumberFormat="0" applyAlignment="0" applyProtection="0"/>
    <xf numFmtId="0" fontId="126" fillId="78" borderId="59" applyNumberFormat="0" applyAlignment="0" applyProtection="0"/>
    <xf numFmtId="0" fontId="53" fillId="0" borderId="66" applyNumberFormat="0" applyFill="0" applyAlignment="0" applyProtection="0"/>
    <xf numFmtId="9" fontId="25" fillId="0" borderId="0" applyFont="0" applyFill="0" applyBorder="0" applyAlignment="0" applyProtection="0"/>
    <xf numFmtId="0" fontId="53" fillId="0" borderId="58" applyNumberFormat="0" applyFill="0" applyAlignment="0" applyProtection="0"/>
    <xf numFmtId="0" fontId="130" fillId="85" borderId="53" applyNumberFormat="0" applyAlignment="0" applyProtection="0"/>
    <xf numFmtId="0" fontId="130" fillId="85" borderId="69" applyNumberFormat="0" applyAlignment="0" applyProtection="0"/>
    <xf numFmtId="0" fontId="130" fillId="85" borderId="65" applyNumberFormat="0" applyAlignment="0" applyProtection="0"/>
    <xf numFmtId="9" fontId="25" fillId="0" borderId="0" applyFont="0" applyFill="0" applyBorder="0" applyAlignment="0" applyProtection="0"/>
    <xf numFmtId="0" fontId="53" fillId="0" borderId="66" applyNumberFormat="0" applyFill="0" applyAlignment="0" applyProtection="0"/>
    <xf numFmtId="0" fontId="84" fillId="0" borderId="62" applyNumberFormat="0" applyFill="0" applyAlignment="0" applyProtection="0"/>
    <xf numFmtId="0" fontId="102" fillId="85" borderId="55" applyNumberFormat="0" applyAlignment="0" applyProtection="0"/>
    <xf numFmtId="0" fontId="130" fillId="85" borderId="61" applyNumberFormat="0" applyAlignment="0" applyProtection="0"/>
    <xf numFmtId="0" fontId="53" fillId="0" borderId="70" applyNumberFormat="0" applyFill="0" applyAlignment="0" applyProtection="0"/>
    <xf numFmtId="0" fontId="53" fillId="0" borderId="54" applyNumberFormat="0" applyFill="0" applyAlignment="0" applyProtection="0"/>
    <xf numFmtId="0" fontId="53" fillId="0" borderId="62" applyNumberFormat="0" applyFill="0" applyAlignment="0" applyProtection="0"/>
    <xf numFmtId="0" fontId="126" fillId="78" borderId="51" applyNumberFormat="0" applyAlignment="0" applyProtection="0"/>
    <xf numFmtId="0" fontId="130" fillId="85" borderId="53" applyNumberFormat="0" applyAlignment="0" applyProtection="0"/>
    <xf numFmtId="0" fontId="84" fillId="0" borderId="66" applyNumberFormat="0" applyFill="0" applyAlignment="0" applyProtection="0"/>
    <xf numFmtId="0" fontId="21" fillId="49" borderId="60" applyNumberFormat="0" applyFont="0" applyAlignment="0" applyProtection="0"/>
    <xf numFmtId="0" fontId="53" fillId="0" borderId="58" applyNumberFormat="0" applyFill="0" applyAlignment="0" applyProtection="0"/>
    <xf numFmtId="0" fontId="126" fillId="78" borderId="63" applyNumberFormat="0" applyAlignment="0" applyProtection="0"/>
    <xf numFmtId="0" fontId="21" fillId="49" borderId="52" applyNumberFormat="0" applyFont="0" applyAlignment="0" applyProtection="0"/>
    <xf numFmtId="0" fontId="102" fillId="85" borderId="63" applyNumberFormat="0" applyAlignment="0" applyProtection="0"/>
    <xf numFmtId="0" fontId="130" fillId="85" borderId="61" applyNumberFormat="0" applyAlignment="0" applyProtection="0"/>
    <xf numFmtId="0" fontId="53" fillId="0" borderId="54" applyNumberFormat="0" applyFill="0" applyAlignment="0" applyProtection="0"/>
    <xf numFmtId="0" fontId="53" fillId="0" borderId="62" applyNumberFormat="0" applyFill="0" applyAlignment="0" applyProtection="0"/>
    <xf numFmtId="0" fontId="53" fillId="0" borderId="54" applyNumberFormat="0" applyFill="0" applyAlignment="0" applyProtection="0"/>
    <xf numFmtId="0" fontId="84" fillId="0" borderId="62" applyNumberFormat="0" applyFill="0" applyAlignment="0" applyProtection="0"/>
    <xf numFmtId="44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126" fillId="78" borderId="67" applyNumberFormat="0" applyAlignment="0" applyProtection="0"/>
    <xf numFmtId="0" fontId="102" fillId="85" borderId="63" applyNumberFormat="0" applyAlignment="0" applyProtection="0"/>
    <xf numFmtId="0" fontId="102" fillId="85" borderId="55" applyNumberFormat="0" applyAlignment="0" applyProtection="0"/>
    <xf numFmtId="0" fontId="130" fillId="85" borderId="57" applyNumberFormat="0" applyAlignment="0" applyProtection="0"/>
    <xf numFmtId="0" fontId="25" fillId="0" borderId="0"/>
    <xf numFmtId="0" fontId="21" fillId="49" borderId="52" applyNumberFormat="0" applyFont="0" applyAlignment="0" applyProtection="0"/>
    <xf numFmtId="0" fontId="126" fillId="78" borderId="55" applyNumberFormat="0" applyAlignment="0" applyProtection="0"/>
    <xf numFmtId="9" fontId="25" fillId="0" borderId="0" applyFont="0" applyFill="0" applyBorder="0" applyAlignment="0" applyProtection="0"/>
    <xf numFmtId="0" fontId="130" fillId="85" borderId="61" applyNumberFormat="0" applyAlignment="0" applyProtection="0"/>
    <xf numFmtId="0" fontId="102" fillId="85" borderId="63" applyNumberFormat="0" applyAlignment="0" applyProtection="0"/>
    <xf numFmtId="0" fontId="126" fillId="78" borderId="63" applyNumberFormat="0" applyAlignment="0" applyProtection="0"/>
    <xf numFmtId="0" fontId="102" fillId="85" borderId="67" applyNumberFormat="0" applyAlignment="0" applyProtection="0"/>
    <xf numFmtId="0" fontId="21" fillId="49" borderId="56" applyNumberFormat="0" applyFont="0" applyAlignment="0" applyProtection="0"/>
    <xf numFmtId="0" fontId="126" fillId="78" borderId="59" applyNumberFormat="0" applyAlignment="0" applyProtection="0"/>
    <xf numFmtId="0" fontId="126" fillId="78" borderId="59" applyNumberFormat="0" applyAlignment="0" applyProtection="0"/>
    <xf numFmtId="0" fontId="21" fillId="49" borderId="52" applyNumberFormat="0" applyFont="0" applyAlignment="0" applyProtection="0"/>
    <xf numFmtId="0" fontId="53" fillId="0" borderId="54" applyNumberFormat="0" applyFill="0" applyAlignment="0" applyProtection="0"/>
    <xf numFmtId="0" fontId="33" fillId="0" borderId="14" applyFill="0" applyAlignment="0" applyProtection="0"/>
    <xf numFmtId="0" fontId="130" fillId="85" borderId="57" applyNumberFormat="0" applyAlignment="0" applyProtection="0"/>
    <xf numFmtId="0" fontId="126" fillId="78" borderId="67" applyNumberFormat="0" applyAlignment="0" applyProtection="0"/>
    <xf numFmtId="0" fontId="102" fillId="85" borderId="63" applyNumberFormat="0" applyAlignment="0" applyProtection="0"/>
    <xf numFmtId="9" fontId="25" fillId="0" borderId="0" applyFont="0" applyFill="0" applyBorder="0" applyAlignment="0" applyProtection="0"/>
    <xf numFmtId="0" fontId="84" fillId="0" borderId="54" applyNumberFormat="0" applyFill="0" applyAlignment="0" applyProtection="0"/>
    <xf numFmtId="0" fontId="130" fillId="85" borderId="69" applyNumberFormat="0" applyAlignment="0" applyProtection="0"/>
    <xf numFmtId="9" fontId="25" fillId="0" borderId="0" applyFont="0" applyFill="0" applyBorder="0" applyAlignment="0" applyProtection="0"/>
    <xf numFmtId="0" fontId="21" fillId="49" borderId="68" applyNumberFormat="0" applyFont="0" applyAlignment="0" applyProtection="0"/>
    <xf numFmtId="9" fontId="25" fillId="0" borderId="0" applyFont="0" applyFill="0" applyBorder="0" applyAlignment="0" applyProtection="0"/>
    <xf numFmtId="0" fontId="102" fillId="85" borderId="63" applyNumberFormat="0" applyAlignment="0" applyProtection="0"/>
    <xf numFmtId="0" fontId="126" fillId="78" borderId="55" applyNumberFormat="0" applyAlignment="0" applyProtection="0"/>
    <xf numFmtId="0" fontId="102" fillId="85" borderId="63" applyNumberFormat="0" applyAlignment="0" applyProtection="0"/>
    <xf numFmtId="9" fontId="25" fillId="0" borderId="0" applyFont="0" applyFill="0" applyBorder="0" applyAlignment="0" applyProtection="0"/>
    <xf numFmtId="0" fontId="53" fillId="0" borderId="58" applyNumberFormat="0" applyFill="0" applyAlignment="0" applyProtection="0"/>
    <xf numFmtId="0" fontId="126" fillId="78" borderId="51" applyNumberFormat="0" applyAlignment="0" applyProtection="0"/>
    <xf numFmtId="0" fontId="84" fillId="0" borderId="58" applyNumberFormat="0" applyFill="0" applyAlignment="0" applyProtection="0"/>
    <xf numFmtId="0" fontId="84" fillId="0" borderId="70" applyNumberFormat="0" applyFill="0" applyAlignment="0" applyProtection="0"/>
    <xf numFmtId="0" fontId="126" fillId="78" borderId="59" applyNumberFormat="0" applyAlignment="0" applyProtection="0"/>
    <xf numFmtId="0" fontId="102" fillId="85" borderId="51" applyNumberFormat="0" applyAlignment="0" applyProtection="0"/>
    <xf numFmtId="0" fontId="102" fillId="85" borderId="51" applyNumberFormat="0" applyAlignment="0" applyProtection="0"/>
    <xf numFmtId="0" fontId="84" fillId="0" borderId="58" applyNumberFormat="0" applyFill="0" applyAlignment="0" applyProtection="0"/>
    <xf numFmtId="0" fontId="84" fillId="0" borderId="58" applyNumberFormat="0" applyFill="0" applyAlignment="0" applyProtection="0"/>
    <xf numFmtId="0" fontId="53" fillId="0" borderId="66" applyNumberFormat="0" applyFill="0" applyAlignment="0" applyProtection="0"/>
    <xf numFmtId="0" fontId="53" fillId="0" borderId="70" applyNumberFormat="0" applyFill="0" applyAlignment="0" applyProtection="0"/>
    <xf numFmtId="0" fontId="53" fillId="0" borderId="70" applyNumberFormat="0" applyFill="0" applyAlignment="0" applyProtection="0"/>
    <xf numFmtId="0" fontId="8" fillId="0" borderId="0"/>
    <xf numFmtId="179" fontId="21" fillId="0" borderId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6" borderId="20" applyNumberFormat="0" applyFont="0" applyAlignment="0" applyProtection="0"/>
    <xf numFmtId="0" fontId="8" fillId="6" borderId="20" applyNumberFormat="0" applyFont="0" applyAlignment="0" applyProtection="0"/>
    <xf numFmtId="0" fontId="8" fillId="6" borderId="20" applyNumberFormat="0" applyFont="0" applyAlignment="0" applyProtection="0"/>
    <xf numFmtId="0" fontId="8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86" fontId="69" fillId="51" borderId="72" applyBorder="0">
      <alignment horizontal="right" vertical="top" wrapText="1"/>
    </xf>
    <xf numFmtId="0" fontId="25" fillId="0" borderId="0"/>
    <xf numFmtId="9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4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3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75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76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47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4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7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38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6" borderId="20" applyNumberFormat="0" applyFont="0" applyAlignment="0" applyProtection="0"/>
    <xf numFmtId="0" fontId="6" fillId="6" borderId="20" applyNumberFormat="0" applyFont="0" applyAlignment="0" applyProtection="0"/>
    <xf numFmtId="0" fontId="6" fillId="6" borderId="20" applyNumberFormat="0" applyFont="0" applyAlignment="0" applyProtection="0"/>
    <xf numFmtId="0" fontId="6" fillId="6" borderId="20" applyNumberFormat="0" applyFon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4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3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75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76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47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4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7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38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6" borderId="20" applyNumberFormat="0" applyFont="0" applyAlignment="0" applyProtection="0"/>
    <xf numFmtId="0" fontId="6" fillId="6" borderId="20" applyNumberFormat="0" applyFont="0" applyAlignment="0" applyProtection="0"/>
    <xf numFmtId="0" fontId="6" fillId="6" borderId="20" applyNumberFormat="0" applyFont="0" applyAlignment="0" applyProtection="0"/>
    <xf numFmtId="0" fontId="6" fillId="6" borderId="20" applyNumberFormat="0" applyFon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4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3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75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76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47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4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7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38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6" borderId="20" applyNumberFormat="0" applyFont="0" applyAlignment="0" applyProtection="0"/>
    <xf numFmtId="0" fontId="6" fillId="6" borderId="20" applyNumberFormat="0" applyFont="0" applyAlignment="0" applyProtection="0"/>
    <xf numFmtId="0" fontId="6" fillId="6" borderId="20" applyNumberFormat="0" applyFont="0" applyAlignment="0" applyProtection="0"/>
    <xf numFmtId="0" fontId="6" fillId="6" borderId="20" applyNumberFormat="0" applyFon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4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3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75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76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47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4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7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38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6" borderId="20" applyNumberFormat="0" applyFont="0" applyAlignment="0" applyProtection="0"/>
    <xf numFmtId="0" fontId="6" fillId="6" borderId="20" applyNumberFormat="0" applyFont="0" applyAlignment="0" applyProtection="0"/>
    <xf numFmtId="0" fontId="6" fillId="6" borderId="20" applyNumberFormat="0" applyFont="0" applyAlignment="0" applyProtection="0"/>
    <xf numFmtId="0" fontId="6" fillId="6" borderId="20" applyNumberFormat="0" applyFon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4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3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75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76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47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4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7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38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6" borderId="20" applyNumberFormat="0" applyFont="0" applyAlignment="0" applyProtection="0"/>
    <xf numFmtId="0" fontId="6" fillId="6" borderId="20" applyNumberFormat="0" applyFont="0" applyAlignment="0" applyProtection="0"/>
    <xf numFmtId="0" fontId="6" fillId="6" borderId="20" applyNumberFormat="0" applyFont="0" applyAlignment="0" applyProtection="0"/>
    <xf numFmtId="0" fontId="6" fillId="6" borderId="20" applyNumberFormat="0" applyFon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4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3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75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76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47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4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7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38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6" borderId="20" applyNumberFormat="0" applyFont="0" applyAlignment="0" applyProtection="0"/>
    <xf numFmtId="0" fontId="6" fillId="6" borderId="20" applyNumberFormat="0" applyFont="0" applyAlignment="0" applyProtection="0"/>
    <xf numFmtId="0" fontId="6" fillId="6" borderId="20" applyNumberFormat="0" applyFont="0" applyAlignment="0" applyProtection="0"/>
    <xf numFmtId="0" fontId="6" fillId="6" borderId="20" applyNumberFormat="0" applyFon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4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3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75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76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47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4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7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38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6" borderId="20" applyNumberFormat="0" applyFont="0" applyAlignment="0" applyProtection="0"/>
    <xf numFmtId="0" fontId="6" fillId="6" borderId="20" applyNumberFormat="0" applyFont="0" applyAlignment="0" applyProtection="0"/>
    <xf numFmtId="0" fontId="6" fillId="6" borderId="20" applyNumberFormat="0" applyFont="0" applyAlignment="0" applyProtection="0"/>
    <xf numFmtId="0" fontId="6" fillId="6" borderId="20" applyNumberFormat="0" applyFon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4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3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75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76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47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4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7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38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6" borderId="20" applyNumberFormat="0" applyFont="0" applyAlignment="0" applyProtection="0"/>
    <xf numFmtId="0" fontId="6" fillId="6" borderId="20" applyNumberFormat="0" applyFont="0" applyAlignment="0" applyProtection="0"/>
    <xf numFmtId="0" fontId="6" fillId="6" borderId="20" applyNumberFormat="0" applyFont="0" applyAlignment="0" applyProtection="0"/>
    <xf numFmtId="0" fontId="6" fillId="6" borderId="20" applyNumberFormat="0" applyFon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4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3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75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76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47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4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7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38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6" borderId="20" applyNumberFormat="0" applyFont="0" applyAlignment="0" applyProtection="0"/>
    <xf numFmtId="0" fontId="6" fillId="6" borderId="20" applyNumberFormat="0" applyFont="0" applyAlignment="0" applyProtection="0"/>
    <xf numFmtId="0" fontId="6" fillId="6" borderId="20" applyNumberFormat="0" applyFont="0" applyAlignment="0" applyProtection="0"/>
    <xf numFmtId="0" fontId="6" fillId="6" borderId="20" applyNumberFormat="0" applyFon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4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3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75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76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47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4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7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38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6" borderId="20" applyNumberFormat="0" applyFont="0" applyAlignment="0" applyProtection="0"/>
    <xf numFmtId="0" fontId="6" fillId="6" borderId="20" applyNumberFormat="0" applyFont="0" applyAlignment="0" applyProtection="0"/>
    <xf numFmtId="0" fontId="6" fillId="6" borderId="20" applyNumberFormat="0" applyFont="0" applyAlignment="0" applyProtection="0"/>
    <xf numFmtId="0" fontId="6" fillId="6" borderId="20" applyNumberFormat="0" applyFon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4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3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75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76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47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4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7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38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6" borderId="20" applyNumberFormat="0" applyFont="0" applyAlignment="0" applyProtection="0"/>
    <xf numFmtId="0" fontId="6" fillId="6" borderId="20" applyNumberFormat="0" applyFont="0" applyAlignment="0" applyProtection="0"/>
    <xf numFmtId="0" fontId="6" fillId="6" borderId="20" applyNumberFormat="0" applyFont="0" applyAlignment="0" applyProtection="0"/>
    <xf numFmtId="0" fontId="6" fillId="6" borderId="20" applyNumberFormat="0" applyFon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4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3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75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76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47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4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7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38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6" borderId="20" applyNumberFormat="0" applyFont="0" applyAlignment="0" applyProtection="0"/>
    <xf numFmtId="0" fontId="6" fillId="6" borderId="20" applyNumberFormat="0" applyFont="0" applyAlignment="0" applyProtection="0"/>
    <xf numFmtId="0" fontId="6" fillId="6" borderId="20" applyNumberFormat="0" applyFont="0" applyAlignment="0" applyProtection="0"/>
    <xf numFmtId="0" fontId="6" fillId="6" borderId="20" applyNumberFormat="0" applyFon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4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3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75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76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47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4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7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38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6" borderId="20" applyNumberFormat="0" applyFont="0" applyAlignment="0" applyProtection="0"/>
    <xf numFmtId="0" fontId="6" fillId="6" borderId="20" applyNumberFormat="0" applyFont="0" applyAlignment="0" applyProtection="0"/>
    <xf numFmtId="0" fontId="6" fillId="6" borderId="20" applyNumberFormat="0" applyFont="0" applyAlignment="0" applyProtection="0"/>
    <xf numFmtId="0" fontId="6" fillId="6" borderId="20" applyNumberFormat="0" applyFon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4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3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75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76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47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4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7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38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6" borderId="20" applyNumberFormat="0" applyFont="0" applyAlignment="0" applyProtection="0"/>
    <xf numFmtId="0" fontId="6" fillId="6" borderId="20" applyNumberFormat="0" applyFont="0" applyAlignment="0" applyProtection="0"/>
    <xf numFmtId="0" fontId="6" fillId="6" borderId="20" applyNumberFormat="0" applyFont="0" applyAlignment="0" applyProtection="0"/>
    <xf numFmtId="0" fontId="6" fillId="6" borderId="20" applyNumberFormat="0" applyFon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4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3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75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76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47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4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7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38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6" borderId="20" applyNumberFormat="0" applyFont="0" applyAlignment="0" applyProtection="0"/>
    <xf numFmtId="0" fontId="6" fillId="6" borderId="20" applyNumberFormat="0" applyFont="0" applyAlignment="0" applyProtection="0"/>
    <xf numFmtId="0" fontId="6" fillId="6" borderId="20" applyNumberFormat="0" applyFont="0" applyAlignment="0" applyProtection="0"/>
    <xf numFmtId="0" fontId="6" fillId="6" borderId="20" applyNumberFormat="0" applyFon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4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3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75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76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47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4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7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38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6" borderId="20" applyNumberFormat="0" applyFont="0" applyAlignment="0" applyProtection="0"/>
    <xf numFmtId="0" fontId="6" fillId="6" borderId="20" applyNumberFormat="0" applyFont="0" applyAlignment="0" applyProtection="0"/>
    <xf numFmtId="0" fontId="6" fillId="6" borderId="20" applyNumberFormat="0" applyFont="0" applyAlignment="0" applyProtection="0"/>
    <xf numFmtId="0" fontId="6" fillId="6" borderId="20" applyNumberFormat="0" applyFon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4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3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75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76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47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4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7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38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6" borderId="20" applyNumberFormat="0" applyFont="0" applyAlignment="0" applyProtection="0"/>
    <xf numFmtId="0" fontId="6" fillId="6" borderId="20" applyNumberFormat="0" applyFont="0" applyAlignment="0" applyProtection="0"/>
    <xf numFmtId="0" fontId="6" fillId="6" borderId="20" applyNumberFormat="0" applyFont="0" applyAlignment="0" applyProtection="0"/>
    <xf numFmtId="0" fontId="6" fillId="6" borderId="20" applyNumberFormat="0" applyFon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4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3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75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76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47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4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7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38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6" borderId="20" applyNumberFormat="0" applyFont="0" applyAlignment="0" applyProtection="0"/>
    <xf numFmtId="0" fontId="6" fillId="6" borderId="20" applyNumberFormat="0" applyFont="0" applyAlignment="0" applyProtection="0"/>
    <xf numFmtId="0" fontId="6" fillId="6" borderId="20" applyNumberFormat="0" applyFont="0" applyAlignment="0" applyProtection="0"/>
    <xf numFmtId="0" fontId="6" fillId="6" borderId="20" applyNumberFormat="0" applyFon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4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3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75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76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47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4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7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38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6" borderId="20" applyNumberFormat="0" applyFont="0" applyAlignment="0" applyProtection="0"/>
    <xf numFmtId="0" fontId="6" fillId="6" borderId="20" applyNumberFormat="0" applyFont="0" applyAlignment="0" applyProtection="0"/>
    <xf numFmtId="0" fontId="6" fillId="6" borderId="20" applyNumberFormat="0" applyFont="0" applyAlignment="0" applyProtection="0"/>
    <xf numFmtId="0" fontId="6" fillId="6" borderId="20" applyNumberFormat="0" applyFon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4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3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75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76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47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4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7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38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6" borderId="20" applyNumberFormat="0" applyFont="0" applyAlignment="0" applyProtection="0"/>
    <xf numFmtId="0" fontId="6" fillId="6" borderId="20" applyNumberFormat="0" applyFont="0" applyAlignment="0" applyProtection="0"/>
    <xf numFmtId="0" fontId="6" fillId="6" borderId="20" applyNumberFormat="0" applyFont="0" applyAlignment="0" applyProtection="0"/>
    <xf numFmtId="0" fontId="6" fillId="6" borderId="20" applyNumberFormat="0" applyFon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4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3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75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76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47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4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7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38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6" borderId="20" applyNumberFormat="0" applyFont="0" applyAlignment="0" applyProtection="0"/>
    <xf numFmtId="0" fontId="6" fillId="6" borderId="20" applyNumberFormat="0" applyFont="0" applyAlignment="0" applyProtection="0"/>
    <xf numFmtId="0" fontId="6" fillId="6" borderId="20" applyNumberFormat="0" applyFont="0" applyAlignment="0" applyProtection="0"/>
    <xf numFmtId="0" fontId="6" fillId="6" borderId="20" applyNumberFormat="0" applyFon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4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3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75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76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47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4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7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38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6" borderId="20" applyNumberFormat="0" applyFont="0" applyAlignment="0" applyProtection="0"/>
    <xf numFmtId="0" fontId="6" fillId="6" borderId="20" applyNumberFormat="0" applyFont="0" applyAlignment="0" applyProtection="0"/>
    <xf numFmtId="0" fontId="6" fillId="6" borderId="20" applyNumberFormat="0" applyFont="0" applyAlignment="0" applyProtection="0"/>
    <xf numFmtId="0" fontId="6" fillId="6" borderId="20" applyNumberFormat="0" applyFon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4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3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75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76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47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4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7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38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6" borderId="20" applyNumberFormat="0" applyFont="0" applyAlignment="0" applyProtection="0"/>
    <xf numFmtId="0" fontId="6" fillId="6" borderId="20" applyNumberFormat="0" applyFont="0" applyAlignment="0" applyProtection="0"/>
    <xf numFmtId="0" fontId="6" fillId="6" borderId="20" applyNumberFormat="0" applyFont="0" applyAlignment="0" applyProtection="0"/>
    <xf numFmtId="0" fontId="6" fillId="6" borderId="20" applyNumberFormat="0" applyFon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4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3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75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76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47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4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7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38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6" borderId="20" applyNumberFormat="0" applyFont="0" applyAlignment="0" applyProtection="0"/>
    <xf numFmtId="0" fontId="6" fillId="6" borderId="20" applyNumberFormat="0" applyFont="0" applyAlignment="0" applyProtection="0"/>
    <xf numFmtId="0" fontId="6" fillId="6" borderId="20" applyNumberFormat="0" applyFont="0" applyAlignment="0" applyProtection="0"/>
    <xf numFmtId="0" fontId="6" fillId="6" borderId="20" applyNumberFormat="0" applyFon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5" fillId="0" borderId="0"/>
    <xf numFmtId="9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4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3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75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76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47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4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7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38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33" fillId="0" borderId="73" applyFill="0" applyAlignment="0" applyProtection="0"/>
    <xf numFmtId="0" fontId="70" fillId="0" borderId="73" applyFill="0" applyAlignment="0" applyProtection="0">
      <protection locked="0"/>
    </xf>
    <xf numFmtId="0" fontId="33" fillId="0" borderId="73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6" borderId="20" applyNumberFormat="0" applyFont="0" applyAlignment="0" applyProtection="0"/>
    <xf numFmtId="0" fontId="5" fillId="6" borderId="20" applyNumberFormat="0" applyFont="0" applyAlignment="0" applyProtection="0"/>
    <xf numFmtId="0" fontId="5" fillId="6" borderId="20" applyNumberFormat="0" applyFont="0" applyAlignment="0" applyProtection="0"/>
    <xf numFmtId="0" fontId="5" fillId="6" borderId="20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4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3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75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76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47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4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7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38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6" borderId="20" applyNumberFormat="0" applyFont="0" applyAlignment="0" applyProtection="0"/>
    <xf numFmtId="0" fontId="5" fillId="6" borderId="20" applyNumberFormat="0" applyFont="0" applyAlignment="0" applyProtection="0"/>
    <xf numFmtId="0" fontId="5" fillId="6" borderId="20" applyNumberFormat="0" applyFont="0" applyAlignment="0" applyProtection="0"/>
    <xf numFmtId="0" fontId="5" fillId="6" borderId="20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4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3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75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76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47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4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7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38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6" borderId="20" applyNumberFormat="0" applyFont="0" applyAlignment="0" applyProtection="0"/>
    <xf numFmtId="0" fontId="5" fillId="6" borderId="20" applyNumberFormat="0" applyFont="0" applyAlignment="0" applyProtection="0"/>
    <xf numFmtId="0" fontId="5" fillId="6" borderId="20" applyNumberFormat="0" applyFont="0" applyAlignment="0" applyProtection="0"/>
    <xf numFmtId="0" fontId="5" fillId="6" borderId="20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4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3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75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76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47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4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7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38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6" borderId="20" applyNumberFormat="0" applyFont="0" applyAlignment="0" applyProtection="0"/>
    <xf numFmtId="0" fontId="5" fillId="6" borderId="20" applyNumberFormat="0" applyFont="0" applyAlignment="0" applyProtection="0"/>
    <xf numFmtId="0" fontId="5" fillId="6" borderId="20" applyNumberFormat="0" applyFont="0" applyAlignment="0" applyProtection="0"/>
    <xf numFmtId="0" fontId="5" fillId="6" borderId="20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4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3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75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76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47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4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7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38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6" borderId="20" applyNumberFormat="0" applyFont="0" applyAlignment="0" applyProtection="0"/>
    <xf numFmtId="0" fontId="5" fillId="6" borderId="20" applyNumberFormat="0" applyFont="0" applyAlignment="0" applyProtection="0"/>
    <xf numFmtId="0" fontId="5" fillId="6" borderId="20" applyNumberFormat="0" applyFont="0" applyAlignment="0" applyProtection="0"/>
    <xf numFmtId="0" fontId="5" fillId="6" borderId="20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4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3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75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76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47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4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7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38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6" borderId="20" applyNumberFormat="0" applyFont="0" applyAlignment="0" applyProtection="0"/>
    <xf numFmtId="0" fontId="5" fillId="6" borderId="20" applyNumberFormat="0" applyFont="0" applyAlignment="0" applyProtection="0"/>
    <xf numFmtId="0" fontId="5" fillId="6" borderId="20" applyNumberFormat="0" applyFont="0" applyAlignment="0" applyProtection="0"/>
    <xf numFmtId="0" fontId="5" fillId="6" borderId="20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4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3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75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76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47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4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7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38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6" borderId="20" applyNumberFormat="0" applyFont="0" applyAlignment="0" applyProtection="0"/>
    <xf numFmtId="0" fontId="5" fillId="6" borderId="20" applyNumberFormat="0" applyFont="0" applyAlignment="0" applyProtection="0"/>
    <xf numFmtId="0" fontId="5" fillId="6" borderId="20" applyNumberFormat="0" applyFont="0" applyAlignment="0" applyProtection="0"/>
    <xf numFmtId="0" fontId="5" fillId="6" borderId="20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4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3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75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76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47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4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7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38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6" borderId="20" applyNumberFormat="0" applyFont="0" applyAlignment="0" applyProtection="0"/>
    <xf numFmtId="0" fontId="5" fillId="6" borderId="20" applyNumberFormat="0" applyFont="0" applyAlignment="0" applyProtection="0"/>
    <xf numFmtId="0" fontId="5" fillId="6" borderId="20" applyNumberFormat="0" applyFont="0" applyAlignment="0" applyProtection="0"/>
    <xf numFmtId="0" fontId="5" fillId="6" borderId="20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4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3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75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76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47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4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7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38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6" borderId="20" applyNumberFormat="0" applyFont="0" applyAlignment="0" applyProtection="0"/>
    <xf numFmtId="0" fontId="5" fillId="6" borderId="20" applyNumberFormat="0" applyFont="0" applyAlignment="0" applyProtection="0"/>
    <xf numFmtId="0" fontId="5" fillId="6" borderId="20" applyNumberFormat="0" applyFont="0" applyAlignment="0" applyProtection="0"/>
    <xf numFmtId="0" fontId="5" fillId="6" borderId="20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4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3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75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76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47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4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7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38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6" borderId="20" applyNumberFormat="0" applyFont="0" applyAlignment="0" applyProtection="0"/>
    <xf numFmtId="0" fontId="5" fillId="6" borderId="20" applyNumberFormat="0" applyFont="0" applyAlignment="0" applyProtection="0"/>
    <xf numFmtId="0" fontId="5" fillId="6" borderId="20" applyNumberFormat="0" applyFont="0" applyAlignment="0" applyProtection="0"/>
    <xf numFmtId="0" fontId="5" fillId="6" borderId="20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4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3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75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76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47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4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7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38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6" borderId="20" applyNumberFormat="0" applyFont="0" applyAlignment="0" applyProtection="0"/>
    <xf numFmtId="0" fontId="5" fillId="6" borderId="20" applyNumberFormat="0" applyFont="0" applyAlignment="0" applyProtection="0"/>
    <xf numFmtId="0" fontId="5" fillId="6" borderId="20" applyNumberFormat="0" applyFont="0" applyAlignment="0" applyProtection="0"/>
    <xf numFmtId="0" fontId="5" fillId="6" borderId="20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4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3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75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76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47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4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7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38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6" borderId="20" applyNumberFormat="0" applyFont="0" applyAlignment="0" applyProtection="0"/>
    <xf numFmtId="0" fontId="5" fillId="6" borderId="20" applyNumberFormat="0" applyFont="0" applyAlignment="0" applyProtection="0"/>
    <xf numFmtId="0" fontId="5" fillId="6" borderId="20" applyNumberFormat="0" applyFont="0" applyAlignment="0" applyProtection="0"/>
    <xf numFmtId="0" fontId="5" fillId="6" borderId="20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4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3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75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76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47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4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7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38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6" borderId="20" applyNumberFormat="0" applyFont="0" applyAlignment="0" applyProtection="0"/>
    <xf numFmtId="0" fontId="5" fillId="6" borderId="20" applyNumberFormat="0" applyFont="0" applyAlignment="0" applyProtection="0"/>
    <xf numFmtId="0" fontId="5" fillId="6" borderId="20" applyNumberFormat="0" applyFont="0" applyAlignment="0" applyProtection="0"/>
    <xf numFmtId="0" fontId="5" fillId="6" borderId="20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4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3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75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76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47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4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7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38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6" borderId="20" applyNumberFormat="0" applyFont="0" applyAlignment="0" applyProtection="0"/>
    <xf numFmtId="0" fontId="5" fillId="6" borderId="20" applyNumberFormat="0" applyFont="0" applyAlignment="0" applyProtection="0"/>
    <xf numFmtId="0" fontId="5" fillId="6" borderId="20" applyNumberFormat="0" applyFont="0" applyAlignment="0" applyProtection="0"/>
    <xf numFmtId="0" fontId="5" fillId="6" borderId="20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4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3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75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76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47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4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7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38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6" borderId="20" applyNumberFormat="0" applyFont="0" applyAlignment="0" applyProtection="0"/>
    <xf numFmtId="0" fontId="5" fillId="6" borderId="20" applyNumberFormat="0" applyFont="0" applyAlignment="0" applyProtection="0"/>
    <xf numFmtId="0" fontId="5" fillId="6" borderId="20" applyNumberFormat="0" applyFont="0" applyAlignment="0" applyProtection="0"/>
    <xf numFmtId="0" fontId="5" fillId="6" borderId="20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4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3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75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76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47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4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7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38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6" borderId="20" applyNumberFormat="0" applyFont="0" applyAlignment="0" applyProtection="0"/>
    <xf numFmtId="0" fontId="5" fillId="6" borderId="20" applyNumberFormat="0" applyFont="0" applyAlignment="0" applyProtection="0"/>
    <xf numFmtId="0" fontId="5" fillId="6" borderId="20" applyNumberFormat="0" applyFont="0" applyAlignment="0" applyProtection="0"/>
    <xf numFmtId="0" fontId="5" fillId="6" borderId="20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4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3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75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76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47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4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7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38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6" borderId="20" applyNumberFormat="0" applyFont="0" applyAlignment="0" applyProtection="0"/>
    <xf numFmtId="0" fontId="5" fillId="6" borderId="20" applyNumberFormat="0" applyFont="0" applyAlignment="0" applyProtection="0"/>
    <xf numFmtId="0" fontId="5" fillId="6" borderId="20" applyNumberFormat="0" applyFont="0" applyAlignment="0" applyProtection="0"/>
    <xf numFmtId="0" fontId="5" fillId="6" borderId="20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4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3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75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76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47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4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7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38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6" borderId="20" applyNumberFormat="0" applyFont="0" applyAlignment="0" applyProtection="0"/>
    <xf numFmtId="0" fontId="5" fillId="6" borderId="20" applyNumberFormat="0" applyFont="0" applyAlignment="0" applyProtection="0"/>
    <xf numFmtId="0" fontId="5" fillId="6" borderId="20" applyNumberFormat="0" applyFont="0" applyAlignment="0" applyProtection="0"/>
    <xf numFmtId="0" fontId="5" fillId="6" borderId="20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4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3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75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76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47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4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7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38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6" borderId="20" applyNumberFormat="0" applyFont="0" applyAlignment="0" applyProtection="0"/>
    <xf numFmtId="0" fontId="5" fillId="6" borderId="20" applyNumberFormat="0" applyFont="0" applyAlignment="0" applyProtection="0"/>
    <xf numFmtId="0" fontId="5" fillId="6" borderId="20" applyNumberFormat="0" applyFont="0" applyAlignment="0" applyProtection="0"/>
    <xf numFmtId="0" fontId="5" fillId="6" borderId="20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4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3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75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76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47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4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7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38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6" borderId="20" applyNumberFormat="0" applyFont="0" applyAlignment="0" applyProtection="0"/>
    <xf numFmtId="0" fontId="5" fillId="6" borderId="20" applyNumberFormat="0" applyFont="0" applyAlignment="0" applyProtection="0"/>
    <xf numFmtId="0" fontId="5" fillId="6" borderId="20" applyNumberFormat="0" applyFont="0" applyAlignment="0" applyProtection="0"/>
    <xf numFmtId="0" fontId="5" fillId="6" borderId="20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4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3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75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76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47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4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7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38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6" borderId="20" applyNumberFormat="0" applyFont="0" applyAlignment="0" applyProtection="0"/>
    <xf numFmtId="0" fontId="5" fillId="6" borderId="20" applyNumberFormat="0" applyFont="0" applyAlignment="0" applyProtection="0"/>
    <xf numFmtId="0" fontId="5" fillId="6" borderId="20" applyNumberFormat="0" applyFont="0" applyAlignment="0" applyProtection="0"/>
    <xf numFmtId="0" fontId="5" fillId="6" borderId="20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4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3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75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76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47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4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7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38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6" borderId="20" applyNumberFormat="0" applyFont="0" applyAlignment="0" applyProtection="0"/>
    <xf numFmtId="0" fontId="5" fillId="6" borderId="20" applyNumberFormat="0" applyFont="0" applyAlignment="0" applyProtection="0"/>
    <xf numFmtId="0" fontId="5" fillId="6" borderId="20" applyNumberFormat="0" applyFont="0" applyAlignment="0" applyProtection="0"/>
    <xf numFmtId="0" fontId="5" fillId="6" borderId="20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4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3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75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76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47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4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7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38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6" borderId="20" applyNumberFormat="0" applyFont="0" applyAlignment="0" applyProtection="0"/>
    <xf numFmtId="0" fontId="5" fillId="6" borderId="20" applyNumberFormat="0" applyFont="0" applyAlignment="0" applyProtection="0"/>
    <xf numFmtId="0" fontId="5" fillId="6" borderId="20" applyNumberFormat="0" applyFont="0" applyAlignment="0" applyProtection="0"/>
    <xf numFmtId="0" fontId="5" fillId="6" borderId="20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4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3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75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76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47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4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7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38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6" borderId="20" applyNumberFormat="0" applyFont="0" applyAlignment="0" applyProtection="0"/>
    <xf numFmtId="0" fontId="5" fillId="6" borderId="20" applyNumberFormat="0" applyFont="0" applyAlignment="0" applyProtection="0"/>
    <xf numFmtId="0" fontId="5" fillId="6" borderId="20" applyNumberFormat="0" applyFont="0" applyAlignment="0" applyProtection="0"/>
    <xf numFmtId="0" fontId="5" fillId="6" borderId="20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26" applyNumberFormat="0" applyFill="0" applyAlignment="0" applyProtection="0"/>
    <xf numFmtId="0" fontId="73" fillId="0" borderId="27" applyNumberFormat="0" applyFill="0" applyAlignment="0" applyProtection="0"/>
    <xf numFmtId="0" fontId="74" fillId="0" borderId="28" applyNumberFormat="0" applyFill="0" applyAlignment="0" applyProtection="0"/>
    <xf numFmtId="0" fontId="74" fillId="0" borderId="0" applyNumberFormat="0" applyFill="0" applyBorder="0" applyAlignment="0" applyProtection="0"/>
    <xf numFmtId="0" fontId="75" fillId="52" borderId="0" applyNumberFormat="0" applyBorder="0" applyAlignment="0" applyProtection="0"/>
    <xf numFmtId="0" fontId="76" fillId="53" borderId="0" applyNumberFormat="0" applyBorder="0" applyAlignment="0" applyProtection="0"/>
    <xf numFmtId="0" fontId="77" fillId="54" borderId="0" applyNumberFormat="0" applyBorder="0" applyAlignment="0" applyProtection="0"/>
    <xf numFmtId="0" fontId="78" fillId="55" borderId="29" applyNumberFormat="0" applyAlignment="0" applyProtection="0"/>
    <xf numFmtId="0" fontId="79" fillId="56" borderId="30" applyNumberFormat="0" applyAlignment="0" applyProtection="0"/>
    <xf numFmtId="0" fontId="80" fillId="56" borderId="29" applyNumberFormat="0" applyAlignment="0" applyProtection="0"/>
    <xf numFmtId="0" fontId="81" fillId="0" borderId="31" applyNumberFormat="0" applyFill="0" applyAlignment="0" applyProtection="0"/>
    <xf numFmtId="0" fontId="82" fillId="57" borderId="32" applyNumberFormat="0" applyAlignment="0" applyProtection="0"/>
    <xf numFmtId="0" fontId="29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4" fillId="0" borderId="33" applyNumberFormat="0" applyFill="0" applyAlignment="0" applyProtection="0"/>
    <xf numFmtId="0" fontId="27" fillId="58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27" fillId="59" borderId="0" applyNumberFormat="0" applyBorder="0" applyAlignment="0" applyProtection="0"/>
    <xf numFmtId="0" fontId="27" fillId="60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27" fillId="61" borderId="0" applyNumberFormat="0" applyBorder="0" applyAlignment="0" applyProtection="0"/>
    <xf numFmtId="0" fontId="27" fillId="62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27" fillId="63" borderId="0" applyNumberFormat="0" applyBorder="0" applyAlignment="0" applyProtection="0"/>
    <xf numFmtId="0" fontId="27" fillId="64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27" fillId="65" borderId="0" applyNumberFormat="0" applyBorder="0" applyAlignment="0" applyProtection="0"/>
    <xf numFmtId="0" fontId="27" fillId="66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27" fillId="67" borderId="0" applyNumberFormat="0" applyBorder="0" applyAlignment="0" applyProtection="0"/>
    <xf numFmtId="0" fontId="27" fillId="68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27" fillId="69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6" borderId="20" applyNumberFormat="0" applyFont="0" applyAlignment="0" applyProtection="0"/>
    <xf numFmtId="0" fontId="3" fillId="0" borderId="0"/>
    <xf numFmtId="0" fontId="3" fillId="6" borderId="20" applyNumberFormat="0" applyFont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2" fillId="0" borderId="0"/>
    <xf numFmtId="0" fontId="25" fillId="0" borderId="0"/>
  </cellStyleXfs>
  <cellXfs count="429">
    <xf numFmtId="37" fontId="0" fillId="0" borderId="0" xfId="0"/>
    <xf numFmtId="37" fontId="14" fillId="0" borderId="0" xfId="0" applyFont="1"/>
    <xf numFmtId="37" fontId="14" fillId="0" borderId="0" xfId="0" applyFont="1" applyAlignment="1">
      <alignment horizontal="center"/>
    </xf>
    <xf numFmtId="37" fontId="16" fillId="0" borderId="1" xfId="0" applyFont="1" applyBorder="1"/>
    <xf numFmtId="37" fontId="16" fillId="0" borderId="1" xfId="0" applyFont="1" applyBorder="1" applyAlignment="1">
      <alignment horizontal="center" wrapText="1"/>
    </xf>
    <xf numFmtId="37" fontId="16" fillId="0" borderId="0" xfId="0" applyFont="1"/>
    <xf numFmtId="37" fontId="17" fillId="0" borderId="1" xfId="0" applyFont="1" applyBorder="1"/>
    <xf numFmtId="37" fontId="15" fillId="0" borderId="1" xfId="0" applyFont="1" applyBorder="1"/>
    <xf numFmtId="37" fontId="14" fillId="0" borderId="1" xfId="0" applyFont="1" applyBorder="1"/>
    <xf numFmtId="37" fontId="13" fillId="0" borderId="1" xfId="0" applyFont="1" applyBorder="1"/>
    <xf numFmtId="37" fontId="19" fillId="0" borderId="1" xfId="4" quotePrefix="1" applyNumberFormat="1" applyFont="1" applyBorder="1" applyAlignment="1" applyProtection="1"/>
    <xf numFmtId="37" fontId="14" fillId="0" borderId="1" xfId="0" applyFont="1" applyBorder="1" applyAlignment="1">
      <alignment horizontal="center"/>
    </xf>
    <xf numFmtId="37" fontId="14" fillId="0" borderId="1" xfId="0" applyFont="1" applyBorder="1" applyAlignment="1">
      <alignment wrapText="1"/>
    </xf>
    <xf numFmtId="37" fontId="20" fillId="0" borderId="1" xfId="0" applyFont="1" applyBorder="1"/>
    <xf numFmtId="37" fontId="20" fillId="0" borderId="0" xfId="0" applyFont="1"/>
    <xf numFmtId="37" fontId="26" fillId="0" borderId="0" xfId="0" applyFont="1"/>
    <xf numFmtId="37" fontId="26" fillId="0" borderId="0" xfId="0" applyFont="1" applyAlignment="1">
      <alignment horizontal="center"/>
    </xf>
    <xf numFmtId="37" fontId="26" fillId="0" borderId="0" xfId="0" applyFont="1" applyAlignment="1">
      <alignment horizontal="center" wrapText="1"/>
    </xf>
    <xf numFmtId="37" fontId="26" fillId="0" borderId="6" xfId="0" applyFont="1" applyBorder="1"/>
    <xf numFmtId="165" fontId="26" fillId="0" borderId="0" xfId="3" applyNumberFormat="1" applyFont="1" applyFill="1"/>
    <xf numFmtId="37" fontId="30" fillId="0" borderId="0" xfId="0" applyFont="1"/>
    <xf numFmtId="37" fontId="26" fillId="0" borderId="0" xfId="0" applyFont="1" applyAlignment="1">
      <alignment horizontal="right"/>
    </xf>
    <xf numFmtId="167" fontId="26" fillId="0" borderId="0" xfId="2" applyNumberFormat="1" applyFont="1" applyFill="1"/>
    <xf numFmtId="168" fontId="26" fillId="0" borderId="0" xfId="0" applyNumberFormat="1" applyFont="1"/>
    <xf numFmtId="168" fontId="26" fillId="0" borderId="0" xfId="0" applyNumberFormat="1" applyFont="1" applyAlignment="1">
      <alignment horizontal="center"/>
    </xf>
    <xf numFmtId="37" fontId="26" fillId="0" borderId="0" xfId="0" applyFont="1" applyAlignment="1">
      <alignment horizontal="left"/>
    </xf>
    <xf numFmtId="166" fontId="26" fillId="0" borderId="0" xfId="12" applyNumberFormat="1" applyFont="1" applyFill="1"/>
    <xf numFmtId="166" fontId="26" fillId="0" borderId="14" xfId="12" applyNumberFormat="1" applyFont="1" applyFill="1" applyBorder="1"/>
    <xf numFmtId="166" fontId="26" fillId="0" borderId="0" xfId="12" applyNumberFormat="1" applyFont="1" applyFill="1" applyBorder="1"/>
    <xf numFmtId="166" fontId="30" fillId="0" borderId="0" xfId="12" applyNumberFormat="1" applyFont="1" applyFill="1" applyBorder="1"/>
    <xf numFmtId="166" fontId="26" fillId="0" borderId="0" xfId="1" applyNumberFormat="1" applyFont="1" applyFill="1"/>
    <xf numFmtId="37" fontId="30" fillId="0" borderId="14" xfId="0" applyFont="1" applyBorder="1"/>
    <xf numFmtId="44" fontId="26" fillId="0" borderId="0" xfId="2" applyFont="1" applyFill="1"/>
    <xf numFmtId="9" fontId="26" fillId="0" borderId="0" xfId="3" applyFont="1" applyFill="1"/>
    <xf numFmtId="164" fontId="26" fillId="0" borderId="0" xfId="2" applyNumberFormat="1" applyFont="1" applyFill="1" applyAlignment="1">
      <alignment horizontal="center"/>
    </xf>
    <xf numFmtId="37" fontId="32" fillId="0" borderId="0" xfId="0" applyFont="1"/>
    <xf numFmtId="37" fontId="26" fillId="0" borderId="4" xfId="0" applyFont="1" applyBorder="1"/>
    <xf numFmtId="37" fontId="26" fillId="0" borderId="14" xfId="0" applyFont="1" applyBorder="1" applyAlignment="1">
      <alignment horizontal="center"/>
    </xf>
    <xf numFmtId="169" fontId="26" fillId="0" borderId="10" xfId="2" applyNumberFormat="1" applyFont="1" applyFill="1" applyBorder="1"/>
    <xf numFmtId="37" fontId="26" fillId="0" borderId="3" xfId="0" applyFont="1" applyBorder="1"/>
    <xf numFmtId="167" fontId="26" fillId="0" borderId="3" xfId="2" applyNumberFormat="1" applyFont="1" applyFill="1" applyBorder="1"/>
    <xf numFmtId="167" fontId="26" fillId="0" borderId="0" xfId="2" applyNumberFormat="1" applyFont="1" applyFill="1" applyBorder="1"/>
    <xf numFmtId="9" fontId="26" fillId="0" borderId="0" xfId="3" applyFont="1" applyFill="1" applyBorder="1"/>
    <xf numFmtId="171" fontId="26" fillId="0" borderId="0" xfId="0" applyNumberFormat="1" applyFont="1" applyAlignment="1">
      <alignment horizontal="right"/>
    </xf>
    <xf numFmtId="37" fontId="30" fillId="0" borderId="0" xfId="0" applyFont="1" applyAlignment="1">
      <alignment horizontal="center"/>
    </xf>
    <xf numFmtId="0" fontId="30" fillId="0" borderId="1" xfId="12" applyNumberFormat="1" applyFont="1" applyFill="1" applyBorder="1" applyAlignment="1">
      <alignment horizontal="center"/>
    </xf>
    <xf numFmtId="167" fontId="30" fillId="0" borderId="9" xfId="2" applyNumberFormat="1" applyFont="1" applyFill="1" applyBorder="1"/>
    <xf numFmtId="37" fontId="26" fillId="0" borderId="0" xfId="0" applyFont="1" applyAlignment="1">
      <alignment wrapText="1"/>
    </xf>
    <xf numFmtId="167" fontId="26" fillId="0" borderId="0" xfId="11" applyNumberFormat="1" applyFont="1" applyFill="1"/>
    <xf numFmtId="37" fontId="30" fillId="0" borderId="5" xfId="0" applyFont="1" applyBorder="1"/>
    <xf numFmtId="5" fontId="30" fillId="0" borderId="2" xfId="0" applyNumberFormat="1" applyFont="1" applyBorder="1"/>
    <xf numFmtId="169" fontId="30" fillId="0" borderId="13" xfId="2" applyNumberFormat="1" applyFont="1" applyFill="1" applyBorder="1"/>
    <xf numFmtId="37" fontId="35" fillId="0" borderId="0" xfId="0" applyFont="1"/>
    <xf numFmtId="172" fontId="30" fillId="0" borderId="0" xfId="0" applyNumberFormat="1" applyFont="1" applyAlignment="1">
      <alignment horizontal="center"/>
    </xf>
    <xf numFmtId="37" fontId="26" fillId="0" borderId="0" xfId="24" applyFont="1"/>
    <xf numFmtId="168" fontId="26" fillId="0" borderId="0" xfId="24" applyNumberFormat="1" applyFont="1"/>
    <xf numFmtId="168" fontId="26" fillId="0" borderId="0" xfId="0" applyNumberFormat="1" applyFont="1" applyAlignment="1">
      <alignment horizontal="right"/>
    </xf>
    <xf numFmtId="10" fontId="26" fillId="0" borderId="0" xfId="0" applyNumberFormat="1" applyFont="1" applyAlignment="1">
      <alignment horizontal="center"/>
    </xf>
    <xf numFmtId="37" fontId="30" fillId="0" borderId="0" xfId="0" applyFont="1" applyAlignment="1">
      <alignment horizontal="left"/>
    </xf>
    <xf numFmtId="37" fontId="31" fillId="0" borderId="0" xfId="0" applyFont="1"/>
    <xf numFmtId="169" fontId="26" fillId="0" borderId="0" xfId="2" applyNumberFormat="1" applyFont="1" applyFill="1"/>
    <xf numFmtId="173" fontId="26" fillId="0" borderId="0" xfId="2" applyNumberFormat="1" applyFont="1" applyFill="1"/>
    <xf numFmtId="167" fontId="26" fillId="0" borderId="0" xfId="2" applyNumberFormat="1" applyFont="1" applyFill="1" applyAlignment="1">
      <alignment horizontal="center" wrapText="1"/>
    </xf>
    <xf numFmtId="37" fontId="30" fillId="2" borderId="8" xfId="0" applyFont="1" applyFill="1" applyBorder="1" applyAlignment="1">
      <alignment horizontal="center" wrapText="1"/>
    </xf>
    <xf numFmtId="37" fontId="26" fillId="0" borderId="6" xfId="24" applyFont="1" applyBorder="1"/>
    <xf numFmtId="37" fontId="26" fillId="0" borderId="10" xfId="24" applyFont="1" applyBorder="1"/>
    <xf numFmtId="37" fontId="26" fillId="0" borderId="0" xfId="24" applyFont="1" applyAlignment="1">
      <alignment horizontal="center" wrapText="1"/>
    </xf>
    <xf numFmtId="164" fontId="28" fillId="0" borderId="0" xfId="24" applyNumberFormat="1" applyFont="1"/>
    <xf numFmtId="164" fontId="26" fillId="0" borderId="0" xfId="24" applyNumberFormat="1" applyFont="1"/>
    <xf numFmtId="164" fontId="26" fillId="0" borderId="10" xfId="24" applyNumberFormat="1" applyFont="1" applyBorder="1"/>
    <xf numFmtId="37" fontId="26" fillId="0" borderId="5" xfId="24" applyFont="1" applyBorder="1"/>
    <xf numFmtId="37" fontId="26" fillId="0" borderId="10" xfId="24" applyFont="1" applyBorder="1" applyAlignment="1">
      <alignment horizontal="center" wrapText="1"/>
    </xf>
    <xf numFmtId="164" fontId="26" fillId="0" borderId="6" xfId="24" applyNumberFormat="1" applyFont="1" applyBorder="1"/>
    <xf numFmtId="37" fontId="30" fillId="0" borderId="0" xfId="24" applyFont="1"/>
    <xf numFmtId="37" fontId="30" fillId="0" borderId="4" xfId="24" applyFont="1" applyBorder="1" applyAlignment="1">
      <alignment vertical="center"/>
    </xf>
    <xf numFmtId="37" fontId="30" fillId="0" borderId="15" xfId="24" applyFont="1" applyBorder="1" applyAlignment="1">
      <alignment vertical="center"/>
    </xf>
    <xf numFmtId="37" fontId="26" fillId="2" borderId="6" xfId="24" applyFont="1" applyFill="1" applyBorder="1"/>
    <xf numFmtId="37" fontId="26" fillId="2" borderId="0" xfId="24" applyFont="1" applyFill="1"/>
    <xf numFmtId="164" fontId="28" fillId="2" borderId="0" xfId="24" applyNumberFormat="1" applyFont="1" applyFill="1"/>
    <xf numFmtId="164" fontId="26" fillId="2" borderId="10" xfId="24" applyNumberFormat="1" applyFont="1" applyFill="1" applyBorder="1"/>
    <xf numFmtId="37" fontId="26" fillId="2" borderId="10" xfId="24" applyFont="1" applyFill="1" applyBorder="1"/>
    <xf numFmtId="167" fontId="26" fillId="0" borderId="7" xfId="2" applyNumberFormat="1" applyFont="1" applyFill="1" applyBorder="1"/>
    <xf numFmtId="37" fontId="43" fillId="0" borderId="1" xfId="4" quotePrefix="1" applyNumberFormat="1" applyFont="1" applyBorder="1" applyAlignment="1" applyProtection="1"/>
    <xf numFmtId="10" fontId="26" fillId="0" borderId="0" xfId="3" applyNumberFormat="1" applyFont="1" applyFill="1"/>
    <xf numFmtId="37" fontId="26" fillId="0" borderId="0" xfId="24" applyFont="1" applyAlignment="1">
      <alignment horizontal="center"/>
    </xf>
    <xf numFmtId="166" fontId="26" fillId="0" borderId="0" xfId="1" applyNumberFormat="1" applyFont="1" applyFill="1" applyAlignment="1">
      <alignment horizontal="center" wrapText="1"/>
    </xf>
    <xf numFmtId="37" fontId="28" fillId="0" borderId="0" xfId="24" applyFont="1"/>
    <xf numFmtId="37" fontId="26" fillId="0" borderId="9" xfId="0" applyFont="1" applyBorder="1"/>
    <xf numFmtId="167" fontId="26" fillId="0" borderId="12" xfId="2" applyNumberFormat="1" applyFont="1" applyFill="1" applyBorder="1"/>
    <xf numFmtId="37" fontId="26" fillId="0" borderId="14" xfId="24" applyFont="1" applyBorder="1"/>
    <xf numFmtId="37" fontId="30" fillId="0" borderId="19" xfId="24" applyFont="1" applyBorder="1" applyAlignment="1">
      <alignment vertical="center"/>
    </xf>
    <xf numFmtId="164" fontId="26" fillId="0" borderId="5" xfId="24" applyNumberFormat="1" applyFont="1" applyBorder="1"/>
    <xf numFmtId="164" fontId="26" fillId="0" borderId="14" xfId="24" applyNumberFormat="1" applyFont="1" applyBorder="1"/>
    <xf numFmtId="164" fontId="26" fillId="0" borderId="13" xfId="24" applyNumberFormat="1" applyFont="1" applyBorder="1"/>
    <xf numFmtId="178" fontId="26" fillId="0" borderId="0" xfId="24" applyNumberFormat="1" applyFont="1" applyAlignment="1">
      <alignment horizontal="center"/>
    </xf>
    <xf numFmtId="37" fontId="28" fillId="0" borderId="0" xfId="24" applyFont="1" applyProtection="1">
      <protection locked="0"/>
    </xf>
    <xf numFmtId="5" fontId="26" fillId="0" borderId="0" xfId="24" applyNumberFormat="1" applyFont="1"/>
    <xf numFmtId="9" fontId="26" fillId="0" borderId="0" xfId="3" applyFont="1"/>
    <xf numFmtId="9" fontId="26" fillId="0" borderId="0" xfId="3" applyFont="1" applyProtection="1"/>
    <xf numFmtId="10" fontId="26" fillId="0" borderId="0" xfId="3" applyNumberFormat="1" applyFont="1" applyProtection="1"/>
    <xf numFmtId="169" fontId="26" fillId="0" borderId="0" xfId="2" applyNumberFormat="1" applyFont="1"/>
    <xf numFmtId="169" fontId="26" fillId="0" borderId="14" xfId="2" applyNumberFormat="1" applyFont="1" applyBorder="1"/>
    <xf numFmtId="37" fontId="29" fillId="0" borderId="0" xfId="24" applyFont="1"/>
    <xf numFmtId="37" fontId="30" fillId="0" borderId="0" xfId="24" applyFont="1" applyAlignment="1">
      <alignment horizontal="right"/>
    </xf>
    <xf numFmtId="37" fontId="26" fillId="0" borderId="6" xfId="24" applyFont="1" applyBorder="1" applyAlignment="1">
      <alignment horizontal="center" wrapText="1"/>
    </xf>
    <xf numFmtId="37" fontId="26" fillId="0" borderId="6" xfId="24" applyFont="1" applyBorder="1" applyAlignment="1">
      <alignment horizontal="center"/>
    </xf>
    <xf numFmtId="164" fontId="28" fillId="2" borderId="6" xfId="24" applyNumberFormat="1" applyFont="1" applyFill="1" applyBorder="1"/>
    <xf numFmtId="170" fontId="26" fillId="0" borderId="0" xfId="2" applyNumberFormat="1" applyFont="1"/>
    <xf numFmtId="167" fontId="26" fillId="0" borderId="0" xfId="2" applyNumberFormat="1" applyFont="1"/>
    <xf numFmtId="37" fontId="26" fillId="0" borderId="0" xfId="0" applyFont="1" applyAlignment="1">
      <alignment horizontal="center" vertical="center" wrapText="1"/>
    </xf>
    <xf numFmtId="37" fontId="26" fillId="0" borderId="13" xfId="24" applyFont="1" applyBorder="1"/>
    <xf numFmtId="166" fontId="26" fillId="0" borderId="0" xfId="1" applyNumberFormat="1" applyFont="1" applyFill="1" applyBorder="1"/>
    <xf numFmtId="167" fontId="30" fillId="0" borderId="0" xfId="2" applyNumberFormat="1" applyFont="1" applyFill="1" applyBorder="1"/>
    <xf numFmtId="169" fontId="26" fillId="0" borderId="15" xfId="2" applyNumberFormat="1" applyFont="1" applyFill="1" applyBorder="1"/>
    <xf numFmtId="180" fontId="26" fillId="0" borderId="0" xfId="3" applyNumberFormat="1" applyFont="1"/>
    <xf numFmtId="37" fontId="29" fillId="0" borderId="0" xfId="24" applyFont="1" applyAlignment="1">
      <alignment horizontal="center"/>
    </xf>
    <xf numFmtId="164" fontId="46" fillId="0" borderId="14" xfId="0" applyNumberFormat="1" applyFont="1" applyBorder="1"/>
    <xf numFmtId="37" fontId="47" fillId="0" borderId="0" xfId="24" applyFont="1" applyAlignment="1">
      <alignment wrapText="1"/>
    </xf>
    <xf numFmtId="173" fontId="26" fillId="0" borderId="0" xfId="2" applyNumberFormat="1" applyFont="1" applyFill="1" applyBorder="1"/>
    <xf numFmtId="37" fontId="30" fillId="0" borderId="1" xfId="0" applyFont="1" applyBorder="1" applyAlignment="1">
      <alignment horizontal="center" vertical="center"/>
    </xf>
    <xf numFmtId="37" fontId="30" fillId="0" borderId="1" xfId="0" applyFont="1" applyBorder="1" applyAlignment="1">
      <alignment horizontal="center"/>
    </xf>
    <xf numFmtId="37" fontId="26" fillId="0" borderId="0" xfId="0" applyFont="1" applyAlignment="1">
      <alignment horizontal="center" vertical="center"/>
    </xf>
    <xf numFmtId="167" fontId="26" fillId="0" borderId="0" xfId="2" applyNumberFormat="1" applyFont="1" applyBorder="1"/>
    <xf numFmtId="5" fontId="26" fillId="0" borderId="16" xfId="24" applyNumberFormat="1" applyFont="1" applyBorder="1"/>
    <xf numFmtId="164" fontId="85" fillId="2" borderId="0" xfId="24" applyNumberFormat="1" applyFont="1" applyFill="1"/>
    <xf numFmtId="164" fontId="85" fillId="2" borderId="6" xfId="24" applyNumberFormat="1" applyFont="1" applyFill="1" applyBorder="1"/>
    <xf numFmtId="166" fontId="85" fillId="0" borderId="0" xfId="12" applyNumberFormat="1" applyFont="1" applyFill="1" applyBorder="1"/>
    <xf numFmtId="167" fontId="85" fillId="0" borderId="0" xfId="2" applyNumberFormat="1" applyFont="1" applyFill="1"/>
    <xf numFmtId="17" fontId="30" fillId="0" borderId="0" xfId="0" applyNumberFormat="1" applyFont="1" applyProtection="1">
      <protection locked="0"/>
    </xf>
    <xf numFmtId="0" fontId="27" fillId="0" borderId="0" xfId="22080" applyFont="1" applyAlignment="1">
      <alignment wrapText="1"/>
    </xf>
    <xf numFmtId="37" fontId="30" fillId="0" borderId="0" xfId="0" applyFont="1" applyAlignment="1">
      <alignment horizontal="right"/>
    </xf>
    <xf numFmtId="10" fontId="30" fillId="0" borderId="0" xfId="3" applyNumberFormat="1" applyFont="1" applyFill="1" applyBorder="1" applyAlignment="1">
      <alignment horizontal="center"/>
    </xf>
    <xf numFmtId="0" fontId="7" fillId="0" borderId="0" xfId="22080" applyFont="1"/>
    <xf numFmtId="43" fontId="7" fillId="0" borderId="0" xfId="1" applyFont="1"/>
    <xf numFmtId="228" fontId="7" fillId="0" borderId="0" xfId="1" applyNumberFormat="1" applyFont="1"/>
    <xf numFmtId="174" fontId="7" fillId="0" borderId="0" xfId="1" applyNumberFormat="1" applyFont="1"/>
    <xf numFmtId="43" fontId="153" fillId="0" borderId="0" xfId="22063" applyFont="1"/>
    <xf numFmtId="37" fontId="153" fillId="0" borderId="0" xfId="0" applyFont="1"/>
    <xf numFmtId="37" fontId="28" fillId="0" borderId="0" xfId="0" applyFont="1" applyAlignment="1">
      <alignment horizontal="right"/>
    </xf>
    <xf numFmtId="10" fontId="28" fillId="0" borderId="0" xfId="3" applyNumberFormat="1" applyFont="1" applyFill="1" applyBorder="1" applyAlignment="1">
      <alignment horizontal="center"/>
    </xf>
    <xf numFmtId="10" fontId="153" fillId="0" borderId="0" xfId="3" applyNumberFormat="1" applyFont="1" applyFill="1" applyBorder="1" applyAlignment="1">
      <alignment horizontal="center"/>
    </xf>
    <xf numFmtId="227" fontId="26" fillId="0" borderId="0" xfId="0" applyNumberFormat="1" applyFont="1" applyAlignment="1">
      <alignment horizontal="center"/>
    </xf>
    <xf numFmtId="10" fontId="26" fillId="0" borderId="0" xfId="3" applyNumberFormat="1" applyFont="1" applyFill="1" applyBorder="1" applyAlignment="1">
      <alignment horizontal="center"/>
    </xf>
    <xf numFmtId="37" fontId="26" fillId="0" borderId="14" xfId="0" applyFont="1" applyBorder="1" applyAlignment="1">
      <alignment horizontal="center" wrapText="1"/>
    </xf>
    <xf numFmtId="37" fontId="26" fillId="0" borderId="71" xfId="0" applyFont="1" applyBorder="1" applyAlignment="1">
      <alignment horizontal="center"/>
    </xf>
    <xf numFmtId="10" fontId="26" fillId="0" borderId="14" xfId="3" applyNumberFormat="1" applyFont="1" applyFill="1" applyBorder="1" applyAlignment="1">
      <alignment horizontal="center" wrapText="1"/>
    </xf>
    <xf numFmtId="10" fontId="30" fillId="0" borderId="0" xfId="3" applyNumberFormat="1" applyFont="1" applyFill="1"/>
    <xf numFmtId="10" fontId="30" fillId="0" borderId="0" xfId="3" applyNumberFormat="1" applyFont="1"/>
    <xf numFmtId="167" fontId="26" fillId="0" borderId="0" xfId="2" applyNumberFormat="1" applyFont="1" applyFill="1" applyProtection="1"/>
    <xf numFmtId="167" fontId="26" fillId="0" borderId="0" xfId="2" applyNumberFormat="1" applyFont="1" applyFill="1" applyBorder="1" applyProtection="1"/>
    <xf numFmtId="37" fontId="26" fillId="0" borderId="0" xfId="0" applyFont="1" applyProtection="1">
      <protection locked="0"/>
    </xf>
    <xf numFmtId="10" fontId="26" fillId="0" borderId="0" xfId="3" applyNumberFormat="1" applyFont="1" applyFill="1" applyBorder="1" applyAlignment="1" applyProtection="1">
      <alignment horizontal="center"/>
      <protection locked="0"/>
    </xf>
    <xf numFmtId="37" fontId="26" fillId="0" borderId="73" xfId="0" applyFont="1" applyBorder="1"/>
    <xf numFmtId="37" fontId="30" fillId="0" borderId="19" xfId="0" applyFont="1" applyBorder="1" applyProtection="1">
      <protection locked="0"/>
    </xf>
    <xf numFmtId="37" fontId="30" fillId="0" borderId="0" xfId="0" applyFont="1" applyProtection="1">
      <protection locked="0"/>
    </xf>
    <xf numFmtId="10" fontId="30" fillId="0" borderId="0" xfId="3" applyNumberFormat="1" applyFont="1" applyFill="1" applyBorder="1" applyAlignment="1" applyProtection="1">
      <alignment horizontal="center"/>
      <protection locked="0"/>
    </xf>
    <xf numFmtId="167" fontId="30" fillId="0" borderId="0" xfId="2" applyNumberFormat="1" applyFont="1"/>
    <xf numFmtId="10" fontId="26" fillId="0" borderId="0" xfId="3" applyNumberFormat="1" applyFont="1" applyFill="1" applyBorder="1" applyAlignment="1" applyProtection="1">
      <alignment horizontal="center"/>
    </xf>
    <xf numFmtId="37" fontId="26" fillId="0" borderId="14" xfId="0" applyFont="1" applyBorder="1" applyProtection="1">
      <protection locked="0"/>
    </xf>
    <xf numFmtId="167" fontId="30" fillId="0" borderId="0" xfId="2" applyNumberFormat="1" applyFont="1" applyFill="1" applyBorder="1" applyProtection="1">
      <protection locked="0"/>
    </xf>
    <xf numFmtId="167" fontId="30" fillId="0" borderId="0" xfId="2" applyNumberFormat="1" applyFont="1" applyFill="1"/>
    <xf numFmtId="167" fontId="30" fillId="0" borderId="19" xfId="2" applyNumberFormat="1" applyFont="1" applyFill="1" applyBorder="1"/>
    <xf numFmtId="169" fontId="26" fillId="0" borderId="0" xfId="2" applyNumberFormat="1" applyFont="1" applyFill="1" applyBorder="1" applyProtection="1"/>
    <xf numFmtId="10" fontId="26" fillId="0" borderId="0" xfId="3" applyNumberFormat="1" applyFont="1" applyFill="1" applyProtection="1">
      <protection locked="0"/>
    </xf>
    <xf numFmtId="9" fontId="26" fillId="0" borderId="0" xfId="3" applyFont="1" applyProtection="1">
      <protection locked="0"/>
    </xf>
    <xf numFmtId="167" fontId="26" fillId="0" borderId="1" xfId="2" applyNumberFormat="1" applyFont="1" applyFill="1" applyBorder="1"/>
    <xf numFmtId="167" fontId="26" fillId="0" borderId="10" xfId="2" applyNumberFormat="1" applyFont="1" applyFill="1" applyBorder="1"/>
    <xf numFmtId="181" fontId="26" fillId="0" borderId="6" xfId="0" applyNumberFormat="1" applyFont="1" applyBorder="1" applyAlignment="1">
      <alignment horizontal="left"/>
    </xf>
    <xf numFmtId="37" fontId="30" fillId="3" borderId="1" xfId="0" applyFont="1" applyFill="1" applyBorder="1" applyAlignment="1">
      <alignment horizontal="center" vertical="center" wrapText="1"/>
    </xf>
    <xf numFmtId="167" fontId="30" fillId="0" borderId="1" xfId="2" applyNumberFormat="1" applyFont="1" applyFill="1" applyBorder="1"/>
    <xf numFmtId="167" fontId="30" fillId="0" borderId="12" xfId="2" applyNumberFormat="1" applyFont="1" applyFill="1" applyBorder="1"/>
    <xf numFmtId="37" fontId="26" fillId="0" borderId="17" xfId="0" applyFont="1" applyBorder="1"/>
    <xf numFmtId="37" fontId="30" fillId="3" borderId="9" xfId="0" applyFont="1" applyFill="1" applyBorder="1" applyAlignment="1">
      <alignment horizontal="center" vertical="center" wrapText="1"/>
    </xf>
    <xf numFmtId="37" fontId="30" fillId="3" borderId="1" xfId="0" applyFont="1" applyFill="1" applyBorder="1" applyAlignment="1">
      <alignment horizontal="center" vertical="center"/>
    </xf>
    <xf numFmtId="164" fontId="26" fillId="0" borderId="73" xfId="24" applyNumberFormat="1" applyFont="1" applyBorder="1"/>
    <xf numFmtId="166" fontId="26" fillId="0" borderId="0" xfId="1" applyNumberFormat="1" applyFont="1" applyFill="1" applyBorder="1" applyAlignment="1">
      <alignment horizontal="center"/>
    </xf>
    <xf numFmtId="37" fontId="39" fillId="0" borderId="0" xfId="0" applyFont="1" applyAlignment="1">
      <alignment wrapText="1"/>
    </xf>
    <xf numFmtId="37" fontId="155" fillId="0" borderId="0" xfId="0" applyFont="1"/>
    <xf numFmtId="37" fontId="157" fillId="0" borderId="0" xfId="0" applyFont="1"/>
    <xf numFmtId="169" fontId="154" fillId="0" borderId="0" xfId="2" applyNumberFormat="1" applyFont="1" applyAlignment="1"/>
    <xf numFmtId="169" fontId="155" fillId="0" borderId="0" xfId="2" applyNumberFormat="1" applyFont="1" applyAlignment="1"/>
    <xf numFmtId="43" fontId="26" fillId="0" borderId="0" xfId="1" applyFont="1" applyFill="1" applyBorder="1"/>
    <xf numFmtId="9" fontId="30" fillId="0" borderId="0" xfId="3" applyFont="1" applyFill="1" applyBorder="1"/>
    <xf numFmtId="10" fontId="26" fillId="0" borderId="0" xfId="3" applyNumberFormat="1" applyFont="1"/>
    <xf numFmtId="37" fontId="26" fillId="0" borderId="0" xfId="24" applyFont="1" applyAlignment="1">
      <alignment wrapText="1"/>
    </xf>
    <xf numFmtId="37" fontId="158" fillId="0" borderId="0" xfId="0" applyFont="1"/>
    <xf numFmtId="10" fontId="158" fillId="0" borderId="0" xfId="3" applyNumberFormat="1" applyFont="1"/>
    <xf numFmtId="167" fontId="26" fillId="0" borderId="9" xfId="2" applyNumberFormat="1" applyFont="1" applyFill="1" applyBorder="1"/>
    <xf numFmtId="37" fontId="26" fillId="0" borderId="71" xfId="0" applyFont="1" applyBorder="1" applyAlignment="1">
      <alignment horizontal="center" wrapText="1"/>
    </xf>
    <xf numFmtId="43" fontId="26" fillId="0" borderId="0" xfId="0" applyNumberFormat="1" applyFont="1"/>
    <xf numFmtId="43" fontId="30" fillId="0" borderId="0" xfId="1" applyFont="1" applyFill="1" applyBorder="1" applyAlignment="1">
      <alignment horizontal="center"/>
    </xf>
    <xf numFmtId="43" fontId="153" fillId="0" borderId="0" xfId="22063" applyFont="1" applyBorder="1"/>
    <xf numFmtId="43" fontId="7" fillId="0" borderId="0" xfId="1" applyFont="1" applyBorder="1"/>
    <xf numFmtId="228" fontId="7" fillId="0" borderId="0" xfId="1" applyNumberFormat="1" applyFont="1" applyBorder="1"/>
    <xf numFmtId="174" fontId="7" fillId="0" borderId="0" xfId="1" applyNumberFormat="1" applyFont="1" applyBorder="1"/>
    <xf numFmtId="37" fontId="30" fillId="0" borderId="0" xfId="0" applyFont="1" applyAlignment="1">
      <alignment horizontal="center" vertical="center" wrapText="1"/>
    </xf>
    <xf numFmtId="37" fontId="30" fillId="0" borderId="0" xfId="0" applyFont="1" applyAlignment="1">
      <alignment vertical="center" wrapText="1"/>
    </xf>
    <xf numFmtId="43" fontId="153" fillId="0" borderId="0" xfId="22063" applyFont="1" applyFill="1"/>
    <xf numFmtId="180" fontId="26" fillId="0" borderId="0" xfId="1" applyNumberFormat="1" applyFont="1" applyFill="1" applyBorder="1"/>
    <xf numFmtId="173" fontId="30" fillId="0" borderId="0" xfId="2" applyNumberFormat="1" applyFont="1" applyFill="1" applyBorder="1"/>
    <xf numFmtId="37" fontId="14" fillId="0" borderId="0" xfId="0" applyFont="1" applyAlignment="1">
      <alignment horizontal="left"/>
    </xf>
    <xf numFmtId="167" fontId="14" fillId="0" borderId="0" xfId="0" applyNumberFormat="1" applyFont="1"/>
    <xf numFmtId="37" fontId="14" fillId="91" borderId="0" xfId="0" applyFont="1" applyFill="1"/>
    <xf numFmtId="167" fontId="14" fillId="91" borderId="0" xfId="0" applyNumberFormat="1" applyFont="1" applyFill="1"/>
    <xf numFmtId="37" fontId="14" fillId="91" borderId="0" xfId="0" applyFont="1" applyFill="1" applyAlignment="1">
      <alignment wrapText="1"/>
    </xf>
    <xf numFmtId="37" fontId="14" fillId="0" borderId="0" xfId="0" applyFont="1" applyAlignment="1">
      <alignment wrapText="1"/>
    </xf>
    <xf numFmtId="37" fontId="14" fillId="0" borderId="0" xfId="0" applyFont="1" applyAlignment="1">
      <alignment horizontal="left" wrapText="1"/>
    </xf>
    <xf numFmtId="37" fontId="14" fillId="91" borderId="0" xfId="0" applyFont="1" applyFill="1" applyAlignment="1">
      <alignment horizontal="left" wrapText="1"/>
    </xf>
    <xf numFmtId="169" fontId="26" fillId="0" borderId="7" xfId="2" applyNumberFormat="1" applyFont="1" applyFill="1" applyBorder="1"/>
    <xf numFmtId="169" fontId="26" fillId="0" borderId="1" xfId="2" applyNumberFormat="1" applyFont="1" applyFill="1" applyBorder="1"/>
    <xf numFmtId="169" fontId="26" fillId="0" borderId="0" xfId="2" applyNumberFormat="1" applyFont="1" applyFill="1" applyBorder="1"/>
    <xf numFmtId="170" fontId="26" fillId="0" borderId="0" xfId="2" applyNumberFormat="1" applyFont="1" applyFill="1" applyBorder="1"/>
    <xf numFmtId="235" fontId="26" fillId="0" borderId="0" xfId="3" applyNumberFormat="1" applyFont="1" applyFill="1" applyBorder="1"/>
    <xf numFmtId="170" fontId="26" fillId="0" borderId="0" xfId="2" applyNumberFormat="1" applyFont="1" applyFill="1"/>
    <xf numFmtId="234" fontId="26" fillId="0" borderId="0" xfId="3" applyNumberFormat="1" applyFont="1" applyFill="1"/>
    <xf numFmtId="37" fontId="26" fillId="0" borderId="73" xfId="24" applyFont="1" applyBorder="1"/>
    <xf numFmtId="37" fontId="26" fillId="0" borderId="17" xfId="24" applyFont="1" applyBorder="1" applyAlignment="1">
      <alignment horizontal="center" wrapText="1"/>
    </xf>
    <xf numFmtId="37" fontId="26" fillId="0" borderId="7" xfId="24" applyFont="1" applyBorder="1"/>
    <xf numFmtId="164" fontId="85" fillId="0" borderId="7" xfId="24" applyNumberFormat="1" applyFont="1" applyBorder="1"/>
    <xf numFmtId="164" fontId="26" fillId="0" borderId="7" xfId="24" applyNumberFormat="1" applyFont="1" applyBorder="1"/>
    <xf numFmtId="37" fontId="26" fillId="2" borderId="7" xfId="24" applyFont="1" applyFill="1" applyBorder="1"/>
    <xf numFmtId="164" fontId="26" fillId="0" borderId="85" xfId="24" applyNumberFormat="1" applyFont="1" applyBorder="1"/>
    <xf numFmtId="167" fontId="26" fillId="0" borderId="10" xfId="2" applyNumberFormat="1" applyFont="1" applyBorder="1"/>
    <xf numFmtId="166" fontId="28" fillId="0" borderId="0" xfId="1" applyNumberFormat="1" applyFont="1" applyBorder="1"/>
    <xf numFmtId="37" fontId="30" fillId="0" borderId="5" xfId="24" applyFont="1" applyBorder="1"/>
    <xf numFmtId="37" fontId="30" fillId="0" borderId="13" xfId="24" applyFont="1" applyBorder="1"/>
    <xf numFmtId="37" fontId="26" fillId="0" borderId="0" xfId="24" applyFont="1" applyAlignment="1">
      <alignment horizontal="left"/>
    </xf>
    <xf numFmtId="167" fontId="26" fillId="0" borderId="11" xfId="2" applyNumberFormat="1" applyFont="1" applyFill="1" applyBorder="1"/>
    <xf numFmtId="44" fontId="30" fillId="0" borderId="0" xfId="2" applyFont="1" applyFill="1" applyBorder="1"/>
    <xf numFmtId="44" fontId="26" fillId="0" borderId="0" xfId="2" applyFont="1" applyFill="1" applyBorder="1" applyProtection="1"/>
    <xf numFmtId="44" fontId="7" fillId="0" borderId="0" xfId="2" applyFont="1" applyBorder="1"/>
    <xf numFmtId="44" fontId="14" fillId="0" borderId="0" xfId="2" applyFont="1"/>
    <xf numFmtId="37" fontId="45" fillId="0" borderId="0" xfId="0" applyFont="1"/>
    <xf numFmtId="0" fontId="30" fillId="0" borderId="0" xfId="20" applyFont="1" applyAlignment="1">
      <alignment horizontal="centerContinuous"/>
    </xf>
    <xf numFmtId="0" fontId="159" fillId="0" borderId="0" xfId="20" applyFont="1" applyAlignment="1">
      <alignment horizontal="centerContinuous"/>
    </xf>
    <xf numFmtId="0" fontId="30" fillId="0" borderId="0" xfId="25" applyFont="1"/>
    <xf numFmtId="0" fontId="26" fillId="0" borderId="0" xfId="25" applyFont="1"/>
    <xf numFmtId="0" fontId="26" fillId="0" borderId="0" xfId="20" applyFont="1"/>
    <xf numFmtId="0" fontId="30" fillId="0" borderId="0" xfId="20" applyFont="1" applyAlignment="1">
      <alignment horizontal="center"/>
    </xf>
    <xf numFmtId="0" fontId="159" fillId="0" borderId="0" xfId="20" applyFont="1" applyAlignment="1">
      <alignment horizontal="center"/>
    </xf>
    <xf numFmtId="0" fontId="30" fillId="0" borderId="73" xfId="20" applyFont="1" applyBorder="1" applyAlignment="1">
      <alignment horizontal="center"/>
    </xf>
    <xf numFmtId="0" fontId="159" fillId="0" borderId="73" xfId="20" applyFont="1" applyBorder="1" applyAlignment="1">
      <alignment horizontal="center"/>
    </xf>
    <xf numFmtId="0" fontId="26" fillId="0" borderId="0" xfId="25" applyFont="1" applyAlignment="1">
      <alignment horizontal="center"/>
    </xf>
    <xf numFmtId="0" fontId="26" fillId="0" borderId="0" xfId="20" applyFont="1" applyAlignment="1">
      <alignment horizontal="center"/>
    </xf>
    <xf numFmtId="0" fontId="30" fillId="0" borderId="0" xfId="20" applyFont="1"/>
    <xf numFmtId="175" fontId="160" fillId="0" borderId="0" xfId="20" applyNumberFormat="1" applyFont="1"/>
    <xf numFmtId="175" fontId="30" fillId="0" borderId="0" xfId="20" applyNumberFormat="1" applyFont="1"/>
    <xf numFmtId="175" fontId="26" fillId="0" borderId="0" xfId="20" applyNumberFormat="1" applyFont="1"/>
    <xf numFmtId="5" fontId="26" fillId="0" borderId="0" xfId="1" applyNumberFormat="1" applyFont="1" applyBorder="1"/>
    <xf numFmtId="166" fontId="26" fillId="0" borderId="0" xfId="1" applyNumberFormat="1" applyFont="1" applyBorder="1"/>
    <xf numFmtId="175" fontId="26" fillId="0" borderId="0" xfId="25" applyNumberFormat="1" applyFont="1" applyAlignment="1">
      <alignment horizontal="left"/>
    </xf>
    <xf numFmtId="175" fontId="160" fillId="0" borderId="84" xfId="20" applyNumberFormat="1" applyFont="1" applyBorder="1"/>
    <xf numFmtId="10" fontId="161" fillId="0" borderId="0" xfId="20" applyNumberFormat="1" applyFont="1"/>
    <xf numFmtId="175" fontId="160" fillId="0" borderId="73" xfId="20" applyNumberFormat="1" applyFont="1" applyBorder="1"/>
    <xf numFmtId="175" fontId="26" fillId="0" borderId="0" xfId="25" applyNumberFormat="1" applyFont="1"/>
    <xf numFmtId="175" fontId="160" fillId="0" borderId="16" xfId="20" applyNumberFormat="1" applyFont="1" applyBorder="1"/>
    <xf numFmtId="37" fontId="160" fillId="0" borderId="0" xfId="0" applyFont="1"/>
    <xf numFmtId="177" fontId="26" fillId="0" borderId="0" xfId="1" applyNumberFormat="1" applyFont="1" applyBorder="1"/>
    <xf numFmtId="175" fontId="26" fillId="0" borderId="0" xfId="25" quotePrefix="1" applyNumberFormat="1" applyFont="1"/>
    <xf numFmtId="176" fontId="160" fillId="0" borderId="0" xfId="25" applyNumberFormat="1" applyFont="1"/>
    <xf numFmtId="0" fontId="160" fillId="0" borderId="0" xfId="25" applyFont="1"/>
    <xf numFmtId="175" fontId="161" fillId="0" borderId="0" xfId="25" applyNumberFormat="1" applyFont="1"/>
    <xf numFmtId="0" fontId="45" fillId="0" borderId="0" xfId="0" applyNumberFormat="1" applyFont="1"/>
    <xf numFmtId="0" fontId="45" fillId="0" borderId="78" xfId="0" applyNumberFormat="1" applyFont="1" applyBorder="1"/>
    <xf numFmtId="0" fontId="45" fillId="0" borderId="77" xfId="0" applyNumberFormat="1" applyFont="1" applyBorder="1"/>
    <xf numFmtId="230" fontId="45" fillId="0" borderId="78" xfId="0" applyNumberFormat="1" applyFont="1" applyBorder="1"/>
    <xf numFmtId="230" fontId="45" fillId="0" borderId="79" xfId="0" applyNumberFormat="1" applyFont="1" applyBorder="1"/>
    <xf numFmtId="230" fontId="45" fillId="0" borderId="80" xfId="0" applyNumberFormat="1" applyFont="1" applyBorder="1"/>
    <xf numFmtId="232" fontId="45" fillId="0" borderId="78" xfId="0" applyNumberFormat="1" applyFont="1" applyBorder="1"/>
    <xf numFmtId="232" fontId="45" fillId="0" borderId="79" xfId="0" applyNumberFormat="1" applyFont="1" applyBorder="1"/>
    <xf numFmtId="233" fontId="45" fillId="0" borderId="78" xfId="0" applyNumberFormat="1" applyFont="1" applyBorder="1"/>
    <xf numFmtId="231" fontId="45" fillId="0" borderId="78" xfId="0" applyNumberFormat="1" applyFont="1" applyBorder="1"/>
    <xf numFmtId="0" fontId="45" fillId="0" borderId="14" xfId="0" applyNumberFormat="1" applyFont="1" applyBorder="1"/>
    <xf numFmtId="230" fontId="45" fillId="0" borderId="0" xfId="0" applyNumberFormat="1" applyFont="1"/>
    <xf numFmtId="0" fontId="45" fillId="0" borderId="0" xfId="0" applyNumberFormat="1" applyFont="1" applyAlignment="1">
      <alignment horizontal="right"/>
    </xf>
    <xf numFmtId="39" fontId="45" fillId="0" borderId="0" xfId="0" applyNumberFormat="1" applyFont="1"/>
    <xf numFmtId="37" fontId="45" fillId="0" borderId="74" xfId="24" applyFont="1" applyBorder="1"/>
    <xf numFmtId="37" fontId="45" fillId="0" borderId="75" xfId="24" applyFont="1" applyBorder="1"/>
    <xf numFmtId="37" fontId="45" fillId="0" borderId="76" xfId="24" applyFont="1" applyBorder="1"/>
    <xf numFmtId="0" fontId="162" fillId="0" borderId="77" xfId="0" applyNumberFormat="1" applyFont="1" applyBorder="1"/>
    <xf numFmtId="164" fontId="45" fillId="0" borderId="0" xfId="416" applyNumberFormat="1" applyFont="1" applyFill="1" applyBorder="1"/>
    <xf numFmtId="37" fontId="45" fillId="0" borderId="81" xfId="24" applyFont="1" applyBorder="1"/>
    <xf numFmtId="37" fontId="45" fillId="0" borderId="82" xfId="24" applyFont="1" applyBorder="1"/>
    <xf numFmtId="37" fontId="45" fillId="0" borderId="83" xfId="24" applyFont="1" applyBorder="1"/>
    <xf numFmtId="172" fontId="26" fillId="0" borderId="0" xfId="24" applyNumberFormat="1" applyFont="1"/>
    <xf numFmtId="164" fontId="26" fillId="2" borderId="7" xfId="24" applyNumberFormat="1" applyFont="1" applyFill="1" applyBorder="1"/>
    <xf numFmtId="167" fontId="28" fillId="0" borderId="0" xfId="2" applyNumberFormat="1" applyFont="1" applyFill="1" applyProtection="1">
      <protection locked="0"/>
    </xf>
    <xf numFmtId="169" fontId="45" fillId="0" borderId="0" xfId="2" applyNumberFormat="1" applyFont="1"/>
    <xf numFmtId="180" fontId="45" fillId="0" borderId="0" xfId="3" applyNumberFormat="1" applyFont="1"/>
    <xf numFmtId="37" fontId="163" fillId="0" borderId="0" xfId="24" applyFont="1" applyAlignment="1">
      <alignment wrapText="1"/>
    </xf>
    <xf numFmtId="37" fontId="163" fillId="0" borderId="0" xfId="24" applyFont="1"/>
    <xf numFmtId="37" fontId="164" fillId="0" borderId="0" xfId="0" applyFont="1"/>
    <xf numFmtId="37" fontId="165" fillId="0" borderId="0" xfId="24" applyFont="1"/>
    <xf numFmtId="10" fontId="163" fillId="0" borderId="0" xfId="3" applyNumberFormat="1" applyFont="1"/>
    <xf numFmtId="203" fontId="163" fillId="0" borderId="0" xfId="2" applyNumberFormat="1" applyFont="1"/>
    <xf numFmtId="37" fontId="163" fillId="0" borderId="0" xfId="0" applyFont="1"/>
    <xf numFmtId="169" fontId="45" fillId="0" borderId="0" xfId="2" applyNumberFormat="1" applyFont="1" applyFill="1"/>
    <xf numFmtId="37" fontId="163" fillId="0" borderId="0" xfId="0" applyFont="1" applyAlignment="1">
      <alignment horizontal="center" wrapText="1"/>
    </xf>
    <xf numFmtId="170" fontId="163" fillId="0" borderId="0" xfId="2" applyNumberFormat="1" applyFont="1" applyFill="1"/>
    <xf numFmtId="169" fontId="163" fillId="0" borderId="0" xfId="2" applyNumberFormat="1" applyFont="1" applyFill="1" applyAlignment="1">
      <alignment horizontal="center" wrapText="1"/>
    </xf>
    <xf numFmtId="10" fontId="163" fillId="0" borderId="0" xfId="3" applyNumberFormat="1" applyFont="1" applyFill="1"/>
    <xf numFmtId="167" fontId="26" fillId="0" borderId="73" xfId="2" applyNumberFormat="1" applyFont="1" applyBorder="1"/>
    <xf numFmtId="180" fontId="26" fillId="0" borderId="11" xfId="3" applyNumberFormat="1" applyFont="1" applyBorder="1"/>
    <xf numFmtId="2" fontId="26" fillId="0" borderId="0" xfId="3" applyNumberFormat="1" applyFont="1" applyFill="1"/>
    <xf numFmtId="164" fontId="85" fillId="0" borderId="6" xfId="24" applyNumberFormat="1" applyFont="1" applyBorder="1"/>
    <xf numFmtId="5" fontId="26" fillId="0" borderId="73" xfId="24" applyNumberFormat="1" applyFont="1" applyBorder="1"/>
    <xf numFmtId="166" fontId="26" fillId="0" borderId="73" xfId="12" applyNumberFormat="1" applyFont="1" applyFill="1" applyBorder="1"/>
    <xf numFmtId="228" fontId="7" fillId="0" borderId="0" xfId="1" applyNumberFormat="1" applyFont="1" applyFill="1"/>
    <xf numFmtId="17" fontId="28" fillId="0" borderId="0" xfId="24" applyNumberFormat="1" applyFont="1" applyAlignment="1">
      <alignment horizontal="center"/>
    </xf>
    <xf numFmtId="17" fontId="26" fillId="0" borderId="0" xfId="0" applyNumberFormat="1" applyFont="1" applyAlignment="1">
      <alignment horizontal="left"/>
    </xf>
    <xf numFmtId="169" fontId="26" fillId="0" borderId="0" xfId="2" applyNumberFormat="1" applyFont="1" applyFill="1" applyProtection="1"/>
    <xf numFmtId="169" fontId="26" fillId="0" borderId="73" xfId="2" applyNumberFormat="1" applyFont="1" applyFill="1" applyBorder="1" applyProtection="1"/>
    <xf numFmtId="169" fontId="30" fillId="0" borderId="0" xfId="2" applyNumberFormat="1" applyFont="1" applyFill="1" applyBorder="1"/>
    <xf numFmtId="44" fontId="26" fillId="0" borderId="0" xfId="2" applyFont="1" applyFill="1" applyAlignment="1">
      <alignment horizontal="right"/>
    </xf>
    <xf numFmtId="44" fontId="28" fillId="0" borderId="0" xfId="2" applyFont="1" applyFill="1" applyProtection="1">
      <protection locked="0"/>
    </xf>
    <xf numFmtId="236" fontId="26" fillId="0" borderId="0" xfId="24" applyNumberFormat="1" applyFont="1"/>
    <xf numFmtId="164" fontId="167" fillId="0" borderId="0" xfId="416" applyNumberFormat="1" applyFont="1" applyFill="1" applyBorder="1"/>
    <xf numFmtId="37" fontId="168" fillId="0" borderId="0" xfId="0" applyFont="1"/>
    <xf numFmtId="37" fontId="26" fillId="0" borderId="0" xfId="24" quotePrefix="1" applyFont="1" applyAlignment="1">
      <alignment horizontal="center"/>
    </xf>
    <xf numFmtId="10" fontId="169" fillId="0" borderId="0" xfId="3" applyNumberFormat="1" applyFont="1" applyFill="1" applyBorder="1" applyAlignment="1" applyProtection="1">
      <alignment horizontal="center"/>
    </xf>
    <xf numFmtId="169" fontId="169" fillId="0" borderId="19" xfId="2" applyNumberFormat="1" applyFont="1" applyFill="1" applyBorder="1" applyProtection="1"/>
    <xf numFmtId="180" fontId="45" fillId="0" borderId="78" xfId="0" applyNumberFormat="1" applyFont="1" applyBorder="1"/>
    <xf numFmtId="17" fontId="14" fillId="91" borderId="0" xfId="0" applyNumberFormat="1" applyFont="1" applyFill="1"/>
    <xf numFmtId="167" fontId="28" fillId="0" borderId="0" xfId="24" applyNumberFormat="1" applyFont="1" applyProtection="1">
      <protection locked="0"/>
    </xf>
    <xf numFmtId="234" fontId="170" fillId="0" borderId="0" xfId="3" applyNumberFormat="1" applyFont="1" applyFill="1"/>
    <xf numFmtId="43" fontId="7" fillId="0" borderId="0" xfId="1" applyFont="1" applyFill="1"/>
    <xf numFmtId="37" fontId="171" fillId="0" borderId="0" xfId="0" applyFont="1"/>
    <xf numFmtId="167" fontId="26" fillId="0" borderId="0" xfId="3" applyNumberFormat="1" applyFont="1"/>
    <xf numFmtId="43" fontId="26" fillId="0" borderId="0" xfId="1" applyFont="1" applyFill="1"/>
    <xf numFmtId="37" fontId="39" fillId="0" borderId="0" xfId="0" applyFont="1"/>
    <xf numFmtId="169" fontId="163" fillId="0" borderId="0" xfId="2" applyNumberFormat="1" applyFont="1" applyFill="1"/>
    <xf numFmtId="37" fontId="45" fillId="92" borderId="0" xfId="0" applyFont="1" applyFill="1"/>
    <xf numFmtId="37" fontId="154" fillId="92" borderId="0" xfId="0" applyFont="1" applyFill="1" applyAlignment="1">
      <alignment horizontal="center"/>
    </xf>
    <xf numFmtId="37" fontId="154" fillId="92" borderId="0" xfId="0" applyFont="1" applyFill="1" applyAlignment="1">
      <alignment wrapText="1"/>
    </xf>
    <xf numFmtId="37" fontId="156" fillId="92" borderId="0" xfId="0" applyFont="1" applyFill="1"/>
    <xf numFmtId="37" fontId="156" fillId="92" borderId="0" xfId="0" applyFont="1" applyFill="1" applyAlignment="1">
      <alignment horizontal="center"/>
    </xf>
    <xf numFmtId="37" fontId="154" fillId="92" borderId="0" xfId="0" applyFont="1" applyFill="1"/>
    <xf numFmtId="169" fontId="154" fillId="92" borderId="0" xfId="2" applyNumberFormat="1" applyFont="1" applyFill="1" applyAlignment="1"/>
    <xf numFmtId="175" fontId="30" fillId="0" borderId="0" xfId="25" applyNumberFormat="1" applyFont="1"/>
    <xf numFmtId="175" fontId="30" fillId="0" borderId="0" xfId="25" applyNumberFormat="1" applyFont="1" applyAlignment="1">
      <alignment horizontal="center"/>
    </xf>
    <xf numFmtId="37" fontId="30" fillId="0" borderId="18" xfId="24" applyFont="1" applyBorder="1"/>
    <xf numFmtId="168" fontId="45" fillId="0" borderId="0" xfId="0" applyNumberFormat="1" applyFont="1"/>
    <xf numFmtId="164" fontId="85" fillId="0" borderId="0" xfId="24" applyNumberFormat="1" applyFont="1"/>
    <xf numFmtId="9" fontId="0" fillId="0" borderId="0" xfId="3" applyFont="1"/>
    <xf numFmtId="169" fontId="163" fillId="0" borderId="0" xfId="2" applyNumberFormat="1" applyFont="1"/>
    <xf numFmtId="167" fontId="26" fillId="0" borderId="0" xfId="2" applyNumberFormat="1" applyFont="1" applyFill="1" applyProtection="1">
      <protection locked="0"/>
    </xf>
    <xf numFmtId="167" fontId="30" fillId="0" borderId="0" xfId="2" applyNumberFormat="1" applyFont="1" applyFill="1" applyProtection="1">
      <protection locked="0"/>
    </xf>
    <xf numFmtId="44" fontId="30" fillId="0" borderId="0" xfId="2" applyFont="1" applyFill="1" applyProtection="1">
      <protection locked="0"/>
    </xf>
    <xf numFmtId="14" fontId="26" fillId="0" borderId="0" xfId="24" applyNumberFormat="1" applyFont="1"/>
    <xf numFmtId="37" fontId="26" fillId="0" borderId="0" xfId="24" applyFont="1" applyAlignment="1">
      <alignment horizontal="right"/>
    </xf>
    <xf numFmtId="168" fontId="85" fillId="0" borderId="0" xfId="24" applyNumberFormat="1" applyFont="1"/>
    <xf numFmtId="37" fontId="30" fillId="0" borderId="0" xfId="24" applyFont="1" applyAlignment="1">
      <alignment horizontal="center"/>
    </xf>
    <xf numFmtId="167" fontId="30" fillId="0" borderId="13" xfId="2" applyNumberFormat="1" applyFont="1" applyBorder="1"/>
    <xf numFmtId="44" fontId="26" fillId="0" borderId="0" xfId="2" applyFont="1"/>
    <xf numFmtId="229" fontId="85" fillId="0" borderId="0" xfId="40583" applyNumberFormat="1" applyFont="1" applyProtection="1">
      <protection locked="0"/>
    </xf>
    <xf numFmtId="37" fontId="30" fillId="0" borderId="73" xfId="0" applyFont="1" applyBorder="1"/>
    <xf numFmtId="166" fontId="31" fillId="0" borderId="0" xfId="12" applyNumberFormat="1" applyFont="1" applyFill="1"/>
    <xf numFmtId="37" fontId="85" fillId="0" borderId="0" xfId="0" applyFont="1"/>
    <xf numFmtId="37" fontId="26" fillId="0" borderId="4" xfId="0" applyFont="1" applyBorder="1" applyAlignment="1">
      <alignment horizontal="center"/>
    </xf>
    <xf numFmtId="37" fontId="26" fillId="0" borderId="8" xfId="0" applyFont="1" applyBorder="1" applyAlignment="1">
      <alignment horizontal="center"/>
    </xf>
    <xf numFmtId="37" fontId="26" fillId="0" borderId="6" xfId="0" applyFont="1" applyBorder="1" applyAlignment="1">
      <alignment horizontal="center"/>
    </xf>
    <xf numFmtId="37" fontId="26" fillId="0" borderId="7" xfId="0" applyFont="1" applyBorder="1" applyAlignment="1">
      <alignment horizontal="center"/>
    </xf>
    <xf numFmtId="37" fontId="47" fillId="0" borderId="6" xfId="0" applyFont="1" applyBorder="1" applyAlignment="1">
      <alignment horizontal="center"/>
    </xf>
    <xf numFmtId="37" fontId="47" fillId="0" borderId="10" xfId="0" applyFont="1" applyBorder="1" applyAlignment="1">
      <alignment horizontal="center"/>
    </xf>
    <xf numFmtId="37" fontId="47" fillId="0" borderId="7" xfId="0" applyFont="1" applyBorder="1" applyAlignment="1">
      <alignment horizontal="center"/>
    </xf>
    <xf numFmtId="43" fontId="26" fillId="0" borderId="0" xfId="1" applyFont="1" applyFill="1" applyAlignment="1"/>
    <xf numFmtId="0" fontId="14" fillId="91" borderId="0" xfId="0" applyNumberFormat="1" applyFont="1" applyFill="1"/>
    <xf numFmtId="44" fontId="26" fillId="3" borderId="0" xfId="2" applyFont="1" applyFill="1"/>
    <xf numFmtId="37" fontId="26" fillId="3" borderId="0" xfId="0" applyFont="1" applyFill="1"/>
    <xf numFmtId="9" fontId="26" fillId="3" borderId="0" xfId="3" applyFont="1" applyFill="1"/>
    <xf numFmtId="167" fontId="85" fillId="0" borderId="0" xfId="2" applyNumberFormat="1" applyFont="1" applyFill="1" applyBorder="1"/>
    <xf numFmtId="10" fontId="26" fillId="0" borderId="0" xfId="3" applyNumberFormat="1" applyFont="1" applyAlignment="1">
      <alignment horizontal="right"/>
    </xf>
    <xf numFmtId="166" fontId="85" fillId="0" borderId="0" xfId="12" applyNumberFormat="1" applyFont="1" applyFill="1"/>
    <xf numFmtId="0" fontId="1" fillId="0" borderId="0" xfId="22080" applyFont="1"/>
    <xf numFmtId="43" fontId="1" fillId="0" borderId="0" xfId="1" applyFont="1"/>
    <xf numFmtId="228" fontId="1" fillId="0" borderId="0" xfId="1" applyNumberFormat="1" applyFont="1"/>
    <xf numFmtId="174" fontId="1" fillId="0" borderId="0" xfId="1" applyNumberFormat="1" applyFont="1"/>
    <xf numFmtId="166" fontId="30" fillId="0" borderId="73" xfId="1" applyNumberFormat="1" applyFont="1" applyBorder="1"/>
    <xf numFmtId="175" fontId="172" fillId="0" borderId="0" xfId="21" applyNumberFormat="1" applyFont="1"/>
    <xf numFmtId="175" fontId="172" fillId="0" borderId="0" xfId="20" applyNumberFormat="1" applyFont="1"/>
    <xf numFmtId="167" fontId="85" fillId="0" borderId="73" xfId="2" applyNumberFormat="1" applyFont="1" applyFill="1" applyBorder="1"/>
    <xf numFmtId="10" fontId="85" fillId="0" borderId="0" xfId="3" applyNumberFormat="1" applyFont="1" applyFill="1" applyBorder="1" applyAlignment="1">
      <alignment horizontal="center"/>
    </xf>
    <xf numFmtId="10" fontId="85" fillId="0" borderId="0" xfId="0" applyNumberFormat="1" applyFont="1" applyAlignment="1">
      <alignment horizontal="center"/>
    </xf>
    <xf numFmtId="10" fontId="85" fillId="0" borderId="0" xfId="3" applyNumberFormat="1" applyFont="1" applyFill="1"/>
    <xf numFmtId="166" fontId="85" fillId="0" borderId="73" xfId="12" applyNumberFormat="1" applyFont="1" applyFill="1" applyBorder="1"/>
    <xf numFmtId="166" fontId="85" fillId="0" borderId="14" xfId="12" applyNumberFormat="1" applyFont="1" applyFill="1" applyBorder="1"/>
    <xf numFmtId="10" fontId="86" fillId="0" borderId="0" xfId="59105" applyNumberFormat="1" applyFont="1"/>
    <xf numFmtId="41" fontId="85" fillId="0" borderId="0" xfId="21640" quotePrefix="1" applyNumberFormat="1" applyFont="1"/>
    <xf numFmtId="167" fontId="85" fillId="0" borderId="0" xfId="2" quotePrefix="1" applyNumberFormat="1" applyFont="1" applyFill="1"/>
    <xf numFmtId="37" fontId="31" fillId="3" borderId="0" xfId="0" applyFont="1" applyFill="1"/>
    <xf numFmtId="9" fontId="85" fillId="3" borderId="0" xfId="3" applyFont="1" applyFill="1"/>
    <xf numFmtId="169" fontId="85" fillId="0" borderId="0" xfId="2" applyNumberFormat="1" applyFont="1" applyFill="1"/>
    <xf numFmtId="37" fontId="28" fillId="0" borderId="0" xfId="24" applyFont="1" applyAlignment="1">
      <alignment horizontal="center"/>
    </xf>
    <xf numFmtId="37" fontId="85" fillId="0" borderId="0" xfId="24" applyFont="1"/>
    <xf numFmtId="169" fontId="168" fillId="0" borderId="0" xfId="2" applyNumberFormat="1" applyFont="1" applyFill="1"/>
    <xf numFmtId="0" fontId="167" fillId="0" borderId="0" xfId="0" applyNumberFormat="1" applyFont="1"/>
    <xf numFmtId="231" fontId="167" fillId="0" borderId="78" xfId="0" applyNumberFormat="1" applyFont="1" applyBorder="1"/>
    <xf numFmtId="169" fontId="167" fillId="0" borderId="0" xfId="2" applyNumberFormat="1" applyFont="1" applyFill="1"/>
    <xf numFmtId="229" fontId="85" fillId="3" borderId="0" xfId="40583" applyNumberFormat="1" applyFont="1" applyFill="1" applyProtection="1">
      <protection locked="0"/>
    </xf>
    <xf numFmtId="37" fontId="26" fillId="0" borderId="9" xfId="0" applyFont="1" applyBorder="1" applyAlignment="1">
      <alignment horizontal="center" vertical="center" wrapText="1"/>
    </xf>
    <xf numFmtId="37" fontId="26" fillId="0" borderId="11" xfId="0" applyFont="1" applyBorder="1" applyAlignment="1">
      <alignment horizontal="center" vertical="center" wrapText="1"/>
    </xf>
    <xf numFmtId="37" fontId="26" fillId="0" borderId="12" xfId="0" applyFont="1" applyBorder="1" applyAlignment="1">
      <alignment horizontal="center" vertical="center" wrapText="1"/>
    </xf>
    <xf numFmtId="37" fontId="30" fillId="0" borderId="9" xfId="24" applyFont="1" applyBorder="1" applyAlignment="1">
      <alignment horizontal="center" vertical="center"/>
    </xf>
    <xf numFmtId="37" fontId="30" fillId="0" borderId="11" xfId="24" applyFont="1" applyBorder="1" applyAlignment="1">
      <alignment horizontal="center" vertical="center"/>
    </xf>
    <xf numFmtId="37" fontId="30" fillId="0" borderId="12" xfId="24" applyFont="1" applyBorder="1" applyAlignment="1">
      <alignment horizontal="center" vertical="center"/>
    </xf>
    <xf numFmtId="37" fontId="30" fillId="5" borderId="9" xfId="24" applyFont="1" applyFill="1" applyBorder="1" applyAlignment="1">
      <alignment horizontal="center"/>
    </xf>
    <xf numFmtId="37" fontId="30" fillId="5" borderId="11" xfId="24" applyFont="1" applyFill="1" applyBorder="1" applyAlignment="1">
      <alignment horizontal="center"/>
    </xf>
    <xf numFmtId="37" fontId="30" fillId="5" borderId="12" xfId="24" applyFont="1" applyFill="1" applyBorder="1" applyAlignment="1">
      <alignment horizontal="center"/>
    </xf>
    <xf numFmtId="37" fontId="30" fillId="3" borderId="9" xfId="24" applyFont="1" applyFill="1" applyBorder="1" applyAlignment="1">
      <alignment horizontal="center"/>
    </xf>
    <xf numFmtId="37" fontId="30" fillId="3" borderId="11" xfId="24" applyFont="1" applyFill="1" applyBorder="1" applyAlignment="1">
      <alignment horizontal="center"/>
    </xf>
    <xf numFmtId="37" fontId="30" fillId="3" borderId="12" xfId="24" applyFont="1" applyFill="1" applyBorder="1" applyAlignment="1">
      <alignment horizontal="center"/>
    </xf>
    <xf numFmtId="37" fontId="30" fillId="0" borderId="6" xfId="24" applyFont="1" applyBorder="1" applyAlignment="1">
      <alignment horizontal="center"/>
    </xf>
    <xf numFmtId="37" fontId="30" fillId="0" borderId="0" xfId="24" applyFont="1" applyAlignment="1">
      <alignment horizontal="center"/>
    </xf>
    <xf numFmtId="37" fontId="30" fillId="5" borderId="73" xfId="24" applyFont="1" applyFill="1" applyBorder="1" applyAlignment="1">
      <alignment horizontal="center"/>
    </xf>
    <xf numFmtId="37" fontId="166" fillId="0" borderId="0" xfId="0" applyFont="1" applyAlignment="1">
      <alignment horizontal="center"/>
    </xf>
    <xf numFmtId="37" fontId="26" fillId="3" borderId="0" xfId="0" applyFont="1" applyFill="1" applyAlignment="1">
      <alignment horizontal="center"/>
    </xf>
    <xf numFmtId="37" fontId="30" fillId="2" borderId="4" xfId="0" applyFont="1" applyFill="1" applyBorder="1" applyAlignment="1">
      <alignment horizontal="left" wrapText="1"/>
    </xf>
    <xf numFmtId="37" fontId="30" fillId="2" borderId="19" xfId="0" applyFont="1" applyFill="1" applyBorder="1" applyAlignment="1">
      <alignment horizontal="left" wrapText="1"/>
    </xf>
    <xf numFmtId="37" fontId="30" fillId="3" borderId="9" xfId="0" applyFont="1" applyFill="1" applyBorder="1" applyAlignment="1">
      <alignment horizontal="center" vertical="center"/>
    </xf>
    <xf numFmtId="37" fontId="30" fillId="3" borderId="12" xfId="0" applyFont="1" applyFill="1" applyBorder="1" applyAlignment="1">
      <alignment horizontal="center" vertical="center"/>
    </xf>
    <xf numFmtId="37" fontId="30" fillId="3" borderId="9" xfId="0" applyFont="1" applyFill="1" applyBorder="1" applyAlignment="1">
      <alignment horizontal="center" vertical="center" wrapText="1"/>
    </xf>
    <xf numFmtId="37" fontId="30" fillId="3" borderId="12" xfId="0" applyFont="1" applyFill="1" applyBorder="1" applyAlignment="1">
      <alignment horizontal="center" vertical="center" wrapText="1"/>
    </xf>
    <xf numFmtId="37" fontId="30" fillId="0" borderId="9" xfId="0" applyFont="1" applyBorder="1" applyAlignment="1">
      <alignment horizontal="center"/>
    </xf>
    <xf numFmtId="37" fontId="30" fillId="0" borderId="11" xfId="0" applyFont="1" applyBorder="1" applyAlignment="1">
      <alignment horizontal="center"/>
    </xf>
    <xf numFmtId="37" fontId="30" fillId="0" borderId="12" xfId="0" applyFont="1" applyBorder="1" applyAlignment="1">
      <alignment horizontal="center"/>
    </xf>
    <xf numFmtId="37" fontId="30" fillId="2" borderId="9" xfId="0" applyFont="1" applyFill="1" applyBorder="1" applyAlignment="1">
      <alignment horizontal="center"/>
    </xf>
    <xf numFmtId="37" fontId="30" fillId="2" borderId="11" xfId="0" applyFont="1" applyFill="1" applyBorder="1" applyAlignment="1">
      <alignment horizontal="center"/>
    </xf>
    <xf numFmtId="37" fontId="30" fillId="2" borderId="12" xfId="0" applyFont="1" applyFill="1" applyBorder="1" applyAlignment="1">
      <alignment horizontal="center"/>
    </xf>
    <xf numFmtId="0" fontId="30" fillId="0" borderId="0" xfId="20" applyFont="1" applyAlignment="1">
      <alignment horizontal="center"/>
    </xf>
  </cellXfs>
  <cellStyles count="59106">
    <cellStyle name="20% - Accent1" xfId="59064" builtinId="30" customBuiltin="1"/>
    <cellStyle name="20% - Accent1 2" xfId="31" xr:uid="{00000000-0005-0000-0000-000001000000}"/>
    <cellStyle name="20% - Accent1 2 2" xfId="251" xr:uid="{00000000-0005-0000-0000-000002000000}"/>
    <cellStyle name="20% - Accent1 2 2 2" xfId="5437" xr:uid="{00000000-0005-0000-0000-000003000000}"/>
    <cellStyle name="20% - Accent1 2 2 2 2" xfId="8522" xr:uid="{00000000-0005-0000-0000-000004000000}"/>
    <cellStyle name="20% - Accent1 2 2 2 2 2" xfId="14714" xr:uid="{00000000-0005-0000-0000-000005000000}"/>
    <cellStyle name="20% - Accent1 2 2 2 2 2 2" xfId="33674" xr:uid="{00000000-0005-0000-0000-000006000000}"/>
    <cellStyle name="20% - Accent1 2 2 2 2 2 3" xfId="52138" xr:uid="{00000000-0005-0000-0000-000007000000}"/>
    <cellStyle name="20% - Accent1 2 2 2 2 3" xfId="20866" xr:uid="{00000000-0005-0000-0000-000008000000}"/>
    <cellStyle name="20% - Accent1 2 2 2 2 3 2" xfId="39826" xr:uid="{00000000-0005-0000-0000-000009000000}"/>
    <cellStyle name="20% - Accent1 2 2 2 2 3 3" xfId="58290" xr:uid="{00000000-0005-0000-0000-00000A000000}"/>
    <cellStyle name="20% - Accent1 2 2 2 2 4" xfId="27521" xr:uid="{00000000-0005-0000-0000-00000B000000}"/>
    <cellStyle name="20% - Accent1 2 2 2 2 5" xfId="45985" xr:uid="{00000000-0005-0000-0000-00000C000000}"/>
    <cellStyle name="20% - Accent1 2 2 2 3" xfId="11648" xr:uid="{00000000-0005-0000-0000-00000D000000}"/>
    <cellStyle name="20% - Accent1 2 2 2 3 2" xfId="30608" xr:uid="{00000000-0005-0000-0000-00000E000000}"/>
    <cellStyle name="20% - Accent1 2 2 2 3 3" xfId="49072" xr:uid="{00000000-0005-0000-0000-00000F000000}"/>
    <cellStyle name="20% - Accent1 2 2 2 4" xfId="17800" xr:uid="{00000000-0005-0000-0000-000010000000}"/>
    <cellStyle name="20% - Accent1 2 2 2 4 2" xfId="36760" xr:uid="{00000000-0005-0000-0000-000011000000}"/>
    <cellStyle name="20% - Accent1 2 2 2 4 3" xfId="55224" xr:uid="{00000000-0005-0000-0000-000012000000}"/>
    <cellStyle name="20% - Accent1 2 2 2 5" xfId="24455" xr:uid="{00000000-0005-0000-0000-000013000000}"/>
    <cellStyle name="20% - Accent1 2 2 2 6" xfId="42919" xr:uid="{00000000-0005-0000-0000-000014000000}"/>
    <cellStyle name="20% - Accent1 2 2 3" xfId="6987" xr:uid="{00000000-0005-0000-0000-000015000000}"/>
    <cellStyle name="20% - Accent1 2 2 3 2" xfId="13180" xr:uid="{00000000-0005-0000-0000-000016000000}"/>
    <cellStyle name="20% - Accent1 2 2 3 2 2" xfId="32140" xr:uid="{00000000-0005-0000-0000-000017000000}"/>
    <cellStyle name="20% - Accent1 2 2 3 2 3" xfId="50604" xr:uid="{00000000-0005-0000-0000-000018000000}"/>
    <cellStyle name="20% - Accent1 2 2 3 3" xfId="19332" xr:uid="{00000000-0005-0000-0000-000019000000}"/>
    <cellStyle name="20% - Accent1 2 2 3 3 2" xfId="38292" xr:uid="{00000000-0005-0000-0000-00001A000000}"/>
    <cellStyle name="20% - Accent1 2 2 3 3 3" xfId="56756" xr:uid="{00000000-0005-0000-0000-00001B000000}"/>
    <cellStyle name="20% - Accent1 2 2 3 4" xfId="25987" xr:uid="{00000000-0005-0000-0000-00001C000000}"/>
    <cellStyle name="20% - Accent1 2 2 3 5" xfId="44451" xr:uid="{00000000-0005-0000-0000-00001D000000}"/>
    <cellStyle name="20% - Accent1 2 2 4" xfId="10114" xr:uid="{00000000-0005-0000-0000-00001E000000}"/>
    <cellStyle name="20% - Accent1 2 2 4 2" xfId="29074" xr:uid="{00000000-0005-0000-0000-00001F000000}"/>
    <cellStyle name="20% - Accent1 2 2 4 3" xfId="47538" xr:uid="{00000000-0005-0000-0000-000020000000}"/>
    <cellStyle name="20% - Accent1 2 2 5" xfId="16266" xr:uid="{00000000-0005-0000-0000-000021000000}"/>
    <cellStyle name="20% - Accent1 2 2 5 2" xfId="35226" xr:uid="{00000000-0005-0000-0000-000022000000}"/>
    <cellStyle name="20% - Accent1 2 2 5 3" xfId="53690" xr:uid="{00000000-0005-0000-0000-000023000000}"/>
    <cellStyle name="20% - Accent1 2 2 6" xfId="22921" xr:uid="{00000000-0005-0000-0000-000024000000}"/>
    <cellStyle name="20% - Accent1 2 2 7" xfId="41385" xr:uid="{00000000-0005-0000-0000-000025000000}"/>
    <cellStyle name="20% - Accent1 2 3" xfId="4652" xr:uid="{00000000-0005-0000-0000-000026000000}"/>
    <cellStyle name="20% - Accent1 2 3 2" xfId="7753" xr:uid="{00000000-0005-0000-0000-000027000000}"/>
    <cellStyle name="20% - Accent1 2 3 2 2" xfId="13945" xr:uid="{00000000-0005-0000-0000-000028000000}"/>
    <cellStyle name="20% - Accent1 2 3 2 2 2" xfId="32905" xr:uid="{00000000-0005-0000-0000-000029000000}"/>
    <cellStyle name="20% - Accent1 2 3 2 2 3" xfId="51369" xr:uid="{00000000-0005-0000-0000-00002A000000}"/>
    <cellStyle name="20% - Accent1 2 3 2 3" xfId="20097" xr:uid="{00000000-0005-0000-0000-00002B000000}"/>
    <cellStyle name="20% - Accent1 2 3 2 3 2" xfId="39057" xr:uid="{00000000-0005-0000-0000-00002C000000}"/>
    <cellStyle name="20% - Accent1 2 3 2 3 3" xfId="57521" xr:uid="{00000000-0005-0000-0000-00002D000000}"/>
    <cellStyle name="20% - Accent1 2 3 2 4" xfId="26752" xr:uid="{00000000-0005-0000-0000-00002E000000}"/>
    <cellStyle name="20% - Accent1 2 3 2 5" xfId="45216" xr:uid="{00000000-0005-0000-0000-00002F000000}"/>
    <cellStyle name="20% - Accent1 2 3 3" xfId="10879" xr:uid="{00000000-0005-0000-0000-000030000000}"/>
    <cellStyle name="20% - Accent1 2 3 3 2" xfId="29839" xr:uid="{00000000-0005-0000-0000-000031000000}"/>
    <cellStyle name="20% - Accent1 2 3 3 3" xfId="48303" xr:uid="{00000000-0005-0000-0000-000032000000}"/>
    <cellStyle name="20% - Accent1 2 3 4" xfId="17031" xr:uid="{00000000-0005-0000-0000-000033000000}"/>
    <cellStyle name="20% - Accent1 2 3 4 2" xfId="35991" xr:uid="{00000000-0005-0000-0000-000034000000}"/>
    <cellStyle name="20% - Accent1 2 3 4 3" xfId="54455" xr:uid="{00000000-0005-0000-0000-000035000000}"/>
    <cellStyle name="20% - Accent1 2 3 5" xfId="23686" xr:uid="{00000000-0005-0000-0000-000036000000}"/>
    <cellStyle name="20% - Accent1 2 3 6" xfId="42150" xr:uid="{00000000-0005-0000-0000-000037000000}"/>
    <cellStyle name="20% - Accent1 2 4" xfId="6218" xr:uid="{00000000-0005-0000-0000-000038000000}"/>
    <cellStyle name="20% - Accent1 2 4 2" xfId="12411" xr:uid="{00000000-0005-0000-0000-000039000000}"/>
    <cellStyle name="20% - Accent1 2 4 2 2" xfId="31371" xr:uid="{00000000-0005-0000-0000-00003A000000}"/>
    <cellStyle name="20% - Accent1 2 4 2 3" xfId="49835" xr:uid="{00000000-0005-0000-0000-00003B000000}"/>
    <cellStyle name="20% - Accent1 2 4 3" xfId="18563" xr:uid="{00000000-0005-0000-0000-00003C000000}"/>
    <cellStyle name="20% - Accent1 2 4 3 2" xfId="37523" xr:uid="{00000000-0005-0000-0000-00003D000000}"/>
    <cellStyle name="20% - Accent1 2 4 3 3" xfId="55987" xr:uid="{00000000-0005-0000-0000-00003E000000}"/>
    <cellStyle name="20% - Accent1 2 4 4" xfId="25218" xr:uid="{00000000-0005-0000-0000-00003F000000}"/>
    <cellStyle name="20% - Accent1 2 4 5" xfId="43682" xr:uid="{00000000-0005-0000-0000-000040000000}"/>
    <cellStyle name="20% - Accent1 2 5" xfId="9345" xr:uid="{00000000-0005-0000-0000-000041000000}"/>
    <cellStyle name="20% - Accent1 2 5 2" xfId="28305" xr:uid="{00000000-0005-0000-0000-000042000000}"/>
    <cellStyle name="20% - Accent1 2 5 3" xfId="46769" xr:uid="{00000000-0005-0000-0000-000043000000}"/>
    <cellStyle name="20% - Accent1 2 6" xfId="15497" xr:uid="{00000000-0005-0000-0000-000044000000}"/>
    <cellStyle name="20% - Accent1 2 6 2" xfId="34457" xr:uid="{00000000-0005-0000-0000-000045000000}"/>
    <cellStyle name="20% - Accent1 2 6 3" xfId="52921" xr:uid="{00000000-0005-0000-0000-000046000000}"/>
    <cellStyle name="20% - Accent1 2 7" xfId="22037" xr:uid="{00000000-0005-0000-0000-000047000000}"/>
    <cellStyle name="20% - Accent1 2 8" xfId="22152" xr:uid="{00000000-0005-0000-0000-000048000000}"/>
    <cellStyle name="20% - Accent1 2 9" xfId="40613" xr:uid="{00000000-0005-0000-0000-000049000000}"/>
    <cellStyle name="20% - Accent1 3" xfId="32" xr:uid="{00000000-0005-0000-0000-00004A000000}"/>
    <cellStyle name="20% - Accent1 3 2" xfId="252" xr:uid="{00000000-0005-0000-0000-00004B000000}"/>
    <cellStyle name="20% - Accent1 3 2 2" xfId="5438" xr:uid="{00000000-0005-0000-0000-00004C000000}"/>
    <cellStyle name="20% - Accent1 3 2 2 2" xfId="8523" xr:uid="{00000000-0005-0000-0000-00004D000000}"/>
    <cellStyle name="20% - Accent1 3 2 2 2 2" xfId="14715" xr:uid="{00000000-0005-0000-0000-00004E000000}"/>
    <cellStyle name="20% - Accent1 3 2 2 2 2 2" xfId="33675" xr:uid="{00000000-0005-0000-0000-00004F000000}"/>
    <cellStyle name="20% - Accent1 3 2 2 2 2 3" xfId="52139" xr:uid="{00000000-0005-0000-0000-000050000000}"/>
    <cellStyle name="20% - Accent1 3 2 2 2 3" xfId="20867" xr:uid="{00000000-0005-0000-0000-000051000000}"/>
    <cellStyle name="20% - Accent1 3 2 2 2 3 2" xfId="39827" xr:uid="{00000000-0005-0000-0000-000052000000}"/>
    <cellStyle name="20% - Accent1 3 2 2 2 3 3" xfId="58291" xr:uid="{00000000-0005-0000-0000-000053000000}"/>
    <cellStyle name="20% - Accent1 3 2 2 2 4" xfId="27522" xr:uid="{00000000-0005-0000-0000-000054000000}"/>
    <cellStyle name="20% - Accent1 3 2 2 2 5" xfId="45986" xr:uid="{00000000-0005-0000-0000-000055000000}"/>
    <cellStyle name="20% - Accent1 3 2 2 3" xfId="11649" xr:uid="{00000000-0005-0000-0000-000056000000}"/>
    <cellStyle name="20% - Accent1 3 2 2 3 2" xfId="30609" xr:uid="{00000000-0005-0000-0000-000057000000}"/>
    <cellStyle name="20% - Accent1 3 2 2 3 3" xfId="49073" xr:uid="{00000000-0005-0000-0000-000058000000}"/>
    <cellStyle name="20% - Accent1 3 2 2 4" xfId="17801" xr:uid="{00000000-0005-0000-0000-000059000000}"/>
    <cellStyle name="20% - Accent1 3 2 2 4 2" xfId="36761" xr:uid="{00000000-0005-0000-0000-00005A000000}"/>
    <cellStyle name="20% - Accent1 3 2 2 4 3" xfId="55225" xr:uid="{00000000-0005-0000-0000-00005B000000}"/>
    <cellStyle name="20% - Accent1 3 2 2 5" xfId="24456" xr:uid="{00000000-0005-0000-0000-00005C000000}"/>
    <cellStyle name="20% - Accent1 3 2 2 6" xfId="42920" xr:uid="{00000000-0005-0000-0000-00005D000000}"/>
    <cellStyle name="20% - Accent1 3 2 3" xfId="6988" xr:uid="{00000000-0005-0000-0000-00005E000000}"/>
    <cellStyle name="20% - Accent1 3 2 3 2" xfId="13181" xr:uid="{00000000-0005-0000-0000-00005F000000}"/>
    <cellStyle name="20% - Accent1 3 2 3 2 2" xfId="32141" xr:uid="{00000000-0005-0000-0000-000060000000}"/>
    <cellStyle name="20% - Accent1 3 2 3 2 3" xfId="50605" xr:uid="{00000000-0005-0000-0000-000061000000}"/>
    <cellStyle name="20% - Accent1 3 2 3 3" xfId="19333" xr:uid="{00000000-0005-0000-0000-000062000000}"/>
    <cellStyle name="20% - Accent1 3 2 3 3 2" xfId="38293" xr:uid="{00000000-0005-0000-0000-000063000000}"/>
    <cellStyle name="20% - Accent1 3 2 3 3 3" xfId="56757" xr:uid="{00000000-0005-0000-0000-000064000000}"/>
    <cellStyle name="20% - Accent1 3 2 3 4" xfId="25988" xr:uid="{00000000-0005-0000-0000-000065000000}"/>
    <cellStyle name="20% - Accent1 3 2 3 5" xfId="44452" xr:uid="{00000000-0005-0000-0000-000066000000}"/>
    <cellStyle name="20% - Accent1 3 2 4" xfId="10115" xr:uid="{00000000-0005-0000-0000-000067000000}"/>
    <cellStyle name="20% - Accent1 3 2 4 2" xfId="29075" xr:uid="{00000000-0005-0000-0000-000068000000}"/>
    <cellStyle name="20% - Accent1 3 2 4 3" xfId="47539" xr:uid="{00000000-0005-0000-0000-000069000000}"/>
    <cellStyle name="20% - Accent1 3 2 5" xfId="16267" xr:uid="{00000000-0005-0000-0000-00006A000000}"/>
    <cellStyle name="20% - Accent1 3 2 5 2" xfId="35227" xr:uid="{00000000-0005-0000-0000-00006B000000}"/>
    <cellStyle name="20% - Accent1 3 2 5 3" xfId="53691" xr:uid="{00000000-0005-0000-0000-00006C000000}"/>
    <cellStyle name="20% - Accent1 3 2 6" xfId="22922" xr:uid="{00000000-0005-0000-0000-00006D000000}"/>
    <cellStyle name="20% - Accent1 3 2 7" xfId="41386" xr:uid="{00000000-0005-0000-0000-00006E000000}"/>
    <cellStyle name="20% - Accent1 3 3" xfId="4653" xr:uid="{00000000-0005-0000-0000-00006F000000}"/>
    <cellStyle name="20% - Accent1 3 3 2" xfId="7754" xr:uid="{00000000-0005-0000-0000-000070000000}"/>
    <cellStyle name="20% - Accent1 3 3 2 2" xfId="13946" xr:uid="{00000000-0005-0000-0000-000071000000}"/>
    <cellStyle name="20% - Accent1 3 3 2 2 2" xfId="32906" xr:uid="{00000000-0005-0000-0000-000072000000}"/>
    <cellStyle name="20% - Accent1 3 3 2 2 3" xfId="51370" xr:uid="{00000000-0005-0000-0000-000073000000}"/>
    <cellStyle name="20% - Accent1 3 3 2 3" xfId="20098" xr:uid="{00000000-0005-0000-0000-000074000000}"/>
    <cellStyle name="20% - Accent1 3 3 2 3 2" xfId="39058" xr:uid="{00000000-0005-0000-0000-000075000000}"/>
    <cellStyle name="20% - Accent1 3 3 2 3 3" xfId="57522" xr:uid="{00000000-0005-0000-0000-000076000000}"/>
    <cellStyle name="20% - Accent1 3 3 2 4" xfId="26753" xr:uid="{00000000-0005-0000-0000-000077000000}"/>
    <cellStyle name="20% - Accent1 3 3 2 5" xfId="45217" xr:uid="{00000000-0005-0000-0000-000078000000}"/>
    <cellStyle name="20% - Accent1 3 3 3" xfId="10880" xr:uid="{00000000-0005-0000-0000-000079000000}"/>
    <cellStyle name="20% - Accent1 3 3 3 2" xfId="29840" xr:uid="{00000000-0005-0000-0000-00007A000000}"/>
    <cellStyle name="20% - Accent1 3 3 3 3" xfId="48304" xr:uid="{00000000-0005-0000-0000-00007B000000}"/>
    <cellStyle name="20% - Accent1 3 3 4" xfId="17032" xr:uid="{00000000-0005-0000-0000-00007C000000}"/>
    <cellStyle name="20% - Accent1 3 3 4 2" xfId="35992" xr:uid="{00000000-0005-0000-0000-00007D000000}"/>
    <cellStyle name="20% - Accent1 3 3 4 3" xfId="54456" xr:uid="{00000000-0005-0000-0000-00007E000000}"/>
    <cellStyle name="20% - Accent1 3 3 5" xfId="23687" xr:uid="{00000000-0005-0000-0000-00007F000000}"/>
    <cellStyle name="20% - Accent1 3 3 6" xfId="42151" xr:uid="{00000000-0005-0000-0000-000080000000}"/>
    <cellStyle name="20% - Accent1 3 4" xfId="6219" xr:uid="{00000000-0005-0000-0000-000081000000}"/>
    <cellStyle name="20% - Accent1 3 4 2" xfId="12412" xr:uid="{00000000-0005-0000-0000-000082000000}"/>
    <cellStyle name="20% - Accent1 3 4 2 2" xfId="31372" xr:uid="{00000000-0005-0000-0000-000083000000}"/>
    <cellStyle name="20% - Accent1 3 4 2 3" xfId="49836" xr:uid="{00000000-0005-0000-0000-000084000000}"/>
    <cellStyle name="20% - Accent1 3 4 3" xfId="18564" xr:uid="{00000000-0005-0000-0000-000085000000}"/>
    <cellStyle name="20% - Accent1 3 4 3 2" xfId="37524" xr:uid="{00000000-0005-0000-0000-000086000000}"/>
    <cellStyle name="20% - Accent1 3 4 3 3" xfId="55988" xr:uid="{00000000-0005-0000-0000-000087000000}"/>
    <cellStyle name="20% - Accent1 3 4 4" xfId="25219" xr:uid="{00000000-0005-0000-0000-000088000000}"/>
    <cellStyle name="20% - Accent1 3 4 5" xfId="43683" xr:uid="{00000000-0005-0000-0000-000089000000}"/>
    <cellStyle name="20% - Accent1 3 5" xfId="9346" xr:uid="{00000000-0005-0000-0000-00008A000000}"/>
    <cellStyle name="20% - Accent1 3 5 2" xfId="28306" xr:uid="{00000000-0005-0000-0000-00008B000000}"/>
    <cellStyle name="20% - Accent1 3 5 3" xfId="46770" xr:uid="{00000000-0005-0000-0000-00008C000000}"/>
    <cellStyle name="20% - Accent1 3 6" xfId="15498" xr:uid="{00000000-0005-0000-0000-00008D000000}"/>
    <cellStyle name="20% - Accent1 3 6 2" xfId="34458" xr:uid="{00000000-0005-0000-0000-00008E000000}"/>
    <cellStyle name="20% - Accent1 3 6 3" xfId="52922" xr:uid="{00000000-0005-0000-0000-00008F000000}"/>
    <cellStyle name="20% - Accent1 3 7" xfId="22038" xr:uid="{00000000-0005-0000-0000-000090000000}"/>
    <cellStyle name="20% - Accent1 3 8" xfId="22153" xr:uid="{00000000-0005-0000-0000-000091000000}"/>
    <cellStyle name="20% - Accent1 3 9" xfId="40614" xr:uid="{00000000-0005-0000-0000-000092000000}"/>
    <cellStyle name="20% - Accent1 4" xfId="429" xr:uid="{00000000-0005-0000-0000-000093000000}"/>
    <cellStyle name="20% - Accent1 4 2" xfId="3848" xr:uid="{00000000-0005-0000-0000-000094000000}"/>
    <cellStyle name="20% - Accent1 4 2 2" xfId="5439" xr:uid="{00000000-0005-0000-0000-000095000000}"/>
    <cellStyle name="20% - Accent1 4 2 2 2" xfId="8524" xr:uid="{00000000-0005-0000-0000-000096000000}"/>
    <cellStyle name="20% - Accent1 4 2 2 2 2" xfId="14716" xr:uid="{00000000-0005-0000-0000-000097000000}"/>
    <cellStyle name="20% - Accent1 4 2 2 2 2 2" xfId="33676" xr:uid="{00000000-0005-0000-0000-000098000000}"/>
    <cellStyle name="20% - Accent1 4 2 2 2 2 3" xfId="52140" xr:uid="{00000000-0005-0000-0000-000099000000}"/>
    <cellStyle name="20% - Accent1 4 2 2 2 3" xfId="20868" xr:uid="{00000000-0005-0000-0000-00009A000000}"/>
    <cellStyle name="20% - Accent1 4 2 2 2 3 2" xfId="39828" xr:uid="{00000000-0005-0000-0000-00009B000000}"/>
    <cellStyle name="20% - Accent1 4 2 2 2 3 3" xfId="58292" xr:uid="{00000000-0005-0000-0000-00009C000000}"/>
    <cellStyle name="20% - Accent1 4 2 2 2 4" xfId="27523" xr:uid="{00000000-0005-0000-0000-00009D000000}"/>
    <cellStyle name="20% - Accent1 4 2 2 2 5" xfId="45987" xr:uid="{00000000-0005-0000-0000-00009E000000}"/>
    <cellStyle name="20% - Accent1 4 2 2 3" xfId="11650" xr:uid="{00000000-0005-0000-0000-00009F000000}"/>
    <cellStyle name="20% - Accent1 4 2 2 3 2" xfId="30610" xr:uid="{00000000-0005-0000-0000-0000A0000000}"/>
    <cellStyle name="20% - Accent1 4 2 2 3 3" xfId="49074" xr:uid="{00000000-0005-0000-0000-0000A1000000}"/>
    <cellStyle name="20% - Accent1 4 2 2 4" xfId="17802" xr:uid="{00000000-0005-0000-0000-0000A2000000}"/>
    <cellStyle name="20% - Accent1 4 2 2 4 2" xfId="36762" xr:uid="{00000000-0005-0000-0000-0000A3000000}"/>
    <cellStyle name="20% - Accent1 4 2 2 4 3" xfId="55226" xr:uid="{00000000-0005-0000-0000-0000A4000000}"/>
    <cellStyle name="20% - Accent1 4 2 2 5" xfId="24457" xr:uid="{00000000-0005-0000-0000-0000A5000000}"/>
    <cellStyle name="20% - Accent1 4 2 2 6" xfId="42921" xr:uid="{00000000-0005-0000-0000-0000A6000000}"/>
    <cellStyle name="20% - Accent1 4 2 3" xfId="6989" xr:uid="{00000000-0005-0000-0000-0000A7000000}"/>
    <cellStyle name="20% - Accent1 4 2 3 2" xfId="13182" xr:uid="{00000000-0005-0000-0000-0000A8000000}"/>
    <cellStyle name="20% - Accent1 4 2 3 2 2" xfId="32142" xr:uid="{00000000-0005-0000-0000-0000A9000000}"/>
    <cellStyle name="20% - Accent1 4 2 3 2 3" xfId="50606" xr:uid="{00000000-0005-0000-0000-0000AA000000}"/>
    <cellStyle name="20% - Accent1 4 2 3 3" xfId="19334" xr:uid="{00000000-0005-0000-0000-0000AB000000}"/>
    <cellStyle name="20% - Accent1 4 2 3 3 2" xfId="38294" xr:uid="{00000000-0005-0000-0000-0000AC000000}"/>
    <cellStyle name="20% - Accent1 4 2 3 3 3" xfId="56758" xr:uid="{00000000-0005-0000-0000-0000AD000000}"/>
    <cellStyle name="20% - Accent1 4 2 3 4" xfId="25989" xr:uid="{00000000-0005-0000-0000-0000AE000000}"/>
    <cellStyle name="20% - Accent1 4 2 3 5" xfId="44453" xr:uid="{00000000-0005-0000-0000-0000AF000000}"/>
    <cellStyle name="20% - Accent1 4 2 4" xfId="10116" xr:uid="{00000000-0005-0000-0000-0000B0000000}"/>
    <cellStyle name="20% - Accent1 4 2 4 2" xfId="29076" xr:uid="{00000000-0005-0000-0000-0000B1000000}"/>
    <cellStyle name="20% - Accent1 4 2 4 3" xfId="47540" xr:uid="{00000000-0005-0000-0000-0000B2000000}"/>
    <cellStyle name="20% - Accent1 4 2 5" xfId="16268" xr:uid="{00000000-0005-0000-0000-0000B3000000}"/>
    <cellStyle name="20% - Accent1 4 2 5 2" xfId="35228" xr:uid="{00000000-0005-0000-0000-0000B4000000}"/>
    <cellStyle name="20% - Accent1 4 2 5 3" xfId="53692" xr:uid="{00000000-0005-0000-0000-0000B5000000}"/>
    <cellStyle name="20% - Accent1 4 2 6" xfId="22923" xr:uid="{00000000-0005-0000-0000-0000B6000000}"/>
    <cellStyle name="20% - Accent1 4 2 7" xfId="41387" xr:uid="{00000000-0005-0000-0000-0000B7000000}"/>
    <cellStyle name="20% - Accent1 4 3" xfId="4654" xr:uid="{00000000-0005-0000-0000-0000B8000000}"/>
    <cellStyle name="20% - Accent1 4 3 2" xfId="7755" xr:uid="{00000000-0005-0000-0000-0000B9000000}"/>
    <cellStyle name="20% - Accent1 4 3 2 2" xfId="13947" xr:uid="{00000000-0005-0000-0000-0000BA000000}"/>
    <cellStyle name="20% - Accent1 4 3 2 2 2" xfId="32907" xr:uid="{00000000-0005-0000-0000-0000BB000000}"/>
    <cellStyle name="20% - Accent1 4 3 2 2 3" xfId="51371" xr:uid="{00000000-0005-0000-0000-0000BC000000}"/>
    <cellStyle name="20% - Accent1 4 3 2 3" xfId="20099" xr:uid="{00000000-0005-0000-0000-0000BD000000}"/>
    <cellStyle name="20% - Accent1 4 3 2 3 2" xfId="39059" xr:uid="{00000000-0005-0000-0000-0000BE000000}"/>
    <cellStyle name="20% - Accent1 4 3 2 3 3" xfId="57523" xr:uid="{00000000-0005-0000-0000-0000BF000000}"/>
    <cellStyle name="20% - Accent1 4 3 2 4" xfId="26754" xr:uid="{00000000-0005-0000-0000-0000C0000000}"/>
    <cellStyle name="20% - Accent1 4 3 2 5" xfId="45218" xr:uid="{00000000-0005-0000-0000-0000C1000000}"/>
    <cellStyle name="20% - Accent1 4 3 3" xfId="10881" xr:uid="{00000000-0005-0000-0000-0000C2000000}"/>
    <cellStyle name="20% - Accent1 4 3 3 2" xfId="29841" xr:uid="{00000000-0005-0000-0000-0000C3000000}"/>
    <cellStyle name="20% - Accent1 4 3 3 3" xfId="48305" xr:uid="{00000000-0005-0000-0000-0000C4000000}"/>
    <cellStyle name="20% - Accent1 4 3 4" xfId="17033" xr:uid="{00000000-0005-0000-0000-0000C5000000}"/>
    <cellStyle name="20% - Accent1 4 3 4 2" xfId="35993" xr:uid="{00000000-0005-0000-0000-0000C6000000}"/>
    <cellStyle name="20% - Accent1 4 3 4 3" xfId="54457" xr:uid="{00000000-0005-0000-0000-0000C7000000}"/>
    <cellStyle name="20% - Accent1 4 3 5" xfId="23688" xr:uid="{00000000-0005-0000-0000-0000C8000000}"/>
    <cellStyle name="20% - Accent1 4 3 6" xfId="42152" xr:uid="{00000000-0005-0000-0000-0000C9000000}"/>
    <cellStyle name="20% - Accent1 4 4" xfId="6220" xr:uid="{00000000-0005-0000-0000-0000CA000000}"/>
    <cellStyle name="20% - Accent1 4 4 2" xfId="12413" xr:uid="{00000000-0005-0000-0000-0000CB000000}"/>
    <cellStyle name="20% - Accent1 4 4 2 2" xfId="31373" xr:uid="{00000000-0005-0000-0000-0000CC000000}"/>
    <cellStyle name="20% - Accent1 4 4 2 3" xfId="49837" xr:uid="{00000000-0005-0000-0000-0000CD000000}"/>
    <cellStyle name="20% - Accent1 4 4 3" xfId="18565" xr:uid="{00000000-0005-0000-0000-0000CE000000}"/>
    <cellStyle name="20% - Accent1 4 4 3 2" xfId="37525" xr:uid="{00000000-0005-0000-0000-0000CF000000}"/>
    <cellStyle name="20% - Accent1 4 4 3 3" xfId="55989" xr:uid="{00000000-0005-0000-0000-0000D0000000}"/>
    <cellStyle name="20% - Accent1 4 4 4" xfId="25220" xr:uid="{00000000-0005-0000-0000-0000D1000000}"/>
    <cellStyle name="20% - Accent1 4 4 5" xfId="43684" xr:uid="{00000000-0005-0000-0000-0000D2000000}"/>
    <cellStyle name="20% - Accent1 4 5" xfId="9347" xr:uid="{00000000-0005-0000-0000-0000D3000000}"/>
    <cellStyle name="20% - Accent1 4 5 2" xfId="28307" xr:uid="{00000000-0005-0000-0000-0000D4000000}"/>
    <cellStyle name="20% - Accent1 4 5 3" xfId="46771" xr:uid="{00000000-0005-0000-0000-0000D5000000}"/>
    <cellStyle name="20% - Accent1 4 6" xfId="15499" xr:uid="{00000000-0005-0000-0000-0000D6000000}"/>
    <cellStyle name="20% - Accent1 4 6 2" xfId="34459" xr:uid="{00000000-0005-0000-0000-0000D7000000}"/>
    <cellStyle name="20% - Accent1 4 6 3" xfId="52923" xr:uid="{00000000-0005-0000-0000-0000D8000000}"/>
    <cellStyle name="20% - Accent1 4 7" xfId="22154" xr:uid="{00000000-0005-0000-0000-0000D9000000}"/>
    <cellStyle name="20% - Accent1 4 8" xfId="40615" xr:uid="{00000000-0005-0000-0000-0000DA000000}"/>
    <cellStyle name="20% - Accent1 5" xfId="413" xr:uid="{00000000-0005-0000-0000-0000DB000000}"/>
    <cellStyle name="20% - Accent1 5 2" xfId="3849" xr:uid="{00000000-0005-0000-0000-0000DC000000}"/>
    <cellStyle name="20% - Accent1 5 2 2" xfId="5440" xr:uid="{00000000-0005-0000-0000-0000DD000000}"/>
    <cellStyle name="20% - Accent1 5 2 2 2" xfId="8525" xr:uid="{00000000-0005-0000-0000-0000DE000000}"/>
    <cellStyle name="20% - Accent1 5 2 2 2 2" xfId="14717" xr:uid="{00000000-0005-0000-0000-0000DF000000}"/>
    <cellStyle name="20% - Accent1 5 2 2 2 2 2" xfId="33677" xr:uid="{00000000-0005-0000-0000-0000E0000000}"/>
    <cellStyle name="20% - Accent1 5 2 2 2 2 3" xfId="52141" xr:uid="{00000000-0005-0000-0000-0000E1000000}"/>
    <cellStyle name="20% - Accent1 5 2 2 2 3" xfId="20869" xr:uid="{00000000-0005-0000-0000-0000E2000000}"/>
    <cellStyle name="20% - Accent1 5 2 2 2 3 2" xfId="39829" xr:uid="{00000000-0005-0000-0000-0000E3000000}"/>
    <cellStyle name="20% - Accent1 5 2 2 2 3 3" xfId="58293" xr:uid="{00000000-0005-0000-0000-0000E4000000}"/>
    <cellStyle name="20% - Accent1 5 2 2 2 4" xfId="27524" xr:uid="{00000000-0005-0000-0000-0000E5000000}"/>
    <cellStyle name="20% - Accent1 5 2 2 2 5" xfId="45988" xr:uid="{00000000-0005-0000-0000-0000E6000000}"/>
    <cellStyle name="20% - Accent1 5 2 2 3" xfId="11651" xr:uid="{00000000-0005-0000-0000-0000E7000000}"/>
    <cellStyle name="20% - Accent1 5 2 2 3 2" xfId="30611" xr:uid="{00000000-0005-0000-0000-0000E8000000}"/>
    <cellStyle name="20% - Accent1 5 2 2 3 3" xfId="49075" xr:uid="{00000000-0005-0000-0000-0000E9000000}"/>
    <cellStyle name="20% - Accent1 5 2 2 4" xfId="17803" xr:uid="{00000000-0005-0000-0000-0000EA000000}"/>
    <cellStyle name="20% - Accent1 5 2 2 4 2" xfId="36763" xr:uid="{00000000-0005-0000-0000-0000EB000000}"/>
    <cellStyle name="20% - Accent1 5 2 2 4 3" xfId="55227" xr:uid="{00000000-0005-0000-0000-0000EC000000}"/>
    <cellStyle name="20% - Accent1 5 2 2 5" xfId="24458" xr:uid="{00000000-0005-0000-0000-0000ED000000}"/>
    <cellStyle name="20% - Accent1 5 2 2 6" xfId="42922" xr:uid="{00000000-0005-0000-0000-0000EE000000}"/>
    <cellStyle name="20% - Accent1 5 2 3" xfId="6990" xr:uid="{00000000-0005-0000-0000-0000EF000000}"/>
    <cellStyle name="20% - Accent1 5 2 3 2" xfId="13183" xr:uid="{00000000-0005-0000-0000-0000F0000000}"/>
    <cellStyle name="20% - Accent1 5 2 3 2 2" xfId="32143" xr:uid="{00000000-0005-0000-0000-0000F1000000}"/>
    <cellStyle name="20% - Accent1 5 2 3 2 3" xfId="50607" xr:uid="{00000000-0005-0000-0000-0000F2000000}"/>
    <cellStyle name="20% - Accent1 5 2 3 3" xfId="19335" xr:uid="{00000000-0005-0000-0000-0000F3000000}"/>
    <cellStyle name="20% - Accent1 5 2 3 3 2" xfId="38295" xr:uid="{00000000-0005-0000-0000-0000F4000000}"/>
    <cellStyle name="20% - Accent1 5 2 3 3 3" xfId="56759" xr:uid="{00000000-0005-0000-0000-0000F5000000}"/>
    <cellStyle name="20% - Accent1 5 2 3 4" xfId="25990" xr:uid="{00000000-0005-0000-0000-0000F6000000}"/>
    <cellStyle name="20% - Accent1 5 2 3 5" xfId="44454" xr:uid="{00000000-0005-0000-0000-0000F7000000}"/>
    <cellStyle name="20% - Accent1 5 2 4" xfId="10117" xr:uid="{00000000-0005-0000-0000-0000F8000000}"/>
    <cellStyle name="20% - Accent1 5 2 4 2" xfId="29077" xr:uid="{00000000-0005-0000-0000-0000F9000000}"/>
    <cellStyle name="20% - Accent1 5 2 4 3" xfId="47541" xr:uid="{00000000-0005-0000-0000-0000FA000000}"/>
    <cellStyle name="20% - Accent1 5 2 5" xfId="16269" xr:uid="{00000000-0005-0000-0000-0000FB000000}"/>
    <cellStyle name="20% - Accent1 5 2 5 2" xfId="35229" xr:uid="{00000000-0005-0000-0000-0000FC000000}"/>
    <cellStyle name="20% - Accent1 5 2 5 3" xfId="53693" xr:uid="{00000000-0005-0000-0000-0000FD000000}"/>
    <cellStyle name="20% - Accent1 5 2 6" xfId="22924" xr:uid="{00000000-0005-0000-0000-0000FE000000}"/>
    <cellStyle name="20% - Accent1 5 2 7" xfId="41388" xr:uid="{00000000-0005-0000-0000-0000FF000000}"/>
    <cellStyle name="20% - Accent1 5 3" xfId="4655" xr:uid="{00000000-0005-0000-0000-000000010000}"/>
    <cellStyle name="20% - Accent1 5 3 2" xfId="7756" xr:uid="{00000000-0005-0000-0000-000001010000}"/>
    <cellStyle name="20% - Accent1 5 3 2 2" xfId="13948" xr:uid="{00000000-0005-0000-0000-000002010000}"/>
    <cellStyle name="20% - Accent1 5 3 2 2 2" xfId="32908" xr:uid="{00000000-0005-0000-0000-000003010000}"/>
    <cellStyle name="20% - Accent1 5 3 2 2 3" xfId="51372" xr:uid="{00000000-0005-0000-0000-000004010000}"/>
    <cellStyle name="20% - Accent1 5 3 2 3" xfId="20100" xr:uid="{00000000-0005-0000-0000-000005010000}"/>
    <cellStyle name="20% - Accent1 5 3 2 3 2" xfId="39060" xr:uid="{00000000-0005-0000-0000-000006010000}"/>
    <cellStyle name="20% - Accent1 5 3 2 3 3" xfId="57524" xr:uid="{00000000-0005-0000-0000-000007010000}"/>
    <cellStyle name="20% - Accent1 5 3 2 4" xfId="26755" xr:uid="{00000000-0005-0000-0000-000008010000}"/>
    <cellStyle name="20% - Accent1 5 3 2 5" xfId="45219" xr:uid="{00000000-0005-0000-0000-000009010000}"/>
    <cellStyle name="20% - Accent1 5 3 3" xfId="10882" xr:uid="{00000000-0005-0000-0000-00000A010000}"/>
    <cellStyle name="20% - Accent1 5 3 3 2" xfId="29842" xr:uid="{00000000-0005-0000-0000-00000B010000}"/>
    <cellStyle name="20% - Accent1 5 3 3 3" xfId="48306" xr:uid="{00000000-0005-0000-0000-00000C010000}"/>
    <cellStyle name="20% - Accent1 5 3 4" xfId="17034" xr:uid="{00000000-0005-0000-0000-00000D010000}"/>
    <cellStyle name="20% - Accent1 5 3 4 2" xfId="35994" xr:uid="{00000000-0005-0000-0000-00000E010000}"/>
    <cellStyle name="20% - Accent1 5 3 4 3" xfId="54458" xr:uid="{00000000-0005-0000-0000-00000F010000}"/>
    <cellStyle name="20% - Accent1 5 3 5" xfId="23689" xr:uid="{00000000-0005-0000-0000-000010010000}"/>
    <cellStyle name="20% - Accent1 5 3 6" xfId="42153" xr:uid="{00000000-0005-0000-0000-000011010000}"/>
    <cellStyle name="20% - Accent1 5 4" xfId="6221" xr:uid="{00000000-0005-0000-0000-000012010000}"/>
    <cellStyle name="20% - Accent1 5 4 2" xfId="12414" xr:uid="{00000000-0005-0000-0000-000013010000}"/>
    <cellStyle name="20% - Accent1 5 4 2 2" xfId="31374" xr:uid="{00000000-0005-0000-0000-000014010000}"/>
    <cellStyle name="20% - Accent1 5 4 2 3" xfId="49838" xr:uid="{00000000-0005-0000-0000-000015010000}"/>
    <cellStyle name="20% - Accent1 5 4 3" xfId="18566" xr:uid="{00000000-0005-0000-0000-000016010000}"/>
    <cellStyle name="20% - Accent1 5 4 3 2" xfId="37526" xr:uid="{00000000-0005-0000-0000-000017010000}"/>
    <cellStyle name="20% - Accent1 5 4 3 3" xfId="55990" xr:uid="{00000000-0005-0000-0000-000018010000}"/>
    <cellStyle name="20% - Accent1 5 4 4" xfId="25221" xr:uid="{00000000-0005-0000-0000-000019010000}"/>
    <cellStyle name="20% - Accent1 5 4 5" xfId="43685" xr:uid="{00000000-0005-0000-0000-00001A010000}"/>
    <cellStyle name="20% - Accent1 5 5" xfId="9348" xr:uid="{00000000-0005-0000-0000-00001B010000}"/>
    <cellStyle name="20% - Accent1 5 5 2" xfId="28308" xr:uid="{00000000-0005-0000-0000-00001C010000}"/>
    <cellStyle name="20% - Accent1 5 5 3" xfId="46772" xr:uid="{00000000-0005-0000-0000-00001D010000}"/>
    <cellStyle name="20% - Accent1 5 6" xfId="15500" xr:uid="{00000000-0005-0000-0000-00001E010000}"/>
    <cellStyle name="20% - Accent1 5 6 2" xfId="34460" xr:uid="{00000000-0005-0000-0000-00001F010000}"/>
    <cellStyle name="20% - Accent1 5 6 3" xfId="52924" xr:uid="{00000000-0005-0000-0000-000020010000}"/>
    <cellStyle name="20% - Accent1 5 7" xfId="22155" xr:uid="{00000000-0005-0000-0000-000021010000}"/>
    <cellStyle name="20% - Accent1 5 8" xfId="40616" xr:uid="{00000000-0005-0000-0000-000022010000}"/>
    <cellStyle name="20% - Accent1 6" xfId="469" xr:uid="{00000000-0005-0000-0000-000023010000}"/>
    <cellStyle name="20% - Accent1 7" xfId="59092" xr:uid="{00000000-0005-0000-0000-000024010000}"/>
    <cellStyle name="20% - Accent2" xfId="59068" builtinId="34" customBuiltin="1"/>
    <cellStyle name="20% - Accent2 2" xfId="33" xr:uid="{00000000-0005-0000-0000-000026010000}"/>
    <cellStyle name="20% - Accent2 2 2" xfId="253" xr:uid="{00000000-0005-0000-0000-000027010000}"/>
    <cellStyle name="20% - Accent2 2 2 2" xfId="5441" xr:uid="{00000000-0005-0000-0000-000028010000}"/>
    <cellStyle name="20% - Accent2 2 2 2 2" xfId="8526" xr:uid="{00000000-0005-0000-0000-000029010000}"/>
    <cellStyle name="20% - Accent2 2 2 2 2 2" xfId="14718" xr:uid="{00000000-0005-0000-0000-00002A010000}"/>
    <cellStyle name="20% - Accent2 2 2 2 2 2 2" xfId="33678" xr:uid="{00000000-0005-0000-0000-00002B010000}"/>
    <cellStyle name="20% - Accent2 2 2 2 2 2 3" xfId="52142" xr:uid="{00000000-0005-0000-0000-00002C010000}"/>
    <cellStyle name="20% - Accent2 2 2 2 2 3" xfId="20870" xr:uid="{00000000-0005-0000-0000-00002D010000}"/>
    <cellStyle name="20% - Accent2 2 2 2 2 3 2" xfId="39830" xr:uid="{00000000-0005-0000-0000-00002E010000}"/>
    <cellStyle name="20% - Accent2 2 2 2 2 3 3" xfId="58294" xr:uid="{00000000-0005-0000-0000-00002F010000}"/>
    <cellStyle name="20% - Accent2 2 2 2 2 4" xfId="27525" xr:uid="{00000000-0005-0000-0000-000030010000}"/>
    <cellStyle name="20% - Accent2 2 2 2 2 5" xfId="45989" xr:uid="{00000000-0005-0000-0000-000031010000}"/>
    <cellStyle name="20% - Accent2 2 2 2 3" xfId="11652" xr:uid="{00000000-0005-0000-0000-000032010000}"/>
    <cellStyle name="20% - Accent2 2 2 2 3 2" xfId="30612" xr:uid="{00000000-0005-0000-0000-000033010000}"/>
    <cellStyle name="20% - Accent2 2 2 2 3 3" xfId="49076" xr:uid="{00000000-0005-0000-0000-000034010000}"/>
    <cellStyle name="20% - Accent2 2 2 2 4" xfId="17804" xr:uid="{00000000-0005-0000-0000-000035010000}"/>
    <cellStyle name="20% - Accent2 2 2 2 4 2" xfId="36764" xr:uid="{00000000-0005-0000-0000-000036010000}"/>
    <cellStyle name="20% - Accent2 2 2 2 4 3" xfId="55228" xr:uid="{00000000-0005-0000-0000-000037010000}"/>
    <cellStyle name="20% - Accent2 2 2 2 5" xfId="24459" xr:uid="{00000000-0005-0000-0000-000038010000}"/>
    <cellStyle name="20% - Accent2 2 2 2 6" xfId="42923" xr:uid="{00000000-0005-0000-0000-000039010000}"/>
    <cellStyle name="20% - Accent2 2 2 3" xfId="6991" xr:uid="{00000000-0005-0000-0000-00003A010000}"/>
    <cellStyle name="20% - Accent2 2 2 3 2" xfId="13184" xr:uid="{00000000-0005-0000-0000-00003B010000}"/>
    <cellStyle name="20% - Accent2 2 2 3 2 2" xfId="32144" xr:uid="{00000000-0005-0000-0000-00003C010000}"/>
    <cellStyle name="20% - Accent2 2 2 3 2 3" xfId="50608" xr:uid="{00000000-0005-0000-0000-00003D010000}"/>
    <cellStyle name="20% - Accent2 2 2 3 3" xfId="19336" xr:uid="{00000000-0005-0000-0000-00003E010000}"/>
    <cellStyle name="20% - Accent2 2 2 3 3 2" xfId="38296" xr:uid="{00000000-0005-0000-0000-00003F010000}"/>
    <cellStyle name="20% - Accent2 2 2 3 3 3" xfId="56760" xr:uid="{00000000-0005-0000-0000-000040010000}"/>
    <cellStyle name="20% - Accent2 2 2 3 4" xfId="25991" xr:uid="{00000000-0005-0000-0000-000041010000}"/>
    <cellStyle name="20% - Accent2 2 2 3 5" xfId="44455" xr:uid="{00000000-0005-0000-0000-000042010000}"/>
    <cellStyle name="20% - Accent2 2 2 4" xfId="10118" xr:uid="{00000000-0005-0000-0000-000043010000}"/>
    <cellStyle name="20% - Accent2 2 2 4 2" xfId="29078" xr:uid="{00000000-0005-0000-0000-000044010000}"/>
    <cellStyle name="20% - Accent2 2 2 4 3" xfId="47542" xr:uid="{00000000-0005-0000-0000-000045010000}"/>
    <cellStyle name="20% - Accent2 2 2 5" xfId="16270" xr:uid="{00000000-0005-0000-0000-000046010000}"/>
    <cellStyle name="20% - Accent2 2 2 5 2" xfId="35230" xr:uid="{00000000-0005-0000-0000-000047010000}"/>
    <cellStyle name="20% - Accent2 2 2 5 3" xfId="53694" xr:uid="{00000000-0005-0000-0000-000048010000}"/>
    <cellStyle name="20% - Accent2 2 2 6" xfId="22925" xr:uid="{00000000-0005-0000-0000-000049010000}"/>
    <cellStyle name="20% - Accent2 2 2 7" xfId="41389" xr:uid="{00000000-0005-0000-0000-00004A010000}"/>
    <cellStyle name="20% - Accent2 2 3" xfId="4656" xr:uid="{00000000-0005-0000-0000-00004B010000}"/>
    <cellStyle name="20% - Accent2 2 3 2" xfId="7757" xr:uid="{00000000-0005-0000-0000-00004C010000}"/>
    <cellStyle name="20% - Accent2 2 3 2 2" xfId="13949" xr:uid="{00000000-0005-0000-0000-00004D010000}"/>
    <cellStyle name="20% - Accent2 2 3 2 2 2" xfId="32909" xr:uid="{00000000-0005-0000-0000-00004E010000}"/>
    <cellStyle name="20% - Accent2 2 3 2 2 3" xfId="51373" xr:uid="{00000000-0005-0000-0000-00004F010000}"/>
    <cellStyle name="20% - Accent2 2 3 2 3" xfId="20101" xr:uid="{00000000-0005-0000-0000-000050010000}"/>
    <cellStyle name="20% - Accent2 2 3 2 3 2" xfId="39061" xr:uid="{00000000-0005-0000-0000-000051010000}"/>
    <cellStyle name="20% - Accent2 2 3 2 3 3" xfId="57525" xr:uid="{00000000-0005-0000-0000-000052010000}"/>
    <cellStyle name="20% - Accent2 2 3 2 4" xfId="26756" xr:uid="{00000000-0005-0000-0000-000053010000}"/>
    <cellStyle name="20% - Accent2 2 3 2 5" xfId="45220" xr:uid="{00000000-0005-0000-0000-000054010000}"/>
    <cellStyle name="20% - Accent2 2 3 3" xfId="10883" xr:uid="{00000000-0005-0000-0000-000055010000}"/>
    <cellStyle name="20% - Accent2 2 3 3 2" xfId="29843" xr:uid="{00000000-0005-0000-0000-000056010000}"/>
    <cellStyle name="20% - Accent2 2 3 3 3" xfId="48307" xr:uid="{00000000-0005-0000-0000-000057010000}"/>
    <cellStyle name="20% - Accent2 2 3 4" xfId="17035" xr:uid="{00000000-0005-0000-0000-000058010000}"/>
    <cellStyle name="20% - Accent2 2 3 4 2" xfId="35995" xr:uid="{00000000-0005-0000-0000-000059010000}"/>
    <cellStyle name="20% - Accent2 2 3 4 3" xfId="54459" xr:uid="{00000000-0005-0000-0000-00005A010000}"/>
    <cellStyle name="20% - Accent2 2 3 5" xfId="23690" xr:uid="{00000000-0005-0000-0000-00005B010000}"/>
    <cellStyle name="20% - Accent2 2 3 6" xfId="42154" xr:uid="{00000000-0005-0000-0000-00005C010000}"/>
    <cellStyle name="20% - Accent2 2 4" xfId="6222" xr:uid="{00000000-0005-0000-0000-00005D010000}"/>
    <cellStyle name="20% - Accent2 2 4 2" xfId="12415" xr:uid="{00000000-0005-0000-0000-00005E010000}"/>
    <cellStyle name="20% - Accent2 2 4 2 2" xfId="31375" xr:uid="{00000000-0005-0000-0000-00005F010000}"/>
    <cellStyle name="20% - Accent2 2 4 2 3" xfId="49839" xr:uid="{00000000-0005-0000-0000-000060010000}"/>
    <cellStyle name="20% - Accent2 2 4 3" xfId="18567" xr:uid="{00000000-0005-0000-0000-000061010000}"/>
    <cellStyle name="20% - Accent2 2 4 3 2" xfId="37527" xr:uid="{00000000-0005-0000-0000-000062010000}"/>
    <cellStyle name="20% - Accent2 2 4 3 3" xfId="55991" xr:uid="{00000000-0005-0000-0000-000063010000}"/>
    <cellStyle name="20% - Accent2 2 4 4" xfId="25222" xr:uid="{00000000-0005-0000-0000-000064010000}"/>
    <cellStyle name="20% - Accent2 2 4 5" xfId="43686" xr:uid="{00000000-0005-0000-0000-000065010000}"/>
    <cellStyle name="20% - Accent2 2 5" xfId="9349" xr:uid="{00000000-0005-0000-0000-000066010000}"/>
    <cellStyle name="20% - Accent2 2 5 2" xfId="28309" xr:uid="{00000000-0005-0000-0000-000067010000}"/>
    <cellStyle name="20% - Accent2 2 5 3" xfId="46773" xr:uid="{00000000-0005-0000-0000-000068010000}"/>
    <cellStyle name="20% - Accent2 2 6" xfId="15501" xr:uid="{00000000-0005-0000-0000-000069010000}"/>
    <cellStyle name="20% - Accent2 2 6 2" xfId="34461" xr:uid="{00000000-0005-0000-0000-00006A010000}"/>
    <cellStyle name="20% - Accent2 2 6 3" xfId="52925" xr:uid="{00000000-0005-0000-0000-00006B010000}"/>
    <cellStyle name="20% - Accent2 2 7" xfId="22039" xr:uid="{00000000-0005-0000-0000-00006C010000}"/>
    <cellStyle name="20% - Accent2 2 8" xfId="22156" xr:uid="{00000000-0005-0000-0000-00006D010000}"/>
    <cellStyle name="20% - Accent2 2 9" xfId="40617" xr:uid="{00000000-0005-0000-0000-00006E010000}"/>
    <cellStyle name="20% - Accent2 3" xfId="34" xr:uid="{00000000-0005-0000-0000-00006F010000}"/>
    <cellStyle name="20% - Accent2 3 2" xfId="254" xr:uid="{00000000-0005-0000-0000-000070010000}"/>
    <cellStyle name="20% - Accent2 3 2 2" xfId="5442" xr:uid="{00000000-0005-0000-0000-000071010000}"/>
    <cellStyle name="20% - Accent2 3 2 2 2" xfId="8527" xr:uid="{00000000-0005-0000-0000-000072010000}"/>
    <cellStyle name="20% - Accent2 3 2 2 2 2" xfId="14719" xr:uid="{00000000-0005-0000-0000-000073010000}"/>
    <cellStyle name="20% - Accent2 3 2 2 2 2 2" xfId="33679" xr:uid="{00000000-0005-0000-0000-000074010000}"/>
    <cellStyle name="20% - Accent2 3 2 2 2 2 3" xfId="52143" xr:uid="{00000000-0005-0000-0000-000075010000}"/>
    <cellStyle name="20% - Accent2 3 2 2 2 3" xfId="20871" xr:uid="{00000000-0005-0000-0000-000076010000}"/>
    <cellStyle name="20% - Accent2 3 2 2 2 3 2" xfId="39831" xr:uid="{00000000-0005-0000-0000-000077010000}"/>
    <cellStyle name="20% - Accent2 3 2 2 2 3 3" xfId="58295" xr:uid="{00000000-0005-0000-0000-000078010000}"/>
    <cellStyle name="20% - Accent2 3 2 2 2 4" xfId="27526" xr:uid="{00000000-0005-0000-0000-000079010000}"/>
    <cellStyle name="20% - Accent2 3 2 2 2 5" xfId="45990" xr:uid="{00000000-0005-0000-0000-00007A010000}"/>
    <cellStyle name="20% - Accent2 3 2 2 3" xfId="11653" xr:uid="{00000000-0005-0000-0000-00007B010000}"/>
    <cellStyle name="20% - Accent2 3 2 2 3 2" xfId="30613" xr:uid="{00000000-0005-0000-0000-00007C010000}"/>
    <cellStyle name="20% - Accent2 3 2 2 3 3" xfId="49077" xr:uid="{00000000-0005-0000-0000-00007D010000}"/>
    <cellStyle name="20% - Accent2 3 2 2 4" xfId="17805" xr:uid="{00000000-0005-0000-0000-00007E010000}"/>
    <cellStyle name="20% - Accent2 3 2 2 4 2" xfId="36765" xr:uid="{00000000-0005-0000-0000-00007F010000}"/>
    <cellStyle name="20% - Accent2 3 2 2 4 3" xfId="55229" xr:uid="{00000000-0005-0000-0000-000080010000}"/>
    <cellStyle name="20% - Accent2 3 2 2 5" xfId="24460" xr:uid="{00000000-0005-0000-0000-000081010000}"/>
    <cellStyle name="20% - Accent2 3 2 2 6" xfId="42924" xr:uid="{00000000-0005-0000-0000-000082010000}"/>
    <cellStyle name="20% - Accent2 3 2 3" xfId="6992" xr:uid="{00000000-0005-0000-0000-000083010000}"/>
    <cellStyle name="20% - Accent2 3 2 3 2" xfId="13185" xr:uid="{00000000-0005-0000-0000-000084010000}"/>
    <cellStyle name="20% - Accent2 3 2 3 2 2" xfId="32145" xr:uid="{00000000-0005-0000-0000-000085010000}"/>
    <cellStyle name="20% - Accent2 3 2 3 2 3" xfId="50609" xr:uid="{00000000-0005-0000-0000-000086010000}"/>
    <cellStyle name="20% - Accent2 3 2 3 3" xfId="19337" xr:uid="{00000000-0005-0000-0000-000087010000}"/>
    <cellStyle name="20% - Accent2 3 2 3 3 2" xfId="38297" xr:uid="{00000000-0005-0000-0000-000088010000}"/>
    <cellStyle name="20% - Accent2 3 2 3 3 3" xfId="56761" xr:uid="{00000000-0005-0000-0000-000089010000}"/>
    <cellStyle name="20% - Accent2 3 2 3 4" xfId="25992" xr:uid="{00000000-0005-0000-0000-00008A010000}"/>
    <cellStyle name="20% - Accent2 3 2 3 5" xfId="44456" xr:uid="{00000000-0005-0000-0000-00008B010000}"/>
    <cellStyle name="20% - Accent2 3 2 4" xfId="10119" xr:uid="{00000000-0005-0000-0000-00008C010000}"/>
    <cellStyle name="20% - Accent2 3 2 4 2" xfId="29079" xr:uid="{00000000-0005-0000-0000-00008D010000}"/>
    <cellStyle name="20% - Accent2 3 2 4 3" xfId="47543" xr:uid="{00000000-0005-0000-0000-00008E010000}"/>
    <cellStyle name="20% - Accent2 3 2 5" xfId="16271" xr:uid="{00000000-0005-0000-0000-00008F010000}"/>
    <cellStyle name="20% - Accent2 3 2 5 2" xfId="35231" xr:uid="{00000000-0005-0000-0000-000090010000}"/>
    <cellStyle name="20% - Accent2 3 2 5 3" xfId="53695" xr:uid="{00000000-0005-0000-0000-000091010000}"/>
    <cellStyle name="20% - Accent2 3 2 6" xfId="22926" xr:uid="{00000000-0005-0000-0000-000092010000}"/>
    <cellStyle name="20% - Accent2 3 2 7" xfId="41390" xr:uid="{00000000-0005-0000-0000-000093010000}"/>
    <cellStyle name="20% - Accent2 3 3" xfId="4657" xr:uid="{00000000-0005-0000-0000-000094010000}"/>
    <cellStyle name="20% - Accent2 3 3 2" xfId="7758" xr:uid="{00000000-0005-0000-0000-000095010000}"/>
    <cellStyle name="20% - Accent2 3 3 2 2" xfId="13950" xr:uid="{00000000-0005-0000-0000-000096010000}"/>
    <cellStyle name="20% - Accent2 3 3 2 2 2" xfId="32910" xr:uid="{00000000-0005-0000-0000-000097010000}"/>
    <cellStyle name="20% - Accent2 3 3 2 2 3" xfId="51374" xr:uid="{00000000-0005-0000-0000-000098010000}"/>
    <cellStyle name="20% - Accent2 3 3 2 3" xfId="20102" xr:uid="{00000000-0005-0000-0000-000099010000}"/>
    <cellStyle name="20% - Accent2 3 3 2 3 2" xfId="39062" xr:uid="{00000000-0005-0000-0000-00009A010000}"/>
    <cellStyle name="20% - Accent2 3 3 2 3 3" xfId="57526" xr:uid="{00000000-0005-0000-0000-00009B010000}"/>
    <cellStyle name="20% - Accent2 3 3 2 4" xfId="26757" xr:uid="{00000000-0005-0000-0000-00009C010000}"/>
    <cellStyle name="20% - Accent2 3 3 2 5" xfId="45221" xr:uid="{00000000-0005-0000-0000-00009D010000}"/>
    <cellStyle name="20% - Accent2 3 3 3" xfId="10884" xr:uid="{00000000-0005-0000-0000-00009E010000}"/>
    <cellStyle name="20% - Accent2 3 3 3 2" xfId="29844" xr:uid="{00000000-0005-0000-0000-00009F010000}"/>
    <cellStyle name="20% - Accent2 3 3 3 3" xfId="48308" xr:uid="{00000000-0005-0000-0000-0000A0010000}"/>
    <cellStyle name="20% - Accent2 3 3 4" xfId="17036" xr:uid="{00000000-0005-0000-0000-0000A1010000}"/>
    <cellStyle name="20% - Accent2 3 3 4 2" xfId="35996" xr:uid="{00000000-0005-0000-0000-0000A2010000}"/>
    <cellStyle name="20% - Accent2 3 3 4 3" xfId="54460" xr:uid="{00000000-0005-0000-0000-0000A3010000}"/>
    <cellStyle name="20% - Accent2 3 3 5" xfId="23691" xr:uid="{00000000-0005-0000-0000-0000A4010000}"/>
    <cellStyle name="20% - Accent2 3 3 6" xfId="42155" xr:uid="{00000000-0005-0000-0000-0000A5010000}"/>
    <cellStyle name="20% - Accent2 3 4" xfId="6223" xr:uid="{00000000-0005-0000-0000-0000A6010000}"/>
    <cellStyle name="20% - Accent2 3 4 2" xfId="12416" xr:uid="{00000000-0005-0000-0000-0000A7010000}"/>
    <cellStyle name="20% - Accent2 3 4 2 2" xfId="31376" xr:uid="{00000000-0005-0000-0000-0000A8010000}"/>
    <cellStyle name="20% - Accent2 3 4 2 3" xfId="49840" xr:uid="{00000000-0005-0000-0000-0000A9010000}"/>
    <cellStyle name="20% - Accent2 3 4 3" xfId="18568" xr:uid="{00000000-0005-0000-0000-0000AA010000}"/>
    <cellStyle name="20% - Accent2 3 4 3 2" xfId="37528" xr:uid="{00000000-0005-0000-0000-0000AB010000}"/>
    <cellStyle name="20% - Accent2 3 4 3 3" xfId="55992" xr:uid="{00000000-0005-0000-0000-0000AC010000}"/>
    <cellStyle name="20% - Accent2 3 4 4" xfId="25223" xr:uid="{00000000-0005-0000-0000-0000AD010000}"/>
    <cellStyle name="20% - Accent2 3 4 5" xfId="43687" xr:uid="{00000000-0005-0000-0000-0000AE010000}"/>
    <cellStyle name="20% - Accent2 3 5" xfId="9350" xr:uid="{00000000-0005-0000-0000-0000AF010000}"/>
    <cellStyle name="20% - Accent2 3 5 2" xfId="28310" xr:uid="{00000000-0005-0000-0000-0000B0010000}"/>
    <cellStyle name="20% - Accent2 3 5 3" xfId="46774" xr:uid="{00000000-0005-0000-0000-0000B1010000}"/>
    <cellStyle name="20% - Accent2 3 6" xfId="15502" xr:uid="{00000000-0005-0000-0000-0000B2010000}"/>
    <cellStyle name="20% - Accent2 3 6 2" xfId="34462" xr:uid="{00000000-0005-0000-0000-0000B3010000}"/>
    <cellStyle name="20% - Accent2 3 6 3" xfId="52926" xr:uid="{00000000-0005-0000-0000-0000B4010000}"/>
    <cellStyle name="20% - Accent2 3 7" xfId="22040" xr:uid="{00000000-0005-0000-0000-0000B5010000}"/>
    <cellStyle name="20% - Accent2 3 8" xfId="22157" xr:uid="{00000000-0005-0000-0000-0000B6010000}"/>
    <cellStyle name="20% - Accent2 3 9" xfId="40618" xr:uid="{00000000-0005-0000-0000-0000B7010000}"/>
    <cellStyle name="20% - Accent2 4" xfId="399" xr:uid="{00000000-0005-0000-0000-0000B8010000}"/>
    <cellStyle name="20% - Accent2 4 2" xfId="3850" xr:uid="{00000000-0005-0000-0000-0000B9010000}"/>
    <cellStyle name="20% - Accent2 4 2 2" xfId="5443" xr:uid="{00000000-0005-0000-0000-0000BA010000}"/>
    <cellStyle name="20% - Accent2 4 2 2 2" xfId="8528" xr:uid="{00000000-0005-0000-0000-0000BB010000}"/>
    <cellStyle name="20% - Accent2 4 2 2 2 2" xfId="14720" xr:uid="{00000000-0005-0000-0000-0000BC010000}"/>
    <cellStyle name="20% - Accent2 4 2 2 2 2 2" xfId="33680" xr:uid="{00000000-0005-0000-0000-0000BD010000}"/>
    <cellStyle name="20% - Accent2 4 2 2 2 2 3" xfId="52144" xr:uid="{00000000-0005-0000-0000-0000BE010000}"/>
    <cellStyle name="20% - Accent2 4 2 2 2 3" xfId="20872" xr:uid="{00000000-0005-0000-0000-0000BF010000}"/>
    <cellStyle name="20% - Accent2 4 2 2 2 3 2" xfId="39832" xr:uid="{00000000-0005-0000-0000-0000C0010000}"/>
    <cellStyle name="20% - Accent2 4 2 2 2 3 3" xfId="58296" xr:uid="{00000000-0005-0000-0000-0000C1010000}"/>
    <cellStyle name="20% - Accent2 4 2 2 2 4" xfId="27527" xr:uid="{00000000-0005-0000-0000-0000C2010000}"/>
    <cellStyle name="20% - Accent2 4 2 2 2 5" xfId="45991" xr:uid="{00000000-0005-0000-0000-0000C3010000}"/>
    <cellStyle name="20% - Accent2 4 2 2 3" xfId="11654" xr:uid="{00000000-0005-0000-0000-0000C4010000}"/>
    <cellStyle name="20% - Accent2 4 2 2 3 2" xfId="30614" xr:uid="{00000000-0005-0000-0000-0000C5010000}"/>
    <cellStyle name="20% - Accent2 4 2 2 3 3" xfId="49078" xr:uid="{00000000-0005-0000-0000-0000C6010000}"/>
    <cellStyle name="20% - Accent2 4 2 2 4" xfId="17806" xr:uid="{00000000-0005-0000-0000-0000C7010000}"/>
    <cellStyle name="20% - Accent2 4 2 2 4 2" xfId="36766" xr:uid="{00000000-0005-0000-0000-0000C8010000}"/>
    <cellStyle name="20% - Accent2 4 2 2 4 3" xfId="55230" xr:uid="{00000000-0005-0000-0000-0000C9010000}"/>
    <cellStyle name="20% - Accent2 4 2 2 5" xfId="24461" xr:uid="{00000000-0005-0000-0000-0000CA010000}"/>
    <cellStyle name="20% - Accent2 4 2 2 6" xfId="42925" xr:uid="{00000000-0005-0000-0000-0000CB010000}"/>
    <cellStyle name="20% - Accent2 4 2 3" xfId="6993" xr:uid="{00000000-0005-0000-0000-0000CC010000}"/>
    <cellStyle name="20% - Accent2 4 2 3 2" xfId="13186" xr:uid="{00000000-0005-0000-0000-0000CD010000}"/>
    <cellStyle name="20% - Accent2 4 2 3 2 2" xfId="32146" xr:uid="{00000000-0005-0000-0000-0000CE010000}"/>
    <cellStyle name="20% - Accent2 4 2 3 2 3" xfId="50610" xr:uid="{00000000-0005-0000-0000-0000CF010000}"/>
    <cellStyle name="20% - Accent2 4 2 3 3" xfId="19338" xr:uid="{00000000-0005-0000-0000-0000D0010000}"/>
    <cellStyle name="20% - Accent2 4 2 3 3 2" xfId="38298" xr:uid="{00000000-0005-0000-0000-0000D1010000}"/>
    <cellStyle name="20% - Accent2 4 2 3 3 3" xfId="56762" xr:uid="{00000000-0005-0000-0000-0000D2010000}"/>
    <cellStyle name="20% - Accent2 4 2 3 4" xfId="25993" xr:uid="{00000000-0005-0000-0000-0000D3010000}"/>
    <cellStyle name="20% - Accent2 4 2 3 5" xfId="44457" xr:uid="{00000000-0005-0000-0000-0000D4010000}"/>
    <cellStyle name="20% - Accent2 4 2 4" xfId="10120" xr:uid="{00000000-0005-0000-0000-0000D5010000}"/>
    <cellStyle name="20% - Accent2 4 2 4 2" xfId="29080" xr:uid="{00000000-0005-0000-0000-0000D6010000}"/>
    <cellStyle name="20% - Accent2 4 2 4 3" xfId="47544" xr:uid="{00000000-0005-0000-0000-0000D7010000}"/>
    <cellStyle name="20% - Accent2 4 2 5" xfId="16272" xr:uid="{00000000-0005-0000-0000-0000D8010000}"/>
    <cellStyle name="20% - Accent2 4 2 5 2" xfId="35232" xr:uid="{00000000-0005-0000-0000-0000D9010000}"/>
    <cellStyle name="20% - Accent2 4 2 5 3" xfId="53696" xr:uid="{00000000-0005-0000-0000-0000DA010000}"/>
    <cellStyle name="20% - Accent2 4 2 6" xfId="22927" xr:uid="{00000000-0005-0000-0000-0000DB010000}"/>
    <cellStyle name="20% - Accent2 4 2 7" xfId="41391" xr:uid="{00000000-0005-0000-0000-0000DC010000}"/>
    <cellStyle name="20% - Accent2 4 3" xfId="4658" xr:uid="{00000000-0005-0000-0000-0000DD010000}"/>
    <cellStyle name="20% - Accent2 4 3 2" xfId="7759" xr:uid="{00000000-0005-0000-0000-0000DE010000}"/>
    <cellStyle name="20% - Accent2 4 3 2 2" xfId="13951" xr:uid="{00000000-0005-0000-0000-0000DF010000}"/>
    <cellStyle name="20% - Accent2 4 3 2 2 2" xfId="32911" xr:uid="{00000000-0005-0000-0000-0000E0010000}"/>
    <cellStyle name="20% - Accent2 4 3 2 2 3" xfId="51375" xr:uid="{00000000-0005-0000-0000-0000E1010000}"/>
    <cellStyle name="20% - Accent2 4 3 2 3" xfId="20103" xr:uid="{00000000-0005-0000-0000-0000E2010000}"/>
    <cellStyle name="20% - Accent2 4 3 2 3 2" xfId="39063" xr:uid="{00000000-0005-0000-0000-0000E3010000}"/>
    <cellStyle name="20% - Accent2 4 3 2 3 3" xfId="57527" xr:uid="{00000000-0005-0000-0000-0000E4010000}"/>
    <cellStyle name="20% - Accent2 4 3 2 4" xfId="26758" xr:uid="{00000000-0005-0000-0000-0000E5010000}"/>
    <cellStyle name="20% - Accent2 4 3 2 5" xfId="45222" xr:uid="{00000000-0005-0000-0000-0000E6010000}"/>
    <cellStyle name="20% - Accent2 4 3 3" xfId="10885" xr:uid="{00000000-0005-0000-0000-0000E7010000}"/>
    <cellStyle name="20% - Accent2 4 3 3 2" xfId="29845" xr:uid="{00000000-0005-0000-0000-0000E8010000}"/>
    <cellStyle name="20% - Accent2 4 3 3 3" xfId="48309" xr:uid="{00000000-0005-0000-0000-0000E9010000}"/>
    <cellStyle name="20% - Accent2 4 3 4" xfId="17037" xr:uid="{00000000-0005-0000-0000-0000EA010000}"/>
    <cellStyle name="20% - Accent2 4 3 4 2" xfId="35997" xr:uid="{00000000-0005-0000-0000-0000EB010000}"/>
    <cellStyle name="20% - Accent2 4 3 4 3" xfId="54461" xr:uid="{00000000-0005-0000-0000-0000EC010000}"/>
    <cellStyle name="20% - Accent2 4 3 5" xfId="23692" xr:uid="{00000000-0005-0000-0000-0000ED010000}"/>
    <cellStyle name="20% - Accent2 4 3 6" xfId="42156" xr:uid="{00000000-0005-0000-0000-0000EE010000}"/>
    <cellStyle name="20% - Accent2 4 4" xfId="6224" xr:uid="{00000000-0005-0000-0000-0000EF010000}"/>
    <cellStyle name="20% - Accent2 4 4 2" xfId="12417" xr:uid="{00000000-0005-0000-0000-0000F0010000}"/>
    <cellStyle name="20% - Accent2 4 4 2 2" xfId="31377" xr:uid="{00000000-0005-0000-0000-0000F1010000}"/>
    <cellStyle name="20% - Accent2 4 4 2 3" xfId="49841" xr:uid="{00000000-0005-0000-0000-0000F2010000}"/>
    <cellStyle name="20% - Accent2 4 4 3" xfId="18569" xr:uid="{00000000-0005-0000-0000-0000F3010000}"/>
    <cellStyle name="20% - Accent2 4 4 3 2" xfId="37529" xr:uid="{00000000-0005-0000-0000-0000F4010000}"/>
    <cellStyle name="20% - Accent2 4 4 3 3" xfId="55993" xr:uid="{00000000-0005-0000-0000-0000F5010000}"/>
    <cellStyle name="20% - Accent2 4 4 4" xfId="25224" xr:uid="{00000000-0005-0000-0000-0000F6010000}"/>
    <cellStyle name="20% - Accent2 4 4 5" xfId="43688" xr:uid="{00000000-0005-0000-0000-0000F7010000}"/>
    <cellStyle name="20% - Accent2 4 5" xfId="9351" xr:uid="{00000000-0005-0000-0000-0000F8010000}"/>
    <cellStyle name="20% - Accent2 4 5 2" xfId="28311" xr:uid="{00000000-0005-0000-0000-0000F9010000}"/>
    <cellStyle name="20% - Accent2 4 5 3" xfId="46775" xr:uid="{00000000-0005-0000-0000-0000FA010000}"/>
    <cellStyle name="20% - Accent2 4 6" xfId="15503" xr:uid="{00000000-0005-0000-0000-0000FB010000}"/>
    <cellStyle name="20% - Accent2 4 6 2" xfId="34463" xr:uid="{00000000-0005-0000-0000-0000FC010000}"/>
    <cellStyle name="20% - Accent2 4 6 3" xfId="52927" xr:uid="{00000000-0005-0000-0000-0000FD010000}"/>
    <cellStyle name="20% - Accent2 4 7" xfId="22158" xr:uid="{00000000-0005-0000-0000-0000FE010000}"/>
    <cellStyle name="20% - Accent2 4 8" xfId="40619" xr:uid="{00000000-0005-0000-0000-0000FF010000}"/>
    <cellStyle name="20% - Accent2 5" xfId="247" xr:uid="{00000000-0005-0000-0000-000000020000}"/>
    <cellStyle name="20% - Accent2 5 2" xfId="3851" xr:uid="{00000000-0005-0000-0000-000001020000}"/>
    <cellStyle name="20% - Accent2 5 2 2" xfId="5444" xr:uid="{00000000-0005-0000-0000-000002020000}"/>
    <cellStyle name="20% - Accent2 5 2 2 2" xfId="8529" xr:uid="{00000000-0005-0000-0000-000003020000}"/>
    <cellStyle name="20% - Accent2 5 2 2 2 2" xfId="14721" xr:uid="{00000000-0005-0000-0000-000004020000}"/>
    <cellStyle name="20% - Accent2 5 2 2 2 2 2" xfId="33681" xr:uid="{00000000-0005-0000-0000-000005020000}"/>
    <cellStyle name="20% - Accent2 5 2 2 2 2 3" xfId="52145" xr:uid="{00000000-0005-0000-0000-000006020000}"/>
    <cellStyle name="20% - Accent2 5 2 2 2 3" xfId="20873" xr:uid="{00000000-0005-0000-0000-000007020000}"/>
    <cellStyle name="20% - Accent2 5 2 2 2 3 2" xfId="39833" xr:uid="{00000000-0005-0000-0000-000008020000}"/>
    <cellStyle name="20% - Accent2 5 2 2 2 3 3" xfId="58297" xr:uid="{00000000-0005-0000-0000-000009020000}"/>
    <cellStyle name="20% - Accent2 5 2 2 2 4" xfId="27528" xr:uid="{00000000-0005-0000-0000-00000A020000}"/>
    <cellStyle name="20% - Accent2 5 2 2 2 5" xfId="45992" xr:uid="{00000000-0005-0000-0000-00000B020000}"/>
    <cellStyle name="20% - Accent2 5 2 2 3" xfId="11655" xr:uid="{00000000-0005-0000-0000-00000C020000}"/>
    <cellStyle name="20% - Accent2 5 2 2 3 2" xfId="30615" xr:uid="{00000000-0005-0000-0000-00000D020000}"/>
    <cellStyle name="20% - Accent2 5 2 2 3 3" xfId="49079" xr:uid="{00000000-0005-0000-0000-00000E020000}"/>
    <cellStyle name="20% - Accent2 5 2 2 4" xfId="17807" xr:uid="{00000000-0005-0000-0000-00000F020000}"/>
    <cellStyle name="20% - Accent2 5 2 2 4 2" xfId="36767" xr:uid="{00000000-0005-0000-0000-000010020000}"/>
    <cellStyle name="20% - Accent2 5 2 2 4 3" xfId="55231" xr:uid="{00000000-0005-0000-0000-000011020000}"/>
    <cellStyle name="20% - Accent2 5 2 2 5" xfId="24462" xr:uid="{00000000-0005-0000-0000-000012020000}"/>
    <cellStyle name="20% - Accent2 5 2 2 6" xfId="42926" xr:uid="{00000000-0005-0000-0000-000013020000}"/>
    <cellStyle name="20% - Accent2 5 2 3" xfId="6994" xr:uid="{00000000-0005-0000-0000-000014020000}"/>
    <cellStyle name="20% - Accent2 5 2 3 2" xfId="13187" xr:uid="{00000000-0005-0000-0000-000015020000}"/>
    <cellStyle name="20% - Accent2 5 2 3 2 2" xfId="32147" xr:uid="{00000000-0005-0000-0000-000016020000}"/>
    <cellStyle name="20% - Accent2 5 2 3 2 3" xfId="50611" xr:uid="{00000000-0005-0000-0000-000017020000}"/>
    <cellStyle name="20% - Accent2 5 2 3 3" xfId="19339" xr:uid="{00000000-0005-0000-0000-000018020000}"/>
    <cellStyle name="20% - Accent2 5 2 3 3 2" xfId="38299" xr:uid="{00000000-0005-0000-0000-000019020000}"/>
    <cellStyle name="20% - Accent2 5 2 3 3 3" xfId="56763" xr:uid="{00000000-0005-0000-0000-00001A020000}"/>
    <cellStyle name="20% - Accent2 5 2 3 4" xfId="25994" xr:uid="{00000000-0005-0000-0000-00001B020000}"/>
    <cellStyle name="20% - Accent2 5 2 3 5" xfId="44458" xr:uid="{00000000-0005-0000-0000-00001C020000}"/>
    <cellStyle name="20% - Accent2 5 2 4" xfId="10121" xr:uid="{00000000-0005-0000-0000-00001D020000}"/>
    <cellStyle name="20% - Accent2 5 2 4 2" xfId="29081" xr:uid="{00000000-0005-0000-0000-00001E020000}"/>
    <cellStyle name="20% - Accent2 5 2 4 3" xfId="47545" xr:uid="{00000000-0005-0000-0000-00001F020000}"/>
    <cellStyle name="20% - Accent2 5 2 5" xfId="16273" xr:uid="{00000000-0005-0000-0000-000020020000}"/>
    <cellStyle name="20% - Accent2 5 2 5 2" xfId="35233" xr:uid="{00000000-0005-0000-0000-000021020000}"/>
    <cellStyle name="20% - Accent2 5 2 5 3" xfId="53697" xr:uid="{00000000-0005-0000-0000-000022020000}"/>
    <cellStyle name="20% - Accent2 5 2 6" xfId="22928" xr:uid="{00000000-0005-0000-0000-000023020000}"/>
    <cellStyle name="20% - Accent2 5 2 7" xfId="41392" xr:uid="{00000000-0005-0000-0000-000024020000}"/>
    <cellStyle name="20% - Accent2 5 3" xfId="4659" xr:uid="{00000000-0005-0000-0000-000025020000}"/>
    <cellStyle name="20% - Accent2 5 3 2" xfId="7760" xr:uid="{00000000-0005-0000-0000-000026020000}"/>
    <cellStyle name="20% - Accent2 5 3 2 2" xfId="13952" xr:uid="{00000000-0005-0000-0000-000027020000}"/>
    <cellStyle name="20% - Accent2 5 3 2 2 2" xfId="32912" xr:uid="{00000000-0005-0000-0000-000028020000}"/>
    <cellStyle name="20% - Accent2 5 3 2 2 3" xfId="51376" xr:uid="{00000000-0005-0000-0000-000029020000}"/>
    <cellStyle name="20% - Accent2 5 3 2 3" xfId="20104" xr:uid="{00000000-0005-0000-0000-00002A020000}"/>
    <cellStyle name="20% - Accent2 5 3 2 3 2" xfId="39064" xr:uid="{00000000-0005-0000-0000-00002B020000}"/>
    <cellStyle name="20% - Accent2 5 3 2 3 3" xfId="57528" xr:uid="{00000000-0005-0000-0000-00002C020000}"/>
    <cellStyle name="20% - Accent2 5 3 2 4" xfId="26759" xr:uid="{00000000-0005-0000-0000-00002D020000}"/>
    <cellStyle name="20% - Accent2 5 3 2 5" xfId="45223" xr:uid="{00000000-0005-0000-0000-00002E020000}"/>
    <cellStyle name="20% - Accent2 5 3 3" xfId="10886" xr:uid="{00000000-0005-0000-0000-00002F020000}"/>
    <cellStyle name="20% - Accent2 5 3 3 2" xfId="29846" xr:uid="{00000000-0005-0000-0000-000030020000}"/>
    <cellStyle name="20% - Accent2 5 3 3 3" xfId="48310" xr:uid="{00000000-0005-0000-0000-000031020000}"/>
    <cellStyle name="20% - Accent2 5 3 4" xfId="17038" xr:uid="{00000000-0005-0000-0000-000032020000}"/>
    <cellStyle name="20% - Accent2 5 3 4 2" xfId="35998" xr:uid="{00000000-0005-0000-0000-000033020000}"/>
    <cellStyle name="20% - Accent2 5 3 4 3" xfId="54462" xr:uid="{00000000-0005-0000-0000-000034020000}"/>
    <cellStyle name="20% - Accent2 5 3 5" xfId="23693" xr:uid="{00000000-0005-0000-0000-000035020000}"/>
    <cellStyle name="20% - Accent2 5 3 6" xfId="42157" xr:uid="{00000000-0005-0000-0000-000036020000}"/>
    <cellStyle name="20% - Accent2 5 4" xfId="6225" xr:uid="{00000000-0005-0000-0000-000037020000}"/>
    <cellStyle name="20% - Accent2 5 4 2" xfId="12418" xr:uid="{00000000-0005-0000-0000-000038020000}"/>
    <cellStyle name="20% - Accent2 5 4 2 2" xfId="31378" xr:uid="{00000000-0005-0000-0000-000039020000}"/>
    <cellStyle name="20% - Accent2 5 4 2 3" xfId="49842" xr:uid="{00000000-0005-0000-0000-00003A020000}"/>
    <cellStyle name="20% - Accent2 5 4 3" xfId="18570" xr:uid="{00000000-0005-0000-0000-00003B020000}"/>
    <cellStyle name="20% - Accent2 5 4 3 2" xfId="37530" xr:uid="{00000000-0005-0000-0000-00003C020000}"/>
    <cellStyle name="20% - Accent2 5 4 3 3" xfId="55994" xr:uid="{00000000-0005-0000-0000-00003D020000}"/>
    <cellStyle name="20% - Accent2 5 4 4" xfId="25225" xr:uid="{00000000-0005-0000-0000-00003E020000}"/>
    <cellStyle name="20% - Accent2 5 4 5" xfId="43689" xr:uid="{00000000-0005-0000-0000-00003F020000}"/>
    <cellStyle name="20% - Accent2 5 5" xfId="9352" xr:uid="{00000000-0005-0000-0000-000040020000}"/>
    <cellStyle name="20% - Accent2 5 5 2" xfId="28312" xr:uid="{00000000-0005-0000-0000-000041020000}"/>
    <cellStyle name="20% - Accent2 5 5 3" xfId="46776" xr:uid="{00000000-0005-0000-0000-000042020000}"/>
    <cellStyle name="20% - Accent2 5 6" xfId="15504" xr:uid="{00000000-0005-0000-0000-000043020000}"/>
    <cellStyle name="20% - Accent2 5 6 2" xfId="34464" xr:uid="{00000000-0005-0000-0000-000044020000}"/>
    <cellStyle name="20% - Accent2 5 6 3" xfId="52928" xr:uid="{00000000-0005-0000-0000-000045020000}"/>
    <cellStyle name="20% - Accent2 5 7" xfId="22159" xr:uid="{00000000-0005-0000-0000-000046020000}"/>
    <cellStyle name="20% - Accent2 5 8" xfId="40620" xr:uid="{00000000-0005-0000-0000-000047020000}"/>
    <cellStyle name="20% - Accent2 6" xfId="248" xr:uid="{00000000-0005-0000-0000-000048020000}"/>
    <cellStyle name="20% - Accent2 7" xfId="59094" xr:uid="{00000000-0005-0000-0000-000049020000}"/>
    <cellStyle name="20% - Accent3" xfId="59072" builtinId="38" customBuiltin="1"/>
    <cellStyle name="20% - Accent3 2" xfId="35" xr:uid="{00000000-0005-0000-0000-00004B020000}"/>
    <cellStyle name="20% - Accent3 2 2" xfId="255" xr:uid="{00000000-0005-0000-0000-00004C020000}"/>
    <cellStyle name="20% - Accent3 2 2 2" xfId="5445" xr:uid="{00000000-0005-0000-0000-00004D020000}"/>
    <cellStyle name="20% - Accent3 2 2 2 2" xfId="8530" xr:uid="{00000000-0005-0000-0000-00004E020000}"/>
    <cellStyle name="20% - Accent3 2 2 2 2 2" xfId="14722" xr:uid="{00000000-0005-0000-0000-00004F020000}"/>
    <cellStyle name="20% - Accent3 2 2 2 2 2 2" xfId="33682" xr:uid="{00000000-0005-0000-0000-000050020000}"/>
    <cellStyle name="20% - Accent3 2 2 2 2 2 3" xfId="52146" xr:uid="{00000000-0005-0000-0000-000051020000}"/>
    <cellStyle name="20% - Accent3 2 2 2 2 3" xfId="20874" xr:uid="{00000000-0005-0000-0000-000052020000}"/>
    <cellStyle name="20% - Accent3 2 2 2 2 3 2" xfId="39834" xr:uid="{00000000-0005-0000-0000-000053020000}"/>
    <cellStyle name="20% - Accent3 2 2 2 2 3 3" xfId="58298" xr:uid="{00000000-0005-0000-0000-000054020000}"/>
    <cellStyle name="20% - Accent3 2 2 2 2 4" xfId="27529" xr:uid="{00000000-0005-0000-0000-000055020000}"/>
    <cellStyle name="20% - Accent3 2 2 2 2 5" xfId="45993" xr:uid="{00000000-0005-0000-0000-000056020000}"/>
    <cellStyle name="20% - Accent3 2 2 2 3" xfId="11656" xr:uid="{00000000-0005-0000-0000-000057020000}"/>
    <cellStyle name="20% - Accent3 2 2 2 3 2" xfId="30616" xr:uid="{00000000-0005-0000-0000-000058020000}"/>
    <cellStyle name="20% - Accent3 2 2 2 3 3" xfId="49080" xr:uid="{00000000-0005-0000-0000-000059020000}"/>
    <cellStyle name="20% - Accent3 2 2 2 4" xfId="17808" xr:uid="{00000000-0005-0000-0000-00005A020000}"/>
    <cellStyle name="20% - Accent3 2 2 2 4 2" xfId="36768" xr:uid="{00000000-0005-0000-0000-00005B020000}"/>
    <cellStyle name="20% - Accent3 2 2 2 4 3" xfId="55232" xr:uid="{00000000-0005-0000-0000-00005C020000}"/>
    <cellStyle name="20% - Accent3 2 2 2 5" xfId="24463" xr:uid="{00000000-0005-0000-0000-00005D020000}"/>
    <cellStyle name="20% - Accent3 2 2 2 6" xfId="42927" xr:uid="{00000000-0005-0000-0000-00005E020000}"/>
    <cellStyle name="20% - Accent3 2 2 3" xfId="6995" xr:uid="{00000000-0005-0000-0000-00005F020000}"/>
    <cellStyle name="20% - Accent3 2 2 3 2" xfId="13188" xr:uid="{00000000-0005-0000-0000-000060020000}"/>
    <cellStyle name="20% - Accent3 2 2 3 2 2" xfId="32148" xr:uid="{00000000-0005-0000-0000-000061020000}"/>
    <cellStyle name="20% - Accent3 2 2 3 2 3" xfId="50612" xr:uid="{00000000-0005-0000-0000-000062020000}"/>
    <cellStyle name="20% - Accent3 2 2 3 3" xfId="19340" xr:uid="{00000000-0005-0000-0000-000063020000}"/>
    <cellStyle name="20% - Accent3 2 2 3 3 2" xfId="38300" xr:uid="{00000000-0005-0000-0000-000064020000}"/>
    <cellStyle name="20% - Accent3 2 2 3 3 3" xfId="56764" xr:uid="{00000000-0005-0000-0000-000065020000}"/>
    <cellStyle name="20% - Accent3 2 2 3 4" xfId="25995" xr:uid="{00000000-0005-0000-0000-000066020000}"/>
    <cellStyle name="20% - Accent3 2 2 3 5" xfId="44459" xr:uid="{00000000-0005-0000-0000-000067020000}"/>
    <cellStyle name="20% - Accent3 2 2 4" xfId="10122" xr:uid="{00000000-0005-0000-0000-000068020000}"/>
    <cellStyle name="20% - Accent3 2 2 4 2" xfId="29082" xr:uid="{00000000-0005-0000-0000-000069020000}"/>
    <cellStyle name="20% - Accent3 2 2 4 3" xfId="47546" xr:uid="{00000000-0005-0000-0000-00006A020000}"/>
    <cellStyle name="20% - Accent3 2 2 5" xfId="16274" xr:uid="{00000000-0005-0000-0000-00006B020000}"/>
    <cellStyle name="20% - Accent3 2 2 5 2" xfId="35234" xr:uid="{00000000-0005-0000-0000-00006C020000}"/>
    <cellStyle name="20% - Accent3 2 2 5 3" xfId="53698" xr:uid="{00000000-0005-0000-0000-00006D020000}"/>
    <cellStyle name="20% - Accent3 2 2 6" xfId="22929" xr:uid="{00000000-0005-0000-0000-00006E020000}"/>
    <cellStyle name="20% - Accent3 2 2 7" xfId="41393" xr:uid="{00000000-0005-0000-0000-00006F020000}"/>
    <cellStyle name="20% - Accent3 2 3" xfId="4660" xr:uid="{00000000-0005-0000-0000-000070020000}"/>
    <cellStyle name="20% - Accent3 2 3 2" xfId="7761" xr:uid="{00000000-0005-0000-0000-000071020000}"/>
    <cellStyle name="20% - Accent3 2 3 2 2" xfId="13953" xr:uid="{00000000-0005-0000-0000-000072020000}"/>
    <cellStyle name="20% - Accent3 2 3 2 2 2" xfId="32913" xr:uid="{00000000-0005-0000-0000-000073020000}"/>
    <cellStyle name="20% - Accent3 2 3 2 2 3" xfId="51377" xr:uid="{00000000-0005-0000-0000-000074020000}"/>
    <cellStyle name="20% - Accent3 2 3 2 3" xfId="20105" xr:uid="{00000000-0005-0000-0000-000075020000}"/>
    <cellStyle name="20% - Accent3 2 3 2 3 2" xfId="39065" xr:uid="{00000000-0005-0000-0000-000076020000}"/>
    <cellStyle name="20% - Accent3 2 3 2 3 3" xfId="57529" xr:uid="{00000000-0005-0000-0000-000077020000}"/>
    <cellStyle name="20% - Accent3 2 3 2 4" xfId="26760" xr:uid="{00000000-0005-0000-0000-000078020000}"/>
    <cellStyle name="20% - Accent3 2 3 2 5" xfId="45224" xr:uid="{00000000-0005-0000-0000-000079020000}"/>
    <cellStyle name="20% - Accent3 2 3 3" xfId="10887" xr:uid="{00000000-0005-0000-0000-00007A020000}"/>
    <cellStyle name="20% - Accent3 2 3 3 2" xfId="29847" xr:uid="{00000000-0005-0000-0000-00007B020000}"/>
    <cellStyle name="20% - Accent3 2 3 3 3" xfId="48311" xr:uid="{00000000-0005-0000-0000-00007C020000}"/>
    <cellStyle name="20% - Accent3 2 3 4" xfId="17039" xr:uid="{00000000-0005-0000-0000-00007D020000}"/>
    <cellStyle name="20% - Accent3 2 3 4 2" xfId="35999" xr:uid="{00000000-0005-0000-0000-00007E020000}"/>
    <cellStyle name="20% - Accent3 2 3 4 3" xfId="54463" xr:uid="{00000000-0005-0000-0000-00007F020000}"/>
    <cellStyle name="20% - Accent3 2 3 5" xfId="23694" xr:uid="{00000000-0005-0000-0000-000080020000}"/>
    <cellStyle name="20% - Accent3 2 3 6" xfId="42158" xr:uid="{00000000-0005-0000-0000-000081020000}"/>
    <cellStyle name="20% - Accent3 2 4" xfId="6226" xr:uid="{00000000-0005-0000-0000-000082020000}"/>
    <cellStyle name="20% - Accent3 2 4 2" xfId="12419" xr:uid="{00000000-0005-0000-0000-000083020000}"/>
    <cellStyle name="20% - Accent3 2 4 2 2" xfId="31379" xr:uid="{00000000-0005-0000-0000-000084020000}"/>
    <cellStyle name="20% - Accent3 2 4 2 3" xfId="49843" xr:uid="{00000000-0005-0000-0000-000085020000}"/>
    <cellStyle name="20% - Accent3 2 4 3" xfId="18571" xr:uid="{00000000-0005-0000-0000-000086020000}"/>
    <cellStyle name="20% - Accent3 2 4 3 2" xfId="37531" xr:uid="{00000000-0005-0000-0000-000087020000}"/>
    <cellStyle name="20% - Accent3 2 4 3 3" xfId="55995" xr:uid="{00000000-0005-0000-0000-000088020000}"/>
    <cellStyle name="20% - Accent3 2 4 4" xfId="25226" xr:uid="{00000000-0005-0000-0000-000089020000}"/>
    <cellStyle name="20% - Accent3 2 4 5" xfId="43690" xr:uid="{00000000-0005-0000-0000-00008A020000}"/>
    <cellStyle name="20% - Accent3 2 5" xfId="9353" xr:uid="{00000000-0005-0000-0000-00008B020000}"/>
    <cellStyle name="20% - Accent3 2 5 2" xfId="28313" xr:uid="{00000000-0005-0000-0000-00008C020000}"/>
    <cellStyle name="20% - Accent3 2 5 3" xfId="46777" xr:uid="{00000000-0005-0000-0000-00008D020000}"/>
    <cellStyle name="20% - Accent3 2 6" xfId="15505" xr:uid="{00000000-0005-0000-0000-00008E020000}"/>
    <cellStyle name="20% - Accent3 2 6 2" xfId="34465" xr:uid="{00000000-0005-0000-0000-00008F020000}"/>
    <cellStyle name="20% - Accent3 2 6 3" xfId="52929" xr:uid="{00000000-0005-0000-0000-000090020000}"/>
    <cellStyle name="20% - Accent3 2 7" xfId="22041" xr:uid="{00000000-0005-0000-0000-000091020000}"/>
    <cellStyle name="20% - Accent3 2 8" xfId="22160" xr:uid="{00000000-0005-0000-0000-000092020000}"/>
    <cellStyle name="20% - Accent3 2 9" xfId="40621" xr:uid="{00000000-0005-0000-0000-000093020000}"/>
    <cellStyle name="20% - Accent3 3" xfId="36" xr:uid="{00000000-0005-0000-0000-000094020000}"/>
    <cellStyle name="20% - Accent3 3 2" xfId="256" xr:uid="{00000000-0005-0000-0000-000095020000}"/>
    <cellStyle name="20% - Accent3 3 2 2" xfId="5446" xr:uid="{00000000-0005-0000-0000-000096020000}"/>
    <cellStyle name="20% - Accent3 3 2 2 2" xfId="8531" xr:uid="{00000000-0005-0000-0000-000097020000}"/>
    <cellStyle name="20% - Accent3 3 2 2 2 2" xfId="14723" xr:uid="{00000000-0005-0000-0000-000098020000}"/>
    <cellStyle name="20% - Accent3 3 2 2 2 2 2" xfId="33683" xr:uid="{00000000-0005-0000-0000-000099020000}"/>
    <cellStyle name="20% - Accent3 3 2 2 2 2 3" xfId="52147" xr:uid="{00000000-0005-0000-0000-00009A020000}"/>
    <cellStyle name="20% - Accent3 3 2 2 2 3" xfId="20875" xr:uid="{00000000-0005-0000-0000-00009B020000}"/>
    <cellStyle name="20% - Accent3 3 2 2 2 3 2" xfId="39835" xr:uid="{00000000-0005-0000-0000-00009C020000}"/>
    <cellStyle name="20% - Accent3 3 2 2 2 3 3" xfId="58299" xr:uid="{00000000-0005-0000-0000-00009D020000}"/>
    <cellStyle name="20% - Accent3 3 2 2 2 4" xfId="27530" xr:uid="{00000000-0005-0000-0000-00009E020000}"/>
    <cellStyle name="20% - Accent3 3 2 2 2 5" xfId="45994" xr:uid="{00000000-0005-0000-0000-00009F020000}"/>
    <cellStyle name="20% - Accent3 3 2 2 3" xfId="11657" xr:uid="{00000000-0005-0000-0000-0000A0020000}"/>
    <cellStyle name="20% - Accent3 3 2 2 3 2" xfId="30617" xr:uid="{00000000-0005-0000-0000-0000A1020000}"/>
    <cellStyle name="20% - Accent3 3 2 2 3 3" xfId="49081" xr:uid="{00000000-0005-0000-0000-0000A2020000}"/>
    <cellStyle name="20% - Accent3 3 2 2 4" xfId="17809" xr:uid="{00000000-0005-0000-0000-0000A3020000}"/>
    <cellStyle name="20% - Accent3 3 2 2 4 2" xfId="36769" xr:uid="{00000000-0005-0000-0000-0000A4020000}"/>
    <cellStyle name="20% - Accent3 3 2 2 4 3" xfId="55233" xr:uid="{00000000-0005-0000-0000-0000A5020000}"/>
    <cellStyle name="20% - Accent3 3 2 2 5" xfId="24464" xr:uid="{00000000-0005-0000-0000-0000A6020000}"/>
    <cellStyle name="20% - Accent3 3 2 2 6" xfId="42928" xr:uid="{00000000-0005-0000-0000-0000A7020000}"/>
    <cellStyle name="20% - Accent3 3 2 3" xfId="6996" xr:uid="{00000000-0005-0000-0000-0000A8020000}"/>
    <cellStyle name="20% - Accent3 3 2 3 2" xfId="13189" xr:uid="{00000000-0005-0000-0000-0000A9020000}"/>
    <cellStyle name="20% - Accent3 3 2 3 2 2" xfId="32149" xr:uid="{00000000-0005-0000-0000-0000AA020000}"/>
    <cellStyle name="20% - Accent3 3 2 3 2 3" xfId="50613" xr:uid="{00000000-0005-0000-0000-0000AB020000}"/>
    <cellStyle name="20% - Accent3 3 2 3 3" xfId="19341" xr:uid="{00000000-0005-0000-0000-0000AC020000}"/>
    <cellStyle name="20% - Accent3 3 2 3 3 2" xfId="38301" xr:uid="{00000000-0005-0000-0000-0000AD020000}"/>
    <cellStyle name="20% - Accent3 3 2 3 3 3" xfId="56765" xr:uid="{00000000-0005-0000-0000-0000AE020000}"/>
    <cellStyle name="20% - Accent3 3 2 3 4" xfId="25996" xr:uid="{00000000-0005-0000-0000-0000AF020000}"/>
    <cellStyle name="20% - Accent3 3 2 3 5" xfId="44460" xr:uid="{00000000-0005-0000-0000-0000B0020000}"/>
    <cellStyle name="20% - Accent3 3 2 4" xfId="10123" xr:uid="{00000000-0005-0000-0000-0000B1020000}"/>
    <cellStyle name="20% - Accent3 3 2 4 2" xfId="29083" xr:uid="{00000000-0005-0000-0000-0000B2020000}"/>
    <cellStyle name="20% - Accent3 3 2 4 3" xfId="47547" xr:uid="{00000000-0005-0000-0000-0000B3020000}"/>
    <cellStyle name="20% - Accent3 3 2 5" xfId="16275" xr:uid="{00000000-0005-0000-0000-0000B4020000}"/>
    <cellStyle name="20% - Accent3 3 2 5 2" xfId="35235" xr:uid="{00000000-0005-0000-0000-0000B5020000}"/>
    <cellStyle name="20% - Accent3 3 2 5 3" xfId="53699" xr:uid="{00000000-0005-0000-0000-0000B6020000}"/>
    <cellStyle name="20% - Accent3 3 2 6" xfId="22930" xr:uid="{00000000-0005-0000-0000-0000B7020000}"/>
    <cellStyle name="20% - Accent3 3 2 7" xfId="41394" xr:uid="{00000000-0005-0000-0000-0000B8020000}"/>
    <cellStyle name="20% - Accent3 3 3" xfId="4661" xr:uid="{00000000-0005-0000-0000-0000B9020000}"/>
    <cellStyle name="20% - Accent3 3 3 2" xfId="7762" xr:uid="{00000000-0005-0000-0000-0000BA020000}"/>
    <cellStyle name="20% - Accent3 3 3 2 2" xfId="13954" xr:uid="{00000000-0005-0000-0000-0000BB020000}"/>
    <cellStyle name="20% - Accent3 3 3 2 2 2" xfId="32914" xr:uid="{00000000-0005-0000-0000-0000BC020000}"/>
    <cellStyle name="20% - Accent3 3 3 2 2 3" xfId="51378" xr:uid="{00000000-0005-0000-0000-0000BD020000}"/>
    <cellStyle name="20% - Accent3 3 3 2 3" xfId="20106" xr:uid="{00000000-0005-0000-0000-0000BE020000}"/>
    <cellStyle name="20% - Accent3 3 3 2 3 2" xfId="39066" xr:uid="{00000000-0005-0000-0000-0000BF020000}"/>
    <cellStyle name="20% - Accent3 3 3 2 3 3" xfId="57530" xr:uid="{00000000-0005-0000-0000-0000C0020000}"/>
    <cellStyle name="20% - Accent3 3 3 2 4" xfId="26761" xr:uid="{00000000-0005-0000-0000-0000C1020000}"/>
    <cellStyle name="20% - Accent3 3 3 2 5" xfId="45225" xr:uid="{00000000-0005-0000-0000-0000C2020000}"/>
    <cellStyle name="20% - Accent3 3 3 3" xfId="10888" xr:uid="{00000000-0005-0000-0000-0000C3020000}"/>
    <cellStyle name="20% - Accent3 3 3 3 2" xfId="29848" xr:uid="{00000000-0005-0000-0000-0000C4020000}"/>
    <cellStyle name="20% - Accent3 3 3 3 3" xfId="48312" xr:uid="{00000000-0005-0000-0000-0000C5020000}"/>
    <cellStyle name="20% - Accent3 3 3 4" xfId="17040" xr:uid="{00000000-0005-0000-0000-0000C6020000}"/>
    <cellStyle name="20% - Accent3 3 3 4 2" xfId="36000" xr:uid="{00000000-0005-0000-0000-0000C7020000}"/>
    <cellStyle name="20% - Accent3 3 3 4 3" xfId="54464" xr:uid="{00000000-0005-0000-0000-0000C8020000}"/>
    <cellStyle name="20% - Accent3 3 3 5" xfId="23695" xr:uid="{00000000-0005-0000-0000-0000C9020000}"/>
    <cellStyle name="20% - Accent3 3 3 6" xfId="42159" xr:uid="{00000000-0005-0000-0000-0000CA020000}"/>
    <cellStyle name="20% - Accent3 3 4" xfId="6227" xr:uid="{00000000-0005-0000-0000-0000CB020000}"/>
    <cellStyle name="20% - Accent3 3 4 2" xfId="12420" xr:uid="{00000000-0005-0000-0000-0000CC020000}"/>
    <cellStyle name="20% - Accent3 3 4 2 2" xfId="31380" xr:uid="{00000000-0005-0000-0000-0000CD020000}"/>
    <cellStyle name="20% - Accent3 3 4 2 3" xfId="49844" xr:uid="{00000000-0005-0000-0000-0000CE020000}"/>
    <cellStyle name="20% - Accent3 3 4 3" xfId="18572" xr:uid="{00000000-0005-0000-0000-0000CF020000}"/>
    <cellStyle name="20% - Accent3 3 4 3 2" xfId="37532" xr:uid="{00000000-0005-0000-0000-0000D0020000}"/>
    <cellStyle name="20% - Accent3 3 4 3 3" xfId="55996" xr:uid="{00000000-0005-0000-0000-0000D1020000}"/>
    <cellStyle name="20% - Accent3 3 4 4" xfId="25227" xr:uid="{00000000-0005-0000-0000-0000D2020000}"/>
    <cellStyle name="20% - Accent3 3 4 5" xfId="43691" xr:uid="{00000000-0005-0000-0000-0000D3020000}"/>
    <cellStyle name="20% - Accent3 3 5" xfId="9354" xr:uid="{00000000-0005-0000-0000-0000D4020000}"/>
    <cellStyle name="20% - Accent3 3 5 2" xfId="28314" xr:uid="{00000000-0005-0000-0000-0000D5020000}"/>
    <cellStyle name="20% - Accent3 3 5 3" xfId="46778" xr:uid="{00000000-0005-0000-0000-0000D6020000}"/>
    <cellStyle name="20% - Accent3 3 6" xfId="15506" xr:uid="{00000000-0005-0000-0000-0000D7020000}"/>
    <cellStyle name="20% - Accent3 3 6 2" xfId="34466" xr:uid="{00000000-0005-0000-0000-0000D8020000}"/>
    <cellStyle name="20% - Accent3 3 6 3" xfId="52930" xr:uid="{00000000-0005-0000-0000-0000D9020000}"/>
    <cellStyle name="20% - Accent3 3 7" xfId="22042" xr:uid="{00000000-0005-0000-0000-0000DA020000}"/>
    <cellStyle name="20% - Accent3 3 8" xfId="22161" xr:uid="{00000000-0005-0000-0000-0000DB020000}"/>
    <cellStyle name="20% - Accent3 3 9" xfId="40622" xr:uid="{00000000-0005-0000-0000-0000DC020000}"/>
    <cellStyle name="20% - Accent3 4" xfId="351" xr:uid="{00000000-0005-0000-0000-0000DD020000}"/>
    <cellStyle name="20% - Accent3 4 2" xfId="3852" xr:uid="{00000000-0005-0000-0000-0000DE020000}"/>
    <cellStyle name="20% - Accent3 4 2 2" xfId="5447" xr:uid="{00000000-0005-0000-0000-0000DF020000}"/>
    <cellStyle name="20% - Accent3 4 2 2 2" xfId="8532" xr:uid="{00000000-0005-0000-0000-0000E0020000}"/>
    <cellStyle name="20% - Accent3 4 2 2 2 2" xfId="14724" xr:uid="{00000000-0005-0000-0000-0000E1020000}"/>
    <cellStyle name="20% - Accent3 4 2 2 2 2 2" xfId="33684" xr:uid="{00000000-0005-0000-0000-0000E2020000}"/>
    <cellStyle name="20% - Accent3 4 2 2 2 2 3" xfId="52148" xr:uid="{00000000-0005-0000-0000-0000E3020000}"/>
    <cellStyle name="20% - Accent3 4 2 2 2 3" xfId="20876" xr:uid="{00000000-0005-0000-0000-0000E4020000}"/>
    <cellStyle name="20% - Accent3 4 2 2 2 3 2" xfId="39836" xr:uid="{00000000-0005-0000-0000-0000E5020000}"/>
    <cellStyle name="20% - Accent3 4 2 2 2 3 3" xfId="58300" xr:uid="{00000000-0005-0000-0000-0000E6020000}"/>
    <cellStyle name="20% - Accent3 4 2 2 2 4" xfId="27531" xr:uid="{00000000-0005-0000-0000-0000E7020000}"/>
    <cellStyle name="20% - Accent3 4 2 2 2 5" xfId="45995" xr:uid="{00000000-0005-0000-0000-0000E8020000}"/>
    <cellStyle name="20% - Accent3 4 2 2 3" xfId="11658" xr:uid="{00000000-0005-0000-0000-0000E9020000}"/>
    <cellStyle name="20% - Accent3 4 2 2 3 2" xfId="30618" xr:uid="{00000000-0005-0000-0000-0000EA020000}"/>
    <cellStyle name="20% - Accent3 4 2 2 3 3" xfId="49082" xr:uid="{00000000-0005-0000-0000-0000EB020000}"/>
    <cellStyle name="20% - Accent3 4 2 2 4" xfId="17810" xr:uid="{00000000-0005-0000-0000-0000EC020000}"/>
    <cellStyle name="20% - Accent3 4 2 2 4 2" xfId="36770" xr:uid="{00000000-0005-0000-0000-0000ED020000}"/>
    <cellStyle name="20% - Accent3 4 2 2 4 3" xfId="55234" xr:uid="{00000000-0005-0000-0000-0000EE020000}"/>
    <cellStyle name="20% - Accent3 4 2 2 5" xfId="24465" xr:uid="{00000000-0005-0000-0000-0000EF020000}"/>
    <cellStyle name="20% - Accent3 4 2 2 6" xfId="42929" xr:uid="{00000000-0005-0000-0000-0000F0020000}"/>
    <cellStyle name="20% - Accent3 4 2 3" xfId="6997" xr:uid="{00000000-0005-0000-0000-0000F1020000}"/>
    <cellStyle name="20% - Accent3 4 2 3 2" xfId="13190" xr:uid="{00000000-0005-0000-0000-0000F2020000}"/>
    <cellStyle name="20% - Accent3 4 2 3 2 2" xfId="32150" xr:uid="{00000000-0005-0000-0000-0000F3020000}"/>
    <cellStyle name="20% - Accent3 4 2 3 2 3" xfId="50614" xr:uid="{00000000-0005-0000-0000-0000F4020000}"/>
    <cellStyle name="20% - Accent3 4 2 3 3" xfId="19342" xr:uid="{00000000-0005-0000-0000-0000F5020000}"/>
    <cellStyle name="20% - Accent3 4 2 3 3 2" xfId="38302" xr:uid="{00000000-0005-0000-0000-0000F6020000}"/>
    <cellStyle name="20% - Accent3 4 2 3 3 3" xfId="56766" xr:uid="{00000000-0005-0000-0000-0000F7020000}"/>
    <cellStyle name="20% - Accent3 4 2 3 4" xfId="25997" xr:uid="{00000000-0005-0000-0000-0000F8020000}"/>
    <cellStyle name="20% - Accent3 4 2 3 5" xfId="44461" xr:uid="{00000000-0005-0000-0000-0000F9020000}"/>
    <cellStyle name="20% - Accent3 4 2 4" xfId="10124" xr:uid="{00000000-0005-0000-0000-0000FA020000}"/>
    <cellStyle name="20% - Accent3 4 2 4 2" xfId="29084" xr:uid="{00000000-0005-0000-0000-0000FB020000}"/>
    <cellStyle name="20% - Accent3 4 2 4 3" xfId="47548" xr:uid="{00000000-0005-0000-0000-0000FC020000}"/>
    <cellStyle name="20% - Accent3 4 2 5" xfId="16276" xr:uid="{00000000-0005-0000-0000-0000FD020000}"/>
    <cellStyle name="20% - Accent3 4 2 5 2" xfId="35236" xr:uid="{00000000-0005-0000-0000-0000FE020000}"/>
    <cellStyle name="20% - Accent3 4 2 5 3" xfId="53700" xr:uid="{00000000-0005-0000-0000-0000FF020000}"/>
    <cellStyle name="20% - Accent3 4 2 6" xfId="22931" xr:uid="{00000000-0005-0000-0000-000000030000}"/>
    <cellStyle name="20% - Accent3 4 2 7" xfId="41395" xr:uid="{00000000-0005-0000-0000-000001030000}"/>
    <cellStyle name="20% - Accent3 4 3" xfId="4662" xr:uid="{00000000-0005-0000-0000-000002030000}"/>
    <cellStyle name="20% - Accent3 4 3 2" xfId="7763" xr:uid="{00000000-0005-0000-0000-000003030000}"/>
    <cellStyle name="20% - Accent3 4 3 2 2" xfId="13955" xr:uid="{00000000-0005-0000-0000-000004030000}"/>
    <cellStyle name="20% - Accent3 4 3 2 2 2" xfId="32915" xr:uid="{00000000-0005-0000-0000-000005030000}"/>
    <cellStyle name="20% - Accent3 4 3 2 2 3" xfId="51379" xr:uid="{00000000-0005-0000-0000-000006030000}"/>
    <cellStyle name="20% - Accent3 4 3 2 3" xfId="20107" xr:uid="{00000000-0005-0000-0000-000007030000}"/>
    <cellStyle name="20% - Accent3 4 3 2 3 2" xfId="39067" xr:uid="{00000000-0005-0000-0000-000008030000}"/>
    <cellStyle name="20% - Accent3 4 3 2 3 3" xfId="57531" xr:uid="{00000000-0005-0000-0000-000009030000}"/>
    <cellStyle name="20% - Accent3 4 3 2 4" xfId="26762" xr:uid="{00000000-0005-0000-0000-00000A030000}"/>
    <cellStyle name="20% - Accent3 4 3 2 5" xfId="45226" xr:uid="{00000000-0005-0000-0000-00000B030000}"/>
    <cellStyle name="20% - Accent3 4 3 3" xfId="10889" xr:uid="{00000000-0005-0000-0000-00000C030000}"/>
    <cellStyle name="20% - Accent3 4 3 3 2" xfId="29849" xr:uid="{00000000-0005-0000-0000-00000D030000}"/>
    <cellStyle name="20% - Accent3 4 3 3 3" xfId="48313" xr:uid="{00000000-0005-0000-0000-00000E030000}"/>
    <cellStyle name="20% - Accent3 4 3 4" xfId="17041" xr:uid="{00000000-0005-0000-0000-00000F030000}"/>
    <cellStyle name="20% - Accent3 4 3 4 2" xfId="36001" xr:uid="{00000000-0005-0000-0000-000010030000}"/>
    <cellStyle name="20% - Accent3 4 3 4 3" xfId="54465" xr:uid="{00000000-0005-0000-0000-000011030000}"/>
    <cellStyle name="20% - Accent3 4 3 5" xfId="23696" xr:uid="{00000000-0005-0000-0000-000012030000}"/>
    <cellStyle name="20% - Accent3 4 3 6" xfId="42160" xr:uid="{00000000-0005-0000-0000-000013030000}"/>
    <cellStyle name="20% - Accent3 4 4" xfId="6228" xr:uid="{00000000-0005-0000-0000-000014030000}"/>
    <cellStyle name="20% - Accent3 4 4 2" xfId="12421" xr:uid="{00000000-0005-0000-0000-000015030000}"/>
    <cellStyle name="20% - Accent3 4 4 2 2" xfId="31381" xr:uid="{00000000-0005-0000-0000-000016030000}"/>
    <cellStyle name="20% - Accent3 4 4 2 3" xfId="49845" xr:uid="{00000000-0005-0000-0000-000017030000}"/>
    <cellStyle name="20% - Accent3 4 4 3" xfId="18573" xr:uid="{00000000-0005-0000-0000-000018030000}"/>
    <cellStyle name="20% - Accent3 4 4 3 2" xfId="37533" xr:uid="{00000000-0005-0000-0000-000019030000}"/>
    <cellStyle name="20% - Accent3 4 4 3 3" xfId="55997" xr:uid="{00000000-0005-0000-0000-00001A030000}"/>
    <cellStyle name="20% - Accent3 4 4 4" xfId="25228" xr:uid="{00000000-0005-0000-0000-00001B030000}"/>
    <cellStyle name="20% - Accent3 4 4 5" xfId="43692" xr:uid="{00000000-0005-0000-0000-00001C030000}"/>
    <cellStyle name="20% - Accent3 4 5" xfId="9355" xr:uid="{00000000-0005-0000-0000-00001D030000}"/>
    <cellStyle name="20% - Accent3 4 5 2" xfId="28315" xr:uid="{00000000-0005-0000-0000-00001E030000}"/>
    <cellStyle name="20% - Accent3 4 5 3" xfId="46779" xr:uid="{00000000-0005-0000-0000-00001F030000}"/>
    <cellStyle name="20% - Accent3 4 6" xfId="15507" xr:uid="{00000000-0005-0000-0000-000020030000}"/>
    <cellStyle name="20% - Accent3 4 6 2" xfId="34467" xr:uid="{00000000-0005-0000-0000-000021030000}"/>
    <cellStyle name="20% - Accent3 4 6 3" xfId="52931" xr:uid="{00000000-0005-0000-0000-000022030000}"/>
    <cellStyle name="20% - Accent3 4 7" xfId="22162" xr:uid="{00000000-0005-0000-0000-000023030000}"/>
    <cellStyle name="20% - Accent3 4 8" xfId="40623" xr:uid="{00000000-0005-0000-0000-000024030000}"/>
    <cellStyle name="20% - Accent3 5" xfId="348" xr:uid="{00000000-0005-0000-0000-000025030000}"/>
    <cellStyle name="20% - Accent3 5 2" xfId="3853" xr:uid="{00000000-0005-0000-0000-000026030000}"/>
    <cellStyle name="20% - Accent3 5 2 2" xfId="5448" xr:uid="{00000000-0005-0000-0000-000027030000}"/>
    <cellStyle name="20% - Accent3 5 2 2 2" xfId="8533" xr:uid="{00000000-0005-0000-0000-000028030000}"/>
    <cellStyle name="20% - Accent3 5 2 2 2 2" xfId="14725" xr:uid="{00000000-0005-0000-0000-000029030000}"/>
    <cellStyle name="20% - Accent3 5 2 2 2 2 2" xfId="33685" xr:uid="{00000000-0005-0000-0000-00002A030000}"/>
    <cellStyle name="20% - Accent3 5 2 2 2 2 3" xfId="52149" xr:uid="{00000000-0005-0000-0000-00002B030000}"/>
    <cellStyle name="20% - Accent3 5 2 2 2 3" xfId="20877" xr:uid="{00000000-0005-0000-0000-00002C030000}"/>
    <cellStyle name="20% - Accent3 5 2 2 2 3 2" xfId="39837" xr:uid="{00000000-0005-0000-0000-00002D030000}"/>
    <cellStyle name="20% - Accent3 5 2 2 2 3 3" xfId="58301" xr:uid="{00000000-0005-0000-0000-00002E030000}"/>
    <cellStyle name="20% - Accent3 5 2 2 2 4" xfId="27532" xr:uid="{00000000-0005-0000-0000-00002F030000}"/>
    <cellStyle name="20% - Accent3 5 2 2 2 5" xfId="45996" xr:uid="{00000000-0005-0000-0000-000030030000}"/>
    <cellStyle name="20% - Accent3 5 2 2 3" xfId="11659" xr:uid="{00000000-0005-0000-0000-000031030000}"/>
    <cellStyle name="20% - Accent3 5 2 2 3 2" xfId="30619" xr:uid="{00000000-0005-0000-0000-000032030000}"/>
    <cellStyle name="20% - Accent3 5 2 2 3 3" xfId="49083" xr:uid="{00000000-0005-0000-0000-000033030000}"/>
    <cellStyle name="20% - Accent3 5 2 2 4" xfId="17811" xr:uid="{00000000-0005-0000-0000-000034030000}"/>
    <cellStyle name="20% - Accent3 5 2 2 4 2" xfId="36771" xr:uid="{00000000-0005-0000-0000-000035030000}"/>
    <cellStyle name="20% - Accent3 5 2 2 4 3" xfId="55235" xr:uid="{00000000-0005-0000-0000-000036030000}"/>
    <cellStyle name="20% - Accent3 5 2 2 5" xfId="24466" xr:uid="{00000000-0005-0000-0000-000037030000}"/>
    <cellStyle name="20% - Accent3 5 2 2 6" xfId="42930" xr:uid="{00000000-0005-0000-0000-000038030000}"/>
    <cellStyle name="20% - Accent3 5 2 3" xfId="6998" xr:uid="{00000000-0005-0000-0000-000039030000}"/>
    <cellStyle name="20% - Accent3 5 2 3 2" xfId="13191" xr:uid="{00000000-0005-0000-0000-00003A030000}"/>
    <cellStyle name="20% - Accent3 5 2 3 2 2" xfId="32151" xr:uid="{00000000-0005-0000-0000-00003B030000}"/>
    <cellStyle name="20% - Accent3 5 2 3 2 3" xfId="50615" xr:uid="{00000000-0005-0000-0000-00003C030000}"/>
    <cellStyle name="20% - Accent3 5 2 3 3" xfId="19343" xr:uid="{00000000-0005-0000-0000-00003D030000}"/>
    <cellStyle name="20% - Accent3 5 2 3 3 2" xfId="38303" xr:uid="{00000000-0005-0000-0000-00003E030000}"/>
    <cellStyle name="20% - Accent3 5 2 3 3 3" xfId="56767" xr:uid="{00000000-0005-0000-0000-00003F030000}"/>
    <cellStyle name="20% - Accent3 5 2 3 4" xfId="25998" xr:uid="{00000000-0005-0000-0000-000040030000}"/>
    <cellStyle name="20% - Accent3 5 2 3 5" xfId="44462" xr:uid="{00000000-0005-0000-0000-000041030000}"/>
    <cellStyle name="20% - Accent3 5 2 4" xfId="10125" xr:uid="{00000000-0005-0000-0000-000042030000}"/>
    <cellStyle name="20% - Accent3 5 2 4 2" xfId="29085" xr:uid="{00000000-0005-0000-0000-000043030000}"/>
    <cellStyle name="20% - Accent3 5 2 4 3" xfId="47549" xr:uid="{00000000-0005-0000-0000-000044030000}"/>
    <cellStyle name="20% - Accent3 5 2 5" xfId="16277" xr:uid="{00000000-0005-0000-0000-000045030000}"/>
    <cellStyle name="20% - Accent3 5 2 5 2" xfId="35237" xr:uid="{00000000-0005-0000-0000-000046030000}"/>
    <cellStyle name="20% - Accent3 5 2 5 3" xfId="53701" xr:uid="{00000000-0005-0000-0000-000047030000}"/>
    <cellStyle name="20% - Accent3 5 2 6" xfId="22932" xr:uid="{00000000-0005-0000-0000-000048030000}"/>
    <cellStyle name="20% - Accent3 5 2 7" xfId="41396" xr:uid="{00000000-0005-0000-0000-000049030000}"/>
    <cellStyle name="20% - Accent3 5 3" xfId="4663" xr:uid="{00000000-0005-0000-0000-00004A030000}"/>
    <cellStyle name="20% - Accent3 5 3 2" xfId="7764" xr:uid="{00000000-0005-0000-0000-00004B030000}"/>
    <cellStyle name="20% - Accent3 5 3 2 2" xfId="13956" xr:uid="{00000000-0005-0000-0000-00004C030000}"/>
    <cellStyle name="20% - Accent3 5 3 2 2 2" xfId="32916" xr:uid="{00000000-0005-0000-0000-00004D030000}"/>
    <cellStyle name="20% - Accent3 5 3 2 2 3" xfId="51380" xr:uid="{00000000-0005-0000-0000-00004E030000}"/>
    <cellStyle name="20% - Accent3 5 3 2 3" xfId="20108" xr:uid="{00000000-0005-0000-0000-00004F030000}"/>
    <cellStyle name="20% - Accent3 5 3 2 3 2" xfId="39068" xr:uid="{00000000-0005-0000-0000-000050030000}"/>
    <cellStyle name="20% - Accent3 5 3 2 3 3" xfId="57532" xr:uid="{00000000-0005-0000-0000-000051030000}"/>
    <cellStyle name="20% - Accent3 5 3 2 4" xfId="26763" xr:uid="{00000000-0005-0000-0000-000052030000}"/>
    <cellStyle name="20% - Accent3 5 3 2 5" xfId="45227" xr:uid="{00000000-0005-0000-0000-000053030000}"/>
    <cellStyle name="20% - Accent3 5 3 3" xfId="10890" xr:uid="{00000000-0005-0000-0000-000054030000}"/>
    <cellStyle name="20% - Accent3 5 3 3 2" xfId="29850" xr:uid="{00000000-0005-0000-0000-000055030000}"/>
    <cellStyle name="20% - Accent3 5 3 3 3" xfId="48314" xr:uid="{00000000-0005-0000-0000-000056030000}"/>
    <cellStyle name="20% - Accent3 5 3 4" xfId="17042" xr:uid="{00000000-0005-0000-0000-000057030000}"/>
    <cellStyle name="20% - Accent3 5 3 4 2" xfId="36002" xr:uid="{00000000-0005-0000-0000-000058030000}"/>
    <cellStyle name="20% - Accent3 5 3 4 3" xfId="54466" xr:uid="{00000000-0005-0000-0000-000059030000}"/>
    <cellStyle name="20% - Accent3 5 3 5" xfId="23697" xr:uid="{00000000-0005-0000-0000-00005A030000}"/>
    <cellStyle name="20% - Accent3 5 3 6" xfId="42161" xr:uid="{00000000-0005-0000-0000-00005B030000}"/>
    <cellStyle name="20% - Accent3 5 4" xfId="6229" xr:uid="{00000000-0005-0000-0000-00005C030000}"/>
    <cellStyle name="20% - Accent3 5 4 2" xfId="12422" xr:uid="{00000000-0005-0000-0000-00005D030000}"/>
    <cellStyle name="20% - Accent3 5 4 2 2" xfId="31382" xr:uid="{00000000-0005-0000-0000-00005E030000}"/>
    <cellStyle name="20% - Accent3 5 4 2 3" xfId="49846" xr:uid="{00000000-0005-0000-0000-00005F030000}"/>
    <cellStyle name="20% - Accent3 5 4 3" xfId="18574" xr:uid="{00000000-0005-0000-0000-000060030000}"/>
    <cellStyle name="20% - Accent3 5 4 3 2" xfId="37534" xr:uid="{00000000-0005-0000-0000-000061030000}"/>
    <cellStyle name="20% - Accent3 5 4 3 3" xfId="55998" xr:uid="{00000000-0005-0000-0000-000062030000}"/>
    <cellStyle name="20% - Accent3 5 4 4" xfId="25229" xr:uid="{00000000-0005-0000-0000-000063030000}"/>
    <cellStyle name="20% - Accent3 5 4 5" xfId="43693" xr:uid="{00000000-0005-0000-0000-000064030000}"/>
    <cellStyle name="20% - Accent3 5 5" xfId="9356" xr:uid="{00000000-0005-0000-0000-000065030000}"/>
    <cellStyle name="20% - Accent3 5 5 2" xfId="28316" xr:uid="{00000000-0005-0000-0000-000066030000}"/>
    <cellStyle name="20% - Accent3 5 5 3" xfId="46780" xr:uid="{00000000-0005-0000-0000-000067030000}"/>
    <cellStyle name="20% - Accent3 5 6" xfId="15508" xr:uid="{00000000-0005-0000-0000-000068030000}"/>
    <cellStyle name="20% - Accent3 5 6 2" xfId="34468" xr:uid="{00000000-0005-0000-0000-000069030000}"/>
    <cellStyle name="20% - Accent3 5 6 3" xfId="52932" xr:uid="{00000000-0005-0000-0000-00006A030000}"/>
    <cellStyle name="20% - Accent3 5 7" xfId="22163" xr:uid="{00000000-0005-0000-0000-00006B030000}"/>
    <cellStyle name="20% - Accent3 5 8" xfId="40624" xr:uid="{00000000-0005-0000-0000-00006C030000}"/>
    <cellStyle name="20% - Accent3 6" xfId="391" xr:uid="{00000000-0005-0000-0000-00006D030000}"/>
    <cellStyle name="20% - Accent3 7" xfId="59096" xr:uid="{00000000-0005-0000-0000-00006E030000}"/>
    <cellStyle name="20% - Accent4" xfId="59076" builtinId="42" customBuiltin="1"/>
    <cellStyle name="20% - Accent4 2" xfId="37" xr:uid="{00000000-0005-0000-0000-000070030000}"/>
    <cellStyle name="20% - Accent4 2 2" xfId="257" xr:uid="{00000000-0005-0000-0000-000071030000}"/>
    <cellStyle name="20% - Accent4 2 2 2" xfId="5449" xr:uid="{00000000-0005-0000-0000-000072030000}"/>
    <cellStyle name="20% - Accent4 2 2 2 2" xfId="8534" xr:uid="{00000000-0005-0000-0000-000073030000}"/>
    <cellStyle name="20% - Accent4 2 2 2 2 2" xfId="14726" xr:uid="{00000000-0005-0000-0000-000074030000}"/>
    <cellStyle name="20% - Accent4 2 2 2 2 2 2" xfId="33686" xr:uid="{00000000-0005-0000-0000-000075030000}"/>
    <cellStyle name="20% - Accent4 2 2 2 2 2 3" xfId="52150" xr:uid="{00000000-0005-0000-0000-000076030000}"/>
    <cellStyle name="20% - Accent4 2 2 2 2 3" xfId="20878" xr:uid="{00000000-0005-0000-0000-000077030000}"/>
    <cellStyle name="20% - Accent4 2 2 2 2 3 2" xfId="39838" xr:uid="{00000000-0005-0000-0000-000078030000}"/>
    <cellStyle name="20% - Accent4 2 2 2 2 3 3" xfId="58302" xr:uid="{00000000-0005-0000-0000-000079030000}"/>
    <cellStyle name="20% - Accent4 2 2 2 2 4" xfId="27533" xr:uid="{00000000-0005-0000-0000-00007A030000}"/>
    <cellStyle name="20% - Accent4 2 2 2 2 5" xfId="45997" xr:uid="{00000000-0005-0000-0000-00007B030000}"/>
    <cellStyle name="20% - Accent4 2 2 2 3" xfId="11660" xr:uid="{00000000-0005-0000-0000-00007C030000}"/>
    <cellStyle name="20% - Accent4 2 2 2 3 2" xfId="30620" xr:uid="{00000000-0005-0000-0000-00007D030000}"/>
    <cellStyle name="20% - Accent4 2 2 2 3 3" xfId="49084" xr:uid="{00000000-0005-0000-0000-00007E030000}"/>
    <cellStyle name="20% - Accent4 2 2 2 4" xfId="17812" xr:uid="{00000000-0005-0000-0000-00007F030000}"/>
    <cellStyle name="20% - Accent4 2 2 2 4 2" xfId="36772" xr:uid="{00000000-0005-0000-0000-000080030000}"/>
    <cellStyle name="20% - Accent4 2 2 2 4 3" xfId="55236" xr:uid="{00000000-0005-0000-0000-000081030000}"/>
    <cellStyle name="20% - Accent4 2 2 2 5" xfId="24467" xr:uid="{00000000-0005-0000-0000-000082030000}"/>
    <cellStyle name="20% - Accent4 2 2 2 6" xfId="42931" xr:uid="{00000000-0005-0000-0000-000083030000}"/>
    <cellStyle name="20% - Accent4 2 2 3" xfId="6999" xr:uid="{00000000-0005-0000-0000-000084030000}"/>
    <cellStyle name="20% - Accent4 2 2 3 2" xfId="13192" xr:uid="{00000000-0005-0000-0000-000085030000}"/>
    <cellStyle name="20% - Accent4 2 2 3 2 2" xfId="32152" xr:uid="{00000000-0005-0000-0000-000086030000}"/>
    <cellStyle name="20% - Accent4 2 2 3 2 3" xfId="50616" xr:uid="{00000000-0005-0000-0000-000087030000}"/>
    <cellStyle name="20% - Accent4 2 2 3 3" xfId="19344" xr:uid="{00000000-0005-0000-0000-000088030000}"/>
    <cellStyle name="20% - Accent4 2 2 3 3 2" xfId="38304" xr:uid="{00000000-0005-0000-0000-000089030000}"/>
    <cellStyle name="20% - Accent4 2 2 3 3 3" xfId="56768" xr:uid="{00000000-0005-0000-0000-00008A030000}"/>
    <cellStyle name="20% - Accent4 2 2 3 4" xfId="25999" xr:uid="{00000000-0005-0000-0000-00008B030000}"/>
    <cellStyle name="20% - Accent4 2 2 3 5" xfId="44463" xr:uid="{00000000-0005-0000-0000-00008C030000}"/>
    <cellStyle name="20% - Accent4 2 2 4" xfId="10126" xr:uid="{00000000-0005-0000-0000-00008D030000}"/>
    <cellStyle name="20% - Accent4 2 2 4 2" xfId="29086" xr:uid="{00000000-0005-0000-0000-00008E030000}"/>
    <cellStyle name="20% - Accent4 2 2 4 3" xfId="47550" xr:uid="{00000000-0005-0000-0000-00008F030000}"/>
    <cellStyle name="20% - Accent4 2 2 5" xfId="16278" xr:uid="{00000000-0005-0000-0000-000090030000}"/>
    <cellStyle name="20% - Accent4 2 2 5 2" xfId="35238" xr:uid="{00000000-0005-0000-0000-000091030000}"/>
    <cellStyle name="20% - Accent4 2 2 5 3" xfId="53702" xr:uid="{00000000-0005-0000-0000-000092030000}"/>
    <cellStyle name="20% - Accent4 2 2 6" xfId="22933" xr:uid="{00000000-0005-0000-0000-000093030000}"/>
    <cellStyle name="20% - Accent4 2 2 7" xfId="41397" xr:uid="{00000000-0005-0000-0000-000094030000}"/>
    <cellStyle name="20% - Accent4 2 3" xfId="4664" xr:uid="{00000000-0005-0000-0000-000095030000}"/>
    <cellStyle name="20% - Accent4 2 3 2" xfId="7765" xr:uid="{00000000-0005-0000-0000-000096030000}"/>
    <cellStyle name="20% - Accent4 2 3 2 2" xfId="13957" xr:uid="{00000000-0005-0000-0000-000097030000}"/>
    <cellStyle name="20% - Accent4 2 3 2 2 2" xfId="32917" xr:uid="{00000000-0005-0000-0000-000098030000}"/>
    <cellStyle name="20% - Accent4 2 3 2 2 3" xfId="51381" xr:uid="{00000000-0005-0000-0000-000099030000}"/>
    <cellStyle name="20% - Accent4 2 3 2 3" xfId="20109" xr:uid="{00000000-0005-0000-0000-00009A030000}"/>
    <cellStyle name="20% - Accent4 2 3 2 3 2" xfId="39069" xr:uid="{00000000-0005-0000-0000-00009B030000}"/>
    <cellStyle name="20% - Accent4 2 3 2 3 3" xfId="57533" xr:uid="{00000000-0005-0000-0000-00009C030000}"/>
    <cellStyle name="20% - Accent4 2 3 2 4" xfId="26764" xr:uid="{00000000-0005-0000-0000-00009D030000}"/>
    <cellStyle name="20% - Accent4 2 3 2 5" xfId="45228" xr:uid="{00000000-0005-0000-0000-00009E030000}"/>
    <cellStyle name="20% - Accent4 2 3 3" xfId="10891" xr:uid="{00000000-0005-0000-0000-00009F030000}"/>
    <cellStyle name="20% - Accent4 2 3 3 2" xfId="29851" xr:uid="{00000000-0005-0000-0000-0000A0030000}"/>
    <cellStyle name="20% - Accent4 2 3 3 3" xfId="48315" xr:uid="{00000000-0005-0000-0000-0000A1030000}"/>
    <cellStyle name="20% - Accent4 2 3 4" xfId="17043" xr:uid="{00000000-0005-0000-0000-0000A2030000}"/>
    <cellStyle name="20% - Accent4 2 3 4 2" xfId="36003" xr:uid="{00000000-0005-0000-0000-0000A3030000}"/>
    <cellStyle name="20% - Accent4 2 3 4 3" xfId="54467" xr:uid="{00000000-0005-0000-0000-0000A4030000}"/>
    <cellStyle name="20% - Accent4 2 3 5" xfId="23698" xr:uid="{00000000-0005-0000-0000-0000A5030000}"/>
    <cellStyle name="20% - Accent4 2 3 6" xfId="42162" xr:uid="{00000000-0005-0000-0000-0000A6030000}"/>
    <cellStyle name="20% - Accent4 2 4" xfId="6230" xr:uid="{00000000-0005-0000-0000-0000A7030000}"/>
    <cellStyle name="20% - Accent4 2 4 2" xfId="12423" xr:uid="{00000000-0005-0000-0000-0000A8030000}"/>
    <cellStyle name="20% - Accent4 2 4 2 2" xfId="31383" xr:uid="{00000000-0005-0000-0000-0000A9030000}"/>
    <cellStyle name="20% - Accent4 2 4 2 3" xfId="49847" xr:uid="{00000000-0005-0000-0000-0000AA030000}"/>
    <cellStyle name="20% - Accent4 2 4 3" xfId="18575" xr:uid="{00000000-0005-0000-0000-0000AB030000}"/>
    <cellStyle name="20% - Accent4 2 4 3 2" xfId="37535" xr:uid="{00000000-0005-0000-0000-0000AC030000}"/>
    <cellStyle name="20% - Accent4 2 4 3 3" xfId="55999" xr:uid="{00000000-0005-0000-0000-0000AD030000}"/>
    <cellStyle name="20% - Accent4 2 4 4" xfId="25230" xr:uid="{00000000-0005-0000-0000-0000AE030000}"/>
    <cellStyle name="20% - Accent4 2 4 5" xfId="43694" xr:uid="{00000000-0005-0000-0000-0000AF030000}"/>
    <cellStyle name="20% - Accent4 2 5" xfId="9357" xr:uid="{00000000-0005-0000-0000-0000B0030000}"/>
    <cellStyle name="20% - Accent4 2 5 2" xfId="28317" xr:uid="{00000000-0005-0000-0000-0000B1030000}"/>
    <cellStyle name="20% - Accent4 2 5 3" xfId="46781" xr:uid="{00000000-0005-0000-0000-0000B2030000}"/>
    <cellStyle name="20% - Accent4 2 6" xfId="15509" xr:uid="{00000000-0005-0000-0000-0000B3030000}"/>
    <cellStyle name="20% - Accent4 2 6 2" xfId="34469" xr:uid="{00000000-0005-0000-0000-0000B4030000}"/>
    <cellStyle name="20% - Accent4 2 6 3" xfId="52933" xr:uid="{00000000-0005-0000-0000-0000B5030000}"/>
    <cellStyle name="20% - Accent4 2 7" xfId="22043" xr:uid="{00000000-0005-0000-0000-0000B6030000}"/>
    <cellStyle name="20% - Accent4 2 8" xfId="22164" xr:uid="{00000000-0005-0000-0000-0000B7030000}"/>
    <cellStyle name="20% - Accent4 2 9" xfId="40625" xr:uid="{00000000-0005-0000-0000-0000B8030000}"/>
    <cellStyle name="20% - Accent4 3" xfId="38" xr:uid="{00000000-0005-0000-0000-0000B9030000}"/>
    <cellStyle name="20% - Accent4 3 2" xfId="258" xr:uid="{00000000-0005-0000-0000-0000BA030000}"/>
    <cellStyle name="20% - Accent4 3 2 2" xfId="5450" xr:uid="{00000000-0005-0000-0000-0000BB030000}"/>
    <cellStyle name="20% - Accent4 3 2 2 2" xfId="8535" xr:uid="{00000000-0005-0000-0000-0000BC030000}"/>
    <cellStyle name="20% - Accent4 3 2 2 2 2" xfId="14727" xr:uid="{00000000-0005-0000-0000-0000BD030000}"/>
    <cellStyle name="20% - Accent4 3 2 2 2 2 2" xfId="33687" xr:uid="{00000000-0005-0000-0000-0000BE030000}"/>
    <cellStyle name="20% - Accent4 3 2 2 2 2 3" xfId="52151" xr:uid="{00000000-0005-0000-0000-0000BF030000}"/>
    <cellStyle name="20% - Accent4 3 2 2 2 3" xfId="20879" xr:uid="{00000000-0005-0000-0000-0000C0030000}"/>
    <cellStyle name="20% - Accent4 3 2 2 2 3 2" xfId="39839" xr:uid="{00000000-0005-0000-0000-0000C1030000}"/>
    <cellStyle name="20% - Accent4 3 2 2 2 3 3" xfId="58303" xr:uid="{00000000-0005-0000-0000-0000C2030000}"/>
    <cellStyle name="20% - Accent4 3 2 2 2 4" xfId="27534" xr:uid="{00000000-0005-0000-0000-0000C3030000}"/>
    <cellStyle name="20% - Accent4 3 2 2 2 5" xfId="45998" xr:uid="{00000000-0005-0000-0000-0000C4030000}"/>
    <cellStyle name="20% - Accent4 3 2 2 3" xfId="11661" xr:uid="{00000000-0005-0000-0000-0000C5030000}"/>
    <cellStyle name="20% - Accent4 3 2 2 3 2" xfId="30621" xr:uid="{00000000-0005-0000-0000-0000C6030000}"/>
    <cellStyle name="20% - Accent4 3 2 2 3 3" xfId="49085" xr:uid="{00000000-0005-0000-0000-0000C7030000}"/>
    <cellStyle name="20% - Accent4 3 2 2 4" xfId="17813" xr:uid="{00000000-0005-0000-0000-0000C8030000}"/>
    <cellStyle name="20% - Accent4 3 2 2 4 2" xfId="36773" xr:uid="{00000000-0005-0000-0000-0000C9030000}"/>
    <cellStyle name="20% - Accent4 3 2 2 4 3" xfId="55237" xr:uid="{00000000-0005-0000-0000-0000CA030000}"/>
    <cellStyle name="20% - Accent4 3 2 2 5" xfId="24468" xr:uid="{00000000-0005-0000-0000-0000CB030000}"/>
    <cellStyle name="20% - Accent4 3 2 2 6" xfId="42932" xr:uid="{00000000-0005-0000-0000-0000CC030000}"/>
    <cellStyle name="20% - Accent4 3 2 3" xfId="7000" xr:uid="{00000000-0005-0000-0000-0000CD030000}"/>
    <cellStyle name="20% - Accent4 3 2 3 2" xfId="13193" xr:uid="{00000000-0005-0000-0000-0000CE030000}"/>
    <cellStyle name="20% - Accent4 3 2 3 2 2" xfId="32153" xr:uid="{00000000-0005-0000-0000-0000CF030000}"/>
    <cellStyle name="20% - Accent4 3 2 3 2 3" xfId="50617" xr:uid="{00000000-0005-0000-0000-0000D0030000}"/>
    <cellStyle name="20% - Accent4 3 2 3 3" xfId="19345" xr:uid="{00000000-0005-0000-0000-0000D1030000}"/>
    <cellStyle name="20% - Accent4 3 2 3 3 2" xfId="38305" xr:uid="{00000000-0005-0000-0000-0000D2030000}"/>
    <cellStyle name="20% - Accent4 3 2 3 3 3" xfId="56769" xr:uid="{00000000-0005-0000-0000-0000D3030000}"/>
    <cellStyle name="20% - Accent4 3 2 3 4" xfId="26000" xr:uid="{00000000-0005-0000-0000-0000D4030000}"/>
    <cellStyle name="20% - Accent4 3 2 3 5" xfId="44464" xr:uid="{00000000-0005-0000-0000-0000D5030000}"/>
    <cellStyle name="20% - Accent4 3 2 4" xfId="10127" xr:uid="{00000000-0005-0000-0000-0000D6030000}"/>
    <cellStyle name="20% - Accent4 3 2 4 2" xfId="29087" xr:uid="{00000000-0005-0000-0000-0000D7030000}"/>
    <cellStyle name="20% - Accent4 3 2 4 3" xfId="47551" xr:uid="{00000000-0005-0000-0000-0000D8030000}"/>
    <cellStyle name="20% - Accent4 3 2 5" xfId="16279" xr:uid="{00000000-0005-0000-0000-0000D9030000}"/>
    <cellStyle name="20% - Accent4 3 2 5 2" xfId="35239" xr:uid="{00000000-0005-0000-0000-0000DA030000}"/>
    <cellStyle name="20% - Accent4 3 2 5 3" xfId="53703" xr:uid="{00000000-0005-0000-0000-0000DB030000}"/>
    <cellStyle name="20% - Accent4 3 2 6" xfId="22934" xr:uid="{00000000-0005-0000-0000-0000DC030000}"/>
    <cellStyle name="20% - Accent4 3 2 7" xfId="41398" xr:uid="{00000000-0005-0000-0000-0000DD030000}"/>
    <cellStyle name="20% - Accent4 3 3" xfId="4665" xr:uid="{00000000-0005-0000-0000-0000DE030000}"/>
    <cellStyle name="20% - Accent4 3 3 2" xfId="7766" xr:uid="{00000000-0005-0000-0000-0000DF030000}"/>
    <cellStyle name="20% - Accent4 3 3 2 2" xfId="13958" xr:uid="{00000000-0005-0000-0000-0000E0030000}"/>
    <cellStyle name="20% - Accent4 3 3 2 2 2" xfId="32918" xr:uid="{00000000-0005-0000-0000-0000E1030000}"/>
    <cellStyle name="20% - Accent4 3 3 2 2 3" xfId="51382" xr:uid="{00000000-0005-0000-0000-0000E2030000}"/>
    <cellStyle name="20% - Accent4 3 3 2 3" xfId="20110" xr:uid="{00000000-0005-0000-0000-0000E3030000}"/>
    <cellStyle name="20% - Accent4 3 3 2 3 2" xfId="39070" xr:uid="{00000000-0005-0000-0000-0000E4030000}"/>
    <cellStyle name="20% - Accent4 3 3 2 3 3" xfId="57534" xr:uid="{00000000-0005-0000-0000-0000E5030000}"/>
    <cellStyle name="20% - Accent4 3 3 2 4" xfId="26765" xr:uid="{00000000-0005-0000-0000-0000E6030000}"/>
    <cellStyle name="20% - Accent4 3 3 2 5" xfId="45229" xr:uid="{00000000-0005-0000-0000-0000E7030000}"/>
    <cellStyle name="20% - Accent4 3 3 3" xfId="10892" xr:uid="{00000000-0005-0000-0000-0000E8030000}"/>
    <cellStyle name="20% - Accent4 3 3 3 2" xfId="29852" xr:uid="{00000000-0005-0000-0000-0000E9030000}"/>
    <cellStyle name="20% - Accent4 3 3 3 3" xfId="48316" xr:uid="{00000000-0005-0000-0000-0000EA030000}"/>
    <cellStyle name="20% - Accent4 3 3 4" xfId="17044" xr:uid="{00000000-0005-0000-0000-0000EB030000}"/>
    <cellStyle name="20% - Accent4 3 3 4 2" xfId="36004" xr:uid="{00000000-0005-0000-0000-0000EC030000}"/>
    <cellStyle name="20% - Accent4 3 3 4 3" xfId="54468" xr:uid="{00000000-0005-0000-0000-0000ED030000}"/>
    <cellStyle name="20% - Accent4 3 3 5" xfId="23699" xr:uid="{00000000-0005-0000-0000-0000EE030000}"/>
    <cellStyle name="20% - Accent4 3 3 6" xfId="42163" xr:uid="{00000000-0005-0000-0000-0000EF030000}"/>
    <cellStyle name="20% - Accent4 3 4" xfId="6231" xr:uid="{00000000-0005-0000-0000-0000F0030000}"/>
    <cellStyle name="20% - Accent4 3 4 2" xfId="12424" xr:uid="{00000000-0005-0000-0000-0000F1030000}"/>
    <cellStyle name="20% - Accent4 3 4 2 2" xfId="31384" xr:uid="{00000000-0005-0000-0000-0000F2030000}"/>
    <cellStyle name="20% - Accent4 3 4 2 3" xfId="49848" xr:uid="{00000000-0005-0000-0000-0000F3030000}"/>
    <cellStyle name="20% - Accent4 3 4 3" xfId="18576" xr:uid="{00000000-0005-0000-0000-0000F4030000}"/>
    <cellStyle name="20% - Accent4 3 4 3 2" xfId="37536" xr:uid="{00000000-0005-0000-0000-0000F5030000}"/>
    <cellStyle name="20% - Accent4 3 4 3 3" xfId="56000" xr:uid="{00000000-0005-0000-0000-0000F6030000}"/>
    <cellStyle name="20% - Accent4 3 4 4" xfId="25231" xr:uid="{00000000-0005-0000-0000-0000F7030000}"/>
    <cellStyle name="20% - Accent4 3 4 5" xfId="43695" xr:uid="{00000000-0005-0000-0000-0000F8030000}"/>
    <cellStyle name="20% - Accent4 3 5" xfId="9358" xr:uid="{00000000-0005-0000-0000-0000F9030000}"/>
    <cellStyle name="20% - Accent4 3 5 2" xfId="28318" xr:uid="{00000000-0005-0000-0000-0000FA030000}"/>
    <cellStyle name="20% - Accent4 3 5 3" xfId="46782" xr:uid="{00000000-0005-0000-0000-0000FB030000}"/>
    <cellStyle name="20% - Accent4 3 6" xfId="15510" xr:uid="{00000000-0005-0000-0000-0000FC030000}"/>
    <cellStyle name="20% - Accent4 3 6 2" xfId="34470" xr:uid="{00000000-0005-0000-0000-0000FD030000}"/>
    <cellStyle name="20% - Accent4 3 6 3" xfId="52934" xr:uid="{00000000-0005-0000-0000-0000FE030000}"/>
    <cellStyle name="20% - Accent4 3 7" xfId="22044" xr:uid="{00000000-0005-0000-0000-0000FF030000}"/>
    <cellStyle name="20% - Accent4 3 8" xfId="22165" xr:uid="{00000000-0005-0000-0000-000000040000}"/>
    <cellStyle name="20% - Accent4 3 9" xfId="40626" xr:uid="{00000000-0005-0000-0000-000001040000}"/>
    <cellStyle name="20% - Accent4 4" xfId="384" xr:uid="{00000000-0005-0000-0000-000002040000}"/>
    <cellStyle name="20% - Accent4 4 2" xfId="3854" xr:uid="{00000000-0005-0000-0000-000003040000}"/>
    <cellStyle name="20% - Accent4 4 2 2" xfId="5451" xr:uid="{00000000-0005-0000-0000-000004040000}"/>
    <cellStyle name="20% - Accent4 4 2 2 2" xfId="8536" xr:uid="{00000000-0005-0000-0000-000005040000}"/>
    <cellStyle name="20% - Accent4 4 2 2 2 2" xfId="14728" xr:uid="{00000000-0005-0000-0000-000006040000}"/>
    <cellStyle name="20% - Accent4 4 2 2 2 2 2" xfId="33688" xr:uid="{00000000-0005-0000-0000-000007040000}"/>
    <cellStyle name="20% - Accent4 4 2 2 2 2 3" xfId="52152" xr:uid="{00000000-0005-0000-0000-000008040000}"/>
    <cellStyle name="20% - Accent4 4 2 2 2 3" xfId="20880" xr:uid="{00000000-0005-0000-0000-000009040000}"/>
    <cellStyle name="20% - Accent4 4 2 2 2 3 2" xfId="39840" xr:uid="{00000000-0005-0000-0000-00000A040000}"/>
    <cellStyle name="20% - Accent4 4 2 2 2 3 3" xfId="58304" xr:uid="{00000000-0005-0000-0000-00000B040000}"/>
    <cellStyle name="20% - Accent4 4 2 2 2 4" xfId="27535" xr:uid="{00000000-0005-0000-0000-00000C040000}"/>
    <cellStyle name="20% - Accent4 4 2 2 2 5" xfId="45999" xr:uid="{00000000-0005-0000-0000-00000D040000}"/>
    <cellStyle name="20% - Accent4 4 2 2 3" xfId="11662" xr:uid="{00000000-0005-0000-0000-00000E040000}"/>
    <cellStyle name="20% - Accent4 4 2 2 3 2" xfId="30622" xr:uid="{00000000-0005-0000-0000-00000F040000}"/>
    <cellStyle name="20% - Accent4 4 2 2 3 3" xfId="49086" xr:uid="{00000000-0005-0000-0000-000010040000}"/>
    <cellStyle name="20% - Accent4 4 2 2 4" xfId="17814" xr:uid="{00000000-0005-0000-0000-000011040000}"/>
    <cellStyle name="20% - Accent4 4 2 2 4 2" xfId="36774" xr:uid="{00000000-0005-0000-0000-000012040000}"/>
    <cellStyle name="20% - Accent4 4 2 2 4 3" xfId="55238" xr:uid="{00000000-0005-0000-0000-000013040000}"/>
    <cellStyle name="20% - Accent4 4 2 2 5" xfId="24469" xr:uid="{00000000-0005-0000-0000-000014040000}"/>
    <cellStyle name="20% - Accent4 4 2 2 6" xfId="42933" xr:uid="{00000000-0005-0000-0000-000015040000}"/>
    <cellStyle name="20% - Accent4 4 2 3" xfId="7001" xr:uid="{00000000-0005-0000-0000-000016040000}"/>
    <cellStyle name="20% - Accent4 4 2 3 2" xfId="13194" xr:uid="{00000000-0005-0000-0000-000017040000}"/>
    <cellStyle name="20% - Accent4 4 2 3 2 2" xfId="32154" xr:uid="{00000000-0005-0000-0000-000018040000}"/>
    <cellStyle name="20% - Accent4 4 2 3 2 3" xfId="50618" xr:uid="{00000000-0005-0000-0000-000019040000}"/>
    <cellStyle name="20% - Accent4 4 2 3 3" xfId="19346" xr:uid="{00000000-0005-0000-0000-00001A040000}"/>
    <cellStyle name="20% - Accent4 4 2 3 3 2" xfId="38306" xr:uid="{00000000-0005-0000-0000-00001B040000}"/>
    <cellStyle name="20% - Accent4 4 2 3 3 3" xfId="56770" xr:uid="{00000000-0005-0000-0000-00001C040000}"/>
    <cellStyle name="20% - Accent4 4 2 3 4" xfId="26001" xr:uid="{00000000-0005-0000-0000-00001D040000}"/>
    <cellStyle name="20% - Accent4 4 2 3 5" xfId="44465" xr:uid="{00000000-0005-0000-0000-00001E040000}"/>
    <cellStyle name="20% - Accent4 4 2 4" xfId="10128" xr:uid="{00000000-0005-0000-0000-00001F040000}"/>
    <cellStyle name="20% - Accent4 4 2 4 2" xfId="29088" xr:uid="{00000000-0005-0000-0000-000020040000}"/>
    <cellStyle name="20% - Accent4 4 2 4 3" xfId="47552" xr:uid="{00000000-0005-0000-0000-000021040000}"/>
    <cellStyle name="20% - Accent4 4 2 5" xfId="16280" xr:uid="{00000000-0005-0000-0000-000022040000}"/>
    <cellStyle name="20% - Accent4 4 2 5 2" xfId="35240" xr:uid="{00000000-0005-0000-0000-000023040000}"/>
    <cellStyle name="20% - Accent4 4 2 5 3" xfId="53704" xr:uid="{00000000-0005-0000-0000-000024040000}"/>
    <cellStyle name="20% - Accent4 4 2 6" xfId="22935" xr:uid="{00000000-0005-0000-0000-000025040000}"/>
    <cellStyle name="20% - Accent4 4 2 7" xfId="41399" xr:uid="{00000000-0005-0000-0000-000026040000}"/>
    <cellStyle name="20% - Accent4 4 3" xfId="4666" xr:uid="{00000000-0005-0000-0000-000027040000}"/>
    <cellStyle name="20% - Accent4 4 3 2" xfId="7767" xr:uid="{00000000-0005-0000-0000-000028040000}"/>
    <cellStyle name="20% - Accent4 4 3 2 2" xfId="13959" xr:uid="{00000000-0005-0000-0000-000029040000}"/>
    <cellStyle name="20% - Accent4 4 3 2 2 2" xfId="32919" xr:uid="{00000000-0005-0000-0000-00002A040000}"/>
    <cellStyle name="20% - Accent4 4 3 2 2 3" xfId="51383" xr:uid="{00000000-0005-0000-0000-00002B040000}"/>
    <cellStyle name="20% - Accent4 4 3 2 3" xfId="20111" xr:uid="{00000000-0005-0000-0000-00002C040000}"/>
    <cellStyle name="20% - Accent4 4 3 2 3 2" xfId="39071" xr:uid="{00000000-0005-0000-0000-00002D040000}"/>
    <cellStyle name="20% - Accent4 4 3 2 3 3" xfId="57535" xr:uid="{00000000-0005-0000-0000-00002E040000}"/>
    <cellStyle name="20% - Accent4 4 3 2 4" xfId="26766" xr:uid="{00000000-0005-0000-0000-00002F040000}"/>
    <cellStyle name="20% - Accent4 4 3 2 5" xfId="45230" xr:uid="{00000000-0005-0000-0000-000030040000}"/>
    <cellStyle name="20% - Accent4 4 3 3" xfId="10893" xr:uid="{00000000-0005-0000-0000-000031040000}"/>
    <cellStyle name="20% - Accent4 4 3 3 2" xfId="29853" xr:uid="{00000000-0005-0000-0000-000032040000}"/>
    <cellStyle name="20% - Accent4 4 3 3 3" xfId="48317" xr:uid="{00000000-0005-0000-0000-000033040000}"/>
    <cellStyle name="20% - Accent4 4 3 4" xfId="17045" xr:uid="{00000000-0005-0000-0000-000034040000}"/>
    <cellStyle name="20% - Accent4 4 3 4 2" xfId="36005" xr:uid="{00000000-0005-0000-0000-000035040000}"/>
    <cellStyle name="20% - Accent4 4 3 4 3" xfId="54469" xr:uid="{00000000-0005-0000-0000-000036040000}"/>
    <cellStyle name="20% - Accent4 4 3 5" xfId="23700" xr:uid="{00000000-0005-0000-0000-000037040000}"/>
    <cellStyle name="20% - Accent4 4 3 6" xfId="42164" xr:uid="{00000000-0005-0000-0000-000038040000}"/>
    <cellStyle name="20% - Accent4 4 4" xfId="6232" xr:uid="{00000000-0005-0000-0000-000039040000}"/>
    <cellStyle name="20% - Accent4 4 4 2" xfId="12425" xr:uid="{00000000-0005-0000-0000-00003A040000}"/>
    <cellStyle name="20% - Accent4 4 4 2 2" xfId="31385" xr:uid="{00000000-0005-0000-0000-00003B040000}"/>
    <cellStyle name="20% - Accent4 4 4 2 3" xfId="49849" xr:uid="{00000000-0005-0000-0000-00003C040000}"/>
    <cellStyle name="20% - Accent4 4 4 3" xfId="18577" xr:uid="{00000000-0005-0000-0000-00003D040000}"/>
    <cellStyle name="20% - Accent4 4 4 3 2" xfId="37537" xr:uid="{00000000-0005-0000-0000-00003E040000}"/>
    <cellStyle name="20% - Accent4 4 4 3 3" xfId="56001" xr:uid="{00000000-0005-0000-0000-00003F040000}"/>
    <cellStyle name="20% - Accent4 4 4 4" xfId="25232" xr:uid="{00000000-0005-0000-0000-000040040000}"/>
    <cellStyle name="20% - Accent4 4 4 5" xfId="43696" xr:uid="{00000000-0005-0000-0000-000041040000}"/>
    <cellStyle name="20% - Accent4 4 5" xfId="9359" xr:uid="{00000000-0005-0000-0000-000042040000}"/>
    <cellStyle name="20% - Accent4 4 5 2" xfId="28319" xr:uid="{00000000-0005-0000-0000-000043040000}"/>
    <cellStyle name="20% - Accent4 4 5 3" xfId="46783" xr:uid="{00000000-0005-0000-0000-000044040000}"/>
    <cellStyle name="20% - Accent4 4 6" xfId="15511" xr:uid="{00000000-0005-0000-0000-000045040000}"/>
    <cellStyle name="20% - Accent4 4 6 2" xfId="34471" xr:uid="{00000000-0005-0000-0000-000046040000}"/>
    <cellStyle name="20% - Accent4 4 6 3" xfId="52935" xr:uid="{00000000-0005-0000-0000-000047040000}"/>
    <cellStyle name="20% - Accent4 4 7" xfId="22166" xr:uid="{00000000-0005-0000-0000-000048040000}"/>
    <cellStyle name="20% - Accent4 4 8" xfId="40627" xr:uid="{00000000-0005-0000-0000-000049040000}"/>
    <cellStyle name="20% - Accent4 5" xfId="389" xr:uid="{00000000-0005-0000-0000-00004A040000}"/>
    <cellStyle name="20% - Accent4 5 2" xfId="3855" xr:uid="{00000000-0005-0000-0000-00004B040000}"/>
    <cellStyle name="20% - Accent4 5 2 2" xfId="5452" xr:uid="{00000000-0005-0000-0000-00004C040000}"/>
    <cellStyle name="20% - Accent4 5 2 2 2" xfId="8537" xr:uid="{00000000-0005-0000-0000-00004D040000}"/>
    <cellStyle name="20% - Accent4 5 2 2 2 2" xfId="14729" xr:uid="{00000000-0005-0000-0000-00004E040000}"/>
    <cellStyle name="20% - Accent4 5 2 2 2 2 2" xfId="33689" xr:uid="{00000000-0005-0000-0000-00004F040000}"/>
    <cellStyle name="20% - Accent4 5 2 2 2 2 3" xfId="52153" xr:uid="{00000000-0005-0000-0000-000050040000}"/>
    <cellStyle name="20% - Accent4 5 2 2 2 3" xfId="20881" xr:uid="{00000000-0005-0000-0000-000051040000}"/>
    <cellStyle name="20% - Accent4 5 2 2 2 3 2" xfId="39841" xr:uid="{00000000-0005-0000-0000-000052040000}"/>
    <cellStyle name="20% - Accent4 5 2 2 2 3 3" xfId="58305" xr:uid="{00000000-0005-0000-0000-000053040000}"/>
    <cellStyle name="20% - Accent4 5 2 2 2 4" xfId="27536" xr:uid="{00000000-0005-0000-0000-000054040000}"/>
    <cellStyle name="20% - Accent4 5 2 2 2 5" xfId="46000" xr:uid="{00000000-0005-0000-0000-000055040000}"/>
    <cellStyle name="20% - Accent4 5 2 2 3" xfId="11663" xr:uid="{00000000-0005-0000-0000-000056040000}"/>
    <cellStyle name="20% - Accent4 5 2 2 3 2" xfId="30623" xr:uid="{00000000-0005-0000-0000-000057040000}"/>
    <cellStyle name="20% - Accent4 5 2 2 3 3" xfId="49087" xr:uid="{00000000-0005-0000-0000-000058040000}"/>
    <cellStyle name="20% - Accent4 5 2 2 4" xfId="17815" xr:uid="{00000000-0005-0000-0000-000059040000}"/>
    <cellStyle name="20% - Accent4 5 2 2 4 2" xfId="36775" xr:uid="{00000000-0005-0000-0000-00005A040000}"/>
    <cellStyle name="20% - Accent4 5 2 2 4 3" xfId="55239" xr:uid="{00000000-0005-0000-0000-00005B040000}"/>
    <cellStyle name="20% - Accent4 5 2 2 5" xfId="24470" xr:uid="{00000000-0005-0000-0000-00005C040000}"/>
    <cellStyle name="20% - Accent4 5 2 2 6" xfId="42934" xr:uid="{00000000-0005-0000-0000-00005D040000}"/>
    <cellStyle name="20% - Accent4 5 2 3" xfId="7002" xr:uid="{00000000-0005-0000-0000-00005E040000}"/>
    <cellStyle name="20% - Accent4 5 2 3 2" xfId="13195" xr:uid="{00000000-0005-0000-0000-00005F040000}"/>
    <cellStyle name="20% - Accent4 5 2 3 2 2" xfId="32155" xr:uid="{00000000-0005-0000-0000-000060040000}"/>
    <cellStyle name="20% - Accent4 5 2 3 2 3" xfId="50619" xr:uid="{00000000-0005-0000-0000-000061040000}"/>
    <cellStyle name="20% - Accent4 5 2 3 3" xfId="19347" xr:uid="{00000000-0005-0000-0000-000062040000}"/>
    <cellStyle name="20% - Accent4 5 2 3 3 2" xfId="38307" xr:uid="{00000000-0005-0000-0000-000063040000}"/>
    <cellStyle name="20% - Accent4 5 2 3 3 3" xfId="56771" xr:uid="{00000000-0005-0000-0000-000064040000}"/>
    <cellStyle name="20% - Accent4 5 2 3 4" xfId="26002" xr:uid="{00000000-0005-0000-0000-000065040000}"/>
    <cellStyle name="20% - Accent4 5 2 3 5" xfId="44466" xr:uid="{00000000-0005-0000-0000-000066040000}"/>
    <cellStyle name="20% - Accent4 5 2 4" xfId="10129" xr:uid="{00000000-0005-0000-0000-000067040000}"/>
    <cellStyle name="20% - Accent4 5 2 4 2" xfId="29089" xr:uid="{00000000-0005-0000-0000-000068040000}"/>
    <cellStyle name="20% - Accent4 5 2 4 3" xfId="47553" xr:uid="{00000000-0005-0000-0000-000069040000}"/>
    <cellStyle name="20% - Accent4 5 2 5" xfId="16281" xr:uid="{00000000-0005-0000-0000-00006A040000}"/>
    <cellStyle name="20% - Accent4 5 2 5 2" xfId="35241" xr:uid="{00000000-0005-0000-0000-00006B040000}"/>
    <cellStyle name="20% - Accent4 5 2 5 3" xfId="53705" xr:uid="{00000000-0005-0000-0000-00006C040000}"/>
    <cellStyle name="20% - Accent4 5 2 6" xfId="22936" xr:uid="{00000000-0005-0000-0000-00006D040000}"/>
    <cellStyle name="20% - Accent4 5 2 7" xfId="41400" xr:uid="{00000000-0005-0000-0000-00006E040000}"/>
    <cellStyle name="20% - Accent4 5 3" xfId="4667" xr:uid="{00000000-0005-0000-0000-00006F040000}"/>
    <cellStyle name="20% - Accent4 5 3 2" xfId="7768" xr:uid="{00000000-0005-0000-0000-000070040000}"/>
    <cellStyle name="20% - Accent4 5 3 2 2" xfId="13960" xr:uid="{00000000-0005-0000-0000-000071040000}"/>
    <cellStyle name="20% - Accent4 5 3 2 2 2" xfId="32920" xr:uid="{00000000-0005-0000-0000-000072040000}"/>
    <cellStyle name="20% - Accent4 5 3 2 2 3" xfId="51384" xr:uid="{00000000-0005-0000-0000-000073040000}"/>
    <cellStyle name="20% - Accent4 5 3 2 3" xfId="20112" xr:uid="{00000000-0005-0000-0000-000074040000}"/>
    <cellStyle name="20% - Accent4 5 3 2 3 2" xfId="39072" xr:uid="{00000000-0005-0000-0000-000075040000}"/>
    <cellStyle name="20% - Accent4 5 3 2 3 3" xfId="57536" xr:uid="{00000000-0005-0000-0000-000076040000}"/>
    <cellStyle name="20% - Accent4 5 3 2 4" xfId="26767" xr:uid="{00000000-0005-0000-0000-000077040000}"/>
    <cellStyle name="20% - Accent4 5 3 2 5" xfId="45231" xr:uid="{00000000-0005-0000-0000-000078040000}"/>
    <cellStyle name="20% - Accent4 5 3 3" xfId="10894" xr:uid="{00000000-0005-0000-0000-000079040000}"/>
    <cellStyle name="20% - Accent4 5 3 3 2" xfId="29854" xr:uid="{00000000-0005-0000-0000-00007A040000}"/>
    <cellStyle name="20% - Accent4 5 3 3 3" xfId="48318" xr:uid="{00000000-0005-0000-0000-00007B040000}"/>
    <cellStyle name="20% - Accent4 5 3 4" xfId="17046" xr:uid="{00000000-0005-0000-0000-00007C040000}"/>
    <cellStyle name="20% - Accent4 5 3 4 2" xfId="36006" xr:uid="{00000000-0005-0000-0000-00007D040000}"/>
    <cellStyle name="20% - Accent4 5 3 4 3" xfId="54470" xr:uid="{00000000-0005-0000-0000-00007E040000}"/>
    <cellStyle name="20% - Accent4 5 3 5" xfId="23701" xr:uid="{00000000-0005-0000-0000-00007F040000}"/>
    <cellStyle name="20% - Accent4 5 3 6" xfId="42165" xr:uid="{00000000-0005-0000-0000-000080040000}"/>
    <cellStyle name="20% - Accent4 5 4" xfId="6233" xr:uid="{00000000-0005-0000-0000-000081040000}"/>
    <cellStyle name="20% - Accent4 5 4 2" xfId="12426" xr:uid="{00000000-0005-0000-0000-000082040000}"/>
    <cellStyle name="20% - Accent4 5 4 2 2" xfId="31386" xr:uid="{00000000-0005-0000-0000-000083040000}"/>
    <cellStyle name="20% - Accent4 5 4 2 3" xfId="49850" xr:uid="{00000000-0005-0000-0000-000084040000}"/>
    <cellStyle name="20% - Accent4 5 4 3" xfId="18578" xr:uid="{00000000-0005-0000-0000-000085040000}"/>
    <cellStyle name="20% - Accent4 5 4 3 2" xfId="37538" xr:uid="{00000000-0005-0000-0000-000086040000}"/>
    <cellStyle name="20% - Accent4 5 4 3 3" xfId="56002" xr:uid="{00000000-0005-0000-0000-000087040000}"/>
    <cellStyle name="20% - Accent4 5 4 4" xfId="25233" xr:uid="{00000000-0005-0000-0000-000088040000}"/>
    <cellStyle name="20% - Accent4 5 4 5" xfId="43697" xr:uid="{00000000-0005-0000-0000-000089040000}"/>
    <cellStyle name="20% - Accent4 5 5" xfId="9360" xr:uid="{00000000-0005-0000-0000-00008A040000}"/>
    <cellStyle name="20% - Accent4 5 5 2" xfId="28320" xr:uid="{00000000-0005-0000-0000-00008B040000}"/>
    <cellStyle name="20% - Accent4 5 5 3" xfId="46784" xr:uid="{00000000-0005-0000-0000-00008C040000}"/>
    <cellStyle name="20% - Accent4 5 6" xfId="15512" xr:uid="{00000000-0005-0000-0000-00008D040000}"/>
    <cellStyle name="20% - Accent4 5 6 2" xfId="34472" xr:uid="{00000000-0005-0000-0000-00008E040000}"/>
    <cellStyle name="20% - Accent4 5 6 3" xfId="52936" xr:uid="{00000000-0005-0000-0000-00008F040000}"/>
    <cellStyle name="20% - Accent4 5 7" xfId="22167" xr:uid="{00000000-0005-0000-0000-000090040000}"/>
    <cellStyle name="20% - Accent4 5 8" xfId="40628" xr:uid="{00000000-0005-0000-0000-000091040000}"/>
    <cellStyle name="20% - Accent4 6" xfId="349" xr:uid="{00000000-0005-0000-0000-000092040000}"/>
    <cellStyle name="20% - Accent4 7" xfId="59098" xr:uid="{00000000-0005-0000-0000-000093040000}"/>
    <cellStyle name="20% - Accent5" xfId="59080" builtinId="46" customBuiltin="1"/>
    <cellStyle name="20% - Accent5 2" xfId="39" xr:uid="{00000000-0005-0000-0000-000095040000}"/>
    <cellStyle name="20% - Accent5 2 2" xfId="259" xr:uid="{00000000-0005-0000-0000-000096040000}"/>
    <cellStyle name="20% - Accent5 2 2 2" xfId="5453" xr:uid="{00000000-0005-0000-0000-000097040000}"/>
    <cellStyle name="20% - Accent5 2 2 2 2" xfId="8538" xr:uid="{00000000-0005-0000-0000-000098040000}"/>
    <cellStyle name="20% - Accent5 2 2 2 2 2" xfId="14730" xr:uid="{00000000-0005-0000-0000-000099040000}"/>
    <cellStyle name="20% - Accent5 2 2 2 2 2 2" xfId="33690" xr:uid="{00000000-0005-0000-0000-00009A040000}"/>
    <cellStyle name="20% - Accent5 2 2 2 2 2 3" xfId="52154" xr:uid="{00000000-0005-0000-0000-00009B040000}"/>
    <cellStyle name="20% - Accent5 2 2 2 2 3" xfId="20882" xr:uid="{00000000-0005-0000-0000-00009C040000}"/>
    <cellStyle name="20% - Accent5 2 2 2 2 3 2" xfId="39842" xr:uid="{00000000-0005-0000-0000-00009D040000}"/>
    <cellStyle name="20% - Accent5 2 2 2 2 3 3" xfId="58306" xr:uid="{00000000-0005-0000-0000-00009E040000}"/>
    <cellStyle name="20% - Accent5 2 2 2 2 4" xfId="27537" xr:uid="{00000000-0005-0000-0000-00009F040000}"/>
    <cellStyle name="20% - Accent5 2 2 2 2 5" xfId="46001" xr:uid="{00000000-0005-0000-0000-0000A0040000}"/>
    <cellStyle name="20% - Accent5 2 2 2 3" xfId="11664" xr:uid="{00000000-0005-0000-0000-0000A1040000}"/>
    <cellStyle name="20% - Accent5 2 2 2 3 2" xfId="30624" xr:uid="{00000000-0005-0000-0000-0000A2040000}"/>
    <cellStyle name="20% - Accent5 2 2 2 3 3" xfId="49088" xr:uid="{00000000-0005-0000-0000-0000A3040000}"/>
    <cellStyle name="20% - Accent5 2 2 2 4" xfId="17816" xr:uid="{00000000-0005-0000-0000-0000A4040000}"/>
    <cellStyle name="20% - Accent5 2 2 2 4 2" xfId="36776" xr:uid="{00000000-0005-0000-0000-0000A5040000}"/>
    <cellStyle name="20% - Accent5 2 2 2 4 3" xfId="55240" xr:uid="{00000000-0005-0000-0000-0000A6040000}"/>
    <cellStyle name="20% - Accent5 2 2 2 5" xfId="24471" xr:uid="{00000000-0005-0000-0000-0000A7040000}"/>
    <cellStyle name="20% - Accent5 2 2 2 6" xfId="42935" xr:uid="{00000000-0005-0000-0000-0000A8040000}"/>
    <cellStyle name="20% - Accent5 2 2 3" xfId="7003" xr:uid="{00000000-0005-0000-0000-0000A9040000}"/>
    <cellStyle name="20% - Accent5 2 2 3 2" xfId="13196" xr:uid="{00000000-0005-0000-0000-0000AA040000}"/>
    <cellStyle name="20% - Accent5 2 2 3 2 2" xfId="32156" xr:uid="{00000000-0005-0000-0000-0000AB040000}"/>
    <cellStyle name="20% - Accent5 2 2 3 2 3" xfId="50620" xr:uid="{00000000-0005-0000-0000-0000AC040000}"/>
    <cellStyle name="20% - Accent5 2 2 3 3" xfId="19348" xr:uid="{00000000-0005-0000-0000-0000AD040000}"/>
    <cellStyle name="20% - Accent5 2 2 3 3 2" xfId="38308" xr:uid="{00000000-0005-0000-0000-0000AE040000}"/>
    <cellStyle name="20% - Accent5 2 2 3 3 3" xfId="56772" xr:uid="{00000000-0005-0000-0000-0000AF040000}"/>
    <cellStyle name="20% - Accent5 2 2 3 4" xfId="26003" xr:uid="{00000000-0005-0000-0000-0000B0040000}"/>
    <cellStyle name="20% - Accent5 2 2 3 5" xfId="44467" xr:uid="{00000000-0005-0000-0000-0000B1040000}"/>
    <cellStyle name="20% - Accent5 2 2 4" xfId="10130" xr:uid="{00000000-0005-0000-0000-0000B2040000}"/>
    <cellStyle name="20% - Accent5 2 2 4 2" xfId="29090" xr:uid="{00000000-0005-0000-0000-0000B3040000}"/>
    <cellStyle name="20% - Accent5 2 2 4 3" xfId="47554" xr:uid="{00000000-0005-0000-0000-0000B4040000}"/>
    <cellStyle name="20% - Accent5 2 2 5" xfId="16282" xr:uid="{00000000-0005-0000-0000-0000B5040000}"/>
    <cellStyle name="20% - Accent5 2 2 5 2" xfId="35242" xr:uid="{00000000-0005-0000-0000-0000B6040000}"/>
    <cellStyle name="20% - Accent5 2 2 5 3" xfId="53706" xr:uid="{00000000-0005-0000-0000-0000B7040000}"/>
    <cellStyle name="20% - Accent5 2 2 6" xfId="22937" xr:uid="{00000000-0005-0000-0000-0000B8040000}"/>
    <cellStyle name="20% - Accent5 2 2 7" xfId="41401" xr:uid="{00000000-0005-0000-0000-0000B9040000}"/>
    <cellStyle name="20% - Accent5 2 3" xfId="4668" xr:uid="{00000000-0005-0000-0000-0000BA040000}"/>
    <cellStyle name="20% - Accent5 2 3 2" xfId="7769" xr:uid="{00000000-0005-0000-0000-0000BB040000}"/>
    <cellStyle name="20% - Accent5 2 3 2 2" xfId="13961" xr:uid="{00000000-0005-0000-0000-0000BC040000}"/>
    <cellStyle name="20% - Accent5 2 3 2 2 2" xfId="32921" xr:uid="{00000000-0005-0000-0000-0000BD040000}"/>
    <cellStyle name="20% - Accent5 2 3 2 2 3" xfId="51385" xr:uid="{00000000-0005-0000-0000-0000BE040000}"/>
    <cellStyle name="20% - Accent5 2 3 2 3" xfId="20113" xr:uid="{00000000-0005-0000-0000-0000BF040000}"/>
    <cellStyle name="20% - Accent5 2 3 2 3 2" xfId="39073" xr:uid="{00000000-0005-0000-0000-0000C0040000}"/>
    <cellStyle name="20% - Accent5 2 3 2 3 3" xfId="57537" xr:uid="{00000000-0005-0000-0000-0000C1040000}"/>
    <cellStyle name="20% - Accent5 2 3 2 4" xfId="26768" xr:uid="{00000000-0005-0000-0000-0000C2040000}"/>
    <cellStyle name="20% - Accent5 2 3 2 5" xfId="45232" xr:uid="{00000000-0005-0000-0000-0000C3040000}"/>
    <cellStyle name="20% - Accent5 2 3 3" xfId="10895" xr:uid="{00000000-0005-0000-0000-0000C4040000}"/>
    <cellStyle name="20% - Accent5 2 3 3 2" xfId="29855" xr:uid="{00000000-0005-0000-0000-0000C5040000}"/>
    <cellStyle name="20% - Accent5 2 3 3 3" xfId="48319" xr:uid="{00000000-0005-0000-0000-0000C6040000}"/>
    <cellStyle name="20% - Accent5 2 3 4" xfId="17047" xr:uid="{00000000-0005-0000-0000-0000C7040000}"/>
    <cellStyle name="20% - Accent5 2 3 4 2" xfId="36007" xr:uid="{00000000-0005-0000-0000-0000C8040000}"/>
    <cellStyle name="20% - Accent5 2 3 4 3" xfId="54471" xr:uid="{00000000-0005-0000-0000-0000C9040000}"/>
    <cellStyle name="20% - Accent5 2 3 5" xfId="23702" xr:uid="{00000000-0005-0000-0000-0000CA040000}"/>
    <cellStyle name="20% - Accent5 2 3 6" xfId="42166" xr:uid="{00000000-0005-0000-0000-0000CB040000}"/>
    <cellStyle name="20% - Accent5 2 4" xfId="6234" xr:uid="{00000000-0005-0000-0000-0000CC040000}"/>
    <cellStyle name="20% - Accent5 2 4 2" xfId="12427" xr:uid="{00000000-0005-0000-0000-0000CD040000}"/>
    <cellStyle name="20% - Accent5 2 4 2 2" xfId="31387" xr:uid="{00000000-0005-0000-0000-0000CE040000}"/>
    <cellStyle name="20% - Accent5 2 4 2 3" xfId="49851" xr:uid="{00000000-0005-0000-0000-0000CF040000}"/>
    <cellStyle name="20% - Accent5 2 4 3" xfId="18579" xr:uid="{00000000-0005-0000-0000-0000D0040000}"/>
    <cellStyle name="20% - Accent5 2 4 3 2" xfId="37539" xr:uid="{00000000-0005-0000-0000-0000D1040000}"/>
    <cellStyle name="20% - Accent5 2 4 3 3" xfId="56003" xr:uid="{00000000-0005-0000-0000-0000D2040000}"/>
    <cellStyle name="20% - Accent5 2 4 4" xfId="25234" xr:uid="{00000000-0005-0000-0000-0000D3040000}"/>
    <cellStyle name="20% - Accent5 2 4 5" xfId="43698" xr:uid="{00000000-0005-0000-0000-0000D4040000}"/>
    <cellStyle name="20% - Accent5 2 5" xfId="9361" xr:uid="{00000000-0005-0000-0000-0000D5040000}"/>
    <cellStyle name="20% - Accent5 2 5 2" xfId="28321" xr:uid="{00000000-0005-0000-0000-0000D6040000}"/>
    <cellStyle name="20% - Accent5 2 5 3" xfId="46785" xr:uid="{00000000-0005-0000-0000-0000D7040000}"/>
    <cellStyle name="20% - Accent5 2 6" xfId="15513" xr:uid="{00000000-0005-0000-0000-0000D8040000}"/>
    <cellStyle name="20% - Accent5 2 6 2" xfId="34473" xr:uid="{00000000-0005-0000-0000-0000D9040000}"/>
    <cellStyle name="20% - Accent5 2 6 3" xfId="52937" xr:uid="{00000000-0005-0000-0000-0000DA040000}"/>
    <cellStyle name="20% - Accent5 2 7" xfId="22045" xr:uid="{00000000-0005-0000-0000-0000DB040000}"/>
    <cellStyle name="20% - Accent5 2 8" xfId="22168" xr:uid="{00000000-0005-0000-0000-0000DC040000}"/>
    <cellStyle name="20% - Accent5 2 9" xfId="40629" xr:uid="{00000000-0005-0000-0000-0000DD040000}"/>
    <cellStyle name="20% - Accent5 3" xfId="40" xr:uid="{00000000-0005-0000-0000-0000DE040000}"/>
    <cellStyle name="20% - Accent5 3 2" xfId="260" xr:uid="{00000000-0005-0000-0000-0000DF040000}"/>
    <cellStyle name="20% - Accent5 3 2 2" xfId="5454" xr:uid="{00000000-0005-0000-0000-0000E0040000}"/>
    <cellStyle name="20% - Accent5 3 2 2 2" xfId="8539" xr:uid="{00000000-0005-0000-0000-0000E1040000}"/>
    <cellStyle name="20% - Accent5 3 2 2 2 2" xfId="14731" xr:uid="{00000000-0005-0000-0000-0000E2040000}"/>
    <cellStyle name="20% - Accent5 3 2 2 2 2 2" xfId="33691" xr:uid="{00000000-0005-0000-0000-0000E3040000}"/>
    <cellStyle name="20% - Accent5 3 2 2 2 2 3" xfId="52155" xr:uid="{00000000-0005-0000-0000-0000E4040000}"/>
    <cellStyle name="20% - Accent5 3 2 2 2 3" xfId="20883" xr:uid="{00000000-0005-0000-0000-0000E5040000}"/>
    <cellStyle name="20% - Accent5 3 2 2 2 3 2" xfId="39843" xr:uid="{00000000-0005-0000-0000-0000E6040000}"/>
    <cellStyle name="20% - Accent5 3 2 2 2 3 3" xfId="58307" xr:uid="{00000000-0005-0000-0000-0000E7040000}"/>
    <cellStyle name="20% - Accent5 3 2 2 2 4" xfId="27538" xr:uid="{00000000-0005-0000-0000-0000E8040000}"/>
    <cellStyle name="20% - Accent5 3 2 2 2 5" xfId="46002" xr:uid="{00000000-0005-0000-0000-0000E9040000}"/>
    <cellStyle name="20% - Accent5 3 2 2 3" xfId="11665" xr:uid="{00000000-0005-0000-0000-0000EA040000}"/>
    <cellStyle name="20% - Accent5 3 2 2 3 2" xfId="30625" xr:uid="{00000000-0005-0000-0000-0000EB040000}"/>
    <cellStyle name="20% - Accent5 3 2 2 3 3" xfId="49089" xr:uid="{00000000-0005-0000-0000-0000EC040000}"/>
    <cellStyle name="20% - Accent5 3 2 2 4" xfId="17817" xr:uid="{00000000-0005-0000-0000-0000ED040000}"/>
    <cellStyle name="20% - Accent5 3 2 2 4 2" xfId="36777" xr:uid="{00000000-0005-0000-0000-0000EE040000}"/>
    <cellStyle name="20% - Accent5 3 2 2 4 3" xfId="55241" xr:uid="{00000000-0005-0000-0000-0000EF040000}"/>
    <cellStyle name="20% - Accent5 3 2 2 5" xfId="24472" xr:uid="{00000000-0005-0000-0000-0000F0040000}"/>
    <cellStyle name="20% - Accent5 3 2 2 6" xfId="42936" xr:uid="{00000000-0005-0000-0000-0000F1040000}"/>
    <cellStyle name="20% - Accent5 3 2 3" xfId="7004" xr:uid="{00000000-0005-0000-0000-0000F2040000}"/>
    <cellStyle name="20% - Accent5 3 2 3 2" xfId="13197" xr:uid="{00000000-0005-0000-0000-0000F3040000}"/>
    <cellStyle name="20% - Accent5 3 2 3 2 2" xfId="32157" xr:uid="{00000000-0005-0000-0000-0000F4040000}"/>
    <cellStyle name="20% - Accent5 3 2 3 2 3" xfId="50621" xr:uid="{00000000-0005-0000-0000-0000F5040000}"/>
    <cellStyle name="20% - Accent5 3 2 3 3" xfId="19349" xr:uid="{00000000-0005-0000-0000-0000F6040000}"/>
    <cellStyle name="20% - Accent5 3 2 3 3 2" xfId="38309" xr:uid="{00000000-0005-0000-0000-0000F7040000}"/>
    <cellStyle name="20% - Accent5 3 2 3 3 3" xfId="56773" xr:uid="{00000000-0005-0000-0000-0000F8040000}"/>
    <cellStyle name="20% - Accent5 3 2 3 4" xfId="26004" xr:uid="{00000000-0005-0000-0000-0000F9040000}"/>
    <cellStyle name="20% - Accent5 3 2 3 5" xfId="44468" xr:uid="{00000000-0005-0000-0000-0000FA040000}"/>
    <cellStyle name="20% - Accent5 3 2 4" xfId="10131" xr:uid="{00000000-0005-0000-0000-0000FB040000}"/>
    <cellStyle name="20% - Accent5 3 2 4 2" xfId="29091" xr:uid="{00000000-0005-0000-0000-0000FC040000}"/>
    <cellStyle name="20% - Accent5 3 2 4 3" xfId="47555" xr:uid="{00000000-0005-0000-0000-0000FD040000}"/>
    <cellStyle name="20% - Accent5 3 2 5" xfId="16283" xr:uid="{00000000-0005-0000-0000-0000FE040000}"/>
    <cellStyle name="20% - Accent5 3 2 5 2" xfId="35243" xr:uid="{00000000-0005-0000-0000-0000FF040000}"/>
    <cellStyle name="20% - Accent5 3 2 5 3" xfId="53707" xr:uid="{00000000-0005-0000-0000-000000050000}"/>
    <cellStyle name="20% - Accent5 3 2 6" xfId="22938" xr:uid="{00000000-0005-0000-0000-000001050000}"/>
    <cellStyle name="20% - Accent5 3 2 7" xfId="41402" xr:uid="{00000000-0005-0000-0000-000002050000}"/>
    <cellStyle name="20% - Accent5 3 3" xfId="4669" xr:uid="{00000000-0005-0000-0000-000003050000}"/>
    <cellStyle name="20% - Accent5 3 3 2" xfId="7770" xr:uid="{00000000-0005-0000-0000-000004050000}"/>
    <cellStyle name="20% - Accent5 3 3 2 2" xfId="13962" xr:uid="{00000000-0005-0000-0000-000005050000}"/>
    <cellStyle name="20% - Accent5 3 3 2 2 2" xfId="32922" xr:uid="{00000000-0005-0000-0000-000006050000}"/>
    <cellStyle name="20% - Accent5 3 3 2 2 3" xfId="51386" xr:uid="{00000000-0005-0000-0000-000007050000}"/>
    <cellStyle name="20% - Accent5 3 3 2 3" xfId="20114" xr:uid="{00000000-0005-0000-0000-000008050000}"/>
    <cellStyle name="20% - Accent5 3 3 2 3 2" xfId="39074" xr:uid="{00000000-0005-0000-0000-000009050000}"/>
    <cellStyle name="20% - Accent5 3 3 2 3 3" xfId="57538" xr:uid="{00000000-0005-0000-0000-00000A050000}"/>
    <cellStyle name="20% - Accent5 3 3 2 4" xfId="26769" xr:uid="{00000000-0005-0000-0000-00000B050000}"/>
    <cellStyle name="20% - Accent5 3 3 2 5" xfId="45233" xr:uid="{00000000-0005-0000-0000-00000C050000}"/>
    <cellStyle name="20% - Accent5 3 3 3" xfId="10896" xr:uid="{00000000-0005-0000-0000-00000D050000}"/>
    <cellStyle name="20% - Accent5 3 3 3 2" xfId="29856" xr:uid="{00000000-0005-0000-0000-00000E050000}"/>
    <cellStyle name="20% - Accent5 3 3 3 3" xfId="48320" xr:uid="{00000000-0005-0000-0000-00000F050000}"/>
    <cellStyle name="20% - Accent5 3 3 4" xfId="17048" xr:uid="{00000000-0005-0000-0000-000010050000}"/>
    <cellStyle name="20% - Accent5 3 3 4 2" xfId="36008" xr:uid="{00000000-0005-0000-0000-000011050000}"/>
    <cellStyle name="20% - Accent5 3 3 4 3" xfId="54472" xr:uid="{00000000-0005-0000-0000-000012050000}"/>
    <cellStyle name="20% - Accent5 3 3 5" xfId="23703" xr:uid="{00000000-0005-0000-0000-000013050000}"/>
    <cellStyle name="20% - Accent5 3 3 6" xfId="42167" xr:uid="{00000000-0005-0000-0000-000014050000}"/>
    <cellStyle name="20% - Accent5 3 4" xfId="6235" xr:uid="{00000000-0005-0000-0000-000015050000}"/>
    <cellStyle name="20% - Accent5 3 4 2" xfId="12428" xr:uid="{00000000-0005-0000-0000-000016050000}"/>
    <cellStyle name="20% - Accent5 3 4 2 2" xfId="31388" xr:uid="{00000000-0005-0000-0000-000017050000}"/>
    <cellStyle name="20% - Accent5 3 4 2 3" xfId="49852" xr:uid="{00000000-0005-0000-0000-000018050000}"/>
    <cellStyle name="20% - Accent5 3 4 3" xfId="18580" xr:uid="{00000000-0005-0000-0000-000019050000}"/>
    <cellStyle name="20% - Accent5 3 4 3 2" xfId="37540" xr:uid="{00000000-0005-0000-0000-00001A050000}"/>
    <cellStyle name="20% - Accent5 3 4 3 3" xfId="56004" xr:uid="{00000000-0005-0000-0000-00001B050000}"/>
    <cellStyle name="20% - Accent5 3 4 4" xfId="25235" xr:uid="{00000000-0005-0000-0000-00001C050000}"/>
    <cellStyle name="20% - Accent5 3 4 5" xfId="43699" xr:uid="{00000000-0005-0000-0000-00001D050000}"/>
    <cellStyle name="20% - Accent5 3 5" xfId="9362" xr:uid="{00000000-0005-0000-0000-00001E050000}"/>
    <cellStyle name="20% - Accent5 3 5 2" xfId="28322" xr:uid="{00000000-0005-0000-0000-00001F050000}"/>
    <cellStyle name="20% - Accent5 3 5 3" xfId="46786" xr:uid="{00000000-0005-0000-0000-000020050000}"/>
    <cellStyle name="20% - Accent5 3 6" xfId="15514" xr:uid="{00000000-0005-0000-0000-000021050000}"/>
    <cellStyle name="20% - Accent5 3 6 2" xfId="34474" xr:uid="{00000000-0005-0000-0000-000022050000}"/>
    <cellStyle name="20% - Accent5 3 6 3" xfId="52938" xr:uid="{00000000-0005-0000-0000-000023050000}"/>
    <cellStyle name="20% - Accent5 3 7" xfId="22046" xr:uid="{00000000-0005-0000-0000-000024050000}"/>
    <cellStyle name="20% - Accent5 3 8" xfId="22169" xr:uid="{00000000-0005-0000-0000-000025050000}"/>
    <cellStyle name="20% - Accent5 3 9" xfId="40630" xr:uid="{00000000-0005-0000-0000-000026050000}"/>
    <cellStyle name="20% - Accent5 4" xfId="342" xr:uid="{00000000-0005-0000-0000-000027050000}"/>
    <cellStyle name="20% - Accent5 4 2" xfId="3856" xr:uid="{00000000-0005-0000-0000-000028050000}"/>
    <cellStyle name="20% - Accent5 4 2 2" xfId="5455" xr:uid="{00000000-0005-0000-0000-000029050000}"/>
    <cellStyle name="20% - Accent5 4 2 2 2" xfId="8540" xr:uid="{00000000-0005-0000-0000-00002A050000}"/>
    <cellStyle name="20% - Accent5 4 2 2 2 2" xfId="14732" xr:uid="{00000000-0005-0000-0000-00002B050000}"/>
    <cellStyle name="20% - Accent5 4 2 2 2 2 2" xfId="33692" xr:uid="{00000000-0005-0000-0000-00002C050000}"/>
    <cellStyle name="20% - Accent5 4 2 2 2 2 3" xfId="52156" xr:uid="{00000000-0005-0000-0000-00002D050000}"/>
    <cellStyle name="20% - Accent5 4 2 2 2 3" xfId="20884" xr:uid="{00000000-0005-0000-0000-00002E050000}"/>
    <cellStyle name="20% - Accent5 4 2 2 2 3 2" xfId="39844" xr:uid="{00000000-0005-0000-0000-00002F050000}"/>
    <cellStyle name="20% - Accent5 4 2 2 2 3 3" xfId="58308" xr:uid="{00000000-0005-0000-0000-000030050000}"/>
    <cellStyle name="20% - Accent5 4 2 2 2 4" xfId="27539" xr:uid="{00000000-0005-0000-0000-000031050000}"/>
    <cellStyle name="20% - Accent5 4 2 2 2 5" xfId="46003" xr:uid="{00000000-0005-0000-0000-000032050000}"/>
    <cellStyle name="20% - Accent5 4 2 2 3" xfId="11666" xr:uid="{00000000-0005-0000-0000-000033050000}"/>
    <cellStyle name="20% - Accent5 4 2 2 3 2" xfId="30626" xr:uid="{00000000-0005-0000-0000-000034050000}"/>
    <cellStyle name="20% - Accent5 4 2 2 3 3" xfId="49090" xr:uid="{00000000-0005-0000-0000-000035050000}"/>
    <cellStyle name="20% - Accent5 4 2 2 4" xfId="17818" xr:uid="{00000000-0005-0000-0000-000036050000}"/>
    <cellStyle name="20% - Accent5 4 2 2 4 2" xfId="36778" xr:uid="{00000000-0005-0000-0000-000037050000}"/>
    <cellStyle name="20% - Accent5 4 2 2 4 3" xfId="55242" xr:uid="{00000000-0005-0000-0000-000038050000}"/>
    <cellStyle name="20% - Accent5 4 2 2 5" xfId="24473" xr:uid="{00000000-0005-0000-0000-000039050000}"/>
    <cellStyle name="20% - Accent5 4 2 2 6" xfId="42937" xr:uid="{00000000-0005-0000-0000-00003A050000}"/>
    <cellStyle name="20% - Accent5 4 2 3" xfId="7005" xr:uid="{00000000-0005-0000-0000-00003B050000}"/>
    <cellStyle name="20% - Accent5 4 2 3 2" xfId="13198" xr:uid="{00000000-0005-0000-0000-00003C050000}"/>
    <cellStyle name="20% - Accent5 4 2 3 2 2" xfId="32158" xr:uid="{00000000-0005-0000-0000-00003D050000}"/>
    <cellStyle name="20% - Accent5 4 2 3 2 3" xfId="50622" xr:uid="{00000000-0005-0000-0000-00003E050000}"/>
    <cellStyle name="20% - Accent5 4 2 3 3" xfId="19350" xr:uid="{00000000-0005-0000-0000-00003F050000}"/>
    <cellStyle name="20% - Accent5 4 2 3 3 2" xfId="38310" xr:uid="{00000000-0005-0000-0000-000040050000}"/>
    <cellStyle name="20% - Accent5 4 2 3 3 3" xfId="56774" xr:uid="{00000000-0005-0000-0000-000041050000}"/>
    <cellStyle name="20% - Accent5 4 2 3 4" xfId="26005" xr:uid="{00000000-0005-0000-0000-000042050000}"/>
    <cellStyle name="20% - Accent5 4 2 3 5" xfId="44469" xr:uid="{00000000-0005-0000-0000-000043050000}"/>
    <cellStyle name="20% - Accent5 4 2 4" xfId="10132" xr:uid="{00000000-0005-0000-0000-000044050000}"/>
    <cellStyle name="20% - Accent5 4 2 4 2" xfId="29092" xr:uid="{00000000-0005-0000-0000-000045050000}"/>
    <cellStyle name="20% - Accent5 4 2 4 3" xfId="47556" xr:uid="{00000000-0005-0000-0000-000046050000}"/>
    <cellStyle name="20% - Accent5 4 2 5" xfId="16284" xr:uid="{00000000-0005-0000-0000-000047050000}"/>
    <cellStyle name="20% - Accent5 4 2 5 2" xfId="35244" xr:uid="{00000000-0005-0000-0000-000048050000}"/>
    <cellStyle name="20% - Accent5 4 2 5 3" xfId="53708" xr:uid="{00000000-0005-0000-0000-000049050000}"/>
    <cellStyle name="20% - Accent5 4 2 6" xfId="22939" xr:uid="{00000000-0005-0000-0000-00004A050000}"/>
    <cellStyle name="20% - Accent5 4 2 7" xfId="41403" xr:uid="{00000000-0005-0000-0000-00004B050000}"/>
    <cellStyle name="20% - Accent5 4 3" xfId="4670" xr:uid="{00000000-0005-0000-0000-00004C050000}"/>
    <cellStyle name="20% - Accent5 4 3 2" xfId="7771" xr:uid="{00000000-0005-0000-0000-00004D050000}"/>
    <cellStyle name="20% - Accent5 4 3 2 2" xfId="13963" xr:uid="{00000000-0005-0000-0000-00004E050000}"/>
    <cellStyle name="20% - Accent5 4 3 2 2 2" xfId="32923" xr:uid="{00000000-0005-0000-0000-00004F050000}"/>
    <cellStyle name="20% - Accent5 4 3 2 2 3" xfId="51387" xr:uid="{00000000-0005-0000-0000-000050050000}"/>
    <cellStyle name="20% - Accent5 4 3 2 3" xfId="20115" xr:uid="{00000000-0005-0000-0000-000051050000}"/>
    <cellStyle name="20% - Accent5 4 3 2 3 2" xfId="39075" xr:uid="{00000000-0005-0000-0000-000052050000}"/>
    <cellStyle name="20% - Accent5 4 3 2 3 3" xfId="57539" xr:uid="{00000000-0005-0000-0000-000053050000}"/>
    <cellStyle name="20% - Accent5 4 3 2 4" xfId="26770" xr:uid="{00000000-0005-0000-0000-000054050000}"/>
    <cellStyle name="20% - Accent5 4 3 2 5" xfId="45234" xr:uid="{00000000-0005-0000-0000-000055050000}"/>
    <cellStyle name="20% - Accent5 4 3 3" xfId="10897" xr:uid="{00000000-0005-0000-0000-000056050000}"/>
    <cellStyle name="20% - Accent5 4 3 3 2" xfId="29857" xr:uid="{00000000-0005-0000-0000-000057050000}"/>
    <cellStyle name="20% - Accent5 4 3 3 3" xfId="48321" xr:uid="{00000000-0005-0000-0000-000058050000}"/>
    <cellStyle name="20% - Accent5 4 3 4" xfId="17049" xr:uid="{00000000-0005-0000-0000-000059050000}"/>
    <cellStyle name="20% - Accent5 4 3 4 2" xfId="36009" xr:uid="{00000000-0005-0000-0000-00005A050000}"/>
    <cellStyle name="20% - Accent5 4 3 4 3" xfId="54473" xr:uid="{00000000-0005-0000-0000-00005B050000}"/>
    <cellStyle name="20% - Accent5 4 3 5" xfId="23704" xr:uid="{00000000-0005-0000-0000-00005C050000}"/>
    <cellStyle name="20% - Accent5 4 3 6" xfId="42168" xr:uid="{00000000-0005-0000-0000-00005D050000}"/>
    <cellStyle name="20% - Accent5 4 4" xfId="6236" xr:uid="{00000000-0005-0000-0000-00005E050000}"/>
    <cellStyle name="20% - Accent5 4 4 2" xfId="12429" xr:uid="{00000000-0005-0000-0000-00005F050000}"/>
    <cellStyle name="20% - Accent5 4 4 2 2" xfId="31389" xr:uid="{00000000-0005-0000-0000-000060050000}"/>
    <cellStyle name="20% - Accent5 4 4 2 3" xfId="49853" xr:uid="{00000000-0005-0000-0000-000061050000}"/>
    <cellStyle name="20% - Accent5 4 4 3" xfId="18581" xr:uid="{00000000-0005-0000-0000-000062050000}"/>
    <cellStyle name="20% - Accent5 4 4 3 2" xfId="37541" xr:uid="{00000000-0005-0000-0000-000063050000}"/>
    <cellStyle name="20% - Accent5 4 4 3 3" xfId="56005" xr:uid="{00000000-0005-0000-0000-000064050000}"/>
    <cellStyle name="20% - Accent5 4 4 4" xfId="25236" xr:uid="{00000000-0005-0000-0000-000065050000}"/>
    <cellStyle name="20% - Accent5 4 4 5" xfId="43700" xr:uid="{00000000-0005-0000-0000-000066050000}"/>
    <cellStyle name="20% - Accent5 4 5" xfId="9363" xr:uid="{00000000-0005-0000-0000-000067050000}"/>
    <cellStyle name="20% - Accent5 4 5 2" xfId="28323" xr:uid="{00000000-0005-0000-0000-000068050000}"/>
    <cellStyle name="20% - Accent5 4 5 3" xfId="46787" xr:uid="{00000000-0005-0000-0000-000069050000}"/>
    <cellStyle name="20% - Accent5 4 6" xfId="15515" xr:uid="{00000000-0005-0000-0000-00006A050000}"/>
    <cellStyle name="20% - Accent5 4 6 2" xfId="34475" xr:uid="{00000000-0005-0000-0000-00006B050000}"/>
    <cellStyle name="20% - Accent5 4 6 3" xfId="52939" xr:uid="{00000000-0005-0000-0000-00006C050000}"/>
    <cellStyle name="20% - Accent5 4 7" xfId="22170" xr:uid="{00000000-0005-0000-0000-00006D050000}"/>
    <cellStyle name="20% - Accent5 4 8" xfId="40631" xr:uid="{00000000-0005-0000-0000-00006E050000}"/>
    <cellStyle name="20% - Accent5 5" xfId="455" xr:uid="{00000000-0005-0000-0000-00006F050000}"/>
    <cellStyle name="20% - Accent5 6" xfId="59100" xr:uid="{00000000-0005-0000-0000-000070050000}"/>
    <cellStyle name="20% - Accent6" xfId="59084" builtinId="50" customBuiltin="1"/>
    <cellStyle name="20% - Accent6 2" xfId="41" xr:uid="{00000000-0005-0000-0000-000072050000}"/>
    <cellStyle name="20% - Accent6 2 2" xfId="261" xr:uid="{00000000-0005-0000-0000-000073050000}"/>
    <cellStyle name="20% - Accent6 2 2 2" xfId="5456" xr:uid="{00000000-0005-0000-0000-000074050000}"/>
    <cellStyle name="20% - Accent6 2 2 2 2" xfId="8541" xr:uid="{00000000-0005-0000-0000-000075050000}"/>
    <cellStyle name="20% - Accent6 2 2 2 2 2" xfId="14733" xr:uid="{00000000-0005-0000-0000-000076050000}"/>
    <cellStyle name="20% - Accent6 2 2 2 2 2 2" xfId="33693" xr:uid="{00000000-0005-0000-0000-000077050000}"/>
    <cellStyle name="20% - Accent6 2 2 2 2 2 3" xfId="52157" xr:uid="{00000000-0005-0000-0000-000078050000}"/>
    <cellStyle name="20% - Accent6 2 2 2 2 3" xfId="20885" xr:uid="{00000000-0005-0000-0000-000079050000}"/>
    <cellStyle name="20% - Accent6 2 2 2 2 3 2" xfId="39845" xr:uid="{00000000-0005-0000-0000-00007A050000}"/>
    <cellStyle name="20% - Accent6 2 2 2 2 3 3" xfId="58309" xr:uid="{00000000-0005-0000-0000-00007B050000}"/>
    <cellStyle name="20% - Accent6 2 2 2 2 4" xfId="27540" xr:uid="{00000000-0005-0000-0000-00007C050000}"/>
    <cellStyle name="20% - Accent6 2 2 2 2 5" xfId="46004" xr:uid="{00000000-0005-0000-0000-00007D050000}"/>
    <cellStyle name="20% - Accent6 2 2 2 3" xfId="11667" xr:uid="{00000000-0005-0000-0000-00007E050000}"/>
    <cellStyle name="20% - Accent6 2 2 2 3 2" xfId="30627" xr:uid="{00000000-0005-0000-0000-00007F050000}"/>
    <cellStyle name="20% - Accent6 2 2 2 3 3" xfId="49091" xr:uid="{00000000-0005-0000-0000-000080050000}"/>
    <cellStyle name="20% - Accent6 2 2 2 4" xfId="17819" xr:uid="{00000000-0005-0000-0000-000081050000}"/>
    <cellStyle name="20% - Accent6 2 2 2 4 2" xfId="36779" xr:uid="{00000000-0005-0000-0000-000082050000}"/>
    <cellStyle name="20% - Accent6 2 2 2 4 3" xfId="55243" xr:uid="{00000000-0005-0000-0000-000083050000}"/>
    <cellStyle name="20% - Accent6 2 2 2 5" xfId="24474" xr:uid="{00000000-0005-0000-0000-000084050000}"/>
    <cellStyle name="20% - Accent6 2 2 2 6" xfId="42938" xr:uid="{00000000-0005-0000-0000-000085050000}"/>
    <cellStyle name="20% - Accent6 2 2 3" xfId="7006" xr:uid="{00000000-0005-0000-0000-000086050000}"/>
    <cellStyle name="20% - Accent6 2 2 3 2" xfId="13199" xr:uid="{00000000-0005-0000-0000-000087050000}"/>
    <cellStyle name="20% - Accent6 2 2 3 2 2" xfId="32159" xr:uid="{00000000-0005-0000-0000-000088050000}"/>
    <cellStyle name="20% - Accent6 2 2 3 2 3" xfId="50623" xr:uid="{00000000-0005-0000-0000-000089050000}"/>
    <cellStyle name="20% - Accent6 2 2 3 3" xfId="19351" xr:uid="{00000000-0005-0000-0000-00008A050000}"/>
    <cellStyle name="20% - Accent6 2 2 3 3 2" xfId="38311" xr:uid="{00000000-0005-0000-0000-00008B050000}"/>
    <cellStyle name="20% - Accent6 2 2 3 3 3" xfId="56775" xr:uid="{00000000-0005-0000-0000-00008C050000}"/>
    <cellStyle name="20% - Accent6 2 2 3 4" xfId="26006" xr:uid="{00000000-0005-0000-0000-00008D050000}"/>
    <cellStyle name="20% - Accent6 2 2 3 5" xfId="44470" xr:uid="{00000000-0005-0000-0000-00008E050000}"/>
    <cellStyle name="20% - Accent6 2 2 4" xfId="10133" xr:uid="{00000000-0005-0000-0000-00008F050000}"/>
    <cellStyle name="20% - Accent6 2 2 4 2" xfId="29093" xr:uid="{00000000-0005-0000-0000-000090050000}"/>
    <cellStyle name="20% - Accent6 2 2 4 3" xfId="47557" xr:uid="{00000000-0005-0000-0000-000091050000}"/>
    <cellStyle name="20% - Accent6 2 2 5" xfId="16285" xr:uid="{00000000-0005-0000-0000-000092050000}"/>
    <cellStyle name="20% - Accent6 2 2 5 2" xfId="35245" xr:uid="{00000000-0005-0000-0000-000093050000}"/>
    <cellStyle name="20% - Accent6 2 2 5 3" xfId="53709" xr:uid="{00000000-0005-0000-0000-000094050000}"/>
    <cellStyle name="20% - Accent6 2 2 6" xfId="22940" xr:uid="{00000000-0005-0000-0000-000095050000}"/>
    <cellStyle name="20% - Accent6 2 2 7" xfId="41404" xr:uid="{00000000-0005-0000-0000-000096050000}"/>
    <cellStyle name="20% - Accent6 2 3" xfId="4671" xr:uid="{00000000-0005-0000-0000-000097050000}"/>
    <cellStyle name="20% - Accent6 2 3 2" xfId="7772" xr:uid="{00000000-0005-0000-0000-000098050000}"/>
    <cellStyle name="20% - Accent6 2 3 2 2" xfId="13964" xr:uid="{00000000-0005-0000-0000-000099050000}"/>
    <cellStyle name="20% - Accent6 2 3 2 2 2" xfId="32924" xr:uid="{00000000-0005-0000-0000-00009A050000}"/>
    <cellStyle name="20% - Accent6 2 3 2 2 3" xfId="51388" xr:uid="{00000000-0005-0000-0000-00009B050000}"/>
    <cellStyle name="20% - Accent6 2 3 2 3" xfId="20116" xr:uid="{00000000-0005-0000-0000-00009C050000}"/>
    <cellStyle name="20% - Accent6 2 3 2 3 2" xfId="39076" xr:uid="{00000000-0005-0000-0000-00009D050000}"/>
    <cellStyle name="20% - Accent6 2 3 2 3 3" xfId="57540" xr:uid="{00000000-0005-0000-0000-00009E050000}"/>
    <cellStyle name="20% - Accent6 2 3 2 4" xfId="26771" xr:uid="{00000000-0005-0000-0000-00009F050000}"/>
    <cellStyle name="20% - Accent6 2 3 2 5" xfId="45235" xr:uid="{00000000-0005-0000-0000-0000A0050000}"/>
    <cellStyle name="20% - Accent6 2 3 3" xfId="10898" xr:uid="{00000000-0005-0000-0000-0000A1050000}"/>
    <cellStyle name="20% - Accent6 2 3 3 2" xfId="29858" xr:uid="{00000000-0005-0000-0000-0000A2050000}"/>
    <cellStyle name="20% - Accent6 2 3 3 3" xfId="48322" xr:uid="{00000000-0005-0000-0000-0000A3050000}"/>
    <cellStyle name="20% - Accent6 2 3 4" xfId="17050" xr:uid="{00000000-0005-0000-0000-0000A4050000}"/>
    <cellStyle name="20% - Accent6 2 3 4 2" xfId="36010" xr:uid="{00000000-0005-0000-0000-0000A5050000}"/>
    <cellStyle name="20% - Accent6 2 3 4 3" xfId="54474" xr:uid="{00000000-0005-0000-0000-0000A6050000}"/>
    <cellStyle name="20% - Accent6 2 3 5" xfId="23705" xr:uid="{00000000-0005-0000-0000-0000A7050000}"/>
    <cellStyle name="20% - Accent6 2 3 6" xfId="42169" xr:uid="{00000000-0005-0000-0000-0000A8050000}"/>
    <cellStyle name="20% - Accent6 2 4" xfId="6237" xr:uid="{00000000-0005-0000-0000-0000A9050000}"/>
    <cellStyle name="20% - Accent6 2 4 2" xfId="12430" xr:uid="{00000000-0005-0000-0000-0000AA050000}"/>
    <cellStyle name="20% - Accent6 2 4 2 2" xfId="31390" xr:uid="{00000000-0005-0000-0000-0000AB050000}"/>
    <cellStyle name="20% - Accent6 2 4 2 3" xfId="49854" xr:uid="{00000000-0005-0000-0000-0000AC050000}"/>
    <cellStyle name="20% - Accent6 2 4 3" xfId="18582" xr:uid="{00000000-0005-0000-0000-0000AD050000}"/>
    <cellStyle name="20% - Accent6 2 4 3 2" xfId="37542" xr:uid="{00000000-0005-0000-0000-0000AE050000}"/>
    <cellStyle name="20% - Accent6 2 4 3 3" xfId="56006" xr:uid="{00000000-0005-0000-0000-0000AF050000}"/>
    <cellStyle name="20% - Accent6 2 4 4" xfId="25237" xr:uid="{00000000-0005-0000-0000-0000B0050000}"/>
    <cellStyle name="20% - Accent6 2 4 5" xfId="43701" xr:uid="{00000000-0005-0000-0000-0000B1050000}"/>
    <cellStyle name="20% - Accent6 2 5" xfId="9364" xr:uid="{00000000-0005-0000-0000-0000B2050000}"/>
    <cellStyle name="20% - Accent6 2 5 2" xfId="28324" xr:uid="{00000000-0005-0000-0000-0000B3050000}"/>
    <cellStyle name="20% - Accent6 2 5 3" xfId="46788" xr:uid="{00000000-0005-0000-0000-0000B4050000}"/>
    <cellStyle name="20% - Accent6 2 6" xfId="15516" xr:uid="{00000000-0005-0000-0000-0000B5050000}"/>
    <cellStyle name="20% - Accent6 2 6 2" xfId="34476" xr:uid="{00000000-0005-0000-0000-0000B6050000}"/>
    <cellStyle name="20% - Accent6 2 6 3" xfId="52940" xr:uid="{00000000-0005-0000-0000-0000B7050000}"/>
    <cellStyle name="20% - Accent6 2 7" xfId="22047" xr:uid="{00000000-0005-0000-0000-0000B8050000}"/>
    <cellStyle name="20% - Accent6 2 8" xfId="22171" xr:uid="{00000000-0005-0000-0000-0000B9050000}"/>
    <cellStyle name="20% - Accent6 2 9" xfId="40632" xr:uid="{00000000-0005-0000-0000-0000BA050000}"/>
    <cellStyle name="20% - Accent6 3" xfId="42" xr:uid="{00000000-0005-0000-0000-0000BB050000}"/>
    <cellStyle name="20% - Accent6 3 2" xfId="262" xr:uid="{00000000-0005-0000-0000-0000BC050000}"/>
    <cellStyle name="20% - Accent6 3 2 2" xfId="5457" xr:uid="{00000000-0005-0000-0000-0000BD050000}"/>
    <cellStyle name="20% - Accent6 3 2 2 2" xfId="8542" xr:uid="{00000000-0005-0000-0000-0000BE050000}"/>
    <cellStyle name="20% - Accent6 3 2 2 2 2" xfId="14734" xr:uid="{00000000-0005-0000-0000-0000BF050000}"/>
    <cellStyle name="20% - Accent6 3 2 2 2 2 2" xfId="33694" xr:uid="{00000000-0005-0000-0000-0000C0050000}"/>
    <cellStyle name="20% - Accent6 3 2 2 2 2 3" xfId="52158" xr:uid="{00000000-0005-0000-0000-0000C1050000}"/>
    <cellStyle name="20% - Accent6 3 2 2 2 3" xfId="20886" xr:uid="{00000000-0005-0000-0000-0000C2050000}"/>
    <cellStyle name="20% - Accent6 3 2 2 2 3 2" xfId="39846" xr:uid="{00000000-0005-0000-0000-0000C3050000}"/>
    <cellStyle name="20% - Accent6 3 2 2 2 3 3" xfId="58310" xr:uid="{00000000-0005-0000-0000-0000C4050000}"/>
    <cellStyle name="20% - Accent6 3 2 2 2 4" xfId="27541" xr:uid="{00000000-0005-0000-0000-0000C5050000}"/>
    <cellStyle name="20% - Accent6 3 2 2 2 5" xfId="46005" xr:uid="{00000000-0005-0000-0000-0000C6050000}"/>
    <cellStyle name="20% - Accent6 3 2 2 3" xfId="11668" xr:uid="{00000000-0005-0000-0000-0000C7050000}"/>
    <cellStyle name="20% - Accent6 3 2 2 3 2" xfId="30628" xr:uid="{00000000-0005-0000-0000-0000C8050000}"/>
    <cellStyle name="20% - Accent6 3 2 2 3 3" xfId="49092" xr:uid="{00000000-0005-0000-0000-0000C9050000}"/>
    <cellStyle name="20% - Accent6 3 2 2 4" xfId="17820" xr:uid="{00000000-0005-0000-0000-0000CA050000}"/>
    <cellStyle name="20% - Accent6 3 2 2 4 2" xfId="36780" xr:uid="{00000000-0005-0000-0000-0000CB050000}"/>
    <cellStyle name="20% - Accent6 3 2 2 4 3" xfId="55244" xr:uid="{00000000-0005-0000-0000-0000CC050000}"/>
    <cellStyle name="20% - Accent6 3 2 2 5" xfId="24475" xr:uid="{00000000-0005-0000-0000-0000CD050000}"/>
    <cellStyle name="20% - Accent6 3 2 2 6" xfId="42939" xr:uid="{00000000-0005-0000-0000-0000CE050000}"/>
    <cellStyle name="20% - Accent6 3 2 3" xfId="7007" xr:uid="{00000000-0005-0000-0000-0000CF050000}"/>
    <cellStyle name="20% - Accent6 3 2 3 2" xfId="13200" xr:uid="{00000000-0005-0000-0000-0000D0050000}"/>
    <cellStyle name="20% - Accent6 3 2 3 2 2" xfId="32160" xr:uid="{00000000-0005-0000-0000-0000D1050000}"/>
    <cellStyle name="20% - Accent6 3 2 3 2 3" xfId="50624" xr:uid="{00000000-0005-0000-0000-0000D2050000}"/>
    <cellStyle name="20% - Accent6 3 2 3 3" xfId="19352" xr:uid="{00000000-0005-0000-0000-0000D3050000}"/>
    <cellStyle name="20% - Accent6 3 2 3 3 2" xfId="38312" xr:uid="{00000000-0005-0000-0000-0000D4050000}"/>
    <cellStyle name="20% - Accent6 3 2 3 3 3" xfId="56776" xr:uid="{00000000-0005-0000-0000-0000D5050000}"/>
    <cellStyle name="20% - Accent6 3 2 3 4" xfId="26007" xr:uid="{00000000-0005-0000-0000-0000D6050000}"/>
    <cellStyle name="20% - Accent6 3 2 3 5" xfId="44471" xr:uid="{00000000-0005-0000-0000-0000D7050000}"/>
    <cellStyle name="20% - Accent6 3 2 4" xfId="10134" xr:uid="{00000000-0005-0000-0000-0000D8050000}"/>
    <cellStyle name="20% - Accent6 3 2 4 2" xfId="29094" xr:uid="{00000000-0005-0000-0000-0000D9050000}"/>
    <cellStyle name="20% - Accent6 3 2 4 3" xfId="47558" xr:uid="{00000000-0005-0000-0000-0000DA050000}"/>
    <cellStyle name="20% - Accent6 3 2 5" xfId="16286" xr:uid="{00000000-0005-0000-0000-0000DB050000}"/>
    <cellStyle name="20% - Accent6 3 2 5 2" xfId="35246" xr:uid="{00000000-0005-0000-0000-0000DC050000}"/>
    <cellStyle name="20% - Accent6 3 2 5 3" xfId="53710" xr:uid="{00000000-0005-0000-0000-0000DD050000}"/>
    <cellStyle name="20% - Accent6 3 2 6" xfId="22941" xr:uid="{00000000-0005-0000-0000-0000DE050000}"/>
    <cellStyle name="20% - Accent6 3 2 7" xfId="41405" xr:uid="{00000000-0005-0000-0000-0000DF050000}"/>
    <cellStyle name="20% - Accent6 3 3" xfId="4672" xr:uid="{00000000-0005-0000-0000-0000E0050000}"/>
    <cellStyle name="20% - Accent6 3 3 2" xfId="7773" xr:uid="{00000000-0005-0000-0000-0000E1050000}"/>
    <cellStyle name="20% - Accent6 3 3 2 2" xfId="13965" xr:uid="{00000000-0005-0000-0000-0000E2050000}"/>
    <cellStyle name="20% - Accent6 3 3 2 2 2" xfId="32925" xr:uid="{00000000-0005-0000-0000-0000E3050000}"/>
    <cellStyle name="20% - Accent6 3 3 2 2 3" xfId="51389" xr:uid="{00000000-0005-0000-0000-0000E4050000}"/>
    <cellStyle name="20% - Accent6 3 3 2 3" xfId="20117" xr:uid="{00000000-0005-0000-0000-0000E5050000}"/>
    <cellStyle name="20% - Accent6 3 3 2 3 2" xfId="39077" xr:uid="{00000000-0005-0000-0000-0000E6050000}"/>
    <cellStyle name="20% - Accent6 3 3 2 3 3" xfId="57541" xr:uid="{00000000-0005-0000-0000-0000E7050000}"/>
    <cellStyle name="20% - Accent6 3 3 2 4" xfId="26772" xr:uid="{00000000-0005-0000-0000-0000E8050000}"/>
    <cellStyle name="20% - Accent6 3 3 2 5" xfId="45236" xr:uid="{00000000-0005-0000-0000-0000E9050000}"/>
    <cellStyle name="20% - Accent6 3 3 3" xfId="10899" xr:uid="{00000000-0005-0000-0000-0000EA050000}"/>
    <cellStyle name="20% - Accent6 3 3 3 2" xfId="29859" xr:uid="{00000000-0005-0000-0000-0000EB050000}"/>
    <cellStyle name="20% - Accent6 3 3 3 3" xfId="48323" xr:uid="{00000000-0005-0000-0000-0000EC050000}"/>
    <cellStyle name="20% - Accent6 3 3 4" xfId="17051" xr:uid="{00000000-0005-0000-0000-0000ED050000}"/>
    <cellStyle name="20% - Accent6 3 3 4 2" xfId="36011" xr:uid="{00000000-0005-0000-0000-0000EE050000}"/>
    <cellStyle name="20% - Accent6 3 3 4 3" xfId="54475" xr:uid="{00000000-0005-0000-0000-0000EF050000}"/>
    <cellStyle name="20% - Accent6 3 3 5" xfId="23706" xr:uid="{00000000-0005-0000-0000-0000F0050000}"/>
    <cellStyle name="20% - Accent6 3 3 6" xfId="42170" xr:uid="{00000000-0005-0000-0000-0000F1050000}"/>
    <cellStyle name="20% - Accent6 3 4" xfId="6238" xr:uid="{00000000-0005-0000-0000-0000F2050000}"/>
    <cellStyle name="20% - Accent6 3 4 2" xfId="12431" xr:uid="{00000000-0005-0000-0000-0000F3050000}"/>
    <cellStyle name="20% - Accent6 3 4 2 2" xfId="31391" xr:uid="{00000000-0005-0000-0000-0000F4050000}"/>
    <cellStyle name="20% - Accent6 3 4 2 3" xfId="49855" xr:uid="{00000000-0005-0000-0000-0000F5050000}"/>
    <cellStyle name="20% - Accent6 3 4 3" xfId="18583" xr:uid="{00000000-0005-0000-0000-0000F6050000}"/>
    <cellStyle name="20% - Accent6 3 4 3 2" xfId="37543" xr:uid="{00000000-0005-0000-0000-0000F7050000}"/>
    <cellStyle name="20% - Accent6 3 4 3 3" xfId="56007" xr:uid="{00000000-0005-0000-0000-0000F8050000}"/>
    <cellStyle name="20% - Accent6 3 4 4" xfId="25238" xr:uid="{00000000-0005-0000-0000-0000F9050000}"/>
    <cellStyle name="20% - Accent6 3 4 5" xfId="43702" xr:uid="{00000000-0005-0000-0000-0000FA050000}"/>
    <cellStyle name="20% - Accent6 3 5" xfId="9365" xr:uid="{00000000-0005-0000-0000-0000FB050000}"/>
    <cellStyle name="20% - Accent6 3 5 2" xfId="28325" xr:uid="{00000000-0005-0000-0000-0000FC050000}"/>
    <cellStyle name="20% - Accent6 3 5 3" xfId="46789" xr:uid="{00000000-0005-0000-0000-0000FD050000}"/>
    <cellStyle name="20% - Accent6 3 6" xfId="15517" xr:uid="{00000000-0005-0000-0000-0000FE050000}"/>
    <cellStyle name="20% - Accent6 3 6 2" xfId="34477" xr:uid="{00000000-0005-0000-0000-0000FF050000}"/>
    <cellStyle name="20% - Accent6 3 6 3" xfId="52941" xr:uid="{00000000-0005-0000-0000-000000060000}"/>
    <cellStyle name="20% - Accent6 3 7" xfId="22048" xr:uid="{00000000-0005-0000-0000-000001060000}"/>
    <cellStyle name="20% - Accent6 3 8" xfId="22172" xr:uid="{00000000-0005-0000-0000-000002060000}"/>
    <cellStyle name="20% - Accent6 3 9" xfId="40633" xr:uid="{00000000-0005-0000-0000-000003060000}"/>
    <cellStyle name="20% - Accent6 4" xfId="420" xr:uid="{00000000-0005-0000-0000-000004060000}"/>
    <cellStyle name="20% - Accent6 4 2" xfId="3857" xr:uid="{00000000-0005-0000-0000-000005060000}"/>
    <cellStyle name="20% - Accent6 4 2 2" xfId="5458" xr:uid="{00000000-0005-0000-0000-000006060000}"/>
    <cellStyle name="20% - Accent6 4 2 2 2" xfId="8543" xr:uid="{00000000-0005-0000-0000-000007060000}"/>
    <cellStyle name="20% - Accent6 4 2 2 2 2" xfId="14735" xr:uid="{00000000-0005-0000-0000-000008060000}"/>
    <cellStyle name="20% - Accent6 4 2 2 2 2 2" xfId="33695" xr:uid="{00000000-0005-0000-0000-000009060000}"/>
    <cellStyle name="20% - Accent6 4 2 2 2 2 3" xfId="52159" xr:uid="{00000000-0005-0000-0000-00000A060000}"/>
    <cellStyle name="20% - Accent6 4 2 2 2 3" xfId="20887" xr:uid="{00000000-0005-0000-0000-00000B060000}"/>
    <cellStyle name="20% - Accent6 4 2 2 2 3 2" xfId="39847" xr:uid="{00000000-0005-0000-0000-00000C060000}"/>
    <cellStyle name="20% - Accent6 4 2 2 2 3 3" xfId="58311" xr:uid="{00000000-0005-0000-0000-00000D060000}"/>
    <cellStyle name="20% - Accent6 4 2 2 2 4" xfId="27542" xr:uid="{00000000-0005-0000-0000-00000E060000}"/>
    <cellStyle name="20% - Accent6 4 2 2 2 5" xfId="46006" xr:uid="{00000000-0005-0000-0000-00000F060000}"/>
    <cellStyle name="20% - Accent6 4 2 2 3" xfId="11669" xr:uid="{00000000-0005-0000-0000-000010060000}"/>
    <cellStyle name="20% - Accent6 4 2 2 3 2" xfId="30629" xr:uid="{00000000-0005-0000-0000-000011060000}"/>
    <cellStyle name="20% - Accent6 4 2 2 3 3" xfId="49093" xr:uid="{00000000-0005-0000-0000-000012060000}"/>
    <cellStyle name="20% - Accent6 4 2 2 4" xfId="17821" xr:uid="{00000000-0005-0000-0000-000013060000}"/>
    <cellStyle name="20% - Accent6 4 2 2 4 2" xfId="36781" xr:uid="{00000000-0005-0000-0000-000014060000}"/>
    <cellStyle name="20% - Accent6 4 2 2 4 3" xfId="55245" xr:uid="{00000000-0005-0000-0000-000015060000}"/>
    <cellStyle name="20% - Accent6 4 2 2 5" xfId="24476" xr:uid="{00000000-0005-0000-0000-000016060000}"/>
    <cellStyle name="20% - Accent6 4 2 2 6" xfId="42940" xr:uid="{00000000-0005-0000-0000-000017060000}"/>
    <cellStyle name="20% - Accent6 4 2 3" xfId="7008" xr:uid="{00000000-0005-0000-0000-000018060000}"/>
    <cellStyle name="20% - Accent6 4 2 3 2" xfId="13201" xr:uid="{00000000-0005-0000-0000-000019060000}"/>
    <cellStyle name="20% - Accent6 4 2 3 2 2" xfId="32161" xr:uid="{00000000-0005-0000-0000-00001A060000}"/>
    <cellStyle name="20% - Accent6 4 2 3 2 3" xfId="50625" xr:uid="{00000000-0005-0000-0000-00001B060000}"/>
    <cellStyle name="20% - Accent6 4 2 3 3" xfId="19353" xr:uid="{00000000-0005-0000-0000-00001C060000}"/>
    <cellStyle name="20% - Accent6 4 2 3 3 2" xfId="38313" xr:uid="{00000000-0005-0000-0000-00001D060000}"/>
    <cellStyle name="20% - Accent6 4 2 3 3 3" xfId="56777" xr:uid="{00000000-0005-0000-0000-00001E060000}"/>
    <cellStyle name="20% - Accent6 4 2 3 4" xfId="26008" xr:uid="{00000000-0005-0000-0000-00001F060000}"/>
    <cellStyle name="20% - Accent6 4 2 3 5" xfId="44472" xr:uid="{00000000-0005-0000-0000-000020060000}"/>
    <cellStyle name="20% - Accent6 4 2 4" xfId="10135" xr:uid="{00000000-0005-0000-0000-000021060000}"/>
    <cellStyle name="20% - Accent6 4 2 4 2" xfId="29095" xr:uid="{00000000-0005-0000-0000-000022060000}"/>
    <cellStyle name="20% - Accent6 4 2 4 3" xfId="47559" xr:uid="{00000000-0005-0000-0000-000023060000}"/>
    <cellStyle name="20% - Accent6 4 2 5" xfId="16287" xr:uid="{00000000-0005-0000-0000-000024060000}"/>
    <cellStyle name="20% - Accent6 4 2 5 2" xfId="35247" xr:uid="{00000000-0005-0000-0000-000025060000}"/>
    <cellStyle name="20% - Accent6 4 2 5 3" xfId="53711" xr:uid="{00000000-0005-0000-0000-000026060000}"/>
    <cellStyle name="20% - Accent6 4 2 6" xfId="22942" xr:uid="{00000000-0005-0000-0000-000027060000}"/>
    <cellStyle name="20% - Accent6 4 2 7" xfId="41406" xr:uid="{00000000-0005-0000-0000-000028060000}"/>
    <cellStyle name="20% - Accent6 4 3" xfId="4673" xr:uid="{00000000-0005-0000-0000-000029060000}"/>
    <cellStyle name="20% - Accent6 4 3 2" xfId="7774" xr:uid="{00000000-0005-0000-0000-00002A060000}"/>
    <cellStyle name="20% - Accent6 4 3 2 2" xfId="13966" xr:uid="{00000000-0005-0000-0000-00002B060000}"/>
    <cellStyle name="20% - Accent6 4 3 2 2 2" xfId="32926" xr:uid="{00000000-0005-0000-0000-00002C060000}"/>
    <cellStyle name="20% - Accent6 4 3 2 2 3" xfId="51390" xr:uid="{00000000-0005-0000-0000-00002D060000}"/>
    <cellStyle name="20% - Accent6 4 3 2 3" xfId="20118" xr:uid="{00000000-0005-0000-0000-00002E060000}"/>
    <cellStyle name="20% - Accent6 4 3 2 3 2" xfId="39078" xr:uid="{00000000-0005-0000-0000-00002F060000}"/>
    <cellStyle name="20% - Accent6 4 3 2 3 3" xfId="57542" xr:uid="{00000000-0005-0000-0000-000030060000}"/>
    <cellStyle name="20% - Accent6 4 3 2 4" xfId="26773" xr:uid="{00000000-0005-0000-0000-000031060000}"/>
    <cellStyle name="20% - Accent6 4 3 2 5" xfId="45237" xr:uid="{00000000-0005-0000-0000-000032060000}"/>
    <cellStyle name="20% - Accent6 4 3 3" xfId="10900" xr:uid="{00000000-0005-0000-0000-000033060000}"/>
    <cellStyle name="20% - Accent6 4 3 3 2" xfId="29860" xr:uid="{00000000-0005-0000-0000-000034060000}"/>
    <cellStyle name="20% - Accent6 4 3 3 3" xfId="48324" xr:uid="{00000000-0005-0000-0000-000035060000}"/>
    <cellStyle name="20% - Accent6 4 3 4" xfId="17052" xr:uid="{00000000-0005-0000-0000-000036060000}"/>
    <cellStyle name="20% - Accent6 4 3 4 2" xfId="36012" xr:uid="{00000000-0005-0000-0000-000037060000}"/>
    <cellStyle name="20% - Accent6 4 3 4 3" xfId="54476" xr:uid="{00000000-0005-0000-0000-000038060000}"/>
    <cellStyle name="20% - Accent6 4 3 5" xfId="23707" xr:uid="{00000000-0005-0000-0000-000039060000}"/>
    <cellStyle name="20% - Accent6 4 3 6" xfId="42171" xr:uid="{00000000-0005-0000-0000-00003A060000}"/>
    <cellStyle name="20% - Accent6 4 4" xfId="6239" xr:uid="{00000000-0005-0000-0000-00003B060000}"/>
    <cellStyle name="20% - Accent6 4 4 2" xfId="12432" xr:uid="{00000000-0005-0000-0000-00003C060000}"/>
    <cellStyle name="20% - Accent6 4 4 2 2" xfId="31392" xr:uid="{00000000-0005-0000-0000-00003D060000}"/>
    <cellStyle name="20% - Accent6 4 4 2 3" xfId="49856" xr:uid="{00000000-0005-0000-0000-00003E060000}"/>
    <cellStyle name="20% - Accent6 4 4 3" xfId="18584" xr:uid="{00000000-0005-0000-0000-00003F060000}"/>
    <cellStyle name="20% - Accent6 4 4 3 2" xfId="37544" xr:uid="{00000000-0005-0000-0000-000040060000}"/>
    <cellStyle name="20% - Accent6 4 4 3 3" xfId="56008" xr:uid="{00000000-0005-0000-0000-000041060000}"/>
    <cellStyle name="20% - Accent6 4 4 4" xfId="25239" xr:uid="{00000000-0005-0000-0000-000042060000}"/>
    <cellStyle name="20% - Accent6 4 4 5" xfId="43703" xr:uid="{00000000-0005-0000-0000-000043060000}"/>
    <cellStyle name="20% - Accent6 4 5" xfId="9366" xr:uid="{00000000-0005-0000-0000-000044060000}"/>
    <cellStyle name="20% - Accent6 4 5 2" xfId="28326" xr:uid="{00000000-0005-0000-0000-000045060000}"/>
    <cellStyle name="20% - Accent6 4 5 3" xfId="46790" xr:uid="{00000000-0005-0000-0000-000046060000}"/>
    <cellStyle name="20% - Accent6 4 6" xfId="15518" xr:uid="{00000000-0005-0000-0000-000047060000}"/>
    <cellStyle name="20% - Accent6 4 6 2" xfId="34478" xr:uid="{00000000-0005-0000-0000-000048060000}"/>
    <cellStyle name="20% - Accent6 4 6 3" xfId="52942" xr:uid="{00000000-0005-0000-0000-000049060000}"/>
    <cellStyle name="20% - Accent6 4 7" xfId="22173" xr:uid="{00000000-0005-0000-0000-00004A060000}"/>
    <cellStyle name="20% - Accent6 4 8" xfId="40634" xr:uid="{00000000-0005-0000-0000-00004B060000}"/>
    <cellStyle name="20% - Accent6 5" xfId="375" xr:uid="{00000000-0005-0000-0000-00004C060000}"/>
    <cellStyle name="20% - Accent6 6" xfId="59102" xr:uid="{00000000-0005-0000-0000-00004D060000}"/>
    <cellStyle name="40% - Accent1" xfId="59065" builtinId="31" customBuiltin="1"/>
    <cellStyle name="40% - Accent1 2" xfId="43" xr:uid="{00000000-0005-0000-0000-00004F060000}"/>
    <cellStyle name="40% - Accent1 2 2" xfId="263" xr:uid="{00000000-0005-0000-0000-000050060000}"/>
    <cellStyle name="40% - Accent1 2 2 2" xfId="5459" xr:uid="{00000000-0005-0000-0000-000051060000}"/>
    <cellStyle name="40% - Accent1 2 2 2 2" xfId="8544" xr:uid="{00000000-0005-0000-0000-000052060000}"/>
    <cellStyle name="40% - Accent1 2 2 2 2 2" xfId="14736" xr:uid="{00000000-0005-0000-0000-000053060000}"/>
    <cellStyle name="40% - Accent1 2 2 2 2 2 2" xfId="33696" xr:uid="{00000000-0005-0000-0000-000054060000}"/>
    <cellStyle name="40% - Accent1 2 2 2 2 2 3" xfId="52160" xr:uid="{00000000-0005-0000-0000-000055060000}"/>
    <cellStyle name="40% - Accent1 2 2 2 2 3" xfId="20888" xr:uid="{00000000-0005-0000-0000-000056060000}"/>
    <cellStyle name="40% - Accent1 2 2 2 2 3 2" xfId="39848" xr:uid="{00000000-0005-0000-0000-000057060000}"/>
    <cellStyle name="40% - Accent1 2 2 2 2 3 3" xfId="58312" xr:uid="{00000000-0005-0000-0000-000058060000}"/>
    <cellStyle name="40% - Accent1 2 2 2 2 4" xfId="27543" xr:uid="{00000000-0005-0000-0000-000059060000}"/>
    <cellStyle name="40% - Accent1 2 2 2 2 5" xfId="46007" xr:uid="{00000000-0005-0000-0000-00005A060000}"/>
    <cellStyle name="40% - Accent1 2 2 2 3" xfId="11670" xr:uid="{00000000-0005-0000-0000-00005B060000}"/>
    <cellStyle name="40% - Accent1 2 2 2 3 2" xfId="30630" xr:uid="{00000000-0005-0000-0000-00005C060000}"/>
    <cellStyle name="40% - Accent1 2 2 2 3 3" xfId="49094" xr:uid="{00000000-0005-0000-0000-00005D060000}"/>
    <cellStyle name="40% - Accent1 2 2 2 4" xfId="17822" xr:uid="{00000000-0005-0000-0000-00005E060000}"/>
    <cellStyle name="40% - Accent1 2 2 2 4 2" xfId="36782" xr:uid="{00000000-0005-0000-0000-00005F060000}"/>
    <cellStyle name="40% - Accent1 2 2 2 4 3" xfId="55246" xr:uid="{00000000-0005-0000-0000-000060060000}"/>
    <cellStyle name="40% - Accent1 2 2 2 5" xfId="24477" xr:uid="{00000000-0005-0000-0000-000061060000}"/>
    <cellStyle name="40% - Accent1 2 2 2 6" xfId="42941" xr:uid="{00000000-0005-0000-0000-000062060000}"/>
    <cellStyle name="40% - Accent1 2 2 3" xfId="7009" xr:uid="{00000000-0005-0000-0000-000063060000}"/>
    <cellStyle name="40% - Accent1 2 2 3 2" xfId="13202" xr:uid="{00000000-0005-0000-0000-000064060000}"/>
    <cellStyle name="40% - Accent1 2 2 3 2 2" xfId="32162" xr:uid="{00000000-0005-0000-0000-000065060000}"/>
    <cellStyle name="40% - Accent1 2 2 3 2 3" xfId="50626" xr:uid="{00000000-0005-0000-0000-000066060000}"/>
    <cellStyle name="40% - Accent1 2 2 3 3" xfId="19354" xr:uid="{00000000-0005-0000-0000-000067060000}"/>
    <cellStyle name="40% - Accent1 2 2 3 3 2" xfId="38314" xr:uid="{00000000-0005-0000-0000-000068060000}"/>
    <cellStyle name="40% - Accent1 2 2 3 3 3" xfId="56778" xr:uid="{00000000-0005-0000-0000-000069060000}"/>
    <cellStyle name="40% - Accent1 2 2 3 4" xfId="26009" xr:uid="{00000000-0005-0000-0000-00006A060000}"/>
    <cellStyle name="40% - Accent1 2 2 3 5" xfId="44473" xr:uid="{00000000-0005-0000-0000-00006B060000}"/>
    <cellStyle name="40% - Accent1 2 2 4" xfId="10136" xr:uid="{00000000-0005-0000-0000-00006C060000}"/>
    <cellStyle name="40% - Accent1 2 2 4 2" xfId="29096" xr:uid="{00000000-0005-0000-0000-00006D060000}"/>
    <cellStyle name="40% - Accent1 2 2 4 3" xfId="47560" xr:uid="{00000000-0005-0000-0000-00006E060000}"/>
    <cellStyle name="40% - Accent1 2 2 5" xfId="16288" xr:uid="{00000000-0005-0000-0000-00006F060000}"/>
    <cellStyle name="40% - Accent1 2 2 5 2" xfId="35248" xr:uid="{00000000-0005-0000-0000-000070060000}"/>
    <cellStyle name="40% - Accent1 2 2 5 3" xfId="53712" xr:uid="{00000000-0005-0000-0000-000071060000}"/>
    <cellStyle name="40% - Accent1 2 2 6" xfId="22943" xr:uid="{00000000-0005-0000-0000-000072060000}"/>
    <cellStyle name="40% - Accent1 2 2 7" xfId="41407" xr:uid="{00000000-0005-0000-0000-000073060000}"/>
    <cellStyle name="40% - Accent1 2 3" xfId="4674" xr:uid="{00000000-0005-0000-0000-000074060000}"/>
    <cellStyle name="40% - Accent1 2 3 2" xfId="7775" xr:uid="{00000000-0005-0000-0000-000075060000}"/>
    <cellStyle name="40% - Accent1 2 3 2 2" xfId="13967" xr:uid="{00000000-0005-0000-0000-000076060000}"/>
    <cellStyle name="40% - Accent1 2 3 2 2 2" xfId="32927" xr:uid="{00000000-0005-0000-0000-000077060000}"/>
    <cellStyle name="40% - Accent1 2 3 2 2 3" xfId="51391" xr:uid="{00000000-0005-0000-0000-000078060000}"/>
    <cellStyle name="40% - Accent1 2 3 2 3" xfId="20119" xr:uid="{00000000-0005-0000-0000-000079060000}"/>
    <cellStyle name="40% - Accent1 2 3 2 3 2" xfId="39079" xr:uid="{00000000-0005-0000-0000-00007A060000}"/>
    <cellStyle name="40% - Accent1 2 3 2 3 3" xfId="57543" xr:uid="{00000000-0005-0000-0000-00007B060000}"/>
    <cellStyle name="40% - Accent1 2 3 2 4" xfId="26774" xr:uid="{00000000-0005-0000-0000-00007C060000}"/>
    <cellStyle name="40% - Accent1 2 3 2 5" xfId="45238" xr:uid="{00000000-0005-0000-0000-00007D060000}"/>
    <cellStyle name="40% - Accent1 2 3 3" xfId="10901" xr:uid="{00000000-0005-0000-0000-00007E060000}"/>
    <cellStyle name="40% - Accent1 2 3 3 2" xfId="29861" xr:uid="{00000000-0005-0000-0000-00007F060000}"/>
    <cellStyle name="40% - Accent1 2 3 3 3" xfId="48325" xr:uid="{00000000-0005-0000-0000-000080060000}"/>
    <cellStyle name="40% - Accent1 2 3 4" xfId="17053" xr:uid="{00000000-0005-0000-0000-000081060000}"/>
    <cellStyle name="40% - Accent1 2 3 4 2" xfId="36013" xr:uid="{00000000-0005-0000-0000-000082060000}"/>
    <cellStyle name="40% - Accent1 2 3 4 3" xfId="54477" xr:uid="{00000000-0005-0000-0000-000083060000}"/>
    <cellStyle name="40% - Accent1 2 3 5" xfId="23708" xr:uid="{00000000-0005-0000-0000-000084060000}"/>
    <cellStyle name="40% - Accent1 2 3 6" xfId="42172" xr:uid="{00000000-0005-0000-0000-000085060000}"/>
    <cellStyle name="40% - Accent1 2 4" xfId="6240" xr:uid="{00000000-0005-0000-0000-000086060000}"/>
    <cellStyle name="40% - Accent1 2 4 2" xfId="12433" xr:uid="{00000000-0005-0000-0000-000087060000}"/>
    <cellStyle name="40% - Accent1 2 4 2 2" xfId="31393" xr:uid="{00000000-0005-0000-0000-000088060000}"/>
    <cellStyle name="40% - Accent1 2 4 2 3" xfId="49857" xr:uid="{00000000-0005-0000-0000-000089060000}"/>
    <cellStyle name="40% - Accent1 2 4 3" xfId="18585" xr:uid="{00000000-0005-0000-0000-00008A060000}"/>
    <cellStyle name="40% - Accent1 2 4 3 2" xfId="37545" xr:uid="{00000000-0005-0000-0000-00008B060000}"/>
    <cellStyle name="40% - Accent1 2 4 3 3" xfId="56009" xr:uid="{00000000-0005-0000-0000-00008C060000}"/>
    <cellStyle name="40% - Accent1 2 4 4" xfId="25240" xr:uid="{00000000-0005-0000-0000-00008D060000}"/>
    <cellStyle name="40% - Accent1 2 4 5" xfId="43704" xr:uid="{00000000-0005-0000-0000-00008E060000}"/>
    <cellStyle name="40% - Accent1 2 5" xfId="9367" xr:uid="{00000000-0005-0000-0000-00008F060000}"/>
    <cellStyle name="40% - Accent1 2 5 2" xfId="28327" xr:uid="{00000000-0005-0000-0000-000090060000}"/>
    <cellStyle name="40% - Accent1 2 5 3" xfId="46791" xr:uid="{00000000-0005-0000-0000-000091060000}"/>
    <cellStyle name="40% - Accent1 2 6" xfId="15519" xr:uid="{00000000-0005-0000-0000-000092060000}"/>
    <cellStyle name="40% - Accent1 2 6 2" xfId="34479" xr:uid="{00000000-0005-0000-0000-000093060000}"/>
    <cellStyle name="40% - Accent1 2 6 3" xfId="52943" xr:uid="{00000000-0005-0000-0000-000094060000}"/>
    <cellStyle name="40% - Accent1 2 7" xfId="22049" xr:uid="{00000000-0005-0000-0000-000095060000}"/>
    <cellStyle name="40% - Accent1 2 8" xfId="22174" xr:uid="{00000000-0005-0000-0000-000096060000}"/>
    <cellStyle name="40% - Accent1 2 9" xfId="40635" xr:uid="{00000000-0005-0000-0000-000097060000}"/>
    <cellStyle name="40% - Accent1 3" xfId="44" xr:uid="{00000000-0005-0000-0000-000098060000}"/>
    <cellStyle name="40% - Accent1 3 2" xfId="264" xr:uid="{00000000-0005-0000-0000-000099060000}"/>
    <cellStyle name="40% - Accent1 3 2 2" xfId="5460" xr:uid="{00000000-0005-0000-0000-00009A060000}"/>
    <cellStyle name="40% - Accent1 3 2 2 2" xfId="8545" xr:uid="{00000000-0005-0000-0000-00009B060000}"/>
    <cellStyle name="40% - Accent1 3 2 2 2 2" xfId="14737" xr:uid="{00000000-0005-0000-0000-00009C060000}"/>
    <cellStyle name="40% - Accent1 3 2 2 2 2 2" xfId="33697" xr:uid="{00000000-0005-0000-0000-00009D060000}"/>
    <cellStyle name="40% - Accent1 3 2 2 2 2 3" xfId="52161" xr:uid="{00000000-0005-0000-0000-00009E060000}"/>
    <cellStyle name="40% - Accent1 3 2 2 2 3" xfId="20889" xr:uid="{00000000-0005-0000-0000-00009F060000}"/>
    <cellStyle name="40% - Accent1 3 2 2 2 3 2" xfId="39849" xr:uid="{00000000-0005-0000-0000-0000A0060000}"/>
    <cellStyle name="40% - Accent1 3 2 2 2 3 3" xfId="58313" xr:uid="{00000000-0005-0000-0000-0000A1060000}"/>
    <cellStyle name="40% - Accent1 3 2 2 2 4" xfId="27544" xr:uid="{00000000-0005-0000-0000-0000A2060000}"/>
    <cellStyle name="40% - Accent1 3 2 2 2 5" xfId="46008" xr:uid="{00000000-0005-0000-0000-0000A3060000}"/>
    <cellStyle name="40% - Accent1 3 2 2 3" xfId="11671" xr:uid="{00000000-0005-0000-0000-0000A4060000}"/>
    <cellStyle name="40% - Accent1 3 2 2 3 2" xfId="30631" xr:uid="{00000000-0005-0000-0000-0000A5060000}"/>
    <cellStyle name="40% - Accent1 3 2 2 3 3" xfId="49095" xr:uid="{00000000-0005-0000-0000-0000A6060000}"/>
    <cellStyle name="40% - Accent1 3 2 2 4" xfId="17823" xr:uid="{00000000-0005-0000-0000-0000A7060000}"/>
    <cellStyle name="40% - Accent1 3 2 2 4 2" xfId="36783" xr:uid="{00000000-0005-0000-0000-0000A8060000}"/>
    <cellStyle name="40% - Accent1 3 2 2 4 3" xfId="55247" xr:uid="{00000000-0005-0000-0000-0000A9060000}"/>
    <cellStyle name="40% - Accent1 3 2 2 5" xfId="24478" xr:uid="{00000000-0005-0000-0000-0000AA060000}"/>
    <cellStyle name="40% - Accent1 3 2 2 6" xfId="42942" xr:uid="{00000000-0005-0000-0000-0000AB060000}"/>
    <cellStyle name="40% - Accent1 3 2 3" xfId="7010" xr:uid="{00000000-0005-0000-0000-0000AC060000}"/>
    <cellStyle name="40% - Accent1 3 2 3 2" xfId="13203" xr:uid="{00000000-0005-0000-0000-0000AD060000}"/>
    <cellStyle name="40% - Accent1 3 2 3 2 2" xfId="32163" xr:uid="{00000000-0005-0000-0000-0000AE060000}"/>
    <cellStyle name="40% - Accent1 3 2 3 2 3" xfId="50627" xr:uid="{00000000-0005-0000-0000-0000AF060000}"/>
    <cellStyle name="40% - Accent1 3 2 3 3" xfId="19355" xr:uid="{00000000-0005-0000-0000-0000B0060000}"/>
    <cellStyle name="40% - Accent1 3 2 3 3 2" xfId="38315" xr:uid="{00000000-0005-0000-0000-0000B1060000}"/>
    <cellStyle name="40% - Accent1 3 2 3 3 3" xfId="56779" xr:uid="{00000000-0005-0000-0000-0000B2060000}"/>
    <cellStyle name="40% - Accent1 3 2 3 4" xfId="26010" xr:uid="{00000000-0005-0000-0000-0000B3060000}"/>
    <cellStyle name="40% - Accent1 3 2 3 5" xfId="44474" xr:uid="{00000000-0005-0000-0000-0000B4060000}"/>
    <cellStyle name="40% - Accent1 3 2 4" xfId="10137" xr:uid="{00000000-0005-0000-0000-0000B5060000}"/>
    <cellStyle name="40% - Accent1 3 2 4 2" xfId="29097" xr:uid="{00000000-0005-0000-0000-0000B6060000}"/>
    <cellStyle name="40% - Accent1 3 2 4 3" xfId="47561" xr:uid="{00000000-0005-0000-0000-0000B7060000}"/>
    <cellStyle name="40% - Accent1 3 2 5" xfId="16289" xr:uid="{00000000-0005-0000-0000-0000B8060000}"/>
    <cellStyle name="40% - Accent1 3 2 5 2" xfId="35249" xr:uid="{00000000-0005-0000-0000-0000B9060000}"/>
    <cellStyle name="40% - Accent1 3 2 5 3" xfId="53713" xr:uid="{00000000-0005-0000-0000-0000BA060000}"/>
    <cellStyle name="40% - Accent1 3 2 6" xfId="22944" xr:uid="{00000000-0005-0000-0000-0000BB060000}"/>
    <cellStyle name="40% - Accent1 3 2 7" xfId="41408" xr:uid="{00000000-0005-0000-0000-0000BC060000}"/>
    <cellStyle name="40% - Accent1 3 3" xfId="4675" xr:uid="{00000000-0005-0000-0000-0000BD060000}"/>
    <cellStyle name="40% - Accent1 3 3 2" xfId="7776" xr:uid="{00000000-0005-0000-0000-0000BE060000}"/>
    <cellStyle name="40% - Accent1 3 3 2 2" xfId="13968" xr:uid="{00000000-0005-0000-0000-0000BF060000}"/>
    <cellStyle name="40% - Accent1 3 3 2 2 2" xfId="32928" xr:uid="{00000000-0005-0000-0000-0000C0060000}"/>
    <cellStyle name="40% - Accent1 3 3 2 2 3" xfId="51392" xr:uid="{00000000-0005-0000-0000-0000C1060000}"/>
    <cellStyle name="40% - Accent1 3 3 2 3" xfId="20120" xr:uid="{00000000-0005-0000-0000-0000C2060000}"/>
    <cellStyle name="40% - Accent1 3 3 2 3 2" xfId="39080" xr:uid="{00000000-0005-0000-0000-0000C3060000}"/>
    <cellStyle name="40% - Accent1 3 3 2 3 3" xfId="57544" xr:uid="{00000000-0005-0000-0000-0000C4060000}"/>
    <cellStyle name="40% - Accent1 3 3 2 4" xfId="26775" xr:uid="{00000000-0005-0000-0000-0000C5060000}"/>
    <cellStyle name="40% - Accent1 3 3 2 5" xfId="45239" xr:uid="{00000000-0005-0000-0000-0000C6060000}"/>
    <cellStyle name="40% - Accent1 3 3 3" xfId="10902" xr:uid="{00000000-0005-0000-0000-0000C7060000}"/>
    <cellStyle name="40% - Accent1 3 3 3 2" xfId="29862" xr:uid="{00000000-0005-0000-0000-0000C8060000}"/>
    <cellStyle name="40% - Accent1 3 3 3 3" xfId="48326" xr:uid="{00000000-0005-0000-0000-0000C9060000}"/>
    <cellStyle name="40% - Accent1 3 3 4" xfId="17054" xr:uid="{00000000-0005-0000-0000-0000CA060000}"/>
    <cellStyle name="40% - Accent1 3 3 4 2" xfId="36014" xr:uid="{00000000-0005-0000-0000-0000CB060000}"/>
    <cellStyle name="40% - Accent1 3 3 4 3" xfId="54478" xr:uid="{00000000-0005-0000-0000-0000CC060000}"/>
    <cellStyle name="40% - Accent1 3 3 5" xfId="23709" xr:uid="{00000000-0005-0000-0000-0000CD060000}"/>
    <cellStyle name="40% - Accent1 3 3 6" xfId="42173" xr:uid="{00000000-0005-0000-0000-0000CE060000}"/>
    <cellStyle name="40% - Accent1 3 4" xfId="6241" xr:uid="{00000000-0005-0000-0000-0000CF060000}"/>
    <cellStyle name="40% - Accent1 3 4 2" xfId="12434" xr:uid="{00000000-0005-0000-0000-0000D0060000}"/>
    <cellStyle name="40% - Accent1 3 4 2 2" xfId="31394" xr:uid="{00000000-0005-0000-0000-0000D1060000}"/>
    <cellStyle name="40% - Accent1 3 4 2 3" xfId="49858" xr:uid="{00000000-0005-0000-0000-0000D2060000}"/>
    <cellStyle name="40% - Accent1 3 4 3" xfId="18586" xr:uid="{00000000-0005-0000-0000-0000D3060000}"/>
    <cellStyle name="40% - Accent1 3 4 3 2" xfId="37546" xr:uid="{00000000-0005-0000-0000-0000D4060000}"/>
    <cellStyle name="40% - Accent1 3 4 3 3" xfId="56010" xr:uid="{00000000-0005-0000-0000-0000D5060000}"/>
    <cellStyle name="40% - Accent1 3 4 4" xfId="25241" xr:uid="{00000000-0005-0000-0000-0000D6060000}"/>
    <cellStyle name="40% - Accent1 3 4 5" xfId="43705" xr:uid="{00000000-0005-0000-0000-0000D7060000}"/>
    <cellStyle name="40% - Accent1 3 5" xfId="9368" xr:uid="{00000000-0005-0000-0000-0000D8060000}"/>
    <cellStyle name="40% - Accent1 3 5 2" xfId="28328" xr:uid="{00000000-0005-0000-0000-0000D9060000}"/>
    <cellStyle name="40% - Accent1 3 5 3" xfId="46792" xr:uid="{00000000-0005-0000-0000-0000DA060000}"/>
    <cellStyle name="40% - Accent1 3 6" xfId="15520" xr:uid="{00000000-0005-0000-0000-0000DB060000}"/>
    <cellStyle name="40% - Accent1 3 6 2" xfId="34480" xr:uid="{00000000-0005-0000-0000-0000DC060000}"/>
    <cellStyle name="40% - Accent1 3 6 3" xfId="52944" xr:uid="{00000000-0005-0000-0000-0000DD060000}"/>
    <cellStyle name="40% - Accent1 3 7" xfId="22050" xr:uid="{00000000-0005-0000-0000-0000DE060000}"/>
    <cellStyle name="40% - Accent1 3 8" xfId="22175" xr:uid="{00000000-0005-0000-0000-0000DF060000}"/>
    <cellStyle name="40% - Accent1 3 9" xfId="40636" xr:uid="{00000000-0005-0000-0000-0000E0060000}"/>
    <cellStyle name="40% - Accent1 4" xfId="448" xr:uid="{00000000-0005-0000-0000-0000E1060000}"/>
    <cellStyle name="40% - Accent1 4 2" xfId="3858" xr:uid="{00000000-0005-0000-0000-0000E2060000}"/>
    <cellStyle name="40% - Accent1 4 2 2" xfId="5461" xr:uid="{00000000-0005-0000-0000-0000E3060000}"/>
    <cellStyle name="40% - Accent1 4 2 2 2" xfId="8546" xr:uid="{00000000-0005-0000-0000-0000E4060000}"/>
    <cellStyle name="40% - Accent1 4 2 2 2 2" xfId="14738" xr:uid="{00000000-0005-0000-0000-0000E5060000}"/>
    <cellStyle name="40% - Accent1 4 2 2 2 2 2" xfId="33698" xr:uid="{00000000-0005-0000-0000-0000E6060000}"/>
    <cellStyle name="40% - Accent1 4 2 2 2 2 3" xfId="52162" xr:uid="{00000000-0005-0000-0000-0000E7060000}"/>
    <cellStyle name="40% - Accent1 4 2 2 2 3" xfId="20890" xr:uid="{00000000-0005-0000-0000-0000E8060000}"/>
    <cellStyle name="40% - Accent1 4 2 2 2 3 2" xfId="39850" xr:uid="{00000000-0005-0000-0000-0000E9060000}"/>
    <cellStyle name="40% - Accent1 4 2 2 2 3 3" xfId="58314" xr:uid="{00000000-0005-0000-0000-0000EA060000}"/>
    <cellStyle name="40% - Accent1 4 2 2 2 4" xfId="27545" xr:uid="{00000000-0005-0000-0000-0000EB060000}"/>
    <cellStyle name="40% - Accent1 4 2 2 2 5" xfId="46009" xr:uid="{00000000-0005-0000-0000-0000EC060000}"/>
    <cellStyle name="40% - Accent1 4 2 2 3" xfId="11672" xr:uid="{00000000-0005-0000-0000-0000ED060000}"/>
    <cellStyle name="40% - Accent1 4 2 2 3 2" xfId="30632" xr:uid="{00000000-0005-0000-0000-0000EE060000}"/>
    <cellStyle name="40% - Accent1 4 2 2 3 3" xfId="49096" xr:uid="{00000000-0005-0000-0000-0000EF060000}"/>
    <cellStyle name="40% - Accent1 4 2 2 4" xfId="17824" xr:uid="{00000000-0005-0000-0000-0000F0060000}"/>
    <cellStyle name="40% - Accent1 4 2 2 4 2" xfId="36784" xr:uid="{00000000-0005-0000-0000-0000F1060000}"/>
    <cellStyle name="40% - Accent1 4 2 2 4 3" xfId="55248" xr:uid="{00000000-0005-0000-0000-0000F2060000}"/>
    <cellStyle name="40% - Accent1 4 2 2 5" xfId="24479" xr:uid="{00000000-0005-0000-0000-0000F3060000}"/>
    <cellStyle name="40% - Accent1 4 2 2 6" xfId="42943" xr:uid="{00000000-0005-0000-0000-0000F4060000}"/>
    <cellStyle name="40% - Accent1 4 2 3" xfId="7011" xr:uid="{00000000-0005-0000-0000-0000F5060000}"/>
    <cellStyle name="40% - Accent1 4 2 3 2" xfId="13204" xr:uid="{00000000-0005-0000-0000-0000F6060000}"/>
    <cellStyle name="40% - Accent1 4 2 3 2 2" xfId="32164" xr:uid="{00000000-0005-0000-0000-0000F7060000}"/>
    <cellStyle name="40% - Accent1 4 2 3 2 3" xfId="50628" xr:uid="{00000000-0005-0000-0000-0000F8060000}"/>
    <cellStyle name="40% - Accent1 4 2 3 3" xfId="19356" xr:uid="{00000000-0005-0000-0000-0000F9060000}"/>
    <cellStyle name="40% - Accent1 4 2 3 3 2" xfId="38316" xr:uid="{00000000-0005-0000-0000-0000FA060000}"/>
    <cellStyle name="40% - Accent1 4 2 3 3 3" xfId="56780" xr:uid="{00000000-0005-0000-0000-0000FB060000}"/>
    <cellStyle name="40% - Accent1 4 2 3 4" xfId="26011" xr:uid="{00000000-0005-0000-0000-0000FC060000}"/>
    <cellStyle name="40% - Accent1 4 2 3 5" xfId="44475" xr:uid="{00000000-0005-0000-0000-0000FD060000}"/>
    <cellStyle name="40% - Accent1 4 2 4" xfId="10138" xr:uid="{00000000-0005-0000-0000-0000FE060000}"/>
    <cellStyle name="40% - Accent1 4 2 4 2" xfId="29098" xr:uid="{00000000-0005-0000-0000-0000FF060000}"/>
    <cellStyle name="40% - Accent1 4 2 4 3" xfId="47562" xr:uid="{00000000-0005-0000-0000-000000070000}"/>
    <cellStyle name="40% - Accent1 4 2 5" xfId="16290" xr:uid="{00000000-0005-0000-0000-000001070000}"/>
    <cellStyle name="40% - Accent1 4 2 5 2" xfId="35250" xr:uid="{00000000-0005-0000-0000-000002070000}"/>
    <cellStyle name="40% - Accent1 4 2 5 3" xfId="53714" xr:uid="{00000000-0005-0000-0000-000003070000}"/>
    <cellStyle name="40% - Accent1 4 2 6" xfId="22945" xr:uid="{00000000-0005-0000-0000-000004070000}"/>
    <cellStyle name="40% - Accent1 4 2 7" xfId="41409" xr:uid="{00000000-0005-0000-0000-000005070000}"/>
    <cellStyle name="40% - Accent1 4 3" xfId="4676" xr:uid="{00000000-0005-0000-0000-000006070000}"/>
    <cellStyle name="40% - Accent1 4 3 2" xfId="7777" xr:uid="{00000000-0005-0000-0000-000007070000}"/>
    <cellStyle name="40% - Accent1 4 3 2 2" xfId="13969" xr:uid="{00000000-0005-0000-0000-000008070000}"/>
    <cellStyle name="40% - Accent1 4 3 2 2 2" xfId="32929" xr:uid="{00000000-0005-0000-0000-000009070000}"/>
    <cellStyle name="40% - Accent1 4 3 2 2 3" xfId="51393" xr:uid="{00000000-0005-0000-0000-00000A070000}"/>
    <cellStyle name="40% - Accent1 4 3 2 3" xfId="20121" xr:uid="{00000000-0005-0000-0000-00000B070000}"/>
    <cellStyle name="40% - Accent1 4 3 2 3 2" xfId="39081" xr:uid="{00000000-0005-0000-0000-00000C070000}"/>
    <cellStyle name="40% - Accent1 4 3 2 3 3" xfId="57545" xr:uid="{00000000-0005-0000-0000-00000D070000}"/>
    <cellStyle name="40% - Accent1 4 3 2 4" xfId="26776" xr:uid="{00000000-0005-0000-0000-00000E070000}"/>
    <cellStyle name="40% - Accent1 4 3 2 5" xfId="45240" xr:uid="{00000000-0005-0000-0000-00000F070000}"/>
    <cellStyle name="40% - Accent1 4 3 3" xfId="10903" xr:uid="{00000000-0005-0000-0000-000010070000}"/>
    <cellStyle name="40% - Accent1 4 3 3 2" xfId="29863" xr:uid="{00000000-0005-0000-0000-000011070000}"/>
    <cellStyle name="40% - Accent1 4 3 3 3" xfId="48327" xr:uid="{00000000-0005-0000-0000-000012070000}"/>
    <cellStyle name="40% - Accent1 4 3 4" xfId="17055" xr:uid="{00000000-0005-0000-0000-000013070000}"/>
    <cellStyle name="40% - Accent1 4 3 4 2" xfId="36015" xr:uid="{00000000-0005-0000-0000-000014070000}"/>
    <cellStyle name="40% - Accent1 4 3 4 3" xfId="54479" xr:uid="{00000000-0005-0000-0000-000015070000}"/>
    <cellStyle name="40% - Accent1 4 3 5" xfId="23710" xr:uid="{00000000-0005-0000-0000-000016070000}"/>
    <cellStyle name="40% - Accent1 4 3 6" xfId="42174" xr:uid="{00000000-0005-0000-0000-000017070000}"/>
    <cellStyle name="40% - Accent1 4 4" xfId="6242" xr:uid="{00000000-0005-0000-0000-000018070000}"/>
    <cellStyle name="40% - Accent1 4 4 2" xfId="12435" xr:uid="{00000000-0005-0000-0000-000019070000}"/>
    <cellStyle name="40% - Accent1 4 4 2 2" xfId="31395" xr:uid="{00000000-0005-0000-0000-00001A070000}"/>
    <cellStyle name="40% - Accent1 4 4 2 3" xfId="49859" xr:uid="{00000000-0005-0000-0000-00001B070000}"/>
    <cellStyle name="40% - Accent1 4 4 3" xfId="18587" xr:uid="{00000000-0005-0000-0000-00001C070000}"/>
    <cellStyle name="40% - Accent1 4 4 3 2" xfId="37547" xr:uid="{00000000-0005-0000-0000-00001D070000}"/>
    <cellStyle name="40% - Accent1 4 4 3 3" xfId="56011" xr:uid="{00000000-0005-0000-0000-00001E070000}"/>
    <cellStyle name="40% - Accent1 4 4 4" xfId="25242" xr:uid="{00000000-0005-0000-0000-00001F070000}"/>
    <cellStyle name="40% - Accent1 4 4 5" xfId="43706" xr:uid="{00000000-0005-0000-0000-000020070000}"/>
    <cellStyle name="40% - Accent1 4 5" xfId="9369" xr:uid="{00000000-0005-0000-0000-000021070000}"/>
    <cellStyle name="40% - Accent1 4 5 2" xfId="28329" xr:uid="{00000000-0005-0000-0000-000022070000}"/>
    <cellStyle name="40% - Accent1 4 5 3" xfId="46793" xr:uid="{00000000-0005-0000-0000-000023070000}"/>
    <cellStyle name="40% - Accent1 4 6" xfId="15521" xr:uid="{00000000-0005-0000-0000-000024070000}"/>
    <cellStyle name="40% - Accent1 4 6 2" xfId="34481" xr:uid="{00000000-0005-0000-0000-000025070000}"/>
    <cellStyle name="40% - Accent1 4 6 3" xfId="52945" xr:uid="{00000000-0005-0000-0000-000026070000}"/>
    <cellStyle name="40% - Accent1 4 7" xfId="22176" xr:uid="{00000000-0005-0000-0000-000027070000}"/>
    <cellStyle name="40% - Accent1 4 8" xfId="40637" xr:uid="{00000000-0005-0000-0000-000028070000}"/>
    <cellStyle name="40% - Accent1 5" xfId="444" xr:uid="{00000000-0005-0000-0000-000029070000}"/>
    <cellStyle name="40% - Accent1 5 2" xfId="3859" xr:uid="{00000000-0005-0000-0000-00002A070000}"/>
    <cellStyle name="40% - Accent1 5 2 2" xfId="5462" xr:uid="{00000000-0005-0000-0000-00002B070000}"/>
    <cellStyle name="40% - Accent1 5 2 2 2" xfId="8547" xr:uid="{00000000-0005-0000-0000-00002C070000}"/>
    <cellStyle name="40% - Accent1 5 2 2 2 2" xfId="14739" xr:uid="{00000000-0005-0000-0000-00002D070000}"/>
    <cellStyle name="40% - Accent1 5 2 2 2 2 2" xfId="33699" xr:uid="{00000000-0005-0000-0000-00002E070000}"/>
    <cellStyle name="40% - Accent1 5 2 2 2 2 3" xfId="52163" xr:uid="{00000000-0005-0000-0000-00002F070000}"/>
    <cellStyle name="40% - Accent1 5 2 2 2 3" xfId="20891" xr:uid="{00000000-0005-0000-0000-000030070000}"/>
    <cellStyle name="40% - Accent1 5 2 2 2 3 2" xfId="39851" xr:uid="{00000000-0005-0000-0000-000031070000}"/>
    <cellStyle name="40% - Accent1 5 2 2 2 3 3" xfId="58315" xr:uid="{00000000-0005-0000-0000-000032070000}"/>
    <cellStyle name="40% - Accent1 5 2 2 2 4" xfId="27546" xr:uid="{00000000-0005-0000-0000-000033070000}"/>
    <cellStyle name="40% - Accent1 5 2 2 2 5" xfId="46010" xr:uid="{00000000-0005-0000-0000-000034070000}"/>
    <cellStyle name="40% - Accent1 5 2 2 3" xfId="11673" xr:uid="{00000000-0005-0000-0000-000035070000}"/>
    <cellStyle name="40% - Accent1 5 2 2 3 2" xfId="30633" xr:uid="{00000000-0005-0000-0000-000036070000}"/>
    <cellStyle name="40% - Accent1 5 2 2 3 3" xfId="49097" xr:uid="{00000000-0005-0000-0000-000037070000}"/>
    <cellStyle name="40% - Accent1 5 2 2 4" xfId="17825" xr:uid="{00000000-0005-0000-0000-000038070000}"/>
    <cellStyle name="40% - Accent1 5 2 2 4 2" xfId="36785" xr:uid="{00000000-0005-0000-0000-000039070000}"/>
    <cellStyle name="40% - Accent1 5 2 2 4 3" xfId="55249" xr:uid="{00000000-0005-0000-0000-00003A070000}"/>
    <cellStyle name="40% - Accent1 5 2 2 5" xfId="24480" xr:uid="{00000000-0005-0000-0000-00003B070000}"/>
    <cellStyle name="40% - Accent1 5 2 2 6" xfId="42944" xr:uid="{00000000-0005-0000-0000-00003C070000}"/>
    <cellStyle name="40% - Accent1 5 2 3" xfId="7012" xr:uid="{00000000-0005-0000-0000-00003D070000}"/>
    <cellStyle name="40% - Accent1 5 2 3 2" xfId="13205" xr:uid="{00000000-0005-0000-0000-00003E070000}"/>
    <cellStyle name="40% - Accent1 5 2 3 2 2" xfId="32165" xr:uid="{00000000-0005-0000-0000-00003F070000}"/>
    <cellStyle name="40% - Accent1 5 2 3 2 3" xfId="50629" xr:uid="{00000000-0005-0000-0000-000040070000}"/>
    <cellStyle name="40% - Accent1 5 2 3 3" xfId="19357" xr:uid="{00000000-0005-0000-0000-000041070000}"/>
    <cellStyle name="40% - Accent1 5 2 3 3 2" xfId="38317" xr:uid="{00000000-0005-0000-0000-000042070000}"/>
    <cellStyle name="40% - Accent1 5 2 3 3 3" xfId="56781" xr:uid="{00000000-0005-0000-0000-000043070000}"/>
    <cellStyle name="40% - Accent1 5 2 3 4" xfId="26012" xr:uid="{00000000-0005-0000-0000-000044070000}"/>
    <cellStyle name="40% - Accent1 5 2 3 5" xfId="44476" xr:uid="{00000000-0005-0000-0000-000045070000}"/>
    <cellStyle name="40% - Accent1 5 2 4" xfId="10139" xr:uid="{00000000-0005-0000-0000-000046070000}"/>
    <cellStyle name="40% - Accent1 5 2 4 2" xfId="29099" xr:uid="{00000000-0005-0000-0000-000047070000}"/>
    <cellStyle name="40% - Accent1 5 2 4 3" xfId="47563" xr:uid="{00000000-0005-0000-0000-000048070000}"/>
    <cellStyle name="40% - Accent1 5 2 5" xfId="16291" xr:uid="{00000000-0005-0000-0000-000049070000}"/>
    <cellStyle name="40% - Accent1 5 2 5 2" xfId="35251" xr:uid="{00000000-0005-0000-0000-00004A070000}"/>
    <cellStyle name="40% - Accent1 5 2 5 3" xfId="53715" xr:uid="{00000000-0005-0000-0000-00004B070000}"/>
    <cellStyle name="40% - Accent1 5 2 6" xfId="22946" xr:uid="{00000000-0005-0000-0000-00004C070000}"/>
    <cellStyle name="40% - Accent1 5 2 7" xfId="41410" xr:uid="{00000000-0005-0000-0000-00004D070000}"/>
    <cellStyle name="40% - Accent1 5 3" xfId="4677" xr:uid="{00000000-0005-0000-0000-00004E070000}"/>
    <cellStyle name="40% - Accent1 5 3 2" xfId="7778" xr:uid="{00000000-0005-0000-0000-00004F070000}"/>
    <cellStyle name="40% - Accent1 5 3 2 2" xfId="13970" xr:uid="{00000000-0005-0000-0000-000050070000}"/>
    <cellStyle name="40% - Accent1 5 3 2 2 2" xfId="32930" xr:uid="{00000000-0005-0000-0000-000051070000}"/>
    <cellStyle name="40% - Accent1 5 3 2 2 3" xfId="51394" xr:uid="{00000000-0005-0000-0000-000052070000}"/>
    <cellStyle name="40% - Accent1 5 3 2 3" xfId="20122" xr:uid="{00000000-0005-0000-0000-000053070000}"/>
    <cellStyle name="40% - Accent1 5 3 2 3 2" xfId="39082" xr:uid="{00000000-0005-0000-0000-000054070000}"/>
    <cellStyle name="40% - Accent1 5 3 2 3 3" xfId="57546" xr:uid="{00000000-0005-0000-0000-000055070000}"/>
    <cellStyle name="40% - Accent1 5 3 2 4" xfId="26777" xr:uid="{00000000-0005-0000-0000-000056070000}"/>
    <cellStyle name="40% - Accent1 5 3 2 5" xfId="45241" xr:uid="{00000000-0005-0000-0000-000057070000}"/>
    <cellStyle name="40% - Accent1 5 3 3" xfId="10904" xr:uid="{00000000-0005-0000-0000-000058070000}"/>
    <cellStyle name="40% - Accent1 5 3 3 2" xfId="29864" xr:uid="{00000000-0005-0000-0000-000059070000}"/>
    <cellStyle name="40% - Accent1 5 3 3 3" xfId="48328" xr:uid="{00000000-0005-0000-0000-00005A070000}"/>
    <cellStyle name="40% - Accent1 5 3 4" xfId="17056" xr:uid="{00000000-0005-0000-0000-00005B070000}"/>
    <cellStyle name="40% - Accent1 5 3 4 2" xfId="36016" xr:uid="{00000000-0005-0000-0000-00005C070000}"/>
    <cellStyle name="40% - Accent1 5 3 4 3" xfId="54480" xr:uid="{00000000-0005-0000-0000-00005D070000}"/>
    <cellStyle name="40% - Accent1 5 3 5" xfId="23711" xr:uid="{00000000-0005-0000-0000-00005E070000}"/>
    <cellStyle name="40% - Accent1 5 3 6" xfId="42175" xr:uid="{00000000-0005-0000-0000-00005F070000}"/>
    <cellStyle name="40% - Accent1 5 4" xfId="6243" xr:uid="{00000000-0005-0000-0000-000060070000}"/>
    <cellStyle name="40% - Accent1 5 4 2" xfId="12436" xr:uid="{00000000-0005-0000-0000-000061070000}"/>
    <cellStyle name="40% - Accent1 5 4 2 2" xfId="31396" xr:uid="{00000000-0005-0000-0000-000062070000}"/>
    <cellStyle name="40% - Accent1 5 4 2 3" xfId="49860" xr:uid="{00000000-0005-0000-0000-000063070000}"/>
    <cellStyle name="40% - Accent1 5 4 3" xfId="18588" xr:uid="{00000000-0005-0000-0000-000064070000}"/>
    <cellStyle name="40% - Accent1 5 4 3 2" xfId="37548" xr:uid="{00000000-0005-0000-0000-000065070000}"/>
    <cellStyle name="40% - Accent1 5 4 3 3" xfId="56012" xr:uid="{00000000-0005-0000-0000-000066070000}"/>
    <cellStyle name="40% - Accent1 5 4 4" xfId="25243" xr:uid="{00000000-0005-0000-0000-000067070000}"/>
    <cellStyle name="40% - Accent1 5 4 5" xfId="43707" xr:uid="{00000000-0005-0000-0000-000068070000}"/>
    <cellStyle name="40% - Accent1 5 5" xfId="9370" xr:uid="{00000000-0005-0000-0000-000069070000}"/>
    <cellStyle name="40% - Accent1 5 5 2" xfId="28330" xr:uid="{00000000-0005-0000-0000-00006A070000}"/>
    <cellStyle name="40% - Accent1 5 5 3" xfId="46794" xr:uid="{00000000-0005-0000-0000-00006B070000}"/>
    <cellStyle name="40% - Accent1 5 6" xfId="15522" xr:uid="{00000000-0005-0000-0000-00006C070000}"/>
    <cellStyle name="40% - Accent1 5 6 2" xfId="34482" xr:uid="{00000000-0005-0000-0000-00006D070000}"/>
    <cellStyle name="40% - Accent1 5 6 3" xfId="52946" xr:uid="{00000000-0005-0000-0000-00006E070000}"/>
    <cellStyle name="40% - Accent1 5 7" xfId="22177" xr:uid="{00000000-0005-0000-0000-00006F070000}"/>
    <cellStyle name="40% - Accent1 5 8" xfId="40638" xr:uid="{00000000-0005-0000-0000-000070070000}"/>
    <cellStyle name="40% - Accent1 6" xfId="450" xr:uid="{00000000-0005-0000-0000-000071070000}"/>
    <cellStyle name="40% - Accent1 7" xfId="59093" xr:uid="{00000000-0005-0000-0000-000072070000}"/>
    <cellStyle name="40% - Accent2" xfId="59069" builtinId="35" customBuiltin="1"/>
    <cellStyle name="40% - Accent2 2" xfId="45" xr:uid="{00000000-0005-0000-0000-000074070000}"/>
    <cellStyle name="40% - Accent2 2 2" xfId="265" xr:uid="{00000000-0005-0000-0000-000075070000}"/>
    <cellStyle name="40% - Accent2 2 2 2" xfId="5463" xr:uid="{00000000-0005-0000-0000-000076070000}"/>
    <cellStyle name="40% - Accent2 2 2 2 2" xfId="8548" xr:uid="{00000000-0005-0000-0000-000077070000}"/>
    <cellStyle name="40% - Accent2 2 2 2 2 2" xfId="14740" xr:uid="{00000000-0005-0000-0000-000078070000}"/>
    <cellStyle name="40% - Accent2 2 2 2 2 2 2" xfId="33700" xr:uid="{00000000-0005-0000-0000-000079070000}"/>
    <cellStyle name="40% - Accent2 2 2 2 2 2 3" xfId="52164" xr:uid="{00000000-0005-0000-0000-00007A070000}"/>
    <cellStyle name="40% - Accent2 2 2 2 2 3" xfId="20892" xr:uid="{00000000-0005-0000-0000-00007B070000}"/>
    <cellStyle name="40% - Accent2 2 2 2 2 3 2" xfId="39852" xr:uid="{00000000-0005-0000-0000-00007C070000}"/>
    <cellStyle name="40% - Accent2 2 2 2 2 3 3" xfId="58316" xr:uid="{00000000-0005-0000-0000-00007D070000}"/>
    <cellStyle name="40% - Accent2 2 2 2 2 4" xfId="27547" xr:uid="{00000000-0005-0000-0000-00007E070000}"/>
    <cellStyle name="40% - Accent2 2 2 2 2 5" xfId="46011" xr:uid="{00000000-0005-0000-0000-00007F070000}"/>
    <cellStyle name="40% - Accent2 2 2 2 3" xfId="11674" xr:uid="{00000000-0005-0000-0000-000080070000}"/>
    <cellStyle name="40% - Accent2 2 2 2 3 2" xfId="30634" xr:uid="{00000000-0005-0000-0000-000081070000}"/>
    <cellStyle name="40% - Accent2 2 2 2 3 3" xfId="49098" xr:uid="{00000000-0005-0000-0000-000082070000}"/>
    <cellStyle name="40% - Accent2 2 2 2 4" xfId="17826" xr:uid="{00000000-0005-0000-0000-000083070000}"/>
    <cellStyle name="40% - Accent2 2 2 2 4 2" xfId="36786" xr:uid="{00000000-0005-0000-0000-000084070000}"/>
    <cellStyle name="40% - Accent2 2 2 2 4 3" xfId="55250" xr:uid="{00000000-0005-0000-0000-000085070000}"/>
    <cellStyle name="40% - Accent2 2 2 2 5" xfId="24481" xr:uid="{00000000-0005-0000-0000-000086070000}"/>
    <cellStyle name="40% - Accent2 2 2 2 6" xfId="42945" xr:uid="{00000000-0005-0000-0000-000087070000}"/>
    <cellStyle name="40% - Accent2 2 2 3" xfId="7013" xr:uid="{00000000-0005-0000-0000-000088070000}"/>
    <cellStyle name="40% - Accent2 2 2 3 2" xfId="13206" xr:uid="{00000000-0005-0000-0000-000089070000}"/>
    <cellStyle name="40% - Accent2 2 2 3 2 2" xfId="32166" xr:uid="{00000000-0005-0000-0000-00008A070000}"/>
    <cellStyle name="40% - Accent2 2 2 3 2 3" xfId="50630" xr:uid="{00000000-0005-0000-0000-00008B070000}"/>
    <cellStyle name="40% - Accent2 2 2 3 3" xfId="19358" xr:uid="{00000000-0005-0000-0000-00008C070000}"/>
    <cellStyle name="40% - Accent2 2 2 3 3 2" xfId="38318" xr:uid="{00000000-0005-0000-0000-00008D070000}"/>
    <cellStyle name="40% - Accent2 2 2 3 3 3" xfId="56782" xr:uid="{00000000-0005-0000-0000-00008E070000}"/>
    <cellStyle name="40% - Accent2 2 2 3 4" xfId="26013" xr:uid="{00000000-0005-0000-0000-00008F070000}"/>
    <cellStyle name="40% - Accent2 2 2 3 5" xfId="44477" xr:uid="{00000000-0005-0000-0000-000090070000}"/>
    <cellStyle name="40% - Accent2 2 2 4" xfId="10140" xr:uid="{00000000-0005-0000-0000-000091070000}"/>
    <cellStyle name="40% - Accent2 2 2 4 2" xfId="29100" xr:uid="{00000000-0005-0000-0000-000092070000}"/>
    <cellStyle name="40% - Accent2 2 2 4 3" xfId="47564" xr:uid="{00000000-0005-0000-0000-000093070000}"/>
    <cellStyle name="40% - Accent2 2 2 5" xfId="16292" xr:uid="{00000000-0005-0000-0000-000094070000}"/>
    <cellStyle name="40% - Accent2 2 2 5 2" xfId="35252" xr:uid="{00000000-0005-0000-0000-000095070000}"/>
    <cellStyle name="40% - Accent2 2 2 5 3" xfId="53716" xr:uid="{00000000-0005-0000-0000-000096070000}"/>
    <cellStyle name="40% - Accent2 2 2 6" xfId="22947" xr:uid="{00000000-0005-0000-0000-000097070000}"/>
    <cellStyle name="40% - Accent2 2 2 7" xfId="41411" xr:uid="{00000000-0005-0000-0000-000098070000}"/>
    <cellStyle name="40% - Accent2 2 3" xfId="4678" xr:uid="{00000000-0005-0000-0000-000099070000}"/>
    <cellStyle name="40% - Accent2 2 3 2" xfId="7779" xr:uid="{00000000-0005-0000-0000-00009A070000}"/>
    <cellStyle name="40% - Accent2 2 3 2 2" xfId="13971" xr:uid="{00000000-0005-0000-0000-00009B070000}"/>
    <cellStyle name="40% - Accent2 2 3 2 2 2" xfId="32931" xr:uid="{00000000-0005-0000-0000-00009C070000}"/>
    <cellStyle name="40% - Accent2 2 3 2 2 3" xfId="51395" xr:uid="{00000000-0005-0000-0000-00009D070000}"/>
    <cellStyle name="40% - Accent2 2 3 2 3" xfId="20123" xr:uid="{00000000-0005-0000-0000-00009E070000}"/>
    <cellStyle name="40% - Accent2 2 3 2 3 2" xfId="39083" xr:uid="{00000000-0005-0000-0000-00009F070000}"/>
    <cellStyle name="40% - Accent2 2 3 2 3 3" xfId="57547" xr:uid="{00000000-0005-0000-0000-0000A0070000}"/>
    <cellStyle name="40% - Accent2 2 3 2 4" xfId="26778" xr:uid="{00000000-0005-0000-0000-0000A1070000}"/>
    <cellStyle name="40% - Accent2 2 3 2 5" xfId="45242" xr:uid="{00000000-0005-0000-0000-0000A2070000}"/>
    <cellStyle name="40% - Accent2 2 3 3" xfId="10905" xr:uid="{00000000-0005-0000-0000-0000A3070000}"/>
    <cellStyle name="40% - Accent2 2 3 3 2" xfId="29865" xr:uid="{00000000-0005-0000-0000-0000A4070000}"/>
    <cellStyle name="40% - Accent2 2 3 3 3" xfId="48329" xr:uid="{00000000-0005-0000-0000-0000A5070000}"/>
    <cellStyle name="40% - Accent2 2 3 4" xfId="17057" xr:uid="{00000000-0005-0000-0000-0000A6070000}"/>
    <cellStyle name="40% - Accent2 2 3 4 2" xfId="36017" xr:uid="{00000000-0005-0000-0000-0000A7070000}"/>
    <cellStyle name="40% - Accent2 2 3 4 3" xfId="54481" xr:uid="{00000000-0005-0000-0000-0000A8070000}"/>
    <cellStyle name="40% - Accent2 2 3 5" xfId="23712" xr:uid="{00000000-0005-0000-0000-0000A9070000}"/>
    <cellStyle name="40% - Accent2 2 3 6" xfId="42176" xr:uid="{00000000-0005-0000-0000-0000AA070000}"/>
    <cellStyle name="40% - Accent2 2 4" xfId="6244" xr:uid="{00000000-0005-0000-0000-0000AB070000}"/>
    <cellStyle name="40% - Accent2 2 4 2" xfId="12437" xr:uid="{00000000-0005-0000-0000-0000AC070000}"/>
    <cellStyle name="40% - Accent2 2 4 2 2" xfId="31397" xr:uid="{00000000-0005-0000-0000-0000AD070000}"/>
    <cellStyle name="40% - Accent2 2 4 2 3" xfId="49861" xr:uid="{00000000-0005-0000-0000-0000AE070000}"/>
    <cellStyle name="40% - Accent2 2 4 3" xfId="18589" xr:uid="{00000000-0005-0000-0000-0000AF070000}"/>
    <cellStyle name="40% - Accent2 2 4 3 2" xfId="37549" xr:uid="{00000000-0005-0000-0000-0000B0070000}"/>
    <cellStyle name="40% - Accent2 2 4 3 3" xfId="56013" xr:uid="{00000000-0005-0000-0000-0000B1070000}"/>
    <cellStyle name="40% - Accent2 2 4 4" xfId="25244" xr:uid="{00000000-0005-0000-0000-0000B2070000}"/>
    <cellStyle name="40% - Accent2 2 4 5" xfId="43708" xr:uid="{00000000-0005-0000-0000-0000B3070000}"/>
    <cellStyle name="40% - Accent2 2 5" xfId="9371" xr:uid="{00000000-0005-0000-0000-0000B4070000}"/>
    <cellStyle name="40% - Accent2 2 5 2" xfId="28331" xr:uid="{00000000-0005-0000-0000-0000B5070000}"/>
    <cellStyle name="40% - Accent2 2 5 3" xfId="46795" xr:uid="{00000000-0005-0000-0000-0000B6070000}"/>
    <cellStyle name="40% - Accent2 2 6" xfId="15523" xr:uid="{00000000-0005-0000-0000-0000B7070000}"/>
    <cellStyle name="40% - Accent2 2 6 2" xfId="34483" xr:uid="{00000000-0005-0000-0000-0000B8070000}"/>
    <cellStyle name="40% - Accent2 2 6 3" xfId="52947" xr:uid="{00000000-0005-0000-0000-0000B9070000}"/>
    <cellStyle name="40% - Accent2 2 7" xfId="22051" xr:uid="{00000000-0005-0000-0000-0000BA070000}"/>
    <cellStyle name="40% - Accent2 2 8" xfId="22178" xr:uid="{00000000-0005-0000-0000-0000BB070000}"/>
    <cellStyle name="40% - Accent2 2 9" xfId="40639" xr:uid="{00000000-0005-0000-0000-0000BC070000}"/>
    <cellStyle name="40% - Accent2 3" xfId="46" xr:uid="{00000000-0005-0000-0000-0000BD070000}"/>
    <cellStyle name="40% - Accent2 3 2" xfId="266" xr:uid="{00000000-0005-0000-0000-0000BE070000}"/>
    <cellStyle name="40% - Accent2 3 2 2" xfId="5464" xr:uid="{00000000-0005-0000-0000-0000BF070000}"/>
    <cellStyle name="40% - Accent2 3 2 2 2" xfId="8549" xr:uid="{00000000-0005-0000-0000-0000C0070000}"/>
    <cellStyle name="40% - Accent2 3 2 2 2 2" xfId="14741" xr:uid="{00000000-0005-0000-0000-0000C1070000}"/>
    <cellStyle name="40% - Accent2 3 2 2 2 2 2" xfId="33701" xr:uid="{00000000-0005-0000-0000-0000C2070000}"/>
    <cellStyle name="40% - Accent2 3 2 2 2 2 3" xfId="52165" xr:uid="{00000000-0005-0000-0000-0000C3070000}"/>
    <cellStyle name="40% - Accent2 3 2 2 2 3" xfId="20893" xr:uid="{00000000-0005-0000-0000-0000C4070000}"/>
    <cellStyle name="40% - Accent2 3 2 2 2 3 2" xfId="39853" xr:uid="{00000000-0005-0000-0000-0000C5070000}"/>
    <cellStyle name="40% - Accent2 3 2 2 2 3 3" xfId="58317" xr:uid="{00000000-0005-0000-0000-0000C6070000}"/>
    <cellStyle name="40% - Accent2 3 2 2 2 4" xfId="27548" xr:uid="{00000000-0005-0000-0000-0000C7070000}"/>
    <cellStyle name="40% - Accent2 3 2 2 2 5" xfId="46012" xr:uid="{00000000-0005-0000-0000-0000C8070000}"/>
    <cellStyle name="40% - Accent2 3 2 2 3" xfId="11675" xr:uid="{00000000-0005-0000-0000-0000C9070000}"/>
    <cellStyle name="40% - Accent2 3 2 2 3 2" xfId="30635" xr:uid="{00000000-0005-0000-0000-0000CA070000}"/>
    <cellStyle name="40% - Accent2 3 2 2 3 3" xfId="49099" xr:uid="{00000000-0005-0000-0000-0000CB070000}"/>
    <cellStyle name="40% - Accent2 3 2 2 4" xfId="17827" xr:uid="{00000000-0005-0000-0000-0000CC070000}"/>
    <cellStyle name="40% - Accent2 3 2 2 4 2" xfId="36787" xr:uid="{00000000-0005-0000-0000-0000CD070000}"/>
    <cellStyle name="40% - Accent2 3 2 2 4 3" xfId="55251" xr:uid="{00000000-0005-0000-0000-0000CE070000}"/>
    <cellStyle name="40% - Accent2 3 2 2 5" xfId="24482" xr:uid="{00000000-0005-0000-0000-0000CF070000}"/>
    <cellStyle name="40% - Accent2 3 2 2 6" xfId="42946" xr:uid="{00000000-0005-0000-0000-0000D0070000}"/>
    <cellStyle name="40% - Accent2 3 2 3" xfId="7014" xr:uid="{00000000-0005-0000-0000-0000D1070000}"/>
    <cellStyle name="40% - Accent2 3 2 3 2" xfId="13207" xr:uid="{00000000-0005-0000-0000-0000D2070000}"/>
    <cellStyle name="40% - Accent2 3 2 3 2 2" xfId="32167" xr:uid="{00000000-0005-0000-0000-0000D3070000}"/>
    <cellStyle name="40% - Accent2 3 2 3 2 3" xfId="50631" xr:uid="{00000000-0005-0000-0000-0000D4070000}"/>
    <cellStyle name="40% - Accent2 3 2 3 3" xfId="19359" xr:uid="{00000000-0005-0000-0000-0000D5070000}"/>
    <cellStyle name="40% - Accent2 3 2 3 3 2" xfId="38319" xr:uid="{00000000-0005-0000-0000-0000D6070000}"/>
    <cellStyle name="40% - Accent2 3 2 3 3 3" xfId="56783" xr:uid="{00000000-0005-0000-0000-0000D7070000}"/>
    <cellStyle name="40% - Accent2 3 2 3 4" xfId="26014" xr:uid="{00000000-0005-0000-0000-0000D8070000}"/>
    <cellStyle name="40% - Accent2 3 2 3 5" xfId="44478" xr:uid="{00000000-0005-0000-0000-0000D9070000}"/>
    <cellStyle name="40% - Accent2 3 2 4" xfId="10141" xr:uid="{00000000-0005-0000-0000-0000DA070000}"/>
    <cellStyle name="40% - Accent2 3 2 4 2" xfId="29101" xr:uid="{00000000-0005-0000-0000-0000DB070000}"/>
    <cellStyle name="40% - Accent2 3 2 4 3" xfId="47565" xr:uid="{00000000-0005-0000-0000-0000DC070000}"/>
    <cellStyle name="40% - Accent2 3 2 5" xfId="16293" xr:uid="{00000000-0005-0000-0000-0000DD070000}"/>
    <cellStyle name="40% - Accent2 3 2 5 2" xfId="35253" xr:uid="{00000000-0005-0000-0000-0000DE070000}"/>
    <cellStyle name="40% - Accent2 3 2 5 3" xfId="53717" xr:uid="{00000000-0005-0000-0000-0000DF070000}"/>
    <cellStyle name="40% - Accent2 3 2 6" xfId="22948" xr:uid="{00000000-0005-0000-0000-0000E0070000}"/>
    <cellStyle name="40% - Accent2 3 2 7" xfId="41412" xr:uid="{00000000-0005-0000-0000-0000E1070000}"/>
    <cellStyle name="40% - Accent2 3 3" xfId="4679" xr:uid="{00000000-0005-0000-0000-0000E2070000}"/>
    <cellStyle name="40% - Accent2 3 3 2" xfId="7780" xr:uid="{00000000-0005-0000-0000-0000E3070000}"/>
    <cellStyle name="40% - Accent2 3 3 2 2" xfId="13972" xr:uid="{00000000-0005-0000-0000-0000E4070000}"/>
    <cellStyle name="40% - Accent2 3 3 2 2 2" xfId="32932" xr:uid="{00000000-0005-0000-0000-0000E5070000}"/>
    <cellStyle name="40% - Accent2 3 3 2 2 3" xfId="51396" xr:uid="{00000000-0005-0000-0000-0000E6070000}"/>
    <cellStyle name="40% - Accent2 3 3 2 3" xfId="20124" xr:uid="{00000000-0005-0000-0000-0000E7070000}"/>
    <cellStyle name="40% - Accent2 3 3 2 3 2" xfId="39084" xr:uid="{00000000-0005-0000-0000-0000E8070000}"/>
    <cellStyle name="40% - Accent2 3 3 2 3 3" xfId="57548" xr:uid="{00000000-0005-0000-0000-0000E9070000}"/>
    <cellStyle name="40% - Accent2 3 3 2 4" xfId="26779" xr:uid="{00000000-0005-0000-0000-0000EA070000}"/>
    <cellStyle name="40% - Accent2 3 3 2 5" xfId="45243" xr:uid="{00000000-0005-0000-0000-0000EB070000}"/>
    <cellStyle name="40% - Accent2 3 3 3" xfId="10906" xr:uid="{00000000-0005-0000-0000-0000EC070000}"/>
    <cellStyle name="40% - Accent2 3 3 3 2" xfId="29866" xr:uid="{00000000-0005-0000-0000-0000ED070000}"/>
    <cellStyle name="40% - Accent2 3 3 3 3" xfId="48330" xr:uid="{00000000-0005-0000-0000-0000EE070000}"/>
    <cellStyle name="40% - Accent2 3 3 4" xfId="17058" xr:uid="{00000000-0005-0000-0000-0000EF070000}"/>
    <cellStyle name="40% - Accent2 3 3 4 2" xfId="36018" xr:uid="{00000000-0005-0000-0000-0000F0070000}"/>
    <cellStyle name="40% - Accent2 3 3 4 3" xfId="54482" xr:uid="{00000000-0005-0000-0000-0000F1070000}"/>
    <cellStyle name="40% - Accent2 3 3 5" xfId="23713" xr:uid="{00000000-0005-0000-0000-0000F2070000}"/>
    <cellStyle name="40% - Accent2 3 3 6" xfId="42177" xr:uid="{00000000-0005-0000-0000-0000F3070000}"/>
    <cellStyle name="40% - Accent2 3 4" xfId="6245" xr:uid="{00000000-0005-0000-0000-0000F4070000}"/>
    <cellStyle name="40% - Accent2 3 4 2" xfId="12438" xr:uid="{00000000-0005-0000-0000-0000F5070000}"/>
    <cellStyle name="40% - Accent2 3 4 2 2" xfId="31398" xr:uid="{00000000-0005-0000-0000-0000F6070000}"/>
    <cellStyle name="40% - Accent2 3 4 2 3" xfId="49862" xr:uid="{00000000-0005-0000-0000-0000F7070000}"/>
    <cellStyle name="40% - Accent2 3 4 3" xfId="18590" xr:uid="{00000000-0005-0000-0000-0000F8070000}"/>
    <cellStyle name="40% - Accent2 3 4 3 2" xfId="37550" xr:uid="{00000000-0005-0000-0000-0000F9070000}"/>
    <cellStyle name="40% - Accent2 3 4 3 3" xfId="56014" xr:uid="{00000000-0005-0000-0000-0000FA070000}"/>
    <cellStyle name="40% - Accent2 3 4 4" xfId="25245" xr:uid="{00000000-0005-0000-0000-0000FB070000}"/>
    <cellStyle name="40% - Accent2 3 4 5" xfId="43709" xr:uid="{00000000-0005-0000-0000-0000FC070000}"/>
    <cellStyle name="40% - Accent2 3 5" xfId="9372" xr:uid="{00000000-0005-0000-0000-0000FD070000}"/>
    <cellStyle name="40% - Accent2 3 5 2" xfId="28332" xr:uid="{00000000-0005-0000-0000-0000FE070000}"/>
    <cellStyle name="40% - Accent2 3 5 3" xfId="46796" xr:uid="{00000000-0005-0000-0000-0000FF070000}"/>
    <cellStyle name="40% - Accent2 3 6" xfId="15524" xr:uid="{00000000-0005-0000-0000-000000080000}"/>
    <cellStyle name="40% - Accent2 3 6 2" xfId="34484" xr:uid="{00000000-0005-0000-0000-000001080000}"/>
    <cellStyle name="40% - Accent2 3 6 3" xfId="52948" xr:uid="{00000000-0005-0000-0000-000002080000}"/>
    <cellStyle name="40% - Accent2 3 7" xfId="22052" xr:uid="{00000000-0005-0000-0000-000003080000}"/>
    <cellStyle name="40% - Accent2 3 8" xfId="22179" xr:uid="{00000000-0005-0000-0000-000004080000}"/>
    <cellStyle name="40% - Accent2 3 9" xfId="40640" xr:uid="{00000000-0005-0000-0000-000005080000}"/>
    <cellStyle name="40% - Accent2 4" xfId="468" xr:uid="{00000000-0005-0000-0000-000006080000}"/>
    <cellStyle name="40% - Accent2 4 2" xfId="3860" xr:uid="{00000000-0005-0000-0000-000007080000}"/>
    <cellStyle name="40% - Accent2 4 2 2" xfId="5465" xr:uid="{00000000-0005-0000-0000-000008080000}"/>
    <cellStyle name="40% - Accent2 4 2 2 2" xfId="8550" xr:uid="{00000000-0005-0000-0000-000009080000}"/>
    <cellStyle name="40% - Accent2 4 2 2 2 2" xfId="14742" xr:uid="{00000000-0005-0000-0000-00000A080000}"/>
    <cellStyle name="40% - Accent2 4 2 2 2 2 2" xfId="33702" xr:uid="{00000000-0005-0000-0000-00000B080000}"/>
    <cellStyle name="40% - Accent2 4 2 2 2 2 3" xfId="52166" xr:uid="{00000000-0005-0000-0000-00000C080000}"/>
    <cellStyle name="40% - Accent2 4 2 2 2 3" xfId="20894" xr:uid="{00000000-0005-0000-0000-00000D080000}"/>
    <cellStyle name="40% - Accent2 4 2 2 2 3 2" xfId="39854" xr:uid="{00000000-0005-0000-0000-00000E080000}"/>
    <cellStyle name="40% - Accent2 4 2 2 2 3 3" xfId="58318" xr:uid="{00000000-0005-0000-0000-00000F080000}"/>
    <cellStyle name="40% - Accent2 4 2 2 2 4" xfId="27549" xr:uid="{00000000-0005-0000-0000-000010080000}"/>
    <cellStyle name="40% - Accent2 4 2 2 2 5" xfId="46013" xr:uid="{00000000-0005-0000-0000-000011080000}"/>
    <cellStyle name="40% - Accent2 4 2 2 3" xfId="11676" xr:uid="{00000000-0005-0000-0000-000012080000}"/>
    <cellStyle name="40% - Accent2 4 2 2 3 2" xfId="30636" xr:uid="{00000000-0005-0000-0000-000013080000}"/>
    <cellStyle name="40% - Accent2 4 2 2 3 3" xfId="49100" xr:uid="{00000000-0005-0000-0000-000014080000}"/>
    <cellStyle name="40% - Accent2 4 2 2 4" xfId="17828" xr:uid="{00000000-0005-0000-0000-000015080000}"/>
    <cellStyle name="40% - Accent2 4 2 2 4 2" xfId="36788" xr:uid="{00000000-0005-0000-0000-000016080000}"/>
    <cellStyle name="40% - Accent2 4 2 2 4 3" xfId="55252" xr:uid="{00000000-0005-0000-0000-000017080000}"/>
    <cellStyle name="40% - Accent2 4 2 2 5" xfId="24483" xr:uid="{00000000-0005-0000-0000-000018080000}"/>
    <cellStyle name="40% - Accent2 4 2 2 6" xfId="42947" xr:uid="{00000000-0005-0000-0000-000019080000}"/>
    <cellStyle name="40% - Accent2 4 2 3" xfId="7015" xr:uid="{00000000-0005-0000-0000-00001A080000}"/>
    <cellStyle name="40% - Accent2 4 2 3 2" xfId="13208" xr:uid="{00000000-0005-0000-0000-00001B080000}"/>
    <cellStyle name="40% - Accent2 4 2 3 2 2" xfId="32168" xr:uid="{00000000-0005-0000-0000-00001C080000}"/>
    <cellStyle name="40% - Accent2 4 2 3 2 3" xfId="50632" xr:uid="{00000000-0005-0000-0000-00001D080000}"/>
    <cellStyle name="40% - Accent2 4 2 3 3" xfId="19360" xr:uid="{00000000-0005-0000-0000-00001E080000}"/>
    <cellStyle name="40% - Accent2 4 2 3 3 2" xfId="38320" xr:uid="{00000000-0005-0000-0000-00001F080000}"/>
    <cellStyle name="40% - Accent2 4 2 3 3 3" xfId="56784" xr:uid="{00000000-0005-0000-0000-000020080000}"/>
    <cellStyle name="40% - Accent2 4 2 3 4" xfId="26015" xr:uid="{00000000-0005-0000-0000-000021080000}"/>
    <cellStyle name="40% - Accent2 4 2 3 5" xfId="44479" xr:uid="{00000000-0005-0000-0000-000022080000}"/>
    <cellStyle name="40% - Accent2 4 2 4" xfId="10142" xr:uid="{00000000-0005-0000-0000-000023080000}"/>
    <cellStyle name="40% - Accent2 4 2 4 2" xfId="29102" xr:uid="{00000000-0005-0000-0000-000024080000}"/>
    <cellStyle name="40% - Accent2 4 2 4 3" xfId="47566" xr:uid="{00000000-0005-0000-0000-000025080000}"/>
    <cellStyle name="40% - Accent2 4 2 5" xfId="16294" xr:uid="{00000000-0005-0000-0000-000026080000}"/>
    <cellStyle name="40% - Accent2 4 2 5 2" xfId="35254" xr:uid="{00000000-0005-0000-0000-000027080000}"/>
    <cellStyle name="40% - Accent2 4 2 5 3" xfId="53718" xr:uid="{00000000-0005-0000-0000-000028080000}"/>
    <cellStyle name="40% - Accent2 4 2 6" xfId="22949" xr:uid="{00000000-0005-0000-0000-000029080000}"/>
    <cellStyle name="40% - Accent2 4 2 7" xfId="41413" xr:uid="{00000000-0005-0000-0000-00002A080000}"/>
    <cellStyle name="40% - Accent2 4 3" xfId="4680" xr:uid="{00000000-0005-0000-0000-00002B080000}"/>
    <cellStyle name="40% - Accent2 4 3 2" xfId="7781" xr:uid="{00000000-0005-0000-0000-00002C080000}"/>
    <cellStyle name="40% - Accent2 4 3 2 2" xfId="13973" xr:uid="{00000000-0005-0000-0000-00002D080000}"/>
    <cellStyle name="40% - Accent2 4 3 2 2 2" xfId="32933" xr:uid="{00000000-0005-0000-0000-00002E080000}"/>
    <cellStyle name="40% - Accent2 4 3 2 2 3" xfId="51397" xr:uid="{00000000-0005-0000-0000-00002F080000}"/>
    <cellStyle name="40% - Accent2 4 3 2 3" xfId="20125" xr:uid="{00000000-0005-0000-0000-000030080000}"/>
    <cellStyle name="40% - Accent2 4 3 2 3 2" xfId="39085" xr:uid="{00000000-0005-0000-0000-000031080000}"/>
    <cellStyle name="40% - Accent2 4 3 2 3 3" xfId="57549" xr:uid="{00000000-0005-0000-0000-000032080000}"/>
    <cellStyle name="40% - Accent2 4 3 2 4" xfId="26780" xr:uid="{00000000-0005-0000-0000-000033080000}"/>
    <cellStyle name="40% - Accent2 4 3 2 5" xfId="45244" xr:uid="{00000000-0005-0000-0000-000034080000}"/>
    <cellStyle name="40% - Accent2 4 3 3" xfId="10907" xr:uid="{00000000-0005-0000-0000-000035080000}"/>
    <cellStyle name="40% - Accent2 4 3 3 2" xfId="29867" xr:uid="{00000000-0005-0000-0000-000036080000}"/>
    <cellStyle name="40% - Accent2 4 3 3 3" xfId="48331" xr:uid="{00000000-0005-0000-0000-000037080000}"/>
    <cellStyle name="40% - Accent2 4 3 4" xfId="17059" xr:uid="{00000000-0005-0000-0000-000038080000}"/>
    <cellStyle name="40% - Accent2 4 3 4 2" xfId="36019" xr:uid="{00000000-0005-0000-0000-000039080000}"/>
    <cellStyle name="40% - Accent2 4 3 4 3" xfId="54483" xr:uid="{00000000-0005-0000-0000-00003A080000}"/>
    <cellStyle name="40% - Accent2 4 3 5" xfId="23714" xr:uid="{00000000-0005-0000-0000-00003B080000}"/>
    <cellStyle name="40% - Accent2 4 3 6" xfId="42178" xr:uid="{00000000-0005-0000-0000-00003C080000}"/>
    <cellStyle name="40% - Accent2 4 4" xfId="6246" xr:uid="{00000000-0005-0000-0000-00003D080000}"/>
    <cellStyle name="40% - Accent2 4 4 2" xfId="12439" xr:uid="{00000000-0005-0000-0000-00003E080000}"/>
    <cellStyle name="40% - Accent2 4 4 2 2" xfId="31399" xr:uid="{00000000-0005-0000-0000-00003F080000}"/>
    <cellStyle name="40% - Accent2 4 4 2 3" xfId="49863" xr:uid="{00000000-0005-0000-0000-000040080000}"/>
    <cellStyle name="40% - Accent2 4 4 3" xfId="18591" xr:uid="{00000000-0005-0000-0000-000041080000}"/>
    <cellStyle name="40% - Accent2 4 4 3 2" xfId="37551" xr:uid="{00000000-0005-0000-0000-000042080000}"/>
    <cellStyle name="40% - Accent2 4 4 3 3" xfId="56015" xr:uid="{00000000-0005-0000-0000-000043080000}"/>
    <cellStyle name="40% - Accent2 4 4 4" xfId="25246" xr:uid="{00000000-0005-0000-0000-000044080000}"/>
    <cellStyle name="40% - Accent2 4 4 5" xfId="43710" xr:uid="{00000000-0005-0000-0000-000045080000}"/>
    <cellStyle name="40% - Accent2 4 5" xfId="9373" xr:uid="{00000000-0005-0000-0000-000046080000}"/>
    <cellStyle name="40% - Accent2 4 5 2" xfId="28333" xr:uid="{00000000-0005-0000-0000-000047080000}"/>
    <cellStyle name="40% - Accent2 4 5 3" xfId="46797" xr:uid="{00000000-0005-0000-0000-000048080000}"/>
    <cellStyle name="40% - Accent2 4 6" xfId="15525" xr:uid="{00000000-0005-0000-0000-000049080000}"/>
    <cellStyle name="40% - Accent2 4 6 2" xfId="34485" xr:uid="{00000000-0005-0000-0000-00004A080000}"/>
    <cellStyle name="40% - Accent2 4 6 3" xfId="52949" xr:uid="{00000000-0005-0000-0000-00004B080000}"/>
    <cellStyle name="40% - Accent2 4 7" xfId="22180" xr:uid="{00000000-0005-0000-0000-00004C080000}"/>
    <cellStyle name="40% - Accent2 4 8" xfId="40641" xr:uid="{00000000-0005-0000-0000-00004D080000}"/>
    <cellStyle name="40% - Accent2 5" xfId="298" xr:uid="{00000000-0005-0000-0000-00004E080000}"/>
    <cellStyle name="40% - Accent2 6" xfId="59095" xr:uid="{00000000-0005-0000-0000-00004F080000}"/>
    <cellStyle name="40% - Accent3" xfId="59073" builtinId="39" customBuiltin="1"/>
    <cellStyle name="40% - Accent3 2" xfId="47" xr:uid="{00000000-0005-0000-0000-000051080000}"/>
    <cellStyle name="40% - Accent3 2 2" xfId="267" xr:uid="{00000000-0005-0000-0000-000052080000}"/>
    <cellStyle name="40% - Accent3 2 2 2" xfId="5466" xr:uid="{00000000-0005-0000-0000-000053080000}"/>
    <cellStyle name="40% - Accent3 2 2 2 2" xfId="8551" xr:uid="{00000000-0005-0000-0000-000054080000}"/>
    <cellStyle name="40% - Accent3 2 2 2 2 2" xfId="14743" xr:uid="{00000000-0005-0000-0000-000055080000}"/>
    <cellStyle name="40% - Accent3 2 2 2 2 2 2" xfId="33703" xr:uid="{00000000-0005-0000-0000-000056080000}"/>
    <cellStyle name="40% - Accent3 2 2 2 2 2 3" xfId="52167" xr:uid="{00000000-0005-0000-0000-000057080000}"/>
    <cellStyle name="40% - Accent3 2 2 2 2 3" xfId="20895" xr:uid="{00000000-0005-0000-0000-000058080000}"/>
    <cellStyle name="40% - Accent3 2 2 2 2 3 2" xfId="39855" xr:uid="{00000000-0005-0000-0000-000059080000}"/>
    <cellStyle name="40% - Accent3 2 2 2 2 3 3" xfId="58319" xr:uid="{00000000-0005-0000-0000-00005A080000}"/>
    <cellStyle name="40% - Accent3 2 2 2 2 4" xfId="27550" xr:uid="{00000000-0005-0000-0000-00005B080000}"/>
    <cellStyle name="40% - Accent3 2 2 2 2 5" xfId="46014" xr:uid="{00000000-0005-0000-0000-00005C080000}"/>
    <cellStyle name="40% - Accent3 2 2 2 3" xfId="11677" xr:uid="{00000000-0005-0000-0000-00005D080000}"/>
    <cellStyle name="40% - Accent3 2 2 2 3 2" xfId="30637" xr:uid="{00000000-0005-0000-0000-00005E080000}"/>
    <cellStyle name="40% - Accent3 2 2 2 3 3" xfId="49101" xr:uid="{00000000-0005-0000-0000-00005F080000}"/>
    <cellStyle name="40% - Accent3 2 2 2 4" xfId="17829" xr:uid="{00000000-0005-0000-0000-000060080000}"/>
    <cellStyle name="40% - Accent3 2 2 2 4 2" xfId="36789" xr:uid="{00000000-0005-0000-0000-000061080000}"/>
    <cellStyle name="40% - Accent3 2 2 2 4 3" xfId="55253" xr:uid="{00000000-0005-0000-0000-000062080000}"/>
    <cellStyle name="40% - Accent3 2 2 2 5" xfId="24484" xr:uid="{00000000-0005-0000-0000-000063080000}"/>
    <cellStyle name="40% - Accent3 2 2 2 6" xfId="42948" xr:uid="{00000000-0005-0000-0000-000064080000}"/>
    <cellStyle name="40% - Accent3 2 2 3" xfId="7016" xr:uid="{00000000-0005-0000-0000-000065080000}"/>
    <cellStyle name="40% - Accent3 2 2 3 2" xfId="13209" xr:uid="{00000000-0005-0000-0000-000066080000}"/>
    <cellStyle name="40% - Accent3 2 2 3 2 2" xfId="32169" xr:uid="{00000000-0005-0000-0000-000067080000}"/>
    <cellStyle name="40% - Accent3 2 2 3 2 3" xfId="50633" xr:uid="{00000000-0005-0000-0000-000068080000}"/>
    <cellStyle name="40% - Accent3 2 2 3 3" xfId="19361" xr:uid="{00000000-0005-0000-0000-000069080000}"/>
    <cellStyle name="40% - Accent3 2 2 3 3 2" xfId="38321" xr:uid="{00000000-0005-0000-0000-00006A080000}"/>
    <cellStyle name="40% - Accent3 2 2 3 3 3" xfId="56785" xr:uid="{00000000-0005-0000-0000-00006B080000}"/>
    <cellStyle name="40% - Accent3 2 2 3 4" xfId="26016" xr:uid="{00000000-0005-0000-0000-00006C080000}"/>
    <cellStyle name="40% - Accent3 2 2 3 5" xfId="44480" xr:uid="{00000000-0005-0000-0000-00006D080000}"/>
    <cellStyle name="40% - Accent3 2 2 4" xfId="10143" xr:uid="{00000000-0005-0000-0000-00006E080000}"/>
    <cellStyle name="40% - Accent3 2 2 4 2" xfId="29103" xr:uid="{00000000-0005-0000-0000-00006F080000}"/>
    <cellStyle name="40% - Accent3 2 2 4 3" xfId="47567" xr:uid="{00000000-0005-0000-0000-000070080000}"/>
    <cellStyle name="40% - Accent3 2 2 5" xfId="16295" xr:uid="{00000000-0005-0000-0000-000071080000}"/>
    <cellStyle name="40% - Accent3 2 2 5 2" xfId="35255" xr:uid="{00000000-0005-0000-0000-000072080000}"/>
    <cellStyle name="40% - Accent3 2 2 5 3" xfId="53719" xr:uid="{00000000-0005-0000-0000-000073080000}"/>
    <cellStyle name="40% - Accent3 2 2 6" xfId="22950" xr:uid="{00000000-0005-0000-0000-000074080000}"/>
    <cellStyle name="40% - Accent3 2 2 7" xfId="41414" xr:uid="{00000000-0005-0000-0000-000075080000}"/>
    <cellStyle name="40% - Accent3 2 3" xfId="4681" xr:uid="{00000000-0005-0000-0000-000076080000}"/>
    <cellStyle name="40% - Accent3 2 3 2" xfId="7782" xr:uid="{00000000-0005-0000-0000-000077080000}"/>
    <cellStyle name="40% - Accent3 2 3 2 2" xfId="13974" xr:uid="{00000000-0005-0000-0000-000078080000}"/>
    <cellStyle name="40% - Accent3 2 3 2 2 2" xfId="32934" xr:uid="{00000000-0005-0000-0000-000079080000}"/>
    <cellStyle name="40% - Accent3 2 3 2 2 3" xfId="51398" xr:uid="{00000000-0005-0000-0000-00007A080000}"/>
    <cellStyle name="40% - Accent3 2 3 2 3" xfId="20126" xr:uid="{00000000-0005-0000-0000-00007B080000}"/>
    <cellStyle name="40% - Accent3 2 3 2 3 2" xfId="39086" xr:uid="{00000000-0005-0000-0000-00007C080000}"/>
    <cellStyle name="40% - Accent3 2 3 2 3 3" xfId="57550" xr:uid="{00000000-0005-0000-0000-00007D080000}"/>
    <cellStyle name="40% - Accent3 2 3 2 4" xfId="26781" xr:uid="{00000000-0005-0000-0000-00007E080000}"/>
    <cellStyle name="40% - Accent3 2 3 2 5" xfId="45245" xr:uid="{00000000-0005-0000-0000-00007F080000}"/>
    <cellStyle name="40% - Accent3 2 3 3" xfId="10908" xr:uid="{00000000-0005-0000-0000-000080080000}"/>
    <cellStyle name="40% - Accent3 2 3 3 2" xfId="29868" xr:uid="{00000000-0005-0000-0000-000081080000}"/>
    <cellStyle name="40% - Accent3 2 3 3 3" xfId="48332" xr:uid="{00000000-0005-0000-0000-000082080000}"/>
    <cellStyle name="40% - Accent3 2 3 4" xfId="17060" xr:uid="{00000000-0005-0000-0000-000083080000}"/>
    <cellStyle name="40% - Accent3 2 3 4 2" xfId="36020" xr:uid="{00000000-0005-0000-0000-000084080000}"/>
    <cellStyle name="40% - Accent3 2 3 4 3" xfId="54484" xr:uid="{00000000-0005-0000-0000-000085080000}"/>
    <cellStyle name="40% - Accent3 2 3 5" xfId="23715" xr:uid="{00000000-0005-0000-0000-000086080000}"/>
    <cellStyle name="40% - Accent3 2 3 6" xfId="42179" xr:uid="{00000000-0005-0000-0000-000087080000}"/>
    <cellStyle name="40% - Accent3 2 4" xfId="6247" xr:uid="{00000000-0005-0000-0000-000088080000}"/>
    <cellStyle name="40% - Accent3 2 4 2" xfId="12440" xr:uid="{00000000-0005-0000-0000-000089080000}"/>
    <cellStyle name="40% - Accent3 2 4 2 2" xfId="31400" xr:uid="{00000000-0005-0000-0000-00008A080000}"/>
    <cellStyle name="40% - Accent3 2 4 2 3" xfId="49864" xr:uid="{00000000-0005-0000-0000-00008B080000}"/>
    <cellStyle name="40% - Accent3 2 4 3" xfId="18592" xr:uid="{00000000-0005-0000-0000-00008C080000}"/>
    <cellStyle name="40% - Accent3 2 4 3 2" xfId="37552" xr:uid="{00000000-0005-0000-0000-00008D080000}"/>
    <cellStyle name="40% - Accent3 2 4 3 3" xfId="56016" xr:uid="{00000000-0005-0000-0000-00008E080000}"/>
    <cellStyle name="40% - Accent3 2 4 4" xfId="25247" xr:uid="{00000000-0005-0000-0000-00008F080000}"/>
    <cellStyle name="40% - Accent3 2 4 5" xfId="43711" xr:uid="{00000000-0005-0000-0000-000090080000}"/>
    <cellStyle name="40% - Accent3 2 5" xfId="9374" xr:uid="{00000000-0005-0000-0000-000091080000}"/>
    <cellStyle name="40% - Accent3 2 5 2" xfId="28334" xr:uid="{00000000-0005-0000-0000-000092080000}"/>
    <cellStyle name="40% - Accent3 2 5 3" xfId="46798" xr:uid="{00000000-0005-0000-0000-000093080000}"/>
    <cellStyle name="40% - Accent3 2 6" xfId="15526" xr:uid="{00000000-0005-0000-0000-000094080000}"/>
    <cellStyle name="40% - Accent3 2 6 2" xfId="34486" xr:uid="{00000000-0005-0000-0000-000095080000}"/>
    <cellStyle name="40% - Accent3 2 6 3" xfId="52950" xr:uid="{00000000-0005-0000-0000-000096080000}"/>
    <cellStyle name="40% - Accent3 2 7" xfId="22053" xr:uid="{00000000-0005-0000-0000-000097080000}"/>
    <cellStyle name="40% - Accent3 2 8" xfId="22181" xr:uid="{00000000-0005-0000-0000-000098080000}"/>
    <cellStyle name="40% - Accent3 2 9" xfId="40642" xr:uid="{00000000-0005-0000-0000-000099080000}"/>
    <cellStyle name="40% - Accent3 3" xfId="48" xr:uid="{00000000-0005-0000-0000-00009A080000}"/>
    <cellStyle name="40% - Accent3 3 2" xfId="268" xr:uid="{00000000-0005-0000-0000-00009B080000}"/>
    <cellStyle name="40% - Accent3 3 2 2" xfId="5467" xr:uid="{00000000-0005-0000-0000-00009C080000}"/>
    <cellStyle name="40% - Accent3 3 2 2 2" xfId="8552" xr:uid="{00000000-0005-0000-0000-00009D080000}"/>
    <cellStyle name="40% - Accent3 3 2 2 2 2" xfId="14744" xr:uid="{00000000-0005-0000-0000-00009E080000}"/>
    <cellStyle name="40% - Accent3 3 2 2 2 2 2" xfId="33704" xr:uid="{00000000-0005-0000-0000-00009F080000}"/>
    <cellStyle name="40% - Accent3 3 2 2 2 2 3" xfId="52168" xr:uid="{00000000-0005-0000-0000-0000A0080000}"/>
    <cellStyle name="40% - Accent3 3 2 2 2 3" xfId="20896" xr:uid="{00000000-0005-0000-0000-0000A1080000}"/>
    <cellStyle name="40% - Accent3 3 2 2 2 3 2" xfId="39856" xr:uid="{00000000-0005-0000-0000-0000A2080000}"/>
    <cellStyle name="40% - Accent3 3 2 2 2 3 3" xfId="58320" xr:uid="{00000000-0005-0000-0000-0000A3080000}"/>
    <cellStyle name="40% - Accent3 3 2 2 2 4" xfId="27551" xr:uid="{00000000-0005-0000-0000-0000A4080000}"/>
    <cellStyle name="40% - Accent3 3 2 2 2 5" xfId="46015" xr:uid="{00000000-0005-0000-0000-0000A5080000}"/>
    <cellStyle name="40% - Accent3 3 2 2 3" xfId="11678" xr:uid="{00000000-0005-0000-0000-0000A6080000}"/>
    <cellStyle name="40% - Accent3 3 2 2 3 2" xfId="30638" xr:uid="{00000000-0005-0000-0000-0000A7080000}"/>
    <cellStyle name="40% - Accent3 3 2 2 3 3" xfId="49102" xr:uid="{00000000-0005-0000-0000-0000A8080000}"/>
    <cellStyle name="40% - Accent3 3 2 2 4" xfId="17830" xr:uid="{00000000-0005-0000-0000-0000A9080000}"/>
    <cellStyle name="40% - Accent3 3 2 2 4 2" xfId="36790" xr:uid="{00000000-0005-0000-0000-0000AA080000}"/>
    <cellStyle name="40% - Accent3 3 2 2 4 3" xfId="55254" xr:uid="{00000000-0005-0000-0000-0000AB080000}"/>
    <cellStyle name="40% - Accent3 3 2 2 5" xfId="24485" xr:uid="{00000000-0005-0000-0000-0000AC080000}"/>
    <cellStyle name="40% - Accent3 3 2 2 6" xfId="42949" xr:uid="{00000000-0005-0000-0000-0000AD080000}"/>
    <cellStyle name="40% - Accent3 3 2 3" xfId="7017" xr:uid="{00000000-0005-0000-0000-0000AE080000}"/>
    <cellStyle name="40% - Accent3 3 2 3 2" xfId="13210" xr:uid="{00000000-0005-0000-0000-0000AF080000}"/>
    <cellStyle name="40% - Accent3 3 2 3 2 2" xfId="32170" xr:uid="{00000000-0005-0000-0000-0000B0080000}"/>
    <cellStyle name="40% - Accent3 3 2 3 2 3" xfId="50634" xr:uid="{00000000-0005-0000-0000-0000B1080000}"/>
    <cellStyle name="40% - Accent3 3 2 3 3" xfId="19362" xr:uid="{00000000-0005-0000-0000-0000B2080000}"/>
    <cellStyle name="40% - Accent3 3 2 3 3 2" xfId="38322" xr:uid="{00000000-0005-0000-0000-0000B3080000}"/>
    <cellStyle name="40% - Accent3 3 2 3 3 3" xfId="56786" xr:uid="{00000000-0005-0000-0000-0000B4080000}"/>
    <cellStyle name="40% - Accent3 3 2 3 4" xfId="26017" xr:uid="{00000000-0005-0000-0000-0000B5080000}"/>
    <cellStyle name="40% - Accent3 3 2 3 5" xfId="44481" xr:uid="{00000000-0005-0000-0000-0000B6080000}"/>
    <cellStyle name="40% - Accent3 3 2 4" xfId="10144" xr:uid="{00000000-0005-0000-0000-0000B7080000}"/>
    <cellStyle name="40% - Accent3 3 2 4 2" xfId="29104" xr:uid="{00000000-0005-0000-0000-0000B8080000}"/>
    <cellStyle name="40% - Accent3 3 2 4 3" xfId="47568" xr:uid="{00000000-0005-0000-0000-0000B9080000}"/>
    <cellStyle name="40% - Accent3 3 2 5" xfId="16296" xr:uid="{00000000-0005-0000-0000-0000BA080000}"/>
    <cellStyle name="40% - Accent3 3 2 5 2" xfId="35256" xr:uid="{00000000-0005-0000-0000-0000BB080000}"/>
    <cellStyle name="40% - Accent3 3 2 5 3" xfId="53720" xr:uid="{00000000-0005-0000-0000-0000BC080000}"/>
    <cellStyle name="40% - Accent3 3 2 6" xfId="22951" xr:uid="{00000000-0005-0000-0000-0000BD080000}"/>
    <cellStyle name="40% - Accent3 3 2 7" xfId="41415" xr:uid="{00000000-0005-0000-0000-0000BE080000}"/>
    <cellStyle name="40% - Accent3 3 3" xfId="4682" xr:uid="{00000000-0005-0000-0000-0000BF080000}"/>
    <cellStyle name="40% - Accent3 3 3 2" xfId="7783" xr:uid="{00000000-0005-0000-0000-0000C0080000}"/>
    <cellStyle name="40% - Accent3 3 3 2 2" xfId="13975" xr:uid="{00000000-0005-0000-0000-0000C1080000}"/>
    <cellStyle name="40% - Accent3 3 3 2 2 2" xfId="32935" xr:uid="{00000000-0005-0000-0000-0000C2080000}"/>
    <cellStyle name="40% - Accent3 3 3 2 2 3" xfId="51399" xr:uid="{00000000-0005-0000-0000-0000C3080000}"/>
    <cellStyle name="40% - Accent3 3 3 2 3" xfId="20127" xr:uid="{00000000-0005-0000-0000-0000C4080000}"/>
    <cellStyle name="40% - Accent3 3 3 2 3 2" xfId="39087" xr:uid="{00000000-0005-0000-0000-0000C5080000}"/>
    <cellStyle name="40% - Accent3 3 3 2 3 3" xfId="57551" xr:uid="{00000000-0005-0000-0000-0000C6080000}"/>
    <cellStyle name="40% - Accent3 3 3 2 4" xfId="26782" xr:uid="{00000000-0005-0000-0000-0000C7080000}"/>
    <cellStyle name="40% - Accent3 3 3 2 5" xfId="45246" xr:uid="{00000000-0005-0000-0000-0000C8080000}"/>
    <cellStyle name="40% - Accent3 3 3 3" xfId="10909" xr:uid="{00000000-0005-0000-0000-0000C9080000}"/>
    <cellStyle name="40% - Accent3 3 3 3 2" xfId="29869" xr:uid="{00000000-0005-0000-0000-0000CA080000}"/>
    <cellStyle name="40% - Accent3 3 3 3 3" xfId="48333" xr:uid="{00000000-0005-0000-0000-0000CB080000}"/>
    <cellStyle name="40% - Accent3 3 3 4" xfId="17061" xr:uid="{00000000-0005-0000-0000-0000CC080000}"/>
    <cellStyle name="40% - Accent3 3 3 4 2" xfId="36021" xr:uid="{00000000-0005-0000-0000-0000CD080000}"/>
    <cellStyle name="40% - Accent3 3 3 4 3" xfId="54485" xr:uid="{00000000-0005-0000-0000-0000CE080000}"/>
    <cellStyle name="40% - Accent3 3 3 5" xfId="23716" xr:uid="{00000000-0005-0000-0000-0000CF080000}"/>
    <cellStyle name="40% - Accent3 3 3 6" xfId="42180" xr:uid="{00000000-0005-0000-0000-0000D0080000}"/>
    <cellStyle name="40% - Accent3 3 4" xfId="6248" xr:uid="{00000000-0005-0000-0000-0000D1080000}"/>
    <cellStyle name="40% - Accent3 3 4 2" xfId="12441" xr:uid="{00000000-0005-0000-0000-0000D2080000}"/>
    <cellStyle name="40% - Accent3 3 4 2 2" xfId="31401" xr:uid="{00000000-0005-0000-0000-0000D3080000}"/>
    <cellStyle name="40% - Accent3 3 4 2 3" xfId="49865" xr:uid="{00000000-0005-0000-0000-0000D4080000}"/>
    <cellStyle name="40% - Accent3 3 4 3" xfId="18593" xr:uid="{00000000-0005-0000-0000-0000D5080000}"/>
    <cellStyle name="40% - Accent3 3 4 3 2" xfId="37553" xr:uid="{00000000-0005-0000-0000-0000D6080000}"/>
    <cellStyle name="40% - Accent3 3 4 3 3" xfId="56017" xr:uid="{00000000-0005-0000-0000-0000D7080000}"/>
    <cellStyle name="40% - Accent3 3 4 4" xfId="25248" xr:uid="{00000000-0005-0000-0000-0000D8080000}"/>
    <cellStyle name="40% - Accent3 3 4 5" xfId="43712" xr:uid="{00000000-0005-0000-0000-0000D9080000}"/>
    <cellStyle name="40% - Accent3 3 5" xfId="9375" xr:uid="{00000000-0005-0000-0000-0000DA080000}"/>
    <cellStyle name="40% - Accent3 3 5 2" xfId="28335" xr:uid="{00000000-0005-0000-0000-0000DB080000}"/>
    <cellStyle name="40% - Accent3 3 5 3" xfId="46799" xr:uid="{00000000-0005-0000-0000-0000DC080000}"/>
    <cellStyle name="40% - Accent3 3 6" xfId="15527" xr:uid="{00000000-0005-0000-0000-0000DD080000}"/>
    <cellStyle name="40% - Accent3 3 6 2" xfId="34487" xr:uid="{00000000-0005-0000-0000-0000DE080000}"/>
    <cellStyle name="40% - Accent3 3 6 3" xfId="52951" xr:uid="{00000000-0005-0000-0000-0000DF080000}"/>
    <cellStyle name="40% - Accent3 3 7" xfId="22054" xr:uid="{00000000-0005-0000-0000-0000E0080000}"/>
    <cellStyle name="40% - Accent3 3 8" xfId="22182" xr:uid="{00000000-0005-0000-0000-0000E1080000}"/>
    <cellStyle name="40% - Accent3 3 9" xfId="40643" xr:uid="{00000000-0005-0000-0000-0000E2080000}"/>
    <cellStyle name="40% - Accent3 4" xfId="484" xr:uid="{00000000-0005-0000-0000-0000E3080000}"/>
    <cellStyle name="40% - Accent3 4 2" xfId="3861" xr:uid="{00000000-0005-0000-0000-0000E4080000}"/>
    <cellStyle name="40% - Accent3 4 2 2" xfId="5468" xr:uid="{00000000-0005-0000-0000-0000E5080000}"/>
    <cellStyle name="40% - Accent3 4 2 2 2" xfId="8553" xr:uid="{00000000-0005-0000-0000-0000E6080000}"/>
    <cellStyle name="40% - Accent3 4 2 2 2 2" xfId="14745" xr:uid="{00000000-0005-0000-0000-0000E7080000}"/>
    <cellStyle name="40% - Accent3 4 2 2 2 2 2" xfId="33705" xr:uid="{00000000-0005-0000-0000-0000E8080000}"/>
    <cellStyle name="40% - Accent3 4 2 2 2 2 3" xfId="52169" xr:uid="{00000000-0005-0000-0000-0000E9080000}"/>
    <cellStyle name="40% - Accent3 4 2 2 2 3" xfId="20897" xr:uid="{00000000-0005-0000-0000-0000EA080000}"/>
    <cellStyle name="40% - Accent3 4 2 2 2 3 2" xfId="39857" xr:uid="{00000000-0005-0000-0000-0000EB080000}"/>
    <cellStyle name="40% - Accent3 4 2 2 2 3 3" xfId="58321" xr:uid="{00000000-0005-0000-0000-0000EC080000}"/>
    <cellStyle name="40% - Accent3 4 2 2 2 4" xfId="27552" xr:uid="{00000000-0005-0000-0000-0000ED080000}"/>
    <cellStyle name="40% - Accent3 4 2 2 2 5" xfId="46016" xr:uid="{00000000-0005-0000-0000-0000EE080000}"/>
    <cellStyle name="40% - Accent3 4 2 2 3" xfId="11679" xr:uid="{00000000-0005-0000-0000-0000EF080000}"/>
    <cellStyle name="40% - Accent3 4 2 2 3 2" xfId="30639" xr:uid="{00000000-0005-0000-0000-0000F0080000}"/>
    <cellStyle name="40% - Accent3 4 2 2 3 3" xfId="49103" xr:uid="{00000000-0005-0000-0000-0000F1080000}"/>
    <cellStyle name="40% - Accent3 4 2 2 4" xfId="17831" xr:uid="{00000000-0005-0000-0000-0000F2080000}"/>
    <cellStyle name="40% - Accent3 4 2 2 4 2" xfId="36791" xr:uid="{00000000-0005-0000-0000-0000F3080000}"/>
    <cellStyle name="40% - Accent3 4 2 2 4 3" xfId="55255" xr:uid="{00000000-0005-0000-0000-0000F4080000}"/>
    <cellStyle name="40% - Accent3 4 2 2 5" xfId="24486" xr:uid="{00000000-0005-0000-0000-0000F5080000}"/>
    <cellStyle name="40% - Accent3 4 2 2 6" xfId="42950" xr:uid="{00000000-0005-0000-0000-0000F6080000}"/>
    <cellStyle name="40% - Accent3 4 2 3" xfId="7018" xr:uid="{00000000-0005-0000-0000-0000F7080000}"/>
    <cellStyle name="40% - Accent3 4 2 3 2" xfId="13211" xr:uid="{00000000-0005-0000-0000-0000F8080000}"/>
    <cellStyle name="40% - Accent3 4 2 3 2 2" xfId="32171" xr:uid="{00000000-0005-0000-0000-0000F9080000}"/>
    <cellStyle name="40% - Accent3 4 2 3 2 3" xfId="50635" xr:uid="{00000000-0005-0000-0000-0000FA080000}"/>
    <cellStyle name="40% - Accent3 4 2 3 3" xfId="19363" xr:uid="{00000000-0005-0000-0000-0000FB080000}"/>
    <cellStyle name="40% - Accent3 4 2 3 3 2" xfId="38323" xr:uid="{00000000-0005-0000-0000-0000FC080000}"/>
    <cellStyle name="40% - Accent3 4 2 3 3 3" xfId="56787" xr:uid="{00000000-0005-0000-0000-0000FD080000}"/>
    <cellStyle name="40% - Accent3 4 2 3 4" xfId="26018" xr:uid="{00000000-0005-0000-0000-0000FE080000}"/>
    <cellStyle name="40% - Accent3 4 2 3 5" xfId="44482" xr:uid="{00000000-0005-0000-0000-0000FF080000}"/>
    <cellStyle name="40% - Accent3 4 2 4" xfId="10145" xr:uid="{00000000-0005-0000-0000-000000090000}"/>
    <cellStyle name="40% - Accent3 4 2 4 2" xfId="29105" xr:uid="{00000000-0005-0000-0000-000001090000}"/>
    <cellStyle name="40% - Accent3 4 2 4 3" xfId="47569" xr:uid="{00000000-0005-0000-0000-000002090000}"/>
    <cellStyle name="40% - Accent3 4 2 5" xfId="16297" xr:uid="{00000000-0005-0000-0000-000003090000}"/>
    <cellStyle name="40% - Accent3 4 2 5 2" xfId="35257" xr:uid="{00000000-0005-0000-0000-000004090000}"/>
    <cellStyle name="40% - Accent3 4 2 5 3" xfId="53721" xr:uid="{00000000-0005-0000-0000-000005090000}"/>
    <cellStyle name="40% - Accent3 4 2 6" xfId="22952" xr:uid="{00000000-0005-0000-0000-000006090000}"/>
    <cellStyle name="40% - Accent3 4 2 7" xfId="41416" xr:uid="{00000000-0005-0000-0000-000007090000}"/>
    <cellStyle name="40% - Accent3 4 3" xfId="4683" xr:uid="{00000000-0005-0000-0000-000008090000}"/>
    <cellStyle name="40% - Accent3 4 3 2" xfId="7784" xr:uid="{00000000-0005-0000-0000-000009090000}"/>
    <cellStyle name="40% - Accent3 4 3 2 2" xfId="13976" xr:uid="{00000000-0005-0000-0000-00000A090000}"/>
    <cellStyle name="40% - Accent3 4 3 2 2 2" xfId="32936" xr:uid="{00000000-0005-0000-0000-00000B090000}"/>
    <cellStyle name="40% - Accent3 4 3 2 2 3" xfId="51400" xr:uid="{00000000-0005-0000-0000-00000C090000}"/>
    <cellStyle name="40% - Accent3 4 3 2 3" xfId="20128" xr:uid="{00000000-0005-0000-0000-00000D090000}"/>
    <cellStyle name="40% - Accent3 4 3 2 3 2" xfId="39088" xr:uid="{00000000-0005-0000-0000-00000E090000}"/>
    <cellStyle name="40% - Accent3 4 3 2 3 3" xfId="57552" xr:uid="{00000000-0005-0000-0000-00000F090000}"/>
    <cellStyle name="40% - Accent3 4 3 2 4" xfId="26783" xr:uid="{00000000-0005-0000-0000-000010090000}"/>
    <cellStyle name="40% - Accent3 4 3 2 5" xfId="45247" xr:uid="{00000000-0005-0000-0000-000011090000}"/>
    <cellStyle name="40% - Accent3 4 3 3" xfId="10910" xr:uid="{00000000-0005-0000-0000-000012090000}"/>
    <cellStyle name="40% - Accent3 4 3 3 2" xfId="29870" xr:uid="{00000000-0005-0000-0000-000013090000}"/>
    <cellStyle name="40% - Accent3 4 3 3 3" xfId="48334" xr:uid="{00000000-0005-0000-0000-000014090000}"/>
    <cellStyle name="40% - Accent3 4 3 4" xfId="17062" xr:uid="{00000000-0005-0000-0000-000015090000}"/>
    <cellStyle name="40% - Accent3 4 3 4 2" xfId="36022" xr:uid="{00000000-0005-0000-0000-000016090000}"/>
    <cellStyle name="40% - Accent3 4 3 4 3" xfId="54486" xr:uid="{00000000-0005-0000-0000-000017090000}"/>
    <cellStyle name="40% - Accent3 4 3 5" xfId="23717" xr:uid="{00000000-0005-0000-0000-000018090000}"/>
    <cellStyle name="40% - Accent3 4 3 6" xfId="42181" xr:uid="{00000000-0005-0000-0000-000019090000}"/>
    <cellStyle name="40% - Accent3 4 4" xfId="6249" xr:uid="{00000000-0005-0000-0000-00001A090000}"/>
    <cellStyle name="40% - Accent3 4 4 2" xfId="12442" xr:uid="{00000000-0005-0000-0000-00001B090000}"/>
    <cellStyle name="40% - Accent3 4 4 2 2" xfId="31402" xr:uid="{00000000-0005-0000-0000-00001C090000}"/>
    <cellStyle name="40% - Accent3 4 4 2 3" xfId="49866" xr:uid="{00000000-0005-0000-0000-00001D090000}"/>
    <cellStyle name="40% - Accent3 4 4 3" xfId="18594" xr:uid="{00000000-0005-0000-0000-00001E090000}"/>
    <cellStyle name="40% - Accent3 4 4 3 2" xfId="37554" xr:uid="{00000000-0005-0000-0000-00001F090000}"/>
    <cellStyle name="40% - Accent3 4 4 3 3" xfId="56018" xr:uid="{00000000-0005-0000-0000-000020090000}"/>
    <cellStyle name="40% - Accent3 4 4 4" xfId="25249" xr:uid="{00000000-0005-0000-0000-000021090000}"/>
    <cellStyle name="40% - Accent3 4 4 5" xfId="43713" xr:uid="{00000000-0005-0000-0000-000022090000}"/>
    <cellStyle name="40% - Accent3 4 5" xfId="9376" xr:uid="{00000000-0005-0000-0000-000023090000}"/>
    <cellStyle name="40% - Accent3 4 5 2" xfId="28336" xr:uid="{00000000-0005-0000-0000-000024090000}"/>
    <cellStyle name="40% - Accent3 4 5 3" xfId="46800" xr:uid="{00000000-0005-0000-0000-000025090000}"/>
    <cellStyle name="40% - Accent3 4 6" xfId="15528" xr:uid="{00000000-0005-0000-0000-000026090000}"/>
    <cellStyle name="40% - Accent3 4 6 2" xfId="34488" xr:uid="{00000000-0005-0000-0000-000027090000}"/>
    <cellStyle name="40% - Accent3 4 6 3" xfId="52952" xr:uid="{00000000-0005-0000-0000-000028090000}"/>
    <cellStyle name="40% - Accent3 4 7" xfId="22183" xr:uid="{00000000-0005-0000-0000-000029090000}"/>
    <cellStyle name="40% - Accent3 4 8" xfId="40644" xr:uid="{00000000-0005-0000-0000-00002A090000}"/>
    <cellStyle name="40% - Accent3 5" xfId="485" xr:uid="{00000000-0005-0000-0000-00002B090000}"/>
    <cellStyle name="40% - Accent3 5 2" xfId="3862" xr:uid="{00000000-0005-0000-0000-00002C090000}"/>
    <cellStyle name="40% - Accent3 5 2 2" xfId="5469" xr:uid="{00000000-0005-0000-0000-00002D090000}"/>
    <cellStyle name="40% - Accent3 5 2 2 2" xfId="8554" xr:uid="{00000000-0005-0000-0000-00002E090000}"/>
    <cellStyle name="40% - Accent3 5 2 2 2 2" xfId="14746" xr:uid="{00000000-0005-0000-0000-00002F090000}"/>
    <cellStyle name="40% - Accent3 5 2 2 2 2 2" xfId="33706" xr:uid="{00000000-0005-0000-0000-000030090000}"/>
    <cellStyle name="40% - Accent3 5 2 2 2 2 3" xfId="52170" xr:uid="{00000000-0005-0000-0000-000031090000}"/>
    <cellStyle name="40% - Accent3 5 2 2 2 3" xfId="20898" xr:uid="{00000000-0005-0000-0000-000032090000}"/>
    <cellStyle name="40% - Accent3 5 2 2 2 3 2" xfId="39858" xr:uid="{00000000-0005-0000-0000-000033090000}"/>
    <cellStyle name="40% - Accent3 5 2 2 2 3 3" xfId="58322" xr:uid="{00000000-0005-0000-0000-000034090000}"/>
    <cellStyle name="40% - Accent3 5 2 2 2 4" xfId="27553" xr:uid="{00000000-0005-0000-0000-000035090000}"/>
    <cellStyle name="40% - Accent3 5 2 2 2 5" xfId="46017" xr:uid="{00000000-0005-0000-0000-000036090000}"/>
    <cellStyle name="40% - Accent3 5 2 2 3" xfId="11680" xr:uid="{00000000-0005-0000-0000-000037090000}"/>
    <cellStyle name="40% - Accent3 5 2 2 3 2" xfId="30640" xr:uid="{00000000-0005-0000-0000-000038090000}"/>
    <cellStyle name="40% - Accent3 5 2 2 3 3" xfId="49104" xr:uid="{00000000-0005-0000-0000-000039090000}"/>
    <cellStyle name="40% - Accent3 5 2 2 4" xfId="17832" xr:uid="{00000000-0005-0000-0000-00003A090000}"/>
    <cellStyle name="40% - Accent3 5 2 2 4 2" xfId="36792" xr:uid="{00000000-0005-0000-0000-00003B090000}"/>
    <cellStyle name="40% - Accent3 5 2 2 4 3" xfId="55256" xr:uid="{00000000-0005-0000-0000-00003C090000}"/>
    <cellStyle name="40% - Accent3 5 2 2 5" xfId="24487" xr:uid="{00000000-0005-0000-0000-00003D090000}"/>
    <cellStyle name="40% - Accent3 5 2 2 6" xfId="42951" xr:uid="{00000000-0005-0000-0000-00003E090000}"/>
    <cellStyle name="40% - Accent3 5 2 3" xfId="7019" xr:uid="{00000000-0005-0000-0000-00003F090000}"/>
    <cellStyle name="40% - Accent3 5 2 3 2" xfId="13212" xr:uid="{00000000-0005-0000-0000-000040090000}"/>
    <cellStyle name="40% - Accent3 5 2 3 2 2" xfId="32172" xr:uid="{00000000-0005-0000-0000-000041090000}"/>
    <cellStyle name="40% - Accent3 5 2 3 2 3" xfId="50636" xr:uid="{00000000-0005-0000-0000-000042090000}"/>
    <cellStyle name="40% - Accent3 5 2 3 3" xfId="19364" xr:uid="{00000000-0005-0000-0000-000043090000}"/>
    <cellStyle name="40% - Accent3 5 2 3 3 2" xfId="38324" xr:uid="{00000000-0005-0000-0000-000044090000}"/>
    <cellStyle name="40% - Accent3 5 2 3 3 3" xfId="56788" xr:uid="{00000000-0005-0000-0000-000045090000}"/>
    <cellStyle name="40% - Accent3 5 2 3 4" xfId="26019" xr:uid="{00000000-0005-0000-0000-000046090000}"/>
    <cellStyle name="40% - Accent3 5 2 3 5" xfId="44483" xr:uid="{00000000-0005-0000-0000-000047090000}"/>
    <cellStyle name="40% - Accent3 5 2 4" xfId="10146" xr:uid="{00000000-0005-0000-0000-000048090000}"/>
    <cellStyle name="40% - Accent3 5 2 4 2" xfId="29106" xr:uid="{00000000-0005-0000-0000-000049090000}"/>
    <cellStyle name="40% - Accent3 5 2 4 3" xfId="47570" xr:uid="{00000000-0005-0000-0000-00004A090000}"/>
    <cellStyle name="40% - Accent3 5 2 5" xfId="16298" xr:uid="{00000000-0005-0000-0000-00004B090000}"/>
    <cellStyle name="40% - Accent3 5 2 5 2" xfId="35258" xr:uid="{00000000-0005-0000-0000-00004C090000}"/>
    <cellStyle name="40% - Accent3 5 2 5 3" xfId="53722" xr:uid="{00000000-0005-0000-0000-00004D090000}"/>
    <cellStyle name="40% - Accent3 5 2 6" xfId="22953" xr:uid="{00000000-0005-0000-0000-00004E090000}"/>
    <cellStyle name="40% - Accent3 5 2 7" xfId="41417" xr:uid="{00000000-0005-0000-0000-00004F090000}"/>
    <cellStyle name="40% - Accent3 5 3" xfId="4684" xr:uid="{00000000-0005-0000-0000-000050090000}"/>
    <cellStyle name="40% - Accent3 5 3 2" xfId="7785" xr:uid="{00000000-0005-0000-0000-000051090000}"/>
    <cellStyle name="40% - Accent3 5 3 2 2" xfId="13977" xr:uid="{00000000-0005-0000-0000-000052090000}"/>
    <cellStyle name="40% - Accent3 5 3 2 2 2" xfId="32937" xr:uid="{00000000-0005-0000-0000-000053090000}"/>
    <cellStyle name="40% - Accent3 5 3 2 2 3" xfId="51401" xr:uid="{00000000-0005-0000-0000-000054090000}"/>
    <cellStyle name="40% - Accent3 5 3 2 3" xfId="20129" xr:uid="{00000000-0005-0000-0000-000055090000}"/>
    <cellStyle name="40% - Accent3 5 3 2 3 2" xfId="39089" xr:uid="{00000000-0005-0000-0000-000056090000}"/>
    <cellStyle name="40% - Accent3 5 3 2 3 3" xfId="57553" xr:uid="{00000000-0005-0000-0000-000057090000}"/>
    <cellStyle name="40% - Accent3 5 3 2 4" xfId="26784" xr:uid="{00000000-0005-0000-0000-000058090000}"/>
    <cellStyle name="40% - Accent3 5 3 2 5" xfId="45248" xr:uid="{00000000-0005-0000-0000-000059090000}"/>
    <cellStyle name="40% - Accent3 5 3 3" xfId="10911" xr:uid="{00000000-0005-0000-0000-00005A090000}"/>
    <cellStyle name="40% - Accent3 5 3 3 2" xfId="29871" xr:uid="{00000000-0005-0000-0000-00005B090000}"/>
    <cellStyle name="40% - Accent3 5 3 3 3" xfId="48335" xr:uid="{00000000-0005-0000-0000-00005C090000}"/>
    <cellStyle name="40% - Accent3 5 3 4" xfId="17063" xr:uid="{00000000-0005-0000-0000-00005D090000}"/>
    <cellStyle name="40% - Accent3 5 3 4 2" xfId="36023" xr:uid="{00000000-0005-0000-0000-00005E090000}"/>
    <cellStyle name="40% - Accent3 5 3 4 3" xfId="54487" xr:uid="{00000000-0005-0000-0000-00005F090000}"/>
    <cellStyle name="40% - Accent3 5 3 5" xfId="23718" xr:uid="{00000000-0005-0000-0000-000060090000}"/>
    <cellStyle name="40% - Accent3 5 3 6" xfId="42182" xr:uid="{00000000-0005-0000-0000-000061090000}"/>
    <cellStyle name="40% - Accent3 5 4" xfId="6250" xr:uid="{00000000-0005-0000-0000-000062090000}"/>
    <cellStyle name="40% - Accent3 5 4 2" xfId="12443" xr:uid="{00000000-0005-0000-0000-000063090000}"/>
    <cellStyle name="40% - Accent3 5 4 2 2" xfId="31403" xr:uid="{00000000-0005-0000-0000-000064090000}"/>
    <cellStyle name="40% - Accent3 5 4 2 3" xfId="49867" xr:uid="{00000000-0005-0000-0000-000065090000}"/>
    <cellStyle name="40% - Accent3 5 4 3" xfId="18595" xr:uid="{00000000-0005-0000-0000-000066090000}"/>
    <cellStyle name="40% - Accent3 5 4 3 2" xfId="37555" xr:uid="{00000000-0005-0000-0000-000067090000}"/>
    <cellStyle name="40% - Accent3 5 4 3 3" xfId="56019" xr:uid="{00000000-0005-0000-0000-000068090000}"/>
    <cellStyle name="40% - Accent3 5 4 4" xfId="25250" xr:uid="{00000000-0005-0000-0000-000069090000}"/>
    <cellStyle name="40% - Accent3 5 4 5" xfId="43714" xr:uid="{00000000-0005-0000-0000-00006A090000}"/>
    <cellStyle name="40% - Accent3 5 5" xfId="9377" xr:uid="{00000000-0005-0000-0000-00006B090000}"/>
    <cellStyle name="40% - Accent3 5 5 2" xfId="28337" xr:uid="{00000000-0005-0000-0000-00006C090000}"/>
    <cellStyle name="40% - Accent3 5 5 3" xfId="46801" xr:uid="{00000000-0005-0000-0000-00006D090000}"/>
    <cellStyle name="40% - Accent3 5 6" xfId="15529" xr:uid="{00000000-0005-0000-0000-00006E090000}"/>
    <cellStyle name="40% - Accent3 5 6 2" xfId="34489" xr:uid="{00000000-0005-0000-0000-00006F090000}"/>
    <cellStyle name="40% - Accent3 5 6 3" xfId="52953" xr:uid="{00000000-0005-0000-0000-000070090000}"/>
    <cellStyle name="40% - Accent3 5 7" xfId="22184" xr:uid="{00000000-0005-0000-0000-000071090000}"/>
    <cellStyle name="40% - Accent3 5 8" xfId="40645" xr:uid="{00000000-0005-0000-0000-000072090000}"/>
    <cellStyle name="40% - Accent3 6" xfId="486" xr:uid="{00000000-0005-0000-0000-000073090000}"/>
    <cellStyle name="40% - Accent3 7" xfId="59097" xr:uid="{00000000-0005-0000-0000-000074090000}"/>
    <cellStyle name="40% - Accent4" xfId="59077" builtinId="43" customBuiltin="1"/>
    <cellStyle name="40% - Accent4 2" xfId="49" xr:uid="{00000000-0005-0000-0000-000076090000}"/>
    <cellStyle name="40% - Accent4 2 2" xfId="269" xr:uid="{00000000-0005-0000-0000-000077090000}"/>
    <cellStyle name="40% - Accent4 2 2 2" xfId="5470" xr:uid="{00000000-0005-0000-0000-000078090000}"/>
    <cellStyle name="40% - Accent4 2 2 2 2" xfId="8555" xr:uid="{00000000-0005-0000-0000-000079090000}"/>
    <cellStyle name="40% - Accent4 2 2 2 2 2" xfId="14747" xr:uid="{00000000-0005-0000-0000-00007A090000}"/>
    <cellStyle name="40% - Accent4 2 2 2 2 2 2" xfId="33707" xr:uid="{00000000-0005-0000-0000-00007B090000}"/>
    <cellStyle name="40% - Accent4 2 2 2 2 2 3" xfId="52171" xr:uid="{00000000-0005-0000-0000-00007C090000}"/>
    <cellStyle name="40% - Accent4 2 2 2 2 3" xfId="20899" xr:uid="{00000000-0005-0000-0000-00007D090000}"/>
    <cellStyle name="40% - Accent4 2 2 2 2 3 2" xfId="39859" xr:uid="{00000000-0005-0000-0000-00007E090000}"/>
    <cellStyle name="40% - Accent4 2 2 2 2 3 3" xfId="58323" xr:uid="{00000000-0005-0000-0000-00007F090000}"/>
    <cellStyle name="40% - Accent4 2 2 2 2 4" xfId="27554" xr:uid="{00000000-0005-0000-0000-000080090000}"/>
    <cellStyle name="40% - Accent4 2 2 2 2 5" xfId="46018" xr:uid="{00000000-0005-0000-0000-000081090000}"/>
    <cellStyle name="40% - Accent4 2 2 2 3" xfId="11681" xr:uid="{00000000-0005-0000-0000-000082090000}"/>
    <cellStyle name="40% - Accent4 2 2 2 3 2" xfId="30641" xr:uid="{00000000-0005-0000-0000-000083090000}"/>
    <cellStyle name="40% - Accent4 2 2 2 3 3" xfId="49105" xr:uid="{00000000-0005-0000-0000-000084090000}"/>
    <cellStyle name="40% - Accent4 2 2 2 4" xfId="17833" xr:uid="{00000000-0005-0000-0000-000085090000}"/>
    <cellStyle name="40% - Accent4 2 2 2 4 2" xfId="36793" xr:uid="{00000000-0005-0000-0000-000086090000}"/>
    <cellStyle name="40% - Accent4 2 2 2 4 3" xfId="55257" xr:uid="{00000000-0005-0000-0000-000087090000}"/>
    <cellStyle name="40% - Accent4 2 2 2 5" xfId="24488" xr:uid="{00000000-0005-0000-0000-000088090000}"/>
    <cellStyle name="40% - Accent4 2 2 2 6" xfId="42952" xr:uid="{00000000-0005-0000-0000-000089090000}"/>
    <cellStyle name="40% - Accent4 2 2 3" xfId="7020" xr:uid="{00000000-0005-0000-0000-00008A090000}"/>
    <cellStyle name="40% - Accent4 2 2 3 2" xfId="13213" xr:uid="{00000000-0005-0000-0000-00008B090000}"/>
    <cellStyle name="40% - Accent4 2 2 3 2 2" xfId="32173" xr:uid="{00000000-0005-0000-0000-00008C090000}"/>
    <cellStyle name="40% - Accent4 2 2 3 2 3" xfId="50637" xr:uid="{00000000-0005-0000-0000-00008D090000}"/>
    <cellStyle name="40% - Accent4 2 2 3 3" xfId="19365" xr:uid="{00000000-0005-0000-0000-00008E090000}"/>
    <cellStyle name="40% - Accent4 2 2 3 3 2" xfId="38325" xr:uid="{00000000-0005-0000-0000-00008F090000}"/>
    <cellStyle name="40% - Accent4 2 2 3 3 3" xfId="56789" xr:uid="{00000000-0005-0000-0000-000090090000}"/>
    <cellStyle name="40% - Accent4 2 2 3 4" xfId="26020" xr:uid="{00000000-0005-0000-0000-000091090000}"/>
    <cellStyle name="40% - Accent4 2 2 3 5" xfId="44484" xr:uid="{00000000-0005-0000-0000-000092090000}"/>
    <cellStyle name="40% - Accent4 2 2 4" xfId="10147" xr:uid="{00000000-0005-0000-0000-000093090000}"/>
    <cellStyle name="40% - Accent4 2 2 4 2" xfId="29107" xr:uid="{00000000-0005-0000-0000-000094090000}"/>
    <cellStyle name="40% - Accent4 2 2 4 3" xfId="47571" xr:uid="{00000000-0005-0000-0000-000095090000}"/>
    <cellStyle name="40% - Accent4 2 2 5" xfId="16299" xr:uid="{00000000-0005-0000-0000-000096090000}"/>
    <cellStyle name="40% - Accent4 2 2 5 2" xfId="35259" xr:uid="{00000000-0005-0000-0000-000097090000}"/>
    <cellStyle name="40% - Accent4 2 2 5 3" xfId="53723" xr:uid="{00000000-0005-0000-0000-000098090000}"/>
    <cellStyle name="40% - Accent4 2 2 6" xfId="22954" xr:uid="{00000000-0005-0000-0000-000099090000}"/>
    <cellStyle name="40% - Accent4 2 2 7" xfId="41418" xr:uid="{00000000-0005-0000-0000-00009A090000}"/>
    <cellStyle name="40% - Accent4 2 3" xfId="4685" xr:uid="{00000000-0005-0000-0000-00009B090000}"/>
    <cellStyle name="40% - Accent4 2 3 2" xfId="7786" xr:uid="{00000000-0005-0000-0000-00009C090000}"/>
    <cellStyle name="40% - Accent4 2 3 2 2" xfId="13978" xr:uid="{00000000-0005-0000-0000-00009D090000}"/>
    <cellStyle name="40% - Accent4 2 3 2 2 2" xfId="32938" xr:uid="{00000000-0005-0000-0000-00009E090000}"/>
    <cellStyle name="40% - Accent4 2 3 2 2 3" xfId="51402" xr:uid="{00000000-0005-0000-0000-00009F090000}"/>
    <cellStyle name="40% - Accent4 2 3 2 3" xfId="20130" xr:uid="{00000000-0005-0000-0000-0000A0090000}"/>
    <cellStyle name="40% - Accent4 2 3 2 3 2" xfId="39090" xr:uid="{00000000-0005-0000-0000-0000A1090000}"/>
    <cellStyle name="40% - Accent4 2 3 2 3 3" xfId="57554" xr:uid="{00000000-0005-0000-0000-0000A2090000}"/>
    <cellStyle name="40% - Accent4 2 3 2 4" xfId="26785" xr:uid="{00000000-0005-0000-0000-0000A3090000}"/>
    <cellStyle name="40% - Accent4 2 3 2 5" xfId="45249" xr:uid="{00000000-0005-0000-0000-0000A4090000}"/>
    <cellStyle name="40% - Accent4 2 3 3" xfId="10912" xr:uid="{00000000-0005-0000-0000-0000A5090000}"/>
    <cellStyle name="40% - Accent4 2 3 3 2" xfId="29872" xr:uid="{00000000-0005-0000-0000-0000A6090000}"/>
    <cellStyle name="40% - Accent4 2 3 3 3" xfId="48336" xr:uid="{00000000-0005-0000-0000-0000A7090000}"/>
    <cellStyle name="40% - Accent4 2 3 4" xfId="17064" xr:uid="{00000000-0005-0000-0000-0000A8090000}"/>
    <cellStyle name="40% - Accent4 2 3 4 2" xfId="36024" xr:uid="{00000000-0005-0000-0000-0000A9090000}"/>
    <cellStyle name="40% - Accent4 2 3 4 3" xfId="54488" xr:uid="{00000000-0005-0000-0000-0000AA090000}"/>
    <cellStyle name="40% - Accent4 2 3 5" xfId="23719" xr:uid="{00000000-0005-0000-0000-0000AB090000}"/>
    <cellStyle name="40% - Accent4 2 3 6" xfId="42183" xr:uid="{00000000-0005-0000-0000-0000AC090000}"/>
    <cellStyle name="40% - Accent4 2 4" xfId="6251" xr:uid="{00000000-0005-0000-0000-0000AD090000}"/>
    <cellStyle name="40% - Accent4 2 4 2" xfId="12444" xr:uid="{00000000-0005-0000-0000-0000AE090000}"/>
    <cellStyle name="40% - Accent4 2 4 2 2" xfId="31404" xr:uid="{00000000-0005-0000-0000-0000AF090000}"/>
    <cellStyle name="40% - Accent4 2 4 2 3" xfId="49868" xr:uid="{00000000-0005-0000-0000-0000B0090000}"/>
    <cellStyle name="40% - Accent4 2 4 3" xfId="18596" xr:uid="{00000000-0005-0000-0000-0000B1090000}"/>
    <cellStyle name="40% - Accent4 2 4 3 2" xfId="37556" xr:uid="{00000000-0005-0000-0000-0000B2090000}"/>
    <cellStyle name="40% - Accent4 2 4 3 3" xfId="56020" xr:uid="{00000000-0005-0000-0000-0000B3090000}"/>
    <cellStyle name="40% - Accent4 2 4 4" xfId="25251" xr:uid="{00000000-0005-0000-0000-0000B4090000}"/>
    <cellStyle name="40% - Accent4 2 4 5" xfId="43715" xr:uid="{00000000-0005-0000-0000-0000B5090000}"/>
    <cellStyle name="40% - Accent4 2 5" xfId="9378" xr:uid="{00000000-0005-0000-0000-0000B6090000}"/>
    <cellStyle name="40% - Accent4 2 5 2" xfId="28338" xr:uid="{00000000-0005-0000-0000-0000B7090000}"/>
    <cellStyle name="40% - Accent4 2 5 3" xfId="46802" xr:uid="{00000000-0005-0000-0000-0000B8090000}"/>
    <cellStyle name="40% - Accent4 2 6" xfId="15530" xr:uid="{00000000-0005-0000-0000-0000B9090000}"/>
    <cellStyle name="40% - Accent4 2 6 2" xfId="34490" xr:uid="{00000000-0005-0000-0000-0000BA090000}"/>
    <cellStyle name="40% - Accent4 2 6 3" xfId="52954" xr:uid="{00000000-0005-0000-0000-0000BB090000}"/>
    <cellStyle name="40% - Accent4 2 7" xfId="22055" xr:uid="{00000000-0005-0000-0000-0000BC090000}"/>
    <cellStyle name="40% - Accent4 2 8" xfId="22185" xr:uid="{00000000-0005-0000-0000-0000BD090000}"/>
    <cellStyle name="40% - Accent4 2 9" xfId="40646" xr:uid="{00000000-0005-0000-0000-0000BE090000}"/>
    <cellStyle name="40% - Accent4 3" xfId="50" xr:uid="{00000000-0005-0000-0000-0000BF090000}"/>
    <cellStyle name="40% - Accent4 3 2" xfId="270" xr:uid="{00000000-0005-0000-0000-0000C0090000}"/>
    <cellStyle name="40% - Accent4 3 2 2" xfId="5471" xr:uid="{00000000-0005-0000-0000-0000C1090000}"/>
    <cellStyle name="40% - Accent4 3 2 2 2" xfId="8556" xr:uid="{00000000-0005-0000-0000-0000C2090000}"/>
    <cellStyle name="40% - Accent4 3 2 2 2 2" xfId="14748" xr:uid="{00000000-0005-0000-0000-0000C3090000}"/>
    <cellStyle name="40% - Accent4 3 2 2 2 2 2" xfId="33708" xr:uid="{00000000-0005-0000-0000-0000C4090000}"/>
    <cellStyle name="40% - Accent4 3 2 2 2 2 3" xfId="52172" xr:uid="{00000000-0005-0000-0000-0000C5090000}"/>
    <cellStyle name="40% - Accent4 3 2 2 2 3" xfId="20900" xr:uid="{00000000-0005-0000-0000-0000C6090000}"/>
    <cellStyle name="40% - Accent4 3 2 2 2 3 2" xfId="39860" xr:uid="{00000000-0005-0000-0000-0000C7090000}"/>
    <cellStyle name="40% - Accent4 3 2 2 2 3 3" xfId="58324" xr:uid="{00000000-0005-0000-0000-0000C8090000}"/>
    <cellStyle name="40% - Accent4 3 2 2 2 4" xfId="27555" xr:uid="{00000000-0005-0000-0000-0000C9090000}"/>
    <cellStyle name="40% - Accent4 3 2 2 2 5" xfId="46019" xr:uid="{00000000-0005-0000-0000-0000CA090000}"/>
    <cellStyle name="40% - Accent4 3 2 2 3" xfId="11682" xr:uid="{00000000-0005-0000-0000-0000CB090000}"/>
    <cellStyle name="40% - Accent4 3 2 2 3 2" xfId="30642" xr:uid="{00000000-0005-0000-0000-0000CC090000}"/>
    <cellStyle name="40% - Accent4 3 2 2 3 3" xfId="49106" xr:uid="{00000000-0005-0000-0000-0000CD090000}"/>
    <cellStyle name="40% - Accent4 3 2 2 4" xfId="17834" xr:uid="{00000000-0005-0000-0000-0000CE090000}"/>
    <cellStyle name="40% - Accent4 3 2 2 4 2" xfId="36794" xr:uid="{00000000-0005-0000-0000-0000CF090000}"/>
    <cellStyle name="40% - Accent4 3 2 2 4 3" xfId="55258" xr:uid="{00000000-0005-0000-0000-0000D0090000}"/>
    <cellStyle name="40% - Accent4 3 2 2 5" xfId="24489" xr:uid="{00000000-0005-0000-0000-0000D1090000}"/>
    <cellStyle name="40% - Accent4 3 2 2 6" xfId="42953" xr:uid="{00000000-0005-0000-0000-0000D2090000}"/>
    <cellStyle name="40% - Accent4 3 2 3" xfId="7021" xr:uid="{00000000-0005-0000-0000-0000D3090000}"/>
    <cellStyle name="40% - Accent4 3 2 3 2" xfId="13214" xr:uid="{00000000-0005-0000-0000-0000D4090000}"/>
    <cellStyle name="40% - Accent4 3 2 3 2 2" xfId="32174" xr:uid="{00000000-0005-0000-0000-0000D5090000}"/>
    <cellStyle name="40% - Accent4 3 2 3 2 3" xfId="50638" xr:uid="{00000000-0005-0000-0000-0000D6090000}"/>
    <cellStyle name="40% - Accent4 3 2 3 3" xfId="19366" xr:uid="{00000000-0005-0000-0000-0000D7090000}"/>
    <cellStyle name="40% - Accent4 3 2 3 3 2" xfId="38326" xr:uid="{00000000-0005-0000-0000-0000D8090000}"/>
    <cellStyle name="40% - Accent4 3 2 3 3 3" xfId="56790" xr:uid="{00000000-0005-0000-0000-0000D9090000}"/>
    <cellStyle name="40% - Accent4 3 2 3 4" xfId="26021" xr:uid="{00000000-0005-0000-0000-0000DA090000}"/>
    <cellStyle name="40% - Accent4 3 2 3 5" xfId="44485" xr:uid="{00000000-0005-0000-0000-0000DB090000}"/>
    <cellStyle name="40% - Accent4 3 2 4" xfId="10148" xr:uid="{00000000-0005-0000-0000-0000DC090000}"/>
    <cellStyle name="40% - Accent4 3 2 4 2" xfId="29108" xr:uid="{00000000-0005-0000-0000-0000DD090000}"/>
    <cellStyle name="40% - Accent4 3 2 4 3" xfId="47572" xr:uid="{00000000-0005-0000-0000-0000DE090000}"/>
    <cellStyle name="40% - Accent4 3 2 5" xfId="16300" xr:uid="{00000000-0005-0000-0000-0000DF090000}"/>
    <cellStyle name="40% - Accent4 3 2 5 2" xfId="35260" xr:uid="{00000000-0005-0000-0000-0000E0090000}"/>
    <cellStyle name="40% - Accent4 3 2 5 3" xfId="53724" xr:uid="{00000000-0005-0000-0000-0000E1090000}"/>
    <cellStyle name="40% - Accent4 3 2 6" xfId="22955" xr:uid="{00000000-0005-0000-0000-0000E2090000}"/>
    <cellStyle name="40% - Accent4 3 2 7" xfId="41419" xr:uid="{00000000-0005-0000-0000-0000E3090000}"/>
    <cellStyle name="40% - Accent4 3 3" xfId="4686" xr:uid="{00000000-0005-0000-0000-0000E4090000}"/>
    <cellStyle name="40% - Accent4 3 3 2" xfId="7787" xr:uid="{00000000-0005-0000-0000-0000E5090000}"/>
    <cellStyle name="40% - Accent4 3 3 2 2" xfId="13979" xr:uid="{00000000-0005-0000-0000-0000E6090000}"/>
    <cellStyle name="40% - Accent4 3 3 2 2 2" xfId="32939" xr:uid="{00000000-0005-0000-0000-0000E7090000}"/>
    <cellStyle name="40% - Accent4 3 3 2 2 3" xfId="51403" xr:uid="{00000000-0005-0000-0000-0000E8090000}"/>
    <cellStyle name="40% - Accent4 3 3 2 3" xfId="20131" xr:uid="{00000000-0005-0000-0000-0000E9090000}"/>
    <cellStyle name="40% - Accent4 3 3 2 3 2" xfId="39091" xr:uid="{00000000-0005-0000-0000-0000EA090000}"/>
    <cellStyle name="40% - Accent4 3 3 2 3 3" xfId="57555" xr:uid="{00000000-0005-0000-0000-0000EB090000}"/>
    <cellStyle name="40% - Accent4 3 3 2 4" xfId="26786" xr:uid="{00000000-0005-0000-0000-0000EC090000}"/>
    <cellStyle name="40% - Accent4 3 3 2 5" xfId="45250" xr:uid="{00000000-0005-0000-0000-0000ED090000}"/>
    <cellStyle name="40% - Accent4 3 3 3" xfId="10913" xr:uid="{00000000-0005-0000-0000-0000EE090000}"/>
    <cellStyle name="40% - Accent4 3 3 3 2" xfId="29873" xr:uid="{00000000-0005-0000-0000-0000EF090000}"/>
    <cellStyle name="40% - Accent4 3 3 3 3" xfId="48337" xr:uid="{00000000-0005-0000-0000-0000F0090000}"/>
    <cellStyle name="40% - Accent4 3 3 4" xfId="17065" xr:uid="{00000000-0005-0000-0000-0000F1090000}"/>
    <cellStyle name="40% - Accent4 3 3 4 2" xfId="36025" xr:uid="{00000000-0005-0000-0000-0000F2090000}"/>
    <cellStyle name="40% - Accent4 3 3 4 3" xfId="54489" xr:uid="{00000000-0005-0000-0000-0000F3090000}"/>
    <cellStyle name="40% - Accent4 3 3 5" xfId="23720" xr:uid="{00000000-0005-0000-0000-0000F4090000}"/>
    <cellStyle name="40% - Accent4 3 3 6" xfId="42184" xr:uid="{00000000-0005-0000-0000-0000F5090000}"/>
    <cellStyle name="40% - Accent4 3 4" xfId="6252" xr:uid="{00000000-0005-0000-0000-0000F6090000}"/>
    <cellStyle name="40% - Accent4 3 4 2" xfId="12445" xr:uid="{00000000-0005-0000-0000-0000F7090000}"/>
    <cellStyle name="40% - Accent4 3 4 2 2" xfId="31405" xr:uid="{00000000-0005-0000-0000-0000F8090000}"/>
    <cellStyle name="40% - Accent4 3 4 2 3" xfId="49869" xr:uid="{00000000-0005-0000-0000-0000F9090000}"/>
    <cellStyle name="40% - Accent4 3 4 3" xfId="18597" xr:uid="{00000000-0005-0000-0000-0000FA090000}"/>
    <cellStyle name="40% - Accent4 3 4 3 2" xfId="37557" xr:uid="{00000000-0005-0000-0000-0000FB090000}"/>
    <cellStyle name="40% - Accent4 3 4 3 3" xfId="56021" xr:uid="{00000000-0005-0000-0000-0000FC090000}"/>
    <cellStyle name="40% - Accent4 3 4 4" xfId="25252" xr:uid="{00000000-0005-0000-0000-0000FD090000}"/>
    <cellStyle name="40% - Accent4 3 4 5" xfId="43716" xr:uid="{00000000-0005-0000-0000-0000FE090000}"/>
    <cellStyle name="40% - Accent4 3 5" xfId="9379" xr:uid="{00000000-0005-0000-0000-0000FF090000}"/>
    <cellStyle name="40% - Accent4 3 5 2" xfId="28339" xr:uid="{00000000-0005-0000-0000-0000000A0000}"/>
    <cellStyle name="40% - Accent4 3 5 3" xfId="46803" xr:uid="{00000000-0005-0000-0000-0000010A0000}"/>
    <cellStyle name="40% - Accent4 3 6" xfId="15531" xr:uid="{00000000-0005-0000-0000-0000020A0000}"/>
    <cellStyle name="40% - Accent4 3 6 2" xfId="34491" xr:uid="{00000000-0005-0000-0000-0000030A0000}"/>
    <cellStyle name="40% - Accent4 3 6 3" xfId="52955" xr:uid="{00000000-0005-0000-0000-0000040A0000}"/>
    <cellStyle name="40% - Accent4 3 7" xfId="22056" xr:uid="{00000000-0005-0000-0000-0000050A0000}"/>
    <cellStyle name="40% - Accent4 3 8" xfId="22186" xr:uid="{00000000-0005-0000-0000-0000060A0000}"/>
    <cellStyle name="40% - Accent4 3 9" xfId="40647" xr:uid="{00000000-0005-0000-0000-0000070A0000}"/>
    <cellStyle name="40% - Accent4 4" xfId="487" xr:uid="{00000000-0005-0000-0000-0000080A0000}"/>
    <cellStyle name="40% - Accent4 4 2" xfId="3863" xr:uid="{00000000-0005-0000-0000-0000090A0000}"/>
    <cellStyle name="40% - Accent4 4 2 2" xfId="5472" xr:uid="{00000000-0005-0000-0000-00000A0A0000}"/>
    <cellStyle name="40% - Accent4 4 2 2 2" xfId="8557" xr:uid="{00000000-0005-0000-0000-00000B0A0000}"/>
    <cellStyle name="40% - Accent4 4 2 2 2 2" xfId="14749" xr:uid="{00000000-0005-0000-0000-00000C0A0000}"/>
    <cellStyle name="40% - Accent4 4 2 2 2 2 2" xfId="33709" xr:uid="{00000000-0005-0000-0000-00000D0A0000}"/>
    <cellStyle name="40% - Accent4 4 2 2 2 2 3" xfId="52173" xr:uid="{00000000-0005-0000-0000-00000E0A0000}"/>
    <cellStyle name="40% - Accent4 4 2 2 2 3" xfId="20901" xr:uid="{00000000-0005-0000-0000-00000F0A0000}"/>
    <cellStyle name="40% - Accent4 4 2 2 2 3 2" xfId="39861" xr:uid="{00000000-0005-0000-0000-0000100A0000}"/>
    <cellStyle name="40% - Accent4 4 2 2 2 3 3" xfId="58325" xr:uid="{00000000-0005-0000-0000-0000110A0000}"/>
    <cellStyle name="40% - Accent4 4 2 2 2 4" xfId="27556" xr:uid="{00000000-0005-0000-0000-0000120A0000}"/>
    <cellStyle name="40% - Accent4 4 2 2 2 5" xfId="46020" xr:uid="{00000000-0005-0000-0000-0000130A0000}"/>
    <cellStyle name="40% - Accent4 4 2 2 3" xfId="11683" xr:uid="{00000000-0005-0000-0000-0000140A0000}"/>
    <cellStyle name="40% - Accent4 4 2 2 3 2" xfId="30643" xr:uid="{00000000-0005-0000-0000-0000150A0000}"/>
    <cellStyle name="40% - Accent4 4 2 2 3 3" xfId="49107" xr:uid="{00000000-0005-0000-0000-0000160A0000}"/>
    <cellStyle name="40% - Accent4 4 2 2 4" xfId="17835" xr:uid="{00000000-0005-0000-0000-0000170A0000}"/>
    <cellStyle name="40% - Accent4 4 2 2 4 2" xfId="36795" xr:uid="{00000000-0005-0000-0000-0000180A0000}"/>
    <cellStyle name="40% - Accent4 4 2 2 4 3" xfId="55259" xr:uid="{00000000-0005-0000-0000-0000190A0000}"/>
    <cellStyle name="40% - Accent4 4 2 2 5" xfId="24490" xr:uid="{00000000-0005-0000-0000-00001A0A0000}"/>
    <cellStyle name="40% - Accent4 4 2 2 6" xfId="42954" xr:uid="{00000000-0005-0000-0000-00001B0A0000}"/>
    <cellStyle name="40% - Accent4 4 2 3" xfId="7022" xr:uid="{00000000-0005-0000-0000-00001C0A0000}"/>
    <cellStyle name="40% - Accent4 4 2 3 2" xfId="13215" xr:uid="{00000000-0005-0000-0000-00001D0A0000}"/>
    <cellStyle name="40% - Accent4 4 2 3 2 2" xfId="32175" xr:uid="{00000000-0005-0000-0000-00001E0A0000}"/>
    <cellStyle name="40% - Accent4 4 2 3 2 3" xfId="50639" xr:uid="{00000000-0005-0000-0000-00001F0A0000}"/>
    <cellStyle name="40% - Accent4 4 2 3 3" xfId="19367" xr:uid="{00000000-0005-0000-0000-0000200A0000}"/>
    <cellStyle name="40% - Accent4 4 2 3 3 2" xfId="38327" xr:uid="{00000000-0005-0000-0000-0000210A0000}"/>
    <cellStyle name="40% - Accent4 4 2 3 3 3" xfId="56791" xr:uid="{00000000-0005-0000-0000-0000220A0000}"/>
    <cellStyle name="40% - Accent4 4 2 3 4" xfId="26022" xr:uid="{00000000-0005-0000-0000-0000230A0000}"/>
    <cellStyle name="40% - Accent4 4 2 3 5" xfId="44486" xr:uid="{00000000-0005-0000-0000-0000240A0000}"/>
    <cellStyle name="40% - Accent4 4 2 4" xfId="10149" xr:uid="{00000000-0005-0000-0000-0000250A0000}"/>
    <cellStyle name="40% - Accent4 4 2 4 2" xfId="29109" xr:uid="{00000000-0005-0000-0000-0000260A0000}"/>
    <cellStyle name="40% - Accent4 4 2 4 3" xfId="47573" xr:uid="{00000000-0005-0000-0000-0000270A0000}"/>
    <cellStyle name="40% - Accent4 4 2 5" xfId="16301" xr:uid="{00000000-0005-0000-0000-0000280A0000}"/>
    <cellStyle name="40% - Accent4 4 2 5 2" xfId="35261" xr:uid="{00000000-0005-0000-0000-0000290A0000}"/>
    <cellStyle name="40% - Accent4 4 2 5 3" xfId="53725" xr:uid="{00000000-0005-0000-0000-00002A0A0000}"/>
    <cellStyle name="40% - Accent4 4 2 6" xfId="22956" xr:uid="{00000000-0005-0000-0000-00002B0A0000}"/>
    <cellStyle name="40% - Accent4 4 2 7" xfId="41420" xr:uid="{00000000-0005-0000-0000-00002C0A0000}"/>
    <cellStyle name="40% - Accent4 4 3" xfId="4687" xr:uid="{00000000-0005-0000-0000-00002D0A0000}"/>
    <cellStyle name="40% - Accent4 4 3 2" xfId="7788" xr:uid="{00000000-0005-0000-0000-00002E0A0000}"/>
    <cellStyle name="40% - Accent4 4 3 2 2" xfId="13980" xr:uid="{00000000-0005-0000-0000-00002F0A0000}"/>
    <cellStyle name="40% - Accent4 4 3 2 2 2" xfId="32940" xr:uid="{00000000-0005-0000-0000-0000300A0000}"/>
    <cellStyle name="40% - Accent4 4 3 2 2 3" xfId="51404" xr:uid="{00000000-0005-0000-0000-0000310A0000}"/>
    <cellStyle name="40% - Accent4 4 3 2 3" xfId="20132" xr:uid="{00000000-0005-0000-0000-0000320A0000}"/>
    <cellStyle name="40% - Accent4 4 3 2 3 2" xfId="39092" xr:uid="{00000000-0005-0000-0000-0000330A0000}"/>
    <cellStyle name="40% - Accent4 4 3 2 3 3" xfId="57556" xr:uid="{00000000-0005-0000-0000-0000340A0000}"/>
    <cellStyle name="40% - Accent4 4 3 2 4" xfId="26787" xr:uid="{00000000-0005-0000-0000-0000350A0000}"/>
    <cellStyle name="40% - Accent4 4 3 2 5" xfId="45251" xr:uid="{00000000-0005-0000-0000-0000360A0000}"/>
    <cellStyle name="40% - Accent4 4 3 3" xfId="10914" xr:uid="{00000000-0005-0000-0000-0000370A0000}"/>
    <cellStyle name="40% - Accent4 4 3 3 2" xfId="29874" xr:uid="{00000000-0005-0000-0000-0000380A0000}"/>
    <cellStyle name="40% - Accent4 4 3 3 3" xfId="48338" xr:uid="{00000000-0005-0000-0000-0000390A0000}"/>
    <cellStyle name="40% - Accent4 4 3 4" xfId="17066" xr:uid="{00000000-0005-0000-0000-00003A0A0000}"/>
    <cellStyle name="40% - Accent4 4 3 4 2" xfId="36026" xr:uid="{00000000-0005-0000-0000-00003B0A0000}"/>
    <cellStyle name="40% - Accent4 4 3 4 3" xfId="54490" xr:uid="{00000000-0005-0000-0000-00003C0A0000}"/>
    <cellStyle name="40% - Accent4 4 3 5" xfId="23721" xr:uid="{00000000-0005-0000-0000-00003D0A0000}"/>
    <cellStyle name="40% - Accent4 4 3 6" xfId="42185" xr:uid="{00000000-0005-0000-0000-00003E0A0000}"/>
    <cellStyle name="40% - Accent4 4 4" xfId="6253" xr:uid="{00000000-0005-0000-0000-00003F0A0000}"/>
    <cellStyle name="40% - Accent4 4 4 2" xfId="12446" xr:uid="{00000000-0005-0000-0000-0000400A0000}"/>
    <cellStyle name="40% - Accent4 4 4 2 2" xfId="31406" xr:uid="{00000000-0005-0000-0000-0000410A0000}"/>
    <cellStyle name="40% - Accent4 4 4 2 3" xfId="49870" xr:uid="{00000000-0005-0000-0000-0000420A0000}"/>
    <cellStyle name="40% - Accent4 4 4 3" xfId="18598" xr:uid="{00000000-0005-0000-0000-0000430A0000}"/>
    <cellStyle name="40% - Accent4 4 4 3 2" xfId="37558" xr:uid="{00000000-0005-0000-0000-0000440A0000}"/>
    <cellStyle name="40% - Accent4 4 4 3 3" xfId="56022" xr:uid="{00000000-0005-0000-0000-0000450A0000}"/>
    <cellStyle name="40% - Accent4 4 4 4" xfId="25253" xr:uid="{00000000-0005-0000-0000-0000460A0000}"/>
    <cellStyle name="40% - Accent4 4 4 5" xfId="43717" xr:uid="{00000000-0005-0000-0000-0000470A0000}"/>
    <cellStyle name="40% - Accent4 4 5" xfId="9380" xr:uid="{00000000-0005-0000-0000-0000480A0000}"/>
    <cellStyle name="40% - Accent4 4 5 2" xfId="28340" xr:uid="{00000000-0005-0000-0000-0000490A0000}"/>
    <cellStyle name="40% - Accent4 4 5 3" xfId="46804" xr:uid="{00000000-0005-0000-0000-00004A0A0000}"/>
    <cellStyle name="40% - Accent4 4 6" xfId="15532" xr:uid="{00000000-0005-0000-0000-00004B0A0000}"/>
    <cellStyle name="40% - Accent4 4 6 2" xfId="34492" xr:uid="{00000000-0005-0000-0000-00004C0A0000}"/>
    <cellStyle name="40% - Accent4 4 6 3" xfId="52956" xr:uid="{00000000-0005-0000-0000-00004D0A0000}"/>
    <cellStyle name="40% - Accent4 4 7" xfId="22187" xr:uid="{00000000-0005-0000-0000-00004E0A0000}"/>
    <cellStyle name="40% - Accent4 4 8" xfId="40648" xr:uid="{00000000-0005-0000-0000-00004F0A0000}"/>
    <cellStyle name="40% - Accent4 5" xfId="488" xr:uid="{00000000-0005-0000-0000-0000500A0000}"/>
    <cellStyle name="40% - Accent4 5 2" xfId="3864" xr:uid="{00000000-0005-0000-0000-0000510A0000}"/>
    <cellStyle name="40% - Accent4 5 2 2" xfId="5473" xr:uid="{00000000-0005-0000-0000-0000520A0000}"/>
    <cellStyle name="40% - Accent4 5 2 2 2" xfId="8558" xr:uid="{00000000-0005-0000-0000-0000530A0000}"/>
    <cellStyle name="40% - Accent4 5 2 2 2 2" xfId="14750" xr:uid="{00000000-0005-0000-0000-0000540A0000}"/>
    <cellStyle name="40% - Accent4 5 2 2 2 2 2" xfId="33710" xr:uid="{00000000-0005-0000-0000-0000550A0000}"/>
    <cellStyle name="40% - Accent4 5 2 2 2 2 3" xfId="52174" xr:uid="{00000000-0005-0000-0000-0000560A0000}"/>
    <cellStyle name="40% - Accent4 5 2 2 2 3" xfId="20902" xr:uid="{00000000-0005-0000-0000-0000570A0000}"/>
    <cellStyle name="40% - Accent4 5 2 2 2 3 2" xfId="39862" xr:uid="{00000000-0005-0000-0000-0000580A0000}"/>
    <cellStyle name="40% - Accent4 5 2 2 2 3 3" xfId="58326" xr:uid="{00000000-0005-0000-0000-0000590A0000}"/>
    <cellStyle name="40% - Accent4 5 2 2 2 4" xfId="27557" xr:uid="{00000000-0005-0000-0000-00005A0A0000}"/>
    <cellStyle name="40% - Accent4 5 2 2 2 5" xfId="46021" xr:uid="{00000000-0005-0000-0000-00005B0A0000}"/>
    <cellStyle name="40% - Accent4 5 2 2 3" xfId="11684" xr:uid="{00000000-0005-0000-0000-00005C0A0000}"/>
    <cellStyle name="40% - Accent4 5 2 2 3 2" xfId="30644" xr:uid="{00000000-0005-0000-0000-00005D0A0000}"/>
    <cellStyle name="40% - Accent4 5 2 2 3 3" xfId="49108" xr:uid="{00000000-0005-0000-0000-00005E0A0000}"/>
    <cellStyle name="40% - Accent4 5 2 2 4" xfId="17836" xr:uid="{00000000-0005-0000-0000-00005F0A0000}"/>
    <cellStyle name="40% - Accent4 5 2 2 4 2" xfId="36796" xr:uid="{00000000-0005-0000-0000-0000600A0000}"/>
    <cellStyle name="40% - Accent4 5 2 2 4 3" xfId="55260" xr:uid="{00000000-0005-0000-0000-0000610A0000}"/>
    <cellStyle name="40% - Accent4 5 2 2 5" xfId="24491" xr:uid="{00000000-0005-0000-0000-0000620A0000}"/>
    <cellStyle name="40% - Accent4 5 2 2 6" xfId="42955" xr:uid="{00000000-0005-0000-0000-0000630A0000}"/>
    <cellStyle name="40% - Accent4 5 2 3" xfId="7023" xr:uid="{00000000-0005-0000-0000-0000640A0000}"/>
    <cellStyle name="40% - Accent4 5 2 3 2" xfId="13216" xr:uid="{00000000-0005-0000-0000-0000650A0000}"/>
    <cellStyle name="40% - Accent4 5 2 3 2 2" xfId="32176" xr:uid="{00000000-0005-0000-0000-0000660A0000}"/>
    <cellStyle name="40% - Accent4 5 2 3 2 3" xfId="50640" xr:uid="{00000000-0005-0000-0000-0000670A0000}"/>
    <cellStyle name="40% - Accent4 5 2 3 3" xfId="19368" xr:uid="{00000000-0005-0000-0000-0000680A0000}"/>
    <cellStyle name="40% - Accent4 5 2 3 3 2" xfId="38328" xr:uid="{00000000-0005-0000-0000-0000690A0000}"/>
    <cellStyle name="40% - Accent4 5 2 3 3 3" xfId="56792" xr:uid="{00000000-0005-0000-0000-00006A0A0000}"/>
    <cellStyle name="40% - Accent4 5 2 3 4" xfId="26023" xr:uid="{00000000-0005-0000-0000-00006B0A0000}"/>
    <cellStyle name="40% - Accent4 5 2 3 5" xfId="44487" xr:uid="{00000000-0005-0000-0000-00006C0A0000}"/>
    <cellStyle name="40% - Accent4 5 2 4" xfId="10150" xr:uid="{00000000-0005-0000-0000-00006D0A0000}"/>
    <cellStyle name="40% - Accent4 5 2 4 2" xfId="29110" xr:uid="{00000000-0005-0000-0000-00006E0A0000}"/>
    <cellStyle name="40% - Accent4 5 2 4 3" xfId="47574" xr:uid="{00000000-0005-0000-0000-00006F0A0000}"/>
    <cellStyle name="40% - Accent4 5 2 5" xfId="16302" xr:uid="{00000000-0005-0000-0000-0000700A0000}"/>
    <cellStyle name="40% - Accent4 5 2 5 2" xfId="35262" xr:uid="{00000000-0005-0000-0000-0000710A0000}"/>
    <cellStyle name="40% - Accent4 5 2 5 3" xfId="53726" xr:uid="{00000000-0005-0000-0000-0000720A0000}"/>
    <cellStyle name="40% - Accent4 5 2 6" xfId="22957" xr:uid="{00000000-0005-0000-0000-0000730A0000}"/>
    <cellStyle name="40% - Accent4 5 2 7" xfId="41421" xr:uid="{00000000-0005-0000-0000-0000740A0000}"/>
    <cellStyle name="40% - Accent4 5 3" xfId="4688" xr:uid="{00000000-0005-0000-0000-0000750A0000}"/>
    <cellStyle name="40% - Accent4 5 3 2" xfId="7789" xr:uid="{00000000-0005-0000-0000-0000760A0000}"/>
    <cellStyle name="40% - Accent4 5 3 2 2" xfId="13981" xr:uid="{00000000-0005-0000-0000-0000770A0000}"/>
    <cellStyle name="40% - Accent4 5 3 2 2 2" xfId="32941" xr:uid="{00000000-0005-0000-0000-0000780A0000}"/>
    <cellStyle name="40% - Accent4 5 3 2 2 3" xfId="51405" xr:uid="{00000000-0005-0000-0000-0000790A0000}"/>
    <cellStyle name="40% - Accent4 5 3 2 3" xfId="20133" xr:uid="{00000000-0005-0000-0000-00007A0A0000}"/>
    <cellStyle name="40% - Accent4 5 3 2 3 2" xfId="39093" xr:uid="{00000000-0005-0000-0000-00007B0A0000}"/>
    <cellStyle name="40% - Accent4 5 3 2 3 3" xfId="57557" xr:uid="{00000000-0005-0000-0000-00007C0A0000}"/>
    <cellStyle name="40% - Accent4 5 3 2 4" xfId="26788" xr:uid="{00000000-0005-0000-0000-00007D0A0000}"/>
    <cellStyle name="40% - Accent4 5 3 2 5" xfId="45252" xr:uid="{00000000-0005-0000-0000-00007E0A0000}"/>
    <cellStyle name="40% - Accent4 5 3 3" xfId="10915" xr:uid="{00000000-0005-0000-0000-00007F0A0000}"/>
    <cellStyle name="40% - Accent4 5 3 3 2" xfId="29875" xr:uid="{00000000-0005-0000-0000-0000800A0000}"/>
    <cellStyle name="40% - Accent4 5 3 3 3" xfId="48339" xr:uid="{00000000-0005-0000-0000-0000810A0000}"/>
    <cellStyle name="40% - Accent4 5 3 4" xfId="17067" xr:uid="{00000000-0005-0000-0000-0000820A0000}"/>
    <cellStyle name="40% - Accent4 5 3 4 2" xfId="36027" xr:uid="{00000000-0005-0000-0000-0000830A0000}"/>
    <cellStyle name="40% - Accent4 5 3 4 3" xfId="54491" xr:uid="{00000000-0005-0000-0000-0000840A0000}"/>
    <cellStyle name="40% - Accent4 5 3 5" xfId="23722" xr:uid="{00000000-0005-0000-0000-0000850A0000}"/>
    <cellStyle name="40% - Accent4 5 3 6" xfId="42186" xr:uid="{00000000-0005-0000-0000-0000860A0000}"/>
    <cellStyle name="40% - Accent4 5 4" xfId="6254" xr:uid="{00000000-0005-0000-0000-0000870A0000}"/>
    <cellStyle name="40% - Accent4 5 4 2" xfId="12447" xr:uid="{00000000-0005-0000-0000-0000880A0000}"/>
    <cellStyle name="40% - Accent4 5 4 2 2" xfId="31407" xr:uid="{00000000-0005-0000-0000-0000890A0000}"/>
    <cellStyle name="40% - Accent4 5 4 2 3" xfId="49871" xr:uid="{00000000-0005-0000-0000-00008A0A0000}"/>
    <cellStyle name="40% - Accent4 5 4 3" xfId="18599" xr:uid="{00000000-0005-0000-0000-00008B0A0000}"/>
    <cellStyle name="40% - Accent4 5 4 3 2" xfId="37559" xr:uid="{00000000-0005-0000-0000-00008C0A0000}"/>
    <cellStyle name="40% - Accent4 5 4 3 3" xfId="56023" xr:uid="{00000000-0005-0000-0000-00008D0A0000}"/>
    <cellStyle name="40% - Accent4 5 4 4" xfId="25254" xr:uid="{00000000-0005-0000-0000-00008E0A0000}"/>
    <cellStyle name="40% - Accent4 5 4 5" xfId="43718" xr:uid="{00000000-0005-0000-0000-00008F0A0000}"/>
    <cellStyle name="40% - Accent4 5 5" xfId="9381" xr:uid="{00000000-0005-0000-0000-0000900A0000}"/>
    <cellStyle name="40% - Accent4 5 5 2" xfId="28341" xr:uid="{00000000-0005-0000-0000-0000910A0000}"/>
    <cellStyle name="40% - Accent4 5 5 3" xfId="46805" xr:uid="{00000000-0005-0000-0000-0000920A0000}"/>
    <cellStyle name="40% - Accent4 5 6" xfId="15533" xr:uid="{00000000-0005-0000-0000-0000930A0000}"/>
    <cellStyle name="40% - Accent4 5 6 2" xfId="34493" xr:uid="{00000000-0005-0000-0000-0000940A0000}"/>
    <cellStyle name="40% - Accent4 5 6 3" xfId="52957" xr:uid="{00000000-0005-0000-0000-0000950A0000}"/>
    <cellStyle name="40% - Accent4 5 7" xfId="22188" xr:uid="{00000000-0005-0000-0000-0000960A0000}"/>
    <cellStyle name="40% - Accent4 5 8" xfId="40649" xr:uid="{00000000-0005-0000-0000-0000970A0000}"/>
    <cellStyle name="40% - Accent4 6" xfId="489" xr:uid="{00000000-0005-0000-0000-0000980A0000}"/>
    <cellStyle name="40% - Accent4 7" xfId="59099" xr:uid="{00000000-0005-0000-0000-0000990A0000}"/>
    <cellStyle name="40% - Accent5" xfId="59081" builtinId="47" customBuiltin="1"/>
    <cellStyle name="40% - Accent5 2" xfId="51" xr:uid="{00000000-0005-0000-0000-00009B0A0000}"/>
    <cellStyle name="40% - Accent5 2 2" xfId="271" xr:uid="{00000000-0005-0000-0000-00009C0A0000}"/>
    <cellStyle name="40% - Accent5 2 2 2" xfId="5474" xr:uid="{00000000-0005-0000-0000-00009D0A0000}"/>
    <cellStyle name="40% - Accent5 2 2 2 2" xfId="8559" xr:uid="{00000000-0005-0000-0000-00009E0A0000}"/>
    <cellStyle name="40% - Accent5 2 2 2 2 2" xfId="14751" xr:uid="{00000000-0005-0000-0000-00009F0A0000}"/>
    <cellStyle name="40% - Accent5 2 2 2 2 2 2" xfId="33711" xr:uid="{00000000-0005-0000-0000-0000A00A0000}"/>
    <cellStyle name="40% - Accent5 2 2 2 2 2 3" xfId="52175" xr:uid="{00000000-0005-0000-0000-0000A10A0000}"/>
    <cellStyle name="40% - Accent5 2 2 2 2 3" xfId="20903" xr:uid="{00000000-0005-0000-0000-0000A20A0000}"/>
    <cellStyle name="40% - Accent5 2 2 2 2 3 2" xfId="39863" xr:uid="{00000000-0005-0000-0000-0000A30A0000}"/>
    <cellStyle name="40% - Accent5 2 2 2 2 3 3" xfId="58327" xr:uid="{00000000-0005-0000-0000-0000A40A0000}"/>
    <cellStyle name="40% - Accent5 2 2 2 2 4" xfId="27558" xr:uid="{00000000-0005-0000-0000-0000A50A0000}"/>
    <cellStyle name="40% - Accent5 2 2 2 2 5" xfId="46022" xr:uid="{00000000-0005-0000-0000-0000A60A0000}"/>
    <cellStyle name="40% - Accent5 2 2 2 3" xfId="11685" xr:uid="{00000000-0005-0000-0000-0000A70A0000}"/>
    <cellStyle name="40% - Accent5 2 2 2 3 2" xfId="30645" xr:uid="{00000000-0005-0000-0000-0000A80A0000}"/>
    <cellStyle name="40% - Accent5 2 2 2 3 3" xfId="49109" xr:uid="{00000000-0005-0000-0000-0000A90A0000}"/>
    <cellStyle name="40% - Accent5 2 2 2 4" xfId="17837" xr:uid="{00000000-0005-0000-0000-0000AA0A0000}"/>
    <cellStyle name="40% - Accent5 2 2 2 4 2" xfId="36797" xr:uid="{00000000-0005-0000-0000-0000AB0A0000}"/>
    <cellStyle name="40% - Accent5 2 2 2 4 3" xfId="55261" xr:uid="{00000000-0005-0000-0000-0000AC0A0000}"/>
    <cellStyle name="40% - Accent5 2 2 2 5" xfId="24492" xr:uid="{00000000-0005-0000-0000-0000AD0A0000}"/>
    <cellStyle name="40% - Accent5 2 2 2 6" xfId="42956" xr:uid="{00000000-0005-0000-0000-0000AE0A0000}"/>
    <cellStyle name="40% - Accent5 2 2 3" xfId="7024" xr:uid="{00000000-0005-0000-0000-0000AF0A0000}"/>
    <cellStyle name="40% - Accent5 2 2 3 2" xfId="13217" xr:uid="{00000000-0005-0000-0000-0000B00A0000}"/>
    <cellStyle name="40% - Accent5 2 2 3 2 2" xfId="32177" xr:uid="{00000000-0005-0000-0000-0000B10A0000}"/>
    <cellStyle name="40% - Accent5 2 2 3 2 3" xfId="50641" xr:uid="{00000000-0005-0000-0000-0000B20A0000}"/>
    <cellStyle name="40% - Accent5 2 2 3 3" xfId="19369" xr:uid="{00000000-0005-0000-0000-0000B30A0000}"/>
    <cellStyle name="40% - Accent5 2 2 3 3 2" xfId="38329" xr:uid="{00000000-0005-0000-0000-0000B40A0000}"/>
    <cellStyle name="40% - Accent5 2 2 3 3 3" xfId="56793" xr:uid="{00000000-0005-0000-0000-0000B50A0000}"/>
    <cellStyle name="40% - Accent5 2 2 3 4" xfId="26024" xr:uid="{00000000-0005-0000-0000-0000B60A0000}"/>
    <cellStyle name="40% - Accent5 2 2 3 5" xfId="44488" xr:uid="{00000000-0005-0000-0000-0000B70A0000}"/>
    <cellStyle name="40% - Accent5 2 2 4" xfId="10151" xr:uid="{00000000-0005-0000-0000-0000B80A0000}"/>
    <cellStyle name="40% - Accent5 2 2 4 2" xfId="29111" xr:uid="{00000000-0005-0000-0000-0000B90A0000}"/>
    <cellStyle name="40% - Accent5 2 2 4 3" xfId="47575" xr:uid="{00000000-0005-0000-0000-0000BA0A0000}"/>
    <cellStyle name="40% - Accent5 2 2 5" xfId="16303" xr:uid="{00000000-0005-0000-0000-0000BB0A0000}"/>
    <cellStyle name="40% - Accent5 2 2 5 2" xfId="35263" xr:uid="{00000000-0005-0000-0000-0000BC0A0000}"/>
    <cellStyle name="40% - Accent5 2 2 5 3" xfId="53727" xr:uid="{00000000-0005-0000-0000-0000BD0A0000}"/>
    <cellStyle name="40% - Accent5 2 2 6" xfId="22958" xr:uid="{00000000-0005-0000-0000-0000BE0A0000}"/>
    <cellStyle name="40% - Accent5 2 2 7" xfId="41422" xr:uid="{00000000-0005-0000-0000-0000BF0A0000}"/>
    <cellStyle name="40% - Accent5 2 3" xfId="4689" xr:uid="{00000000-0005-0000-0000-0000C00A0000}"/>
    <cellStyle name="40% - Accent5 2 3 2" xfId="7790" xr:uid="{00000000-0005-0000-0000-0000C10A0000}"/>
    <cellStyle name="40% - Accent5 2 3 2 2" xfId="13982" xr:uid="{00000000-0005-0000-0000-0000C20A0000}"/>
    <cellStyle name="40% - Accent5 2 3 2 2 2" xfId="32942" xr:uid="{00000000-0005-0000-0000-0000C30A0000}"/>
    <cellStyle name="40% - Accent5 2 3 2 2 3" xfId="51406" xr:uid="{00000000-0005-0000-0000-0000C40A0000}"/>
    <cellStyle name="40% - Accent5 2 3 2 3" xfId="20134" xr:uid="{00000000-0005-0000-0000-0000C50A0000}"/>
    <cellStyle name="40% - Accent5 2 3 2 3 2" xfId="39094" xr:uid="{00000000-0005-0000-0000-0000C60A0000}"/>
    <cellStyle name="40% - Accent5 2 3 2 3 3" xfId="57558" xr:uid="{00000000-0005-0000-0000-0000C70A0000}"/>
    <cellStyle name="40% - Accent5 2 3 2 4" xfId="26789" xr:uid="{00000000-0005-0000-0000-0000C80A0000}"/>
    <cellStyle name="40% - Accent5 2 3 2 5" xfId="45253" xr:uid="{00000000-0005-0000-0000-0000C90A0000}"/>
    <cellStyle name="40% - Accent5 2 3 3" xfId="10916" xr:uid="{00000000-0005-0000-0000-0000CA0A0000}"/>
    <cellStyle name="40% - Accent5 2 3 3 2" xfId="29876" xr:uid="{00000000-0005-0000-0000-0000CB0A0000}"/>
    <cellStyle name="40% - Accent5 2 3 3 3" xfId="48340" xr:uid="{00000000-0005-0000-0000-0000CC0A0000}"/>
    <cellStyle name="40% - Accent5 2 3 4" xfId="17068" xr:uid="{00000000-0005-0000-0000-0000CD0A0000}"/>
    <cellStyle name="40% - Accent5 2 3 4 2" xfId="36028" xr:uid="{00000000-0005-0000-0000-0000CE0A0000}"/>
    <cellStyle name="40% - Accent5 2 3 4 3" xfId="54492" xr:uid="{00000000-0005-0000-0000-0000CF0A0000}"/>
    <cellStyle name="40% - Accent5 2 3 5" xfId="23723" xr:uid="{00000000-0005-0000-0000-0000D00A0000}"/>
    <cellStyle name="40% - Accent5 2 3 6" xfId="42187" xr:uid="{00000000-0005-0000-0000-0000D10A0000}"/>
    <cellStyle name="40% - Accent5 2 4" xfId="6255" xr:uid="{00000000-0005-0000-0000-0000D20A0000}"/>
    <cellStyle name="40% - Accent5 2 4 2" xfId="12448" xr:uid="{00000000-0005-0000-0000-0000D30A0000}"/>
    <cellStyle name="40% - Accent5 2 4 2 2" xfId="31408" xr:uid="{00000000-0005-0000-0000-0000D40A0000}"/>
    <cellStyle name="40% - Accent5 2 4 2 3" xfId="49872" xr:uid="{00000000-0005-0000-0000-0000D50A0000}"/>
    <cellStyle name="40% - Accent5 2 4 3" xfId="18600" xr:uid="{00000000-0005-0000-0000-0000D60A0000}"/>
    <cellStyle name="40% - Accent5 2 4 3 2" xfId="37560" xr:uid="{00000000-0005-0000-0000-0000D70A0000}"/>
    <cellStyle name="40% - Accent5 2 4 3 3" xfId="56024" xr:uid="{00000000-0005-0000-0000-0000D80A0000}"/>
    <cellStyle name="40% - Accent5 2 4 4" xfId="25255" xr:uid="{00000000-0005-0000-0000-0000D90A0000}"/>
    <cellStyle name="40% - Accent5 2 4 5" xfId="43719" xr:uid="{00000000-0005-0000-0000-0000DA0A0000}"/>
    <cellStyle name="40% - Accent5 2 5" xfId="9382" xr:uid="{00000000-0005-0000-0000-0000DB0A0000}"/>
    <cellStyle name="40% - Accent5 2 5 2" xfId="28342" xr:uid="{00000000-0005-0000-0000-0000DC0A0000}"/>
    <cellStyle name="40% - Accent5 2 5 3" xfId="46806" xr:uid="{00000000-0005-0000-0000-0000DD0A0000}"/>
    <cellStyle name="40% - Accent5 2 6" xfId="15534" xr:uid="{00000000-0005-0000-0000-0000DE0A0000}"/>
    <cellStyle name="40% - Accent5 2 6 2" xfId="34494" xr:uid="{00000000-0005-0000-0000-0000DF0A0000}"/>
    <cellStyle name="40% - Accent5 2 6 3" xfId="52958" xr:uid="{00000000-0005-0000-0000-0000E00A0000}"/>
    <cellStyle name="40% - Accent5 2 7" xfId="22057" xr:uid="{00000000-0005-0000-0000-0000E10A0000}"/>
    <cellStyle name="40% - Accent5 2 8" xfId="22189" xr:uid="{00000000-0005-0000-0000-0000E20A0000}"/>
    <cellStyle name="40% - Accent5 2 9" xfId="40650" xr:uid="{00000000-0005-0000-0000-0000E30A0000}"/>
    <cellStyle name="40% - Accent5 3" xfId="52" xr:uid="{00000000-0005-0000-0000-0000E40A0000}"/>
    <cellStyle name="40% - Accent5 3 2" xfId="272" xr:uid="{00000000-0005-0000-0000-0000E50A0000}"/>
    <cellStyle name="40% - Accent5 3 2 2" xfId="5475" xr:uid="{00000000-0005-0000-0000-0000E60A0000}"/>
    <cellStyle name="40% - Accent5 3 2 2 2" xfId="8560" xr:uid="{00000000-0005-0000-0000-0000E70A0000}"/>
    <cellStyle name="40% - Accent5 3 2 2 2 2" xfId="14752" xr:uid="{00000000-0005-0000-0000-0000E80A0000}"/>
    <cellStyle name="40% - Accent5 3 2 2 2 2 2" xfId="33712" xr:uid="{00000000-0005-0000-0000-0000E90A0000}"/>
    <cellStyle name="40% - Accent5 3 2 2 2 2 3" xfId="52176" xr:uid="{00000000-0005-0000-0000-0000EA0A0000}"/>
    <cellStyle name="40% - Accent5 3 2 2 2 3" xfId="20904" xr:uid="{00000000-0005-0000-0000-0000EB0A0000}"/>
    <cellStyle name="40% - Accent5 3 2 2 2 3 2" xfId="39864" xr:uid="{00000000-0005-0000-0000-0000EC0A0000}"/>
    <cellStyle name="40% - Accent5 3 2 2 2 3 3" xfId="58328" xr:uid="{00000000-0005-0000-0000-0000ED0A0000}"/>
    <cellStyle name="40% - Accent5 3 2 2 2 4" xfId="27559" xr:uid="{00000000-0005-0000-0000-0000EE0A0000}"/>
    <cellStyle name="40% - Accent5 3 2 2 2 5" xfId="46023" xr:uid="{00000000-0005-0000-0000-0000EF0A0000}"/>
    <cellStyle name="40% - Accent5 3 2 2 3" xfId="11686" xr:uid="{00000000-0005-0000-0000-0000F00A0000}"/>
    <cellStyle name="40% - Accent5 3 2 2 3 2" xfId="30646" xr:uid="{00000000-0005-0000-0000-0000F10A0000}"/>
    <cellStyle name="40% - Accent5 3 2 2 3 3" xfId="49110" xr:uid="{00000000-0005-0000-0000-0000F20A0000}"/>
    <cellStyle name="40% - Accent5 3 2 2 4" xfId="17838" xr:uid="{00000000-0005-0000-0000-0000F30A0000}"/>
    <cellStyle name="40% - Accent5 3 2 2 4 2" xfId="36798" xr:uid="{00000000-0005-0000-0000-0000F40A0000}"/>
    <cellStyle name="40% - Accent5 3 2 2 4 3" xfId="55262" xr:uid="{00000000-0005-0000-0000-0000F50A0000}"/>
    <cellStyle name="40% - Accent5 3 2 2 5" xfId="24493" xr:uid="{00000000-0005-0000-0000-0000F60A0000}"/>
    <cellStyle name="40% - Accent5 3 2 2 6" xfId="42957" xr:uid="{00000000-0005-0000-0000-0000F70A0000}"/>
    <cellStyle name="40% - Accent5 3 2 3" xfId="7025" xr:uid="{00000000-0005-0000-0000-0000F80A0000}"/>
    <cellStyle name="40% - Accent5 3 2 3 2" xfId="13218" xr:uid="{00000000-0005-0000-0000-0000F90A0000}"/>
    <cellStyle name="40% - Accent5 3 2 3 2 2" xfId="32178" xr:uid="{00000000-0005-0000-0000-0000FA0A0000}"/>
    <cellStyle name="40% - Accent5 3 2 3 2 3" xfId="50642" xr:uid="{00000000-0005-0000-0000-0000FB0A0000}"/>
    <cellStyle name="40% - Accent5 3 2 3 3" xfId="19370" xr:uid="{00000000-0005-0000-0000-0000FC0A0000}"/>
    <cellStyle name="40% - Accent5 3 2 3 3 2" xfId="38330" xr:uid="{00000000-0005-0000-0000-0000FD0A0000}"/>
    <cellStyle name="40% - Accent5 3 2 3 3 3" xfId="56794" xr:uid="{00000000-0005-0000-0000-0000FE0A0000}"/>
    <cellStyle name="40% - Accent5 3 2 3 4" xfId="26025" xr:uid="{00000000-0005-0000-0000-0000FF0A0000}"/>
    <cellStyle name="40% - Accent5 3 2 3 5" xfId="44489" xr:uid="{00000000-0005-0000-0000-0000000B0000}"/>
    <cellStyle name="40% - Accent5 3 2 4" xfId="10152" xr:uid="{00000000-0005-0000-0000-0000010B0000}"/>
    <cellStyle name="40% - Accent5 3 2 4 2" xfId="29112" xr:uid="{00000000-0005-0000-0000-0000020B0000}"/>
    <cellStyle name="40% - Accent5 3 2 4 3" xfId="47576" xr:uid="{00000000-0005-0000-0000-0000030B0000}"/>
    <cellStyle name="40% - Accent5 3 2 5" xfId="16304" xr:uid="{00000000-0005-0000-0000-0000040B0000}"/>
    <cellStyle name="40% - Accent5 3 2 5 2" xfId="35264" xr:uid="{00000000-0005-0000-0000-0000050B0000}"/>
    <cellStyle name="40% - Accent5 3 2 5 3" xfId="53728" xr:uid="{00000000-0005-0000-0000-0000060B0000}"/>
    <cellStyle name="40% - Accent5 3 2 6" xfId="22959" xr:uid="{00000000-0005-0000-0000-0000070B0000}"/>
    <cellStyle name="40% - Accent5 3 2 7" xfId="41423" xr:uid="{00000000-0005-0000-0000-0000080B0000}"/>
    <cellStyle name="40% - Accent5 3 3" xfId="4690" xr:uid="{00000000-0005-0000-0000-0000090B0000}"/>
    <cellStyle name="40% - Accent5 3 3 2" xfId="7791" xr:uid="{00000000-0005-0000-0000-00000A0B0000}"/>
    <cellStyle name="40% - Accent5 3 3 2 2" xfId="13983" xr:uid="{00000000-0005-0000-0000-00000B0B0000}"/>
    <cellStyle name="40% - Accent5 3 3 2 2 2" xfId="32943" xr:uid="{00000000-0005-0000-0000-00000C0B0000}"/>
    <cellStyle name="40% - Accent5 3 3 2 2 3" xfId="51407" xr:uid="{00000000-0005-0000-0000-00000D0B0000}"/>
    <cellStyle name="40% - Accent5 3 3 2 3" xfId="20135" xr:uid="{00000000-0005-0000-0000-00000E0B0000}"/>
    <cellStyle name="40% - Accent5 3 3 2 3 2" xfId="39095" xr:uid="{00000000-0005-0000-0000-00000F0B0000}"/>
    <cellStyle name="40% - Accent5 3 3 2 3 3" xfId="57559" xr:uid="{00000000-0005-0000-0000-0000100B0000}"/>
    <cellStyle name="40% - Accent5 3 3 2 4" xfId="26790" xr:uid="{00000000-0005-0000-0000-0000110B0000}"/>
    <cellStyle name="40% - Accent5 3 3 2 5" xfId="45254" xr:uid="{00000000-0005-0000-0000-0000120B0000}"/>
    <cellStyle name="40% - Accent5 3 3 3" xfId="10917" xr:uid="{00000000-0005-0000-0000-0000130B0000}"/>
    <cellStyle name="40% - Accent5 3 3 3 2" xfId="29877" xr:uid="{00000000-0005-0000-0000-0000140B0000}"/>
    <cellStyle name="40% - Accent5 3 3 3 3" xfId="48341" xr:uid="{00000000-0005-0000-0000-0000150B0000}"/>
    <cellStyle name="40% - Accent5 3 3 4" xfId="17069" xr:uid="{00000000-0005-0000-0000-0000160B0000}"/>
    <cellStyle name="40% - Accent5 3 3 4 2" xfId="36029" xr:uid="{00000000-0005-0000-0000-0000170B0000}"/>
    <cellStyle name="40% - Accent5 3 3 4 3" xfId="54493" xr:uid="{00000000-0005-0000-0000-0000180B0000}"/>
    <cellStyle name="40% - Accent5 3 3 5" xfId="23724" xr:uid="{00000000-0005-0000-0000-0000190B0000}"/>
    <cellStyle name="40% - Accent5 3 3 6" xfId="42188" xr:uid="{00000000-0005-0000-0000-00001A0B0000}"/>
    <cellStyle name="40% - Accent5 3 4" xfId="6256" xr:uid="{00000000-0005-0000-0000-00001B0B0000}"/>
    <cellStyle name="40% - Accent5 3 4 2" xfId="12449" xr:uid="{00000000-0005-0000-0000-00001C0B0000}"/>
    <cellStyle name="40% - Accent5 3 4 2 2" xfId="31409" xr:uid="{00000000-0005-0000-0000-00001D0B0000}"/>
    <cellStyle name="40% - Accent5 3 4 2 3" xfId="49873" xr:uid="{00000000-0005-0000-0000-00001E0B0000}"/>
    <cellStyle name="40% - Accent5 3 4 3" xfId="18601" xr:uid="{00000000-0005-0000-0000-00001F0B0000}"/>
    <cellStyle name="40% - Accent5 3 4 3 2" xfId="37561" xr:uid="{00000000-0005-0000-0000-0000200B0000}"/>
    <cellStyle name="40% - Accent5 3 4 3 3" xfId="56025" xr:uid="{00000000-0005-0000-0000-0000210B0000}"/>
    <cellStyle name="40% - Accent5 3 4 4" xfId="25256" xr:uid="{00000000-0005-0000-0000-0000220B0000}"/>
    <cellStyle name="40% - Accent5 3 4 5" xfId="43720" xr:uid="{00000000-0005-0000-0000-0000230B0000}"/>
    <cellStyle name="40% - Accent5 3 5" xfId="9383" xr:uid="{00000000-0005-0000-0000-0000240B0000}"/>
    <cellStyle name="40% - Accent5 3 5 2" xfId="28343" xr:uid="{00000000-0005-0000-0000-0000250B0000}"/>
    <cellStyle name="40% - Accent5 3 5 3" xfId="46807" xr:uid="{00000000-0005-0000-0000-0000260B0000}"/>
    <cellStyle name="40% - Accent5 3 6" xfId="15535" xr:uid="{00000000-0005-0000-0000-0000270B0000}"/>
    <cellStyle name="40% - Accent5 3 6 2" xfId="34495" xr:uid="{00000000-0005-0000-0000-0000280B0000}"/>
    <cellStyle name="40% - Accent5 3 6 3" xfId="52959" xr:uid="{00000000-0005-0000-0000-0000290B0000}"/>
    <cellStyle name="40% - Accent5 3 7" xfId="22058" xr:uid="{00000000-0005-0000-0000-00002A0B0000}"/>
    <cellStyle name="40% - Accent5 3 8" xfId="22190" xr:uid="{00000000-0005-0000-0000-00002B0B0000}"/>
    <cellStyle name="40% - Accent5 3 9" xfId="40651" xr:uid="{00000000-0005-0000-0000-00002C0B0000}"/>
    <cellStyle name="40% - Accent5 4" xfId="490" xr:uid="{00000000-0005-0000-0000-00002D0B0000}"/>
    <cellStyle name="40% - Accent5 4 2" xfId="3865" xr:uid="{00000000-0005-0000-0000-00002E0B0000}"/>
    <cellStyle name="40% - Accent5 4 2 2" xfId="5476" xr:uid="{00000000-0005-0000-0000-00002F0B0000}"/>
    <cellStyle name="40% - Accent5 4 2 2 2" xfId="8561" xr:uid="{00000000-0005-0000-0000-0000300B0000}"/>
    <cellStyle name="40% - Accent5 4 2 2 2 2" xfId="14753" xr:uid="{00000000-0005-0000-0000-0000310B0000}"/>
    <cellStyle name="40% - Accent5 4 2 2 2 2 2" xfId="33713" xr:uid="{00000000-0005-0000-0000-0000320B0000}"/>
    <cellStyle name="40% - Accent5 4 2 2 2 2 3" xfId="52177" xr:uid="{00000000-0005-0000-0000-0000330B0000}"/>
    <cellStyle name="40% - Accent5 4 2 2 2 3" xfId="20905" xr:uid="{00000000-0005-0000-0000-0000340B0000}"/>
    <cellStyle name="40% - Accent5 4 2 2 2 3 2" xfId="39865" xr:uid="{00000000-0005-0000-0000-0000350B0000}"/>
    <cellStyle name="40% - Accent5 4 2 2 2 3 3" xfId="58329" xr:uid="{00000000-0005-0000-0000-0000360B0000}"/>
    <cellStyle name="40% - Accent5 4 2 2 2 4" xfId="27560" xr:uid="{00000000-0005-0000-0000-0000370B0000}"/>
    <cellStyle name="40% - Accent5 4 2 2 2 5" xfId="46024" xr:uid="{00000000-0005-0000-0000-0000380B0000}"/>
    <cellStyle name="40% - Accent5 4 2 2 3" xfId="11687" xr:uid="{00000000-0005-0000-0000-0000390B0000}"/>
    <cellStyle name="40% - Accent5 4 2 2 3 2" xfId="30647" xr:uid="{00000000-0005-0000-0000-00003A0B0000}"/>
    <cellStyle name="40% - Accent5 4 2 2 3 3" xfId="49111" xr:uid="{00000000-0005-0000-0000-00003B0B0000}"/>
    <cellStyle name="40% - Accent5 4 2 2 4" xfId="17839" xr:uid="{00000000-0005-0000-0000-00003C0B0000}"/>
    <cellStyle name="40% - Accent5 4 2 2 4 2" xfId="36799" xr:uid="{00000000-0005-0000-0000-00003D0B0000}"/>
    <cellStyle name="40% - Accent5 4 2 2 4 3" xfId="55263" xr:uid="{00000000-0005-0000-0000-00003E0B0000}"/>
    <cellStyle name="40% - Accent5 4 2 2 5" xfId="24494" xr:uid="{00000000-0005-0000-0000-00003F0B0000}"/>
    <cellStyle name="40% - Accent5 4 2 2 6" xfId="42958" xr:uid="{00000000-0005-0000-0000-0000400B0000}"/>
    <cellStyle name="40% - Accent5 4 2 3" xfId="7026" xr:uid="{00000000-0005-0000-0000-0000410B0000}"/>
    <cellStyle name="40% - Accent5 4 2 3 2" xfId="13219" xr:uid="{00000000-0005-0000-0000-0000420B0000}"/>
    <cellStyle name="40% - Accent5 4 2 3 2 2" xfId="32179" xr:uid="{00000000-0005-0000-0000-0000430B0000}"/>
    <cellStyle name="40% - Accent5 4 2 3 2 3" xfId="50643" xr:uid="{00000000-0005-0000-0000-0000440B0000}"/>
    <cellStyle name="40% - Accent5 4 2 3 3" xfId="19371" xr:uid="{00000000-0005-0000-0000-0000450B0000}"/>
    <cellStyle name="40% - Accent5 4 2 3 3 2" xfId="38331" xr:uid="{00000000-0005-0000-0000-0000460B0000}"/>
    <cellStyle name="40% - Accent5 4 2 3 3 3" xfId="56795" xr:uid="{00000000-0005-0000-0000-0000470B0000}"/>
    <cellStyle name="40% - Accent5 4 2 3 4" xfId="26026" xr:uid="{00000000-0005-0000-0000-0000480B0000}"/>
    <cellStyle name="40% - Accent5 4 2 3 5" xfId="44490" xr:uid="{00000000-0005-0000-0000-0000490B0000}"/>
    <cellStyle name="40% - Accent5 4 2 4" xfId="10153" xr:uid="{00000000-0005-0000-0000-00004A0B0000}"/>
    <cellStyle name="40% - Accent5 4 2 4 2" xfId="29113" xr:uid="{00000000-0005-0000-0000-00004B0B0000}"/>
    <cellStyle name="40% - Accent5 4 2 4 3" xfId="47577" xr:uid="{00000000-0005-0000-0000-00004C0B0000}"/>
    <cellStyle name="40% - Accent5 4 2 5" xfId="16305" xr:uid="{00000000-0005-0000-0000-00004D0B0000}"/>
    <cellStyle name="40% - Accent5 4 2 5 2" xfId="35265" xr:uid="{00000000-0005-0000-0000-00004E0B0000}"/>
    <cellStyle name="40% - Accent5 4 2 5 3" xfId="53729" xr:uid="{00000000-0005-0000-0000-00004F0B0000}"/>
    <cellStyle name="40% - Accent5 4 2 6" xfId="22960" xr:uid="{00000000-0005-0000-0000-0000500B0000}"/>
    <cellStyle name="40% - Accent5 4 2 7" xfId="41424" xr:uid="{00000000-0005-0000-0000-0000510B0000}"/>
    <cellStyle name="40% - Accent5 4 3" xfId="4691" xr:uid="{00000000-0005-0000-0000-0000520B0000}"/>
    <cellStyle name="40% - Accent5 4 3 2" xfId="7792" xr:uid="{00000000-0005-0000-0000-0000530B0000}"/>
    <cellStyle name="40% - Accent5 4 3 2 2" xfId="13984" xr:uid="{00000000-0005-0000-0000-0000540B0000}"/>
    <cellStyle name="40% - Accent5 4 3 2 2 2" xfId="32944" xr:uid="{00000000-0005-0000-0000-0000550B0000}"/>
    <cellStyle name="40% - Accent5 4 3 2 2 3" xfId="51408" xr:uid="{00000000-0005-0000-0000-0000560B0000}"/>
    <cellStyle name="40% - Accent5 4 3 2 3" xfId="20136" xr:uid="{00000000-0005-0000-0000-0000570B0000}"/>
    <cellStyle name="40% - Accent5 4 3 2 3 2" xfId="39096" xr:uid="{00000000-0005-0000-0000-0000580B0000}"/>
    <cellStyle name="40% - Accent5 4 3 2 3 3" xfId="57560" xr:uid="{00000000-0005-0000-0000-0000590B0000}"/>
    <cellStyle name="40% - Accent5 4 3 2 4" xfId="26791" xr:uid="{00000000-0005-0000-0000-00005A0B0000}"/>
    <cellStyle name="40% - Accent5 4 3 2 5" xfId="45255" xr:uid="{00000000-0005-0000-0000-00005B0B0000}"/>
    <cellStyle name="40% - Accent5 4 3 3" xfId="10918" xr:uid="{00000000-0005-0000-0000-00005C0B0000}"/>
    <cellStyle name="40% - Accent5 4 3 3 2" xfId="29878" xr:uid="{00000000-0005-0000-0000-00005D0B0000}"/>
    <cellStyle name="40% - Accent5 4 3 3 3" xfId="48342" xr:uid="{00000000-0005-0000-0000-00005E0B0000}"/>
    <cellStyle name="40% - Accent5 4 3 4" xfId="17070" xr:uid="{00000000-0005-0000-0000-00005F0B0000}"/>
    <cellStyle name="40% - Accent5 4 3 4 2" xfId="36030" xr:uid="{00000000-0005-0000-0000-0000600B0000}"/>
    <cellStyle name="40% - Accent5 4 3 4 3" xfId="54494" xr:uid="{00000000-0005-0000-0000-0000610B0000}"/>
    <cellStyle name="40% - Accent5 4 3 5" xfId="23725" xr:uid="{00000000-0005-0000-0000-0000620B0000}"/>
    <cellStyle name="40% - Accent5 4 3 6" xfId="42189" xr:uid="{00000000-0005-0000-0000-0000630B0000}"/>
    <cellStyle name="40% - Accent5 4 4" xfId="6257" xr:uid="{00000000-0005-0000-0000-0000640B0000}"/>
    <cellStyle name="40% - Accent5 4 4 2" xfId="12450" xr:uid="{00000000-0005-0000-0000-0000650B0000}"/>
    <cellStyle name="40% - Accent5 4 4 2 2" xfId="31410" xr:uid="{00000000-0005-0000-0000-0000660B0000}"/>
    <cellStyle name="40% - Accent5 4 4 2 3" xfId="49874" xr:uid="{00000000-0005-0000-0000-0000670B0000}"/>
    <cellStyle name="40% - Accent5 4 4 3" xfId="18602" xr:uid="{00000000-0005-0000-0000-0000680B0000}"/>
    <cellStyle name="40% - Accent5 4 4 3 2" xfId="37562" xr:uid="{00000000-0005-0000-0000-0000690B0000}"/>
    <cellStyle name="40% - Accent5 4 4 3 3" xfId="56026" xr:uid="{00000000-0005-0000-0000-00006A0B0000}"/>
    <cellStyle name="40% - Accent5 4 4 4" xfId="25257" xr:uid="{00000000-0005-0000-0000-00006B0B0000}"/>
    <cellStyle name="40% - Accent5 4 4 5" xfId="43721" xr:uid="{00000000-0005-0000-0000-00006C0B0000}"/>
    <cellStyle name="40% - Accent5 4 5" xfId="9384" xr:uid="{00000000-0005-0000-0000-00006D0B0000}"/>
    <cellStyle name="40% - Accent5 4 5 2" xfId="28344" xr:uid="{00000000-0005-0000-0000-00006E0B0000}"/>
    <cellStyle name="40% - Accent5 4 5 3" xfId="46808" xr:uid="{00000000-0005-0000-0000-00006F0B0000}"/>
    <cellStyle name="40% - Accent5 4 6" xfId="15536" xr:uid="{00000000-0005-0000-0000-0000700B0000}"/>
    <cellStyle name="40% - Accent5 4 6 2" xfId="34496" xr:uid="{00000000-0005-0000-0000-0000710B0000}"/>
    <cellStyle name="40% - Accent5 4 6 3" xfId="52960" xr:uid="{00000000-0005-0000-0000-0000720B0000}"/>
    <cellStyle name="40% - Accent5 4 7" xfId="22191" xr:uid="{00000000-0005-0000-0000-0000730B0000}"/>
    <cellStyle name="40% - Accent5 4 8" xfId="40652" xr:uid="{00000000-0005-0000-0000-0000740B0000}"/>
    <cellStyle name="40% - Accent5 5" xfId="491" xr:uid="{00000000-0005-0000-0000-0000750B0000}"/>
    <cellStyle name="40% - Accent5 6" xfId="59101" xr:uid="{00000000-0005-0000-0000-0000760B0000}"/>
    <cellStyle name="40% - Accent6" xfId="59085" builtinId="51" customBuiltin="1"/>
    <cellStyle name="40% - Accent6 2" xfId="53" xr:uid="{00000000-0005-0000-0000-0000780B0000}"/>
    <cellStyle name="40% - Accent6 2 2" xfId="273" xr:uid="{00000000-0005-0000-0000-0000790B0000}"/>
    <cellStyle name="40% - Accent6 2 2 2" xfId="5477" xr:uid="{00000000-0005-0000-0000-00007A0B0000}"/>
    <cellStyle name="40% - Accent6 2 2 2 2" xfId="8562" xr:uid="{00000000-0005-0000-0000-00007B0B0000}"/>
    <cellStyle name="40% - Accent6 2 2 2 2 2" xfId="14754" xr:uid="{00000000-0005-0000-0000-00007C0B0000}"/>
    <cellStyle name="40% - Accent6 2 2 2 2 2 2" xfId="33714" xr:uid="{00000000-0005-0000-0000-00007D0B0000}"/>
    <cellStyle name="40% - Accent6 2 2 2 2 2 3" xfId="52178" xr:uid="{00000000-0005-0000-0000-00007E0B0000}"/>
    <cellStyle name="40% - Accent6 2 2 2 2 3" xfId="20906" xr:uid="{00000000-0005-0000-0000-00007F0B0000}"/>
    <cellStyle name="40% - Accent6 2 2 2 2 3 2" xfId="39866" xr:uid="{00000000-0005-0000-0000-0000800B0000}"/>
    <cellStyle name="40% - Accent6 2 2 2 2 3 3" xfId="58330" xr:uid="{00000000-0005-0000-0000-0000810B0000}"/>
    <cellStyle name="40% - Accent6 2 2 2 2 4" xfId="27561" xr:uid="{00000000-0005-0000-0000-0000820B0000}"/>
    <cellStyle name="40% - Accent6 2 2 2 2 5" xfId="46025" xr:uid="{00000000-0005-0000-0000-0000830B0000}"/>
    <cellStyle name="40% - Accent6 2 2 2 3" xfId="11688" xr:uid="{00000000-0005-0000-0000-0000840B0000}"/>
    <cellStyle name="40% - Accent6 2 2 2 3 2" xfId="30648" xr:uid="{00000000-0005-0000-0000-0000850B0000}"/>
    <cellStyle name="40% - Accent6 2 2 2 3 3" xfId="49112" xr:uid="{00000000-0005-0000-0000-0000860B0000}"/>
    <cellStyle name="40% - Accent6 2 2 2 4" xfId="17840" xr:uid="{00000000-0005-0000-0000-0000870B0000}"/>
    <cellStyle name="40% - Accent6 2 2 2 4 2" xfId="36800" xr:uid="{00000000-0005-0000-0000-0000880B0000}"/>
    <cellStyle name="40% - Accent6 2 2 2 4 3" xfId="55264" xr:uid="{00000000-0005-0000-0000-0000890B0000}"/>
    <cellStyle name="40% - Accent6 2 2 2 5" xfId="24495" xr:uid="{00000000-0005-0000-0000-00008A0B0000}"/>
    <cellStyle name="40% - Accent6 2 2 2 6" xfId="42959" xr:uid="{00000000-0005-0000-0000-00008B0B0000}"/>
    <cellStyle name="40% - Accent6 2 2 3" xfId="7027" xr:uid="{00000000-0005-0000-0000-00008C0B0000}"/>
    <cellStyle name="40% - Accent6 2 2 3 2" xfId="13220" xr:uid="{00000000-0005-0000-0000-00008D0B0000}"/>
    <cellStyle name="40% - Accent6 2 2 3 2 2" xfId="32180" xr:uid="{00000000-0005-0000-0000-00008E0B0000}"/>
    <cellStyle name="40% - Accent6 2 2 3 2 3" xfId="50644" xr:uid="{00000000-0005-0000-0000-00008F0B0000}"/>
    <cellStyle name="40% - Accent6 2 2 3 3" xfId="19372" xr:uid="{00000000-0005-0000-0000-0000900B0000}"/>
    <cellStyle name="40% - Accent6 2 2 3 3 2" xfId="38332" xr:uid="{00000000-0005-0000-0000-0000910B0000}"/>
    <cellStyle name="40% - Accent6 2 2 3 3 3" xfId="56796" xr:uid="{00000000-0005-0000-0000-0000920B0000}"/>
    <cellStyle name="40% - Accent6 2 2 3 4" xfId="26027" xr:uid="{00000000-0005-0000-0000-0000930B0000}"/>
    <cellStyle name="40% - Accent6 2 2 3 5" xfId="44491" xr:uid="{00000000-0005-0000-0000-0000940B0000}"/>
    <cellStyle name="40% - Accent6 2 2 4" xfId="10154" xr:uid="{00000000-0005-0000-0000-0000950B0000}"/>
    <cellStyle name="40% - Accent6 2 2 4 2" xfId="29114" xr:uid="{00000000-0005-0000-0000-0000960B0000}"/>
    <cellStyle name="40% - Accent6 2 2 4 3" xfId="47578" xr:uid="{00000000-0005-0000-0000-0000970B0000}"/>
    <cellStyle name="40% - Accent6 2 2 5" xfId="16306" xr:uid="{00000000-0005-0000-0000-0000980B0000}"/>
    <cellStyle name="40% - Accent6 2 2 5 2" xfId="35266" xr:uid="{00000000-0005-0000-0000-0000990B0000}"/>
    <cellStyle name="40% - Accent6 2 2 5 3" xfId="53730" xr:uid="{00000000-0005-0000-0000-00009A0B0000}"/>
    <cellStyle name="40% - Accent6 2 2 6" xfId="22961" xr:uid="{00000000-0005-0000-0000-00009B0B0000}"/>
    <cellStyle name="40% - Accent6 2 2 7" xfId="41425" xr:uid="{00000000-0005-0000-0000-00009C0B0000}"/>
    <cellStyle name="40% - Accent6 2 3" xfId="4692" xr:uid="{00000000-0005-0000-0000-00009D0B0000}"/>
    <cellStyle name="40% - Accent6 2 3 2" xfId="7793" xr:uid="{00000000-0005-0000-0000-00009E0B0000}"/>
    <cellStyle name="40% - Accent6 2 3 2 2" xfId="13985" xr:uid="{00000000-0005-0000-0000-00009F0B0000}"/>
    <cellStyle name="40% - Accent6 2 3 2 2 2" xfId="32945" xr:uid="{00000000-0005-0000-0000-0000A00B0000}"/>
    <cellStyle name="40% - Accent6 2 3 2 2 3" xfId="51409" xr:uid="{00000000-0005-0000-0000-0000A10B0000}"/>
    <cellStyle name="40% - Accent6 2 3 2 3" xfId="20137" xr:uid="{00000000-0005-0000-0000-0000A20B0000}"/>
    <cellStyle name="40% - Accent6 2 3 2 3 2" xfId="39097" xr:uid="{00000000-0005-0000-0000-0000A30B0000}"/>
    <cellStyle name="40% - Accent6 2 3 2 3 3" xfId="57561" xr:uid="{00000000-0005-0000-0000-0000A40B0000}"/>
    <cellStyle name="40% - Accent6 2 3 2 4" xfId="26792" xr:uid="{00000000-0005-0000-0000-0000A50B0000}"/>
    <cellStyle name="40% - Accent6 2 3 2 5" xfId="45256" xr:uid="{00000000-0005-0000-0000-0000A60B0000}"/>
    <cellStyle name="40% - Accent6 2 3 3" xfId="10919" xr:uid="{00000000-0005-0000-0000-0000A70B0000}"/>
    <cellStyle name="40% - Accent6 2 3 3 2" xfId="29879" xr:uid="{00000000-0005-0000-0000-0000A80B0000}"/>
    <cellStyle name="40% - Accent6 2 3 3 3" xfId="48343" xr:uid="{00000000-0005-0000-0000-0000A90B0000}"/>
    <cellStyle name="40% - Accent6 2 3 4" xfId="17071" xr:uid="{00000000-0005-0000-0000-0000AA0B0000}"/>
    <cellStyle name="40% - Accent6 2 3 4 2" xfId="36031" xr:uid="{00000000-0005-0000-0000-0000AB0B0000}"/>
    <cellStyle name="40% - Accent6 2 3 4 3" xfId="54495" xr:uid="{00000000-0005-0000-0000-0000AC0B0000}"/>
    <cellStyle name="40% - Accent6 2 3 5" xfId="23726" xr:uid="{00000000-0005-0000-0000-0000AD0B0000}"/>
    <cellStyle name="40% - Accent6 2 3 6" xfId="42190" xr:uid="{00000000-0005-0000-0000-0000AE0B0000}"/>
    <cellStyle name="40% - Accent6 2 4" xfId="6258" xr:uid="{00000000-0005-0000-0000-0000AF0B0000}"/>
    <cellStyle name="40% - Accent6 2 4 2" xfId="12451" xr:uid="{00000000-0005-0000-0000-0000B00B0000}"/>
    <cellStyle name="40% - Accent6 2 4 2 2" xfId="31411" xr:uid="{00000000-0005-0000-0000-0000B10B0000}"/>
    <cellStyle name="40% - Accent6 2 4 2 3" xfId="49875" xr:uid="{00000000-0005-0000-0000-0000B20B0000}"/>
    <cellStyle name="40% - Accent6 2 4 3" xfId="18603" xr:uid="{00000000-0005-0000-0000-0000B30B0000}"/>
    <cellStyle name="40% - Accent6 2 4 3 2" xfId="37563" xr:uid="{00000000-0005-0000-0000-0000B40B0000}"/>
    <cellStyle name="40% - Accent6 2 4 3 3" xfId="56027" xr:uid="{00000000-0005-0000-0000-0000B50B0000}"/>
    <cellStyle name="40% - Accent6 2 4 4" xfId="25258" xr:uid="{00000000-0005-0000-0000-0000B60B0000}"/>
    <cellStyle name="40% - Accent6 2 4 5" xfId="43722" xr:uid="{00000000-0005-0000-0000-0000B70B0000}"/>
    <cellStyle name="40% - Accent6 2 5" xfId="9385" xr:uid="{00000000-0005-0000-0000-0000B80B0000}"/>
    <cellStyle name="40% - Accent6 2 5 2" xfId="28345" xr:uid="{00000000-0005-0000-0000-0000B90B0000}"/>
    <cellStyle name="40% - Accent6 2 5 3" xfId="46809" xr:uid="{00000000-0005-0000-0000-0000BA0B0000}"/>
    <cellStyle name="40% - Accent6 2 6" xfId="15537" xr:uid="{00000000-0005-0000-0000-0000BB0B0000}"/>
    <cellStyle name="40% - Accent6 2 6 2" xfId="34497" xr:uid="{00000000-0005-0000-0000-0000BC0B0000}"/>
    <cellStyle name="40% - Accent6 2 6 3" xfId="52961" xr:uid="{00000000-0005-0000-0000-0000BD0B0000}"/>
    <cellStyle name="40% - Accent6 2 7" xfId="22059" xr:uid="{00000000-0005-0000-0000-0000BE0B0000}"/>
    <cellStyle name="40% - Accent6 2 8" xfId="22192" xr:uid="{00000000-0005-0000-0000-0000BF0B0000}"/>
    <cellStyle name="40% - Accent6 2 9" xfId="40653" xr:uid="{00000000-0005-0000-0000-0000C00B0000}"/>
    <cellStyle name="40% - Accent6 3" xfId="54" xr:uid="{00000000-0005-0000-0000-0000C10B0000}"/>
    <cellStyle name="40% - Accent6 3 2" xfId="274" xr:uid="{00000000-0005-0000-0000-0000C20B0000}"/>
    <cellStyle name="40% - Accent6 3 2 2" xfId="5478" xr:uid="{00000000-0005-0000-0000-0000C30B0000}"/>
    <cellStyle name="40% - Accent6 3 2 2 2" xfId="8563" xr:uid="{00000000-0005-0000-0000-0000C40B0000}"/>
    <cellStyle name="40% - Accent6 3 2 2 2 2" xfId="14755" xr:uid="{00000000-0005-0000-0000-0000C50B0000}"/>
    <cellStyle name="40% - Accent6 3 2 2 2 2 2" xfId="33715" xr:uid="{00000000-0005-0000-0000-0000C60B0000}"/>
    <cellStyle name="40% - Accent6 3 2 2 2 2 3" xfId="52179" xr:uid="{00000000-0005-0000-0000-0000C70B0000}"/>
    <cellStyle name="40% - Accent6 3 2 2 2 3" xfId="20907" xr:uid="{00000000-0005-0000-0000-0000C80B0000}"/>
    <cellStyle name="40% - Accent6 3 2 2 2 3 2" xfId="39867" xr:uid="{00000000-0005-0000-0000-0000C90B0000}"/>
    <cellStyle name="40% - Accent6 3 2 2 2 3 3" xfId="58331" xr:uid="{00000000-0005-0000-0000-0000CA0B0000}"/>
    <cellStyle name="40% - Accent6 3 2 2 2 4" xfId="27562" xr:uid="{00000000-0005-0000-0000-0000CB0B0000}"/>
    <cellStyle name="40% - Accent6 3 2 2 2 5" xfId="46026" xr:uid="{00000000-0005-0000-0000-0000CC0B0000}"/>
    <cellStyle name="40% - Accent6 3 2 2 3" xfId="11689" xr:uid="{00000000-0005-0000-0000-0000CD0B0000}"/>
    <cellStyle name="40% - Accent6 3 2 2 3 2" xfId="30649" xr:uid="{00000000-0005-0000-0000-0000CE0B0000}"/>
    <cellStyle name="40% - Accent6 3 2 2 3 3" xfId="49113" xr:uid="{00000000-0005-0000-0000-0000CF0B0000}"/>
    <cellStyle name="40% - Accent6 3 2 2 4" xfId="17841" xr:uid="{00000000-0005-0000-0000-0000D00B0000}"/>
    <cellStyle name="40% - Accent6 3 2 2 4 2" xfId="36801" xr:uid="{00000000-0005-0000-0000-0000D10B0000}"/>
    <cellStyle name="40% - Accent6 3 2 2 4 3" xfId="55265" xr:uid="{00000000-0005-0000-0000-0000D20B0000}"/>
    <cellStyle name="40% - Accent6 3 2 2 5" xfId="24496" xr:uid="{00000000-0005-0000-0000-0000D30B0000}"/>
    <cellStyle name="40% - Accent6 3 2 2 6" xfId="42960" xr:uid="{00000000-0005-0000-0000-0000D40B0000}"/>
    <cellStyle name="40% - Accent6 3 2 3" xfId="7028" xr:uid="{00000000-0005-0000-0000-0000D50B0000}"/>
    <cellStyle name="40% - Accent6 3 2 3 2" xfId="13221" xr:uid="{00000000-0005-0000-0000-0000D60B0000}"/>
    <cellStyle name="40% - Accent6 3 2 3 2 2" xfId="32181" xr:uid="{00000000-0005-0000-0000-0000D70B0000}"/>
    <cellStyle name="40% - Accent6 3 2 3 2 3" xfId="50645" xr:uid="{00000000-0005-0000-0000-0000D80B0000}"/>
    <cellStyle name="40% - Accent6 3 2 3 3" xfId="19373" xr:uid="{00000000-0005-0000-0000-0000D90B0000}"/>
    <cellStyle name="40% - Accent6 3 2 3 3 2" xfId="38333" xr:uid="{00000000-0005-0000-0000-0000DA0B0000}"/>
    <cellStyle name="40% - Accent6 3 2 3 3 3" xfId="56797" xr:uid="{00000000-0005-0000-0000-0000DB0B0000}"/>
    <cellStyle name="40% - Accent6 3 2 3 4" xfId="26028" xr:uid="{00000000-0005-0000-0000-0000DC0B0000}"/>
    <cellStyle name="40% - Accent6 3 2 3 5" xfId="44492" xr:uid="{00000000-0005-0000-0000-0000DD0B0000}"/>
    <cellStyle name="40% - Accent6 3 2 4" xfId="10155" xr:uid="{00000000-0005-0000-0000-0000DE0B0000}"/>
    <cellStyle name="40% - Accent6 3 2 4 2" xfId="29115" xr:uid="{00000000-0005-0000-0000-0000DF0B0000}"/>
    <cellStyle name="40% - Accent6 3 2 4 3" xfId="47579" xr:uid="{00000000-0005-0000-0000-0000E00B0000}"/>
    <cellStyle name="40% - Accent6 3 2 5" xfId="16307" xr:uid="{00000000-0005-0000-0000-0000E10B0000}"/>
    <cellStyle name="40% - Accent6 3 2 5 2" xfId="35267" xr:uid="{00000000-0005-0000-0000-0000E20B0000}"/>
    <cellStyle name="40% - Accent6 3 2 5 3" xfId="53731" xr:uid="{00000000-0005-0000-0000-0000E30B0000}"/>
    <cellStyle name="40% - Accent6 3 2 6" xfId="22962" xr:uid="{00000000-0005-0000-0000-0000E40B0000}"/>
    <cellStyle name="40% - Accent6 3 2 7" xfId="41426" xr:uid="{00000000-0005-0000-0000-0000E50B0000}"/>
    <cellStyle name="40% - Accent6 3 3" xfId="4693" xr:uid="{00000000-0005-0000-0000-0000E60B0000}"/>
    <cellStyle name="40% - Accent6 3 3 2" xfId="7794" xr:uid="{00000000-0005-0000-0000-0000E70B0000}"/>
    <cellStyle name="40% - Accent6 3 3 2 2" xfId="13986" xr:uid="{00000000-0005-0000-0000-0000E80B0000}"/>
    <cellStyle name="40% - Accent6 3 3 2 2 2" xfId="32946" xr:uid="{00000000-0005-0000-0000-0000E90B0000}"/>
    <cellStyle name="40% - Accent6 3 3 2 2 3" xfId="51410" xr:uid="{00000000-0005-0000-0000-0000EA0B0000}"/>
    <cellStyle name="40% - Accent6 3 3 2 3" xfId="20138" xr:uid="{00000000-0005-0000-0000-0000EB0B0000}"/>
    <cellStyle name="40% - Accent6 3 3 2 3 2" xfId="39098" xr:uid="{00000000-0005-0000-0000-0000EC0B0000}"/>
    <cellStyle name="40% - Accent6 3 3 2 3 3" xfId="57562" xr:uid="{00000000-0005-0000-0000-0000ED0B0000}"/>
    <cellStyle name="40% - Accent6 3 3 2 4" xfId="26793" xr:uid="{00000000-0005-0000-0000-0000EE0B0000}"/>
    <cellStyle name="40% - Accent6 3 3 2 5" xfId="45257" xr:uid="{00000000-0005-0000-0000-0000EF0B0000}"/>
    <cellStyle name="40% - Accent6 3 3 3" xfId="10920" xr:uid="{00000000-0005-0000-0000-0000F00B0000}"/>
    <cellStyle name="40% - Accent6 3 3 3 2" xfId="29880" xr:uid="{00000000-0005-0000-0000-0000F10B0000}"/>
    <cellStyle name="40% - Accent6 3 3 3 3" xfId="48344" xr:uid="{00000000-0005-0000-0000-0000F20B0000}"/>
    <cellStyle name="40% - Accent6 3 3 4" xfId="17072" xr:uid="{00000000-0005-0000-0000-0000F30B0000}"/>
    <cellStyle name="40% - Accent6 3 3 4 2" xfId="36032" xr:uid="{00000000-0005-0000-0000-0000F40B0000}"/>
    <cellStyle name="40% - Accent6 3 3 4 3" xfId="54496" xr:uid="{00000000-0005-0000-0000-0000F50B0000}"/>
    <cellStyle name="40% - Accent6 3 3 5" xfId="23727" xr:uid="{00000000-0005-0000-0000-0000F60B0000}"/>
    <cellStyle name="40% - Accent6 3 3 6" xfId="42191" xr:uid="{00000000-0005-0000-0000-0000F70B0000}"/>
    <cellStyle name="40% - Accent6 3 4" xfId="6259" xr:uid="{00000000-0005-0000-0000-0000F80B0000}"/>
    <cellStyle name="40% - Accent6 3 4 2" xfId="12452" xr:uid="{00000000-0005-0000-0000-0000F90B0000}"/>
    <cellStyle name="40% - Accent6 3 4 2 2" xfId="31412" xr:uid="{00000000-0005-0000-0000-0000FA0B0000}"/>
    <cellStyle name="40% - Accent6 3 4 2 3" xfId="49876" xr:uid="{00000000-0005-0000-0000-0000FB0B0000}"/>
    <cellStyle name="40% - Accent6 3 4 3" xfId="18604" xr:uid="{00000000-0005-0000-0000-0000FC0B0000}"/>
    <cellStyle name="40% - Accent6 3 4 3 2" xfId="37564" xr:uid="{00000000-0005-0000-0000-0000FD0B0000}"/>
    <cellStyle name="40% - Accent6 3 4 3 3" xfId="56028" xr:uid="{00000000-0005-0000-0000-0000FE0B0000}"/>
    <cellStyle name="40% - Accent6 3 4 4" xfId="25259" xr:uid="{00000000-0005-0000-0000-0000FF0B0000}"/>
    <cellStyle name="40% - Accent6 3 4 5" xfId="43723" xr:uid="{00000000-0005-0000-0000-0000000C0000}"/>
    <cellStyle name="40% - Accent6 3 5" xfId="9386" xr:uid="{00000000-0005-0000-0000-0000010C0000}"/>
    <cellStyle name="40% - Accent6 3 5 2" xfId="28346" xr:uid="{00000000-0005-0000-0000-0000020C0000}"/>
    <cellStyle name="40% - Accent6 3 5 3" xfId="46810" xr:uid="{00000000-0005-0000-0000-0000030C0000}"/>
    <cellStyle name="40% - Accent6 3 6" xfId="15538" xr:uid="{00000000-0005-0000-0000-0000040C0000}"/>
    <cellStyle name="40% - Accent6 3 6 2" xfId="34498" xr:uid="{00000000-0005-0000-0000-0000050C0000}"/>
    <cellStyle name="40% - Accent6 3 6 3" xfId="52962" xr:uid="{00000000-0005-0000-0000-0000060C0000}"/>
    <cellStyle name="40% - Accent6 3 7" xfId="22060" xr:uid="{00000000-0005-0000-0000-0000070C0000}"/>
    <cellStyle name="40% - Accent6 3 8" xfId="22193" xr:uid="{00000000-0005-0000-0000-0000080C0000}"/>
    <cellStyle name="40% - Accent6 3 9" xfId="40654" xr:uid="{00000000-0005-0000-0000-0000090C0000}"/>
    <cellStyle name="40% - Accent6 4" xfId="492" xr:uid="{00000000-0005-0000-0000-00000A0C0000}"/>
    <cellStyle name="40% - Accent6 4 2" xfId="3866" xr:uid="{00000000-0005-0000-0000-00000B0C0000}"/>
    <cellStyle name="40% - Accent6 4 2 2" xfId="5479" xr:uid="{00000000-0005-0000-0000-00000C0C0000}"/>
    <cellStyle name="40% - Accent6 4 2 2 2" xfId="8564" xr:uid="{00000000-0005-0000-0000-00000D0C0000}"/>
    <cellStyle name="40% - Accent6 4 2 2 2 2" xfId="14756" xr:uid="{00000000-0005-0000-0000-00000E0C0000}"/>
    <cellStyle name="40% - Accent6 4 2 2 2 2 2" xfId="33716" xr:uid="{00000000-0005-0000-0000-00000F0C0000}"/>
    <cellStyle name="40% - Accent6 4 2 2 2 2 3" xfId="52180" xr:uid="{00000000-0005-0000-0000-0000100C0000}"/>
    <cellStyle name="40% - Accent6 4 2 2 2 3" xfId="20908" xr:uid="{00000000-0005-0000-0000-0000110C0000}"/>
    <cellStyle name="40% - Accent6 4 2 2 2 3 2" xfId="39868" xr:uid="{00000000-0005-0000-0000-0000120C0000}"/>
    <cellStyle name="40% - Accent6 4 2 2 2 3 3" xfId="58332" xr:uid="{00000000-0005-0000-0000-0000130C0000}"/>
    <cellStyle name="40% - Accent6 4 2 2 2 4" xfId="27563" xr:uid="{00000000-0005-0000-0000-0000140C0000}"/>
    <cellStyle name="40% - Accent6 4 2 2 2 5" xfId="46027" xr:uid="{00000000-0005-0000-0000-0000150C0000}"/>
    <cellStyle name="40% - Accent6 4 2 2 3" xfId="11690" xr:uid="{00000000-0005-0000-0000-0000160C0000}"/>
    <cellStyle name="40% - Accent6 4 2 2 3 2" xfId="30650" xr:uid="{00000000-0005-0000-0000-0000170C0000}"/>
    <cellStyle name="40% - Accent6 4 2 2 3 3" xfId="49114" xr:uid="{00000000-0005-0000-0000-0000180C0000}"/>
    <cellStyle name="40% - Accent6 4 2 2 4" xfId="17842" xr:uid="{00000000-0005-0000-0000-0000190C0000}"/>
    <cellStyle name="40% - Accent6 4 2 2 4 2" xfId="36802" xr:uid="{00000000-0005-0000-0000-00001A0C0000}"/>
    <cellStyle name="40% - Accent6 4 2 2 4 3" xfId="55266" xr:uid="{00000000-0005-0000-0000-00001B0C0000}"/>
    <cellStyle name="40% - Accent6 4 2 2 5" xfId="24497" xr:uid="{00000000-0005-0000-0000-00001C0C0000}"/>
    <cellStyle name="40% - Accent6 4 2 2 6" xfId="42961" xr:uid="{00000000-0005-0000-0000-00001D0C0000}"/>
    <cellStyle name="40% - Accent6 4 2 3" xfId="7029" xr:uid="{00000000-0005-0000-0000-00001E0C0000}"/>
    <cellStyle name="40% - Accent6 4 2 3 2" xfId="13222" xr:uid="{00000000-0005-0000-0000-00001F0C0000}"/>
    <cellStyle name="40% - Accent6 4 2 3 2 2" xfId="32182" xr:uid="{00000000-0005-0000-0000-0000200C0000}"/>
    <cellStyle name="40% - Accent6 4 2 3 2 3" xfId="50646" xr:uid="{00000000-0005-0000-0000-0000210C0000}"/>
    <cellStyle name="40% - Accent6 4 2 3 3" xfId="19374" xr:uid="{00000000-0005-0000-0000-0000220C0000}"/>
    <cellStyle name="40% - Accent6 4 2 3 3 2" xfId="38334" xr:uid="{00000000-0005-0000-0000-0000230C0000}"/>
    <cellStyle name="40% - Accent6 4 2 3 3 3" xfId="56798" xr:uid="{00000000-0005-0000-0000-0000240C0000}"/>
    <cellStyle name="40% - Accent6 4 2 3 4" xfId="26029" xr:uid="{00000000-0005-0000-0000-0000250C0000}"/>
    <cellStyle name="40% - Accent6 4 2 3 5" xfId="44493" xr:uid="{00000000-0005-0000-0000-0000260C0000}"/>
    <cellStyle name="40% - Accent6 4 2 4" xfId="10156" xr:uid="{00000000-0005-0000-0000-0000270C0000}"/>
    <cellStyle name="40% - Accent6 4 2 4 2" xfId="29116" xr:uid="{00000000-0005-0000-0000-0000280C0000}"/>
    <cellStyle name="40% - Accent6 4 2 4 3" xfId="47580" xr:uid="{00000000-0005-0000-0000-0000290C0000}"/>
    <cellStyle name="40% - Accent6 4 2 5" xfId="16308" xr:uid="{00000000-0005-0000-0000-00002A0C0000}"/>
    <cellStyle name="40% - Accent6 4 2 5 2" xfId="35268" xr:uid="{00000000-0005-0000-0000-00002B0C0000}"/>
    <cellStyle name="40% - Accent6 4 2 5 3" xfId="53732" xr:uid="{00000000-0005-0000-0000-00002C0C0000}"/>
    <cellStyle name="40% - Accent6 4 2 6" xfId="22963" xr:uid="{00000000-0005-0000-0000-00002D0C0000}"/>
    <cellStyle name="40% - Accent6 4 2 7" xfId="41427" xr:uid="{00000000-0005-0000-0000-00002E0C0000}"/>
    <cellStyle name="40% - Accent6 4 3" xfId="4694" xr:uid="{00000000-0005-0000-0000-00002F0C0000}"/>
    <cellStyle name="40% - Accent6 4 3 2" xfId="7795" xr:uid="{00000000-0005-0000-0000-0000300C0000}"/>
    <cellStyle name="40% - Accent6 4 3 2 2" xfId="13987" xr:uid="{00000000-0005-0000-0000-0000310C0000}"/>
    <cellStyle name="40% - Accent6 4 3 2 2 2" xfId="32947" xr:uid="{00000000-0005-0000-0000-0000320C0000}"/>
    <cellStyle name="40% - Accent6 4 3 2 2 3" xfId="51411" xr:uid="{00000000-0005-0000-0000-0000330C0000}"/>
    <cellStyle name="40% - Accent6 4 3 2 3" xfId="20139" xr:uid="{00000000-0005-0000-0000-0000340C0000}"/>
    <cellStyle name="40% - Accent6 4 3 2 3 2" xfId="39099" xr:uid="{00000000-0005-0000-0000-0000350C0000}"/>
    <cellStyle name="40% - Accent6 4 3 2 3 3" xfId="57563" xr:uid="{00000000-0005-0000-0000-0000360C0000}"/>
    <cellStyle name="40% - Accent6 4 3 2 4" xfId="26794" xr:uid="{00000000-0005-0000-0000-0000370C0000}"/>
    <cellStyle name="40% - Accent6 4 3 2 5" xfId="45258" xr:uid="{00000000-0005-0000-0000-0000380C0000}"/>
    <cellStyle name="40% - Accent6 4 3 3" xfId="10921" xr:uid="{00000000-0005-0000-0000-0000390C0000}"/>
    <cellStyle name="40% - Accent6 4 3 3 2" xfId="29881" xr:uid="{00000000-0005-0000-0000-00003A0C0000}"/>
    <cellStyle name="40% - Accent6 4 3 3 3" xfId="48345" xr:uid="{00000000-0005-0000-0000-00003B0C0000}"/>
    <cellStyle name="40% - Accent6 4 3 4" xfId="17073" xr:uid="{00000000-0005-0000-0000-00003C0C0000}"/>
    <cellStyle name="40% - Accent6 4 3 4 2" xfId="36033" xr:uid="{00000000-0005-0000-0000-00003D0C0000}"/>
    <cellStyle name="40% - Accent6 4 3 4 3" xfId="54497" xr:uid="{00000000-0005-0000-0000-00003E0C0000}"/>
    <cellStyle name="40% - Accent6 4 3 5" xfId="23728" xr:uid="{00000000-0005-0000-0000-00003F0C0000}"/>
    <cellStyle name="40% - Accent6 4 3 6" xfId="42192" xr:uid="{00000000-0005-0000-0000-0000400C0000}"/>
    <cellStyle name="40% - Accent6 4 4" xfId="6260" xr:uid="{00000000-0005-0000-0000-0000410C0000}"/>
    <cellStyle name="40% - Accent6 4 4 2" xfId="12453" xr:uid="{00000000-0005-0000-0000-0000420C0000}"/>
    <cellStyle name="40% - Accent6 4 4 2 2" xfId="31413" xr:uid="{00000000-0005-0000-0000-0000430C0000}"/>
    <cellStyle name="40% - Accent6 4 4 2 3" xfId="49877" xr:uid="{00000000-0005-0000-0000-0000440C0000}"/>
    <cellStyle name="40% - Accent6 4 4 3" xfId="18605" xr:uid="{00000000-0005-0000-0000-0000450C0000}"/>
    <cellStyle name="40% - Accent6 4 4 3 2" xfId="37565" xr:uid="{00000000-0005-0000-0000-0000460C0000}"/>
    <cellStyle name="40% - Accent6 4 4 3 3" xfId="56029" xr:uid="{00000000-0005-0000-0000-0000470C0000}"/>
    <cellStyle name="40% - Accent6 4 4 4" xfId="25260" xr:uid="{00000000-0005-0000-0000-0000480C0000}"/>
    <cellStyle name="40% - Accent6 4 4 5" xfId="43724" xr:uid="{00000000-0005-0000-0000-0000490C0000}"/>
    <cellStyle name="40% - Accent6 4 5" xfId="9387" xr:uid="{00000000-0005-0000-0000-00004A0C0000}"/>
    <cellStyle name="40% - Accent6 4 5 2" xfId="28347" xr:uid="{00000000-0005-0000-0000-00004B0C0000}"/>
    <cellStyle name="40% - Accent6 4 5 3" xfId="46811" xr:uid="{00000000-0005-0000-0000-00004C0C0000}"/>
    <cellStyle name="40% - Accent6 4 6" xfId="15539" xr:uid="{00000000-0005-0000-0000-00004D0C0000}"/>
    <cellStyle name="40% - Accent6 4 6 2" xfId="34499" xr:uid="{00000000-0005-0000-0000-00004E0C0000}"/>
    <cellStyle name="40% - Accent6 4 6 3" xfId="52963" xr:uid="{00000000-0005-0000-0000-00004F0C0000}"/>
    <cellStyle name="40% - Accent6 4 7" xfId="22194" xr:uid="{00000000-0005-0000-0000-0000500C0000}"/>
    <cellStyle name="40% - Accent6 4 8" xfId="40655" xr:uid="{00000000-0005-0000-0000-0000510C0000}"/>
    <cellStyle name="40% - Accent6 5" xfId="493" xr:uid="{00000000-0005-0000-0000-0000520C0000}"/>
    <cellStyle name="40% - Accent6 5 2" xfId="3867" xr:uid="{00000000-0005-0000-0000-0000530C0000}"/>
    <cellStyle name="40% - Accent6 5 2 2" xfId="5480" xr:uid="{00000000-0005-0000-0000-0000540C0000}"/>
    <cellStyle name="40% - Accent6 5 2 2 2" xfId="8565" xr:uid="{00000000-0005-0000-0000-0000550C0000}"/>
    <cellStyle name="40% - Accent6 5 2 2 2 2" xfId="14757" xr:uid="{00000000-0005-0000-0000-0000560C0000}"/>
    <cellStyle name="40% - Accent6 5 2 2 2 2 2" xfId="33717" xr:uid="{00000000-0005-0000-0000-0000570C0000}"/>
    <cellStyle name="40% - Accent6 5 2 2 2 2 3" xfId="52181" xr:uid="{00000000-0005-0000-0000-0000580C0000}"/>
    <cellStyle name="40% - Accent6 5 2 2 2 3" xfId="20909" xr:uid="{00000000-0005-0000-0000-0000590C0000}"/>
    <cellStyle name="40% - Accent6 5 2 2 2 3 2" xfId="39869" xr:uid="{00000000-0005-0000-0000-00005A0C0000}"/>
    <cellStyle name="40% - Accent6 5 2 2 2 3 3" xfId="58333" xr:uid="{00000000-0005-0000-0000-00005B0C0000}"/>
    <cellStyle name="40% - Accent6 5 2 2 2 4" xfId="27564" xr:uid="{00000000-0005-0000-0000-00005C0C0000}"/>
    <cellStyle name="40% - Accent6 5 2 2 2 5" xfId="46028" xr:uid="{00000000-0005-0000-0000-00005D0C0000}"/>
    <cellStyle name="40% - Accent6 5 2 2 3" xfId="11691" xr:uid="{00000000-0005-0000-0000-00005E0C0000}"/>
    <cellStyle name="40% - Accent6 5 2 2 3 2" xfId="30651" xr:uid="{00000000-0005-0000-0000-00005F0C0000}"/>
    <cellStyle name="40% - Accent6 5 2 2 3 3" xfId="49115" xr:uid="{00000000-0005-0000-0000-0000600C0000}"/>
    <cellStyle name="40% - Accent6 5 2 2 4" xfId="17843" xr:uid="{00000000-0005-0000-0000-0000610C0000}"/>
    <cellStyle name="40% - Accent6 5 2 2 4 2" xfId="36803" xr:uid="{00000000-0005-0000-0000-0000620C0000}"/>
    <cellStyle name="40% - Accent6 5 2 2 4 3" xfId="55267" xr:uid="{00000000-0005-0000-0000-0000630C0000}"/>
    <cellStyle name="40% - Accent6 5 2 2 5" xfId="24498" xr:uid="{00000000-0005-0000-0000-0000640C0000}"/>
    <cellStyle name="40% - Accent6 5 2 2 6" xfId="42962" xr:uid="{00000000-0005-0000-0000-0000650C0000}"/>
    <cellStyle name="40% - Accent6 5 2 3" xfId="7030" xr:uid="{00000000-0005-0000-0000-0000660C0000}"/>
    <cellStyle name="40% - Accent6 5 2 3 2" xfId="13223" xr:uid="{00000000-0005-0000-0000-0000670C0000}"/>
    <cellStyle name="40% - Accent6 5 2 3 2 2" xfId="32183" xr:uid="{00000000-0005-0000-0000-0000680C0000}"/>
    <cellStyle name="40% - Accent6 5 2 3 2 3" xfId="50647" xr:uid="{00000000-0005-0000-0000-0000690C0000}"/>
    <cellStyle name="40% - Accent6 5 2 3 3" xfId="19375" xr:uid="{00000000-0005-0000-0000-00006A0C0000}"/>
    <cellStyle name="40% - Accent6 5 2 3 3 2" xfId="38335" xr:uid="{00000000-0005-0000-0000-00006B0C0000}"/>
    <cellStyle name="40% - Accent6 5 2 3 3 3" xfId="56799" xr:uid="{00000000-0005-0000-0000-00006C0C0000}"/>
    <cellStyle name="40% - Accent6 5 2 3 4" xfId="26030" xr:uid="{00000000-0005-0000-0000-00006D0C0000}"/>
    <cellStyle name="40% - Accent6 5 2 3 5" xfId="44494" xr:uid="{00000000-0005-0000-0000-00006E0C0000}"/>
    <cellStyle name="40% - Accent6 5 2 4" xfId="10157" xr:uid="{00000000-0005-0000-0000-00006F0C0000}"/>
    <cellStyle name="40% - Accent6 5 2 4 2" xfId="29117" xr:uid="{00000000-0005-0000-0000-0000700C0000}"/>
    <cellStyle name="40% - Accent6 5 2 4 3" xfId="47581" xr:uid="{00000000-0005-0000-0000-0000710C0000}"/>
    <cellStyle name="40% - Accent6 5 2 5" xfId="16309" xr:uid="{00000000-0005-0000-0000-0000720C0000}"/>
    <cellStyle name="40% - Accent6 5 2 5 2" xfId="35269" xr:uid="{00000000-0005-0000-0000-0000730C0000}"/>
    <cellStyle name="40% - Accent6 5 2 5 3" xfId="53733" xr:uid="{00000000-0005-0000-0000-0000740C0000}"/>
    <cellStyle name="40% - Accent6 5 2 6" xfId="22964" xr:uid="{00000000-0005-0000-0000-0000750C0000}"/>
    <cellStyle name="40% - Accent6 5 2 7" xfId="41428" xr:uid="{00000000-0005-0000-0000-0000760C0000}"/>
    <cellStyle name="40% - Accent6 5 3" xfId="4695" xr:uid="{00000000-0005-0000-0000-0000770C0000}"/>
    <cellStyle name="40% - Accent6 5 3 2" xfId="7796" xr:uid="{00000000-0005-0000-0000-0000780C0000}"/>
    <cellStyle name="40% - Accent6 5 3 2 2" xfId="13988" xr:uid="{00000000-0005-0000-0000-0000790C0000}"/>
    <cellStyle name="40% - Accent6 5 3 2 2 2" xfId="32948" xr:uid="{00000000-0005-0000-0000-00007A0C0000}"/>
    <cellStyle name="40% - Accent6 5 3 2 2 3" xfId="51412" xr:uid="{00000000-0005-0000-0000-00007B0C0000}"/>
    <cellStyle name="40% - Accent6 5 3 2 3" xfId="20140" xr:uid="{00000000-0005-0000-0000-00007C0C0000}"/>
    <cellStyle name="40% - Accent6 5 3 2 3 2" xfId="39100" xr:uid="{00000000-0005-0000-0000-00007D0C0000}"/>
    <cellStyle name="40% - Accent6 5 3 2 3 3" xfId="57564" xr:uid="{00000000-0005-0000-0000-00007E0C0000}"/>
    <cellStyle name="40% - Accent6 5 3 2 4" xfId="26795" xr:uid="{00000000-0005-0000-0000-00007F0C0000}"/>
    <cellStyle name="40% - Accent6 5 3 2 5" xfId="45259" xr:uid="{00000000-0005-0000-0000-0000800C0000}"/>
    <cellStyle name="40% - Accent6 5 3 3" xfId="10922" xr:uid="{00000000-0005-0000-0000-0000810C0000}"/>
    <cellStyle name="40% - Accent6 5 3 3 2" xfId="29882" xr:uid="{00000000-0005-0000-0000-0000820C0000}"/>
    <cellStyle name="40% - Accent6 5 3 3 3" xfId="48346" xr:uid="{00000000-0005-0000-0000-0000830C0000}"/>
    <cellStyle name="40% - Accent6 5 3 4" xfId="17074" xr:uid="{00000000-0005-0000-0000-0000840C0000}"/>
    <cellStyle name="40% - Accent6 5 3 4 2" xfId="36034" xr:uid="{00000000-0005-0000-0000-0000850C0000}"/>
    <cellStyle name="40% - Accent6 5 3 4 3" xfId="54498" xr:uid="{00000000-0005-0000-0000-0000860C0000}"/>
    <cellStyle name="40% - Accent6 5 3 5" xfId="23729" xr:uid="{00000000-0005-0000-0000-0000870C0000}"/>
    <cellStyle name="40% - Accent6 5 3 6" xfId="42193" xr:uid="{00000000-0005-0000-0000-0000880C0000}"/>
    <cellStyle name="40% - Accent6 5 4" xfId="6261" xr:uid="{00000000-0005-0000-0000-0000890C0000}"/>
    <cellStyle name="40% - Accent6 5 4 2" xfId="12454" xr:uid="{00000000-0005-0000-0000-00008A0C0000}"/>
    <cellStyle name="40% - Accent6 5 4 2 2" xfId="31414" xr:uid="{00000000-0005-0000-0000-00008B0C0000}"/>
    <cellStyle name="40% - Accent6 5 4 2 3" xfId="49878" xr:uid="{00000000-0005-0000-0000-00008C0C0000}"/>
    <cellStyle name="40% - Accent6 5 4 3" xfId="18606" xr:uid="{00000000-0005-0000-0000-00008D0C0000}"/>
    <cellStyle name="40% - Accent6 5 4 3 2" xfId="37566" xr:uid="{00000000-0005-0000-0000-00008E0C0000}"/>
    <cellStyle name="40% - Accent6 5 4 3 3" xfId="56030" xr:uid="{00000000-0005-0000-0000-00008F0C0000}"/>
    <cellStyle name="40% - Accent6 5 4 4" xfId="25261" xr:uid="{00000000-0005-0000-0000-0000900C0000}"/>
    <cellStyle name="40% - Accent6 5 4 5" xfId="43725" xr:uid="{00000000-0005-0000-0000-0000910C0000}"/>
    <cellStyle name="40% - Accent6 5 5" xfId="9388" xr:uid="{00000000-0005-0000-0000-0000920C0000}"/>
    <cellStyle name="40% - Accent6 5 5 2" xfId="28348" xr:uid="{00000000-0005-0000-0000-0000930C0000}"/>
    <cellStyle name="40% - Accent6 5 5 3" xfId="46812" xr:uid="{00000000-0005-0000-0000-0000940C0000}"/>
    <cellStyle name="40% - Accent6 5 6" xfId="15540" xr:uid="{00000000-0005-0000-0000-0000950C0000}"/>
    <cellStyle name="40% - Accent6 5 6 2" xfId="34500" xr:uid="{00000000-0005-0000-0000-0000960C0000}"/>
    <cellStyle name="40% - Accent6 5 6 3" xfId="52964" xr:uid="{00000000-0005-0000-0000-0000970C0000}"/>
    <cellStyle name="40% - Accent6 5 7" xfId="22195" xr:uid="{00000000-0005-0000-0000-0000980C0000}"/>
    <cellStyle name="40% - Accent6 5 8" xfId="40656" xr:uid="{00000000-0005-0000-0000-0000990C0000}"/>
    <cellStyle name="40% - Accent6 6" xfId="494" xr:uid="{00000000-0005-0000-0000-00009A0C0000}"/>
    <cellStyle name="40% - Accent6 7" xfId="59103" xr:uid="{00000000-0005-0000-0000-00009B0C0000}"/>
    <cellStyle name="60% - Accent1" xfId="59066" builtinId="32" customBuiltin="1"/>
    <cellStyle name="60% - Accent1 2" xfId="495" xr:uid="{00000000-0005-0000-0000-00009D0C0000}"/>
    <cellStyle name="60% - Accent1 3" xfId="496" xr:uid="{00000000-0005-0000-0000-00009E0C0000}"/>
    <cellStyle name="60% - Accent1 4" xfId="497" xr:uid="{00000000-0005-0000-0000-00009F0C0000}"/>
    <cellStyle name="60% - Accent1 5" xfId="498" xr:uid="{00000000-0005-0000-0000-0000A00C0000}"/>
    <cellStyle name="60% - Accent1 6" xfId="499" xr:uid="{00000000-0005-0000-0000-0000A10C0000}"/>
    <cellStyle name="60% - Accent2" xfId="59070" builtinId="36" customBuiltin="1"/>
    <cellStyle name="60% - Accent2 2" xfId="500" xr:uid="{00000000-0005-0000-0000-0000A30C0000}"/>
    <cellStyle name="60% - Accent2 3" xfId="501" xr:uid="{00000000-0005-0000-0000-0000A40C0000}"/>
    <cellStyle name="60% - Accent2 4" xfId="502" xr:uid="{00000000-0005-0000-0000-0000A50C0000}"/>
    <cellStyle name="60% - Accent2 5" xfId="503" xr:uid="{00000000-0005-0000-0000-0000A60C0000}"/>
    <cellStyle name="60% - Accent3" xfId="59074" builtinId="40" customBuiltin="1"/>
    <cellStyle name="60% - Accent3 2" xfId="504" xr:uid="{00000000-0005-0000-0000-0000A80C0000}"/>
    <cellStyle name="60% - Accent3 3" xfId="505" xr:uid="{00000000-0005-0000-0000-0000A90C0000}"/>
    <cellStyle name="60% - Accent3 4" xfId="506" xr:uid="{00000000-0005-0000-0000-0000AA0C0000}"/>
    <cellStyle name="60% - Accent3 5" xfId="507" xr:uid="{00000000-0005-0000-0000-0000AB0C0000}"/>
    <cellStyle name="60% - Accent3 6" xfId="508" xr:uid="{00000000-0005-0000-0000-0000AC0C0000}"/>
    <cellStyle name="60% - Accent4" xfId="59078" builtinId="44" customBuiltin="1"/>
    <cellStyle name="60% - Accent4 2" xfId="509" xr:uid="{00000000-0005-0000-0000-0000AE0C0000}"/>
    <cellStyle name="60% - Accent4 3" xfId="510" xr:uid="{00000000-0005-0000-0000-0000AF0C0000}"/>
    <cellStyle name="60% - Accent4 4" xfId="511" xr:uid="{00000000-0005-0000-0000-0000B00C0000}"/>
    <cellStyle name="60% - Accent4 5" xfId="512" xr:uid="{00000000-0005-0000-0000-0000B10C0000}"/>
    <cellStyle name="60% - Accent4 6" xfId="513" xr:uid="{00000000-0005-0000-0000-0000B20C0000}"/>
    <cellStyle name="60% - Accent5" xfId="59082" builtinId="48" customBuiltin="1"/>
    <cellStyle name="60% - Accent5 2" xfId="514" xr:uid="{00000000-0005-0000-0000-0000B40C0000}"/>
    <cellStyle name="60% - Accent5 3" xfId="515" xr:uid="{00000000-0005-0000-0000-0000B50C0000}"/>
    <cellStyle name="60% - Accent5 4" xfId="516" xr:uid="{00000000-0005-0000-0000-0000B60C0000}"/>
    <cellStyle name="60% - Accent5 5" xfId="517" xr:uid="{00000000-0005-0000-0000-0000B70C0000}"/>
    <cellStyle name="60% - Accent6" xfId="59086" builtinId="52" customBuiltin="1"/>
    <cellStyle name="60% - Accent6 2" xfId="518" xr:uid="{00000000-0005-0000-0000-0000B90C0000}"/>
    <cellStyle name="60% - Accent6 3" xfId="519" xr:uid="{00000000-0005-0000-0000-0000BA0C0000}"/>
    <cellStyle name="60% - Accent6 4" xfId="520" xr:uid="{00000000-0005-0000-0000-0000BB0C0000}"/>
    <cellStyle name="60% - Accent6 5" xfId="521" xr:uid="{00000000-0005-0000-0000-0000BC0C0000}"/>
    <cellStyle name="60% - Accent6 6" xfId="522" xr:uid="{00000000-0005-0000-0000-0000BD0C0000}"/>
    <cellStyle name="Accent1" xfId="59063" builtinId="29" customBuiltin="1"/>
    <cellStyle name="Accent1 - 20%" xfId="134" xr:uid="{00000000-0005-0000-0000-0000BF0C0000}"/>
    <cellStyle name="Accent1 - 40%" xfId="135" xr:uid="{00000000-0005-0000-0000-0000C00C0000}"/>
    <cellStyle name="Accent1 - 60%" xfId="136" xr:uid="{00000000-0005-0000-0000-0000C10C0000}"/>
    <cellStyle name="Accent1 2" xfId="523" xr:uid="{00000000-0005-0000-0000-0000C20C0000}"/>
    <cellStyle name="Accent1 3" xfId="524" xr:uid="{00000000-0005-0000-0000-0000C30C0000}"/>
    <cellStyle name="Accent1 4" xfId="525" xr:uid="{00000000-0005-0000-0000-0000C40C0000}"/>
    <cellStyle name="Accent1 5" xfId="526" xr:uid="{00000000-0005-0000-0000-0000C50C0000}"/>
    <cellStyle name="Accent1 6" xfId="527" xr:uid="{00000000-0005-0000-0000-0000C60C0000}"/>
    <cellStyle name="Accent2" xfId="59067" builtinId="33" customBuiltin="1"/>
    <cellStyle name="Accent2 - 20%" xfId="137" xr:uid="{00000000-0005-0000-0000-0000C80C0000}"/>
    <cellStyle name="Accent2 - 40%" xfId="138" xr:uid="{00000000-0005-0000-0000-0000C90C0000}"/>
    <cellStyle name="Accent2 - 60%" xfId="139" xr:uid="{00000000-0005-0000-0000-0000CA0C0000}"/>
    <cellStyle name="Accent2 2" xfId="528" xr:uid="{00000000-0005-0000-0000-0000CB0C0000}"/>
    <cellStyle name="Accent2 3" xfId="529" xr:uid="{00000000-0005-0000-0000-0000CC0C0000}"/>
    <cellStyle name="Accent2 4" xfId="530" xr:uid="{00000000-0005-0000-0000-0000CD0C0000}"/>
    <cellStyle name="Accent2 5" xfId="531" xr:uid="{00000000-0005-0000-0000-0000CE0C0000}"/>
    <cellStyle name="Accent2 6" xfId="532" xr:uid="{00000000-0005-0000-0000-0000CF0C0000}"/>
    <cellStyle name="Accent3" xfId="59071" builtinId="37" customBuiltin="1"/>
    <cellStyle name="Accent3 - 20%" xfId="140" xr:uid="{00000000-0005-0000-0000-0000D10C0000}"/>
    <cellStyle name="Accent3 - 40%" xfId="141" xr:uid="{00000000-0005-0000-0000-0000D20C0000}"/>
    <cellStyle name="Accent3 - 60%" xfId="142" xr:uid="{00000000-0005-0000-0000-0000D30C0000}"/>
    <cellStyle name="Accent3 2" xfId="533" xr:uid="{00000000-0005-0000-0000-0000D40C0000}"/>
    <cellStyle name="Accent3 3" xfId="534" xr:uid="{00000000-0005-0000-0000-0000D50C0000}"/>
    <cellStyle name="Accent3 4" xfId="535" xr:uid="{00000000-0005-0000-0000-0000D60C0000}"/>
    <cellStyle name="Accent3 5" xfId="536" xr:uid="{00000000-0005-0000-0000-0000D70C0000}"/>
    <cellStyle name="Accent3 6" xfId="537" xr:uid="{00000000-0005-0000-0000-0000D80C0000}"/>
    <cellStyle name="Accent4" xfId="59075" builtinId="41" customBuiltin="1"/>
    <cellStyle name="Accent4 - 20%" xfId="143" xr:uid="{00000000-0005-0000-0000-0000DA0C0000}"/>
    <cellStyle name="Accent4 - 40%" xfId="144" xr:uid="{00000000-0005-0000-0000-0000DB0C0000}"/>
    <cellStyle name="Accent4 - 60%" xfId="145" xr:uid="{00000000-0005-0000-0000-0000DC0C0000}"/>
    <cellStyle name="Accent4 2" xfId="538" xr:uid="{00000000-0005-0000-0000-0000DD0C0000}"/>
    <cellStyle name="Accent4 3" xfId="539" xr:uid="{00000000-0005-0000-0000-0000DE0C0000}"/>
    <cellStyle name="Accent4 4" xfId="540" xr:uid="{00000000-0005-0000-0000-0000DF0C0000}"/>
    <cellStyle name="Accent4 5" xfId="541" xr:uid="{00000000-0005-0000-0000-0000E00C0000}"/>
    <cellStyle name="Accent4 6" xfId="542" xr:uid="{00000000-0005-0000-0000-0000E10C0000}"/>
    <cellStyle name="Accent5" xfId="59079" builtinId="45" customBuiltin="1"/>
    <cellStyle name="Accent5 - 20%" xfId="146" xr:uid="{00000000-0005-0000-0000-0000E30C0000}"/>
    <cellStyle name="Accent5 - 40%" xfId="147" xr:uid="{00000000-0005-0000-0000-0000E40C0000}"/>
    <cellStyle name="Accent5 - 60%" xfId="148" xr:uid="{00000000-0005-0000-0000-0000E50C0000}"/>
    <cellStyle name="Accent5 2" xfId="543" xr:uid="{00000000-0005-0000-0000-0000E60C0000}"/>
    <cellStyle name="Accent5 3" xfId="544" xr:uid="{00000000-0005-0000-0000-0000E70C0000}"/>
    <cellStyle name="Accent5 4" xfId="545" xr:uid="{00000000-0005-0000-0000-0000E80C0000}"/>
    <cellStyle name="Accent5 5" xfId="546" xr:uid="{00000000-0005-0000-0000-0000E90C0000}"/>
    <cellStyle name="Accent6" xfId="59083" builtinId="49" customBuiltin="1"/>
    <cellStyle name="Accent6 - 20%" xfId="149" xr:uid="{00000000-0005-0000-0000-0000EB0C0000}"/>
    <cellStyle name="Accent6 - 40%" xfId="150" xr:uid="{00000000-0005-0000-0000-0000EC0C0000}"/>
    <cellStyle name="Accent6 - 60%" xfId="151" xr:uid="{00000000-0005-0000-0000-0000ED0C0000}"/>
    <cellStyle name="Accent6 2" xfId="547" xr:uid="{00000000-0005-0000-0000-0000EE0C0000}"/>
    <cellStyle name="Accent6 3" xfId="548" xr:uid="{00000000-0005-0000-0000-0000EF0C0000}"/>
    <cellStyle name="Accent6 4" xfId="549" xr:uid="{00000000-0005-0000-0000-0000F00C0000}"/>
    <cellStyle name="Accent6 5" xfId="550" xr:uid="{00000000-0005-0000-0000-0000F10C0000}"/>
    <cellStyle name="alarm" xfId="551" xr:uid="{00000000-0005-0000-0000-0000F20C0000}"/>
    <cellStyle name="assumption" xfId="552" xr:uid="{00000000-0005-0000-0000-0000F30C0000}"/>
    <cellStyle name="assumption 2" xfId="553" xr:uid="{00000000-0005-0000-0000-0000F40C0000}"/>
    <cellStyle name="Bad" xfId="59053" builtinId="27" customBuiltin="1"/>
    <cellStyle name="Bad 2" xfId="554" xr:uid="{00000000-0005-0000-0000-0000F60C0000}"/>
    <cellStyle name="Bad 3" xfId="555" xr:uid="{00000000-0005-0000-0000-0000F70C0000}"/>
    <cellStyle name="Bad 4" xfId="556" xr:uid="{00000000-0005-0000-0000-0000F80C0000}"/>
    <cellStyle name="Bad 5" xfId="557" xr:uid="{00000000-0005-0000-0000-0000F90C0000}"/>
    <cellStyle name="Bad 6" xfId="558" xr:uid="{00000000-0005-0000-0000-0000FA0C0000}"/>
    <cellStyle name="Blank" xfId="559" xr:uid="{00000000-0005-0000-0000-0000FB0C0000}"/>
    <cellStyle name="Calculation" xfId="59057" builtinId="22" customBuiltin="1"/>
    <cellStyle name="Calculation 2" xfId="560" xr:uid="{00000000-0005-0000-0000-0000FD0C0000}"/>
    <cellStyle name="Calculation 3" xfId="561" xr:uid="{00000000-0005-0000-0000-0000FE0C0000}"/>
    <cellStyle name="Calculation 4" xfId="562" xr:uid="{00000000-0005-0000-0000-0000FF0C0000}"/>
    <cellStyle name="Calculation 5" xfId="563" xr:uid="{00000000-0005-0000-0000-0000000D0000}"/>
    <cellStyle name="Calculation 6" xfId="564" xr:uid="{00000000-0005-0000-0000-0000010D0000}"/>
    <cellStyle name="Calculation 6 10" xfId="21797" xr:uid="{00000000-0005-0000-0000-0000020D0000}"/>
    <cellStyle name="Calculation 6 11" xfId="22021" xr:uid="{00000000-0005-0000-0000-0000030D0000}"/>
    <cellStyle name="Calculation 6 12" xfId="21918" xr:uid="{00000000-0005-0000-0000-0000040D0000}"/>
    <cellStyle name="Calculation 6 2" xfId="4560" xr:uid="{00000000-0005-0000-0000-0000050D0000}"/>
    <cellStyle name="Calculation 6 2 2" xfId="6180" xr:uid="{00000000-0005-0000-0000-0000060D0000}"/>
    <cellStyle name="Calculation 6 2 2 2" xfId="21784" xr:uid="{00000000-0005-0000-0000-0000070D0000}"/>
    <cellStyle name="Calculation 6 2 2 3" xfId="21632" xr:uid="{00000000-0005-0000-0000-0000080D0000}"/>
    <cellStyle name="Calculation 6 2 2 4" xfId="21994" xr:uid="{00000000-0005-0000-0000-0000090D0000}"/>
    <cellStyle name="Calculation 6 2 2 5" xfId="21628" xr:uid="{00000000-0005-0000-0000-00000A0D0000}"/>
    <cellStyle name="Calculation 6 2 2 6" xfId="21993" xr:uid="{00000000-0005-0000-0000-00000B0D0000}"/>
    <cellStyle name="Calculation 6 2 2 7" xfId="21677" xr:uid="{00000000-0005-0000-0000-00000C0D0000}"/>
    <cellStyle name="Calculation 6 2 3" xfId="21707" xr:uid="{00000000-0005-0000-0000-00000D0D0000}"/>
    <cellStyle name="Calculation 6 2 4" xfId="21851" xr:uid="{00000000-0005-0000-0000-00000E0D0000}"/>
    <cellStyle name="Calculation 6 2 5" xfId="21641" xr:uid="{00000000-0005-0000-0000-00000F0D0000}"/>
    <cellStyle name="Calculation 6 2 6" xfId="21650" xr:uid="{00000000-0005-0000-0000-0000100D0000}"/>
    <cellStyle name="Calculation 6 2 7" xfId="21946" xr:uid="{00000000-0005-0000-0000-0000110D0000}"/>
    <cellStyle name="Calculation 6 2 8" xfId="21773" xr:uid="{00000000-0005-0000-0000-0000120D0000}"/>
    <cellStyle name="Calculation 6 3" xfId="4602" xr:uid="{00000000-0005-0000-0000-0000130D0000}"/>
    <cellStyle name="Calculation 6 3 2" xfId="5313" xr:uid="{00000000-0005-0000-0000-0000140D0000}"/>
    <cellStyle name="Calculation 6 3 2 2" xfId="21760" xr:uid="{00000000-0005-0000-0000-0000150D0000}"/>
    <cellStyle name="Calculation 6 3 2 3" xfId="21949" xr:uid="{00000000-0005-0000-0000-0000160D0000}"/>
    <cellStyle name="Calculation 6 3 2 4" xfId="21757" xr:uid="{00000000-0005-0000-0000-0000170D0000}"/>
    <cellStyle name="Calculation 6 3 2 5" xfId="21831" xr:uid="{00000000-0005-0000-0000-0000180D0000}"/>
    <cellStyle name="Calculation 6 3 2 6" xfId="22019" xr:uid="{00000000-0005-0000-0000-0000190D0000}"/>
    <cellStyle name="Calculation 6 3 2 7" xfId="21654" xr:uid="{00000000-0005-0000-0000-00001A0D0000}"/>
    <cellStyle name="Calculation 6 3 3" xfId="21725" xr:uid="{00000000-0005-0000-0000-00001B0D0000}"/>
    <cellStyle name="Calculation 6 3 4" xfId="21838" xr:uid="{00000000-0005-0000-0000-00001C0D0000}"/>
    <cellStyle name="Calculation 6 3 5" xfId="21868" xr:uid="{00000000-0005-0000-0000-00001D0D0000}"/>
    <cellStyle name="Calculation 6 3 6" xfId="21646" xr:uid="{00000000-0005-0000-0000-00001E0D0000}"/>
    <cellStyle name="Calculation 6 3 7" xfId="22001" xr:uid="{00000000-0005-0000-0000-00001F0D0000}"/>
    <cellStyle name="Calculation 6 3 8" xfId="22003" xr:uid="{00000000-0005-0000-0000-0000200D0000}"/>
    <cellStyle name="Calculation 6 4" xfId="4573" xr:uid="{00000000-0005-0000-0000-0000210D0000}"/>
    <cellStyle name="Calculation 6 4 2" xfId="5250" xr:uid="{00000000-0005-0000-0000-0000220D0000}"/>
    <cellStyle name="Calculation 6 4 2 2" xfId="21751" xr:uid="{00000000-0005-0000-0000-0000230D0000}"/>
    <cellStyle name="Calculation 6 4 2 3" xfId="22029" xr:uid="{00000000-0005-0000-0000-0000240D0000}"/>
    <cellStyle name="Calculation 6 4 2 4" xfId="21871" xr:uid="{00000000-0005-0000-0000-0000250D0000}"/>
    <cellStyle name="Calculation 6 4 2 5" xfId="21771" xr:uid="{00000000-0005-0000-0000-0000260D0000}"/>
    <cellStyle name="Calculation 6 4 2 6" xfId="21668" xr:uid="{00000000-0005-0000-0000-0000270D0000}"/>
    <cellStyle name="Calculation 6 4 2 7" xfId="21630" xr:uid="{00000000-0005-0000-0000-0000280D0000}"/>
    <cellStyle name="Calculation 6 4 3" xfId="21712" xr:uid="{00000000-0005-0000-0000-0000290D0000}"/>
    <cellStyle name="Calculation 6 4 4" xfId="22028" xr:uid="{00000000-0005-0000-0000-00002A0D0000}"/>
    <cellStyle name="Calculation 6 4 5" xfId="21693" xr:uid="{00000000-0005-0000-0000-00002B0D0000}"/>
    <cellStyle name="Calculation 6 4 6" xfId="21884" xr:uid="{00000000-0005-0000-0000-00002C0D0000}"/>
    <cellStyle name="Calculation 6 4 7" xfId="21984" xr:uid="{00000000-0005-0000-0000-00002D0D0000}"/>
    <cellStyle name="Calculation 6 4 8" xfId="21894" xr:uid="{00000000-0005-0000-0000-00002E0D0000}"/>
    <cellStyle name="Calculation 6 5" xfId="4554" xr:uid="{00000000-0005-0000-0000-00002F0D0000}"/>
    <cellStyle name="Calculation 6 5 2" xfId="5247" xr:uid="{00000000-0005-0000-0000-0000300D0000}"/>
    <cellStyle name="Calculation 6 5 2 2" xfId="21748" xr:uid="{00000000-0005-0000-0000-0000310D0000}"/>
    <cellStyle name="Calculation 6 5 2 3" xfId="21694" xr:uid="{00000000-0005-0000-0000-0000320D0000}"/>
    <cellStyle name="Calculation 6 5 2 4" xfId="21972" xr:uid="{00000000-0005-0000-0000-0000330D0000}"/>
    <cellStyle name="Calculation 6 5 2 5" xfId="21872" xr:uid="{00000000-0005-0000-0000-0000340D0000}"/>
    <cellStyle name="Calculation 6 5 2 6" xfId="21844" xr:uid="{00000000-0005-0000-0000-0000350D0000}"/>
    <cellStyle name="Calculation 6 5 2 7" xfId="21798" xr:uid="{00000000-0005-0000-0000-0000360D0000}"/>
    <cellStyle name="Calculation 6 5 3" xfId="21706" xr:uid="{00000000-0005-0000-0000-0000370D0000}"/>
    <cellStyle name="Calculation 6 5 4" xfId="21875" xr:uid="{00000000-0005-0000-0000-0000380D0000}"/>
    <cellStyle name="Calculation 6 5 5" xfId="21700" xr:uid="{00000000-0005-0000-0000-0000390D0000}"/>
    <cellStyle name="Calculation 6 5 6" xfId="21917" xr:uid="{00000000-0005-0000-0000-00003A0D0000}"/>
    <cellStyle name="Calculation 6 5 7" xfId="22012" xr:uid="{00000000-0005-0000-0000-00003B0D0000}"/>
    <cellStyle name="Calculation 6 5 8" xfId="21895" xr:uid="{00000000-0005-0000-0000-00003C0D0000}"/>
    <cellStyle name="Calculation 6 6" xfId="6183" xr:uid="{00000000-0005-0000-0000-00003D0D0000}"/>
    <cellStyle name="Calculation 6 6 2" xfId="21787" xr:uid="{00000000-0005-0000-0000-00003E0D0000}"/>
    <cellStyle name="Calculation 6 6 3" xfId="21830" xr:uid="{00000000-0005-0000-0000-00003F0D0000}"/>
    <cellStyle name="Calculation 6 6 4" xfId="21681" xr:uid="{00000000-0005-0000-0000-0000400D0000}"/>
    <cellStyle name="Calculation 6 6 5" xfId="21788" xr:uid="{00000000-0005-0000-0000-0000410D0000}"/>
    <cellStyle name="Calculation 6 6 6" xfId="21739" xr:uid="{00000000-0005-0000-0000-0000420D0000}"/>
    <cellStyle name="Calculation 6 6 7" xfId="21756" xr:uid="{00000000-0005-0000-0000-0000430D0000}"/>
    <cellStyle name="Calculation 6 7" xfId="21629" xr:uid="{00000000-0005-0000-0000-0000440D0000}"/>
    <cellStyle name="Calculation 6 8" xfId="21695" xr:uid="{00000000-0005-0000-0000-0000450D0000}"/>
    <cellStyle name="Calculation 6 9" xfId="21896" xr:uid="{00000000-0005-0000-0000-0000460D0000}"/>
    <cellStyle name="Centered Heading" xfId="565" xr:uid="{00000000-0005-0000-0000-0000470D0000}"/>
    <cellStyle name="Centered Heading 2" xfId="566" xr:uid="{00000000-0005-0000-0000-0000480D0000}"/>
    <cellStyle name="Centered Heading 3" xfId="567" xr:uid="{00000000-0005-0000-0000-0000490D0000}"/>
    <cellStyle name="Check Cell" xfId="59059" builtinId="23" customBuiltin="1"/>
    <cellStyle name="Check Cell 2" xfId="568" xr:uid="{00000000-0005-0000-0000-00004B0D0000}"/>
    <cellStyle name="Check Cell 3" xfId="569" xr:uid="{00000000-0005-0000-0000-00004C0D0000}"/>
    <cellStyle name="Check Cell 4" xfId="570" xr:uid="{00000000-0005-0000-0000-00004D0D0000}"/>
    <cellStyle name="Check Cell 5" xfId="571" xr:uid="{00000000-0005-0000-0000-00004E0D0000}"/>
    <cellStyle name="Column Header" xfId="572" xr:uid="{00000000-0005-0000-0000-00004F0D0000}"/>
    <cellStyle name="ColumnAttributeAbovePrompt" xfId="458" xr:uid="{00000000-0005-0000-0000-0000500D0000}"/>
    <cellStyle name="ColumnAttributePrompt" xfId="403" xr:uid="{00000000-0005-0000-0000-0000510D0000}"/>
    <cellStyle name="ColumnAttributeValue" xfId="310" xr:uid="{00000000-0005-0000-0000-0000520D0000}"/>
    <cellStyle name="ColumnHeading" xfId="152" xr:uid="{00000000-0005-0000-0000-0000530D0000}"/>
    <cellStyle name="ColumnHeadingPrompt" xfId="480" xr:uid="{00000000-0005-0000-0000-0000540D0000}"/>
    <cellStyle name="ColumnHeadingValue" xfId="236" xr:uid="{00000000-0005-0000-0000-0000550D0000}"/>
    <cellStyle name="Comma" xfId="1" builtinId="3"/>
    <cellStyle name="Comma [0] 2" xfId="426" xr:uid="{00000000-0005-0000-0000-0000570D0000}"/>
    <cellStyle name="Comma [0] 2 2" xfId="3714" xr:uid="{00000000-0005-0000-0000-0000580D0000}"/>
    <cellStyle name="Comma [0] 2 3" xfId="393" xr:uid="{00000000-0005-0000-0000-0000590D0000}"/>
    <cellStyle name="Comma [0] 3" xfId="331" xr:uid="{00000000-0005-0000-0000-00005A0D0000}"/>
    <cellStyle name="Comma [0] 4" xfId="427" xr:uid="{00000000-0005-0000-0000-00005B0D0000}"/>
    <cellStyle name="Comma [0] 5" xfId="3711" xr:uid="{00000000-0005-0000-0000-00005C0D0000}"/>
    <cellStyle name="Comma [0] 6" xfId="3814" xr:uid="{00000000-0005-0000-0000-00005D0D0000}"/>
    <cellStyle name="Comma [0] 7" xfId="6190" xr:uid="{00000000-0005-0000-0000-00005E0D0000}"/>
    <cellStyle name="Comma [0] 8" xfId="9317" xr:uid="{00000000-0005-0000-0000-00005F0D0000}"/>
    <cellStyle name="Comma [0] 9" xfId="446" xr:uid="{00000000-0005-0000-0000-0000600D0000}"/>
    <cellStyle name="Comma 0" xfId="573" xr:uid="{00000000-0005-0000-0000-0000610D0000}"/>
    <cellStyle name="Comma 0.0" xfId="574" xr:uid="{00000000-0005-0000-0000-0000620D0000}"/>
    <cellStyle name="Comma 0.00" xfId="575" xr:uid="{00000000-0005-0000-0000-0000630D0000}"/>
    <cellStyle name="Comma 0.000" xfId="576" xr:uid="{00000000-0005-0000-0000-0000640D0000}"/>
    <cellStyle name="Comma 10" xfId="373" xr:uid="{00000000-0005-0000-0000-0000650D0000}"/>
    <cellStyle name="Comma 10 2" xfId="578" xr:uid="{00000000-0005-0000-0000-0000660D0000}"/>
    <cellStyle name="Comma 10 2 2" xfId="579" xr:uid="{00000000-0005-0000-0000-0000670D0000}"/>
    <cellStyle name="Comma 10 2 3" xfId="580" xr:uid="{00000000-0005-0000-0000-0000680D0000}"/>
    <cellStyle name="Comma 10 3" xfId="581" xr:uid="{00000000-0005-0000-0000-0000690D0000}"/>
    <cellStyle name="Comma 10 4" xfId="3798" xr:uid="{00000000-0005-0000-0000-00006A0D0000}"/>
    <cellStyle name="Comma 10 5" xfId="577" xr:uid="{00000000-0005-0000-0000-00006B0D0000}"/>
    <cellStyle name="Comma 100" xfId="582" xr:uid="{00000000-0005-0000-0000-00006C0D0000}"/>
    <cellStyle name="Comma 101" xfId="583" xr:uid="{00000000-0005-0000-0000-00006D0D0000}"/>
    <cellStyle name="Comma 102" xfId="584" xr:uid="{00000000-0005-0000-0000-00006E0D0000}"/>
    <cellStyle name="Comma 103" xfId="585" xr:uid="{00000000-0005-0000-0000-00006F0D0000}"/>
    <cellStyle name="Comma 104" xfId="586" xr:uid="{00000000-0005-0000-0000-0000700D0000}"/>
    <cellStyle name="Comma 105" xfId="587" xr:uid="{00000000-0005-0000-0000-0000710D0000}"/>
    <cellStyle name="Comma 106" xfId="588" xr:uid="{00000000-0005-0000-0000-0000720D0000}"/>
    <cellStyle name="Comma 107" xfId="589" xr:uid="{00000000-0005-0000-0000-0000730D0000}"/>
    <cellStyle name="Comma 108" xfId="590" xr:uid="{00000000-0005-0000-0000-0000740D0000}"/>
    <cellStyle name="Comma 109" xfId="591" xr:uid="{00000000-0005-0000-0000-0000750D0000}"/>
    <cellStyle name="Comma 11" xfId="396" xr:uid="{00000000-0005-0000-0000-0000760D0000}"/>
    <cellStyle name="Comma 11 2" xfId="593" xr:uid="{00000000-0005-0000-0000-0000770D0000}"/>
    <cellStyle name="Comma 11 3" xfId="594" xr:uid="{00000000-0005-0000-0000-0000780D0000}"/>
    <cellStyle name="Comma 11 3 2" xfId="595" xr:uid="{00000000-0005-0000-0000-0000790D0000}"/>
    <cellStyle name="Comma 11 3 3" xfId="596" xr:uid="{00000000-0005-0000-0000-00007A0D0000}"/>
    <cellStyle name="Comma 11 4" xfId="597" xr:uid="{00000000-0005-0000-0000-00007B0D0000}"/>
    <cellStyle name="Comma 11 5" xfId="3794" xr:uid="{00000000-0005-0000-0000-00007C0D0000}"/>
    <cellStyle name="Comma 11 6" xfId="592" xr:uid="{00000000-0005-0000-0000-00007D0D0000}"/>
    <cellStyle name="Comma 110" xfId="598" xr:uid="{00000000-0005-0000-0000-00007E0D0000}"/>
    <cellStyle name="Comma 111" xfId="599" xr:uid="{00000000-0005-0000-0000-00007F0D0000}"/>
    <cellStyle name="Comma 112" xfId="600" xr:uid="{00000000-0005-0000-0000-0000800D0000}"/>
    <cellStyle name="Comma 113" xfId="601" xr:uid="{00000000-0005-0000-0000-0000810D0000}"/>
    <cellStyle name="Comma 114" xfId="602" xr:uid="{00000000-0005-0000-0000-0000820D0000}"/>
    <cellStyle name="Comma 115" xfId="603" xr:uid="{00000000-0005-0000-0000-0000830D0000}"/>
    <cellStyle name="Comma 116" xfId="604" xr:uid="{00000000-0005-0000-0000-0000840D0000}"/>
    <cellStyle name="Comma 117" xfId="605" xr:uid="{00000000-0005-0000-0000-0000850D0000}"/>
    <cellStyle name="Comma 118" xfId="606" xr:uid="{00000000-0005-0000-0000-0000860D0000}"/>
    <cellStyle name="Comma 119" xfId="607" xr:uid="{00000000-0005-0000-0000-0000870D0000}"/>
    <cellStyle name="Comma 12" xfId="608" xr:uid="{00000000-0005-0000-0000-0000880D0000}"/>
    <cellStyle name="Comma 12 2" xfId="609" xr:uid="{00000000-0005-0000-0000-0000890D0000}"/>
    <cellStyle name="Comma 12 2 2" xfId="610" xr:uid="{00000000-0005-0000-0000-00008A0D0000}"/>
    <cellStyle name="Comma 12 2 3" xfId="611" xr:uid="{00000000-0005-0000-0000-00008B0D0000}"/>
    <cellStyle name="Comma 12 3" xfId="612" xr:uid="{00000000-0005-0000-0000-00008C0D0000}"/>
    <cellStyle name="Comma 120" xfId="613" xr:uid="{00000000-0005-0000-0000-00008D0D0000}"/>
    <cellStyle name="Comma 121" xfId="614" xr:uid="{00000000-0005-0000-0000-00008E0D0000}"/>
    <cellStyle name="Comma 122" xfId="615" xr:uid="{00000000-0005-0000-0000-00008F0D0000}"/>
    <cellStyle name="Comma 123" xfId="616" xr:uid="{00000000-0005-0000-0000-0000900D0000}"/>
    <cellStyle name="Comma 124" xfId="617" xr:uid="{00000000-0005-0000-0000-0000910D0000}"/>
    <cellStyle name="Comma 125" xfId="618" xr:uid="{00000000-0005-0000-0000-0000920D0000}"/>
    <cellStyle name="Comma 126" xfId="619" xr:uid="{00000000-0005-0000-0000-0000930D0000}"/>
    <cellStyle name="Comma 127" xfId="620" xr:uid="{00000000-0005-0000-0000-0000940D0000}"/>
    <cellStyle name="Comma 128" xfId="621" xr:uid="{00000000-0005-0000-0000-0000950D0000}"/>
    <cellStyle name="Comma 129" xfId="622" xr:uid="{00000000-0005-0000-0000-0000960D0000}"/>
    <cellStyle name="Comma 13" xfId="623" xr:uid="{00000000-0005-0000-0000-0000970D0000}"/>
    <cellStyle name="Comma 13 2" xfId="624" xr:uid="{00000000-0005-0000-0000-0000980D0000}"/>
    <cellStyle name="Comma 13 2 2" xfId="625" xr:uid="{00000000-0005-0000-0000-0000990D0000}"/>
    <cellStyle name="Comma 13 2 3" xfId="626" xr:uid="{00000000-0005-0000-0000-00009A0D0000}"/>
    <cellStyle name="Comma 130" xfId="627" xr:uid="{00000000-0005-0000-0000-00009B0D0000}"/>
    <cellStyle name="Comma 131" xfId="628" xr:uid="{00000000-0005-0000-0000-00009C0D0000}"/>
    <cellStyle name="Comma 132" xfId="629" xr:uid="{00000000-0005-0000-0000-00009D0D0000}"/>
    <cellStyle name="Comma 133" xfId="630" xr:uid="{00000000-0005-0000-0000-00009E0D0000}"/>
    <cellStyle name="Comma 134" xfId="631" xr:uid="{00000000-0005-0000-0000-00009F0D0000}"/>
    <cellStyle name="Comma 135" xfId="632" xr:uid="{00000000-0005-0000-0000-0000A00D0000}"/>
    <cellStyle name="Comma 136" xfId="633" xr:uid="{00000000-0005-0000-0000-0000A10D0000}"/>
    <cellStyle name="Comma 137" xfId="634" xr:uid="{00000000-0005-0000-0000-0000A20D0000}"/>
    <cellStyle name="Comma 138" xfId="635" xr:uid="{00000000-0005-0000-0000-0000A30D0000}"/>
    <cellStyle name="Comma 139" xfId="636" xr:uid="{00000000-0005-0000-0000-0000A40D0000}"/>
    <cellStyle name="Comma 14" xfId="637" xr:uid="{00000000-0005-0000-0000-0000A50D0000}"/>
    <cellStyle name="Comma 140" xfId="638" xr:uid="{00000000-0005-0000-0000-0000A60D0000}"/>
    <cellStyle name="Comma 141" xfId="639" xr:uid="{00000000-0005-0000-0000-0000A70D0000}"/>
    <cellStyle name="Comma 141 2" xfId="640" xr:uid="{00000000-0005-0000-0000-0000A80D0000}"/>
    <cellStyle name="Comma 141 2 2" xfId="641" xr:uid="{00000000-0005-0000-0000-0000A90D0000}"/>
    <cellStyle name="Comma 141 2 2 2" xfId="642" xr:uid="{00000000-0005-0000-0000-0000AA0D0000}"/>
    <cellStyle name="Comma 141 2 3" xfId="643" xr:uid="{00000000-0005-0000-0000-0000AB0D0000}"/>
    <cellStyle name="Comma 141 3" xfId="644" xr:uid="{00000000-0005-0000-0000-0000AC0D0000}"/>
    <cellStyle name="Comma 141 3 2" xfId="645" xr:uid="{00000000-0005-0000-0000-0000AD0D0000}"/>
    <cellStyle name="Comma 141 4" xfId="646" xr:uid="{00000000-0005-0000-0000-0000AE0D0000}"/>
    <cellStyle name="Comma 141 4 2" xfId="647" xr:uid="{00000000-0005-0000-0000-0000AF0D0000}"/>
    <cellStyle name="Comma 141 5" xfId="648" xr:uid="{00000000-0005-0000-0000-0000B00D0000}"/>
    <cellStyle name="Comma 142" xfId="649" xr:uid="{00000000-0005-0000-0000-0000B10D0000}"/>
    <cellStyle name="Comma 142 2" xfId="650" xr:uid="{00000000-0005-0000-0000-0000B20D0000}"/>
    <cellStyle name="Comma 142 2 2" xfId="651" xr:uid="{00000000-0005-0000-0000-0000B30D0000}"/>
    <cellStyle name="Comma 142 2 2 2" xfId="652" xr:uid="{00000000-0005-0000-0000-0000B40D0000}"/>
    <cellStyle name="Comma 142 2 3" xfId="653" xr:uid="{00000000-0005-0000-0000-0000B50D0000}"/>
    <cellStyle name="Comma 142 3" xfId="654" xr:uid="{00000000-0005-0000-0000-0000B60D0000}"/>
    <cellStyle name="Comma 142 3 2" xfId="655" xr:uid="{00000000-0005-0000-0000-0000B70D0000}"/>
    <cellStyle name="Comma 142 4" xfId="656" xr:uid="{00000000-0005-0000-0000-0000B80D0000}"/>
    <cellStyle name="Comma 142 4 2" xfId="657" xr:uid="{00000000-0005-0000-0000-0000B90D0000}"/>
    <cellStyle name="Comma 142 5" xfId="658" xr:uid="{00000000-0005-0000-0000-0000BA0D0000}"/>
    <cellStyle name="Comma 143" xfId="659" xr:uid="{00000000-0005-0000-0000-0000BB0D0000}"/>
    <cellStyle name="Comma 143 2" xfId="3868" xr:uid="{00000000-0005-0000-0000-0000BC0D0000}"/>
    <cellStyle name="Comma 143 2 2" xfId="5481" xr:uid="{00000000-0005-0000-0000-0000BD0D0000}"/>
    <cellStyle name="Comma 143 2 2 2" xfId="8566" xr:uid="{00000000-0005-0000-0000-0000BE0D0000}"/>
    <cellStyle name="Comma 143 2 2 2 2" xfId="14758" xr:uid="{00000000-0005-0000-0000-0000BF0D0000}"/>
    <cellStyle name="Comma 143 2 2 2 2 2" xfId="33718" xr:uid="{00000000-0005-0000-0000-0000C00D0000}"/>
    <cellStyle name="Comma 143 2 2 2 2 3" xfId="52182" xr:uid="{00000000-0005-0000-0000-0000C10D0000}"/>
    <cellStyle name="Comma 143 2 2 2 3" xfId="20910" xr:uid="{00000000-0005-0000-0000-0000C20D0000}"/>
    <cellStyle name="Comma 143 2 2 2 3 2" xfId="39870" xr:uid="{00000000-0005-0000-0000-0000C30D0000}"/>
    <cellStyle name="Comma 143 2 2 2 3 3" xfId="58334" xr:uid="{00000000-0005-0000-0000-0000C40D0000}"/>
    <cellStyle name="Comma 143 2 2 2 4" xfId="27565" xr:uid="{00000000-0005-0000-0000-0000C50D0000}"/>
    <cellStyle name="Comma 143 2 2 2 5" xfId="46029" xr:uid="{00000000-0005-0000-0000-0000C60D0000}"/>
    <cellStyle name="Comma 143 2 2 3" xfId="11692" xr:uid="{00000000-0005-0000-0000-0000C70D0000}"/>
    <cellStyle name="Comma 143 2 2 3 2" xfId="30652" xr:uid="{00000000-0005-0000-0000-0000C80D0000}"/>
    <cellStyle name="Comma 143 2 2 3 3" xfId="49116" xr:uid="{00000000-0005-0000-0000-0000C90D0000}"/>
    <cellStyle name="Comma 143 2 2 4" xfId="17844" xr:uid="{00000000-0005-0000-0000-0000CA0D0000}"/>
    <cellStyle name="Comma 143 2 2 4 2" xfId="36804" xr:uid="{00000000-0005-0000-0000-0000CB0D0000}"/>
    <cellStyle name="Comma 143 2 2 4 3" xfId="55268" xr:uid="{00000000-0005-0000-0000-0000CC0D0000}"/>
    <cellStyle name="Comma 143 2 2 5" xfId="24499" xr:uid="{00000000-0005-0000-0000-0000CD0D0000}"/>
    <cellStyle name="Comma 143 2 2 6" xfId="42963" xr:uid="{00000000-0005-0000-0000-0000CE0D0000}"/>
    <cellStyle name="Comma 143 2 3" xfId="7031" xr:uid="{00000000-0005-0000-0000-0000CF0D0000}"/>
    <cellStyle name="Comma 143 2 3 2" xfId="13224" xr:uid="{00000000-0005-0000-0000-0000D00D0000}"/>
    <cellStyle name="Comma 143 2 3 2 2" xfId="32184" xr:uid="{00000000-0005-0000-0000-0000D10D0000}"/>
    <cellStyle name="Comma 143 2 3 2 3" xfId="50648" xr:uid="{00000000-0005-0000-0000-0000D20D0000}"/>
    <cellStyle name="Comma 143 2 3 3" xfId="19376" xr:uid="{00000000-0005-0000-0000-0000D30D0000}"/>
    <cellStyle name="Comma 143 2 3 3 2" xfId="38336" xr:uid="{00000000-0005-0000-0000-0000D40D0000}"/>
    <cellStyle name="Comma 143 2 3 3 3" xfId="56800" xr:uid="{00000000-0005-0000-0000-0000D50D0000}"/>
    <cellStyle name="Comma 143 2 3 4" xfId="26031" xr:uid="{00000000-0005-0000-0000-0000D60D0000}"/>
    <cellStyle name="Comma 143 2 3 5" xfId="44495" xr:uid="{00000000-0005-0000-0000-0000D70D0000}"/>
    <cellStyle name="Comma 143 2 4" xfId="10158" xr:uid="{00000000-0005-0000-0000-0000D80D0000}"/>
    <cellStyle name="Comma 143 2 4 2" xfId="29118" xr:uid="{00000000-0005-0000-0000-0000D90D0000}"/>
    <cellStyle name="Comma 143 2 4 3" xfId="47582" xr:uid="{00000000-0005-0000-0000-0000DA0D0000}"/>
    <cellStyle name="Comma 143 2 5" xfId="16310" xr:uid="{00000000-0005-0000-0000-0000DB0D0000}"/>
    <cellStyle name="Comma 143 2 5 2" xfId="35270" xr:uid="{00000000-0005-0000-0000-0000DC0D0000}"/>
    <cellStyle name="Comma 143 2 5 3" xfId="53734" xr:uid="{00000000-0005-0000-0000-0000DD0D0000}"/>
    <cellStyle name="Comma 143 2 6" xfId="22965" xr:uid="{00000000-0005-0000-0000-0000DE0D0000}"/>
    <cellStyle name="Comma 143 2 7" xfId="41429" xr:uid="{00000000-0005-0000-0000-0000DF0D0000}"/>
    <cellStyle name="Comma 143 3" xfId="4696" xr:uid="{00000000-0005-0000-0000-0000E00D0000}"/>
    <cellStyle name="Comma 143 3 2" xfId="7797" xr:uid="{00000000-0005-0000-0000-0000E10D0000}"/>
    <cellStyle name="Comma 143 3 2 2" xfId="13989" xr:uid="{00000000-0005-0000-0000-0000E20D0000}"/>
    <cellStyle name="Comma 143 3 2 2 2" xfId="32949" xr:uid="{00000000-0005-0000-0000-0000E30D0000}"/>
    <cellStyle name="Comma 143 3 2 2 3" xfId="51413" xr:uid="{00000000-0005-0000-0000-0000E40D0000}"/>
    <cellStyle name="Comma 143 3 2 3" xfId="20141" xr:uid="{00000000-0005-0000-0000-0000E50D0000}"/>
    <cellStyle name="Comma 143 3 2 3 2" xfId="39101" xr:uid="{00000000-0005-0000-0000-0000E60D0000}"/>
    <cellStyle name="Comma 143 3 2 3 3" xfId="57565" xr:uid="{00000000-0005-0000-0000-0000E70D0000}"/>
    <cellStyle name="Comma 143 3 2 4" xfId="26796" xr:uid="{00000000-0005-0000-0000-0000E80D0000}"/>
    <cellStyle name="Comma 143 3 2 5" xfId="45260" xr:uid="{00000000-0005-0000-0000-0000E90D0000}"/>
    <cellStyle name="Comma 143 3 3" xfId="10923" xr:uid="{00000000-0005-0000-0000-0000EA0D0000}"/>
    <cellStyle name="Comma 143 3 3 2" xfId="29883" xr:uid="{00000000-0005-0000-0000-0000EB0D0000}"/>
    <cellStyle name="Comma 143 3 3 3" xfId="48347" xr:uid="{00000000-0005-0000-0000-0000EC0D0000}"/>
    <cellStyle name="Comma 143 3 4" xfId="17075" xr:uid="{00000000-0005-0000-0000-0000ED0D0000}"/>
    <cellStyle name="Comma 143 3 4 2" xfId="36035" xr:uid="{00000000-0005-0000-0000-0000EE0D0000}"/>
    <cellStyle name="Comma 143 3 4 3" xfId="54499" xr:uid="{00000000-0005-0000-0000-0000EF0D0000}"/>
    <cellStyle name="Comma 143 3 5" xfId="23730" xr:uid="{00000000-0005-0000-0000-0000F00D0000}"/>
    <cellStyle name="Comma 143 3 6" xfId="42194" xr:uid="{00000000-0005-0000-0000-0000F10D0000}"/>
    <cellStyle name="Comma 143 4" xfId="6262" xr:uid="{00000000-0005-0000-0000-0000F20D0000}"/>
    <cellStyle name="Comma 143 4 2" xfId="12455" xr:uid="{00000000-0005-0000-0000-0000F30D0000}"/>
    <cellStyle name="Comma 143 4 2 2" xfId="31415" xr:uid="{00000000-0005-0000-0000-0000F40D0000}"/>
    <cellStyle name="Comma 143 4 2 3" xfId="49879" xr:uid="{00000000-0005-0000-0000-0000F50D0000}"/>
    <cellStyle name="Comma 143 4 3" xfId="18607" xr:uid="{00000000-0005-0000-0000-0000F60D0000}"/>
    <cellStyle name="Comma 143 4 3 2" xfId="37567" xr:uid="{00000000-0005-0000-0000-0000F70D0000}"/>
    <cellStyle name="Comma 143 4 3 3" xfId="56031" xr:uid="{00000000-0005-0000-0000-0000F80D0000}"/>
    <cellStyle name="Comma 143 4 4" xfId="25262" xr:uid="{00000000-0005-0000-0000-0000F90D0000}"/>
    <cellStyle name="Comma 143 4 5" xfId="43726" xr:uid="{00000000-0005-0000-0000-0000FA0D0000}"/>
    <cellStyle name="Comma 143 5" xfId="9389" xr:uid="{00000000-0005-0000-0000-0000FB0D0000}"/>
    <cellStyle name="Comma 143 5 2" xfId="28349" xr:uid="{00000000-0005-0000-0000-0000FC0D0000}"/>
    <cellStyle name="Comma 143 5 3" xfId="46813" xr:uid="{00000000-0005-0000-0000-0000FD0D0000}"/>
    <cellStyle name="Comma 143 6" xfId="15541" xr:uid="{00000000-0005-0000-0000-0000FE0D0000}"/>
    <cellStyle name="Comma 143 6 2" xfId="34501" xr:uid="{00000000-0005-0000-0000-0000FF0D0000}"/>
    <cellStyle name="Comma 143 6 3" xfId="52965" xr:uid="{00000000-0005-0000-0000-0000000E0000}"/>
    <cellStyle name="Comma 143 7" xfId="22196" xr:uid="{00000000-0005-0000-0000-0000010E0000}"/>
    <cellStyle name="Comma 143 8" xfId="40657" xr:uid="{00000000-0005-0000-0000-0000020E0000}"/>
    <cellStyle name="Comma 144" xfId="660" xr:uid="{00000000-0005-0000-0000-0000030E0000}"/>
    <cellStyle name="Comma 144 2" xfId="3869" xr:uid="{00000000-0005-0000-0000-0000040E0000}"/>
    <cellStyle name="Comma 144 2 2" xfId="5482" xr:uid="{00000000-0005-0000-0000-0000050E0000}"/>
    <cellStyle name="Comma 144 2 2 2" xfId="8567" xr:uid="{00000000-0005-0000-0000-0000060E0000}"/>
    <cellStyle name="Comma 144 2 2 2 2" xfId="14759" xr:uid="{00000000-0005-0000-0000-0000070E0000}"/>
    <cellStyle name="Comma 144 2 2 2 2 2" xfId="33719" xr:uid="{00000000-0005-0000-0000-0000080E0000}"/>
    <cellStyle name="Comma 144 2 2 2 2 3" xfId="52183" xr:uid="{00000000-0005-0000-0000-0000090E0000}"/>
    <cellStyle name="Comma 144 2 2 2 3" xfId="20911" xr:uid="{00000000-0005-0000-0000-00000A0E0000}"/>
    <cellStyle name="Comma 144 2 2 2 3 2" xfId="39871" xr:uid="{00000000-0005-0000-0000-00000B0E0000}"/>
    <cellStyle name="Comma 144 2 2 2 3 3" xfId="58335" xr:uid="{00000000-0005-0000-0000-00000C0E0000}"/>
    <cellStyle name="Comma 144 2 2 2 4" xfId="27566" xr:uid="{00000000-0005-0000-0000-00000D0E0000}"/>
    <cellStyle name="Comma 144 2 2 2 5" xfId="46030" xr:uid="{00000000-0005-0000-0000-00000E0E0000}"/>
    <cellStyle name="Comma 144 2 2 3" xfId="11693" xr:uid="{00000000-0005-0000-0000-00000F0E0000}"/>
    <cellStyle name="Comma 144 2 2 3 2" xfId="30653" xr:uid="{00000000-0005-0000-0000-0000100E0000}"/>
    <cellStyle name="Comma 144 2 2 3 3" xfId="49117" xr:uid="{00000000-0005-0000-0000-0000110E0000}"/>
    <cellStyle name="Comma 144 2 2 4" xfId="17845" xr:uid="{00000000-0005-0000-0000-0000120E0000}"/>
    <cellStyle name="Comma 144 2 2 4 2" xfId="36805" xr:uid="{00000000-0005-0000-0000-0000130E0000}"/>
    <cellStyle name="Comma 144 2 2 4 3" xfId="55269" xr:uid="{00000000-0005-0000-0000-0000140E0000}"/>
    <cellStyle name="Comma 144 2 2 5" xfId="24500" xr:uid="{00000000-0005-0000-0000-0000150E0000}"/>
    <cellStyle name="Comma 144 2 2 6" xfId="42964" xr:uid="{00000000-0005-0000-0000-0000160E0000}"/>
    <cellStyle name="Comma 144 2 3" xfId="7032" xr:uid="{00000000-0005-0000-0000-0000170E0000}"/>
    <cellStyle name="Comma 144 2 3 2" xfId="13225" xr:uid="{00000000-0005-0000-0000-0000180E0000}"/>
    <cellStyle name="Comma 144 2 3 2 2" xfId="32185" xr:uid="{00000000-0005-0000-0000-0000190E0000}"/>
    <cellStyle name="Comma 144 2 3 2 3" xfId="50649" xr:uid="{00000000-0005-0000-0000-00001A0E0000}"/>
    <cellStyle name="Comma 144 2 3 3" xfId="19377" xr:uid="{00000000-0005-0000-0000-00001B0E0000}"/>
    <cellStyle name="Comma 144 2 3 3 2" xfId="38337" xr:uid="{00000000-0005-0000-0000-00001C0E0000}"/>
    <cellStyle name="Comma 144 2 3 3 3" xfId="56801" xr:uid="{00000000-0005-0000-0000-00001D0E0000}"/>
    <cellStyle name="Comma 144 2 3 4" xfId="26032" xr:uid="{00000000-0005-0000-0000-00001E0E0000}"/>
    <cellStyle name="Comma 144 2 3 5" xfId="44496" xr:uid="{00000000-0005-0000-0000-00001F0E0000}"/>
    <cellStyle name="Comma 144 2 4" xfId="10159" xr:uid="{00000000-0005-0000-0000-0000200E0000}"/>
    <cellStyle name="Comma 144 2 4 2" xfId="29119" xr:uid="{00000000-0005-0000-0000-0000210E0000}"/>
    <cellStyle name="Comma 144 2 4 3" xfId="47583" xr:uid="{00000000-0005-0000-0000-0000220E0000}"/>
    <cellStyle name="Comma 144 2 5" xfId="16311" xr:uid="{00000000-0005-0000-0000-0000230E0000}"/>
    <cellStyle name="Comma 144 2 5 2" xfId="35271" xr:uid="{00000000-0005-0000-0000-0000240E0000}"/>
    <cellStyle name="Comma 144 2 5 3" xfId="53735" xr:uid="{00000000-0005-0000-0000-0000250E0000}"/>
    <cellStyle name="Comma 144 2 6" xfId="22966" xr:uid="{00000000-0005-0000-0000-0000260E0000}"/>
    <cellStyle name="Comma 144 2 7" xfId="41430" xr:uid="{00000000-0005-0000-0000-0000270E0000}"/>
    <cellStyle name="Comma 144 3" xfId="4697" xr:uid="{00000000-0005-0000-0000-0000280E0000}"/>
    <cellStyle name="Comma 144 3 2" xfId="7798" xr:uid="{00000000-0005-0000-0000-0000290E0000}"/>
    <cellStyle name="Comma 144 3 2 2" xfId="13990" xr:uid="{00000000-0005-0000-0000-00002A0E0000}"/>
    <cellStyle name="Comma 144 3 2 2 2" xfId="32950" xr:uid="{00000000-0005-0000-0000-00002B0E0000}"/>
    <cellStyle name="Comma 144 3 2 2 3" xfId="51414" xr:uid="{00000000-0005-0000-0000-00002C0E0000}"/>
    <cellStyle name="Comma 144 3 2 3" xfId="20142" xr:uid="{00000000-0005-0000-0000-00002D0E0000}"/>
    <cellStyle name="Comma 144 3 2 3 2" xfId="39102" xr:uid="{00000000-0005-0000-0000-00002E0E0000}"/>
    <cellStyle name="Comma 144 3 2 3 3" xfId="57566" xr:uid="{00000000-0005-0000-0000-00002F0E0000}"/>
    <cellStyle name="Comma 144 3 2 4" xfId="26797" xr:uid="{00000000-0005-0000-0000-0000300E0000}"/>
    <cellStyle name="Comma 144 3 2 5" xfId="45261" xr:uid="{00000000-0005-0000-0000-0000310E0000}"/>
    <cellStyle name="Comma 144 3 3" xfId="10924" xr:uid="{00000000-0005-0000-0000-0000320E0000}"/>
    <cellStyle name="Comma 144 3 3 2" xfId="29884" xr:uid="{00000000-0005-0000-0000-0000330E0000}"/>
    <cellStyle name="Comma 144 3 3 3" xfId="48348" xr:uid="{00000000-0005-0000-0000-0000340E0000}"/>
    <cellStyle name="Comma 144 3 4" xfId="17076" xr:uid="{00000000-0005-0000-0000-0000350E0000}"/>
    <cellStyle name="Comma 144 3 4 2" xfId="36036" xr:uid="{00000000-0005-0000-0000-0000360E0000}"/>
    <cellStyle name="Comma 144 3 4 3" xfId="54500" xr:uid="{00000000-0005-0000-0000-0000370E0000}"/>
    <cellStyle name="Comma 144 3 5" xfId="23731" xr:uid="{00000000-0005-0000-0000-0000380E0000}"/>
    <cellStyle name="Comma 144 3 6" xfId="42195" xr:uid="{00000000-0005-0000-0000-0000390E0000}"/>
    <cellStyle name="Comma 144 4" xfId="6263" xr:uid="{00000000-0005-0000-0000-00003A0E0000}"/>
    <cellStyle name="Comma 144 4 2" xfId="12456" xr:uid="{00000000-0005-0000-0000-00003B0E0000}"/>
    <cellStyle name="Comma 144 4 2 2" xfId="31416" xr:uid="{00000000-0005-0000-0000-00003C0E0000}"/>
    <cellStyle name="Comma 144 4 2 3" xfId="49880" xr:uid="{00000000-0005-0000-0000-00003D0E0000}"/>
    <cellStyle name="Comma 144 4 3" xfId="18608" xr:uid="{00000000-0005-0000-0000-00003E0E0000}"/>
    <cellStyle name="Comma 144 4 3 2" xfId="37568" xr:uid="{00000000-0005-0000-0000-00003F0E0000}"/>
    <cellStyle name="Comma 144 4 3 3" xfId="56032" xr:uid="{00000000-0005-0000-0000-0000400E0000}"/>
    <cellStyle name="Comma 144 4 4" xfId="25263" xr:uid="{00000000-0005-0000-0000-0000410E0000}"/>
    <cellStyle name="Comma 144 4 5" xfId="43727" xr:uid="{00000000-0005-0000-0000-0000420E0000}"/>
    <cellStyle name="Comma 144 5" xfId="9390" xr:uid="{00000000-0005-0000-0000-0000430E0000}"/>
    <cellStyle name="Comma 144 5 2" xfId="28350" xr:uid="{00000000-0005-0000-0000-0000440E0000}"/>
    <cellStyle name="Comma 144 5 3" xfId="46814" xr:uid="{00000000-0005-0000-0000-0000450E0000}"/>
    <cellStyle name="Comma 144 6" xfId="15542" xr:uid="{00000000-0005-0000-0000-0000460E0000}"/>
    <cellStyle name="Comma 144 6 2" xfId="34502" xr:uid="{00000000-0005-0000-0000-0000470E0000}"/>
    <cellStyle name="Comma 144 6 3" xfId="52966" xr:uid="{00000000-0005-0000-0000-0000480E0000}"/>
    <cellStyle name="Comma 144 7" xfId="22197" xr:uid="{00000000-0005-0000-0000-0000490E0000}"/>
    <cellStyle name="Comma 144 8" xfId="40658" xr:uid="{00000000-0005-0000-0000-00004A0E0000}"/>
    <cellStyle name="Comma 145" xfId="661" xr:uid="{00000000-0005-0000-0000-00004B0E0000}"/>
    <cellStyle name="Comma 145 2" xfId="3870" xr:uid="{00000000-0005-0000-0000-00004C0E0000}"/>
    <cellStyle name="Comma 145 2 2" xfId="5483" xr:uid="{00000000-0005-0000-0000-00004D0E0000}"/>
    <cellStyle name="Comma 145 2 2 2" xfId="8568" xr:uid="{00000000-0005-0000-0000-00004E0E0000}"/>
    <cellStyle name="Comma 145 2 2 2 2" xfId="14760" xr:uid="{00000000-0005-0000-0000-00004F0E0000}"/>
    <cellStyle name="Comma 145 2 2 2 2 2" xfId="33720" xr:uid="{00000000-0005-0000-0000-0000500E0000}"/>
    <cellStyle name="Comma 145 2 2 2 2 3" xfId="52184" xr:uid="{00000000-0005-0000-0000-0000510E0000}"/>
    <cellStyle name="Comma 145 2 2 2 3" xfId="20912" xr:uid="{00000000-0005-0000-0000-0000520E0000}"/>
    <cellStyle name="Comma 145 2 2 2 3 2" xfId="39872" xr:uid="{00000000-0005-0000-0000-0000530E0000}"/>
    <cellStyle name="Comma 145 2 2 2 3 3" xfId="58336" xr:uid="{00000000-0005-0000-0000-0000540E0000}"/>
    <cellStyle name="Comma 145 2 2 2 4" xfId="27567" xr:uid="{00000000-0005-0000-0000-0000550E0000}"/>
    <cellStyle name="Comma 145 2 2 2 5" xfId="46031" xr:uid="{00000000-0005-0000-0000-0000560E0000}"/>
    <cellStyle name="Comma 145 2 2 3" xfId="11694" xr:uid="{00000000-0005-0000-0000-0000570E0000}"/>
    <cellStyle name="Comma 145 2 2 3 2" xfId="30654" xr:uid="{00000000-0005-0000-0000-0000580E0000}"/>
    <cellStyle name="Comma 145 2 2 3 3" xfId="49118" xr:uid="{00000000-0005-0000-0000-0000590E0000}"/>
    <cellStyle name="Comma 145 2 2 4" xfId="17846" xr:uid="{00000000-0005-0000-0000-00005A0E0000}"/>
    <cellStyle name="Comma 145 2 2 4 2" xfId="36806" xr:uid="{00000000-0005-0000-0000-00005B0E0000}"/>
    <cellStyle name="Comma 145 2 2 4 3" xfId="55270" xr:uid="{00000000-0005-0000-0000-00005C0E0000}"/>
    <cellStyle name="Comma 145 2 2 5" xfId="24501" xr:uid="{00000000-0005-0000-0000-00005D0E0000}"/>
    <cellStyle name="Comma 145 2 2 6" xfId="42965" xr:uid="{00000000-0005-0000-0000-00005E0E0000}"/>
    <cellStyle name="Comma 145 2 3" xfId="7033" xr:uid="{00000000-0005-0000-0000-00005F0E0000}"/>
    <cellStyle name="Comma 145 2 3 2" xfId="13226" xr:uid="{00000000-0005-0000-0000-0000600E0000}"/>
    <cellStyle name="Comma 145 2 3 2 2" xfId="32186" xr:uid="{00000000-0005-0000-0000-0000610E0000}"/>
    <cellStyle name="Comma 145 2 3 2 3" xfId="50650" xr:uid="{00000000-0005-0000-0000-0000620E0000}"/>
    <cellStyle name="Comma 145 2 3 3" xfId="19378" xr:uid="{00000000-0005-0000-0000-0000630E0000}"/>
    <cellStyle name="Comma 145 2 3 3 2" xfId="38338" xr:uid="{00000000-0005-0000-0000-0000640E0000}"/>
    <cellStyle name="Comma 145 2 3 3 3" xfId="56802" xr:uid="{00000000-0005-0000-0000-0000650E0000}"/>
    <cellStyle name="Comma 145 2 3 4" xfId="26033" xr:uid="{00000000-0005-0000-0000-0000660E0000}"/>
    <cellStyle name="Comma 145 2 3 5" xfId="44497" xr:uid="{00000000-0005-0000-0000-0000670E0000}"/>
    <cellStyle name="Comma 145 2 4" xfId="10160" xr:uid="{00000000-0005-0000-0000-0000680E0000}"/>
    <cellStyle name="Comma 145 2 4 2" xfId="29120" xr:uid="{00000000-0005-0000-0000-0000690E0000}"/>
    <cellStyle name="Comma 145 2 4 3" xfId="47584" xr:uid="{00000000-0005-0000-0000-00006A0E0000}"/>
    <cellStyle name="Comma 145 2 5" xfId="16312" xr:uid="{00000000-0005-0000-0000-00006B0E0000}"/>
    <cellStyle name="Comma 145 2 5 2" xfId="35272" xr:uid="{00000000-0005-0000-0000-00006C0E0000}"/>
    <cellStyle name="Comma 145 2 5 3" xfId="53736" xr:uid="{00000000-0005-0000-0000-00006D0E0000}"/>
    <cellStyle name="Comma 145 2 6" xfId="22967" xr:uid="{00000000-0005-0000-0000-00006E0E0000}"/>
    <cellStyle name="Comma 145 2 7" xfId="41431" xr:uid="{00000000-0005-0000-0000-00006F0E0000}"/>
    <cellStyle name="Comma 145 3" xfId="4698" xr:uid="{00000000-0005-0000-0000-0000700E0000}"/>
    <cellStyle name="Comma 145 3 2" xfId="7799" xr:uid="{00000000-0005-0000-0000-0000710E0000}"/>
    <cellStyle name="Comma 145 3 2 2" xfId="13991" xr:uid="{00000000-0005-0000-0000-0000720E0000}"/>
    <cellStyle name="Comma 145 3 2 2 2" xfId="32951" xr:uid="{00000000-0005-0000-0000-0000730E0000}"/>
    <cellStyle name="Comma 145 3 2 2 3" xfId="51415" xr:uid="{00000000-0005-0000-0000-0000740E0000}"/>
    <cellStyle name="Comma 145 3 2 3" xfId="20143" xr:uid="{00000000-0005-0000-0000-0000750E0000}"/>
    <cellStyle name="Comma 145 3 2 3 2" xfId="39103" xr:uid="{00000000-0005-0000-0000-0000760E0000}"/>
    <cellStyle name="Comma 145 3 2 3 3" xfId="57567" xr:uid="{00000000-0005-0000-0000-0000770E0000}"/>
    <cellStyle name="Comma 145 3 2 4" xfId="26798" xr:uid="{00000000-0005-0000-0000-0000780E0000}"/>
    <cellStyle name="Comma 145 3 2 5" xfId="45262" xr:uid="{00000000-0005-0000-0000-0000790E0000}"/>
    <cellStyle name="Comma 145 3 3" xfId="10925" xr:uid="{00000000-0005-0000-0000-00007A0E0000}"/>
    <cellStyle name="Comma 145 3 3 2" xfId="29885" xr:uid="{00000000-0005-0000-0000-00007B0E0000}"/>
    <cellStyle name="Comma 145 3 3 3" xfId="48349" xr:uid="{00000000-0005-0000-0000-00007C0E0000}"/>
    <cellStyle name="Comma 145 3 4" xfId="17077" xr:uid="{00000000-0005-0000-0000-00007D0E0000}"/>
    <cellStyle name="Comma 145 3 4 2" xfId="36037" xr:uid="{00000000-0005-0000-0000-00007E0E0000}"/>
    <cellStyle name="Comma 145 3 4 3" xfId="54501" xr:uid="{00000000-0005-0000-0000-00007F0E0000}"/>
    <cellStyle name="Comma 145 3 5" xfId="23732" xr:uid="{00000000-0005-0000-0000-0000800E0000}"/>
    <cellStyle name="Comma 145 3 6" xfId="42196" xr:uid="{00000000-0005-0000-0000-0000810E0000}"/>
    <cellStyle name="Comma 145 4" xfId="6264" xr:uid="{00000000-0005-0000-0000-0000820E0000}"/>
    <cellStyle name="Comma 145 4 2" xfId="12457" xr:uid="{00000000-0005-0000-0000-0000830E0000}"/>
    <cellStyle name="Comma 145 4 2 2" xfId="31417" xr:uid="{00000000-0005-0000-0000-0000840E0000}"/>
    <cellStyle name="Comma 145 4 2 3" xfId="49881" xr:uid="{00000000-0005-0000-0000-0000850E0000}"/>
    <cellStyle name="Comma 145 4 3" xfId="18609" xr:uid="{00000000-0005-0000-0000-0000860E0000}"/>
    <cellStyle name="Comma 145 4 3 2" xfId="37569" xr:uid="{00000000-0005-0000-0000-0000870E0000}"/>
    <cellStyle name="Comma 145 4 3 3" xfId="56033" xr:uid="{00000000-0005-0000-0000-0000880E0000}"/>
    <cellStyle name="Comma 145 4 4" xfId="25264" xr:uid="{00000000-0005-0000-0000-0000890E0000}"/>
    <cellStyle name="Comma 145 4 5" xfId="43728" xr:uid="{00000000-0005-0000-0000-00008A0E0000}"/>
    <cellStyle name="Comma 145 5" xfId="9391" xr:uid="{00000000-0005-0000-0000-00008B0E0000}"/>
    <cellStyle name="Comma 145 5 2" xfId="28351" xr:uid="{00000000-0005-0000-0000-00008C0E0000}"/>
    <cellStyle name="Comma 145 5 3" xfId="46815" xr:uid="{00000000-0005-0000-0000-00008D0E0000}"/>
    <cellStyle name="Comma 145 6" xfId="15543" xr:uid="{00000000-0005-0000-0000-00008E0E0000}"/>
    <cellStyle name="Comma 145 6 2" xfId="34503" xr:uid="{00000000-0005-0000-0000-00008F0E0000}"/>
    <cellStyle name="Comma 145 6 3" xfId="52967" xr:uid="{00000000-0005-0000-0000-0000900E0000}"/>
    <cellStyle name="Comma 145 7" xfId="22198" xr:uid="{00000000-0005-0000-0000-0000910E0000}"/>
    <cellStyle name="Comma 145 8" xfId="40659" xr:uid="{00000000-0005-0000-0000-0000920E0000}"/>
    <cellStyle name="Comma 146" xfId="662" xr:uid="{00000000-0005-0000-0000-0000930E0000}"/>
    <cellStyle name="Comma 146 2" xfId="3871" xr:uid="{00000000-0005-0000-0000-0000940E0000}"/>
    <cellStyle name="Comma 146 2 2" xfId="5484" xr:uid="{00000000-0005-0000-0000-0000950E0000}"/>
    <cellStyle name="Comma 146 2 2 2" xfId="8569" xr:uid="{00000000-0005-0000-0000-0000960E0000}"/>
    <cellStyle name="Comma 146 2 2 2 2" xfId="14761" xr:uid="{00000000-0005-0000-0000-0000970E0000}"/>
    <cellStyle name="Comma 146 2 2 2 2 2" xfId="33721" xr:uid="{00000000-0005-0000-0000-0000980E0000}"/>
    <cellStyle name="Comma 146 2 2 2 2 3" xfId="52185" xr:uid="{00000000-0005-0000-0000-0000990E0000}"/>
    <cellStyle name="Comma 146 2 2 2 3" xfId="20913" xr:uid="{00000000-0005-0000-0000-00009A0E0000}"/>
    <cellStyle name="Comma 146 2 2 2 3 2" xfId="39873" xr:uid="{00000000-0005-0000-0000-00009B0E0000}"/>
    <cellStyle name="Comma 146 2 2 2 3 3" xfId="58337" xr:uid="{00000000-0005-0000-0000-00009C0E0000}"/>
    <cellStyle name="Comma 146 2 2 2 4" xfId="27568" xr:uid="{00000000-0005-0000-0000-00009D0E0000}"/>
    <cellStyle name="Comma 146 2 2 2 5" xfId="46032" xr:uid="{00000000-0005-0000-0000-00009E0E0000}"/>
    <cellStyle name="Comma 146 2 2 3" xfId="11695" xr:uid="{00000000-0005-0000-0000-00009F0E0000}"/>
    <cellStyle name="Comma 146 2 2 3 2" xfId="30655" xr:uid="{00000000-0005-0000-0000-0000A00E0000}"/>
    <cellStyle name="Comma 146 2 2 3 3" xfId="49119" xr:uid="{00000000-0005-0000-0000-0000A10E0000}"/>
    <cellStyle name="Comma 146 2 2 4" xfId="17847" xr:uid="{00000000-0005-0000-0000-0000A20E0000}"/>
    <cellStyle name="Comma 146 2 2 4 2" xfId="36807" xr:uid="{00000000-0005-0000-0000-0000A30E0000}"/>
    <cellStyle name="Comma 146 2 2 4 3" xfId="55271" xr:uid="{00000000-0005-0000-0000-0000A40E0000}"/>
    <cellStyle name="Comma 146 2 2 5" xfId="24502" xr:uid="{00000000-0005-0000-0000-0000A50E0000}"/>
    <cellStyle name="Comma 146 2 2 6" xfId="42966" xr:uid="{00000000-0005-0000-0000-0000A60E0000}"/>
    <cellStyle name="Comma 146 2 3" xfId="7034" xr:uid="{00000000-0005-0000-0000-0000A70E0000}"/>
    <cellStyle name="Comma 146 2 3 2" xfId="13227" xr:uid="{00000000-0005-0000-0000-0000A80E0000}"/>
    <cellStyle name="Comma 146 2 3 2 2" xfId="32187" xr:uid="{00000000-0005-0000-0000-0000A90E0000}"/>
    <cellStyle name="Comma 146 2 3 2 3" xfId="50651" xr:uid="{00000000-0005-0000-0000-0000AA0E0000}"/>
    <cellStyle name="Comma 146 2 3 3" xfId="19379" xr:uid="{00000000-0005-0000-0000-0000AB0E0000}"/>
    <cellStyle name="Comma 146 2 3 3 2" xfId="38339" xr:uid="{00000000-0005-0000-0000-0000AC0E0000}"/>
    <cellStyle name="Comma 146 2 3 3 3" xfId="56803" xr:uid="{00000000-0005-0000-0000-0000AD0E0000}"/>
    <cellStyle name="Comma 146 2 3 4" xfId="26034" xr:uid="{00000000-0005-0000-0000-0000AE0E0000}"/>
    <cellStyle name="Comma 146 2 3 5" xfId="44498" xr:uid="{00000000-0005-0000-0000-0000AF0E0000}"/>
    <cellStyle name="Comma 146 2 4" xfId="10161" xr:uid="{00000000-0005-0000-0000-0000B00E0000}"/>
    <cellStyle name="Comma 146 2 4 2" xfId="29121" xr:uid="{00000000-0005-0000-0000-0000B10E0000}"/>
    <cellStyle name="Comma 146 2 4 3" xfId="47585" xr:uid="{00000000-0005-0000-0000-0000B20E0000}"/>
    <cellStyle name="Comma 146 2 5" xfId="16313" xr:uid="{00000000-0005-0000-0000-0000B30E0000}"/>
    <cellStyle name="Comma 146 2 5 2" xfId="35273" xr:uid="{00000000-0005-0000-0000-0000B40E0000}"/>
    <cellStyle name="Comma 146 2 5 3" xfId="53737" xr:uid="{00000000-0005-0000-0000-0000B50E0000}"/>
    <cellStyle name="Comma 146 2 6" xfId="22968" xr:uid="{00000000-0005-0000-0000-0000B60E0000}"/>
    <cellStyle name="Comma 146 2 7" xfId="41432" xr:uid="{00000000-0005-0000-0000-0000B70E0000}"/>
    <cellStyle name="Comma 146 3" xfId="4699" xr:uid="{00000000-0005-0000-0000-0000B80E0000}"/>
    <cellStyle name="Comma 146 3 2" xfId="7800" xr:uid="{00000000-0005-0000-0000-0000B90E0000}"/>
    <cellStyle name="Comma 146 3 2 2" xfId="13992" xr:uid="{00000000-0005-0000-0000-0000BA0E0000}"/>
    <cellStyle name="Comma 146 3 2 2 2" xfId="32952" xr:uid="{00000000-0005-0000-0000-0000BB0E0000}"/>
    <cellStyle name="Comma 146 3 2 2 3" xfId="51416" xr:uid="{00000000-0005-0000-0000-0000BC0E0000}"/>
    <cellStyle name="Comma 146 3 2 3" xfId="20144" xr:uid="{00000000-0005-0000-0000-0000BD0E0000}"/>
    <cellStyle name="Comma 146 3 2 3 2" xfId="39104" xr:uid="{00000000-0005-0000-0000-0000BE0E0000}"/>
    <cellStyle name="Comma 146 3 2 3 3" xfId="57568" xr:uid="{00000000-0005-0000-0000-0000BF0E0000}"/>
    <cellStyle name="Comma 146 3 2 4" xfId="26799" xr:uid="{00000000-0005-0000-0000-0000C00E0000}"/>
    <cellStyle name="Comma 146 3 2 5" xfId="45263" xr:uid="{00000000-0005-0000-0000-0000C10E0000}"/>
    <cellStyle name="Comma 146 3 3" xfId="10926" xr:uid="{00000000-0005-0000-0000-0000C20E0000}"/>
    <cellStyle name="Comma 146 3 3 2" xfId="29886" xr:uid="{00000000-0005-0000-0000-0000C30E0000}"/>
    <cellStyle name="Comma 146 3 3 3" xfId="48350" xr:uid="{00000000-0005-0000-0000-0000C40E0000}"/>
    <cellStyle name="Comma 146 3 4" xfId="17078" xr:uid="{00000000-0005-0000-0000-0000C50E0000}"/>
    <cellStyle name="Comma 146 3 4 2" xfId="36038" xr:uid="{00000000-0005-0000-0000-0000C60E0000}"/>
    <cellStyle name="Comma 146 3 4 3" xfId="54502" xr:uid="{00000000-0005-0000-0000-0000C70E0000}"/>
    <cellStyle name="Comma 146 3 5" xfId="23733" xr:uid="{00000000-0005-0000-0000-0000C80E0000}"/>
    <cellStyle name="Comma 146 3 6" xfId="42197" xr:uid="{00000000-0005-0000-0000-0000C90E0000}"/>
    <cellStyle name="Comma 146 4" xfId="6265" xr:uid="{00000000-0005-0000-0000-0000CA0E0000}"/>
    <cellStyle name="Comma 146 4 2" xfId="12458" xr:uid="{00000000-0005-0000-0000-0000CB0E0000}"/>
    <cellStyle name="Comma 146 4 2 2" xfId="31418" xr:uid="{00000000-0005-0000-0000-0000CC0E0000}"/>
    <cellStyle name="Comma 146 4 2 3" xfId="49882" xr:uid="{00000000-0005-0000-0000-0000CD0E0000}"/>
    <cellStyle name="Comma 146 4 3" xfId="18610" xr:uid="{00000000-0005-0000-0000-0000CE0E0000}"/>
    <cellStyle name="Comma 146 4 3 2" xfId="37570" xr:uid="{00000000-0005-0000-0000-0000CF0E0000}"/>
    <cellStyle name="Comma 146 4 3 3" xfId="56034" xr:uid="{00000000-0005-0000-0000-0000D00E0000}"/>
    <cellStyle name="Comma 146 4 4" xfId="25265" xr:uid="{00000000-0005-0000-0000-0000D10E0000}"/>
    <cellStyle name="Comma 146 4 5" xfId="43729" xr:uid="{00000000-0005-0000-0000-0000D20E0000}"/>
    <cellStyle name="Comma 146 5" xfId="9392" xr:uid="{00000000-0005-0000-0000-0000D30E0000}"/>
    <cellStyle name="Comma 146 5 2" xfId="28352" xr:uid="{00000000-0005-0000-0000-0000D40E0000}"/>
    <cellStyle name="Comma 146 5 3" xfId="46816" xr:uid="{00000000-0005-0000-0000-0000D50E0000}"/>
    <cellStyle name="Comma 146 6" xfId="15544" xr:uid="{00000000-0005-0000-0000-0000D60E0000}"/>
    <cellStyle name="Comma 146 6 2" xfId="34504" xr:uid="{00000000-0005-0000-0000-0000D70E0000}"/>
    <cellStyle name="Comma 146 6 3" xfId="52968" xr:uid="{00000000-0005-0000-0000-0000D80E0000}"/>
    <cellStyle name="Comma 146 7" xfId="22199" xr:uid="{00000000-0005-0000-0000-0000D90E0000}"/>
    <cellStyle name="Comma 146 8" xfId="40660" xr:uid="{00000000-0005-0000-0000-0000DA0E0000}"/>
    <cellStyle name="Comma 147" xfId="663" xr:uid="{00000000-0005-0000-0000-0000DB0E0000}"/>
    <cellStyle name="Comma 147 2" xfId="3872" xr:uid="{00000000-0005-0000-0000-0000DC0E0000}"/>
    <cellStyle name="Comma 147 2 2" xfId="5485" xr:uid="{00000000-0005-0000-0000-0000DD0E0000}"/>
    <cellStyle name="Comma 147 2 2 2" xfId="8570" xr:uid="{00000000-0005-0000-0000-0000DE0E0000}"/>
    <cellStyle name="Comma 147 2 2 2 2" xfId="14762" xr:uid="{00000000-0005-0000-0000-0000DF0E0000}"/>
    <cellStyle name="Comma 147 2 2 2 2 2" xfId="33722" xr:uid="{00000000-0005-0000-0000-0000E00E0000}"/>
    <cellStyle name="Comma 147 2 2 2 2 3" xfId="52186" xr:uid="{00000000-0005-0000-0000-0000E10E0000}"/>
    <cellStyle name="Comma 147 2 2 2 3" xfId="20914" xr:uid="{00000000-0005-0000-0000-0000E20E0000}"/>
    <cellStyle name="Comma 147 2 2 2 3 2" xfId="39874" xr:uid="{00000000-0005-0000-0000-0000E30E0000}"/>
    <cellStyle name="Comma 147 2 2 2 3 3" xfId="58338" xr:uid="{00000000-0005-0000-0000-0000E40E0000}"/>
    <cellStyle name="Comma 147 2 2 2 4" xfId="27569" xr:uid="{00000000-0005-0000-0000-0000E50E0000}"/>
    <cellStyle name="Comma 147 2 2 2 5" xfId="46033" xr:uid="{00000000-0005-0000-0000-0000E60E0000}"/>
    <cellStyle name="Comma 147 2 2 3" xfId="11696" xr:uid="{00000000-0005-0000-0000-0000E70E0000}"/>
    <cellStyle name="Comma 147 2 2 3 2" xfId="30656" xr:uid="{00000000-0005-0000-0000-0000E80E0000}"/>
    <cellStyle name="Comma 147 2 2 3 3" xfId="49120" xr:uid="{00000000-0005-0000-0000-0000E90E0000}"/>
    <cellStyle name="Comma 147 2 2 4" xfId="17848" xr:uid="{00000000-0005-0000-0000-0000EA0E0000}"/>
    <cellStyle name="Comma 147 2 2 4 2" xfId="36808" xr:uid="{00000000-0005-0000-0000-0000EB0E0000}"/>
    <cellStyle name="Comma 147 2 2 4 3" xfId="55272" xr:uid="{00000000-0005-0000-0000-0000EC0E0000}"/>
    <cellStyle name="Comma 147 2 2 5" xfId="24503" xr:uid="{00000000-0005-0000-0000-0000ED0E0000}"/>
    <cellStyle name="Comma 147 2 2 6" xfId="42967" xr:uid="{00000000-0005-0000-0000-0000EE0E0000}"/>
    <cellStyle name="Comma 147 2 3" xfId="7035" xr:uid="{00000000-0005-0000-0000-0000EF0E0000}"/>
    <cellStyle name="Comma 147 2 3 2" xfId="13228" xr:uid="{00000000-0005-0000-0000-0000F00E0000}"/>
    <cellStyle name="Comma 147 2 3 2 2" xfId="32188" xr:uid="{00000000-0005-0000-0000-0000F10E0000}"/>
    <cellStyle name="Comma 147 2 3 2 3" xfId="50652" xr:uid="{00000000-0005-0000-0000-0000F20E0000}"/>
    <cellStyle name="Comma 147 2 3 3" xfId="19380" xr:uid="{00000000-0005-0000-0000-0000F30E0000}"/>
    <cellStyle name="Comma 147 2 3 3 2" xfId="38340" xr:uid="{00000000-0005-0000-0000-0000F40E0000}"/>
    <cellStyle name="Comma 147 2 3 3 3" xfId="56804" xr:uid="{00000000-0005-0000-0000-0000F50E0000}"/>
    <cellStyle name="Comma 147 2 3 4" xfId="26035" xr:uid="{00000000-0005-0000-0000-0000F60E0000}"/>
    <cellStyle name="Comma 147 2 3 5" xfId="44499" xr:uid="{00000000-0005-0000-0000-0000F70E0000}"/>
    <cellStyle name="Comma 147 2 4" xfId="10162" xr:uid="{00000000-0005-0000-0000-0000F80E0000}"/>
    <cellStyle name="Comma 147 2 4 2" xfId="29122" xr:uid="{00000000-0005-0000-0000-0000F90E0000}"/>
    <cellStyle name="Comma 147 2 4 3" xfId="47586" xr:uid="{00000000-0005-0000-0000-0000FA0E0000}"/>
    <cellStyle name="Comma 147 2 5" xfId="16314" xr:uid="{00000000-0005-0000-0000-0000FB0E0000}"/>
    <cellStyle name="Comma 147 2 5 2" xfId="35274" xr:uid="{00000000-0005-0000-0000-0000FC0E0000}"/>
    <cellStyle name="Comma 147 2 5 3" xfId="53738" xr:uid="{00000000-0005-0000-0000-0000FD0E0000}"/>
    <cellStyle name="Comma 147 2 6" xfId="22969" xr:uid="{00000000-0005-0000-0000-0000FE0E0000}"/>
    <cellStyle name="Comma 147 2 7" xfId="41433" xr:uid="{00000000-0005-0000-0000-0000FF0E0000}"/>
    <cellStyle name="Comma 147 3" xfId="4700" xr:uid="{00000000-0005-0000-0000-0000000F0000}"/>
    <cellStyle name="Comma 147 3 2" xfId="7801" xr:uid="{00000000-0005-0000-0000-0000010F0000}"/>
    <cellStyle name="Comma 147 3 2 2" xfId="13993" xr:uid="{00000000-0005-0000-0000-0000020F0000}"/>
    <cellStyle name="Comma 147 3 2 2 2" xfId="32953" xr:uid="{00000000-0005-0000-0000-0000030F0000}"/>
    <cellStyle name="Comma 147 3 2 2 3" xfId="51417" xr:uid="{00000000-0005-0000-0000-0000040F0000}"/>
    <cellStyle name="Comma 147 3 2 3" xfId="20145" xr:uid="{00000000-0005-0000-0000-0000050F0000}"/>
    <cellStyle name="Comma 147 3 2 3 2" xfId="39105" xr:uid="{00000000-0005-0000-0000-0000060F0000}"/>
    <cellStyle name="Comma 147 3 2 3 3" xfId="57569" xr:uid="{00000000-0005-0000-0000-0000070F0000}"/>
    <cellStyle name="Comma 147 3 2 4" xfId="26800" xr:uid="{00000000-0005-0000-0000-0000080F0000}"/>
    <cellStyle name="Comma 147 3 2 5" xfId="45264" xr:uid="{00000000-0005-0000-0000-0000090F0000}"/>
    <cellStyle name="Comma 147 3 3" xfId="10927" xr:uid="{00000000-0005-0000-0000-00000A0F0000}"/>
    <cellStyle name="Comma 147 3 3 2" xfId="29887" xr:uid="{00000000-0005-0000-0000-00000B0F0000}"/>
    <cellStyle name="Comma 147 3 3 3" xfId="48351" xr:uid="{00000000-0005-0000-0000-00000C0F0000}"/>
    <cellStyle name="Comma 147 3 4" xfId="17079" xr:uid="{00000000-0005-0000-0000-00000D0F0000}"/>
    <cellStyle name="Comma 147 3 4 2" xfId="36039" xr:uid="{00000000-0005-0000-0000-00000E0F0000}"/>
    <cellStyle name="Comma 147 3 4 3" xfId="54503" xr:uid="{00000000-0005-0000-0000-00000F0F0000}"/>
    <cellStyle name="Comma 147 3 5" xfId="23734" xr:uid="{00000000-0005-0000-0000-0000100F0000}"/>
    <cellStyle name="Comma 147 3 6" xfId="42198" xr:uid="{00000000-0005-0000-0000-0000110F0000}"/>
    <cellStyle name="Comma 147 4" xfId="6266" xr:uid="{00000000-0005-0000-0000-0000120F0000}"/>
    <cellStyle name="Comma 147 4 2" xfId="12459" xr:uid="{00000000-0005-0000-0000-0000130F0000}"/>
    <cellStyle name="Comma 147 4 2 2" xfId="31419" xr:uid="{00000000-0005-0000-0000-0000140F0000}"/>
    <cellStyle name="Comma 147 4 2 3" xfId="49883" xr:uid="{00000000-0005-0000-0000-0000150F0000}"/>
    <cellStyle name="Comma 147 4 3" xfId="18611" xr:uid="{00000000-0005-0000-0000-0000160F0000}"/>
    <cellStyle name="Comma 147 4 3 2" xfId="37571" xr:uid="{00000000-0005-0000-0000-0000170F0000}"/>
    <cellStyle name="Comma 147 4 3 3" xfId="56035" xr:uid="{00000000-0005-0000-0000-0000180F0000}"/>
    <cellStyle name="Comma 147 4 4" xfId="25266" xr:uid="{00000000-0005-0000-0000-0000190F0000}"/>
    <cellStyle name="Comma 147 4 5" xfId="43730" xr:uid="{00000000-0005-0000-0000-00001A0F0000}"/>
    <cellStyle name="Comma 147 5" xfId="9393" xr:uid="{00000000-0005-0000-0000-00001B0F0000}"/>
    <cellStyle name="Comma 147 5 2" xfId="28353" xr:uid="{00000000-0005-0000-0000-00001C0F0000}"/>
    <cellStyle name="Comma 147 5 3" xfId="46817" xr:uid="{00000000-0005-0000-0000-00001D0F0000}"/>
    <cellStyle name="Comma 147 6" xfId="15545" xr:uid="{00000000-0005-0000-0000-00001E0F0000}"/>
    <cellStyle name="Comma 147 6 2" xfId="34505" xr:uid="{00000000-0005-0000-0000-00001F0F0000}"/>
    <cellStyle name="Comma 147 6 3" xfId="52969" xr:uid="{00000000-0005-0000-0000-0000200F0000}"/>
    <cellStyle name="Comma 147 7" xfId="22200" xr:uid="{00000000-0005-0000-0000-0000210F0000}"/>
    <cellStyle name="Comma 147 8" xfId="40661" xr:uid="{00000000-0005-0000-0000-0000220F0000}"/>
    <cellStyle name="Comma 148" xfId="664" xr:uid="{00000000-0005-0000-0000-0000230F0000}"/>
    <cellStyle name="Comma 148 2" xfId="3873" xr:uid="{00000000-0005-0000-0000-0000240F0000}"/>
    <cellStyle name="Comma 148 2 2" xfId="5486" xr:uid="{00000000-0005-0000-0000-0000250F0000}"/>
    <cellStyle name="Comma 148 2 2 2" xfId="8571" xr:uid="{00000000-0005-0000-0000-0000260F0000}"/>
    <cellStyle name="Comma 148 2 2 2 2" xfId="14763" xr:uid="{00000000-0005-0000-0000-0000270F0000}"/>
    <cellStyle name="Comma 148 2 2 2 2 2" xfId="33723" xr:uid="{00000000-0005-0000-0000-0000280F0000}"/>
    <cellStyle name="Comma 148 2 2 2 2 3" xfId="52187" xr:uid="{00000000-0005-0000-0000-0000290F0000}"/>
    <cellStyle name="Comma 148 2 2 2 3" xfId="20915" xr:uid="{00000000-0005-0000-0000-00002A0F0000}"/>
    <cellStyle name="Comma 148 2 2 2 3 2" xfId="39875" xr:uid="{00000000-0005-0000-0000-00002B0F0000}"/>
    <cellStyle name="Comma 148 2 2 2 3 3" xfId="58339" xr:uid="{00000000-0005-0000-0000-00002C0F0000}"/>
    <cellStyle name="Comma 148 2 2 2 4" xfId="27570" xr:uid="{00000000-0005-0000-0000-00002D0F0000}"/>
    <cellStyle name="Comma 148 2 2 2 5" xfId="46034" xr:uid="{00000000-0005-0000-0000-00002E0F0000}"/>
    <cellStyle name="Comma 148 2 2 3" xfId="11697" xr:uid="{00000000-0005-0000-0000-00002F0F0000}"/>
    <cellStyle name="Comma 148 2 2 3 2" xfId="30657" xr:uid="{00000000-0005-0000-0000-0000300F0000}"/>
    <cellStyle name="Comma 148 2 2 3 3" xfId="49121" xr:uid="{00000000-0005-0000-0000-0000310F0000}"/>
    <cellStyle name="Comma 148 2 2 4" xfId="17849" xr:uid="{00000000-0005-0000-0000-0000320F0000}"/>
    <cellStyle name="Comma 148 2 2 4 2" xfId="36809" xr:uid="{00000000-0005-0000-0000-0000330F0000}"/>
    <cellStyle name="Comma 148 2 2 4 3" xfId="55273" xr:uid="{00000000-0005-0000-0000-0000340F0000}"/>
    <cellStyle name="Comma 148 2 2 5" xfId="24504" xr:uid="{00000000-0005-0000-0000-0000350F0000}"/>
    <cellStyle name="Comma 148 2 2 6" xfId="42968" xr:uid="{00000000-0005-0000-0000-0000360F0000}"/>
    <cellStyle name="Comma 148 2 3" xfId="7036" xr:uid="{00000000-0005-0000-0000-0000370F0000}"/>
    <cellStyle name="Comma 148 2 3 2" xfId="13229" xr:uid="{00000000-0005-0000-0000-0000380F0000}"/>
    <cellStyle name="Comma 148 2 3 2 2" xfId="32189" xr:uid="{00000000-0005-0000-0000-0000390F0000}"/>
    <cellStyle name="Comma 148 2 3 2 3" xfId="50653" xr:uid="{00000000-0005-0000-0000-00003A0F0000}"/>
    <cellStyle name="Comma 148 2 3 3" xfId="19381" xr:uid="{00000000-0005-0000-0000-00003B0F0000}"/>
    <cellStyle name="Comma 148 2 3 3 2" xfId="38341" xr:uid="{00000000-0005-0000-0000-00003C0F0000}"/>
    <cellStyle name="Comma 148 2 3 3 3" xfId="56805" xr:uid="{00000000-0005-0000-0000-00003D0F0000}"/>
    <cellStyle name="Comma 148 2 3 4" xfId="26036" xr:uid="{00000000-0005-0000-0000-00003E0F0000}"/>
    <cellStyle name="Comma 148 2 3 5" xfId="44500" xr:uid="{00000000-0005-0000-0000-00003F0F0000}"/>
    <cellStyle name="Comma 148 2 4" xfId="10163" xr:uid="{00000000-0005-0000-0000-0000400F0000}"/>
    <cellStyle name="Comma 148 2 4 2" xfId="29123" xr:uid="{00000000-0005-0000-0000-0000410F0000}"/>
    <cellStyle name="Comma 148 2 4 3" xfId="47587" xr:uid="{00000000-0005-0000-0000-0000420F0000}"/>
    <cellStyle name="Comma 148 2 5" xfId="16315" xr:uid="{00000000-0005-0000-0000-0000430F0000}"/>
    <cellStyle name="Comma 148 2 5 2" xfId="35275" xr:uid="{00000000-0005-0000-0000-0000440F0000}"/>
    <cellStyle name="Comma 148 2 5 3" xfId="53739" xr:uid="{00000000-0005-0000-0000-0000450F0000}"/>
    <cellStyle name="Comma 148 2 6" xfId="22970" xr:uid="{00000000-0005-0000-0000-0000460F0000}"/>
    <cellStyle name="Comma 148 2 7" xfId="41434" xr:uid="{00000000-0005-0000-0000-0000470F0000}"/>
    <cellStyle name="Comma 148 3" xfId="4701" xr:uid="{00000000-0005-0000-0000-0000480F0000}"/>
    <cellStyle name="Comma 148 3 2" xfId="7802" xr:uid="{00000000-0005-0000-0000-0000490F0000}"/>
    <cellStyle name="Comma 148 3 2 2" xfId="13994" xr:uid="{00000000-0005-0000-0000-00004A0F0000}"/>
    <cellStyle name="Comma 148 3 2 2 2" xfId="32954" xr:uid="{00000000-0005-0000-0000-00004B0F0000}"/>
    <cellStyle name="Comma 148 3 2 2 3" xfId="51418" xr:uid="{00000000-0005-0000-0000-00004C0F0000}"/>
    <cellStyle name="Comma 148 3 2 3" xfId="20146" xr:uid="{00000000-0005-0000-0000-00004D0F0000}"/>
    <cellStyle name="Comma 148 3 2 3 2" xfId="39106" xr:uid="{00000000-0005-0000-0000-00004E0F0000}"/>
    <cellStyle name="Comma 148 3 2 3 3" xfId="57570" xr:uid="{00000000-0005-0000-0000-00004F0F0000}"/>
    <cellStyle name="Comma 148 3 2 4" xfId="26801" xr:uid="{00000000-0005-0000-0000-0000500F0000}"/>
    <cellStyle name="Comma 148 3 2 5" xfId="45265" xr:uid="{00000000-0005-0000-0000-0000510F0000}"/>
    <cellStyle name="Comma 148 3 3" xfId="10928" xr:uid="{00000000-0005-0000-0000-0000520F0000}"/>
    <cellStyle name="Comma 148 3 3 2" xfId="29888" xr:uid="{00000000-0005-0000-0000-0000530F0000}"/>
    <cellStyle name="Comma 148 3 3 3" xfId="48352" xr:uid="{00000000-0005-0000-0000-0000540F0000}"/>
    <cellStyle name="Comma 148 3 4" xfId="17080" xr:uid="{00000000-0005-0000-0000-0000550F0000}"/>
    <cellStyle name="Comma 148 3 4 2" xfId="36040" xr:uid="{00000000-0005-0000-0000-0000560F0000}"/>
    <cellStyle name="Comma 148 3 4 3" xfId="54504" xr:uid="{00000000-0005-0000-0000-0000570F0000}"/>
    <cellStyle name="Comma 148 3 5" xfId="23735" xr:uid="{00000000-0005-0000-0000-0000580F0000}"/>
    <cellStyle name="Comma 148 3 6" xfId="42199" xr:uid="{00000000-0005-0000-0000-0000590F0000}"/>
    <cellStyle name="Comma 148 4" xfId="6267" xr:uid="{00000000-0005-0000-0000-00005A0F0000}"/>
    <cellStyle name="Comma 148 4 2" xfId="12460" xr:uid="{00000000-0005-0000-0000-00005B0F0000}"/>
    <cellStyle name="Comma 148 4 2 2" xfId="31420" xr:uid="{00000000-0005-0000-0000-00005C0F0000}"/>
    <cellStyle name="Comma 148 4 2 3" xfId="49884" xr:uid="{00000000-0005-0000-0000-00005D0F0000}"/>
    <cellStyle name="Comma 148 4 3" xfId="18612" xr:uid="{00000000-0005-0000-0000-00005E0F0000}"/>
    <cellStyle name="Comma 148 4 3 2" xfId="37572" xr:uid="{00000000-0005-0000-0000-00005F0F0000}"/>
    <cellStyle name="Comma 148 4 3 3" xfId="56036" xr:uid="{00000000-0005-0000-0000-0000600F0000}"/>
    <cellStyle name="Comma 148 4 4" xfId="25267" xr:uid="{00000000-0005-0000-0000-0000610F0000}"/>
    <cellStyle name="Comma 148 4 5" xfId="43731" xr:uid="{00000000-0005-0000-0000-0000620F0000}"/>
    <cellStyle name="Comma 148 5" xfId="9394" xr:uid="{00000000-0005-0000-0000-0000630F0000}"/>
    <cellStyle name="Comma 148 5 2" xfId="28354" xr:uid="{00000000-0005-0000-0000-0000640F0000}"/>
    <cellStyle name="Comma 148 5 3" xfId="46818" xr:uid="{00000000-0005-0000-0000-0000650F0000}"/>
    <cellStyle name="Comma 148 6" xfId="15546" xr:uid="{00000000-0005-0000-0000-0000660F0000}"/>
    <cellStyle name="Comma 148 6 2" xfId="34506" xr:uid="{00000000-0005-0000-0000-0000670F0000}"/>
    <cellStyle name="Comma 148 6 3" xfId="52970" xr:uid="{00000000-0005-0000-0000-0000680F0000}"/>
    <cellStyle name="Comma 148 7" xfId="22201" xr:uid="{00000000-0005-0000-0000-0000690F0000}"/>
    <cellStyle name="Comma 148 8" xfId="40662" xr:uid="{00000000-0005-0000-0000-00006A0F0000}"/>
    <cellStyle name="Comma 149" xfId="665" xr:uid="{00000000-0005-0000-0000-00006B0F0000}"/>
    <cellStyle name="Comma 149 2" xfId="3874" xr:uid="{00000000-0005-0000-0000-00006C0F0000}"/>
    <cellStyle name="Comma 149 2 2" xfId="5487" xr:uid="{00000000-0005-0000-0000-00006D0F0000}"/>
    <cellStyle name="Comma 149 2 2 2" xfId="8572" xr:uid="{00000000-0005-0000-0000-00006E0F0000}"/>
    <cellStyle name="Comma 149 2 2 2 2" xfId="14764" xr:uid="{00000000-0005-0000-0000-00006F0F0000}"/>
    <cellStyle name="Comma 149 2 2 2 2 2" xfId="33724" xr:uid="{00000000-0005-0000-0000-0000700F0000}"/>
    <cellStyle name="Comma 149 2 2 2 2 3" xfId="52188" xr:uid="{00000000-0005-0000-0000-0000710F0000}"/>
    <cellStyle name="Comma 149 2 2 2 3" xfId="20916" xr:uid="{00000000-0005-0000-0000-0000720F0000}"/>
    <cellStyle name="Comma 149 2 2 2 3 2" xfId="39876" xr:uid="{00000000-0005-0000-0000-0000730F0000}"/>
    <cellStyle name="Comma 149 2 2 2 3 3" xfId="58340" xr:uid="{00000000-0005-0000-0000-0000740F0000}"/>
    <cellStyle name="Comma 149 2 2 2 4" xfId="27571" xr:uid="{00000000-0005-0000-0000-0000750F0000}"/>
    <cellStyle name="Comma 149 2 2 2 5" xfId="46035" xr:uid="{00000000-0005-0000-0000-0000760F0000}"/>
    <cellStyle name="Comma 149 2 2 3" xfId="11698" xr:uid="{00000000-0005-0000-0000-0000770F0000}"/>
    <cellStyle name="Comma 149 2 2 3 2" xfId="30658" xr:uid="{00000000-0005-0000-0000-0000780F0000}"/>
    <cellStyle name="Comma 149 2 2 3 3" xfId="49122" xr:uid="{00000000-0005-0000-0000-0000790F0000}"/>
    <cellStyle name="Comma 149 2 2 4" xfId="17850" xr:uid="{00000000-0005-0000-0000-00007A0F0000}"/>
    <cellStyle name="Comma 149 2 2 4 2" xfId="36810" xr:uid="{00000000-0005-0000-0000-00007B0F0000}"/>
    <cellStyle name="Comma 149 2 2 4 3" xfId="55274" xr:uid="{00000000-0005-0000-0000-00007C0F0000}"/>
    <cellStyle name="Comma 149 2 2 5" xfId="24505" xr:uid="{00000000-0005-0000-0000-00007D0F0000}"/>
    <cellStyle name="Comma 149 2 2 6" xfId="42969" xr:uid="{00000000-0005-0000-0000-00007E0F0000}"/>
    <cellStyle name="Comma 149 2 3" xfId="7037" xr:uid="{00000000-0005-0000-0000-00007F0F0000}"/>
    <cellStyle name="Comma 149 2 3 2" xfId="13230" xr:uid="{00000000-0005-0000-0000-0000800F0000}"/>
    <cellStyle name="Comma 149 2 3 2 2" xfId="32190" xr:uid="{00000000-0005-0000-0000-0000810F0000}"/>
    <cellStyle name="Comma 149 2 3 2 3" xfId="50654" xr:uid="{00000000-0005-0000-0000-0000820F0000}"/>
    <cellStyle name="Comma 149 2 3 3" xfId="19382" xr:uid="{00000000-0005-0000-0000-0000830F0000}"/>
    <cellStyle name="Comma 149 2 3 3 2" xfId="38342" xr:uid="{00000000-0005-0000-0000-0000840F0000}"/>
    <cellStyle name="Comma 149 2 3 3 3" xfId="56806" xr:uid="{00000000-0005-0000-0000-0000850F0000}"/>
    <cellStyle name="Comma 149 2 3 4" xfId="26037" xr:uid="{00000000-0005-0000-0000-0000860F0000}"/>
    <cellStyle name="Comma 149 2 3 5" xfId="44501" xr:uid="{00000000-0005-0000-0000-0000870F0000}"/>
    <cellStyle name="Comma 149 2 4" xfId="10164" xr:uid="{00000000-0005-0000-0000-0000880F0000}"/>
    <cellStyle name="Comma 149 2 4 2" xfId="29124" xr:uid="{00000000-0005-0000-0000-0000890F0000}"/>
    <cellStyle name="Comma 149 2 4 3" xfId="47588" xr:uid="{00000000-0005-0000-0000-00008A0F0000}"/>
    <cellStyle name="Comma 149 2 5" xfId="16316" xr:uid="{00000000-0005-0000-0000-00008B0F0000}"/>
    <cellStyle name="Comma 149 2 5 2" xfId="35276" xr:uid="{00000000-0005-0000-0000-00008C0F0000}"/>
    <cellStyle name="Comma 149 2 5 3" xfId="53740" xr:uid="{00000000-0005-0000-0000-00008D0F0000}"/>
    <cellStyle name="Comma 149 2 6" xfId="22971" xr:uid="{00000000-0005-0000-0000-00008E0F0000}"/>
    <cellStyle name="Comma 149 2 7" xfId="41435" xr:uid="{00000000-0005-0000-0000-00008F0F0000}"/>
    <cellStyle name="Comma 149 3" xfId="4702" xr:uid="{00000000-0005-0000-0000-0000900F0000}"/>
    <cellStyle name="Comma 149 3 2" xfId="7803" xr:uid="{00000000-0005-0000-0000-0000910F0000}"/>
    <cellStyle name="Comma 149 3 2 2" xfId="13995" xr:uid="{00000000-0005-0000-0000-0000920F0000}"/>
    <cellStyle name="Comma 149 3 2 2 2" xfId="32955" xr:uid="{00000000-0005-0000-0000-0000930F0000}"/>
    <cellStyle name="Comma 149 3 2 2 3" xfId="51419" xr:uid="{00000000-0005-0000-0000-0000940F0000}"/>
    <cellStyle name="Comma 149 3 2 3" xfId="20147" xr:uid="{00000000-0005-0000-0000-0000950F0000}"/>
    <cellStyle name="Comma 149 3 2 3 2" xfId="39107" xr:uid="{00000000-0005-0000-0000-0000960F0000}"/>
    <cellStyle name="Comma 149 3 2 3 3" xfId="57571" xr:uid="{00000000-0005-0000-0000-0000970F0000}"/>
    <cellStyle name="Comma 149 3 2 4" xfId="26802" xr:uid="{00000000-0005-0000-0000-0000980F0000}"/>
    <cellStyle name="Comma 149 3 2 5" xfId="45266" xr:uid="{00000000-0005-0000-0000-0000990F0000}"/>
    <cellStyle name="Comma 149 3 3" xfId="10929" xr:uid="{00000000-0005-0000-0000-00009A0F0000}"/>
    <cellStyle name="Comma 149 3 3 2" xfId="29889" xr:uid="{00000000-0005-0000-0000-00009B0F0000}"/>
    <cellStyle name="Comma 149 3 3 3" xfId="48353" xr:uid="{00000000-0005-0000-0000-00009C0F0000}"/>
    <cellStyle name="Comma 149 3 4" xfId="17081" xr:uid="{00000000-0005-0000-0000-00009D0F0000}"/>
    <cellStyle name="Comma 149 3 4 2" xfId="36041" xr:uid="{00000000-0005-0000-0000-00009E0F0000}"/>
    <cellStyle name="Comma 149 3 4 3" xfId="54505" xr:uid="{00000000-0005-0000-0000-00009F0F0000}"/>
    <cellStyle name="Comma 149 3 5" xfId="23736" xr:uid="{00000000-0005-0000-0000-0000A00F0000}"/>
    <cellStyle name="Comma 149 3 6" xfId="42200" xr:uid="{00000000-0005-0000-0000-0000A10F0000}"/>
    <cellStyle name="Comma 149 4" xfId="6268" xr:uid="{00000000-0005-0000-0000-0000A20F0000}"/>
    <cellStyle name="Comma 149 4 2" xfId="12461" xr:uid="{00000000-0005-0000-0000-0000A30F0000}"/>
    <cellStyle name="Comma 149 4 2 2" xfId="31421" xr:uid="{00000000-0005-0000-0000-0000A40F0000}"/>
    <cellStyle name="Comma 149 4 2 3" xfId="49885" xr:uid="{00000000-0005-0000-0000-0000A50F0000}"/>
    <cellStyle name="Comma 149 4 3" xfId="18613" xr:uid="{00000000-0005-0000-0000-0000A60F0000}"/>
    <cellStyle name="Comma 149 4 3 2" xfId="37573" xr:uid="{00000000-0005-0000-0000-0000A70F0000}"/>
    <cellStyle name="Comma 149 4 3 3" xfId="56037" xr:uid="{00000000-0005-0000-0000-0000A80F0000}"/>
    <cellStyle name="Comma 149 4 4" xfId="25268" xr:uid="{00000000-0005-0000-0000-0000A90F0000}"/>
    <cellStyle name="Comma 149 4 5" xfId="43732" xr:uid="{00000000-0005-0000-0000-0000AA0F0000}"/>
    <cellStyle name="Comma 149 5" xfId="9395" xr:uid="{00000000-0005-0000-0000-0000AB0F0000}"/>
    <cellStyle name="Comma 149 5 2" xfId="28355" xr:uid="{00000000-0005-0000-0000-0000AC0F0000}"/>
    <cellStyle name="Comma 149 5 3" xfId="46819" xr:uid="{00000000-0005-0000-0000-0000AD0F0000}"/>
    <cellStyle name="Comma 149 6" xfId="15547" xr:uid="{00000000-0005-0000-0000-0000AE0F0000}"/>
    <cellStyle name="Comma 149 6 2" xfId="34507" xr:uid="{00000000-0005-0000-0000-0000AF0F0000}"/>
    <cellStyle name="Comma 149 6 3" xfId="52971" xr:uid="{00000000-0005-0000-0000-0000B00F0000}"/>
    <cellStyle name="Comma 149 7" xfId="22202" xr:uid="{00000000-0005-0000-0000-0000B10F0000}"/>
    <cellStyle name="Comma 149 8" xfId="40663" xr:uid="{00000000-0005-0000-0000-0000B20F0000}"/>
    <cellStyle name="Comma 15" xfId="666" xr:uid="{00000000-0005-0000-0000-0000B30F0000}"/>
    <cellStyle name="Comma 15 2" xfId="667" xr:uid="{00000000-0005-0000-0000-0000B40F0000}"/>
    <cellStyle name="Comma 150" xfId="668" xr:uid="{00000000-0005-0000-0000-0000B50F0000}"/>
    <cellStyle name="Comma 150 2" xfId="3875" xr:uid="{00000000-0005-0000-0000-0000B60F0000}"/>
    <cellStyle name="Comma 150 2 2" xfId="5488" xr:uid="{00000000-0005-0000-0000-0000B70F0000}"/>
    <cellStyle name="Comma 150 2 2 2" xfId="8573" xr:uid="{00000000-0005-0000-0000-0000B80F0000}"/>
    <cellStyle name="Comma 150 2 2 2 2" xfId="14765" xr:uid="{00000000-0005-0000-0000-0000B90F0000}"/>
    <cellStyle name="Comma 150 2 2 2 2 2" xfId="33725" xr:uid="{00000000-0005-0000-0000-0000BA0F0000}"/>
    <cellStyle name="Comma 150 2 2 2 2 3" xfId="52189" xr:uid="{00000000-0005-0000-0000-0000BB0F0000}"/>
    <cellStyle name="Comma 150 2 2 2 3" xfId="20917" xr:uid="{00000000-0005-0000-0000-0000BC0F0000}"/>
    <cellStyle name="Comma 150 2 2 2 3 2" xfId="39877" xr:uid="{00000000-0005-0000-0000-0000BD0F0000}"/>
    <cellStyle name="Comma 150 2 2 2 3 3" xfId="58341" xr:uid="{00000000-0005-0000-0000-0000BE0F0000}"/>
    <cellStyle name="Comma 150 2 2 2 4" xfId="27572" xr:uid="{00000000-0005-0000-0000-0000BF0F0000}"/>
    <cellStyle name="Comma 150 2 2 2 5" xfId="46036" xr:uid="{00000000-0005-0000-0000-0000C00F0000}"/>
    <cellStyle name="Comma 150 2 2 3" xfId="11699" xr:uid="{00000000-0005-0000-0000-0000C10F0000}"/>
    <cellStyle name="Comma 150 2 2 3 2" xfId="30659" xr:uid="{00000000-0005-0000-0000-0000C20F0000}"/>
    <cellStyle name="Comma 150 2 2 3 3" xfId="49123" xr:uid="{00000000-0005-0000-0000-0000C30F0000}"/>
    <cellStyle name="Comma 150 2 2 4" xfId="17851" xr:uid="{00000000-0005-0000-0000-0000C40F0000}"/>
    <cellStyle name="Comma 150 2 2 4 2" xfId="36811" xr:uid="{00000000-0005-0000-0000-0000C50F0000}"/>
    <cellStyle name="Comma 150 2 2 4 3" xfId="55275" xr:uid="{00000000-0005-0000-0000-0000C60F0000}"/>
    <cellStyle name="Comma 150 2 2 5" xfId="24506" xr:uid="{00000000-0005-0000-0000-0000C70F0000}"/>
    <cellStyle name="Comma 150 2 2 6" xfId="42970" xr:uid="{00000000-0005-0000-0000-0000C80F0000}"/>
    <cellStyle name="Comma 150 2 3" xfId="7038" xr:uid="{00000000-0005-0000-0000-0000C90F0000}"/>
    <cellStyle name="Comma 150 2 3 2" xfId="13231" xr:uid="{00000000-0005-0000-0000-0000CA0F0000}"/>
    <cellStyle name="Comma 150 2 3 2 2" xfId="32191" xr:uid="{00000000-0005-0000-0000-0000CB0F0000}"/>
    <cellStyle name="Comma 150 2 3 2 3" xfId="50655" xr:uid="{00000000-0005-0000-0000-0000CC0F0000}"/>
    <cellStyle name="Comma 150 2 3 3" xfId="19383" xr:uid="{00000000-0005-0000-0000-0000CD0F0000}"/>
    <cellStyle name="Comma 150 2 3 3 2" xfId="38343" xr:uid="{00000000-0005-0000-0000-0000CE0F0000}"/>
    <cellStyle name="Comma 150 2 3 3 3" xfId="56807" xr:uid="{00000000-0005-0000-0000-0000CF0F0000}"/>
    <cellStyle name="Comma 150 2 3 4" xfId="26038" xr:uid="{00000000-0005-0000-0000-0000D00F0000}"/>
    <cellStyle name="Comma 150 2 3 5" xfId="44502" xr:uid="{00000000-0005-0000-0000-0000D10F0000}"/>
    <cellStyle name="Comma 150 2 4" xfId="10165" xr:uid="{00000000-0005-0000-0000-0000D20F0000}"/>
    <cellStyle name="Comma 150 2 4 2" xfId="29125" xr:uid="{00000000-0005-0000-0000-0000D30F0000}"/>
    <cellStyle name="Comma 150 2 4 3" xfId="47589" xr:uid="{00000000-0005-0000-0000-0000D40F0000}"/>
    <cellStyle name="Comma 150 2 5" xfId="16317" xr:uid="{00000000-0005-0000-0000-0000D50F0000}"/>
    <cellStyle name="Comma 150 2 5 2" xfId="35277" xr:uid="{00000000-0005-0000-0000-0000D60F0000}"/>
    <cellStyle name="Comma 150 2 5 3" xfId="53741" xr:uid="{00000000-0005-0000-0000-0000D70F0000}"/>
    <cellStyle name="Comma 150 2 6" xfId="22972" xr:uid="{00000000-0005-0000-0000-0000D80F0000}"/>
    <cellStyle name="Comma 150 2 7" xfId="41436" xr:uid="{00000000-0005-0000-0000-0000D90F0000}"/>
    <cellStyle name="Comma 150 3" xfId="4703" xr:uid="{00000000-0005-0000-0000-0000DA0F0000}"/>
    <cellStyle name="Comma 150 3 2" xfId="7804" xr:uid="{00000000-0005-0000-0000-0000DB0F0000}"/>
    <cellStyle name="Comma 150 3 2 2" xfId="13996" xr:uid="{00000000-0005-0000-0000-0000DC0F0000}"/>
    <cellStyle name="Comma 150 3 2 2 2" xfId="32956" xr:uid="{00000000-0005-0000-0000-0000DD0F0000}"/>
    <cellStyle name="Comma 150 3 2 2 3" xfId="51420" xr:uid="{00000000-0005-0000-0000-0000DE0F0000}"/>
    <cellStyle name="Comma 150 3 2 3" xfId="20148" xr:uid="{00000000-0005-0000-0000-0000DF0F0000}"/>
    <cellStyle name="Comma 150 3 2 3 2" xfId="39108" xr:uid="{00000000-0005-0000-0000-0000E00F0000}"/>
    <cellStyle name="Comma 150 3 2 3 3" xfId="57572" xr:uid="{00000000-0005-0000-0000-0000E10F0000}"/>
    <cellStyle name="Comma 150 3 2 4" xfId="26803" xr:uid="{00000000-0005-0000-0000-0000E20F0000}"/>
    <cellStyle name="Comma 150 3 2 5" xfId="45267" xr:uid="{00000000-0005-0000-0000-0000E30F0000}"/>
    <cellStyle name="Comma 150 3 3" xfId="10930" xr:uid="{00000000-0005-0000-0000-0000E40F0000}"/>
    <cellStyle name="Comma 150 3 3 2" xfId="29890" xr:uid="{00000000-0005-0000-0000-0000E50F0000}"/>
    <cellStyle name="Comma 150 3 3 3" xfId="48354" xr:uid="{00000000-0005-0000-0000-0000E60F0000}"/>
    <cellStyle name="Comma 150 3 4" xfId="17082" xr:uid="{00000000-0005-0000-0000-0000E70F0000}"/>
    <cellStyle name="Comma 150 3 4 2" xfId="36042" xr:uid="{00000000-0005-0000-0000-0000E80F0000}"/>
    <cellStyle name="Comma 150 3 4 3" xfId="54506" xr:uid="{00000000-0005-0000-0000-0000E90F0000}"/>
    <cellStyle name="Comma 150 3 5" xfId="23737" xr:uid="{00000000-0005-0000-0000-0000EA0F0000}"/>
    <cellStyle name="Comma 150 3 6" xfId="42201" xr:uid="{00000000-0005-0000-0000-0000EB0F0000}"/>
    <cellStyle name="Comma 150 4" xfId="6269" xr:uid="{00000000-0005-0000-0000-0000EC0F0000}"/>
    <cellStyle name="Comma 150 4 2" xfId="12462" xr:uid="{00000000-0005-0000-0000-0000ED0F0000}"/>
    <cellStyle name="Comma 150 4 2 2" xfId="31422" xr:uid="{00000000-0005-0000-0000-0000EE0F0000}"/>
    <cellStyle name="Comma 150 4 2 3" xfId="49886" xr:uid="{00000000-0005-0000-0000-0000EF0F0000}"/>
    <cellStyle name="Comma 150 4 3" xfId="18614" xr:uid="{00000000-0005-0000-0000-0000F00F0000}"/>
    <cellStyle name="Comma 150 4 3 2" xfId="37574" xr:uid="{00000000-0005-0000-0000-0000F10F0000}"/>
    <cellStyle name="Comma 150 4 3 3" xfId="56038" xr:uid="{00000000-0005-0000-0000-0000F20F0000}"/>
    <cellStyle name="Comma 150 4 4" xfId="25269" xr:uid="{00000000-0005-0000-0000-0000F30F0000}"/>
    <cellStyle name="Comma 150 4 5" xfId="43733" xr:uid="{00000000-0005-0000-0000-0000F40F0000}"/>
    <cellStyle name="Comma 150 5" xfId="9396" xr:uid="{00000000-0005-0000-0000-0000F50F0000}"/>
    <cellStyle name="Comma 150 5 2" xfId="28356" xr:uid="{00000000-0005-0000-0000-0000F60F0000}"/>
    <cellStyle name="Comma 150 5 3" xfId="46820" xr:uid="{00000000-0005-0000-0000-0000F70F0000}"/>
    <cellStyle name="Comma 150 6" xfId="15548" xr:uid="{00000000-0005-0000-0000-0000F80F0000}"/>
    <cellStyle name="Comma 150 6 2" xfId="34508" xr:uid="{00000000-0005-0000-0000-0000F90F0000}"/>
    <cellStyle name="Comma 150 6 3" xfId="52972" xr:uid="{00000000-0005-0000-0000-0000FA0F0000}"/>
    <cellStyle name="Comma 150 7" xfId="22203" xr:uid="{00000000-0005-0000-0000-0000FB0F0000}"/>
    <cellStyle name="Comma 150 8" xfId="40664" xr:uid="{00000000-0005-0000-0000-0000FC0F0000}"/>
    <cellStyle name="Comma 151" xfId="669" xr:uid="{00000000-0005-0000-0000-0000FD0F0000}"/>
    <cellStyle name="Comma 151 2" xfId="3876" xr:uid="{00000000-0005-0000-0000-0000FE0F0000}"/>
    <cellStyle name="Comma 151 2 2" xfId="5489" xr:uid="{00000000-0005-0000-0000-0000FF0F0000}"/>
    <cellStyle name="Comma 151 2 2 2" xfId="8574" xr:uid="{00000000-0005-0000-0000-000000100000}"/>
    <cellStyle name="Comma 151 2 2 2 2" xfId="14766" xr:uid="{00000000-0005-0000-0000-000001100000}"/>
    <cellStyle name="Comma 151 2 2 2 2 2" xfId="33726" xr:uid="{00000000-0005-0000-0000-000002100000}"/>
    <cellStyle name="Comma 151 2 2 2 2 3" xfId="52190" xr:uid="{00000000-0005-0000-0000-000003100000}"/>
    <cellStyle name="Comma 151 2 2 2 3" xfId="20918" xr:uid="{00000000-0005-0000-0000-000004100000}"/>
    <cellStyle name="Comma 151 2 2 2 3 2" xfId="39878" xr:uid="{00000000-0005-0000-0000-000005100000}"/>
    <cellStyle name="Comma 151 2 2 2 3 3" xfId="58342" xr:uid="{00000000-0005-0000-0000-000006100000}"/>
    <cellStyle name="Comma 151 2 2 2 4" xfId="27573" xr:uid="{00000000-0005-0000-0000-000007100000}"/>
    <cellStyle name="Comma 151 2 2 2 5" xfId="46037" xr:uid="{00000000-0005-0000-0000-000008100000}"/>
    <cellStyle name="Comma 151 2 2 3" xfId="11700" xr:uid="{00000000-0005-0000-0000-000009100000}"/>
    <cellStyle name="Comma 151 2 2 3 2" xfId="30660" xr:uid="{00000000-0005-0000-0000-00000A100000}"/>
    <cellStyle name="Comma 151 2 2 3 3" xfId="49124" xr:uid="{00000000-0005-0000-0000-00000B100000}"/>
    <cellStyle name="Comma 151 2 2 4" xfId="17852" xr:uid="{00000000-0005-0000-0000-00000C100000}"/>
    <cellStyle name="Comma 151 2 2 4 2" xfId="36812" xr:uid="{00000000-0005-0000-0000-00000D100000}"/>
    <cellStyle name="Comma 151 2 2 4 3" xfId="55276" xr:uid="{00000000-0005-0000-0000-00000E100000}"/>
    <cellStyle name="Comma 151 2 2 5" xfId="24507" xr:uid="{00000000-0005-0000-0000-00000F100000}"/>
    <cellStyle name="Comma 151 2 2 6" xfId="42971" xr:uid="{00000000-0005-0000-0000-000010100000}"/>
    <cellStyle name="Comma 151 2 3" xfId="7039" xr:uid="{00000000-0005-0000-0000-000011100000}"/>
    <cellStyle name="Comma 151 2 3 2" xfId="13232" xr:uid="{00000000-0005-0000-0000-000012100000}"/>
    <cellStyle name="Comma 151 2 3 2 2" xfId="32192" xr:uid="{00000000-0005-0000-0000-000013100000}"/>
    <cellStyle name="Comma 151 2 3 2 3" xfId="50656" xr:uid="{00000000-0005-0000-0000-000014100000}"/>
    <cellStyle name="Comma 151 2 3 3" xfId="19384" xr:uid="{00000000-0005-0000-0000-000015100000}"/>
    <cellStyle name="Comma 151 2 3 3 2" xfId="38344" xr:uid="{00000000-0005-0000-0000-000016100000}"/>
    <cellStyle name="Comma 151 2 3 3 3" xfId="56808" xr:uid="{00000000-0005-0000-0000-000017100000}"/>
    <cellStyle name="Comma 151 2 3 4" xfId="26039" xr:uid="{00000000-0005-0000-0000-000018100000}"/>
    <cellStyle name="Comma 151 2 3 5" xfId="44503" xr:uid="{00000000-0005-0000-0000-000019100000}"/>
    <cellStyle name="Comma 151 2 4" xfId="10166" xr:uid="{00000000-0005-0000-0000-00001A100000}"/>
    <cellStyle name="Comma 151 2 4 2" xfId="29126" xr:uid="{00000000-0005-0000-0000-00001B100000}"/>
    <cellStyle name="Comma 151 2 4 3" xfId="47590" xr:uid="{00000000-0005-0000-0000-00001C100000}"/>
    <cellStyle name="Comma 151 2 5" xfId="16318" xr:uid="{00000000-0005-0000-0000-00001D100000}"/>
    <cellStyle name="Comma 151 2 5 2" xfId="35278" xr:uid="{00000000-0005-0000-0000-00001E100000}"/>
    <cellStyle name="Comma 151 2 5 3" xfId="53742" xr:uid="{00000000-0005-0000-0000-00001F100000}"/>
    <cellStyle name="Comma 151 2 6" xfId="22973" xr:uid="{00000000-0005-0000-0000-000020100000}"/>
    <cellStyle name="Comma 151 2 7" xfId="41437" xr:uid="{00000000-0005-0000-0000-000021100000}"/>
    <cellStyle name="Comma 151 3" xfId="4704" xr:uid="{00000000-0005-0000-0000-000022100000}"/>
    <cellStyle name="Comma 151 3 2" xfId="7805" xr:uid="{00000000-0005-0000-0000-000023100000}"/>
    <cellStyle name="Comma 151 3 2 2" xfId="13997" xr:uid="{00000000-0005-0000-0000-000024100000}"/>
    <cellStyle name="Comma 151 3 2 2 2" xfId="32957" xr:uid="{00000000-0005-0000-0000-000025100000}"/>
    <cellStyle name="Comma 151 3 2 2 3" xfId="51421" xr:uid="{00000000-0005-0000-0000-000026100000}"/>
    <cellStyle name="Comma 151 3 2 3" xfId="20149" xr:uid="{00000000-0005-0000-0000-000027100000}"/>
    <cellStyle name="Comma 151 3 2 3 2" xfId="39109" xr:uid="{00000000-0005-0000-0000-000028100000}"/>
    <cellStyle name="Comma 151 3 2 3 3" xfId="57573" xr:uid="{00000000-0005-0000-0000-000029100000}"/>
    <cellStyle name="Comma 151 3 2 4" xfId="26804" xr:uid="{00000000-0005-0000-0000-00002A100000}"/>
    <cellStyle name="Comma 151 3 2 5" xfId="45268" xr:uid="{00000000-0005-0000-0000-00002B100000}"/>
    <cellStyle name="Comma 151 3 3" xfId="10931" xr:uid="{00000000-0005-0000-0000-00002C100000}"/>
    <cellStyle name="Comma 151 3 3 2" xfId="29891" xr:uid="{00000000-0005-0000-0000-00002D100000}"/>
    <cellStyle name="Comma 151 3 3 3" xfId="48355" xr:uid="{00000000-0005-0000-0000-00002E100000}"/>
    <cellStyle name="Comma 151 3 4" xfId="17083" xr:uid="{00000000-0005-0000-0000-00002F100000}"/>
    <cellStyle name="Comma 151 3 4 2" xfId="36043" xr:uid="{00000000-0005-0000-0000-000030100000}"/>
    <cellStyle name="Comma 151 3 4 3" xfId="54507" xr:uid="{00000000-0005-0000-0000-000031100000}"/>
    <cellStyle name="Comma 151 3 5" xfId="23738" xr:uid="{00000000-0005-0000-0000-000032100000}"/>
    <cellStyle name="Comma 151 3 6" xfId="42202" xr:uid="{00000000-0005-0000-0000-000033100000}"/>
    <cellStyle name="Comma 151 4" xfId="6270" xr:uid="{00000000-0005-0000-0000-000034100000}"/>
    <cellStyle name="Comma 151 4 2" xfId="12463" xr:uid="{00000000-0005-0000-0000-000035100000}"/>
    <cellStyle name="Comma 151 4 2 2" xfId="31423" xr:uid="{00000000-0005-0000-0000-000036100000}"/>
    <cellStyle name="Comma 151 4 2 3" xfId="49887" xr:uid="{00000000-0005-0000-0000-000037100000}"/>
    <cellStyle name="Comma 151 4 3" xfId="18615" xr:uid="{00000000-0005-0000-0000-000038100000}"/>
    <cellStyle name="Comma 151 4 3 2" xfId="37575" xr:uid="{00000000-0005-0000-0000-000039100000}"/>
    <cellStyle name="Comma 151 4 3 3" xfId="56039" xr:uid="{00000000-0005-0000-0000-00003A100000}"/>
    <cellStyle name="Comma 151 4 4" xfId="25270" xr:uid="{00000000-0005-0000-0000-00003B100000}"/>
    <cellStyle name="Comma 151 4 5" xfId="43734" xr:uid="{00000000-0005-0000-0000-00003C100000}"/>
    <cellStyle name="Comma 151 5" xfId="9397" xr:uid="{00000000-0005-0000-0000-00003D100000}"/>
    <cellStyle name="Comma 151 5 2" xfId="28357" xr:uid="{00000000-0005-0000-0000-00003E100000}"/>
    <cellStyle name="Comma 151 5 3" xfId="46821" xr:uid="{00000000-0005-0000-0000-00003F100000}"/>
    <cellStyle name="Comma 151 6" xfId="15549" xr:uid="{00000000-0005-0000-0000-000040100000}"/>
    <cellStyle name="Comma 151 6 2" xfId="34509" xr:uid="{00000000-0005-0000-0000-000041100000}"/>
    <cellStyle name="Comma 151 6 3" xfId="52973" xr:uid="{00000000-0005-0000-0000-000042100000}"/>
    <cellStyle name="Comma 151 7" xfId="22204" xr:uid="{00000000-0005-0000-0000-000043100000}"/>
    <cellStyle name="Comma 151 8" xfId="40665" xr:uid="{00000000-0005-0000-0000-000044100000}"/>
    <cellStyle name="Comma 152" xfId="670" xr:uid="{00000000-0005-0000-0000-000045100000}"/>
    <cellStyle name="Comma 152 2" xfId="3877" xr:uid="{00000000-0005-0000-0000-000046100000}"/>
    <cellStyle name="Comma 152 2 2" xfId="5490" xr:uid="{00000000-0005-0000-0000-000047100000}"/>
    <cellStyle name="Comma 152 2 2 2" xfId="8575" xr:uid="{00000000-0005-0000-0000-000048100000}"/>
    <cellStyle name="Comma 152 2 2 2 2" xfId="14767" xr:uid="{00000000-0005-0000-0000-000049100000}"/>
    <cellStyle name="Comma 152 2 2 2 2 2" xfId="33727" xr:uid="{00000000-0005-0000-0000-00004A100000}"/>
    <cellStyle name="Comma 152 2 2 2 2 3" xfId="52191" xr:uid="{00000000-0005-0000-0000-00004B100000}"/>
    <cellStyle name="Comma 152 2 2 2 3" xfId="20919" xr:uid="{00000000-0005-0000-0000-00004C100000}"/>
    <cellStyle name="Comma 152 2 2 2 3 2" xfId="39879" xr:uid="{00000000-0005-0000-0000-00004D100000}"/>
    <cellStyle name="Comma 152 2 2 2 3 3" xfId="58343" xr:uid="{00000000-0005-0000-0000-00004E100000}"/>
    <cellStyle name="Comma 152 2 2 2 4" xfId="27574" xr:uid="{00000000-0005-0000-0000-00004F100000}"/>
    <cellStyle name="Comma 152 2 2 2 5" xfId="46038" xr:uid="{00000000-0005-0000-0000-000050100000}"/>
    <cellStyle name="Comma 152 2 2 3" xfId="11701" xr:uid="{00000000-0005-0000-0000-000051100000}"/>
    <cellStyle name="Comma 152 2 2 3 2" xfId="30661" xr:uid="{00000000-0005-0000-0000-000052100000}"/>
    <cellStyle name="Comma 152 2 2 3 3" xfId="49125" xr:uid="{00000000-0005-0000-0000-000053100000}"/>
    <cellStyle name="Comma 152 2 2 4" xfId="17853" xr:uid="{00000000-0005-0000-0000-000054100000}"/>
    <cellStyle name="Comma 152 2 2 4 2" xfId="36813" xr:uid="{00000000-0005-0000-0000-000055100000}"/>
    <cellStyle name="Comma 152 2 2 4 3" xfId="55277" xr:uid="{00000000-0005-0000-0000-000056100000}"/>
    <cellStyle name="Comma 152 2 2 5" xfId="24508" xr:uid="{00000000-0005-0000-0000-000057100000}"/>
    <cellStyle name="Comma 152 2 2 6" xfId="42972" xr:uid="{00000000-0005-0000-0000-000058100000}"/>
    <cellStyle name="Comma 152 2 3" xfId="7040" xr:uid="{00000000-0005-0000-0000-000059100000}"/>
    <cellStyle name="Comma 152 2 3 2" xfId="13233" xr:uid="{00000000-0005-0000-0000-00005A100000}"/>
    <cellStyle name="Comma 152 2 3 2 2" xfId="32193" xr:uid="{00000000-0005-0000-0000-00005B100000}"/>
    <cellStyle name="Comma 152 2 3 2 3" xfId="50657" xr:uid="{00000000-0005-0000-0000-00005C100000}"/>
    <cellStyle name="Comma 152 2 3 3" xfId="19385" xr:uid="{00000000-0005-0000-0000-00005D100000}"/>
    <cellStyle name="Comma 152 2 3 3 2" xfId="38345" xr:uid="{00000000-0005-0000-0000-00005E100000}"/>
    <cellStyle name="Comma 152 2 3 3 3" xfId="56809" xr:uid="{00000000-0005-0000-0000-00005F100000}"/>
    <cellStyle name="Comma 152 2 3 4" xfId="26040" xr:uid="{00000000-0005-0000-0000-000060100000}"/>
    <cellStyle name="Comma 152 2 3 5" xfId="44504" xr:uid="{00000000-0005-0000-0000-000061100000}"/>
    <cellStyle name="Comma 152 2 4" xfId="10167" xr:uid="{00000000-0005-0000-0000-000062100000}"/>
    <cellStyle name="Comma 152 2 4 2" xfId="29127" xr:uid="{00000000-0005-0000-0000-000063100000}"/>
    <cellStyle name="Comma 152 2 4 3" xfId="47591" xr:uid="{00000000-0005-0000-0000-000064100000}"/>
    <cellStyle name="Comma 152 2 5" xfId="16319" xr:uid="{00000000-0005-0000-0000-000065100000}"/>
    <cellStyle name="Comma 152 2 5 2" xfId="35279" xr:uid="{00000000-0005-0000-0000-000066100000}"/>
    <cellStyle name="Comma 152 2 5 3" xfId="53743" xr:uid="{00000000-0005-0000-0000-000067100000}"/>
    <cellStyle name="Comma 152 2 6" xfId="22974" xr:uid="{00000000-0005-0000-0000-000068100000}"/>
    <cellStyle name="Comma 152 2 7" xfId="41438" xr:uid="{00000000-0005-0000-0000-000069100000}"/>
    <cellStyle name="Comma 152 3" xfId="4705" xr:uid="{00000000-0005-0000-0000-00006A100000}"/>
    <cellStyle name="Comma 152 3 2" xfId="7806" xr:uid="{00000000-0005-0000-0000-00006B100000}"/>
    <cellStyle name="Comma 152 3 2 2" xfId="13998" xr:uid="{00000000-0005-0000-0000-00006C100000}"/>
    <cellStyle name="Comma 152 3 2 2 2" xfId="32958" xr:uid="{00000000-0005-0000-0000-00006D100000}"/>
    <cellStyle name="Comma 152 3 2 2 3" xfId="51422" xr:uid="{00000000-0005-0000-0000-00006E100000}"/>
    <cellStyle name="Comma 152 3 2 3" xfId="20150" xr:uid="{00000000-0005-0000-0000-00006F100000}"/>
    <cellStyle name="Comma 152 3 2 3 2" xfId="39110" xr:uid="{00000000-0005-0000-0000-000070100000}"/>
    <cellStyle name="Comma 152 3 2 3 3" xfId="57574" xr:uid="{00000000-0005-0000-0000-000071100000}"/>
    <cellStyle name="Comma 152 3 2 4" xfId="26805" xr:uid="{00000000-0005-0000-0000-000072100000}"/>
    <cellStyle name="Comma 152 3 2 5" xfId="45269" xr:uid="{00000000-0005-0000-0000-000073100000}"/>
    <cellStyle name="Comma 152 3 3" xfId="10932" xr:uid="{00000000-0005-0000-0000-000074100000}"/>
    <cellStyle name="Comma 152 3 3 2" xfId="29892" xr:uid="{00000000-0005-0000-0000-000075100000}"/>
    <cellStyle name="Comma 152 3 3 3" xfId="48356" xr:uid="{00000000-0005-0000-0000-000076100000}"/>
    <cellStyle name="Comma 152 3 4" xfId="17084" xr:uid="{00000000-0005-0000-0000-000077100000}"/>
    <cellStyle name="Comma 152 3 4 2" xfId="36044" xr:uid="{00000000-0005-0000-0000-000078100000}"/>
    <cellStyle name="Comma 152 3 4 3" xfId="54508" xr:uid="{00000000-0005-0000-0000-000079100000}"/>
    <cellStyle name="Comma 152 3 5" xfId="23739" xr:uid="{00000000-0005-0000-0000-00007A100000}"/>
    <cellStyle name="Comma 152 3 6" xfId="42203" xr:uid="{00000000-0005-0000-0000-00007B100000}"/>
    <cellStyle name="Comma 152 4" xfId="6271" xr:uid="{00000000-0005-0000-0000-00007C100000}"/>
    <cellStyle name="Comma 152 4 2" xfId="12464" xr:uid="{00000000-0005-0000-0000-00007D100000}"/>
    <cellStyle name="Comma 152 4 2 2" xfId="31424" xr:uid="{00000000-0005-0000-0000-00007E100000}"/>
    <cellStyle name="Comma 152 4 2 3" xfId="49888" xr:uid="{00000000-0005-0000-0000-00007F100000}"/>
    <cellStyle name="Comma 152 4 3" xfId="18616" xr:uid="{00000000-0005-0000-0000-000080100000}"/>
    <cellStyle name="Comma 152 4 3 2" xfId="37576" xr:uid="{00000000-0005-0000-0000-000081100000}"/>
    <cellStyle name="Comma 152 4 3 3" xfId="56040" xr:uid="{00000000-0005-0000-0000-000082100000}"/>
    <cellStyle name="Comma 152 4 4" xfId="25271" xr:uid="{00000000-0005-0000-0000-000083100000}"/>
    <cellStyle name="Comma 152 4 5" xfId="43735" xr:uid="{00000000-0005-0000-0000-000084100000}"/>
    <cellStyle name="Comma 152 5" xfId="9398" xr:uid="{00000000-0005-0000-0000-000085100000}"/>
    <cellStyle name="Comma 152 5 2" xfId="28358" xr:uid="{00000000-0005-0000-0000-000086100000}"/>
    <cellStyle name="Comma 152 5 3" xfId="46822" xr:uid="{00000000-0005-0000-0000-000087100000}"/>
    <cellStyle name="Comma 152 6" xfId="15550" xr:uid="{00000000-0005-0000-0000-000088100000}"/>
    <cellStyle name="Comma 152 6 2" xfId="34510" xr:uid="{00000000-0005-0000-0000-000089100000}"/>
    <cellStyle name="Comma 152 6 3" xfId="52974" xr:uid="{00000000-0005-0000-0000-00008A100000}"/>
    <cellStyle name="Comma 152 7" xfId="22205" xr:uid="{00000000-0005-0000-0000-00008B100000}"/>
    <cellStyle name="Comma 152 8" xfId="40666" xr:uid="{00000000-0005-0000-0000-00008C100000}"/>
    <cellStyle name="Comma 153" xfId="671" xr:uid="{00000000-0005-0000-0000-00008D100000}"/>
    <cellStyle name="Comma 153 2" xfId="3878" xr:uid="{00000000-0005-0000-0000-00008E100000}"/>
    <cellStyle name="Comma 153 2 2" xfId="5491" xr:uid="{00000000-0005-0000-0000-00008F100000}"/>
    <cellStyle name="Comma 153 2 2 2" xfId="8576" xr:uid="{00000000-0005-0000-0000-000090100000}"/>
    <cellStyle name="Comma 153 2 2 2 2" xfId="14768" xr:uid="{00000000-0005-0000-0000-000091100000}"/>
    <cellStyle name="Comma 153 2 2 2 2 2" xfId="33728" xr:uid="{00000000-0005-0000-0000-000092100000}"/>
    <cellStyle name="Comma 153 2 2 2 2 3" xfId="52192" xr:uid="{00000000-0005-0000-0000-000093100000}"/>
    <cellStyle name="Comma 153 2 2 2 3" xfId="20920" xr:uid="{00000000-0005-0000-0000-000094100000}"/>
    <cellStyle name="Comma 153 2 2 2 3 2" xfId="39880" xr:uid="{00000000-0005-0000-0000-000095100000}"/>
    <cellStyle name="Comma 153 2 2 2 3 3" xfId="58344" xr:uid="{00000000-0005-0000-0000-000096100000}"/>
    <cellStyle name="Comma 153 2 2 2 4" xfId="27575" xr:uid="{00000000-0005-0000-0000-000097100000}"/>
    <cellStyle name="Comma 153 2 2 2 5" xfId="46039" xr:uid="{00000000-0005-0000-0000-000098100000}"/>
    <cellStyle name="Comma 153 2 2 3" xfId="11702" xr:uid="{00000000-0005-0000-0000-000099100000}"/>
    <cellStyle name="Comma 153 2 2 3 2" xfId="30662" xr:uid="{00000000-0005-0000-0000-00009A100000}"/>
    <cellStyle name="Comma 153 2 2 3 3" xfId="49126" xr:uid="{00000000-0005-0000-0000-00009B100000}"/>
    <cellStyle name="Comma 153 2 2 4" xfId="17854" xr:uid="{00000000-0005-0000-0000-00009C100000}"/>
    <cellStyle name="Comma 153 2 2 4 2" xfId="36814" xr:uid="{00000000-0005-0000-0000-00009D100000}"/>
    <cellStyle name="Comma 153 2 2 4 3" xfId="55278" xr:uid="{00000000-0005-0000-0000-00009E100000}"/>
    <cellStyle name="Comma 153 2 2 5" xfId="24509" xr:uid="{00000000-0005-0000-0000-00009F100000}"/>
    <cellStyle name="Comma 153 2 2 6" xfId="42973" xr:uid="{00000000-0005-0000-0000-0000A0100000}"/>
    <cellStyle name="Comma 153 2 3" xfId="7041" xr:uid="{00000000-0005-0000-0000-0000A1100000}"/>
    <cellStyle name="Comma 153 2 3 2" xfId="13234" xr:uid="{00000000-0005-0000-0000-0000A2100000}"/>
    <cellStyle name="Comma 153 2 3 2 2" xfId="32194" xr:uid="{00000000-0005-0000-0000-0000A3100000}"/>
    <cellStyle name="Comma 153 2 3 2 3" xfId="50658" xr:uid="{00000000-0005-0000-0000-0000A4100000}"/>
    <cellStyle name="Comma 153 2 3 3" xfId="19386" xr:uid="{00000000-0005-0000-0000-0000A5100000}"/>
    <cellStyle name="Comma 153 2 3 3 2" xfId="38346" xr:uid="{00000000-0005-0000-0000-0000A6100000}"/>
    <cellStyle name="Comma 153 2 3 3 3" xfId="56810" xr:uid="{00000000-0005-0000-0000-0000A7100000}"/>
    <cellStyle name="Comma 153 2 3 4" xfId="26041" xr:uid="{00000000-0005-0000-0000-0000A8100000}"/>
    <cellStyle name="Comma 153 2 3 5" xfId="44505" xr:uid="{00000000-0005-0000-0000-0000A9100000}"/>
    <cellStyle name="Comma 153 2 4" xfId="10168" xr:uid="{00000000-0005-0000-0000-0000AA100000}"/>
    <cellStyle name="Comma 153 2 4 2" xfId="29128" xr:uid="{00000000-0005-0000-0000-0000AB100000}"/>
    <cellStyle name="Comma 153 2 4 3" xfId="47592" xr:uid="{00000000-0005-0000-0000-0000AC100000}"/>
    <cellStyle name="Comma 153 2 5" xfId="16320" xr:uid="{00000000-0005-0000-0000-0000AD100000}"/>
    <cellStyle name="Comma 153 2 5 2" xfId="35280" xr:uid="{00000000-0005-0000-0000-0000AE100000}"/>
    <cellStyle name="Comma 153 2 5 3" xfId="53744" xr:uid="{00000000-0005-0000-0000-0000AF100000}"/>
    <cellStyle name="Comma 153 2 6" xfId="22975" xr:uid="{00000000-0005-0000-0000-0000B0100000}"/>
    <cellStyle name="Comma 153 2 7" xfId="41439" xr:uid="{00000000-0005-0000-0000-0000B1100000}"/>
    <cellStyle name="Comma 153 3" xfId="4706" xr:uid="{00000000-0005-0000-0000-0000B2100000}"/>
    <cellStyle name="Comma 153 3 2" xfId="7807" xr:uid="{00000000-0005-0000-0000-0000B3100000}"/>
    <cellStyle name="Comma 153 3 2 2" xfId="13999" xr:uid="{00000000-0005-0000-0000-0000B4100000}"/>
    <cellStyle name="Comma 153 3 2 2 2" xfId="32959" xr:uid="{00000000-0005-0000-0000-0000B5100000}"/>
    <cellStyle name="Comma 153 3 2 2 3" xfId="51423" xr:uid="{00000000-0005-0000-0000-0000B6100000}"/>
    <cellStyle name="Comma 153 3 2 3" xfId="20151" xr:uid="{00000000-0005-0000-0000-0000B7100000}"/>
    <cellStyle name="Comma 153 3 2 3 2" xfId="39111" xr:uid="{00000000-0005-0000-0000-0000B8100000}"/>
    <cellStyle name="Comma 153 3 2 3 3" xfId="57575" xr:uid="{00000000-0005-0000-0000-0000B9100000}"/>
    <cellStyle name="Comma 153 3 2 4" xfId="26806" xr:uid="{00000000-0005-0000-0000-0000BA100000}"/>
    <cellStyle name="Comma 153 3 2 5" xfId="45270" xr:uid="{00000000-0005-0000-0000-0000BB100000}"/>
    <cellStyle name="Comma 153 3 3" xfId="10933" xr:uid="{00000000-0005-0000-0000-0000BC100000}"/>
    <cellStyle name="Comma 153 3 3 2" xfId="29893" xr:uid="{00000000-0005-0000-0000-0000BD100000}"/>
    <cellStyle name="Comma 153 3 3 3" xfId="48357" xr:uid="{00000000-0005-0000-0000-0000BE100000}"/>
    <cellStyle name="Comma 153 3 4" xfId="17085" xr:uid="{00000000-0005-0000-0000-0000BF100000}"/>
    <cellStyle name="Comma 153 3 4 2" xfId="36045" xr:uid="{00000000-0005-0000-0000-0000C0100000}"/>
    <cellStyle name="Comma 153 3 4 3" xfId="54509" xr:uid="{00000000-0005-0000-0000-0000C1100000}"/>
    <cellStyle name="Comma 153 3 5" xfId="23740" xr:uid="{00000000-0005-0000-0000-0000C2100000}"/>
    <cellStyle name="Comma 153 3 6" xfId="42204" xr:uid="{00000000-0005-0000-0000-0000C3100000}"/>
    <cellStyle name="Comma 153 4" xfId="6272" xr:uid="{00000000-0005-0000-0000-0000C4100000}"/>
    <cellStyle name="Comma 153 4 2" xfId="12465" xr:uid="{00000000-0005-0000-0000-0000C5100000}"/>
    <cellStyle name="Comma 153 4 2 2" xfId="31425" xr:uid="{00000000-0005-0000-0000-0000C6100000}"/>
    <cellStyle name="Comma 153 4 2 3" xfId="49889" xr:uid="{00000000-0005-0000-0000-0000C7100000}"/>
    <cellStyle name="Comma 153 4 3" xfId="18617" xr:uid="{00000000-0005-0000-0000-0000C8100000}"/>
    <cellStyle name="Comma 153 4 3 2" xfId="37577" xr:uid="{00000000-0005-0000-0000-0000C9100000}"/>
    <cellStyle name="Comma 153 4 3 3" xfId="56041" xr:uid="{00000000-0005-0000-0000-0000CA100000}"/>
    <cellStyle name="Comma 153 4 4" xfId="25272" xr:uid="{00000000-0005-0000-0000-0000CB100000}"/>
    <cellStyle name="Comma 153 4 5" xfId="43736" xr:uid="{00000000-0005-0000-0000-0000CC100000}"/>
    <cellStyle name="Comma 153 5" xfId="9399" xr:uid="{00000000-0005-0000-0000-0000CD100000}"/>
    <cellStyle name="Comma 153 5 2" xfId="28359" xr:uid="{00000000-0005-0000-0000-0000CE100000}"/>
    <cellStyle name="Comma 153 5 3" xfId="46823" xr:uid="{00000000-0005-0000-0000-0000CF100000}"/>
    <cellStyle name="Comma 153 6" xfId="15551" xr:uid="{00000000-0005-0000-0000-0000D0100000}"/>
    <cellStyle name="Comma 153 6 2" xfId="34511" xr:uid="{00000000-0005-0000-0000-0000D1100000}"/>
    <cellStyle name="Comma 153 6 3" xfId="52975" xr:uid="{00000000-0005-0000-0000-0000D2100000}"/>
    <cellStyle name="Comma 153 7" xfId="22206" xr:uid="{00000000-0005-0000-0000-0000D3100000}"/>
    <cellStyle name="Comma 153 8" xfId="40667" xr:uid="{00000000-0005-0000-0000-0000D4100000}"/>
    <cellStyle name="Comma 154" xfId="672" xr:uid="{00000000-0005-0000-0000-0000D5100000}"/>
    <cellStyle name="Comma 154 2" xfId="673" xr:uid="{00000000-0005-0000-0000-0000D6100000}"/>
    <cellStyle name="Comma 155" xfId="674" xr:uid="{00000000-0005-0000-0000-0000D7100000}"/>
    <cellStyle name="Comma 155 2" xfId="675" xr:uid="{00000000-0005-0000-0000-0000D8100000}"/>
    <cellStyle name="Comma 156" xfId="676" xr:uid="{00000000-0005-0000-0000-0000D9100000}"/>
    <cellStyle name="Comma 156 2" xfId="677" xr:uid="{00000000-0005-0000-0000-0000DA100000}"/>
    <cellStyle name="Comma 157" xfId="678" xr:uid="{00000000-0005-0000-0000-0000DB100000}"/>
    <cellStyle name="Comma 158" xfId="679" xr:uid="{00000000-0005-0000-0000-0000DC100000}"/>
    <cellStyle name="Comma 159" xfId="680" xr:uid="{00000000-0005-0000-0000-0000DD100000}"/>
    <cellStyle name="Comma 16" xfId="681" xr:uid="{00000000-0005-0000-0000-0000DE100000}"/>
    <cellStyle name="Comma 160" xfId="682" xr:uid="{00000000-0005-0000-0000-0000DF100000}"/>
    <cellStyle name="Comma 161" xfId="683" xr:uid="{00000000-0005-0000-0000-0000E0100000}"/>
    <cellStyle name="Comma 162" xfId="684" xr:uid="{00000000-0005-0000-0000-0000E1100000}"/>
    <cellStyle name="Comma 163" xfId="685" xr:uid="{00000000-0005-0000-0000-0000E2100000}"/>
    <cellStyle name="Comma 164" xfId="686" xr:uid="{00000000-0005-0000-0000-0000E3100000}"/>
    <cellStyle name="Comma 165" xfId="687" xr:uid="{00000000-0005-0000-0000-0000E4100000}"/>
    <cellStyle name="Comma 166" xfId="688" xr:uid="{00000000-0005-0000-0000-0000E5100000}"/>
    <cellStyle name="Comma 167" xfId="689" xr:uid="{00000000-0005-0000-0000-0000E6100000}"/>
    <cellStyle name="Comma 168" xfId="690" xr:uid="{00000000-0005-0000-0000-0000E7100000}"/>
    <cellStyle name="Comma 169" xfId="691" xr:uid="{00000000-0005-0000-0000-0000E8100000}"/>
    <cellStyle name="Comma 17" xfId="692" xr:uid="{00000000-0005-0000-0000-0000E9100000}"/>
    <cellStyle name="Comma 170" xfId="693" xr:uid="{00000000-0005-0000-0000-0000EA100000}"/>
    <cellStyle name="Comma 171" xfId="694" xr:uid="{00000000-0005-0000-0000-0000EB100000}"/>
    <cellStyle name="Comma 172" xfId="695" xr:uid="{00000000-0005-0000-0000-0000EC100000}"/>
    <cellStyle name="Comma 173" xfId="696" xr:uid="{00000000-0005-0000-0000-0000ED100000}"/>
    <cellStyle name="Comma 174" xfId="697" xr:uid="{00000000-0005-0000-0000-0000EE100000}"/>
    <cellStyle name="Comma 175" xfId="698" xr:uid="{00000000-0005-0000-0000-0000EF100000}"/>
    <cellStyle name="Comma 176" xfId="699" xr:uid="{00000000-0005-0000-0000-0000F0100000}"/>
    <cellStyle name="Comma 177" xfId="700" xr:uid="{00000000-0005-0000-0000-0000F1100000}"/>
    <cellStyle name="Comma 178" xfId="701" xr:uid="{00000000-0005-0000-0000-0000F2100000}"/>
    <cellStyle name="Comma 179" xfId="702" xr:uid="{00000000-0005-0000-0000-0000F3100000}"/>
    <cellStyle name="Comma 18" xfId="703" xr:uid="{00000000-0005-0000-0000-0000F4100000}"/>
    <cellStyle name="Comma 180" xfId="704" xr:uid="{00000000-0005-0000-0000-0000F5100000}"/>
    <cellStyle name="Comma 181" xfId="705" xr:uid="{00000000-0005-0000-0000-0000F6100000}"/>
    <cellStyle name="Comma 182" xfId="706" xr:uid="{00000000-0005-0000-0000-0000F7100000}"/>
    <cellStyle name="Comma 182 2" xfId="3879" xr:uid="{00000000-0005-0000-0000-0000F8100000}"/>
    <cellStyle name="Comma 182 2 2" xfId="5492" xr:uid="{00000000-0005-0000-0000-0000F9100000}"/>
    <cellStyle name="Comma 182 2 2 2" xfId="8577" xr:uid="{00000000-0005-0000-0000-0000FA100000}"/>
    <cellStyle name="Comma 182 2 2 2 2" xfId="14769" xr:uid="{00000000-0005-0000-0000-0000FB100000}"/>
    <cellStyle name="Comma 182 2 2 2 2 2" xfId="33729" xr:uid="{00000000-0005-0000-0000-0000FC100000}"/>
    <cellStyle name="Comma 182 2 2 2 2 3" xfId="52193" xr:uid="{00000000-0005-0000-0000-0000FD100000}"/>
    <cellStyle name="Comma 182 2 2 2 3" xfId="20921" xr:uid="{00000000-0005-0000-0000-0000FE100000}"/>
    <cellStyle name="Comma 182 2 2 2 3 2" xfId="39881" xr:uid="{00000000-0005-0000-0000-0000FF100000}"/>
    <cellStyle name="Comma 182 2 2 2 3 3" xfId="58345" xr:uid="{00000000-0005-0000-0000-000000110000}"/>
    <cellStyle name="Comma 182 2 2 2 4" xfId="27576" xr:uid="{00000000-0005-0000-0000-000001110000}"/>
    <cellStyle name="Comma 182 2 2 2 5" xfId="46040" xr:uid="{00000000-0005-0000-0000-000002110000}"/>
    <cellStyle name="Comma 182 2 2 3" xfId="11703" xr:uid="{00000000-0005-0000-0000-000003110000}"/>
    <cellStyle name="Comma 182 2 2 3 2" xfId="30663" xr:uid="{00000000-0005-0000-0000-000004110000}"/>
    <cellStyle name="Comma 182 2 2 3 3" xfId="49127" xr:uid="{00000000-0005-0000-0000-000005110000}"/>
    <cellStyle name="Comma 182 2 2 4" xfId="17855" xr:uid="{00000000-0005-0000-0000-000006110000}"/>
    <cellStyle name="Comma 182 2 2 4 2" xfId="36815" xr:uid="{00000000-0005-0000-0000-000007110000}"/>
    <cellStyle name="Comma 182 2 2 4 3" xfId="55279" xr:uid="{00000000-0005-0000-0000-000008110000}"/>
    <cellStyle name="Comma 182 2 2 5" xfId="24510" xr:uid="{00000000-0005-0000-0000-000009110000}"/>
    <cellStyle name="Comma 182 2 2 6" xfId="42974" xr:uid="{00000000-0005-0000-0000-00000A110000}"/>
    <cellStyle name="Comma 182 2 3" xfId="7042" xr:uid="{00000000-0005-0000-0000-00000B110000}"/>
    <cellStyle name="Comma 182 2 3 2" xfId="13235" xr:uid="{00000000-0005-0000-0000-00000C110000}"/>
    <cellStyle name="Comma 182 2 3 2 2" xfId="32195" xr:uid="{00000000-0005-0000-0000-00000D110000}"/>
    <cellStyle name="Comma 182 2 3 2 3" xfId="50659" xr:uid="{00000000-0005-0000-0000-00000E110000}"/>
    <cellStyle name="Comma 182 2 3 3" xfId="19387" xr:uid="{00000000-0005-0000-0000-00000F110000}"/>
    <cellStyle name="Comma 182 2 3 3 2" xfId="38347" xr:uid="{00000000-0005-0000-0000-000010110000}"/>
    <cellStyle name="Comma 182 2 3 3 3" xfId="56811" xr:uid="{00000000-0005-0000-0000-000011110000}"/>
    <cellStyle name="Comma 182 2 3 4" xfId="26042" xr:uid="{00000000-0005-0000-0000-000012110000}"/>
    <cellStyle name="Comma 182 2 3 5" xfId="44506" xr:uid="{00000000-0005-0000-0000-000013110000}"/>
    <cellStyle name="Comma 182 2 4" xfId="10169" xr:uid="{00000000-0005-0000-0000-000014110000}"/>
    <cellStyle name="Comma 182 2 4 2" xfId="29129" xr:uid="{00000000-0005-0000-0000-000015110000}"/>
    <cellStyle name="Comma 182 2 4 3" xfId="47593" xr:uid="{00000000-0005-0000-0000-000016110000}"/>
    <cellStyle name="Comma 182 2 5" xfId="16321" xr:uid="{00000000-0005-0000-0000-000017110000}"/>
    <cellStyle name="Comma 182 2 5 2" xfId="35281" xr:uid="{00000000-0005-0000-0000-000018110000}"/>
    <cellStyle name="Comma 182 2 5 3" xfId="53745" xr:uid="{00000000-0005-0000-0000-000019110000}"/>
    <cellStyle name="Comma 182 2 6" xfId="22976" xr:uid="{00000000-0005-0000-0000-00001A110000}"/>
    <cellStyle name="Comma 182 2 7" xfId="41440" xr:uid="{00000000-0005-0000-0000-00001B110000}"/>
    <cellStyle name="Comma 182 3" xfId="4707" xr:uid="{00000000-0005-0000-0000-00001C110000}"/>
    <cellStyle name="Comma 182 3 2" xfId="7808" xr:uid="{00000000-0005-0000-0000-00001D110000}"/>
    <cellStyle name="Comma 182 3 2 2" xfId="14000" xr:uid="{00000000-0005-0000-0000-00001E110000}"/>
    <cellStyle name="Comma 182 3 2 2 2" xfId="32960" xr:uid="{00000000-0005-0000-0000-00001F110000}"/>
    <cellStyle name="Comma 182 3 2 2 3" xfId="51424" xr:uid="{00000000-0005-0000-0000-000020110000}"/>
    <cellStyle name="Comma 182 3 2 3" xfId="20152" xr:uid="{00000000-0005-0000-0000-000021110000}"/>
    <cellStyle name="Comma 182 3 2 3 2" xfId="39112" xr:uid="{00000000-0005-0000-0000-000022110000}"/>
    <cellStyle name="Comma 182 3 2 3 3" xfId="57576" xr:uid="{00000000-0005-0000-0000-000023110000}"/>
    <cellStyle name="Comma 182 3 2 4" xfId="26807" xr:uid="{00000000-0005-0000-0000-000024110000}"/>
    <cellStyle name="Comma 182 3 2 5" xfId="45271" xr:uid="{00000000-0005-0000-0000-000025110000}"/>
    <cellStyle name="Comma 182 3 3" xfId="10934" xr:uid="{00000000-0005-0000-0000-000026110000}"/>
    <cellStyle name="Comma 182 3 3 2" xfId="29894" xr:uid="{00000000-0005-0000-0000-000027110000}"/>
    <cellStyle name="Comma 182 3 3 3" xfId="48358" xr:uid="{00000000-0005-0000-0000-000028110000}"/>
    <cellStyle name="Comma 182 3 4" xfId="17086" xr:uid="{00000000-0005-0000-0000-000029110000}"/>
    <cellStyle name="Comma 182 3 4 2" xfId="36046" xr:uid="{00000000-0005-0000-0000-00002A110000}"/>
    <cellStyle name="Comma 182 3 4 3" xfId="54510" xr:uid="{00000000-0005-0000-0000-00002B110000}"/>
    <cellStyle name="Comma 182 3 5" xfId="23741" xr:uid="{00000000-0005-0000-0000-00002C110000}"/>
    <cellStyle name="Comma 182 3 6" xfId="42205" xr:uid="{00000000-0005-0000-0000-00002D110000}"/>
    <cellStyle name="Comma 182 4" xfId="6273" xr:uid="{00000000-0005-0000-0000-00002E110000}"/>
    <cellStyle name="Comma 182 4 2" xfId="12466" xr:uid="{00000000-0005-0000-0000-00002F110000}"/>
    <cellStyle name="Comma 182 4 2 2" xfId="31426" xr:uid="{00000000-0005-0000-0000-000030110000}"/>
    <cellStyle name="Comma 182 4 2 3" xfId="49890" xr:uid="{00000000-0005-0000-0000-000031110000}"/>
    <cellStyle name="Comma 182 4 3" xfId="18618" xr:uid="{00000000-0005-0000-0000-000032110000}"/>
    <cellStyle name="Comma 182 4 3 2" xfId="37578" xr:uid="{00000000-0005-0000-0000-000033110000}"/>
    <cellStyle name="Comma 182 4 3 3" xfId="56042" xr:uid="{00000000-0005-0000-0000-000034110000}"/>
    <cellStyle name="Comma 182 4 4" xfId="25273" xr:uid="{00000000-0005-0000-0000-000035110000}"/>
    <cellStyle name="Comma 182 4 5" xfId="43737" xr:uid="{00000000-0005-0000-0000-000036110000}"/>
    <cellStyle name="Comma 182 5" xfId="9400" xr:uid="{00000000-0005-0000-0000-000037110000}"/>
    <cellStyle name="Comma 182 5 2" xfId="28360" xr:uid="{00000000-0005-0000-0000-000038110000}"/>
    <cellStyle name="Comma 182 5 3" xfId="46824" xr:uid="{00000000-0005-0000-0000-000039110000}"/>
    <cellStyle name="Comma 182 6" xfId="15552" xr:uid="{00000000-0005-0000-0000-00003A110000}"/>
    <cellStyle name="Comma 182 6 2" xfId="34512" xr:uid="{00000000-0005-0000-0000-00003B110000}"/>
    <cellStyle name="Comma 182 6 3" xfId="52976" xr:uid="{00000000-0005-0000-0000-00003C110000}"/>
    <cellStyle name="Comma 182 7" xfId="22207" xr:uid="{00000000-0005-0000-0000-00003D110000}"/>
    <cellStyle name="Comma 182 8" xfId="40668" xr:uid="{00000000-0005-0000-0000-00003E110000}"/>
    <cellStyle name="Comma 183" xfId="707" xr:uid="{00000000-0005-0000-0000-00003F110000}"/>
    <cellStyle name="Comma 184" xfId="428" xr:uid="{00000000-0005-0000-0000-000040110000}"/>
    <cellStyle name="Comma 185" xfId="3710" xr:uid="{00000000-0005-0000-0000-000041110000}"/>
    <cellStyle name="Comma 186" xfId="380" xr:uid="{00000000-0005-0000-0000-000042110000}"/>
    <cellStyle name="Comma 186 2" xfId="3845" xr:uid="{00000000-0005-0000-0000-000043110000}"/>
    <cellStyle name="Comma 186 2 2" xfId="5434" xr:uid="{00000000-0005-0000-0000-000044110000}"/>
    <cellStyle name="Comma 186 2 2 2" xfId="8519" xr:uid="{00000000-0005-0000-0000-000045110000}"/>
    <cellStyle name="Comma 186 2 2 2 2" xfId="14711" xr:uid="{00000000-0005-0000-0000-000046110000}"/>
    <cellStyle name="Comma 186 2 2 2 2 2" xfId="33671" xr:uid="{00000000-0005-0000-0000-000047110000}"/>
    <cellStyle name="Comma 186 2 2 2 2 3" xfId="52135" xr:uid="{00000000-0005-0000-0000-000048110000}"/>
    <cellStyle name="Comma 186 2 2 2 3" xfId="20863" xr:uid="{00000000-0005-0000-0000-000049110000}"/>
    <cellStyle name="Comma 186 2 2 2 3 2" xfId="39823" xr:uid="{00000000-0005-0000-0000-00004A110000}"/>
    <cellStyle name="Comma 186 2 2 2 3 3" xfId="58287" xr:uid="{00000000-0005-0000-0000-00004B110000}"/>
    <cellStyle name="Comma 186 2 2 2 4" xfId="27518" xr:uid="{00000000-0005-0000-0000-00004C110000}"/>
    <cellStyle name="Comma 186 2 2 2 5" xfId="45982" xr:uid="{00000000-0005-0000-0000-00004D110000}"/>
    <cellStyle name="Comma 186 2 2 3" xfId="11645" xr:uid="{00000000-0005-0000-0000-00004E110000}"/>
    <cellStyle name="Comma 186 2 2 3 2" xfId="30605" xr:uid="{00000000-0005-0000-0000-00004F110000}"/>
    <cellStyle name="Comma 186 2 2 3 3" xfId="49069" xr:uid="{00000000-0005-0000-0000-000050110000}"/>
    <cellStyle name="Comma 186 2 2 4" xfId="17797" xr:uid="{00000000-0005-0000-0000-000051110000}"/>
    <cellStyle name="Comma 186 2 2 4 2" xfId="36757" xr:uid="{00000000-0005-0000-0000-000052110000}"/>
    <cellStyle name="Comma 186 2 2 4 3" xfId="55221" xr:uid="{00000000-0005-0000-0000-000053110000}"/>
    <cellStyle name="Comma 186 2 2 5" xfId="24452" xr:uid="{00000000-0005-0000-0000-000054110000}"/>
    <cellStyle name="Comma 186 2 2 6" xfId="42916" xr:uid="{00000000-0005-0000-0000-000055110000}"/>
    <cellStyle name="Comma 186 2 3" xfId="6984" xr:uid="{00000000-0005-0000-0000-000056110000}"/>
    <cellStyle name="Comma 186 2 3 2" xfId="13177" xr:uid="{00000000-0005-0000-0000-000057110000}"/>
    <cellStyle name="Comma 186 2 3 2 2" xfId="32137" xr:uid="{00000000-0005-0000-0000-000058110000}"/>
    <cellStyle name="Comma 186 2 3 2 3" xfId="50601" xr:uid="{00000000-0005-0000-0000-000059110000}"/>
    <cellStyle name="Comma 186 2 3 3" xfId="19329" xr:uid="{00000000-0005-0000-0000-00005A110000}"/>
    <cellStyle name="Comma 186 2 3 3 2" xfId="38289" xr:uid="{00000000-0005-0000-0000-00005B110000}"/>
    <cellStyle name="Comma 186 2 3 3 3" xfId="56753" xr:uid="{00000000-0005-0000-0000-00005C110000}"/>
    <cellStyle name="Comma 186 2 3 4" xfId="25984" xr:uid="{00000000-0005-0000-0000-00005D110000}"/>
    <cellStyle name="Comma 186 2 3 5" xfId="44448" xr:uid="{00000000-0005-0000-0000-00005E110000}"/>
    <cellStyle name="Comma 186 2 4" xfId="10111" xr:uid="{00000000-0005-0000-0000-00005F110000}"/>
    <cellStyle name="Comma 186 2 4 2" xfId="29071" xr:uid="{00000000-0005-0000-0000-000060110000}"/>
    <cellStyle name="Comma 186 2 4 3" xfId="47535" xr:uid="{00000000-0005-0000-0000-000061110000}"/>
    <cellStyle name="Comma 186 2 5" xfId="16263" xr:uid="{00000000-0005-0000-0000-000062110000}"/>
    <cellStyle name="Comma 186 2 5 2" xfId="35223" xr:uid="{00000000-0005-0000-0000-000063110000}"/>
    <cellStyle name="Comma 186 2 5 3" xfId="53687" xr:uid="{00000000-0005-0000-0000-000064110000}"/>
    <cellStyle name="Comma 186 2 6" xfId="22918" xr:uid="{00000000-0005-0000-0000-000065110000}"/>
    <cellStyle name="Comma 186 2 7" xfId="41382" xr:uid="{00000000-0005-0000-0000-000066110000}"/>
    <cellStyle name="Comma 186 3" xfId="4649" xr:uid="{00000000-0005-0000-0000-000067110000}"/>
    <cellStyle name="Comma 186 3 2" xfId="7750" xr:uid="{00000000-0005-0000-0000-000068110000}"/>
    <cellStyle name="Comma 186 3 2 2" xfId="13942" xr:uid="{00000000-0005-0000-0000-000069110000}"/>
    <cellStyle name="Comma 186 3 2 2 2" xfId="32902" xr:uid="{00000000-0005-0000-0000-00006A110000}"/>
    <cellStyle name="Comma 186 3 2 2 3" xfId="51366" xr:uid="{00000000-0005-0000-0000-00006B110000}"/>
    <cellStyle name="Comma 186 3 2 3" xfId="20094" xr:uid="{00000000-0005-0000-0000-00006C110000}"/>
    <cellStyle name="Comma 186 3 2 3 2" xfId="39054" xr:uid="{00000000-0005-0000-0000-00006D110000}"/>
    <cellStyle name="Comma 186 3 2 3 3" xfId="57518" xr:uid="{00000000-0005-0000-0000-00006E110000}"/>
    <cellStyle name="Comma 186 3 2 4" xfId="26749" xr:uid="{00000000-0005-0000-0000-00006F110000}"/>
    <cellStyle name="Comma 186 3 2 5" xfId="45213" xr:uid="{00000000-0005-0000-0000-000070110000}"/>
    <cellStyle name="Comma 186 3 3" xfId="10876" xr:uid="{00000000-0005-0000-0000-000071110000}"/>
    <cellStyle name="Comma 186 3 3 2" xfId="29836" xr:uid="{00000000-0005-0000-0000-000072110000}"/>
    <cellStyle name="Comma 186 3 3 3" xfId="48300" xr:uid="{00000000-0005-0000-0000-000073110000}"/>
    <cellStyle name="Comma 186 3 4" xfId="17028" xr:uid="{00000000-0005-0000-0000-000074110000}"/>
    <cellStyle name="Comma 186 3 4 2" xfId="35988" xr:uid="{00000000-0005-0000-0000-000075110000}"/>
    <cellStyle name="Comma 186 3 4 3" xfId="54452" xr:uid="{00000000-0005-0000-0000-000076110000}"/>
    <cellStyle name="Comma 186 3 5" xfId="23683" xr:uid="{00000000-0005-0000-0000-000077110000}"/>
    <cellStyle name="Comma 186 3 6" xfId="42147" xr:uid="{00000000-0005-0000-0000-000078110000}"/>
    <cellStyle name="Comma 186 4" xfId="6215" xr:uid="{00000000-0005-0000-0000-000079110000}"/>
    <cellStyle name="Comma 186 4 2" xfId="12408" xr:uid="{00000000-0005-0000-0000-00007A110000}"/>
    <cellStyle name="Comma 186 4 2 2" xfId="31368" xr:uid="{00000000-0005-0000-0000-00007B110000}"/>
    <cellStyle name="Comma 186 4 2 3" xfId="49832" xr:uid="{00000000-0005-0000-0000-00007C110000}"/>
    <cellStyle name="Comma 186 4 3" xfId="18560" xr:uid="{00000000-0005-0000-0000-00007D110000}"/>
    <cellStyle name="Comma 186 4 3 2" xfId="37520" xr:uid="{00000000-0005-0000-0000-00007E110000}"/>
    <cellStyle name="Comma 186 4 3 3" xfId="55984" xr:uid="{00000000-0005-0000-0000-00007F110000}"/>
    <cellStyle name="Comma 186 4 4" xfId="25215" xr:uid="{00000000-0005-0000-0000-000080110000}"/>
    <cellStyle name="Comma 186 4 5" xfId="43679" xr:uid="{00000000-0005-0000-0000-000081110000}"/>
    <cellStyle name="Comma 186 5" xfId="9342" xr:uid="{00000000-0005-0000-0000-000082110000}"/>
    <cellStyle name="Comma 186 5 2" xfId="28302" xr:uid="{00000000-0005-0000-0000-000083110000}"/>
    <cellStyle name="Comma 186 5 3" xfId="46766" xr:uid="{00000000-0005-0000-0000-000084110000}"/>
    <cellStyle name="Comma 186 6" xfId="15494" xr:uid="{00000000-0005-0000-0000-000085110000}"/>
    <cellStyle name="Comma 186 6 2" xfId="34454" xr:uid="{00000000-0005-0000-0000-000086110000}"/>
    <cellStyle name="Comma 186 6 3" xfId="52918" xr:uid="{00000000-0005-0000-0000-000087110000}"/>
    <cellStyle name="Comma 186 7" xfId="22149" xr:uid="{00000000-0005-0000-0000-000088110000}"/>
    <cellStyle name="Comma 186 8" xfId="40610" xr:uid="{00000000-0005-0000-0000-000089110000}"/>
    <cellStyle name="Comma 187" xfId="3809" xr:uid="{00000000-0005-0000-0000-00008A110000}"/>
    <cellStyle name="Comma 187 2" xfId="3815" xr:uid="{00000000-0005-0000-0000-00008B110000}"/>
    <cellStyle name="Comma 187 3" xfId="5405" xr:uid="{00000000-0005-0000-0000-00008C110000}"/>
    <cellStyle name="Comma 187 3 2" xfId="8490" xr:uid="{00000000-0005-0000-0000-00008D110000}"/>
    <cellStyle name="Comma 187 3 2 2" xfId="14682" xr:uid="{00000000-0005-0000-0000-00008E110000}"/>
    <cellStyle name="Comma 187 3 2 2 2" xfId="33642" xr:uid="{00000000-0005-0000-0000-00008F110000}"/>
    <cellStyle name="Comma 187 3 2 2 3" xfId="52106" xr:uid="{00000000-0005-0000-0000-000090110000}"/>
    <cellStyle name="Comma 187 3 2 3" xfId="20834" xr:uid="{00000000-0005-0000-0000-000091110000}"/>
    <cellStyle name="Comma 187 3 2 3 2" xfId="39794" xr:uid="{00000000-0005-0000-0000-000092110000}"/>
    <cellStyle name="Comma 187 3 2 3 3" xfId="58258" xr:uid="{00000000-0005-0000-0000-000093110000}"/>
    <cellStyle name="Comma 187 3 2 4" xfId="27489" xr:uid="{00000000-0005-0000-0000-000094110000}"/>
    <cellStyle name="Comma 187 3 2 5" xfId="45953" xr:uid="{00000000-0005-0000-0000-000095110000}"/>
    <cellStyle name="Comma 187 3 3" xfId="11616" xr:uid="{00000000-0005-0000-0000-000096110000}"/>
    <cellStyle name="Comma 187 3 3 2" xfId="30576" xr:uid="{00000000-0005-0000-0000-000097110000}"/>
    <cellStyle name="Comma 187 3 3 3" xfId="49040" xr:uid="{00000000-0005-0000-0000-000098110000}"/>
    <cellStyle name="Comma 187 3 4" xfId="17768" xr:uid="{00000000-0005-0000-0000-000099110000}"/>
    <cellStyle name="Comma 187 3 4 2" xfId="36728" xr:uid="{00000000-0005-0000-0000-00009A110000}"/>
    <cellStyle name="Comma 187 3 4 3" xfId="55192" xr:uid="{00000000-0005-0000-0000-00009B110000}"/>
    <cellStyle name="Comma 187 3 5" xfId="24423" xr:uid="{00000000-0005-0000-0000-00009C110000}"/>
    <cellStyle name="Comma 187 3 6" xfId="42887" xr:uid="{00000000-0005-0000-0000-00009D110000}"/>
    <cellStyle name="Comma 187 4" xfId="6955" xr:uid="{00000000-0005-0000-0000-00009E110000}"/>
    <cellStyle name="Comma 187 4 2" xfId="13148" xr:uid="{00000000-0005-0000-0000-00009F110000}"/>
    <cellStyle name="Comma 187 4 2 2" xfId="32108" xr:uid="{00000000-0005-0000-0000-0000A0110000}"/>
    <cellStyle name="Comma 187 4 2 3" xfId="50572" xr:uid="{00000000-0005-0000-0000-0000A1110000}"/>
    <cellStyle name="Comma 187 4 3" xfId="19300" xr:uid="{00000000-0005-0000-0000-0000A2110000}"/>
    <cellStyle name="Comma 187 4 3 2" xfId="38260" xr:uid="{00000000-0005-0000-0000-0000A3110000}"/>
    <cellStyle name="Comma 187 4 3 3" xfId="56724" xr:uid="{00000000-0005-0000-0000-0000A4110000}"/>
    <cellStyle name="Comma 187 4 4" xfId="25955" xr:uid="{00000000-0005-0000-0000-0000A5110000}"/>
    <cellStyle name="Comma 187 4 5" xfId="44419" xr:uid="{00000000-0005-0000-0000-0000A6110000}"/>
    <cellStyle name="Comma 187 5" xfId="10082" xr:uid="{00000000-0005-0000-0000-0000A7110000}"/>
    <cellStyle name="Comma 187 5 2" xfId="29042" xr:uid="{00000000-0005-0000-0000-0000A8110000}"/>
    <cellStyle name="Comma 187 5 3" xfId="47506" xr:uid="{00000000-0005-0000-0000-0000A9110000}"/>
    <cellStyle name="Comma 187 6" xfId="16234" xr:uid="{00000000-0005-0000-0000-0000AA110000}"/>
    <cellStyle name="Comma 187 6 2" xfId="35194" xr:uid="{00000000-0005-0000-0000-0000AB110000}"/>
    <cellStyle name="Comma 187 6 3" xfId="53658" xr:uid="{00000000-0005-0000-0000-0000AC110000}"/>
    <cellStyle name="Comma 187 7" xfId="22889" xr:uid="{00000000-0005-0000-0000-0000AD110000}"/>
    <cellStyle name="Comma 187 8" xfId="41353" xr:uid="{00000000-0005-0000-0000-0000AE110000}"/>
    <cellStyle name="Comma 188" xfId="4551" xr:uid="{00000000-0005-0000-0000-0000AF110000}"/>
    <cellStyle name="Comma 189" xfId="4617" xr:uid="{00000000-0005-0000-0000-0000B0110000}"/>
    <cellStyle name="Comma 19" xfId="708" xr:uid="{00000000-0005-0000-0000-0000B1110000}"/>
    <cellStyle name="Comma 190" xfId="4559" xr:uid="{00000000-0005-0000-0000-0000B2110000}"/>
    <cellStyle name="Comma 191" xfId="4608" xr:uid="{00000000-0005-0000-0000-0000B3110000}"/>
    <cellStyle name="Comma 192" xfId="4552" xr:uid="{00000000-0005-0000-0000-0000B4110000}"/>
    <cellStyle name="Comma 193" xfId="4614" xr:uid="{00000000-0005-0000-0000-0000B5110000}"/>
    <cellStyle name="Comma 194" xfId="4561" xr:uid="{00000000-0005-0000-0000-0000B6110000}"/>
    <cellStyle name="Comma 195" xfId="4606" xr:uid="{00000000-0005-0000-0000-0000B7110000}"/>
    <cellStyle name="Comma 196" xfId="4574" xr:uid="{00000000-0005-0000-0000-0000B8110000}"/>
    <cellStyle name="Comma 197" xfId="4593" xr:uid="{00000000-0005-0000-0000-0000B9110000}"/>
    <cellStyle name="Comma 198" xfId="4576" xr:uid="{00000000-0005-0000-0000-0000BA110000}"/>
    <cellStyle name="Comma 199" xfId="4587" xr:uid="{00000000-0005-0000-0000-0000BB110000}"/>
    <cellStyle name="Comma 2" xfId="16" xr:uid="{00000000-0005-0000-0000-0000BC110000}"/>
    <cellStyle name="Comma 2 10" xfId="237" xr:uid="{00000000-0005-0000-0000-0000BD110000}"/>
    <cellStyle name="Comma 2 10 2" xfId="3715" xr:uid="{00000000-0005-0000-0000-0000BE110000}"/>
    <cellStyle name="Comma 2 10 3" xfId="710" xr:uid="{00000000-0005-0000-0000-0000BF110000}"/>
    <cellStyle name="Comma 2 11" xfId="415" xr:uid="{00000000-0005-0000-0000-0000C0110000}"/>
    <cellStyle name="Comma 2 11 2" xfId="3716" xr:uid="{00000000-0005-0000-0000-0000C1110000}"/>
    <cellStyle name="Comma 2 11 3" xfId="711" xr:uid="{00000000-0005-0000-0000-0000C2110000}"/>
    <cellStyle name="Comma 2 12" xfId="231" xr:uid="{00000000-0005-0000-0000-0000C3110000}"/>
    <cellStyle name="Comma 2 12 2" xfId="3717" xr:uid="{00000000-0005-0000-0000-0000C4110000}"/>
    <cellStyle name="Comma 2 12 3" xfId="712" xr:uid="{00000000-0005-0000-0000-0000C5110000}"/>
    <cellStyle name="Comma 2 13" xfId="414" xr:uid="{00000000-0005-0000-0000-0000C6110000}"/>
    <cellStyle name="Comma 2 13 2" xfId="3718" xr:uid="{00000000-0005-0000-0000-0000C7110000}"/>
    <cellStyle name="Comma 2 13 3" xfId="713" xr:uid="{00000000-0005-0000-0000-0000C8110000}"/>
    <cellStyle name="Comma 2 14" xfId="463" xr:uid="{00000000-0005-0000-0000-0000C9110000}"/>
    <cellStyle name="Comma 2 14 2" xfId="3719" xr:uid="{00000000-0005-0000-0000-0000CA110000}"/>
    <cellStyle name="Comma 2 14 3" xfId="714" xr:uid="{00000000-0005-0000-0000-0000CB110000}"/>
    <cellStyle name="Comma 2 15" xfId="402" xr:uid="{00000000-0005-0000-0000-0000CC110000}"/>
    <cellStyle name="Comma 2 15 2" xfId="3720" xr:uid="{00000000-0005-0000-0000-0000CD110000}"/>
    <cellStyle name="Comma 2 15 3" xfId="715" xr:uid="{00000000-0005-0000-0000-0000CE110000}"/>
    <cellStyle name="Comma 2 16" xfId="411" xr:uid="{00000000-0005-0000-0000-0000CF110000}"/>
    <cellStyle name="Comma 2 16 2" xfId="3721" xr:uid="{00000000-0005-0000-0000-0000D0110000}"/>
    <cellStyle name="Comma 2 16 3" xfId="716" xr:uid="{00000000-0005-0000-0000-0000D1110000}"/>
    <cellStyle name="Comma 2 17" xfId="462" xr:uid="{00000000-0005-0000-0000-0000D2110000}"/>
    <cellStyle name="Comma 2 17 2" xfId="3722" xr:uid="{00000000-0005-0000-0000-0000D3110000}"/>
    <cellStyle name="Comma 2 17 3" xfId="717" xr:uid="{00000000-0005-0000-0000-0000D4110000}"/>
    <cellStyle name="Comma 2 18" xfId="406" xr:uid="{00000000-0005-0000-0000-0000D5110000}"/>
    <cellStyle name="Comma 2 18 2" xfId="3723" xr:uid="{00000000-0005-0000-0000-0000D6110000}"/>
    <cellStyle name="Comma 2 18 3" xfId="718" xr:uid="{00000000-0005-0000-0000-0000D7110000}"/>
    <cellStyle name="Comma 2 19" xfId="275" xr:uid="{00000000-0005-0000-0000-0000D8110000}"/>
    <cellStyle name="Comma 2 19 2" xfId="3724" xr:uid="{00000000-0005-0000-0000-0000D9110000}"/>
    <cellStyle name="Comma 2 19 3" xfId="719" xr:uid="{00000000-0005-0000-0000-0000DA110000}"/>
    <cellStyle name="Comma 2 2" xfId="10" xr:uid="{00000000-0005-0000-0000-0000DB110000}"/>
    <cellStyle name="Comma 2 2 10" xfId="720" xr:uid="{00000000-0005-0000-0000-0000DC110000}"/>
    <cellStyle name="Comma 2 2 10 2" xfId="3881" xr:uid="{00000000-0005-0000-0000-0000DD110000}"/>
    <cellStyle name="Comma 2 2 10 2 2" xfId="5494" xr:uid="{00000000-0005-0000-0000-0000DE110000}"/>
    <cellStyle name="Comma 2 2 10 2 2 2" xfId="8579" xr:uid="{00000000-0005-0000-0000-0000DF110000}"/>
    <cellStyle name="Comma 2 2 10 2 2 2 2" xfId="14771" xr:uid="{00000000-0005-0000-0000-0000E0110000}"/>
    <cellStyle name="Comma 2 2 10 2 2 2 2 2" xfId="33731" xr:uid="{00000000-0005-0000-0000-0000E1110000}"/>
    <cellStyle name="Comma 2 2 10 2 2 2 2 3" xfId="52195" xr:uid="{00000000-0005-0000-0000-0000E2110000}"/>
    <cellStyle name="Comma 2 2 10 2 2 2 3" xfId="20923" xr:uid="{00000000-0005-0000-0000-0000E3110000}"/>
    <cellStyle name="Comma 2 2 10 2 2 2 3 2" xfId="39883" xr:uid="{00000000-0005-0000-0000-0000E4110000}"/>
    <cellStyle name="Comma 2 2 10 2 2 2 3 3" xfId="58347" xr:uid="{00000000-0005-0000-0000-0000E5110000}"/>
    <cellStyle name="Comma 2 2 10 2 2 2 4" xfId="27578" xr:uid="{00000000-0005-0000-0000-0000E6110000}"/>
    <cellStyle name="Comma 2 2 10 2 2 2 5" xfId="46042" xr:uid="{00000000-0005-0000-0000-0000E7110000}"/>
    <cellStyle name="Comma 2 2 10 2 2 3" xfId="11705" xr:uid="{00000000-0005-0000-0000-0000E8110000}"/>
    <cellStyle name="Comma 2 2 10 2 2 3 2" xfId="30665" xr:uid="{00000000-0005-0000-0000-0000E9110000}"/>
    <cellStyle name="Comma 2 2 10 2 2 3 3" xfId="49129" xr:uid="{00000000-0005-0000-0000-0000EA110000}"/>
    <cellStyle name="Comma 2 2 10 2 2 4" xfId="17857" xr:uid="{00000000-0005-0000-0000-0000EB110000}"/>
    <cellStyle name="Comma 2 2 10 2 2 4 2" xfId="36817" xr:uid="{00000000-0005-0000-0000-0000EC110000}"/>
    <cellStyle name="Comma 2 2 10 2 2 4 3" xfId="55281" xr:uid="{00000000-0005-0000-0000-0000ED110000}"/>
    <cellStyle name="Comma 2 2 10 2 2 5" xfId="24512" xr:uid="{00000000-0005-0000-0000-0000EE110000}"/>
    <cellStyle name="Comma 2 2 10 2 2 6" xfId="42976" xr:uid="{00000000-0005-0000-0000-0000EF110000}"/>
    <cellStyle name="Comma 2 2 10 2 3" xfId="7044" xr:uid="{00000000-0005-0000-0000-0000F0110000}"/>
    <cellStyle name="Comma 2 2 10 2 3 2" xfId="13237" xr:uid="{00000000-0005-0000-0000-0000F1110000}"/>
    <cellStyle name="Comma 2 2 10 2 3 2 2" xfId="32197" xr:uid="{00000000-0005-0000-0000-0000F2110000}"/>
    <cellStyle name="Comma 2 2 10 2 3 2 3" xfId="50661" xr:uid="{00000000-0005-0000-0000-0000F3110000}"/>
    <cellStyle name="Comma 2 2 10 2 3 3" xfId="19389" xr:uid="{00000000-0005-0000-0000-0000F4110000}"/>
    <cellStyle name="Comma 2 2 10 2 3 3 2" xfId="38349" xr:uid="{00000000-0005-0000-0000-0000F5110000}"/>
    <cellStyle name="Comma 2 2 10 2 3 3 3" xfId="56813" xr:uid="{00000000-0005-0000-0000-0000F6110000}"/>
    <cellStyle name="Comma 2 2 10 2 3 4" xfId="26044" xr:uid="{00000000-0005-0000-0000-0000F7110000}"/>
    <cellStyle name="Comma 2 2 10 2 3 5" xfId="44508" xr:uid="{00000000-0005-0000-0000-0000F8110000}"/>
    <cellStyle name="Comma 2 2 10 2 4" xfId="10171" xr:uid="{00000000-0005-0000-0000-0000F9110000}"/>
    <cellStyle name="Comma 2 2 10 2 4 2" xfId="29131" xr:uid="{00000000-0005-0000-0000-0000FA110000}"/>
    <cellStyle name="Comma 2 2 10 2 4 3" xfId="47595" xr:uid="{00000000-0005-0000-0000-0000FB110000}"/>
    <cellStyle name="Comma 2 2 10 2 5" xfId="16323" xr:uid="{00000000-0005-0000-0000-0000FC110000}"/>
    <cellStyle name="Comma 2 2 10 2 5 2" xfId="35283" xr:uid="{00000000-0005-0000-0000-0000FD110000}"/>
    <cellStyle name="Comma 2 2 10 2 5 3" xfId="53747" xr:uid="{00000000-0005-0000-0000-0000FE110000}"/>
    <cellStyle name="Comma 2 2 10 2 6" xfId="22978" xr:uid="{00000000-0005-0000-0000-0000FF110000}"/>
    <cellStyle name="Comma 2 2 10 2 7" xfId="41442" xr:uid="{00000000-0005-0000-0000-000000120000}"/>
    <cellStyle name="Comma 2 2 10 3" xfId="4709" xr:uid="{00000000-0005-0000-0000-000001120000}"/>
    <cellStyle name="Comma 2 2 10 3 2" xfId="7810" xr:uid="{00000000-0005-0000-0000-000002120000}"/>
    <cellStyle name="Comma 2 2 10 3 2 2" xfId="14002" xr:uid="{00000000-0005-0000-0000-000003120000}"/>
    <cellStyle name="Comma 2 2 10 3 2 2 2" xfId="32962" xr:uid="{00000000-0005-0000-0000-000004120000}"/>
    <cellStyle name="Comma 2 2 10 3 2 2 3" xfId="51426" xr:uid="{00000000-0005-0000-0000-000005120000}"/>
    <cellStyle name="Comma 2 2 10 3 2 3" xfId="20154" xr:uid="{00000000-0005-0000-0000-000006120000}"/>
    <cellStyle name="Comma 2 2 10 3 2 3 2" xfId="39114" xr:uid="{00000000-0005-0000-0000-000007120000}"/>
    <cellStyle name="Comma 2 2 10 3 2 3 3" xfId="57578" xr:uid="{00000000-0005-0000-0000-000008120000}"/>
    <cellStyle name="Comma 2 2 10 3 2 4" xfId="26809" xr:uid="{00000000-0005-0000-0000-000009120000}"/>
    <cellStyle name="Comma 2 2 10 3 2 5" xfId="45273" xr:uid="{00000000-0005-0000-0000-00000A120000}"/>
    <cellStyle name="Comma 2 2 10 3 3" xfId="10936" xr:uid="{00000000-0005-0000-0000-00000B120000}"/>
    <cellStyle name="Comma 2 2 10 3 3 2" xfId="29896" xr:uid="{00000000-0005-0000-0000-00000C120000}"/>
    <cellStyle name="Comma 2 2 10 3 3 3" xfId="48360" xr:uid="{00000000-0005-0000-0000-00000D120000}"/>
    <cellStyle name="Comma 2 2 10 3 4" xfId="17088" xr:uid="{00000000-0005-0000-0000-00000E120000}"/>
    <cellStyle name="Comma 2 2 10 3 4 2" xfId="36048" xr:uid="{00000000-0005-0000-0000-00000F120000}"/>
    <cellStyle name="Comma 2 2 10 3 4 3" xfId="54512" xr:uid="{00000000-0005-0000-0000-000010120000}"/>
    <cellStyle name="Comma 2 2 10 3 5" xfId="23743" xr:uid="{00000000-0005-0000-0000-000011120000}"/>
    <cellStyle name="Comma 2 2 10 3 6" xfId="42207" xr:uid="{00000000-0005-0000-0000-000012120000}"/>
    <cellStyle name="Comma 2 2 10 4" xfId="6275" xr:uid="{00000000-0005-0000-0000-000013120000}"/>
    <cellStyle name="Comma 2 2 10 4 2" xfId="12468" xr:uid="{00000000-0005-0000-0000-000014120000}"/>
    <cellStyle name="Comma 2 2 10 4 2 2" xfId="31428" xr:uid="{00000000-0005-0000-0000-000015120000}"/>
    <cellStyle name="Comma 2 2 10 4 2 3" xfId="49892" xr:uid="{00000000-0005-0000-0000-000016120000}"/>
    <cellStyle name="Comma 2 2 10 4 3" xfId="18620" xr:uid="{00000000-0005-0000-0000-000017120000}"/>
    <cellStyle name="Comma 2 2 10 4 3 2" xfId="37580" xr:uid="{00000000-0005-0000-0000-000018120000}"/>
    <cellStyle name="Comma 2 2 10 4 3 3" xfId="56044" xr:uid="{00000000-0005-0000-0000-000019120000}"/>
    <cellStyle name="Comma 2 2 10 4 4" xfId="25275" xr:uid="{00000000-0005-0000-0000-00001A120000}"/>
    <cellStyle name="Comma 2 2 10 4 5" xfId="43739" xr:uid="{00000000-0005-0000-0000-00001B120000}"/>
    <cellStyle name="Comma 2 2 10 5" xfId="9402" xr:uid="{00000000-0005-0000-0000-00001C120000}"/>
    <cellStyle name="Comma 2 2 10 5 2" xfId="28362" xr:uid="{00000000-0005-0000-0000-00001D120000}"/>
    <cellStyle name="Comma 2 2 10 5 3" xfId="46826" xr:uid="{00000000-0005-0000-0000-00001E120000}"/>
    <cellStyle name="Comma 2 2 10 6" xfId="15554" xr:uid="{00000000-0005-0000-0000-00001F120000}"/>
    <cellStyle name="Comma 2 2 10 6 2" xfId="34514" xr:uid="{00000000-0005-0000-0000-000020120000}"/>
    <cellStyle name="Comma 2 2 10 6 3" xfId="52978" xr:uid="{00000000-0005-0000-0000-000021120000}"/>
    <cellStyle name="Comma 2 2 10 7" xfId="22209" xr:uid="{00000000-0005-0000-0000-000022120000}"/>
    <cellStyle name="Comma 2 2 10 8" xfId="40670" xr:uid="{00000000-0005-0000-0000-000023120000}"/>
    <cellStyle name="Comma 2 2 11" xfId="721" xr:uid="{00000000-0005-0000-0000-000024120000}"/>
    <cellStyle name="Comma 2 2 11 2" xfId="3882" xr:uid="{00000000-0005-0000-0000-000025120000}"/>
    <cellStyle name="Comma 2 2 11 2 2" xfId="5495" xr:uid="{00000000-0005-0000-0000-000026120000}"/>
    <cellStyle name="Comma 2 2 11 2 2 2" xfId="8580" xr:uid="{00000000-0005-0000-0000-000027120000}"/>
    <cellStyle name="Comma 2 2 11 2 2 2 2" xfId="14772" xr:uid="{00000000-0005-0000-0000-000028120000}"/>
    <cellStyle name="Comma 2 2 11 2 2 2 2 2" xfId="33732" xr:uid="{00000000-0005-0000-0000-000029120000}"/>
    <cellStyle name="Comma 2 2 11 2 2 2 2 3" xfId="52196" xr:uid="{00000000-0005-0000-0000-00002A120000}"/>
    <cellStyle name="Comma 2 2 11 2 2 2 3" xfId="20924" xr:uid="{00000000-0005-0000-0000-00002B120000}"/>
    <cellStyle name="Comma 2 2 11 2 2 2 3 2" xfId="39884" xr:uid="{00000000-0005-0000-0000-00002C120000}"/>
    <cellStyle name="Comma 2 2 11 2 2 2 3 3" xfId="58348" xr:uid="{00000000-0005-0000-0000-00002D120000}"/>
    <cellStyle name="Comma 2 2 11 2 2 2 4" xfId="27579" xr:uid="{00000000-0005-0000-0000-00002E120000}"/>
    <cellStyle name="Comma 2 2 11 2 2 2 5" xfId="46043" xr:uid="{00000000-0005-0000-0000-00002F120000}"/>
    <cellStyle name="Comma 2 2 11 2 2 3" xfId="11706" xr:uid="{00000000-0005-0000-0000-000030120000}"/>
    <cellStyle name="Comma 2 2 11 2 2 3 2" xfId="30666" xr:uid="{00000000-0005-0000-0000-000031120000}"/>
    <cellStyle name="Comma 2 2 11 2 2 3 3" xfId="49130" xr:uid="{00000000-0005-0000-0000-000032120000}"/>
    <cellStyle name="Comma 2 2 11 2 2 4" xfId="17858" xr:uid="{00000000-0005-0000-0000-000033120000}"/>
    <cellStyle name="Comma 2 2 11 2 2 4 2" xfId="36818" xr:uid="{00000000-0005-0000-0000-000034120000}"/>
    <cellStyle name="Comma 2 2 11 2 2 4 3" xfId="55282" xr:uid="{00000000-0005-0000-0000-000035120000}"/>
    <cellStyle name="Comma 2 2 11 2 2 5" xfId="24513" xr:uid="{00000000-0005-0000-0000-000036120000}"/>
    <cellStyle name="Comma 2 2 11 2 2 6" xfId="42977" xr:uid="{00000000-0005-0000-0000-000037120000}"/>
    <cellStyle name="Comma 2 2 11 2 3" xfId="7045" xr:uid="{00000000-0005-0000-0000-000038120000}"/>
    <cellStyle name="Comma 2 2 11 2 3 2" xfId="13238" xr:uid="{00000000-0005-0000-0000-000039120000}"/>
    <cellStyle name="Comma 2 2 11 2 3 2 2" xfId="32198" xr:uid="{00000000-0005-0000-0000-00003A120000}"/>
    <cellStyle name="Comma 2 2 11 2 3 2 3" xfId="50662" xr:uid="{00000000-0005-0000-0000-00003B120000}"/>
    <cellStyle name="Comma 2 2 11 2 3 3" xfId="19390" xr:uid="{00000000-0005-0000-0000-00003C120000}"/>
    <cellStyle name="Comma 2 2 11 2 3 3 2" xfId="38350" xr:uid="{00000000-0005-0000-0000-00003D120000}"/>
    <cellStyle name="Comma 2 2 11 2 3 3 3" xfId="56814" xr:uid="{00000000-0005-0000-0000-00003E120000}"/>
    <cellStyle name="Comma 2 2 11 2 3 4" xfId="26045" xr:uid="{00000000-0005-0000-0000-00003F120000}"/>
    <cellStyle name="Comma 2 2 11 2 3 5" xfId="44509" xr:uid="{00000000-0005-0000-0000-000040120000}"/>
    <cellStyle name="Comma 2 2 11 2 4" xfId="10172" xr:uid="{00000000-0005-0000-0000-000041120000}"/>
    <cellStyle name="Comma 2 2 11 2 4 2" xfId="29132" xr:uid="{00000000-0005-0000-0000-000042120000}"/>
    <cellStyle name="Comma 2 2 11 2 4 3" xfId="47596" xr:uid="{00000000-0005-0000-0000-000043120000}"/>
    <cellStyle name="Comma 2 2 11 2 5" xfId="16324" xr:uid="{00000000-0005-0000-0000-000044120000}"/>
    <cellStyle name="Comma 2 2 11 2 5 2" xfId="35284" xr:uid="{00000000-0005-0000-0000-000045120000}"/>
    <cellStyle name="Comma 2 2 11 2 5 3" xfId="53748" xr:uid="{00000000-0005-0000-0000-000046120000}"/>
    <cellStyle name="Comma 2 2 11 2 6" xfId="22979" xr:uid="{00000000-0005-0000-0000-000047120000}"/>
    <cellStyle name="Comma 2 2 11 2 7" xfId="41443" xr:uid="{00000000-0005-0000-0000-000048120000}"/>
    <cellStyle name="Comma 2 2 11 3" xfId="4710" xr:uid="{00000000-0005-0000-0000-000049120000}"/>
    <cellStyle name="Comma 2 2 11 3 2" xfId="7811" xr:uid="{00000000-0005-0000-0000-00004A120000}"/>
    <cellStyle name="Comma 2 2 11 3 2 2" xfId="14003" xr:uid="{00000000-0005-0000-0000-00004B120000}"/>
    <cellStyle name="Comma 2 2 11 3 2 2 2" xfId="32963" xr:uid="{00000000-0005-0000-0000-00004C120000}"/>
    <cellStyle name="Comma 2 2 11 3 2 2 3" xfId="51427" xr:uid="{00000000-0005-0000-0000-00004D120000}"/>
    <cellStyle name="Comma 2 2 11 3 2 3" xfId="20155" xr:uid="{00000000-0005-0000-0000-00004E120000}"/>
    <cellStyle name="Comma 2 2 11 3 2 3 2" xfId="39115" xr:uid="{00000000-0005-0000-0000-00004F120000}"/>
    <cellStyle name="Comma 2 2 11 3 2 3 3" xfId="57579" xr:uid="{00000000-0005-0000-0000-000050120000}"/>
    <cellStyle name="Comma 2 2 11 3 2 4" xfId="26810" xr:uid="{00000000-0005-0000-0000-000051120000}"/>
    <cellStyle name="Comma 2 2 11 3 2 5" xfId="45274" xr:uid="{00000000-0005-0000-0000-000052120000}"/>
    <cellStyle name="Comma 2 2 11 3 3" xfId="10937" xr:uid="{00000000-0005-0000-0000-000053120000}"/>
    <cellStyle name="Comma 2 2 11 3 3 2" xfId="29897" xr:uid="{00000000-0005-0000-0000-000054120000}"/>
    <cellStyle name="Comma 2 2 11 3 3 3" xfId="48361" xr:uid="{00000000-0005-0000-0000-000055120000}"/>
    <cellStyle name="Comma 2 2 11 3 4" xfId="17089" xr:uid="{00000000-0005-0000-0000-000056120000}"/>
    <cellStyle name="Comma 2 2 11 3 4 2" xfId="36049" xr:uid="{00000000-0005-0000-0000-000057120000}"/>
    <cellStyle name="Comma 2 2 11 3 4 3" xfId="54513" xr:uid="{00000000-0005-0000-0000-000058120000}"/>
    <cellStyle name="Comma 2 2 11 3 5" xfId="23744" xr:uid="{00000000-0005-0000-0000-000059120000}"/>
    <cellStyle name="Comma 2 2 11 3 6" xfId="42208" xr:uid="{00000000-0005-0000-0000-00005A120000}"/>
    <cellStyle name="Comma 2 2 11 4" xfId="6276" xr:uid="{00000000-0005-0000-0000-00005B120000}"/>
    <cellStyle name="Comma 2 2 11 4 2" xfId="12469" xr:uid="{00000000-0005-0000-0000-00005C120000}"/>
    <cellStyle name="Comma 2 2 11 4 2 2" xfId="31429" xr:uid="{00000000-0005-0000-0000-00005D120000}"/>
    <cellStyle name="Comma 2 2 11 4 2 3" xfId="49893" xr:uid="{00000000-0005-0000-0000-00005E120000}"/>
    <cellStyle name="Comma 2 2 11 4 3" xfId="18621" xr:uid="{00000000-0005-0000-0000-00005F120000}"/>
    <cellStyle name="Comma 2 2 11 4 3 2" xfId="37581" xr:uid="{00000000-0005-0000-0000-000060120000}"/>
    <cellStyle name="Comma 2 2 11 4 3 3" xfId="56045" xr:uid="{00000000-0005-0000-0000-000061120000}"/>
    <cellStyle name="Comma 2 2 11 4 4" xfId="25276" xr:uid="{00000000-0005-0000-0000-000062120000}"/>
    <cellStyle name="Comma 2 2 11 4 5" xfId="43740" xr:uid="{00000000-0005-0000-0000-000063120000}"/>
    <cellStyle name="Comma 2 2 11 5" xfId="9403" xr:uid="{00000000-0005-0000-0000-000064120000}"/>
    <cellStyle name="Comma 2 2 11 5 2" xfId="28363" xr:uid="{00000000-0005-0000-0000-000065120000}"/>
    <cellStyle name="Comma 2 2 11 5 3" xfId="46827" xr:uid="{00000000-0005-0000-0000-000066120000}"/>
    <cellStyle name="Comma 2 2 11 6" xfId="15555" xr:uid="{00000000-0005-0000-0000-000067120000}"/>
    <cellStyle name="Comma 2 2 11 6 2" xfId="34515" xr:uid="{00000000-0005-0000-0000-000068120000}"/>
    <cellStyle name="Comma 2 2 11 6 3" xfId="52979" xr:uid="{00000000-0005-0000-0000-000069120000}"/>
    <cellStyle name="Comma 2 2 11 7" xfId="22210" xr:uid="{00000000-0005-0000-0000-00006A120000}"/>
    <cellStyle name="Comma 2 2 11 8" xfId="40671" xr:uid="{00000000-0005-0000-0000-00006B120000}"/>
    <cellStyle name="Comma 2 2 12" xfId="722" xr:uid="{00000000-0005-0000-0000-00006C120000}"/>
    <cellStyle name="Comma 2 2 12 2" xfId="3883" xr:uid="{00000000-0005-0000-0000-00006D120000}"/>
    <cellStyle name="Comma 2 2 12 2 2" xfId="5496" xr:uid="{00000000-0005-0000-0000-00006E120000}"/>
    <cellStyle name="Comma 2 2 12 2 2 2" xfId="8581" xr:uid="{00000000-0005-0000-0000-00006F120000}"/>
    <cellStyle name="Comma 2 2 12 2 2 2 2" xfId="14773" xr:uid="{00000000-0005-0000-0000-000070120000}"/>
    <cellStyle name="Comma 2 2 12 2 2 2 2 2" xfId="33733" xr:uid="{00000000-0005-0000-0000-000071120000}"/>
    <cellStyle name="Comma 2 2 12 2 2 2 2 3" xfId="52197" xr:uid="{00000000-0005-0000-0000-000072120000}"/>
    <cellStyle name="Comma 2 2 12 2 2 2 3" xfId="20925" xr:uid="{00000000-0005-0000-0000-000073120000}"/>
    <cellStyle name="Comma 2 2 12 2 2 2 3 2" xfId="39885" xr:uid="{00000000-0005-0000-0000-000074120000}"/>
    <cellStyle name="Comma 2 2 12 2 2 2 3 3" xfId="58349" xr:uid="{00000000-0005-0000-0000-000075120000}"/>
    <cellStyle name="Comma 2 2 12 2 2 2 4" xfId="27580" xr:uid="{00000000-0005-0000-0000-000076120000}"/>
    <cellStyle name="Comma 2 2 12 2 2 2 5" xfId="46044" xr:uid="{00000000-0005-0000-0000-000077120000}"/>
    <cellStyle name="Comma 2 2 12 2 2 3" xfId="11707" xr:uid="{00000000-0005-0000-0000-000078120000}"/>
    <cellStyle name="Comma 2 2 12 2 2 3 2" xfId="30667" xr:uid="{00000000-0005-0000-0000-000079120000}"/>
    <cellStyle name="Comma 2 2 12 2 2 3 3" xfId="49131" xr:uid="{00000000-0005-0000-0000-00007A120000}"/>
    <cellStyle name="Comma 2 2 12 2 2 4" xfId="17859" xr:uid="{00000000-0005-0000-0000-00007B120000}"/>
    <cellStyle name="Comma 2 2 12 2 2 4 2" xfId="36819" xr:uid="{00000000-0005-0000-0000-00007C120000}"/>
    <cellStyle name="Comma 2 2 12 2 2 4 3" xfId="55283" xr:uid="{00000000-0005-0000-0000-00007D120000}"/>
    <cellStyle name="Comma 2 2 12 2 2 5" xfId="24514" xr:uid="{00000000-0005-0000-0000-00007E120000}"/>
    <cellStyle name="Comma 2 2 12 2 2 6" xfId="42978" xr:uid="{00000000-0005-0000-0000-00007F120000}"/>
    <cellStyle name="Comma 2 2 12 2 3" xfId="7046" xr:uid="{00000000-0005-0000-0000-000080120000}"/>
    <cellStyle name="Comma 2 2 12 2 3 2" xfId="13239" xr:uid="{00000000-0005-0000-0000-000081120000}"/>
    <cellStyle name="Comma 2 2 12 2 3 2 2" xfId="32199" xr:uid="{00000000-0005-0000-0000-000082120000}"/>
    <cellStyle name="Comma 2 2 12 2 3 2 3" xfId="50663" xr:uid="{00000000-0005-0000-0000-000083120000}"/>
    <cellStyle name="Comma 2 2 12 2 3 3" xfId="19391" xr:uid="{00000000-0005-0000-0000-000084120000}"/>
    <cellStyle name="Comma 2 2 12 2 3 3 2" xfId="38351" xr:uid="{00000000-0005-0000-0000-000085120000}"/>
    <cellStyle name="Comma 2 2 12 2 3 3 3" xfId="56815" xr:uid="{00000000-0005-0000-0000-000086120000}"/>
    <cellStyle name="Comma 2 2 12 2 3 4" xfId="26046" xr:uid="{00000000-0005-0000-0000-000087120000}"/>
    <cellStyle name="Comma 2 2 12 2 3 5" xfId="44510" xr:uid="{00000000-0005-0000-0000-000088120000}"/>
    <cellStyle name="Comma 2 2 12 2 4" xfId="10173" xr:uid="{00000000-0005-0000-0000-000089120000}"/>
    <cellStyle name="Comma 2 2 12 2 4 2" xfId="29133" xr:uid="{00000000-0005-0000-0000-00008A120000}"/>
    <cellStyle name="Comma 2 2 12 2 4 3" xfId="47597" xr:uid="{00000000-0005-0000-0000-00008B120000}"/>
    <cellStyle name="Comma 2 2 12 2 5" xfId="16325" xr:uid="{00000000-0005-0000-0000-00008C120000}"/>
    <cellStyle name="Comma 2 2 12 2 5 2" xfId="35285" xr:uid="{00000000-0005-0000-0000-00008D120000}"/>
    <cellStyle name="Comma 2 2 12 2 5 3" xfId="53749" xr:uid="{00000000-0005-0000-0000-00008E120000}"/>
    <cellStyle name="Comma 2 2 12 2 6" xfId="22980" xr:uid="{00000000-0005-0000-0000-00008F120000}"/>
    <cellStyle name="Comma 2 2 12 2 7" xfId="41444" xr:uid="{00000000-0005-0000-0000-000090120000}"/>
    <cellStyle name="Comma 2 2 12 3" xfId="4711" xr:uid="{00000000-0005-0000-0000-000091120000}"/>
    <cellStyle name="Comma 2 2 12 3 2" xfId="7812" xr:uid="{00000000-0005-0000-0000-000092120000}"/>
    <cellStyle name="Comma 2 2 12 3 2 2" xfId="14004" xr:uid="{00000000-0005-0000-0000-000093120000}"/>
    <cellStyle name="Comma 2 2 12 3 2 2 2" xfId="32964" xr:uid="{00000000-0005-0000-0000-000094120000}"/>
    <cellStyle name="Comma 2 2 12 3 2 2 3" xfId="51428" xr:uid="{00000000-0005-0000-0000-000095120000}"/>
    <cellStyle name="Comma 2 2 12 3 2 3" xfId="20156" xr:uid="{00000000-0005-0000-0000-000096120000}"/>
    <cellStyle name="Comma 2 2 12 3 2 3 2" xfId="39116" xr:uid="{00000000-0005-0000-0000-000097120000}"/>
    <cellStyle name="Comma 2 2 12 3 2 3 3" xfId="57580" xr:uid="{00000000-0005-0000-0000-000098120000}"/>
    <cellStyle name="Comma 2 2 12 3 2 4" xfId="26811" xr:uid="{00000000-0005-0000-0000-000099120000}"/>
    <cellStyle name="Comma 2 2 12 3 2 5" xfId="45275" xr:uid="{00000000-0005-0000-0000-00009A120000}"/>
    <cellStyle name="Comma 2 2 12 3 3" xfId="10938" xr:uid="{00000000-0005-0000-0000-00009B120000}"/>
    <cellStyle name="Comma 2 2 12 3 3 2" xfId="29898" xr:uid="{00000000-0005-0000-0000-00009C120000}"/>
    <cellStyle name="Comma 2 2 12 3 3 3" xfId="48362" xr:uid="{00000000-0005-0000-0000-00009D120000}"/>
    <cellStyle name="Comma 2 2 12 3 4" xfId="17090" xr:uid="{00000000-0005-0000-0000-00009E120000}"/>
    <cellStyle name="Comma 2 2 12 3 4 2" xfId="36050" xr:uid="{00000000-0005-0000-0000-00009F120000}"/>
    <cellStyle name="Comma 2 2 12 3 4 3" xfId="54514" xr:uid="{00000000-0005-0000-0000-0000A0120000}"/>
    <cellStyle name="Comma 2 2 12 3 5" xfId="23745" xr:uid="{00000000-0005-0000-0000-0000A1120000}"/>
    <cellStyle name="Comma 2 2 12 3 6" xfId="42209" xr:uid="{00000000-0005-0000-0000-0000A2120000}"/>
    <cellStyle name="Comma 2 2 12 4" xfId="6277" xr:uid="{00000000-0005-0000-0000-0000A3120000}"/>
    <cellStyle name="Comma 2 2 12 4 2" xfId="12470" xr:uid="{00000000-0005-0000-0000-0000A4120000}"/>
    <cellStyle name="Comma 2 2 12 4 2 2" xfId="31430" xr:uid="{00000000-0005-0000-0000-0000A5120000}"/>
    <cellStyle name="Comma 2 2 12 4 2 3" xfId="49894" xr:uid="{00000000-0005-0000-0000-0000A6120000}"/>
    <cellStyle name="Comma 2 2 12 4 3" xfId="18622" xr:uid="{00000000-0005-0000-0000-0000A7120000}"/>
    <cellStyle name="Comma 2 2 12 4 3 2" xfId="37582" xr:uid="{00000000-0005-0000-0000-0000A8120000}"/>
    <cellStyle name="Comma 2 2 12 4 3 3" xfId="56046" xr:uid="{00000000-0005-0000-0000-0000A9120000}"/>
    <cellStyle name="Comma 2 2 12 4 4" xfId="25277" xr:uid="{00000000-0005-0000-0000-0000AA120000}"/>
    <cellStyle name="Comma 2 2 12 4 5" xfId="43741" xr:uid="{00000000-0005-0000-0000-0000AB120000}"/>
    <cellStyle name="Comma 2 2 12 5" xfId="9404" xr:uid="{00000000-0005-0000-0000-0000AC120000}"/>
    <cellStyle name="Comma 2 2 12 5 2" xfId="28364" xr:uid="{00000000-0005-0000-0000-0000AD120000}"/>
    <cellStyle name="Comma 2 2 12 5 3" xfId="46828" xr:uid="{00000000-0005-0000-0000-0000AE120000}"/>
    <cellStyle name="Comma 2 2 12 6" xfId="15556" xr:uid="{00000000-0005-0000-0000-0000AF120000}"/>
    <cellStyle name="Comma 2 2 12 6 2" xfId="34516" xr:uid="{00000000-0005-0000-0000-0000B0120000}"/>
    <cellStyle name="Comma 2 2 12 6 3" xfId="52980" xr:uid="{00000000-0005-0000-0000-0000B1120000}"/>
    <cellStyle name="Comma 2 2 12 7" xfId="22211" xr:uid="{00000000-0005-0000-0000-0000B2120000}"/>
    <cellStyle name="Comma 2 2 12 8" xfId="40672" xr:uid="{00000000-0005-0000-0000-0000B3120000}"/>
    <cellStyle name="Comma 2 2 13" xfId="723" xr:uid="{00000000-0005-0000-0000-0000B4120000}"/>
    <cellStyle name="Comma 2 2 13 2" xfId="3884" xr:uid="{00000000-0005-0000-0000-0000B5120000}"/>
    <cellStyle name="Comma 2 2 13 2 2" xfId="5497" xr:uid="{00000000-0005-0000-0000-0000B6120000}"/>
    <cellStyle name="Comma 2 2 13 2 2 2" xfId="8582" xr:uid="{00000000-0005-0000-0000-0000B7120000}"/>
    <cellStyle name="Comma 2 2 13 2 2 2 2" xfId="14774" xr:uid="{00000000-0005-0000-0000-0000B8120000}"/>
    <cellStyle name="Comma 2 2 13 2 2 2 2 2" xfId="33734" xr:uid="{00000000-0005-0000-0000-0000B9120000}"/>
    <cellStyle name="Comma 2 2 13 2 2 2 2 3" xfId="52198" xr:uid="{00000000-0005-0000-0000-0000BA120000}"/>
    <cellStyle name="Comma 2 2 13 2 2 2 3" xfId="20926" xr:uid="{00000000-0005-0000-0000-0000BB120000}"/>
    <cellStyle name="Comma 2 2 13 2 2 2 3 2" xfId="39886" xr:uid="{00000000-0005-0000-0000-0000BC120000}"/>
    <cellStyle name="Comma 2 2 13 2 2 2 3 3" xfId="58350" xr:uid="{00000000-0005-0000-0000-0000BD120000}"/>
    <cellStyle name="Comma 2 2 13 2 2 2 4" xfId="27581" xr:uid="{00000000-0005-0000-0000-0000BE120000}"/>
    <cellStyle name="Comma 2 2 13 2 2 2 5" xfId="46045" xr:uid="{00000000-0005-0000-0000-0000BF120000}"/>
    <cellStyle name="Comma 2 2 13 2 2 3" xfId="11708" xr:uid="{00000000-0005-0000-0000-0000C0120000}"/>
    <cellStyle name="Comma 2 2 13 2 2 3 2" xfId="30668" xr:uid="{00000000-0005-0000-0000-0000C1120000}"/>
    <cellStyle name="Comma 2 2 13 2 2 3 3" xfId="49132" xr:uid="{00000000-0005-0000-0000-0000C2120000}"/>
    <cellStyle name="Comma 2 2 13 2 2 4" xfId="17860" xr:uid="{00000000-0005-0000-0000-0000C3120000}"/>
    <cellStyle name="Comma 2 2 13 2 2 4 2" xfId="36820" xr:uid="{00000000-0005-0000-0000-0000C4120000}"/>
    <cellStyle name="Comma 2 2 13 2 2 4 3" xfId="55284" xr:uid="{00000000-0005-0000-0000-0000C5120000}"/>
    <cellStyle name="Comma 2 2 13 2 2 5" xfId="24515" xr:uid="{00000000-0005-0000-0000-0000C6120000}"/>
    <cellStyle name="Comma 2 2 13 2 2 6" xfId="42979" xr:uid="{00000000-0005-0000-0000-0000C7120000}"/>
    <cellStyle name="Comma 2 2 13 2 3" xfId="7047" xr:uid="{00000000-0005-0000-0000-0000C8120000}"/>
    <cellStyle name="Comma 2 2 13 2 3 2" xfId="13240" xr:uid="{00000000-0005-0000-0000-0000C9120000}"/>
    <cellStyle name="Comma 2 2 13 2 3 2 2" xfId="32200" xr:uid="{00000000-0005-0000-0000-0000CA120000}"/>
    <cellStyle name="Comma 2 2 13 2 3 2 3" xfId="50664" xr:uid="{00000000-0005-0000-0000-0000CB120000}"/>
    <cellStyle name="Comma 2 2 13 2 3 3" xfId="19392" xr:uid="{00000000-0005-0000-0000-0000CC120000}"/>
    <cellStyle name="Comma 2 2 13 2 3 3 2" xfId="38352" xr:uid="{00000000-0005-0000-0000-0000CD120000}"/>
    <cellStyle name="Comma 2 2 13 2 3 3 3" xfId="56816" xr:uid="{00000000-0005-0000-0000-0000CE120000}"/>
    <cellStyle name="Comma 2 2 13 2 3 4" xfId="26047" xr:uid="{00000000-0005-0000-0000-0000CF120000}"/>
    <cellStyle name="Comma 2 2 13 2 3 5" xfId="44511" xr:uid="{00000000-0005-0000-0000-0000D0120000}"/>
    <cellStyle name="Comma 2 2 13 2 4" xfId="10174" xr:uid="{00000000-0005-0000-0000-0000D1120000}"/>
    <cellStyle name="Comma 2 2 13 2 4 2" xfId="29134" xr:uid="{00000000-0005-0000-0000-0000D2120000}"/>
    <cellStyle name="Comma 2 2 13 2 4 3" xfId="47598" xr:uid="{00000000-0005-0000-0000-0000D3120000}"/>
    <cellStyle name="Comma 2 2 13 2 5" xfId="16326" xr:uid="{00000000-0005-0000-0000-0000D4120000}"/>
    <cellStyle name="Comma 2 2 13 2 5 2" xfId="35286" xr:uid="{00000000-0005-0000-0000-0000D5120000}"/>
    <cellStyle name="Comma 2 2 13 2 5 3" xfId="53750" xr:uid="{00000000-0005-0000-0000-0000D6120000}"/>
    <cellStyle name="Comma 2 2 13 2 6" xfId="22981" xr:uid="{00000000-0005-0000-0000-0000D7120000}"/>
    <cellStyle name="Comma 2 2 13 2 7" xfId="41445" xr:uid="{00000000-0005-0000-0000-0000D8120000}"/>
    <cellStyle name="Comma 2 2 13 3" xfId="4712" xr:uid="{00000000-0005-0000-0000-0000D9120000}"/>
    <cellStyle name="Comma 2 2 13 3 2" xfId="7813" xr:uid="{00000000-0005-0000-0000-0000DA120000}"/>
    <cellStyle name="Comma 2 2 13 3 2 2" xfId="14005" xr:uid="{00000000-0005-0000-0000-0000DB120000}"/>
    <cellStyle name="Comma 2 2 13 3 2 2 2" xfId="32965" xr:uid="{00000000-0005-0000-0000-0000DC120000}"/>
    <cellStyle name="Comma 2 2 13 3 2 2 3" xfId="51429" xr:uid="{00000000-0005-0000-0000-0000DD120000}"/>
    <cellStyle name="Comma 2 2 13 3 2 3" xfId="20157" xr:uid="{00000000-0005-0000-0000-0000DE120000}"/>
    <cellStyle name="Comma 2 2 13 3 2 3 2" xfId="39117" xr:uid="{00000000-0005-0000-0000-0000DF120000}"/>
    <cellStyle name="Comma 2 2 13 3 2 3 3" xfId="57581" xr:uid="{00000000-0005-0000-0000-0000E0120000}"/>
    <cellStyle name="Comma 2 2 13 3 2 4" xfId="26812" xr:uid="{00000000-0005-0000-0000-0000E1120000}"/>
    <cellStyle name="Comma 2 2 13 3 2 5" xfId="45276" xr:uid="{00000000-0005-0000-0000-0000E2120000}"/>
    <cellStyle name="Comma 2 2 13 3 3" xfId="10939" xr:uid="{00000000-0005-0000-0000-0000E3120000}"/>
    <cellStyle name="Comma 2 2 13 3 3 2" xfId="29899" xr:uid="{00000000-0005-0000-0000-0000E4120000}"/>
    <cellStyle name="Comma 2 2 13 3 3 3" xfId="48363" xr:uid="{00000000-0005-0000-0000-0000E5120000}"/>
    <cellStyle name="Comma 2 2 13 3 4" xfId="17091" xr:uid="{00000000-0005-0000-0000-0000E6120000}"/>
    <cellStyle name="Comma 2 2 13 3 4 2" xfId="36051" xr:uid="{00000000-0005-0000-0000-0000E7120000}"/>
    <cellStyle name="Comma 2 2 13 3 4 3" xfId="54515" xr:uid="{00000000-0005-0000-0000-0000E8120000}"/>
    <cellStyle name="Comma 2 2 13 3 5" xfId="23746" xr:uid="{00000000-0005-0000-0000-0000E9120000}"/>
    <cellStyle name="Comma 2 2 13 3 6" xfId="42210" xr:uid="{00000000-0005-0000-0000-0000EA120000}"/>
    <cellStyle name="Comma 2 2 13 4" xfId="6278" xr:uid="{00000000-0005-0000-0000-0000EB120000}"/>
    <cellStyle name="Comma 2 2 13 4 2" xfId="12471" xr:uid="{00000000-0005-0000-0000-0000EC120000}"/>
    <cellStyle name="Comma 2 2 13 4 2 2" xfId="31431" xr:uid="{00000000-0005-0000-0000-0000ED120000}"/>
    <cellStyle name="Comma 2 2 13 4 2 3" xfId="49895" xr:uid="{00000000-0005-0000-0000-0000EE120000}"/>
    <cellStyle name="Comma 2 2 13 4 3" xfId="18623" xr:uid="{00000000-0005-0000-0000-0000EF120000}"/>
    <cellStyle name="Comma 2 2 13 4 3 2" xfId="37583" xr:uid="{00000000-0005-0000-0000-0000F0120000}"/>
    <cellStyle name="Comma 2 2 13 4 3 3" xfId="56047" xr:uid="{00000000-0005-0000-0000-0000F1120000}"/>
    <cellStyle name="Comma 2 2 13 4 4" xfId="25278" xr:uid="{00000000-0005-0000-0000-0000F2120000}"/>
    <cellStyle name="Comma 2 2 13 4 5" xfId="43742" xr:uid="{00000000-0005-0000-0000-0000F3120000}"/>
    <cellStyle name="Comma 2 2 13 5" xfId="9405" xr:uid="{00000000-0005-0000-0000-0000F4120000}"/>
    <cellStyle name="Comma 2 2 13 5 2" xfId="28365" xr:uid="{00000000-0005-0000-0000-0000F5120000}"/>
    <cellStyle name="Comma 2 2 13 5 3" xfId="46829" xr:uid="{00000000-0005-0000-0000-0000F6120000}"/>
    <cellStyle name="Comma 2 2 13 6" xfId="15557" xr:uid="{00000000-0005-0000-0000-0000F7120000}"/>
    <cellStyle name="Comma 2 2 13 6 2" xfId="34517" xr:uid="{00000000-0005-0000-0000-0000F8120000}"/>
    <cellStyle name="Comma 2 2 13 6 3" xfId="52981" xr:uid="{00000000-0005-0000-0000-0000F9120000}"/>
    <cellStyle name="Comma 2 2 13 7" xfId="22212" xr:uid="{00000000-0005-0000-0000-0000FA120000}"/>
    <cellStyle name="Comma 2 2 13 8" xfId="40673" xr:uid="{00000000-0005-0000-0000-0000FB120000}"/>
    <cellStyle name="Comma 2 2 14" xfId="724" xr:uid="{00000000-0005-0000-0000-0000FC120000}"/>
    <cellStyle name="Comma 2 2 14 2" xfId="3885" xr:uid="{00000000-0005-0000-0000-0000FD120000}"/>
    <cellStyle name="Comma 2 2 14 2 2" xfId="5498" xr:uid="{00000000-0005-0000-0000-0000FE120000}"/>
    <cellStyle name="Comma 2 2 14 2 2 2" xfId="8583" xr:uid="{00000000-0005-0000-0000-0000FF120000}"/>
    <cellStyle name="Comma 2 2 14 2 2 2 2" xfId="14775" xr:uid="{00000000-0005-0000-0000-000000130000}"/>
    <cellStyle name="Comma 2 2 14 2 2 2 2 2" xfId="33735" xr:uid="{00000000-0005-0000-0000-000001130000}"/>
    <cellStyle name="Comma 2 2 14 2 2 2 2 3" xfId="52199" xr:uid="{00000000-0005-0000-0000-000002130000}"/>
    <cellStyle name="Comma 2 2 14 2 2 2 3" xfId="20927" xr:uid="{00000000-0005-0000-0000-000003130000}"/>
    <cellStyle name="Comma 2 2 14 2 2 2 3 2" xfId="39887" xr:uid="{00000000-0005-0000-0000-000004130000}"/>
    <cellStyle name="Comma 2 2 14 2 2 2 3 3" xfId="58351" xr:uid="{00000000-0005-0000-0000-000005130000}"/>
    <cellStyle name="Comma 2 2 14 2 2 2 4" xfId="27582" xr:uid="{00000000-0005-0000-0000-000006130000}"/>
    <cellStyle name="Comma 2 2 14 2 2 2 5" xfId="46046" xr:uid="{00000000-0005-0000-0000-000007130000}"/>
    <cellStyle name="Comma 2 2 14 2 2 3" xfId="11709" xr:uid="{00000000-0005-0000-0000-000008130000}"/>
    <cellStyle name="Comma 2 2 14 2 2 3 2" xfId="30669" xr:uid="{00000000-0005-0000-0000-000009130000}"/>
    <cellStyle name="Comma 2 2 14 2 2 3 3" xfId="49133" xr:uid="{00000000-0005-0000-0000-00000A130000}"/>
    <cellStyle name="Comma 2 2 14 2 2 4" xfId="17861" xr:uid="{00000000-0005-0000-0000-00000B130000}"/>
    <cellStyle name="Comma 2 2 14 2 2 4 2" xfId="36821" xr:uid="{00000000-0005-0000-0000-00000C130000}"/>
    <cellStyle name="Comma 2 2 14 2 2 4 3" xfId="55285" xr:uid="{00000000-0005-0000-0000-00000D130000}"/>
    <cellStyle name="Comma 2 2 14 2 2 5" xfId="24516" xr:uid="{00000000-0005-0000-0000-00000E130000}"/>
    <cellStyle name="Comma 2 2 14 2 2 6" xfId="42980" xr:uid="{00000000-0005-0000-0000-00000F130000}"/>
    <cellStyle name="Comma 2 2 14 2 3" xfId="7048" xr:uid="{00000000-0005-0000-0000-000010130000}"/>
    <cellStyle name="Comma 2 2 14 2 3 2" xfId="13241" xr:uid="{00000000-0005-0000-0000-000011130000}"/>
    <cellStyle name="Comma 2 2 14 2 3 2 2" xfId="32201" xr:uid="{00000000-0005-0000-0000-000012130000}"/>
    <cellStyle name="Comma 2 2 14 2 3 2 3" xfId="50665" xr:uid="{00000000-0005-0000-0000-000013130000}"/>
    <cellStyle name="Comma 2 2 14 2 3 3" xfId="19393" xr:uid="{00000000-0005-0000-0000-000014130000}"/>
    <cellStyle name="Comma 2 2 14 2 3 3 2" xfId="38353" xr:uid="{00000000-0005-0000-0000-000015130000}"/>
    <cellStyle name="Comma 2 2 14 2 3 3 3" xfId="56817" xr:uid="{00000000-0005-0000-0000-000016130000}"/>
    <cellStyle name="Comma 2 2 14 2 3 4" xfId="26048" xr:uid="{00000000-0005-0000-0000-000017130000}"/>
    <cellStyle name="Comma 2 2 14 2 3 5" xfId="44512" xr:uid="{00000000-0005-0000-0000-000018130000}"/>
    <cellStyle name="Comma 2 2 14 2 4" xfId="10175" xr:uid="{00000000-0005-0000-0000-000019130000}"/>
    <cellStyle name="Comma 2 2 14 2 4 2" xfId="29135" xr:uid="{00000000-0005-0000-0000-00001A130000}"/>
    <cellStyle name="Comma 2 2 14 2 4 3" xfId="47599" xr:uid="{00000000-0005-0000-0000-00001B130000}"/>
    <cellStyle name="Comma 2 2 14 2 5" xfId="16327" xr:uid="{00000000-0005-0000-0000-00001C130000}"/>
    <cellStyle name="Comma 2 2 14 2 5 2" xfId="35287" xr:uid="{00000000-0005-0000-0000-00001D130000}"/>
    <cellStyle name="Comma 2 2 14 2 5 3" xfId="53751" xr:uid="{00000000-0005-0000-0000-00001E130000}"/>
    <cellStyle name="Comma 2 2 14 2 6" xfId="22982" xr:uid="{00000000-0005-0000-0000-00001F130000}"/>
    <cellStyle name="Comma 2 2 14 2 7" xfId="41446" xr:uid="{00000000-0005-0000-0000-000020130000}"/>
    <cellStyle name="Comma 2 2 14 3" xfId="4713" xr:uid="{00000000-0005-0000-0000-000021130000}"/>
    <cellStyle name="Comma 2 2 14 3 2" xfId="7814" xr:uid="{00000000-0005-0000-0000-000022130000}"/>
    <cellStyle name="Comma 2 2 14 3 2 2" xfId="14006" xr:uid="{00000000-0005-0000-0000-000023130000}"/>
    <cellStyle name="Comma 2 2 14 3 2 2 2" xfId="32966" xr:uid="{00000000-0005-0000-0000-000024130000}"/>
    <cellStyle name="Comma 2 2 14 3 2 2 3" xfId="51430" xr:uid="{00000000-0005-0000-0000-000025130000}"/>
    <cellStyle name="Comma 2 2 14 3 2 3" xfId="20158" xr:uid="{00000000-0005-0000-0000-000026130000}"/>
    <cellStyle name="Comma 2 2 14 3 2 3 2" xfId="39118" xr:uid="{00000000-0005-0000-0000-000027130000}"/>
    <cellStyle name="Comma 2 2 14 3 2 3 3" xfId="57582" xr:uid="{00000000-0005-0000-0000-000028130000}"/>
    <cellStyle name="Comma 2 2 14 3 2 4" xfId="26813" xr:uid="{00000000-0005-0000-0000-000029130000}"/>
    <cellStyle name="Comma 2 2 14 3 2 5" xfId="45277" xr:uid="{00000000-0005-0000-0000-00002A130000}"/>
    <cellStyle name="Comma 2 2 14 3 3" xfId="10940" xr:uid="{00000000-0005-0000-0000-00002B130000}"/>
    <cellStyle name="Comma 2 2 14 3 3 2" xfId="29900" xr:uid="{00000000-0005-0000-0000-00002C130000}"/>
    <cellStyle name="Comma 2 2 14 3 3 3" xfId="48364" xr:uid="{00000000-0005-0000-0000-00002D130000}"/>
    <cellStyle name="Comma 2 2 14 3 4" xfId="17092" xr:uid="{00000000-0005-0000-0000-00002E130000}"/>
    <cellStyle name="Comma 2 2 14 3 4 2" xfId="36052" xr:uid="{00000000-0005-0000-0000-00002F130000}"/>
    <cellStyle name="Comma 2 2 14 3 4 3" xfId="54516" xr:uid="{00000000-0005-0000-0000-000030130000}"/>
    <cellStyle name="Comma 2 2 14 3 5" xfId="23747" xr:uid="{00000000-0005-0000-0000-000031130000}"/>
    <cellStyle name="Comma 2 2 14 3 6" xfId="42211" xr:uid="{00000000-0005-0000-0000-000032130000}"/>
    <cellStyle name="Comma 2 2 14 4" xfId="6279" xr:uid="{00000000-0005-0000-0000-000033130000}"/>
    <cellStyle name="Comma 2 2 14 4 2" xfId="12472" xr:uid="{00000000-0005-0000-0000-000034130000}"/>
    <cellStyle name="Comma 2 2 14 4 2 2" xfId="31432" xr:uid="{00000000-0005-0000-0000-000035130000}"/>
    <cellStyle name="Comma 2 2 14 4 2 3" xfId="49896" xr:uid="{00000000-0005-0000-0000-000036130000}"/>
    <cellStyle name="Comma 2 2 14 4 3" xfId="18624" xr:uid="{00000000-0005-0000-0000-000037130000}"/>
    <cellStyle name="Comma 2 2 14 4 3 2" xfId="37584" xr:uid="{00000000-0005-0000-0000-000038130000}"/>
    <cellStyle name="Comma 2 2 14 4 3 3" xfId="56048" xr:uid="{00000000-0005-0000-0000-000039130000}"/>
    <cellStyle name="Comma 2 2 14 4 4" xfId="25279" xr:uid="{00000000-0005-0000-0000-00003A130000}"/>
    <cellStyle name="Comma 2 2 14 4 5" xfId="43743" xr:uid="{00000000-0005-0000-0000-00003B130000}"/>
    <cellStyle name="Comma 2 2 14 5" xfId="9406" xr:uid="{00000000-0005-0000-0000-00003C130000}"/>
    <cellStyle name="Comma 2 2 14 5 2" xfId="28366" xr:uid="{00000000-0005-0000-0000-00003D130000}"/>
    <cellStyle name="Comma 2 2 14 5 3" xfId="46830" xr:uid="{00000000-0005-0000-0000-00003E130000}"/>
    <cellStyle name="Comma 2 2 14 6" xfId="15558" xr:uid="{00000000-0005-0000-0000-00003F130000}"/>
    <cellStyle name="Comma 2 2 14 6 2" xfId="34518" xr:uid="{00000000-0005-0000-0000-000040130000}"/>
    <cellStyle name="Comma 2 2 14 6 3" xfId="52982" xr:uid="{00000000-0005-0000-0000-000041130000}"/>
    <cellStyle name="Comma 2 2 14 7" xfId="22213" xr:uid="{00000000-0005-0000-0000-000042130000}"/>
    <cellStyle name="Comma 2 2 14 8" xfId="40674" xr:uid="{00000000-0005-0000-0000-000043130000}"/>
    <cellStyle name="Comma 2 2 15" xfId="725" xr:uid="{00000000-0005-0000-0000-000044130000}"/>
    <cellStyle name="Comma 2 2 15 2" xfId="3886" xr:uid="{00000000-0005-0000-0000-000045130000}"/>
    <cellStyle name="Comma 2 2 15 2 2" xfId="5499" xr:uid="{00000000-0005-0000-0000-000046130000}"/>
    <cellStyle name="Comma 2 2 15 2 2 2" xfId="8584" xr:uid="{00000000-0005-0000-0000-000047130000}"/>
    <cellStyle name="Comma 2 2 15 2 2 2 2" xfId="14776" xr:uid="{00000000-0005-0000-0000-000048130000}"/>
    <cellStyle name="Comma 2 2 15 2 2 2 2 2" xfId="33736" xr:uid="{00000000-0005-0000-0000-000049130000}"/>
    <cellStyle name="Comma 2 2 15 2 2 2 2 3" xfId="52200" xr:uid="{00000000-0005-0000-0000-00004A130000}"/>
    <cellStyle name="Comma 2 2 15 2 2 2 3" xfId="20928" xr:uid="{00000000-0005-0000-0000-00004B130000}"/>
    <cellStyle name="Comma 2 2 15 2 2 2 3 2" xfId="39888" xr:uid="{00000000-0005-0000-0000-00004C130000}"/>
    <cellStyle name="Comma 2 2 15 2 2 2 3 3" xfId="58352" xr:uid="{00000000-0005-0000-0000-00004D130000}"/>
    <cellStyle name="Comma 2 2 15 2 2 2 4" xfId="27583" xr:uid="{00000000-0005-0000-0000-00004E130000}"/>
    <cellStyle name="Comma 2 2 15 2 2 2 5" xfId="46047" xr:uid="{00000000-0005-0000-0000-00004F130000}"/>
    <cellStyle name="Comma 2 2 15 2 2 3" xfId="11710" xr:uid="{00000000-0005-0000-0000-000050130000}"/>
    <cellStyle name="Comma 2 2 15 2 2 3 2" xfId="30670" xr:uid="{00000000-0005-0000-0000-000051130000}"/>
    <cellStyle name="Comma 2 2 15 2 2 3 3" xfId="49134" xr:uid="{00000000-0005-0000-0000-000052130000}"/>
    <cellStyle name="Comma 2 2 15 2 2 4" xfId="17862" xr:uid="{00000000-0005-0000-0000-000053130000}"/>
    <cellStyle name="Comma 2 2 15 2 2 4 2" xfId="36822" xr:uid="{00000000-0005-0000-0000-000054130000}"/>
    <cellStyle name="Comma 2 2 15 2 2 4 3" xfId="55286" xr:uid="{00000000-0005-0000-0000-000055130000}"/>
    <cellStyle name="Comma 2 2 15 2 2 5" xfId="24517" xr:uid="{00000000-0005-0000-0000-000056130000}"/>
    <cellStyle name="Comma 2 2 15 2 2 6" xfId="42981" xr:uid="{00000000-0005-0000-0000-000057130000}"/>
    <cellStyle name="Comma 2 2 15 2 3" xfId="7049" xr:uid="{00000000-0005-0000-0000-000058130000}"/>
    <cellStyle name="Comma 2 2 15 2 3 2" xfId="13242" xr:uid="{00000000-0005-0000-0000-000059130000}"/>
    <cellStyle name="Comma 2 2 15 2 3 2 2" xfId="32202" xr:uid="{00000000-0005-0000-0000-00005A130000}"/>
    <cellStyle name="Comma 2 2 15 2 3 2 3" xfId="50666" xr:uid="{00000000-0005-0000-0000-00005B130000}"/>
    <cellStyle name="Comma 2 2 15 2 3 3" xfId="19394" xr:uid="{00000000-0005-0000-0000-00005C130000}"/>
    <cellStyle name="Comma 2 2 15 2 3 3 2" xfId="38354" xr:uid="{00000000-0005-0000-0000-00005D130000}"/>
    <cellStyle name="Comma 2 2 15 2 3 3 3" xfId="56818" xr:uid="{00000000-0005-0000-0000-00005E130000}"/>
    <cellStyle name="Comma 2 2 15 2 3 4" xfId="26049" xr:uid="{00000000-0005-0000-0000-00005F130000}"/>
    <cellStyle name="Comma 2 2 15 2 3 5" xfId="44513" xr:uid="{00000000-0005-0000-0000-000060130000}"/>
    <cellStyle name="Comma 2 2 15 2 4" xfId="10176" xr:uid="{00000000-0005-0000-0000-000061130000}"/>
    <cellStyle name="Comma 2 2 15 2 4 2" xfId="29136" xr:uid="{00000000-0005-0000-0000-000062130000}"/>
    <cellStyle name="Comma 2 2 15 2 4 3" xfId="47600" xr:uid="{00000000-0005-0000-0000-000063130000}"/>
    <cellStyle name="Comma 2 2 15 2 5" xfId="16328" xr:uid="{00000000-0005-0000-0000-000064130000}"/>
    <cellStyle name="Comma 2 2 15 2 5 2" xfId="35288" xr:uid="{00000000-0005-0000-0000-000065130000}"/>
    <cellStyle name="Comma 2 2 15 2 5 3" xfId="53752" xr:uid="{00000000-0005-0000-0000-000066130000}"/>
    <cellStyle name="Comma 2 2 15 2 6" xfId="22983" xr:uid="{00000000-0005-0000-0000-000067130000}"/>
    <cellStyle name="Comma 2 2 15 2 7" xfId="41447" xr:uid="{00000000-0005-0000-0000-000068130000}"/>
    <cellStyle name="Comma 2 2 15 3" xfId="4714" xr:uid="{00000000-0005-0000-0000-000069130000}"/>
    <cellStyle name="Comma 2 2 15 3 2" xfId="7815" xr:uid="{00000000-0005-0000-0000-00006A130000}"/>
    <cellStyle name="Comma 2 2 15 3 2 2" xfId="14007" xr:uid="{00000000-0005-0000-0000-00006B130000}"/>
    <cellStyle name="Comma 2 2 15 3 2 2 2" xfId="32967" xr:uid="{00000000-0005-0000-0000-00006C130000}"/>
    <cellStyle name="Comma 2 2 15 3 2 2 3" xfId="51431" xr:uid="{00000000-0005-0000-0000-00006D130000}"/>
    <cellStyle name="Comma 2 2 15 3 2 3" xfId="20159" xr:uid="{00000000-0005-0000-0000-00006E130000}"/>
    <cellStyle name="Comma 2 2 15 3 2 3 2" xfId="39119" xr:uid="{00000000-0005-0000-0000-00006F130000}"/>
    <cellStyle name="Comma 2 2 15 3 2 3 3" xfId="57583" xr:uid="{00000000-0005-0000-0000-000070130000}"/>
    <cellStyle name="Comma 2 2 15 3 2 4" xfId="26814" xr:uid="{00000000-0005-0000-0000-000071130000}"/>
    <cellStyle name="Comma 2 2 15 3 2 5" xfId="45278" xr:uid="{00000000-0005-0000-0000-000072130000}"/>
    <cellStyle name="Comma 2 2 15 3 3" xfId="10941" xr:uid="{00000000-0005-0000-0000-000073130000}"/>
    <cellStyle name="Comma 2 2 15 3 3 2" xfId="29901" xr:uid="{00000000-0005-0000-0000-000074130000}"/>
    <cellStyle name="Comma 2 2 15 3 3 3" xfId="48365" xr:uid="{00000000-0005-0000-0000-000075130000}"/>
    <cellStyle name="Comma 2 2 15 3 4" xfId="17093" xr:uid="{00000000-0005-0000-0000-000076130000}"/>
    <cellStyle name="Comma 2 2 15 3 4 2" xfId="36053" xr:uid="{00000000-0005-0000-0000-000077130000}"/>
    <cellStyle name="Comma 2 2 15 3 4 3" xfId="54517" xr:uid="{00000000-0005-0000-0000-000078130000}"/>
    <cellStyle name="Comma 2 2 15 3 5" xfId="23748" xr:uid="{00000000-0005-0000-0000-000079130000}"/>
    <cellStyle name="Comma 2 2 15 3 6" xfId="42212" xr:uid="{00000000-0005-0000-0000-00007A130000}"/>
    <cellStyle name="Comma 2 2 15 4" xfId="6280" xr:uid="{00000000-0005-0000-0000-00007B130000}"/>
    <cellStyle name="Comma 2 2 15 4 2" xfId="12473" xr:uid="{00000000-0005-0000-0000-00007C130000}"/>
    <cellStyle name="Comma 2 2 15 4 2 2" xfId="31433" xr:uid="{00000000-0005-0000-0000-00007D130000}"/>
    <cellStyle name="Comma 2 2 15 4 2 3" xfId="49897" xr:uid="{00000000-0005-0000-0000-00007E130000}"/>
    <cellStyle name="Comma 2 2 15 4 3" xfId="18625" xr:uid="{00000000-0005-0000-0000-00007F130000}"/>
    <cellStyle name="Comma 2 2 15 4 3 2" xfId="37585" xr:uid="{00000000-0005-0000-0000-000080130000}"/>
    <cellStyle name="Comma 2 2 15 4 3 3" xfId="56049" xr:uid="{00000000-0005-0000-0000-000081130000}"/>
    <cellStyle name="Comma 2 2 15 4 4" xfId="25280" xr:uid="{00000000-0005-0000-0000-000082130000}"/>
    <cellStyle name="Comma 2 2 15 4 5" xfId="43744" xr:uid="{00000000-0005-0000-0000-000083130000}"/>
    <cellStyle name="Comma 2 2 15 5" xfId="9407" xr:uid="{00000000-0005-0000-0000-000084130000}"/>
    <cellStyle name="Comma 2 2 15 5 2" xfId="28367" xr:uid="{00000000-0005-0000-0000-000085130000}"/>
    <cellStyle name="Comma 2 2 15 5 3" xfId="46831" xr:uid="{00000000-0005-0000-0000-000086130000}"/>
    <cellStyle name="Comma 2 2 15 6" xfId="15559" xr:uid="{00000000-0005-0000-0000-000087130000}"/>
    <cellStyle name="Comma 2 2 15 6 2" xfId="34519" xr:uid="{00000000-0005-0000-0000-000088130000}"/>
    <cellStyle name="Comma 2 2 15 6 3" xfId="52983" xr:uid="{00000000-0005-0000-0000-000089130000}"/>
    <cellStyle name="Comma 2 2 15 7" xfId="22214" xr:uid="{00000000-0005-0000-0000-00008A130000}"/>
    <cellStyle name="Comma 2 2 15 8" xfId="40675" xr:uid="{00000000-0005-0000-0000-00008B130000}"/>
    <cellStyle name="Comma 2 2 16" xfId="726" xr:uid="{00000000-0005-0000-0000-00008C130000}"/>
    <cellStyle name="Comma 2 2 16 2" xfId="3887" xr:uid="{00000000-0005-0000-0000-00008D130000}"/>
    <cellStyle name="Comma 2 2 16 2 2" xfId="5500" xr:uid="{00000000-0005-0000-0000-00008E130000}"/>
    <cellStyle name="Comma 2 2 16 2 2 2" xfId="8585" xr:uid="{00000000-0005-0000-0000-00008F130000}"/>
    <cellStyle name="Comma 2 2 16 2 2 2 2" xfId="14777" xr:uid="{00000000-0005-0000-0000-000090130000}"/>
    <cellStyle name="Comma 2 2 16 2 2 2 2 2" xfId="33737" xr:uid="{00000000-0005-0000-0000-000091130000}"/>
    <cellStyle name="Comma 2 2 16 2 2 2 2 3" xfId="52201" xr:uid="{00000000-0005-0000-0000-000092130000}"/>
    <cellStyle name="Comma 2 2 16 2 2 2 3" xfId="20929" xr:uid="{00000000-0005-0000-0000-000093130000}"/>
    <cellStyle name="Comma 2 2 16 2 2 2 3 2" xfId="39889" xr:uid="{00000000-0005-0000-0000-000094130000}"/>
    <cellStyle name="Comma 2 2 16 2 2 2 3 3" xfId="58353" xr:uid="{00000000-0005-0000-0000-000095130000}"/>
    <cellStyle name="Comma 2 2 16 2 2 2 4" xfId="27584" xr:uid="{00000000-0005-0000-0000-000096130000}"/>
    <cellStyle name="Comma 2 2 16 2 2 2 5" xfId="46048" xr:uid="{00000000-0005-0000-0000-000097130000}"/>
    <cellStyle name="Comma 2 2 16 2 2 3" xfId="11711" xr:uid="{00000000-0005-0000-0000-000098130000}"/>
    <cellStyle name="Comma 2 2 16 2 2 3 2" xfId="30671" xr:uid="{00000000-0005-0000-0000-000099130000}"/>
    <cellStyle name="Comma 2 2 16 2 2 3 3" xfId="49135" xr:uid="{00000000-0005-0000-0000-00009A130000}"/>
    <cellStyle name="Comma 2 2 16 2 2 4" xfId="17863" xr:uid="{00000000-0005-0000-0000-00009B130000}"/>
    <cellStyle name="Comma 2 2 16 2 2 4 2" xfId="36823" xr:uid="{00000000-0005-0000-0000-00009C130000}"/>
    <cellStyle name="Comma 2 2 16 2 2 4 3" xfId="55287" xr:uid="{00000000-0005-0000-0000-00009D130000}"/>
    <cellStyle name="Comma 2 2 16 2 2 5" xfId="24518" xr:uid="{00000000-0005-0000-0000-00009E130000}"/>
    <cellStyle name="Comma 2 2 16 2 2 6" xfId="42982" xr:uid="{00000000-0005-0000-0000-00009F130000}"/>
    <cellStyle name="Comma 2 2 16 2 3" xfId="7050" xr:uid="{00000000-0005-0000-0000-0000A0130000}"/>
    <cellStyle name="Comma 2 2 16 2 3 2" xfId="13243" xr:uid="{00000000-0005-0000-0000-0000A1130000}"/>
    <cellStyle name="Comma 2 2 16 2 3 2 2" xfId="32203" xr:uid="{00000000-0005-0000-0000-0000A2130000}"/>
    <cellStyle name="Comma 2 2 16 2 3 2 3" xfId="50667" xr:uid="{00000000-0005-0000-0000-0000A3130000}"/>
    <cellStyle name="Comma 2 2 16 2 3 3" xfId="19395" xr:uid="{00000000-0005-0000-0000-0000A4130000}"/>
    <cellStyle name="Comma 2 2 16 2 3 3 2" xfId="38355" xr:uid="{00000000-0005-0000-0000-0000A5130000}"/>
    <cellStyle name="Comma 2 2 16 2 3 3 3" xfId="56819" xr:uid="{00000000-0005-0000-0000-0000A6130000}"/>
    <cellStyle name="Comma 2 2 16 2 3 4" xfId="26050" xr:uid="{00000000-0005-0000-0000-0000A7130000}"/>
    <cellStyle name="Comma 2 2 16 2 3 5" xfId="44514" xr:uid="{00000000-0005-0000-0000-0000A8130000}"/>
    <cellStyle name="Comma 2 2 16 2 4" xfId="10177" xr:uid="{00000000-0005-0000-0000-0000A9130000}"/>
    <cellStyle name="Comma 2 2 16 2 4 2" xfId="29137" xr:uid="{00000000-0005-0000-0000-0000AA130000}"/>
    <cellStyle name="Comma 2 2 16 2 4 3" xfId="47601" xr:uid="{00000000-0005-0000-0000-0000AB130000}"/>
    <cellStyle name="Comma 2 2 16 2 5" xfId="16329" xr:uid="{00000000-0005-0000-0000-0000AC130000}"/>
    <cellStyle name="Comma 2 2 16 2 5 2" xfId="35289" xr:uid="{00000000-0005-0000-0000-0000AD130000}"/>
    <cellStyle name="Comma 2 2 16 2 5 3" xfId="53753" xr:uid="{00000000-0005-0000-0000-0000AE130000}"/>
    <cellStyle name="Comma 2 2 16 2 6" xfId="22984" xr:uid="{00000000-0005-0000-0000-0000AF130000}"/>
    <cellStyle name="Comma 2 2 16 2 7" xfId="41448" xr:uid="{00000000-0005-0000-0000-0000B0130000}"/>
    <cellStyle name="Comma 2 2 16 3" xfId="4715" xr:uid="{00000000-0005-0000-0000-0000B1130000}"/>
    <cellStyle name="Comma 2 2 16 3 2" xfId="7816" xr:uid="{00000000-0005-0000-0000-0000B2130000}"/>
    <cellStyle name="Comma 2 2 16 3 2 2" xfId="14008" xr:uid="{00000000-0005-0000-0000-0000B3130000}"/>
    <cellStyle name="Comma 2 2 16 3 2 2 2" xfId="32968" xr:uid="{00000000-0005-0000-0000-0000B4130000}"/>
    <cellStyle name="Comma 2 2 16 3 2 2 3" xfId="51432" xr:uid="{00000000-0005-0000-0000-0000B5130000}"/>
    <cellStyle name="Comma 2 2 16 3 2 3" xfId="20160" xr:uid="{00000000-0005-0000-0000-0000B6130000}"/>
    <cellStyle name="Comma 2 2 16 3 2 3 2" xfId="39120" xr:uid="{00000000-0005-0000-0000-0000B7130000}"/>
    <cellStyle name="Comma 2 2 16 3 2 3 3" xfId="57584" xr:uid="{00000000-0005-0000-0000-0000B8130000}"/>
    <cellStyle name="Comma 2 2 16 3 2 4" xfId="26815" xr:uid="{00000000-0005-0000-0000-0000B9130000}"/>
    <cellStyle name="Comma 2 2 16 3 2 5" xfId="45279" xr:uid="{00000000-0005-0000-0000-0000BA130000}"/>
    <cellStyle name="Comma 2 2 16 3 3" xfId="10942" xr:uid="{00000000-0005-0000-0000-0000BB130000}"/>
    <cellStyle name="Comma 2 2 16 3 3 2" xfId="29902" xr:uid="{00000000-0005-0000-0000-0000BC130000}"/>
    <cellStyle name="Comma 2 2 16 3 3 3" xfId="48366" xr:uid="{00000000-0005-0000-0000-0000BD130000}"/>
    <cellStyle name="Comma 2 2 16 3 4" xfId="17094" xr:uid="{00000000-0005-0000-0000-0000BE130000}"/>
    <cellStyle name="Comma 2 2 16 3 4 2" xfId="36054" xr:uid="{00000000-0005-0000-0000-0000BF130000}"/>
    <cellStyle name="Comma 2 2 16 3 4 3" xfId="54518" xr:uid="{00000000-0005-0000-0000-0000C0130000}"/>
    <cellStyle name="Comma 2 2 16 3 5" xfId="23749" xr:uid="{00000000-0005-0000-0000-0000C1130000}"/>
    <cellStyle name="Comma 2 2 16 3 6" xfId="42213" xr:uid="{00000000-0005-0000-0000-0000C2130000}"/>
    <cellStyle name="Comma 2 2 16 4" xfId="6281" xr:uid="{00000000-0005-0000-0000-0000C3130000}"/>
    <cellStyle name="Comma 2 2 16 4 2" xfId="12474" xr:uid="{00000000-0005-0000-0000-0000C4130000}"/>
    <cellStyle name="Comma 2 2 16 4 2 2" xfId="31434" xr:uid="{00000000-0005-0000-0000-0000C5130000}"/>
    <cellStyle name="Comma 2 2 16 4 2 3" xfId="49898" xr:uid="{00000000-0005-0000-0000-0000C6130000}"/>
    <cellStyle name="Comma 2 2 16 4 3" xfId="18626" xr:uid="{00000000-0005-0000-0000-0000C7130000}"/>
    <cellStyle name="Comma 2 2 16 4 3 2" xfId="37586" xr:uid="{00000000-0005-0000-0000-0000C8130000}"/>
    <cellStyle name="Comma 2 2 16 4 3 3" xfId="56050" xr:uid="{00000000-0005-0000-0000-0000C9130000}"/>
    <cellStyle name="Comma 2 2 16 4 4" xfId="25281" xr:uid="{00000000-0005-0000-0000-0000CA130000}"/>
    <cellStyle name="Comma 2 2 16 4 5" xfId="43745" xr:uid="{00000000-0005-0000-0000-0000CB130000}"/>
    <cellStyle name="Comma 2 2 16 5" xfId="9408" xr:uid="{00000000-0005-0000-0000-0000CC130000}"/>
    <cellStyle name="Comma 2 2 16 5 2" xfId="28368" xr:uid="{00000000-0005-0000-0000-0000CD130000}"/>
    <cellStyle name="Comma 2 2 16 5 3" xfId="46832" xr:uid="{00000000-0005-0000-0000-0000CE130000}"/>
    <cellStyle name="Comma 2 2 16 6" xfId="15560" xr:uid="{00000000-0005-0000-0000-0000CF130000}"/>
    <cellStyle name="Comma 2 2 16 6 2" xfId="34520" xr:uid="{00000000-0005-0000-0000-0000D0130000}"/>
    <cellStyle name="Comma 2 2 16 6 3" xfId="52984" xr:uid="{00000000-0005-0000-0000-0000D1130000}"/>
    <cellStyle name="Comma 2 2 16 7" xfId="22215" xr:uid="{00000000-0005-0000-0000-0000D2130000}"/>
    <cellStyle name="Comma 2 2 16 8" xfId="40676" xr:uid="{00000000-0005-0000-0000-0000D3130000}"/>
    <cellStyle name="Comma 2 2 17" xfId="727" xr:uid="{00000000-0005-0000-0000-0000D4130000}"/>
    <cellStyle name="Comma 2 2 17 2" xfId="3888" xr:uid="{00000000-0005-0000-0000-0000D5130000}"/>
    <cellStyle name="Comma 2 2 17 2 2" xfId="5501" xr:uid="{00000000-0005-0000-0000-0000D6130000}"/>
    <cellStyle name="Comma 2 2 17 2 2 2" xfId="8586" xr:uid="{00000000-0005-0000-0000-0000D7130000}"/>
    <cellStyle name="Comma 2 2 17 2 2 2 2" xfId="14778" xr:uid="{00000000-0005-0000-0000-0000D8130000}"/>
    <cellStyle name="Comma 2 2 17 2 2 2 2 2" xfId="33738" xr:uid="{00000000-0005-0000-0000-0000D9130000}"/>
    <cellStyle name="Comma 2 2 17 2 2 2 2 3" xfId="52202" xr:uid="{00000000-0005-0000-0000-0000DA130000}"/>
    <cellStyle name="Comma 2 2 17 2 2 2 3" xfId="20930" xr:uid="{00000000-0005-0000-0000-0000DB130000}"/>
    <cellStyle name="Comma 2 2 17 2 2 2 3 2" xfId="39890" xr:uid="{00000000-0005-0000-0000-0000DC130000}"/>
    <cellStyle name="Comma 2 2 17 2 2 2 3 3" xfId="58354" xr:uid="{00000000-0005-0000-0000-0000DD130000}"/>
    <cellStyle name="Comma 2 2 17 2 2 2 4" xfId="27585" xr:uid="{00000000-0005-0000-0000-0000DE130000}"/>
    <cellStyle name="Comma 2 2 17 2 2 2 5" xfId="46049" xr:uid="{00000000-0005-0000-0000-0000DF130000}"/>
    <cellStyle name="Comma 2 2 17 2 2 3" xfId="11712" xr:uid="{00000000-0005-0000-0000-0000E0130000}"/>
    <cellStyle name="Comma 2 2 17 2 2 3 2" xfId="30672" xr:uid="{00000000-0005-0000-0000-0000E1130000}"/>
    <cellStyle name="Comma 2 2 17 2 2 3 3" xfId="49136" xr:uid="{00000000-0005-0000-0000-0000E2130000}"/>
    <cellStyle name="Comma 2 2 17 2 2 4" xfId="17864" xr:uid="{00000000-0005-0000-0000-0000E3130000}"/>
    <cellStyle name="Comma 2 2 17 2 2 4 2" xfId="36824" xr:uid="{00000000-0005-0000-0000-0000E4130000}"/>
    <cellStyle name="Comma 2 2 17 2 2 4 3" xfId="55288" xr:uid="{00000000-0005-0000-0000-0000E5130000}"/>
    <cellStyle name="Comma 2 2 17 2 2 5" xfId="24519" xr:uid="{00000000-0005-0000-0000-0000E6130000}"/>
    <cellStyle name="Comma 2 2 17 2 2 6" xfId="42983" xr:uid="{00000000-0005-0000-0000-0000E7130000}"/>
    <cellStyle name="Comma 2 2 17 2 3" xfId="7051" xr:uid="{00000000-0005-0000-0000-0000E8130000}"/>
    <cellStyle name="Comma 2 2 17 2 3 2" xfId="13244" xr:uid="{00000000-0005-0000-0000-0000E9130000}"/>
    <cellStyle name="Comma 2 2 17 2 3 2 2" xfId="32204" xr:uid="{00000000-0005-0000-0000-0000EA130000}"/>
    <cellStyle name="Comma 2 2 17 2 3 2 3" xfId="50668" xr:uid="{00000000-0005-0000-0000-0000EB130000}"/>
    <cellStyle name="Comma 2 2 17 2 3 3" xfId="19396" xr:uid="{00000000-0005-0000-0000-0000EC130000}"/>
    <cellStyle name="Comma 2 2 17 2 3 3 2" xfId="38356" xr:uid="{00000000-0005-0000-0000-0000ED130000}"/>
    <cellStyle name="Comma 2 2 17 2 3 3 3" xfId="56820" xr:uid="{00000000-0005-0000-0000-0000EE130000}"/>
    <cellStyle name="Comma 2 2 17 2 3 4" xfId="26051" xr:uid="{00000000-0005-0000-0000-0000EF130000}"/>
    <cellStyle name="Comma 2 2 17 2 3 5" xfId="44515" xr:uid="{00000000-0005-0000-0000-0000F0130000}"/>
    <cellStyle name="Comma 2 2 17 2 4" xfId="10178" xr:uid="{00000000-0005-0000-0000-0000F1130000}"/>
    <cellStyle name="Comma 2 2 17 2 4 2" xfId="29138" xr:uid="{00000000-0005-0000-0000-0000F2130000}"/>
    <cellStyle name="Comma 2 2 17 2 4 3" xfId="47602" xr:uid="{00000000-0005-0000-0000-0000F3130000}"/>
    <cellStyle name="Comma 2 2 17 2 5" xfId="16330" xr:uid="{00000000-0005-0000-0000-0000F4130000}"/>
    <cellStyle name="Comma 2 2 17 2 5 2" xfId="35290" xr:uid="{00000000-0005-0000-0000-0000F5130000}"/>
    <cellStyle name="Comma 2 2 17 2 5 3" xfId="53754" xr:uid="{00000000-0005-0000-0000-0000F6130000}"/>
    <cellStyle name="Comma 2 2 17 2 6" xfId="22985" xr:uid="{00000000-0005-0000-0000-0000F7130000}"/>
    <cellStyle name="Comma 2 2 17 2 7" xfId="41449" xr:uid="{00000000-0005-0000-0000-0000F8130000}"/>
    <cellStyle name="Comma 2 2 17 3" xfId="4716" xr:uid="{00000000-0005-0000-0000-0000F9130000}"/>
    <cellStyle name="Comma 2 2 17 3 2" xfId="7817" xr:uid="{00000000-0005-0000-0000-0000FA130000}"/>
    <cellStyle name="Comma 2 2 17 3 2 2" xfId="14009" xr:uid="{00000000-0005-0000-0000-0000FB130000}"/>
    <cellStyle name="Comma 2 2 17 3 2 2 2" xfId="32969" xr:uid="{00000000-0005-0000-0000-0000FC130000}"/>
    <cellStyle name="Comma 2 2 17 3 2 2 3" xfId="51433" xr:uid="{00000000-0005-0000-0000-0000FD130000}"/>
    <cellStyle name="Comma 2 2 17 3 2 3" xfId="20161" xr:uid="{00000000-0005-0000-0000-0000FE130000}"/>
    <cellStyle name="Comma 2 2 17 3 2 3 2" xfId="39121" xr:uid="{00000000-0005-0000-0000-0000FF130000}"/>
    <cellStyle name="Comma 2 2 17 3 2 3 3" xfId="57585" xr:uid="{00000000-0005-0000-0000-000000140000}"/>
    <cellStyle name="Comma 2 2 17 3 2 4" xfId="26816" xr:uid="{00000000-0005-0000-0000-000001140000}"/>
    <cellStyle name="Comma 2 2 17 3 2 5" xfId="45280" xr:uid="{00000000-0005-0000-0000-000002140000}"/>
    <cellStyle name="Comma 2 2 17 3 3" xfId="10943" xr:uid="{00000000-0005-0000-0000-000003140000}"/>
    <cellStyle name="Comma 2 2 17 3 3 2" xfId="29903" xr:uid="{00000000-0005-0000-0000-000004140000}"/>
    <cellStyle name="Comma 2 2 17 3 3 3" xfId="48367" xr:uid="{00000000-0005-0000-0000-000005140000}"/>
    <cellStyle name="Comma 2 2 17 3 4" xfId="17095" xr:uid="{00000000-0005-0000-0000-000006140000}"/>
    <cellStyle name="Comma 2 2 17 3 4 2" xfId="36055" xr:uid="{00000000-0005-0000-0000-000007140000}"/>
    <cellStyle name="Comma 2 2 17 3 4 3" xfId="54519" xr:uid="{00000000-0005-0000-0000-000008140000}"/>
    <cellStyle name="Comma 2 2 17 3 5" xfId="23750" xr:uid="{00000000-0005-0000-0000-000009140000}"/>
    <cellStyle name="Comma 2 2 17 3 6" xfId="42214" xr:uid="{00000000-0005-0000-0000-00000A140000}"/>
    <cellStyle name="Comma 2 2 17 4" xfId="6282" xr:uid="{00000000-0005-0000-0000-00000B140000}"/>
    <cellStyle name="Comma 2 2 17 4 2" xfId="12475" xr:uid="{00000000-0005-0000-0000-00000C140000}"/>
    <cellStyle name="Comma 2 2 17 4 2 2" xfId="31435" xr:uid="{00000000-0005-0000-0000-00000D140000}"/>
    <cellStyle name="Comma 2 2 17 4 2 3" xfId="49899" xr:uid="{00000000-0005-0000-0000-00000E140000}"/>
    <cellStyle name="Comma 2 2 17 4 3" xfId="18627" xr:uid="{00000000-0005-0000-0000-00000F140000}"/>
    <cellStyle name="Comma 2 2 17 4 3 2" xfId="37587" xr:uid="{00000000-0005-0000-0000-000010140000}"/>
    <cellStyle name="Comma 2 2 17 4 3 3" xfId="56051" xr:uid="{00000000-0005-0000-0000-000011140000}"/>
    <cellStyle name="Comma 2 2 17 4 4" xfId="25282" xr:uid="{00000000-0005-0000-0000-000012140000}"/>
    <cellStyle name="Comma 2 2 17 4 5" xfId="43746" xr:uid="{00000000-0005-0000-0000-000013140000}"/>
    <cellStyle name="Comma 2 2 17 5" xfId="9409" xr:uid="{00000000-0005-0000-0000-000014140000}"/>
    <cellStyle name="Comma 2 2 17 5 2" xfId="28369" xr:uid="{00000000-0005-0000-0000-000015140000}"/>
    <cellStyle name="Comma 2 2 17 5 3" xfId="46833" xr:uid="{00000000-0005-0000-0000-000016140000}"/>
    <cellStyle name="Comma 2 2 17 6" xfId="15561" xr:uid="{00000000-0005-0000-0000-000017140000}"/>
    <cellStyle name="Comma 2 2 17 6 2" xfId="34521" xr:uid="{00000000-0005-0000-0000-000018140000}"/>
    <cellStyle name="Comma 2 2 17 6 3" xfId="52985" xr:uid="{00000000-0005-0000-0000-000019140000}"/>
    <cellStyle name="Comma 2 2 17 7" xfId="22216" xr:uid="{00000000-0005-0000-0000-00001A140000}"/>
    <cellStyle name="Comma 2 2 17 8" xfId="40677" xr:uid="{00000000-0005-0000-0000-00001B140000}"/>
    <cellStyle name="Comma 2 2 18" xfId="728" xr:uid="{00000000-0005-0000-0000-00001C140000}"/>
    <cellStyle name="Comma 2 2 2" xfId="729" xr:uid="{00000000-0005-0000-0000-00001D140000}"/>
    <cellStyle name="Comma 2 2 2 2" xfId="730" xr:uid="{00000000-0005-0000-0000-00001E140000}"/>
    <cellStyle name="Comma 2 2 2 2 10" xfId="15562" xr:uid="{00000000-0005-0000-0000-00001F140000}"/>
    <cellStyle name="Comma 2 2 2 2 10 2" xfId="34522" xr:uid="{00000000-0005-0000-0000-000020140000}"/>
    <cellStyle name="Comma 2 2 2 2 10 3" xfId="52986" xr:uid="{00000000-0005-0000-0000-000021140000}"/>
    <cellStyle name="Comma 2 2 2 2 11" xfId="22217" xr:uid="{00000000-0005-0000-0000-000022140000}"/>
    <cellStyle name="Comma 2 2 2 2 12" xfId="40678" xr:uid="{00000000-0005-0000-0000-000023140000}"/>
    <cellStyle name="Comma 2 2 2 2 2" xfId="731" xr:uid="{00000000-0005-0000-0000-000024140000}"/>
    <cellStyle name="Comma 2 2 2 2 2 2" xfId="3890" xr:uid="{00000000-0005-0000-0000-000025140000}"/>
    <cellStyle name="Comma 2 2 2 2 2 2 2" xfId="5503" xr:uid="{00000000-0005-0000-0000-000026140000}"/>
    <cellStyle name="Comma 2 2 2 2 2 2 2 2" xfId="8588" xr:uid="{00000000-0005-0000-0000-000027140000}"/>
    <cellStyle name="Comma 2 2 2 2 2 2 2 2 2" xfId="14780" xr:uid="{00000000-0005-0000-0000-000028140000}"/>
    <cellStyle name="Comma 2 2 2 2 2 2 2 2 2 2" xfId="33740" xr:uid="{00000000-0005-0000-0000-000029140000}"/>
    <cellStyle name="Comma 2 2 2 2 2 2 2 2 2 3" xfId="52204" xr:uid="{00000000-0005-0000-0000-00002A140000}"/>
    <cellStyle name="Comma 2 2 2 2 2 2 2 2 3" xfId="20932" xr:uid="{00000000-0005-0000-0000-00002B140000}"/>
    <cellStyle name="Comma 2 2 2 2 2 2 2 2 3 2" xfId="39892" xr:uid="{00000000-0005-0000-0000-00002C140000}"/>
    <cellStyle name="Comma 2 2 2 2 2 2 2 2 3 3" xfId="58356" xr:uid="{00000000-0005-0000-0000-00002D140000}"/>
    <cellStyle name="Comma 2 2 2 2 2 2 2 2 4" xfId="27587" xr:uid="{00000000-0005-0000-0000-00002E140000}"/>
    <cellStyle name="Comma 2 2 2 2 2 2 2 2 5" xfId="46051" xr:uid="{00000000-0005-0000-0000-00002F140000}"/>
    <cellStyle name="Comma 2 2 2 2 2 2 2 3" xfId="11714" xr:uid="{00000000-0005-0000-0000-000030140000}"/>
    <cellStyle name="Comma 2 2 2 2 2 2 2 3 2" xfId="30674" xr:uid="{00000000-0005-0000-0000-000031140000}"/>
    <cellStyle name="Comma 2 2 2 2 2 2 2 3 3" xfId="49138" xr:uid="{00000000-0005-0000-0000-000032140000}"/>
    <cellStyle name="Comma 2 2 2 2 2 2 2 4" xfId="17866" xr:uid="{00000000-0005-0000-0000-000033140000}"/>
    <cellStyle name="Comma 2 2 2 2 2 2 2 4 2" xfId="36826" xr:uid="{00000000-0005-0000-0000-000034140000}"/>
    <cellStyle name="Comma 2 2 2 2 2 2 2 4 3" xfId="55290" xr:uid="{00000000-0005-0000-0000-000035140000}"/>
    <cellStyle name="Comma 2 2 2 2 2 2 2 5" xfId="24521" xr:uid="{00000000-0005-0000-0000-000036140000}"/>
    <cellStyle name="Comma 2 2 2 2 2 2 2 6" xfId="42985" xr:uid="{00000000-0005-0000-0000-000037140000}"/>
    <cellStyle name="Comma 2 2 2 2 2 2 3" xfId="7053" xr:uid="{00000000-0005-0000-0000-000038140000}"/>
    <cellStyle name="Comma 2 2 2 2 2 2 3 2" xfId="13246" xr:uid="{00000000-0005-0000-0000-000039140000}"/>
    <cellStyle name="Comma 2 2 2 2 2 2 3 2 2" xfId="32206" xr:uid="{00000000-0005-0000-0000-00003A140000}"/>
    <cellStyle name="Comma 2 2 2 2 2 2 3 2 3" xfId="50670" xr:uid="{00000000-0005-0000-0000-00003B140000}"/>
    <cellStyle name="Comma 2 2 2 2 2 2 3 3" xfId="19398" xr:uid="{00000000-0005-0000-0000-00003C140000}"/>
    <cellStyle name="Comma 2 2 2 2 2 2 3 3 2" xfId="38358" xr:uid="{00000000-0005-0000-0000-00003D140000}"/>
    <cellStyle name="Comma 2 2 2 2 2 2 3 3 3" xfId="56822" xr:uid="{00000000-0005-0000-0000-00003E140000}"/>
    <cellStyle name="Comma 2 2 2 2 2 2 3 4" xfId="26053" xr:uid="{00000000-0005-0000-0000-00003F140000}"/>
    <cellStyle name="Comma 2 2 2 2 2 2 3 5" xfId="44517" xr:uid="{00000000-0005-0000-0000-000040140000}"/>
    <cellStyle name="Comma 2 2 2 2 2 2 4" xfId="10180" xr:uid="{00000000-0005-0000-0000-000041140000}"/>
    <cellStyle name="Comma 2 2 2 2 2 2 4 2" xfId="29140" xr:uid="{00000000-0005-0000-0000-000042140000}"/>
    <cellStyle name="Comma 2 2 2 2 2 2 4 3" xfId="47604" xr:uid="{00000000-0005-0000-0000-000043140000}"/>
    <cellStyle name="Comma 2 2 2 2 2 2 5" xfId="16332" xr:uid="{00000000-0005-0000-0000-000044140000}"/>
    <cellStyle name="Comma 2 2 2 2 2 2 5 2" xfId="35292" xr:uid="{00000000-0005-0000-0000-000045140000}"/>
    <cellStyle name="Comma 2 2 2 2 2 2 5 3" xfId="53756" xr:uid="{00000000-0005-0000-0000-000046140000}"/>
    <cellStyle name="Comma 2 2 2 2 2 2 6" xfId="22987" xr:uid="{00000000-0005-0000-0000-000047140000}"/>
    <cellStyle name="Comma 2 2 2 2 2 2 7" xfId="41451" xr:uid="{00000000-0005-0000-0000-000048140000}"/>
    <cellStyle name="Comma 2 2 2 2 2 3" xfId="4718" xr:uid="{00000000-0005-0000-0000-000049140000}"/>
    <cellStyle name="Comma 2 2 2 2 2 3 2" xfId="7819" xr:uid="{00000000-0005-0000-0000-00004A140000}"/>
    <cellStyle name="Comma 2 2 2 2 2 3 2 2" xfId="14011" xr:uid="{00000000-0005-0000-0000-00004B140000}"/>
    <cellStyle name="Comma 2 2 2 2 2 3 2 2 2" xfId="32971" xr:uid="{00000000-0005-0000-0000-00004C140000}"/>
    <cellStyle name="Comma 2 2 2 2 2 3 2 2 3" xfId="51435" xr:uid="{00000000-0005-0000-0000-00004D140000}"/>
    <cellStyle name="Comma 2 2 2 2 2 3 2 3" xfId="20163" xr:uid="{00000000-0005-0000-0000-00004E140000}"/>
    <cellStyle name="Comma 2 2 2 2 2 3 2 3 2" xfId="39123" xr:uid="{00000000-0005-0000-0000-00004F140000}"/>
    <cellStyle name="Comma 2 2 2 2 2 3 2 3 3" xfId="57587" xr:uid="{00000000-0005-0000-0000-000050140000}"/>
    <cellStyle name="Comma 2 2 2 2 2 3 2 4" xfId="26818" xr:uid="{00000000-0005-0000-0000-000051140000}"/>
    <cellStyle name="Comma 2 2 2 2 2 3 2 5" xfId="45282" xr:uid="{00000000-0005-0000-0000-000052140000}"/>
    <cellStyle name="Comma 2 2 2 2 2 3 3" xfId="10945" xr:uid="{00000000-0005-0000-0000-000053140000}"/>
    <cellStyle name="Comma 2 2 2 2 2 3 3 2" xfId="29905" xr:uid="{00000000-0005-0000-0000-000054140000}"/>
    <cellStyle name="Comma 2 2 2 2 2 3 3 3" xfId="48369" xr:uid="{00000000-0005-0000-0000-000055140000}"/>
    <cellStyle name="Comma 2 2 2 2 2 3 4" xfId="17097" xr:uid="{00000000-0005-0000-0000-000056140000}"/>
    <cellStyle name="Comma 2 2 2 2 2 3 4 2" xfId="36057" xr:uid="{00000000-0005-0000-0000-000057140000}"/>
    <cellStyle name="Comma 2 2 2 2 2 3 4 3" xfId="54521" xr:uid="{00000000-0005-0000-0000-000058140000}"/>
    <cellStyle name="Comma 2 2 2 2 2 3 5" xfId="23752" xr:uid="{00000000-0005-0000-0000-000059140000}"/>
    <cellStyle name="Comma 2 2 2 2 2 3 6" xfId="42216" xr:uid="{00000000-0005-0000-0000-00005A140000}"/>
    <cellStyle name="Comma 2 2 2 2 2 4" xfId="6284" xr:uid="{00000000-0005-0000-0000-00005B140000}"/>
    <cellStyle name="Comma 2 2 2 2 2 4 2" xfId="12477" xr:uid="{00000000-0005-0000-0000-00005C140000}"/>
    <cellStyle name="Comma 2 2 2 2 2 4 2 2" xfId="31437" xr:uid="{00000000-0005-0000-0000-00005D140000}"/>
    <cellStyle name="Comma 2 2 2 2 2 4 2 3" xfId="49901" xr:uid="{00000000-0005-0000-0000-00005E140000}"/>
    <cellStyle name="Comma 2 2 2 2 2 4 3" xfId="18629" xr:uid="{00000000-0005-0000-0000-00005F140000}"/>
    <cellStyle name="Comma 2 2 2 2 2 4 3 2" xfId="37589" xr:uid="{00000000-0005-0000-0000-000060140000}"/>
    <cellStyle name="Comma 2 2 2 2 2 4 3 3" xfId="56053" xr:uid="{00000000-0005-0000-0000-000061140000}"/>
    <cellStyle name="Comma 2 2 2 2 2 4 4" xfId="25284" xr:uid="{00000000-0005-0000-0000-000062140000}"/>
    <cellStyle name="Comma 2 2 2 2 2 4 5" xfId="43748" xr:uid="{00000000-0005-0000-0000-000063140000}"/>
    <cellStyle name="Comma 2 2 2 2 2 5" xfId="9411" xr:uid="{00000000-0005-0000-0000-000064140000}"/>
    <cellStyle name="Comma 2 2 2 2 2 5 2" xfId="28371" xr:uid="{00000000-0005-0000-0000-000065140000}"/>
    <cellStyle name="Comma 2 2 2 2 2 5 3" xfId="46835" xr:uid="{00000000-0005-0000-0000-000066140000}"/>
    <cellStyle name="Comma 2 2 2 2 2 6" xfId="15563" xr:uid="{00000000-0005-0000-0000-000067140000}"/>
    <cellStyle name="Comma 2 2 2 2 2 6 2" xfId="34523" xr:uid="{00000000-0005-0000-0000-000068140000}"/>
    <cellStyle name="Comma 2 2 2 2 2 6 3" xfId="52987" xr:uid="{00000000-0005-0000-0000-000069140000}"/>
    <cellStyle name="Comma 2 2 2 2 2 7" xfId="22218" xr:uid="{00000000-0005-0000-0000-00006A140000}"/>
    <cellStyle name="Comma 2 2 2 2 2 8" xfId="40679" xr:uid="{00000000-0005-0000-0000-00006B140000}"/>
    <cellStyle name="Comma 2 2 2 2 3" xfId="732" xr:uid="{00000000-0005-0000-0000-00006C140000}"/>
    <cellStyle name="Comma 2 2 2 2 3 2" xfId="3891" xr:uid="{00000000-0005-0000-0000-00006D140000}"/>
    <cellStyle name="Comma 2 2 2 2 3 2 2" xfId="5504" xr:uid="{00000000-0005-0000-0000-00006E140000}"/>
    <cellStyle name="Comma 2 2 2 2 3 2 2 2" xfId="8589" xr:uid="{00000000-0005-0000-0000-00006F140000}"/>
    <cellStyle name="Comma 2 2 2 2 3 2 2 2 2" xfId="14781" xr:uid="{00000000-0005-0000-0000-000070140000}"/>
    <cellStyle name="Comma 2 2 2 2 3 2 2 2 2 2" xfId="33741" xr:uid="{00000000-0005-0000-0000-000071140000}"/>
    <cellStyle name="Comma 2 2 2 2 3 2 2 2 2 3" xfId="52205" xr:uid="{00000000-0005-0000-0000-000072140000}"/>
    <cellStyle name="Comma 2 2 2 2 3 2 2 2 3" xfId="20933" xr:uid="{00000000-0005-0000-0000-000073140000}"/>
    <cellStyle name="Comma 2 2 2 2 3 2 2 2 3 2" xfId="39893" xr:uid="{00000000-0005-0000-0000-000074140000}"/>
    <cellStyle name="Comma 2 2 2 2 3 2 2 2 3 3" xfId="58357" xr:uid="{00000000-0005-0000-0000-000075140000}"/>
    <cellStyle name="Comma 2 2 2 2 3 2 2 2 4" xfId="27588" xr:uid="{00000000-0005-0000-0000-000076140000}"/>
    <cellStyle name="Comma 2 2 2 2 3 2 2 2 5" xfId="46052" xr:uid="{00000000-0005-0000-0000-000077140000}"/>
    <cellStyle name="Comma 2 2 2 2 3 2 2 3" xfId="11715" xr:uid="{00000000-0005-0000-0000-000078140000}"/>
    <cellStyle name="Comma 2 2 2 2 3 2 2 3 2" xfId="30675" xr:uid="{00000000-0005-0000-0000-000079140000}"/>
    <cellStyle name="Comma 2 2 2 2 3 2 2 3 3" xfId="49139" xr:uid="{00000000-0005-0000-0000-00007A140000}"/>
    <cellStyle name="Comma 2 2 2 2 3 2 2 4" xfId="17867" xr:uid="{00000000-0005-0000-0000-00007B140000}"/>
    <cellStyle name="Comma 2 2 2 2 3 2 2 4 2" xfId="36827" xr:uid="{00000000-0005-0000-0000-00007C140000}"/>
    <cellStyle name="Comma 2 2 2 2 3 2 2 4 3" xfId="55291" xr:uid="{00000000-0005-0000-0000-00007D140000}"/>
    <cellStyle name="Comma 2 2 2 2 3 2 2 5" xfId="24522" xr:uid="{00000000-0005-0000-0000-00007E140000}"/>
    <cellStyle name="Comma 2 2 2 2 3 2 2 6" xfId="42986" xr:uid="{00000000-0005-0000-0000-00007F140000}"/>
    <cellStyle name="Comma 2 2 2 2 3 2 3" xfId="7054" xr:uid="{00000000-0005-0000-0000-000080140000}"/>
    <cellStyle name="Comma 2 2 2 2 3 2 3 2" xfId="13247" xr:uid="{00000000-0005-0000-0000-000081140000}"/>
    <cellStyle name="Comma 2 2 2 2 3 2 3 2 2" xfId="32207" xr:uid="{00000000-0005-0000-0000-000082140000}"/>
    <cellStyle name="Comma 2 2 2 2 3 2 3 2 3" xfId="50671" xr:uid="{00000000-0005-0000-0000-000083140000}"/>
    <cellStyle name="Comma 2 2 2 2 3 2 3 3" xfId="19399" xr:uid="{00000000-0005-0000-0000-000084140000}"/>
    <cellStyle name="Comma 2 2 2 2 3 2 3 3 2" xfId="38359" xr:uid="{00000000-0005-0000-0000-000085140000}"/>
    <cellStyle name="Comma 2 2 2 2 3 2 3 3 3" xfId="56823" xr:uid="{00000000-0005-0000-0000-000086140000}"/>
    <cellStyle name="Comma 2 2 2 2 3 2 3 4" xfId="26054" xr:uid="{00000000-0005-0000-0000-000087140000}"/>
    <cellStyle name="Comma 2 2 2 2 3 2 3 5" xfId="44518" xr:uid="{00000000-0005-0000-0000-000088140000}"/>
    <cellStyle name="Comma 2 2 2 2 3 2 4" xfId="10181" xr:uid="{00000000-0005-0000-0000-000089140000}"/>
    <cellStyle name="Comma 2 2 2 2 3 2 4 2" xfId="29141" xr:uid="{00000000-0005-0000-0000-00008A140000}"/>
    <cellStyle name="Comma 2 2 2 2 3 2 4 3" xfId="47605" xr:uid="{00000000-0005-0000-0000-00008B140000}"/>
    <cellStyle name="Comma 2 2 2 2 3 2 5" xfId="16333" xr:uid="{00000000-0005-0000-0000-00008C140000}"/>
    <cellStyle name="Comma 2 2 2 2 3 2 5 2" xfId="35293" xr:uid="{00000000-0005-0000-0000-00008D140000}"/>
    <cellStyle name="Comma 2 2 2 2 3 2 5 3" xfId="53757" xr:uid="{00000000-0005-0000-0000-00008E140000}"/>
    <cellStyle name="Comma 2 2 2 2 3 2 6" xfId="22988" xr:uid="{00000000-0005-0000-0000-00008F140000}"/>
    <cellStyle name="Comma 2 2 2 2 3 2 7" xfId="41452" xr:uid="{00000000-0005-0000-0000-000090140000}"/>
    <cellStyle name="Comma 2 2 2 2 3 3" xfId="4719" xr:uid="{00000000-0005-0000-0000-000091140000}"/>
    <cellStyle name="Comma 2 2 2 2 3 3 2" xfId="7820" xr:uid="{00000000-0005-0000-0000-000092140000}"/>
    <cellStyle name="Comma 2 2 2 2 3 3 2 2" xfId="14012" xr:uid="{00000000-0005-0000-0000-000093140000}"/>
    <cellStyle name="Comma 2 2 2 2 3 3 2 2 2" xfId="32972" xr:uid="{00000000-0005-0000-0000-000094140000}"/>
    <cellStyle name="Comma 2 2 2 2 3 3 2 2 3" xfId="51436" xr:uid="{00000000-0005-0000-0000-000095140000}"/>
    <cellStyle name="Comma 2 2 2 2 3 3 2 3" xfId="20164" xr:uid="{00000000-0005-0000-0000-000096140000}"/>
    <cellStyle name="Comma 2 2 2 2 3 3 2 3 2" xfId="39124" xr:uid="{00000000-0005-0000-0000-000097140000}"/>
    <cellStyle name="Comma 2 2 2 2 3 3 2 3 3" xfId="57588" xr:uid="{00000000-0005-0000-0000-000098140000}"/>
    <cellStyle name="Comma 2 2 2 2 3 3 2 4" xfId="26819" xr:uid="{00000000-0005-0000-0000-000099140000}"/>
    <cellStyle name="Comma 2 2 2 2 3 3 2 5" xfId="45283" xr:uid="{00000000-0005-0000-0000-00009A140000}"/>
    <cellStyle name="Comma 2 2 2 2 3 3 3" xfId="10946" xr:uid="{00000000-0005-0000-0000-00009B140000}"/>
    <cellStyle name="Comma 2 2 2 2 3 3 3 2" xfId="29906" xr:uid="{00000000-0005-0000-0000-00009C140000}"/>
    <cellStyle name="Comma 2 2 2 2 3 3 3 3" xfId="48370" xr:uid="{00000000-0005-0000-0000-00009D140000}"/>
    <cellStyle name="Comma 2 2 2 2 3 3 4" xfId="17098" xr:uid="{00000000-0005-0000-0000-00009E140000}"/>
    <cellStyle name="Comma 2 2 2 2 3 3 4 2" xfId="36058" xr:uid="{00000000-0005-0000-0000-00009F140000}"/>
    <cellStyle name="Comma 2 2 2 2 3 3 4 3" xfId="54522" xr:uid="{00000000-0005-0000-0000-0000A0140000}"/>
    <cellStyle name="Comma 2 2 2 2 3 3 5" xfId="23753" xr:uid="{00000000-0005-0000-0000-0000A1140000}"/>
    <cellStyle name="Comma 2 2 2 2 3 3 6" xfId="42217" xr:uid="{00000000-0005-0000-0000-0000A2140000}"/>
    <cellStyle name="Comma 2 2 2 2 3 4" xfId="6285" xr:uid="{00000000-0005-0000-0000-0000A3140000}"/>
    <cellStyle name="Comma 2 2 2 2 3 4 2" xfId="12478" xr:uid="{00000000-0005-0000-0000-0000A4140000}"/>
    <cellStyle name="Comma 2 2 2 2 3 4 2 2" xfId="31438" xr:uid="{00000000-0005-0000-0000-0000A5140000}"/>
    <cellStyle name="Comma 2 2 2 2 3 4 2 3" xfId="49902" xr:uid="{00000000-0005-0000-0000-0000A6140000}"/>
    <cellStyle name="Comma 2 2 2 2 3 4 3" xfId="18630" xr:uid="{00000000-0005-0000-0000-0000A7140000}"/>
    <cellStyle name="Comma 2 2 2 2 3 4 3 2" xfId="37590" xr:uid="{00000000-0005-0000-0000-0000A8140000}"/>
    <cellStyle name="Comma 2 2 2 2 3 4 3 3" xfId="56054" xr:uid="{00000000-0005-0000-0000-0000A9140000}"/>
    <cellStyle name="Comma 2 2 2 2 3 4 4" xfId="25285" xr:uid="{00000000-0005-0000-0000-0000AA140000}"/>
    <cellStyle name="Comma 2 2 2 2 3 4 5" xfId="43749" xr:uid="{00000000-0005-0000-0000-0000AB140000}"/>
    <cellStyle name="Comma 2 2 2 2 3 5" xfId="9412" xr:uid="{00000000-0005-0000-0000-0000AC140000}"/>
    <cellStyle name="Comma 2 2 2 2 3 5 2" xfId="28372" xr:uid="{00000000-0005-0000-0000-0000AD140000}"/>
    <cellStyle name="Comma 2 2 2 2 3 5 3" xfId="46836" xr:uid="{00000000-0005-0000-0000-0000AE140000}"/>
    <cellStyle name="Comma 2 2 2 2 3 6" xfId="15564" xr:uid="{00000000-0005-0000-0000-0000AF140000}"/>
    <cellStyle name="Comma 2 2 2 2 3 6 2" xfId="34524" xr:uid="{00000000-0005-0000-0000-0000B0140000}"/>
    <cellStyle name="Comma 2 2 2 2 3 6 3" xfId="52988" xr:uid="{00000000-0005-0000-0000-0000B1140000}"/>
    <cellStyle name="Comma 2 2 2 2 3 7" xfId="22219" xr:uid="{00000000-0005-0000-0000-0000B2140000}"/>
    <cellStyle name="Comma 2 2 2 2 3 8" xfId="40680" xr:uid="{00000000-0005-0000-0000-0000B3140000}"/>
    <cellStyle name="Comma 2 2 2 2 4" xfId="733" xr:uid="{00000000-0005-0000-0000-0000B4140000}"/>
    <cellStyle name="Comma 2 2 2 2 4 2" xfId="3892" xr:uid="{00000000-0005-0000-0000-0000B5140000}"/>
    <cellStyle name="Comma 2 2 2 2 4 2 2" xfId="5505" xr:uid="{00000000-0005-0000-0000-0000B6140000}"/>
    <cellStyle name="Comma 2 2 2 2 4 2 2 2" xfId="8590" xr:uid="{00000000-0005-0000-0000-0000B7140000}"/>
    <cellStyle name="Comma 2 2 2 2 4 2 2 2 2" xfId="14782" xr:uid="{00000000-0005-0000-0000-0000B8140000}"/>
    <cellStyle name="Comma 2 2 2 2 4 2 2 2 2 2" xfId="33742" xr:uid="{00000000-0005-0000-0000-0000B9140000}"/>
    <cellStyle name="Comma 2 2 2 2 4 2 2 2 2 3" xfId="52206" xr:uid="{00000000-0005-0000-0000-0000BA140000}"/>
    <cellStyle name="Comma 2 2 2 2 4 2 2 2 3" xfId="20934" xr:uid="{00000000-0005-0000-0000-0000BB140000}"/>
    <cellStyle name="Comma 2 2 2 2 4 2 2 2 3 2" xfId="39894" xr:uid="{00000000-0005-0000-0000-0000BC140000}"/>
    <cellStyle name="Comma 2 2 2 2 4 2 2 2 3 3" xfId="58358" xr:uid="{00000000-0005-0000-0000-0000BD140000}"/>
    <cellStyle name="Comma 2 2 2 2 4 2 2 2 4" xfId="27589" xr:uid="{00000000-0005-0000-0000-0000BE140000}"/>
    <cellStyle name="Comma 2 2 2 2 4 2 2 2 5" xfId="46053" xr:uid="{00000000-0005-0000-0000-0000BF140000}"/>
    <cellStyle name="Comma 2 2 2 2 4 2 2 3" xfId="11716" xr:uid="{00000000-0005-0000-0000-0000C0140000}"/>
    <cellStyle name="Comma 2 2 2 2 4 2 2 3 2" xfId="30676" xr:uid="{00000000-0005-0000-0000-0000C1140000}"/>
    <cellStyle name="Comma 2 2 2 2 4 2 2 3 3" xfId="49140" xr:uid="{00000000-0005-0000-0000-0000C2140000}"/>
    <cellStyle name="Comma 2 2 2 2 4 2 2 4" xfId="17868" xr:uid="{00000000-0005-0000-0000-0000C3140000}"/>
    <cellStyle name="Comma 2 2 2 2 4 2 2 4 2" xfId="36828" xr:uid="{00000000-0005-0000-0000-0000C4140000}"/>
    <cellStyle name="Comma 2 2 2 2 4 2 2 4 3" xfId="55292" xr:uid="{00000000-0005-0000-0000-0000C5140000}"/>
    <cellStyle name="Comma 2 2 2 2 4 2 2 5" xfId="24523" xr:uid="{00000000-0005-0000-0000-0000C6140000}"/>
    <cellStyle name="Comma 2 2 2 2 4 2 2 6" xfId="42987" xr:uid="{00000000-0005-0000-0000-0000C7140000}"/>
    <cellStyle name="Comma 2 2 2 2 4 2 3" xfId="7055" xr:uid="{00000000-0005-0000-0000-0000C8140000}"/>
    <cellStyle name="Comma 2 2 2 2 4 2 3 2" xfId="13248" xr:uid="{00000000-0005-0000-0000-0000C9140000}"/>
    <cellStyle name="Comma 2 2 2 2 4 2 3 2 2" xfId="32208" xr:uid="{00000000-0005-0000-0000-0000CA140000}"/>
    <cellStyle name="Comma 2 2 2 2 4 2 3 2 3" xfId="50672" xr:uid="{00000000-0005-0000-0000-0000CB140000}"/>
    <cellStyle name="Comma 2 2 2 2 4 2 3 3" xfId="19400" xr:uid="{00000000-0005-0000-0000-0000CC140000}"/>
    <cellStyle name="Comma 2 2 2 2 4 2 3 3 2" xfId="38360" xr:uid="{00000000-0005-0000-0000-0000CD140000}"/>
    <cellStyle name="Comma 2 2 2 2 4 2 3 3 3" xfId="56824" xr:uid="{00000000-0005-0000-0000-0000CE140000}"/>
    <cellStyle name="Comma 2 2 2 2 4 2 3 4" xfId="26055" xr:uid="{00000000-0005-0000-0000-0000CF140000}"/>
    <cellStyle name="Comma 2 2 2 2 4 2 3 5" xfId="44519" xr:uid="{00000000-0005-0000-0000-0000D0140000}"/>
    <cellStyle name="Comma 2 2 2 2 4 2 4" xfId="10182" xr:uid="{00000000-0005-0000-0000-0000D1140000}"/>
    <cellStyle name="Comma 2 2 2 2 4 2 4 2" xfId="29142" xr:uid="{00000000-0005-0000-0000-0000D2140000}"/>
    <cellStyle name="Comma 2 2 2 2 4 2 4 3" xfId="47606" xr:uid="{00000000-0005-0000-0000-0000D3140000}"/>
    <cellStyle name="Comma 2 2 2 2 4 2 5" xfId="16334" xr:uid="{00000000-0005-0000-0000-0000D4140000}"/>
    <cellStyle name="Comma 2 2 2 2 4 2 5 2" xfId="35294" xr:uid="{00000000-0005-0000-0000-0000D5140000}"/>
    <cellStyle name="Comma 2 2 2 2 4 2 5 3" xfId="53758" xr:uid="{00000000-0005-0000-0000-0000D6140000}"/>
    <cellStyle name="Comma 2 2 2 2 4 2 6" xfId="22989" xr:uid="{00000000-0005-0000-0000-0000D7140000}"/>
    <cellStyle name="Comma 2 2 2 2 4 2 7" xfId="41453" xr:uid="{00000000-0005-0000-0000-0000D8140000}"/>
    <cellStyle name="Comma 2 2 2 2 4 3" xfId="4720" xr:uid="{00000000-0005-0000-0000-0000D9140000}"/>
    <cellStyle name="Comma 2 2 2 2 4 3 2" xfId="7821" xr:uid="{00000000-0005-0000-0000-0000DA140000}"/>
    <cellStyle name="Comma 2 2 2 2 4 3 2 2" xfId="14013" xr:uid="{00000000-0005-0000-0000-0000DB140000}"/>
    <cellStyle name="Comma 2 2 2 2 4 3 2 2 2" xfId="32973" xr:uid="{00000000-0005-0000-0000-0000DC140000}"/>
    <cellStyle name="Comma 2 2 2 2 4 3 2 2 3" xfId="51437" xr:uid="{00000000-0005-0000-0000-0000DD140000}"/>
    <cellStyle name="Comma 2 2 2 2 4 3 2 3" xfId="20165" xr:uid="{00000000-0005-0000-0000-0000DE140000}"/>
    <cellStyle name="Comma 2 2 2 2 4 3 2 3 2" xfId="39125" xr:uid="{00000000-0005-0000-0000-0000DF140000}"/>
    <cellStyle name="Comma 2 2 2 2 4 3 2 3 3" xfId="57589" xr:uid="{00000000-0005-0000-0000-0000E0140000}"/>
    <cellStyle name="Comma 2 2 2 2 4 3 2 4" xfId="26820" xr:uid="{00000000-0005-0000-0000-0000E1140000}"/>
    <cellStyle name="Comma 2 2 2 2 4 3 2 5" xfId="45284" xr:uid="{00000000-0005-0000-0000-0000E2140000}"/>
    <cellStyle name="Comma 2 2 2 2 4 3 3" xfId="10947" xr:uid="{00000000-0005-0000-0000-0000E3140000}"/>
    <cellStyle name="Comma 2 2 2 2 4 3 3 2" xfId="29907" xr:uid="{00000000-0005-0000-0000-0000E4140000}"/>
    <cellStyle name="Comma 2 2 2 2 4 3 3 3" xfId="48371" xr:uid="{00000000-0005-0000-0000-0000E5140000}"/>
    <cellStyle name="Comma 2 2 2 2 4 3 4" xfId="17099" xr:uid="{00000000-0005-0000-0000-0000E6140000}"/>
    <cellStyle name="Comma 2 2 2 2 4 3 4 2" xfId="36059" xr:uid="{00000000-0005-0000-0000-0000E7140000}"/>
    <cellStyle name="Comma 2 2 2 2 4 3 4 3" xfId="54523" xr:uid="{00000000-0005-0000-0000-0000E8140000}"/>
    <cellStyle name="Comma 2 2 2 2 4 3 5" xfId="23754" xr:uid="{00000000-0005-0000-0000-0000E9140000}"/>
    <cellStyle name="Comma 2 2 2 2 4 3 6" xfId="42218" xr:uid="{00000000-0005-0000-0000-0000EA140000}"/>
    <cellStyle name="Comma 2 2 2 2 4 4" xfId="6286" xr:uid="{00000000-0005-0000-0000-0000EB140000}"/>
    <cellStyle name="Comma 2 2 2 2 4 4 2" xfId="12479" xr:uid="{00000000-0005-0000-0000-0000EC140000}"/>
    <cellStyle name="Comma 2 2 2 2 4 4 2 2" xfId="31439" xr:uid="{00000000-0005-0000-0000-0000ED140000}"/>
    <cellStyle name="Comma 2 2 2 2 4 4 2 3" xfId="49903" xr:uid="{00000000-0005-0000-0000-0000EE140000}"/>
    <cellStyle name="Comma 2 2 2 2 4 4 3" xfId="18631" xr:uid="{00000000-0005-0000-0000-0000EF140000}"/>
    <cellStyle name="Comma 2 2 2 2 4 4 3 2" xfId="37591" xr:uid="{00000000-0005-0000-0000-0000F0140000}"/>
    <cellStyle name="Comma 2 2 2 2 4 4 3 3" xfId="56055" xr:uid="{00000000-0005-0000-0000-0000F1140000}"/>
    <cellStyle name="Comma 2 2 2 2 4 4 4" xfId="25286" xr:uid="{00000000-0005-0000-0000-0000F2140000}"/>
    <cellStyle name="Comma 2 2 2 2 4 4 5" xfId="43750" xr:uid="{00000000-0005-0000-0000-0000F3140000}"/>
    <cellStyle name="Comma 2 2 2 2 4 5" xfId="9413" xr:uid="{00000000-0005-0000-0000-0000F4140000}"/>
    <cellStyle name="Comma 2 2 2 2 4 5 2" xfId="28373" xr:uid="{00000000-0005-0000-0000-0000F5140000}"/>
    <cellStyle name="Comma 2 2 2 2 4 5 3" xfId="46837" xr:uid="{00000000-0005-0000-0000-0000F6140000}"/>
    <cellStyle name="Comma 2 2 2 2 4 6" xfId="15565" xr:uid="{00000000-0005-0000-0000-0000F7140000}"/>
    <cellStyle name="Comma 2 2 2 2 4 6 2" xfId="34525" xr:uid="{00000000-0005-0000-0000-0000F8140000}"/>
    <cellStyle name="Comma 2 2 2 2 4 6 3" xfId="52989" xr:uid="{00000000-0005-0000-0000-0000F9140000}"/>
    <cellStyle name="Comma 2 2 2 2 4 7" xfId="22220" xr:uid="{00000000-0005-0000-0000-0000FA140000}"/>
    <cellStyle name="Comma 2 2 2 2 4 8" xfId="40681" xr:uid="{00000000-0005-0000-0000-0000FB140000}"/>
    <cellStyle name="Comma 2 2 2 2 5" xfId="734" xr:uid="{00000000-0005-0000-0000-0000FC140000}"/>
    <cellStyle name="Comma 2 2 2 2 5 2" xfId="3893" xr:uid="{00000000-0005-0000-0000-0000FD140000}"/>
    <cellStyle name="Comma 2 2 2 2 5 2 2" xfId="5506" xr:uid="{00000000-0005-0000-0000-0000FE140000}"/>
    <cellStyle name="Comma 2 2 2 2 5 2 2 2" xfId="8591" xr:uid="{00000000-0005-0000-0000-0000FF140000}"/>
    <cellStyle name="Comma 2 2 2 2 5 2 2 2 2" xfId="14783" xr:uid="{00000000-0005-0000-0000-000000150000}"/>
    <cellStyle name="Comma 2 2 2 2 5 2 2 2 2 2" xfId="33743" xr:uid="{00000000-0005-0000-0000-000001150000}"/>
    <cellStyle name="Comma 2 2 2 2 5 2 2 2 2 3" xfId="52207" xr:uid="{00000000-0005-0000-0000-000002150000}"/>
    <cellStyle name="Comma 2 2 2 2 5 2 2 2 3" xfId="20935" xr:uid="{00000000-0005-0000-0000-000003150000}"/>
    <cellStyle name="Comma 2 2 2 2 5 2 2 2 3 2" xfId="39895" xr:uid="{00000000-0005-0000-0000-000004150000}"/>
    <cellStyle name="Comma 2 2 2 2 5 2 2 2 3 3" xfId="58359" xr:uid="{00000000-0005-0000-0000-000005150000}"/>
    <cellStyle name="Comma 2 2 2 2 5 2 2 2 4" xfId="27590" xr:uid="{00000000-0005-0000-0000-000006150000}"/>
    <cellStyle name="Comma 2 2 2 2 5 2 2 2 5" xfId="46054" xr:uid="{00000000-0005-0000-0000-000007150000}"/>
    <cellStyle name="Comma 2 2 2 2 5 2 2 3" xfId="11717" xr:uid="{00000000-0005-0000-0000-000008150000}"/>
    <cellStyle name="Comma 2 2 2 2 5 2 2 3 2" xfId="30677" xr:uid="{00000000-0005-0000-0000-000009150000}"/>
    <cellStyle name="Comma 2 2 2 2 5 2 2 3 3" xfId="49141" xr:uid="{00000000-0005-0000-0000-00000A150000}"/>
    <cellStyle name="Comma 2 2 2 2 5 2 2 4" xfId="17869" xr:uid="{00000000-0005-0000-0000-00000B150000}"/>
    <cellStyle name="Comma 2 2 2 2 5 2 2 4 2" xfId="36829" xr:uid="{00000000-0005-0000-0000-00000C150000}"/>
    <cellStyle name="Comma 2 2 2 2 5 2 2 4 3" xfId="55293" xr:uid="{00000000-0005-0000-0000-00000D150000}"/>
    <cellStyle name="Comma 2 2 2 2 5 2 2 5" xfId="24524" xr:uid="{00000000-0005-0000-0000-00000E150000}"/>
    <cellStyle name="Comma 2 2 2 2 5 2 2 6" xfId="42988" xr:uid="{00000000-0005-0000-0000-00000F150000}"/>
    <cellStyle name="Comma 2 2 2 2 5 2 3" xfId="7056" xr:uid="{00000000-0005-0000-0000-000010150000}"/>
    <cellStyle name="Comma 2 2 2 2 5 2 3 2" xfId="13249" xr:uid="{00000000-0005-0000-0000-000011150000}"/>
    <cellStyle name="Comma 2 2 2 2 5 2 3 2 2" xfId="32209" xr:uid="{00000000-0005-0000-0000-000012150000}"/>
    <cellStyle name="Comma 2 2 2 2 5 2 3 2 3" xfId="50673" xr:uid="{00000000-0005-0000-0000-000013150000}"/>
    <cellStyle name="Comma 2 2 2 2 5 2 3 3" xfId="19401" xr:uid="{00000000-0005-0000-0000-000014150000}"/>
    <cellStyle name="Comma 2 2 2 2 5 2 3 3 2" xfId="38361" xr:uid="{00000000-0005-0000-0000-000015150000}"/>
    <cellStyle name="Comma 2 2 2 2 5 2 3 3 3" xfId="56825" xr:uid="{00000000-0005-0000-0000-000016150000}"/>
    <cellStyle name="Comma 2 2 2 2 5 2 3 4" xfId="26056" xr:uid="{00000000-0005-0000-0000-000017150000}"/>
    <cellStyle name="Comma 2 2 2 2 5 2 3 5" xfId="44520" xr:uid="{00000000-0005-0000-0000-000018150000}"/>
    <cellStyle name="Comma 2 2 2 2 5 2 4" xfId="10183" xr:uid="{00000000-0005-0000-0000-000019150000}"/>
    <cellStyle name="Comma 2 2 2 2 5 2 4 2" xfId="29143" xr:uid="{00000000-0005-0000-0000-00001A150000}"/>
    <cellStyle name="Comma 2 2 2 2 5 2 4 3" xfId="47607" xr:uid="{00000000-0005-0000-0000-00001B150000}"/>
    <cellStyle name="Comma 2 2 2 2 5 2 5" xfId="16335" xr:uid="{00000000-0005-0000-0000-00001C150000}"/>
    <cellStyle name="Comma 2 2 2 2 5 2 5 2" xfId="35295" xr:uid="{00000000-0005-0000-0000-00001D150000}"/>
    <cellStyle name="Comma 2 2 2 2 5 2 5 3" xfId="53759" xr:uid="{00000000-0005-0000-0000-00001E150000}"/>
    <cellStyle name="Comma 2 2 2 2 5 2 6" xfId="22990" xr:uid="{00000000-0005-0000-0000-00001F150000}"/>
    <cellStyle name="Comma 2 2 2 2 5 2 7" xfId="41454" xr:uid="{00000000-0005-0000-0000-000020150000}"/>
    <cellStyle name="Comma 2 2 2 2 5 3" xfId="4721" xr:uid="{00000000-0005-0000-0000-000021150000}"/>
    <cellStyle name="Comma 2 2 2 2 5 3 2" xfId="7822" xr:uid="{00000000-0005-0000-0000-000022150000}"/>
    <cellStyle name="Comma 2 2 2 2 5 3 2 2" xfId="14014" xr:uid="{00000000-0005-0000-0000-000023150000}"/>
    <cellStyle name="Comma 2 2 2 2 5 3 2 2 2" xfId="32974" xr:uid="{00000000-0005-0000-0000-000024150000}"/>
    <cellStyle name="Comma 2 2 2 2 5 3 2 2 3" xfId="51438" xr:uid="{00000000-0005-0000-0000-000025150000}"/>
    <cellStyle name="Comma 2 2 2 2 5 3 2 3" xfId="20166" xr:uid="{00000000-0005-0000-0000-000026150000}"/>
    <cellStyle name="Comma 2 2 2 2 5 3 2 3 2" xfId="39126" xr:uid="{00000000-0005-0000-0000-000027150000}"/>
    <cellStyle name="Comma 2 2 2 2 5 3 2 3 3" xfId="57590" xr:uid="{00000000-0005-0000-0000-000028150000}"/>
    <cellStyle name="Comma 2 2 2 2 5 3 2 4" xfId="26821" xr:uid="{00000000-0005-0000-0000-000029150000}"/>
    <cellStyle name="Comma 2 2 2 2 5 3 2 5" xfId="45285" xr:uid="{00000000-0005-0000-0000-00002A150000}"/>
    <cellStyle name="Comma 2 2 2 2 5 3 3" xfId="10948" xr:uid="{00000000-0005-0000-0000-00002B150000}"/>
    <cellStyle name="Comma 2 2 2 2 5 3 3 2" xfId="29908" xr:uid="{00000000-0005-0000-0000-00002C150000}"/>
    <cellStyle name="Comma 2 2 2 2 5 3 3 3" xfId="48372" xr:uid="{00000000-0005-0000-0000-00002D150000}"/>
    <cellStyle name="Comma 2 2 2 2 5 3 4" xfId="17100" xr:uid="{00000000-0005-0000-0000-00002E150000}"/>
    <cellStyle name="Comma 2 2 2 2 5 3 4 2" xfId="36060" xr:uid="{00000000-0005-0000-0000-00002F150000}"/>
    <cellStyle name="Comma 2 2 2 2 5 3 4 3" xfId="54524" xr:uid="{00000000-0005-0000-0000-000030150000}"/>
    <cellStyle name="Comma 2 2 2 2 5 3 5" xfId="23755" xr:uid="{00000000-0005-0000-0000-000031150000}"/>
    <cellStyle name="Comma 2 2 2 2 5 3 6" xfId="42219" xr:uid="{00000000-0005-0000-0000-000032150000}"/>
    <cellStyle name="Comma 2 2 2 2 5 4" xfId="6287" xr:uid="{00000000-0005-0000-0000-000033150000}"/>
    <cellStyle name="Comma 2 2 2 2 5 4 2" xfId="12480" xr:uid="{00000000-0005-0000-0000-000034150000}"/>
    <cellStyle name="Comma 2 2 2 2 5 4 2 2" xfId="31440" xr:uid="{00000000-0005-0000-0000-000035150000}"/>
    <cellStyle name="Comma 2 2 2 2 5 4 2 3" xfId="49904" xr:uid="{00000000-0005-0000-0000-000036150000}"/>
    <cellStyle name="Comma 2 2 2 2 5 4 3" xfId="18632" xr:uid="{00000000-0005-0000-0000-000037150000}"/>
    <cellStyle name="Comma 2 2 2 2 5 4 3 2" xfId="37592" xr:uid="{00000000-0005-0000-0000-000038150000}"/>
    <cellStyle name="Comma 2 2 2 2 5 4 3 3" xfId="56056" xr:uid="{00000000-0005-0000-0000-000039150000}"/>
    <cellStyle name="Comma 2 2 2 2 5 4 4" xfId="25287" xr:uid="{00000000-0005-0000-0000-00003A150000}"/>
    <cellStyle name="Comma 2 2 2 2 5 4 5" xfId="43751" xr:uid="{00000000-0005-0000-0000-00003B150000}"/>
    <cellStyle name="Comma 2 2 2 2 5 5" xfId="9414" xr:uid="{00000000-0005-0000-0000-00003C150000}"/>
    <cellStyle name="Comma 2 2 2 2 5 5 2" xfId="28374" xr:uid="{00000000-0005-0000-0000-00003D150000}"/>
    <cellStyle name="Comma 2 2 2 2 5 5 3" xfId="46838" xr:uid="{00000000-0005-0000-0000-00003E150000}"/>
    <cellStyle name="Comma 2 2 2 2 5 6" xfId="15566" xr:uid="{00000000-0005-0000-0000-00003F150000}"/>
    <cellStyle name="Comma 2 2 2 2 5 6 2" xfId="34526" xr:uid="{00000000-0005-0000-0000-000040150000}"/>
    <cellStyle name="Comma 2 2 2 2 5 6 3" xfId="52990" xr:uid="{00000000-0005-0000-0000-000041150000}"/>
    <cellStyle name="Comma 2 2 2 2 5 7" xfId="22221" xr:uid="{00000000-0005-0000-0000-000042150000}"/>
    <cellStyle name="Comma 2 2 2 2 5 8" xfId="40682" xr:uid="{00000000-0005-0000-0000-000043150000}"/>
    <cellStyle name="Comma 2 2 2 2 6" xfId="3889" xr:uid="{00000000-0005-0000-0000-000044150000}"/>
    <cellStyle name="Comma 2 2 2 2 6 2" xfId="5502" xr:uid="{00000000-0005-0000-0000-000045150000}"/>
    <cellStyle name="Comma 2 2 2 2 6 2 2" xfId="8587" xr:uid="{00000000-0005-0000-0000-000046150000}"/>
    <cellStyle name="Comma 2 2 2 2 6 2 2 2" xfId="14779" xr:uid="{00000000-0005-0000-0000-000047150000}"/>
    <cellStyle name="Comma 2 2 2 2 6 2 2 2 2" xfId="33739" xr:uid="{00000000-0005-0000-0000-000048150000}"/>
    <cellStyle name="Comma 2 2 2 2 6 2 2 2 3" xfId="52203" xr:uid="{00000000-0005-0000-0000-000049150000}"/>
    <cellStyle name="Comma 2 2 2 2 6 2 2 3" xfId="20931" xr:uid="{00000000-0005-0000-0000-00004A150000}"/>
    <cellStyle name="Comma 2 2 2 2 6 2 2 3 2" xfId="39891" xr:uid="{00000000-0005-0000-0000-00004B150000}"/>
    <cellStyle name="Comma 2 2 2 2 6 2 2 3 3" xfId="58355" xr:uid="{00000000-0005-0000-0000-00004C150000}"/>
    <cellStyle name="Comma 2 2 2 2 6 2 2 4" xfId="27586" xr:uid="{00000000-0005-0000-0000-00004D150000}"/>
    <cellStyle name="Comma 2 2 2 2 6 2 2 5" xfId="46050" xr:uid="{00000000-0005-0000-0000-00004E150000}"/>
    <cellStyle name="Comma 2 2 2 2 6 2 3" xfId="11713" xr:uid="{00000000-0005-0000-0000-00004F150000}"/>
    <cellStyle name="Comma 2 2 2 2 6 2 3 2" xfId="30673" xr:uid="{00000000-0005-0000-0000-000050150000}"/>
    <cellStyle name="Comma 2 2 2 2 6 2 3 3" xfId="49137" xr:uid="{00000000-0005-0000-0000-000051150000}"/>
    <cellStyle name="Comma 2 2 2 2 6 2 4" xfId="17865" xr:uid="{00000000-0005-0000-0000-000052150000}"/>
    <cellStyle name="Comma 2 2 2 2 6 2 4 2" xfId="36825" xr:uid="{00000000-0005-0000-0000-000053150000}"/>
    <cellStyle name="Comma 2 2 2 2 6 2 4 3" xfId="55289" xr:uid="{00000000-0005-0000-0000-000054150000}"/>
    <cellStyle name="Comma 2 2 2 2 6 2 5" xfId="24520" xr:uid="{00000000-0005-0000-0000-000055150000}"/>
    <cellStyle name="Comma 2 2 2 2 6 2 6" xfId="42984" xr:uid="{00000000-0005-0000-0000-000056150000}"/>
    <cellStyle name="Comma 2 2 2 2 6 3" xfId="7052" xr:uid="{00000000-0005-0000-0000-000057150000}"/>
    <cellStyle name="Comma 2 2 2 2 6 3 2" xfId="13245" xr:uid="{00000000-0005-0000-0000-000058150000}"/>
    <cellStyle name="Comma 2 2 2 2 6 3 2 2" xfId="32205" xr:uid="{00000000-0005-0000-0000-000059150000}"/>
    <cellStyle name="Comma 2 2 2 2 6 3 2 3" xfId="50669" xr:uid="{00000000-0005-0000-0000-00005A150000}"/>
    <cellStyle name="Comma 2 2 2 2 6 3 3" xfId="19397" xr:uid="{00000000-0005-0000-0000-00005B150000}"/>
    <cellStyle name="Comma 2 2 2 2 6 3 3 2" xfId="38357" xr:uid="{00000000-0005-0000-0000-00005C150000}"/>
    <cellStyle name="Comma 2 2 2 2 6 3 3 3" xfId="56821" xr:uid="{00000000-0005-0000-0000-00005D150000}"/>
    <cellStyle name="Comma 2 2 2 2 6 3 4" xfId="26052" xr:uid="{00000000-0005-0000-0000-00005E150000}"/>
    <cellStyle name="Comma 2 2 2 2 6 3 5" xfId="44516" xr:uid="{00000000-0005-0000-0000-00005F150000}"/>
    <cellStyle name="Comma 2 2 2 2 6 4" xfId="10179" xr:uid="{00000000-0005-0000-0000-000060150000}"/>
    <cellStyle name="Comma 2 2 2 2 6 4 2" xfId="29139" xr:uid="{00000000-0005-0000-0000-000061150000}"/>
    <cellStyle name="Comma 2 2 2 2 6 4 3" xfId="47603" xr:uid="{00000000-0005-0000-0000-000062150000}"/>
    <cellStyle name="Comma 2 2 2 2 6 5" xfId="16331" xr:uid="{00000000-0005-0000-0000-000063150000}"/>
    <cellStyle name="Comma 2 2 2 2 6 5 2" xfId="35291" xr:uid="{00000000-0005-0000-0000-000064150000}"/>
    <cellStyle name="Comma 2 2 2 2 6 5 3" xfId="53755" xr:uid="{00000000-0005-0000-0000-000065150000}"/>
    <cellStyle name="Comma 2 2 2 2 6 6" xfId="22986" xr:uid="{00000000-0005-0000-0000-000066150000}"/>
    <cellStyle name="Comma 2 2 2 2 6 7" xfId="41450" xr:uid="{00000000-0005-0000-0000-000067150000}"/>
    <cellStyle name="Comma 2 2 2 2 7" xfId="4717" xr:uid="{00000000-0005-0000-0000-000068150000}"/>
    <cellStyle name="Comma 2 2 2 2 7 2" xfId="7818" xr:uid="{00000000-0005-0000-0000-000069150000}"/>
    <cellStyle name="Comma 2 2 2 2 7 2 2" xfId="14010" xr:uid="{00000000-0005-0000-0000-00006A150000}"/>
    <cellStyle name="Comma 2 2 2 2 7 2 2 2" xfId="32970" xr:uid="{00000000-0005-0000-0000-00006B150000}"/>
    <cellStyle name="Comma 2 2 2 2 7 2 2 3" xfId="51434" xr:uid="{00000000-0005-0000-0000-00006C150000}"/>
    <cellStyle name="Comma 2 2 2 2 7 2 3" xfId="20162" xr:uid="{00000000-0005-0000-0000-00006D150000}"/>
    <cellStyle name="Comma 2 2 2 2 7 2 3 2" xfId="39122" xr:uid="{00000000-0005-0000-0000-00006E150000}"/>
    <cellStyle name="Comma 2 2 2 2 7 2 3 3" xfId="57586" xr:uid="{00000000-0005-0000-0000-00006F150000}"/>
    <cellStyle name="Comma 2 2 2 2 7 2 4" xfId="26817" xr:uid="{00000000-0005-0000-0000-000070150000}"/>
    <cellStyle name="Comma 2 2 2 2 7 2 5" xfId="45281" xr:uid="{00000000-0005-0000-0000-000071150000}"/>
    <cellStyle name="Comma 2 2 2 2 7 3" xfId="10944" xr:uid="{00000000-0005-0000-0000-000072150000}"/>
    <cellStyle name="Comma 2 2 2 2 7 3 2" xfId="29904" xr:uid="{00000000-0005-0000-0000-000073150000}"/>
    <cellStyle name="Comma 2 2 2 2 7 3 3" xfId="48368" xr:uid="{00000000-0005-0000-0000-000074150000}"/>
    <cellStyle name="Comma 2 2 2 2 7 4" xfId="17096" xr:uid="{00000000-0005-0000-0000-000075150000}"/>
    <cellStyle name="Comma 2 2 2 2 7 4 2" xfId="36056" xr:uid="{00000000-0005-0000-0000-000076150000}"/>
    <cellStyle name="Comma 2 2 2 2 7 4 3" xfId="54520" xr:uid="{00000000-0005-0000-0000-000077150000}"/>
    <cellStyle name="Comma 2 2 2 2 7 5" xfId="23751" xr:uid="{00000000-0005-0000-0000-000078150000}"/>
    <cellStyle name="Comma 2 2 2 2 7 6" xfId="42215" xr:uid="{00000000-0005-0000-0000-000079150000}"/>
    <cellStyle name="Comma 2 2 2 2 8" xfId="6283" xr:uid="{00000000-0005-0000-0000-00007A150000}"/>
    <cellStyle name="Comma 2 2 2 2 8 2" xfId="12476" xr:uid="{00000000-0005-0000-0000-00007B150000}"/>
    <cellStyle name="Comma 2 2 2 2 8 2 2" xfId="31436" xr:uid="{00000000-0005-0000-0000-00007C150000}"/>
    <cellStyle name="Comma 2 2 2 2 8 2 3" xfId="49900" xr:uid="{00000000-0005-0000-0000-00007D150000}"/>
    <cellStyle name="Comma 2 2 2 2 8 3" xfId="18628" xr:uid="{00000000-0005-0000-0000-00007E150000}"/>
    <cellStyle name="Comma 2 2 2 2 8 3 2" xfId="37588" xr:uid="{00000000-0005-0000-0000-00007F150000}"/>
    <cellStyle name="Comma 2 2 2 2 8 3 3" xfId="56052" xr:uid="{00000000-0005-0000-0000-000080150000}"/>
    <cellStyle name="Comma 2 2 2 2 8 4" xfId="25283" xr:uid="{00000000-0005-0000-0000-000081150000}"/>
    <cellStyle name="Comma 2 2 2 2 8 5" xfId="43747" xr:uid="{00000000-0005-0000-0000-000082150000}"/>
    <cellStyle name="Comma 2 2 2 2 9" xfId="9410" xr:uid="{00000000-0005-0000-0000-000083150000}"/>
    <cellStyle name="Comma 2 2 2 2 9 2" xfId="28370" xr:uid="{00000000-0005-0000-0000-000084150000}"/>
    <cellStyle name="Comma 2 2 2 2 9 3" xfId="46834" xr:uid="{00000000-0005-0000-0000-000085150000}"/>
    <cellStyle name="Comma 2 2 2 3" xfId="735" xr:uid="{00000000-0005-0000-0000-000086150000}"/>
    <cellStyle name="Comma 2 2 2 3 2" xfId="3894" xr:uid="{00000000-0005-0000-0000-000087150000}"/>
    <cellStyle name="Comma 2 2 2 3 2 2" xfId="5507" xr:uid="{00000000-0005-0000-0000-000088150000}"/>
    <cellStyle name="Comma 2 2 2 3 2 2 2" xfId="8592" xr:uid="{00000000-0005-0000-0000-000089150000}"/>
    <cellStyle name="Comma 2 2 2 3 2 2 2 2" xfId="14784" xr:uid="{00000000-0005-0000-0000-00008A150000}"/>
    <cellStyle name="Comma 2 2 2 3 2 2 2 2 2" xfId="33744" xr:uid="{00000000-0005-0000-0000-00008B150000}"/>
    <cellStyle name="Comma 2 2 2 3 2 2 2 2 3" xfId="52208" xr:uid="{00000000-0005-0000-0000-00008C150000}"/>
    <cellStyle name="Comma 2 2 2 3 2 2 2 3" xfId="20936" xr:uid="{00000000-0005-0000-0000-00008D150000}"/>
    <cellStyle name="Comma 2 2 2 3 2 2 2 3 2" xfId="39896" xr:uid="{00000000-0005-0000-0000-00008E150000}"/>
    <cellStyle name="Comma 2 2 2 3 2 2 2 3 3" xfId="58360" xr:uid="{00000000-0005-0000-0000-00008F150000}"/>
    <cellStyle name="Comma 2 2 2 3 2 2 2 4" xfId="27591" xr:uid="{00000000-0005-0000-0000-000090150000}"/>
    <cellStyle name="Comma 2 2 2 3 2 2 2 5" xfId="46055" xr:uid="{00000000-0005-0000-0000-000091150000}"/>
    <cellStyle name="Comma 2 2 2 3 2 2 3" xfId="11718" xr:uid="{00000000-0005-0000-0000-000092150000}"/>
    <cellStyle name="Comma 2 2 2 3 2 2 3 2" xfId="30678" xr:uid="{00000000-0005-0000-0000-000093150000}"/>
    <cellStyle name="Comma 2 2 2 3 2 2 3 3" xfId="49142" xr:uid="{00000000-0005-0000-0000-000094150000}"/>
    <cellStyle name="Comma 2 2 2 3 2 2 4" xfId="17870" xr:uid="{00000000-0005-0000-0000-000095150000}"/>
    <cellStyle name="Comma 2 2 2 3 2 2 4 2" xfId="36830" xr:uid="{00000000-0005-0000-0000-000096150000}"/>
    <cellStyle name="Comma 2 2 2 3 2 2 4 3" xfId="55294" xr:uid="{00000000-0005-0000-0000-000097150000}"/>
    <cellStyle name="Comma 2 2 2 3 2 2 5" xfId="24525" xr:uid="{00000000-0005-0000-0000-000098150000}"/>
    <cellStyle name="Comma 2 2 2 3 2 2 6" xfId="42989" xr:uid="{00000000-0005-0000-0000-000099150000}"/>
    <cellStyle name="Comma 2 2 2 3 2 3" xfId="7057" xr:uid="{00000000-0005-0000-0000-00009A150000}"/>
    <cellStyle name="Comma 2 2 2 3 2 3 2" xfId="13250" xr:uid="{00000000-0005-0000-0000-00009B150000}"/>
    <cellStyle name="Comma 2 2 2 3 2 3 2 2" xfId="32210" xr:uid="{00000000-0005-0000-0000-00009C150000}"/>
    <cellStyle name="Comma 2 2 2 3 2 3 2 3" xfId="50674" xr:uid="{00000000-0005-0000-0000-00009D150000}"/>
    <cellStyle name="Comma 2 2 2 3 2 3 3" xfId="19402" xr:uid="{00000000-0005-0000-0000-00009E150000}"/>
    <cellStyle name="Comma 2 2 2 3 2 3 3 2" xfId="38362" xr:uid="{00000000-0005-0000-0000-00009F150000}"/>
    <cellStyle name="Comma 2 2 2 3 2 3 3 3" xfId="56826" xr:uid="{00000000-0005-0000-0000-0000A0150000}"/>
    <cellStyle name="Comma 2 2 2 3 2 3 4" xfId="26057" xr:uid="{00000000-0005-0000-0000-0000A1150000}"/>
    <cellStyle name="Comma 2 2 2 3 2 3 5" xfId="44521" xr:uid="{00000000-0005-0000-0000-0000A2150000}"/>
    <cellStyle name="Comma 2 2 2 3 2 4" xfId="10184" xr:uid="{00000000-0005-0000-0000-0000A3150000}"/>
    <cellStyle name="Comma 2 2 2 3 2 4 2" xfId="29144" xr:uid="{00000000-0005-0000-0000-0000A4150000}"/>
    <cellStyle name="Comma 2 2 2 3 2 4 3" xfId="47608" xr:uid="{00000000-0005-0000-0000-0000A5150000}"/>
    <cellStyle name="Comma 2 2 2 3 2 5" xfId="16336" xr:uid="{00000000-0005-0000-0000-0000A6150000}"/>
    <cellStyle name="Comma 2 2 2 3 2 5 2" xfId="35296" xr:uid="{00000000-0005-0000-0000-0000A7150000}"/>
    <cellStyle name="Comma 2 2 2 3 2 5 3" xfId="53760" xr:uid="{00000000-0005-0000-0000-0000A8150000}"/>
    <cellStyle name="Comma 2 2 2 3 2 6" xfId="22991" xr:uid="{00000000-0005-0000-0000-0000A9150000}"/>
    <cellStyle name="Comma 2 2 2 3 2 7" xfId="41455" xr:uid="{00000000-0005-0000-0000-0000AA150000}"/>
    <cellStyle name="Comma 2 2 2 3 3" xfId="4722" xr:uid="{00000000-0005-0000-0000-0000AB150000}"/>
    <cellStyle name="Comma 2 2 2 3 3 2" xfId="7823" xr:uid="{00000000-0005-0000-0000-0000AC150000}"/>
    <cellStyle name="Comma 2 2 2 3 3 2 2" xfId="14015" xr:uid="{00000000-0005-0000-0000-0000AD150000}"/>
    <cellStyle name="Comma 2 2 2 3 3 2 2 2" xfId="32975" xr:uid="{00000000-0005-0000-0000-0000AE150000}"/>
    <cellStyle name="Comma 2 2 2 3 3 2 2 3" xfId="51439" xr:uid="{00000000-0005-0000-0000-0000AF150000}"/>
    <cellStyle name="Comma 2 2 2 3 3 2 3" xfId="20167" xr:uid="{00000000-0005-0000-0000-0000B0150000}"/>
    <cellStyle name="Comma 2 2 2 3 3 2 3 2" xfId="39127" xr:uid="{00000000-0005-0000-0000-0000B1150000}"/>
    <cellStyle name="Comma 2 2 2 3 3 2 3 3" xfId="57591" xr:uid="{00000000-0005-0000-0000-0000B2150000}"/>
    <cellStyle name="Comma 2 2 2 3 3 2 4" xfId="26822" xr:uid="{00000000-0005-0000-0000-0000B3150000}"/>
    <cellStyle name="Comma 2 2 2 3 3 2 5" xfId="45286" xr:uid="{00000000-0005-0000-0000-0000B4150000}"/>
    <cellStyle name="Comma 2 2 2 3 3 3" xfId="10949" xr:uid="{00000000-0005-0000-0000-0000B5150000}"/>
    <cellStyle name="Comma 2 2 2 3 3 3 2" xfId="29909" xr:uid="{00000000-0005-0000-0000-0000B6150000}"/>
    <cellStyle name="Comma 2 2 2 3 3 3 3" xfId="48373" xr:uid="{00000000-0005-0000-0000-0000B7150000}"/>
    <cellStyle name="Comma 2 2 2 3 3 4" xfId="17101" xr:uid="{00000000-0005-0000-0000-0000B8150000}"/>
    <cellStyle name="Comma 2 2 2 3 3 4 2" xfId="36061" xr:uid="{00000000-0005-0000-0000-0000B9150000}"/>
    <cellStyle name="Comma 2 2 2 3 3 4 3" xfId="54525" xr:uid="{00000000-0005-0000-0000-0000BA150000}"/>
    <cellStyle name="Comma 2 2 2 3 3 5" xfId="23756" xr:uid="{00000000-0005-0000-0000-0000BB150000}"/>
    <cellStyle name="Comma 2 2 2 3 3 6" xfId="42220" xr:uid="{00000000-0005-0000-0000-0000BC150000}"/>
    <cellStyle name="Comma 2 2 2 3 4" xfId="6288" xr:uid="{00000000-0005-0000-0000-0000BD150000}"/>
    <cellStyle name="Comma 2 2 2 3 4 2" xfId="12481" xr:uid="{00000000-0005-0000-0000-0000BE150000}"/>
    <cellStyle name="Comma 2 2 2 3 4 2 2" xfId="31441" xr:uid="{00000000-0005-0000-0000-0000BF150000}"/>
    <cellStyle name="Comma 2 2 2 3 4 2 3" xfId="49905" xr:uid="{00000000-0005-0000-0000-0000C0150000}"/>
    <cellStyle name="Comma 2 2 2 3 4 3" xfId="18633" xr:uid="{00000000-0005-0000-0000-0000C1150000}"/>
    <cellStyle name="Comma 2 2 2 3 4 3 2" xfId="37593" xr:uid="{00000000-0005-0000-0000-0000C2150000}"/>
    <cellStyle name="Comma 2 2 2 3 4 3 3" xfId="56057" xr:uid="{00000000-0005-0000-0000-0000C3150000}"/>
    <cellStyle name="Comma 2 2 2 3 4 4" xfId="25288" xr:uid="{00000000-0005-0000-0000-0000C4150000}"/>
    <cellStyle name="Comma 2 2 2 3 4 5" xfId="43752" xr:uid="{00000000-0005-0000-0000-0000C5150000}"/>
    <cellStyle name="Comma 2 2 2 3 5" xfId="9415" xr:uid="{00000000-0005-0000-0000-0000C6150000}"/>
    <cellStyle name="Comma 2 2 2 3 5 2" xfId="28375" xr:uid="{00000000-0005-0000-0000-0000C7150000}"/>
    <cellStyle name="Comma 2 2 2 3 5 3" xfId="46839" xr:uid="{00000000-0005-0000-0000-0000C8150000}"/>
    <cellStyle name="Comma 2 2 2 3 6" xfId="15567" xr:uid="{00000000-0005-0000-0000-0000C9150000}"/>
    <cellStyle name="Comma 2 2 2 3 6 2" xfId="34527" xr:uid="{00000000-0005-0000-0000-0000CA150000}"/>
    <cellStyle name="Comma 2 2 2 3 6 3" xfId="52991" xr:uid="{00000000-0005-0000-0000-0000CB150000}"/>
    <cellStyle name="Comma 2 2 2 3 7" xfId="22222" xr:uid="{00000000-0005-0000-0000-0000CC150000}"/>
    <cellStyle name="Comma 2 2 2 3 8" xfId="40683" xr:uid="{00000000-0005-0000-0000-0000CD150000}"/>
    <cellStyle name="Comma 2 2 2 4" xfId="736" xr:uid="{00000000-0005-0000-0000-0000CE150000}"/>
    <cellStyle name="Comma 2 2 2 4 2" xfId="3895" xr:uid="{00000000-0005-0000-0000-0000CF150000}"/>
    <cellStyle name="Comma 2 2 2 4 2 2" xfId="5508" xr:uid="{00000000-0005-0000-0000-0000D0150000}"/>
    <cellStyle name="Comma 2 2 2 4 2 2 2" xfId="8593" xr:uid="{00000000-0005-0000-0000-0000D1150000}"/>
    <cellStyle name="Comma 2 2 2 4 2 2 2 2" xfId="14785" xr:uid="{00000000-0005-0000-0000-0000D2150000}"/>
    <cellStyle name="Comma 2 2 2 4 2 2 2 2 2" xfId="33745" xr:uid="{00000000-0005-0000-0000-0000D3150000}"/>
    <cellStyle name="Comma 2 2 2 4 2 2 2 2 3" xfId="52209" xr:uid="{00000000-0005-0000-0000-0000D4150000}"/>
    <cellStyle name="Comma 2 2 2 4 2 2 2 3" xfId="20937" xr:uid="{00000000-0005-0000-0000-0000D5150000}"/>
    <cellStyle name="Comma 2 2 2 4 2 2 2 3 2" xfId="39897" xr:uid="{00000000-0005-0000-0000-0000D6150000}"/>
    <cellStyle name="Comma 2 2 2 4 2 2 2 3 3" xfId="58361" xr:uid="{00000000-0005-0000-0000-0000D7150000}"/>
    <cellStyle name="Comma 2 2 2 4 2 2 2 4" xfId="27592" xr:uid="{00000000-0005-0000-0000-0000D8150000}"/>
    <cellStyle name="Comma 2 2 2 4 2 2 2 5" xfId="46056" xr:uid="{00000000-0005-0000-0000-0000D9150000}"/>
    <cellStyle name="Comma 2 2 2 4 2 2 3" xfId="11719" xr:uid="{00000000-0005-0000-0000-0000DA150000}"/>
    <cellStyle name="Comma 2 2 2 4 2 2 3 2" xfId="30679" xr:uid="{00000000-0005-0000-0000-0000DB150000}"/>
    <cellStyle name="Comma 2 2 2 4 2 2 3 3" xfId="49143" xr:uid="{00000000-0005-0000-0000-0000DC150000}"/>
    <cellStyle name="Comma 2 2 2 4 2 2 4" xfId="17871" xr:uid="{00000000-0005-0000-0000-0000DD150000}"/>
    <cellStyle name="Comma 2 2 2 4 2 2 4 2" xfId="36831" xr:uid="{00000000-0005-0000-0000-0000DE150000}"/>
    <cellStyle name="Comma 2 2 2 4 2 2 4 3" xfId="55295" xr:uid="{00000000-0005-0000-0000-0000DF150000}"/>
    <cellStyle name="Comma 2 2 2 4 2 2 5" xfId="24526" xr:uid="{00000000-0005-0000-0000-0000E0150000}"/>
    <cellStyle name="Comma 2 2 2 4 2 2 6" xfId="42990" xr:uid="{00000000-0005-0000-0000-0000E1150000}"/>
    <cellStyle name="Comma 2 2 2 4 2 3" xfId="7058" xr:uid="{00000000-0005-0000-0000-0000E2150000}"/>
    <cellStyle name="Comma 2 2 2 4 2 3 2" xfId="13251" xr:uid="{00000000-0005-0000-0000-0000E3150000}"/>
    <cellStyle name="Comma 2 2 2 4 2 3 2 2" xfId="32211" xr:uid="{00000000-0005-0000-0000-0000E4150000}"/>
    <cellStyle name="Comma 2 2 2 4 2 3 2 3" xfId="50675" xr:uid="{00000000-0005-0000-0000-0000E5150000}"/>
    <cellStyle name="Comma 2 2 2 4 2 3 3" xfId="19403" xr:uid="{00000000-0005-0000-0000-0000E6150000}"/>
    <cellStyle name="Comma 2 2 2 4 2 3 3 2" xfId="38363" xr:uid="{00000000-0005-0000-0000-0000E7150000}"/>
    <cellStyle name="Comma 2 2 2 4 2 3 3 3" xfId="56827" xr:uid="{00000000-0005-0000-0000-0000E8150000}"/>
    <cellStyle name="Comma 2 2 2 4 2 3 4" xfId="26058" xr:uid="{00000000-0005-0000-0000-0000E9150000}"/>
    <cellStyle name="Comma 2 2 2 4 2 3 5" xfId="44522" xr:uid="{00000000-0005-0000-0000-0000EA150000}"/>
    <cellStyle name="Comma 2 2 2 4 2 4" xfId="10185" xr:uid="{00000000-0005-0000-0000-0000EB150000}"/>
    <cellStyle name="Comma 2 2 2 4 2 4 2" xfId="29145" xr:uid="{00000000-0005-0000-0000-0000EC150000}"/>
    <cellStyle name="Comma 2 2 2 4 2 4 3" xfId="47609" xr:uid="{00000000-0005-0000-0000-0000ED150000}"/>
    <cellStyle name="Comma 2 2 2 4 2 5" xfId="16337" xr:uid="{00000000-0005-0000-0000-0000EE150000}"/>
    <cellStyle name="Comma 2 2 2 4 2 5 2" xfId="35297" xr:uid="{00000000-0005-0000-0000-0000EF150000}"/>
    <cellStyle name="Comma 2 2 2 4 2 5 3" xfId="53761" xr:uid="{00000000-0005-0000-0000-0000F0150000}"/>
    <cellStyle name="Comma 2 2 2 4 2 6" xfId="22992" xr:uid="{00000000-0005-0000-0000-0000F1150000}"/>
    <cellStyle name="Comma 2 2 2 4 2 7" xfId="41456" xr:uid="{00000000-0005-0000-0000-0000F2150000}"/>
    <cellStyle name="Comma 2 2 2 4 3" xfId="4723" xr:uid="{00000000-0005-0000-0000-0000F3150000}"/>
    <cellStyle name="Comma 2 2 2 4 3 2" xfId="7824" xr:uid="{00000000-0005-0000-0000-0000F4150000}"/>
    <cellStyle name="Comma 2 2 2 4 3 2 2" xfId="14016" xr:uid="{00000000-0005-0000-0000-0000F5150000}"/>
    <cellStyle name="Comma 2 2 2 4 3 2 2 2" xfId="32976" xr:uid="{00000000-0005-0000-0000-0000F6150000}"/>
    <cellStyle name="Comma 2 2 2 4 3 2 2 3" xfId="51440" xr:uid="{00000000-0005-0000-0000-0000F7150000}"/>
    <cellStyle name="Comma 2 2 2 4 3 2 3" xfId="20168" xr:uid="{00000000-0005-0000-0000-0000F8150000}"/>
    <cellStyle name="Comma 2 2 2 4 3 2 3 2" xfId="39128" xr:uid="{00000000-0005-0000-0000-0000F9150000}"/>
    <cellStyle name="Comma 2 2 2 4 3 2 3 3" xfId="57592" xr:uid="{00000000-0005-0000-0000-0000FA150000}"/>
    <cellStyle name="Comma 2 2 2 4 3 2 4" xfId="26823" xr:uid="{00000000-0005-0000-0000-0000FB150000}"/>
    <cellStyle name="Comma 2 2 2 4 3 2 5" xfId="45287" xr:uid="{00000000-0005-0000-0000-0000FC150000}"/>
    <cellStyle name="Comma 2 2 2 4 3 3" xfId="10950" xr:uid="{00000000-0005-0000-0000-0000FD150000}"/>
    <cellStyle name="Comma 2 2 2 4 3 3 2" xfId="29910" xr:uid="{00000000-0005-0000-0000-0000FE150000}"/>
    <cellStyle name="Comma 2 2 2 4 3 3 3" xfId="48374" xr:uid="{00000000-0005-0000-0000-0000FF150000}"/>
    <cellStyle name="Comma 2 2 2 4 3 4" xfId="17102" xr:uid="{00000000-0005-0000-0000-000000160000}"/>
    <cellStyle name="Comma 2 2 2 4 3 4 2" xfId="36062" xr:uid="{00000000-0005-0000-0000-000001160000}"/>
    <cellStyle name="Comma 2 2 2 4 3 4 3" xfId="54526" xr:uid="{00000000-0005-0000-0000-000002160000}"/>
    <cellStyle name="Comma 2 2 2 4 3 5" xfId="23757" xr:uid="{00000000-0005-0000-0000-000003160000}"/>
    <cellStyle name="Comma 2 2 2 4 3 6" xfId="42221" xr:uid="{00000000-0005-0000-0000-000004160000}"/>
    <cellStyle name="Comma 2 2 2 4 4" xfId="6289" xr:uid="{00000000-0005-0000-0000-000005160000}"/>
    <cellStyle name="Comma 2 2 2 4 4 2" xfId="12482" xr:uid="{00000000-0005-0000-0000-000006160000}"/>
    <cellStyle name="Comma 2 2 2 4 4 2 2" xfId="31442" xr:uid="{00000000-0005-0000-0000-000007160000}"/>
    <cellStyle name="Comma 2 2 2 4 4 2 3" xfId="49906" xr:uid="{00000000-0005-0000-0000-000008160000}"/>
    <cellStyle name="Comma 2 2 2 4 4 3" xfId="18634" xr:uid="{00000000-0005-0000-0000-000009160000}"/>
    <cellStyle name="Comma 2 2 2 4 4 3 2" xfId="37594" xr:uid="{00000000-0005-0000-0000-00000A160000}"/>
    <cellStyle name="Comma 2 2 2 4 4 3 3" xfId="56058" xr:uid="{00000000-0005-0000-0000-00000B160000}"/>
    <cellStyle name="Comma 2 2 2 4 4 4" xfId="25289" xr:uid="{00000000-0005-0000-0000-00000C160000}"/>
    <cellStyle name="Comma 2 2 2 4 4 5" xfId="43753" xr:uid="{00000000-0005-0000-0000-00000D160000}"/>
    <cellStyle name="Comma 2 2 2 4 5" xfId="9416" xr:uid="{00000000-0005-0000-0000-00000E160000}"/>
    <cellStyle name="Comma 2 2 2 4 5 2" xfId="28376" xr:uid="{00000000-0005-0000-0000-00000F160000}"/>
    <cellStyle name="Comma 2 2 2 4 5 3" xfId="46840" xr:uid="{00000000-0005-0000-0000-000010160000}"/>
    <cellStyle name="Comma 2 2 2 4 6" xfId="15568" xr:uid="{00000000-0005-0000-0000-000011160000}"/>
    <cellStyle name="Comma 2 2 2 4 6 2" xfId="34528" xr:uid="{00000000-0005-0000-0000-000012160000}"/>
    <cellStyle name="Comma 2 2 2 4 6 3" xfId="52992" xr:uid="{00000000-0005-0000-0000-000013160000}"/>
    <cellStyle name="Comma 2 2 2 4 7" xfId="22223" xr:uid="{00000000-0005-0000-0000-000014160000}"/>
    <cellStyle name="Comma 2 2 2 4 8" xfId="40684" xr:uid="{00000000-0005-0000-0000-000015160000}"/>
    <cellStyle name="Comma 2 2 2 5" xfId="737" xr:uid="{00000000-0005-0000-0000-000016160000}"/>
    <cellStyle name="Comma 2 2 2 5 2" xfId="3896" xr:uid="{00000000-0005-0000-0000-000017160000}"/>
    <cellStyle name="Comma 2 2 2 5 2 2" xfId="5509" xr:uid="{00000000-0005-0000-0000-000018160000}"/>
    <cellStyle name="Comma 2 2 2 5 2 2 2" xfId="8594" xr:uid="{00000000-0005-0000-0000-000019160000}"/>
    <cellStyle name="Comma 2 2 2 5 2 2 2 2" xfId="14786" xr:uid="{00000000-0005-0000-0000-00001A160000}"/>
    <cellStyle name="Comma 2 2 2 5 2 2 2 2 2" xfId="33746" xr:uid="{00000000-0005-0000-0000-00001B160000}"/>
    <cellStyle name="Comma 2 2 2 5 2 2 2 2 3" xfId="52210" xr:uid="{00000000-0005-0000-0000-00001C160000}"/>
    <cellStyle name="Comma 2 2 2 5 2 2 2 3" xfId="20938" xr:uid="{00000000-0005-0000-0000-00001D160000}"/>
    <cellStyle name="Comma 2 2 2 5 2 2 2 3 2" xfId="39898" xr:uid="{00000000-0005-0000-0000-00001E160000}"/>
    <cellStyle name="Comma 2 2 2 5 2 2 2 3 3" xfId="58362" xr:uid="{00000000-0005-0000-0000-00001F160000}"/>
    <cellStyle name="Comma 2 2 2 5 2 2 2 4" xfId="27593" xr:uid="{00000000-0005-0000-0000-000020160000}"/>
    <cellStyle name="Comma 2 2 2 5 2 2 2 5" xfId="46057" xr:uid="{00000000-0005-0000-0000-000021160000}"/>
    <cellStyle name="Comma 2 2 2 5 2 2 3" xfId="11720" xr:uid="{00000000-0005-0000-0000-000022160000}"/>
    <cellStyle name="Comma 2 2 2 5 2 2 3 2" xfId="30680" xr:uid="{00000000-0005-0000-0000-000023160000}"/>
    <cellStyle name="Comma 2 2 2 5 2 2 3 3" xfId="49144" xr:uid="{00000000-0005-0000-0000-000024160000}"/>
    <cellStyle name="Comma 2 2 2 5 2 2 4" xfId="17872" xr:uid="{00000000-0005-0000-0000-000025160000}"/>
    <cellStyle name="Comma 2 2 2 5 2 2 4 2" xfId="36832" xr:uid="{00000000-0005-0000-0000-000026160000}"/>
    <cellStyle name="Comma 2 2 2 5 2 2 4 3" xfId="55296" xr:uid="{00000000-0005-0000-0000-000027160000}"/>
    <cellStyle name="Comma 2 2 2 5 2 2 5" xfId="24527" xr:uid="{00000000-0005-0000-0000-000028160000}"/>
    <cellStyle name="Comma 2 2 2 5 2 2 6" xfId="42991" xr:uid="{00000000-0005-0000-0000-000029160000}"/>
    <cellStyle name="Comma 2 2 2 5 2 3" xfId="7059" xr:uid="{00000000-0005-0000-0000-00002A160000}"/>
    <cellStyle name="Comma 2 2 2 5 2 3 2" xfId="13252" xr:uid="{00000000-0005-0000-0000-00002B160000}"/>
    <cellStyle name="Comma 2 2 2 5 2 3 2 2" xfId="32212" xr:uid="{00000000-0005-0000-0000-00002C160000}"/>
    <cellStyle name="Comma 2 2 2 5 2 3 2 3" xfId="50676" xr:uid="{00000000-0005-0000-0000-00002D160000}"/>
    <cellStyle name="Comma 2 2 2 5 2 3 3" xfId="19404" xr:uid="{00000000-0005-0000-0000-00002E160000}"/>
    <cellStyle name="Comma 2 2 2 5 2 3 3 2" xfId="38364" xr:uid="{00000000-0005-0000-0000-00002F160000}"/>
    <cellStyle name="Comma 2 2 2 5 2 3 3 3" xfId="56828" xr:uid="{00000000-0005-0000-0000-000030160000}"/>
    <cellStyle name="Comma 2 2 2 5 2 3 4" xfId="26059" xr:uid="{00000000-0005-0000-0000-000031160000}"/>
    <cellStyle name="Comma 2 2 2 5 2 3 5" xfId="44523" xr:uid="{00000000-0005-0000-0000-000032160000}"/>
    <cellStyle name="Comma 2 2 2 5 2 4" xfId="10186" xr:uid="{00000000-0005-0000-0000-000033160000}"/>
    <cellStyle name="Comma 2 2 2 5 2 4 2" xfId="29146" xr:uid="{00000000-0005-0000-0000-000034160000}"/>
    <cellStyle name="Comma 2 2 2 5 2 4 3" xfId="47610" xr:uid="{00000000-0005-0000-0000-000035160000}"/>
    <cellStyle name="Comma 2 2 2 5 2 5" xfId="16338" xr:uid="{00000000-0005-0000-0000-000036160000}"/>
    <cellStyle name="Comma 2 2 2 5 2 5 2" xfId="35298" xr:uid="{00000000-0005-0000-0000-000037160000}"/>
    <cellStyle name="Comma 2 2 2 5 2 5 3" xfId="53762" xr:uid="{00000000-0005-0000-0000-000038160000}"/>
    <cellStyle name="Comma 2 2 2 5 2 6" xfId="22993" xr:uid="{00000000-0005-0000-0000-000039160000}"/>
    <cellStyle name="Comma 2 2 2 5 2 7" xfId="41457" xr:uid="{00000000-0005-0000-0000-00003A160000}"/>
    <cellStyle name="Comma 2 2 2 5 3" xfId="4724" xr:uid="{00000000-0005-0000-0000-00003B160000}"/>
    <cellStyle name="Comma 2 2 2 5 3 2" xfId="7825" xr:uid="{00000000-0005-0000-0000-00003C160000}"/>
    <cellStyle name="Comma 2 2 2 5 3 2 2" xfId="14017" xr:uid="{00000000-0005-0000-0000-00003D160000}"/>
    <cellStyle name="Comma 2 2 2 5 3 2 2 2" xfId="32977" xr:uid="{00000000-0005-0000-0000-00003E160000}"/>
    <cellStyle name="Comma 2 2 2 5 3 2 2 3" xfId="51441" xr:uid="{00000000-0005-0000-0000-00003F160000}"/>
    <cellStyle name="Comma 2 2 2 5 3 2 3" xfId="20169" xr:uid="{00000000-0005-0000-0000-000040160000}"/>
    <cellStyle name="Comma 2 2 2 5 3 2 3 2" xfId="39129" xr:uid="{00000000-0005-0000-0000-000041160000}"/>
    <cellStyle name="Comma 2 2 2 5 3 2 3 3" xfId="57593" xr:uid="{00000000-0005-0000-0000-000042160000}"/>
    <cellStyle name="Comma 2 2 2 5 3 2 4" xfId="26824" xr:uid="{00000000-0005-0000-0000-000043160000}"/>
    <cellStyle name="Comma 2 2 2 5 3 2 5" xfId="45288" xr:uid="{00000000-0005-0000-0000-000044160000}"/>
    <cellStyle name="Comma 2 2 2 5 3 3" xfId="10951" xr:uid="{00000000-0005-0000-0000-000045160000}"/>
    <cellStyle name="Comma 2 2 2 5 3 3 2" xfId="29911" xr:uid="{00000000-0005-0000-0000-000046160000}"/>
    <cellStyle name="Comma 2 2 2 5 3 3 3" xfId="48375" xr:uid="{00000000-0005-0000-0000-000047160000}"/>
    <cellStyle name="Comma 2 2 2 5 3 4" xfId="17103" xr:uid="{00000000-0005-0000-0000-000048160000}"/>
    <cellStyle name="Comma 2 2 2 5 3 4 2" xfId="36063" xr:uid="{00000000-0005-0000-0000-000049160000}"/>
    <cellStyle name="Comma 2 2 2 5 3 4 3" xfId="54527" xr:uid="{00000000-0005-0000-0000-00004A160000}"/>
    <cellStyle name="Comma 2 2 2 5 3 5" xfId="23758" xr:uid="{00000000-0005-0000-0000-00004B160000}"/>
    <cellStyle name="Comma 2 2 2 5 3 6" xfId="42222" xr:uid="{00000000-0005-0000-0000-00004C160000}"/>
    <cellStyle name="Comma 2 2 2 5 4" xfId="6290" xr:uid="{00000000-0005-0000-0000-00004D160000}"/>
    <cellStyle name="Comma 2 2 2 5 4 2" xfId="12483" xr:uid="{00000000-0005-0000-0000-00004E160000}"/>
    <cellStyle name="Comma 2 2 2 5 4 2 2" xfId="31443" xr:uid="{00000000-0005-0000-0000-00004F160000}"/>
    <cellStyle name="Comma 2 2 2 5 4 2 3" xfId="49907" xr:uid="{00000000-0005-0000-0000-000050160000}"/>
    <cellStyle name="Comma 2 2 2 5 4 3" xfId="18635" xr:uid="{00000000-0005-0000-0000-000051160000}"/>
    <cellStyle name="Comma 2 2 2 5 4 3 2" xfId="37595" xr:uid="{00000000-0005-0000-0000-000052160000}"/>
    <cellStyle name="Comma 2 2 2 5 4 3 3" xfId="56059" xr:uid="{00000000-0005-0000-0000-000053160000}"/>
    <cellStyle name="Comma 2 2 2 5 4 4" xfId="25290" xr:uid="{00000000-0005-0000-0000-000054160000}"/>
    <cellStyle name="Comma 2 2 2 5 4 5" xfId="43754" xr:uid="{00000000-0005-0000-0000-000055160000}"/>
    <cellStyle name="Comma 2 2 2 5 5" xfId="9417" xr:uid="{00000000-0005-0000-0000-000056160000}"/>
    <cellStyle name="Comma 2 2 2 5 5 2" xfId="28377" xr:uid="{00000000-0005-0000-0000-000057160000}"/>
    <cellStyle name="Comma 2 2 2 5 5 3" xfId="46841" xr:uid="{00000000-0005-0000-0000-000058160000}"/>
    <cellStyle name="Comma 2 2 2 5 6" xfId="15569" xr:uid="{00000000-0005-0000-0000-000059160000}"/>
    <cellStyle name="Comma 2 2 2 5 6 2" xfId="34529" xr:uid="{00000000-0005-0000-0000-00005A160000}"/>
    <cellStyle name="Comma 2 2 2 5 6 3" xfId="52993" xr:uid="{00000000-0005-0000-0000-00005B160000}"/>
    <cellStyle name="Comma 2 2 2 5 7" xfId="22224" xr:uid="{00000000-0005-0000-0000-00005C160000}"/>
    <cellStyle name="Comma 2 2 2 5 8" xfId="40685" xr:uid="{00000000-0005-0000-0000-00005D160000}"/>
    <cellStyle name="Comma 2 2 2 6" xfId="738" xr:uid="{00000000-0005-0000-0000-00005E160000}"/>
    <cellStyle name="Comma 2 2 2 6 2" xfId="3897" xr:uid="{00000000-0005-0000-0000-00005F160000}"/>
    <cellStyle name="Comma 2 2 2 6 2 2" xfId="5510" xr:uid="{00000000-0005-0000-0000-000060160000}"/>
    <cellStyle name="Comma 2 2 2 6 2 2 2" xfId="8595" xr:uid="{00000000-0005-0000-0000-000061160000}"/>
    <cellStyle name="Comma 2 2 2 6 2 2 2 2" xfId="14787" xr:uid="{00000000-0005-0000-0000-000062160000}"/>
    <cellStyle name="Comma 2 2 2 6 2 2 2 2 2" xfId="33747" xr:uid="{00000000-0005-0000-0000-000063160000}"/>
    <cellStyle name="Comma 2 2 2 6 2 2 2 2 3" xfId="52211" xr:uid="{00000000-0005-0000-0000-000064160000}"/>
    <cellStyle name="Comma 2 2 2 6 2 2 2 3" xfId="20939" xr:uid="{00000000-0005-0000-0000-000065160000}"/>
    <cellStyle name="Comma 2 2 2 6 2 2 2 3 2" xfId="39899" xr:uid="{00000000-0005-0000-0000-000066160000}"/>
    <cellStyle name="Comma 2 2 2 6 2 2 2 3 3" xfId="58363" xr:uid="{00000000-0005-0000-0000-000067160000}"/>
    <cellStyle name="Comma 2 2 2 6 2 2 2 4" xfId="27594" xr:uid="{00000000-0005-0000-0000-000068160000}"/>
    <cellStyle name="Comma 2 2 2 6 2 2 2 5" xfId="46058" xr:uid="{00000000-0005-0000-0000-000069160000}"/>
    <cellStyle name="Comma 2 2 2 6 2 2 3" xfId="11721" xr:uid="{00000000-0005-0000-0000-00006A160000}"/>
    <cellStyle name="Comma 2 2 2 6 2 2 3 2" xfId="30681" xr:uid="{00000000-0005-0000-0000-00006B160000}"/>
    <cellStyle name="Comma 2 2 2 6 2 2 3 3" xfId="49145" xr:uid="{00000000-0005-0000-0000-00006C160000}"/>
    <cellStyle name="Comma 2 2 2 6 2 2 4" xfId="17873" xr:uid="{00000000-0005-0000-0000-00006D160000}"/>
    <cellStyle name="Comma 2 2 2 6 2 2 4 2" xfId="36833" xr:uid="{00000000-0005-0000-0000-00006E160000}"/>
    <cellStyle name="Comma 2 2 2 6 2 2 4 3" xfId="55297" xr:uid="{00000000-0005-0000-0000-00006F160000}"/>
    <cellStyle name="Comma 2 2 2 6 2 2 5" xfId="24528" xr:uid="{00000000-0005-0000-0000-000070160000}"/>
    <cellStyle name="Comma 2 2 2 6 2 2 6" xfId="42992" xr:uid="{00000000-0005-0000-0000-000071160000}"/>
    <cellStyle name="Comma 2 2 2 6 2 3" xfId="7060" xr:uid="{00000000-0005-0000-0000-000072160000}"/>
    <cellStyle name="Comma 2 2 2 6 2 3 2" xfId="13253" xr:uid="{00000000-0005-0000-0000-000073160000}"/>
    <cellStyle name="Comma 2 2 2 6 2 3 2 2" xfId="32213" xr:uid="{00000000-0005-0000-0000-000074160000}"/>
    <cellStyle name="Comma 2 2 2 6 2 3 2 3" xfId="50677" xr:uid="{00000000-0005-0000-0000-000075160000}"/>
    <cellStyle name="Comma 2 2 2 6 2 3 3" xfId="19405" xr:uid="{00000000-0005-0000-0000-000076160000}"/>
    <cellStyle name="Comma 2 2 2 6 2 3 3 2" xfId="38365" xr:uid="{00000000-0005-0000-0000-000077160000}"/>
    <cellStyle name="Comma 2 2 2 6 2 3 3 3" xfId="56829" xr:uid="{00000000-0005-0000-0000-000078160000}"/>
    <cellStyle name="Comma 2 2 2 6 2 3 4" xfId="26060" xr:uid="{00000000-0005-0000-0000-000079160000}"/>
    <cellStyle name="Comma 2 2 2 6 2 3 5" xfId="44524" xr:uid="{00000000-0005-0000-0000-00007A160000}"/>
    <cellStyle name="Comma 2 2 2 6 2 4" xfId="10187" xr:uid="{00000000-0005-0000-0000-00007B160000}"/>
    <cellStyle name="Comma 2 2 2 6 2 4 2" xfId="29147" xr:uid="{00000000-0005-0000-0000-00007C160000}"/>
    <cellStyle name="Comma 2 2 2 6 2 4 3" xfId="47611" xr:uid="{00000000-0005-0000-0000-00007D160000}"/>
    <cellStyle name="Comma 2 2 2 6 2 5" xfId="16339" xr:uid="{00000000-0005-0000-0000-00007E160000}"/>
    <cellStyle name="Comma 2 2 2 6 2 5 2" xfId="35299" xr:uid="{00000000-0005-0000-0000-00007F160000}"/>
    <cellStyle name="Comma 2 2 2 6 2 5 3" xfId="53763" xr:uid="{00000000-0005-0000-0000-000080160000}"/>
    <cellStyle name="Comma 2 2 2 6 2 6" xfId="22994" xr:uid="{00000000-0005-0000-0000-000081160000}"/>
    <cellStyle name="Comma 2 2 2 6 2 7" xfId="41458" xr:uid="{00000000-0005-0000-0000-000082160000}"/>
    <cellStyle name="Comma 2 2 2 6 3" xfId="4725" xr:uid="{00000000-0005-0000-0000-000083160000}"/>
    <cellStyle name="Comma 2 2 2 6 3 2" xfId="7826" xr:uid="{00000000-0005-0000-0000-000084160000}"/>
    <cellStyle name="Comma 2 2 2 6 3 2 2" xfId="14018" xr:uid="{00000000-0005-0000-0000-000085160000}"/>
    <cellStyle name="Comma 2 2 2 6 3 2 2 2" xfId="32978" xr:uid="{00000000-0005-0000-0000-000086160000}"/>
    <cellStyle name="Comma 2 2 2 6 3 2 2 3" xfId="51442" xr:uid="{00000000-0005-0000-0000-000087160000}"/>
    <cellStyle name="Comma 2 2 2 6 3 2 3" xfId="20170" xr:uid="{00000000-0005-0000-0000-000088160000}"/>
    <cellStyle name="Comma 2 2 2 6 3 2 3 2" xfId="39130" xr:uid="{00000000-0005-0000-0000-000089160000}"/>
    <cellStyle name="Comma 2 2 2 6 3 2 3 3" xfId="57594" xr:uid="{00000000-0005-0000-0000-00008A160000}"/>
    <cellStyle name="Comma 2 2 2 6 3 2 4" xfId="26825" xr:uid="{00000000-0005-0000-0000-00008B160000}"/>
    <cellStyle name="Comma 2 2 2 6 3 2 5" xfId="45289" xr:uid="{00000000-0005-0000-0000-00008C160000}"/>
    <cellStyle name="Comma 2 2 2 6 3 3" xfId="10952" xr:uid="{00000000-0005-0000-0000-00008D160000}"/>
    <cellStyle name="Comma 2 2 2 6 3 3 2" xfId="29912" xr:uid="{00000000-0005-0000-0000-00008E160000}"/>
    <cellStyle name="Comma 2 2 2 6 3 3 3" xfId="48376" xr:uid="{00000000-0005-0000-0000-00008F160000}"/>
    <cellStyle name="Comma 2 2 2 6 3 4" xfId="17104" xr:uid="{00000000-0005-0000-0000-000090160000}"/>
    <cellStyle name="Comma 2 2 2 6 3 4 2" xfId="36064" xr:uid="{00000000-0005-0000-0000-000091160000}"/>
    <cellStyle name="Comma 2 2 2 6 3 4 3" xfId="54528" xr:uid="{00000000-0005-0000-0000-000092160000}"/>
    <cellStyle name="Comma 2 2 2 6 3 5" xfId="23759" xr:uid="{00000000-0005-0000-0000-000093160000}"/>
    <cellStyle name="Comma 2 2 2 6 3 6" xfId="42223" xr:uid="{00000000-0005-0000-0000-000094160000}"/>
    <cellStyle name="Comma 2 2 2 6 4" xfId="6291" xr:uid="{00000000-0005-0000-0000-000095160000}"/>
    <cellStyle name="Comma 2 2 2 6 4 2" xfId="12484" xr:uid="{00000000-0005-0000-0000-000096160000}"/>
    <cellStyle name="Comma 2 2 2 6 4 2 2" xfId="31444" xr:uid="{00000000-0005-0000-0000-000097160000}"/>
    <cellStyle name="Comma 2 2 2 6 4 2 3" xfId="49908" xr:uid="{00000000-0005-0000-0000-000098160000}"/>
    <cellStyle name="Comma 2 2 2 6 4 3" xfId="18636" xr:uid="{00000000-0005-0000-0000-000099160000}"/>
    <cellStyle name="Comma 2 2 2 6 4 3 2" xfId="37596" xr:uid="{00000000-0005-0000-0000-00009A160000}"/>
    <cellStyle name="Comma 2 2 2 6 4 3 3" xfId="56060" xr:uid="{00000000-0005-0000-0000-00009B160000}"/>
    <cellStyle name="Comma 2 2 2 6 4 4" xfId="25291" xr:uid="{00000000-0005-0000-0000-00009C160000}"/>
    <cellStyle name="Comma 2 2 2 6 4 5" xfId="43755" xr:uid="{00000000-0005-0000-0000-00009D160000}"/>
    <cellStyle name="Comma 2 2 2 6 5" xfId="9418" xr:uid="{00000000-0005-0000-0000-00009E160000}"/>
    <cellStyle name="Comma 2 2 2 6 5 2" xfId="28378" xr:uid="{00000000-0005-0000-0000-00009F160000}"/>
    <cellStyle name="Comma 2 2 2 6 5 3" xfId="46842" xr:uid="{00000000-0005-0000-0000-0000A0160000}"/>
    <cellStyle name="Comma 2 2 2 6 6" xfId="15570" xr:uid="{00000000-0005-0000-0000-0000A1160000}"/>
    <cellStyle name="Comma 2 2 2 6 6 2" xfId="34530" xr:uid="{00000000-0005-0000-0000-0000A2160000}"/>
    <cellStyle name="Comma 2 2 2 6 6 3" xfId="52994" xr:uid="{00000000-0005-0000-0000-0000A3160000}"/>
    <cellStyle name="Comma 2 2 2 6 7" xfId="22225" xr:uid="{00000000-0005-0000-0000-0000A4160000}"/>
    <cellStyle name="Comma 2 2 2 6 8" xfId="40686" xr:uid="{00000000-0005-0000-0000-0000A5160000}"/>
    <cellStyle name="Comma 2 2 2 7" xfId="739" xr:uid="{00000000-0005-0000-0000-0000A6160000}"/>
    <cellStyle name="Comma 2 2 2 8" xfId="740" xr:uid="{00000000-0005-0000-0000-0000A7160000}"/>
    <cellStyle name="Comma 2 2 3" xfId="741" xr:uid="{00000000-0005-0000-0000-0000A8160000}"/>
    <cellStyle name="Comma 2 2 3 10" xfId="15571" xr:uid="{00000000-0005-0000-0000-0000A9160000}"/>
    <cellStyle name="Comma 2 2 3 10 2" xfId="34531" xr:uid="{00000000-0005-0000-0000-0000AA160000}"/>
    <cellStyle name="Comma 2 2 3 10 3" xfId="52995" xr:uid="{00000000-0005-0000-0000-0000AB160000}"/>
    <cellStyle name="Comma 2 2 3 11" xfId="22226" xr:uid="{00000000-0005-0000-0000-0000AC160000}"/>
    <cellStyle name="Comma 2 2 3 12" xfId="40687" xr:uid="{00000000-0005-0000-0000-0000AD160000}"/>
    <cellStyle name="Comma 2 2 3 2" xfId="742" xr:uid="{00000000-0005-0000-0000-0000AE160000}"/>
    <cellStyle name="Comma 2 2 3 2 2" xfId="743" xr:uid="{00000000-0005-0000-0000-0000AF160000}"/>
    <cellStyle name="Comma 2 2 3 2 2 2" xfId="3899" xr:uid="{00000000-0005-0000-0000-0000B0160000}"/>
    <cellStyle name="Comma 2 2 3 2 2 2 2" xfId="5512" xr:uid="{00000000-0005-0000-0000-0000B1160000}"/>
    <cellStyle name="Comma 2 2 3 2 2 2 2 2" xfId="8597" xr:uid="{00000000-0005-0000-0000-0000B2160000}"/>
    <cellStyle name="Comma 2 2 3 2 2 2 2 2 2" xfId="14789" xr:uid="{00000000-0005-0000-0000-0000B3160000}"/>
    <cellStyle name="Comma 2 2 3 2 2 2 2 2 2 2" xfId="33749" xr:uid="{00000000-0005-0000-0000-0000B4160000}"/>
    <cellStyle name="Comma 2 2 3 2 2 2 2 2 2 3" xfId="52213" xr:uid="{00000000-0005-0000-0000-0000B5160000}"/>
    <cellStyle name="Comma 2 2 3 2 2 2 2 2 3" xfId="20941" xr:uid="{00000000-0005-0000-0000-0000B6160000}"/>
    <cellStyle name="Comma 2 2 3 2 2 2 2 2 3 2" xfId="39901" xr:uid="{00000000-0005-0000-0000-0000B7160000}"/>
    <cellStyle name="Comma 2 2 3 2 2 2 2 2 3 3" xfId="58365" xr:uid="{00000000-0005-0000-0000-0000B8160000}"/>
    <cellStyle name="Comma 2 2 3 2 2 2 2 2 4" xfId="27596" xr:uid="{00000000-0005-0000-0000-0000B9160000}"/>
    <cellStyle name="Comma 2 2 3 2 2 2 2 2 5" xfId="46060" xr:uid="{00000000-0005-0000-0000-0000BA160000}"/>
    <cellStyle name="Comma 2 2 3 2 2 2 2 3" xfId="11723" xr:uid="{00000000-0005-0000-0000-0000BB160000}"/>
    <cellStyle name="Comma 2 2 3 2 2 2 2 3 2" xfId="30683" xr:uid="{00000000-0005-0000-0000-0000BC160000}"/>
    <cellStyle name="Comma 2 2 3 2 2 2 2 3 3" xfId="49147" xr:uid="{00000000-0005-0000-0000-0000BD160000}"/>
    <cellStyle name="Comma 2 2 3 2 2 2 2 4" xfId="17875" xr:uid="{00000000-0005-0000-0000-0000BE160000}"/>
    <cellStyle name="Comma 2 2 3 2 2 2 2 4 2" xfId="36835" xr:uid="{00000000-0005-0000-0000-0000BF160000}"/>
    <cellStyle name="Comma 2 2 3 2 2 2 2 4 3" xfId="55299" xr:uid="{00000000-0005-0000-0000-0000C0160000}"/>
    <cellStyle name="Comma 2 2 3 2 2 2 2 5" xfId="24530" xr:uid="{00000000-0005-0000-0000-0000C1160000}"/>
    <cellStyle name="Comma 2 2 3 2 2 2 2 6" xfId="42994" xr:uid="{00000000-0005-0000-0000-0000C2160000}"/>
    <cellStyle name="Comma 2 2 3 2 2 2 3" xfId="7062" xr:uid="{00000000-0005-0000-0000-0000C3160000}"/>
    <cellStyle name="Comma 2 2 3 2 2 2 3 2" xfId="13255" xr:uid="{00000000-0005-0000-0000-0000C4160000}"/>
    <cellStyle name="Comma 2 2 3 2 2 2 3 2 2" xfId="32215" xr:uid="{00000000-0005-0000-0000-0000C5160000}"/>
    <cellStyle name="Comma 2 2 3 2 2 2 3 2 3" xfId="50679" xr:uid="{00000000-0005-0000-0000-0000C6160000}"/>
    <cellStyle name="Comma 2 2 3 2 2 2 3 3" xfId="19407" xr:uid="{00000000-0005-0000-0000-0000C7160000}"/>
    <cellStyle name="Comma 2 2 3 2 2 2 3 3 2" xfId="38367" xr:uid="{00000000-0005-0000-0000-0000C8160000}"/>
    <cellStyle name="Comma 2 2 3 2 2 2 3 3 3" xfId="56831" xr:uid="{00000000-0005-0000-0000-0000C9160000}"/>
    <cellStyle name="Comma 2 2 3 2 2 2 3 4" xfId="26062" xr:uid="{00000000-0005-0000-0000-0000CA160000}"/>
    <cellStyle name="Comma 2 2 3 2 2 2 3 5" xfId="44526" xr:uid="{00000000-0005-0000-0000-0000CB160000}"/>
    <cellStyle name="Comma 2 2 3 2 2 2 4" xfId="10189" xr:uid="{00000000-0005-0000-0000-0000CC160000}"/>
    <cellStyle name="Comma 2 2 3 2 2 2 4 2" xfId="29149" xr:uid="{00000000-0005-0000-0000-0000CD160000}"/>
    <cellStyle name="Comma 2 2 3 2 2 2 4 3" xfId="47613" xr:uid="{00000000-0005-0000-0000-0000CE160000}"/>
    <cellStyle name="Comma 2 2 3 2 2 2 5" xfId="16341" xr:uid="{00000000-0005-0000-0000-0000CF160000}"/>
    <cellStyle name="Comma 2 2 3 2 2 2 5 2" xfId="35301" xr:uid="{00000000-0005-0000-0000-0000D0160000}"/>
    <cellStyle name="Comma 2 2 3 2 2 2 5 3" xfId="53765" xr:uid="{00000000-0005-0000-0000-0000D1160000}"/>
    <cellStyle name="Comma 2 2 3 2 2 2 6" xfId="22996" xr:uid="{00000000-0005-0000-0000-0000D2160000}"/>
    <cellStyle name="Comma 2 2 3 2 2 2 7" xfId="41460" xr:uid="{00000000-0005-0000-0000-0000D3160000}"/>
    <cellStyle name="Comma 2 2 3 2 2 3" xfId="4727" xr:uid="{00000000-0005-0000-0000-0000D4160000}"/>
    <cellStyle name="Comma 2 2 3 2 2 3 2" xfId="7828" xr:uid="{00000000-0005-0000-0000-0000D5160000}"/>
    <cellStyle name="Comma 2 2 3 2 2 3 2 2" xfId="14020" xr:uid="{00000000-0005-0000-0000-0000D6160000}"/>
    <cellStyle name="Comma 2 2 3 2 2 3 2 2 2" xfId="32980" xr:uid="{00000000-0005-0000-0000-0000D7160000}"/>
    <cellStyle name="Comma 2 2 3 2 2 3 2 2 3" xfId="51444" xr:uid="{00000000-0005-0000-0000-0000D8160000}"/>
    <cellStyle name="Comma 2 2 3 2 2 3 2 3" xfId="20172" xr:uid="{00000000-0005-0000-0000-0000D9160000}"/>
    <cellStyle name="Comma 2 2 3 2 2 3 2 3 2" xfId="39132" xr:uid="{00000000-0005-0000-0000-0000DA160000}"/>
    <cellStyle name="Comma 2 2 3 2 2 3 2 3 3" xfId="57596" xr:uid="{00000000-0005-0000-0000-0000DB160000}"/>
    <cellStyle name="Comma 2 2 3 2 2 3 2 4" xfId="26827" xr:uid="{00000000-0005-0000-0000-0000DC160000}"/>
    <cellStyle name="Comma 2 2 3 2 2 3 2 5" xfId="45291" xr:uid="{00000000-0005-0000-0000-0000DD160000}"/>
    <cellStyle name="Comma 2 2 3 2 2 3 3" xfId="10954" xr:uid="{00000000-0005-0000-0000-0000DE160000}"/>
    <cellStyle name="Comma 2 2 3 2 2 3 3 2" xfId="29914" xr:uid="{00000000-0005-0000-0000-0000DF160000}"/>
    <cellStyle name="Comma 2 2 3 2 2 3 3 3" xfId="48378" xr:uid="{00000000-0005-0000-0000-0000E0160000}"/>
    <cellStyle name="Comma 2 2 3 2 2 3 4" xfId="17106" xr:uid="{00000000-0005-0000-0000-0000E1160000}"/>
    <cellStyle name="Comma 2 2 3 2 2 3 4 2" xfId="36066" xr:uid="{00000000-0005-0000-0000-0000E2160000}"/>
    <cellStyle name="Comma 2 2 3 2 2 3 4 3" xfId="54530" xr:uid="{00000000-0005-0000-0000-0000E3160000}"/>
    <cellStyle name="Comma 2 2 3 2 2 3 5" xfId="23761" xr:uid="{00000000-0005-0000-0000-0000E4160000}"/>
    <cellStyle name="Comma 2 2 3 2 2 3 6" xfId="42225" xr:uid="{00000000-0005-0000-0000-0000E5160000}"/>
    <cellStyle name="Comma 2 2 3 2 2 4" xfId="6293" xr:uid="{00000000-0005-0000-0000-0000E6160000}"/>
    <cellStyle name="Comma 2 2 3 2 2 4 2" xfId="12486" xr:uid="{00000000-0005-0000-0000-0000E7160000}"/>
    <cellStyle name="Comma 2 2 3 2 2 4 2 2" xfId="31446" xr:uid="{00000000-0005-0000-0000-0000E8160000}"/>
    <cellStyle name="Comma 2 2 3 2 2 4 2 3" xfId="49910" xr:uid="{00000000-0005-0000-0000-0000E9160000}"/>
    <cellStyle name="Comma 2 2 3 2 2 4 3" xfId="18638" xr:uid="{00000000-0005-0000-0000-0000EA160000}"/>
    <cellStyle name="Comma 2 2 3 2 2 4 3 2" xfId="37598" xr:uid="{00000000-0005-0000-0000-0000EB160000}"/>
    <cellStyle name="Comma 2 2 3 2 2 4 3 3" xfId="56062" xr:uid="{00000000-0005-0000-0000-0000EC160000}"/>
    <cellStyle name="Comma 2 2 3 2 2 4 4" xfId="25293" xr:uid="{00000000-0005-0000-0000-0000ED160000}"/>
    <cellStyle name="Comma 2 2 3 2 2 4 5" xfId="43757" xr:uid="{00000000-0005-0000-0000-0000EE160000}"/>
    <cellStyle name="Comma 2 2 3 2 2 5" xfId="9420" xr:uid="{00000000-0005-0000-0000-0000EF160000}"/>
    <cellStyle name="Comma 2 2 3 2 2 5 2" xfId="28380" xr:uid="{00000000-0005-0000-0000-0000F0160000}"/>
    <cellStyle name="Comma 2 2 3 2 2 5 3" xfId="46844" xr:uid="{00000000-0005-0000-0000-0000F1160000}"/>
    <cellStyle name="Comma 2 2 3 2 2 6" xfId="15572" xr:uid="{00000000-0005-0000-0000-0000F2160000}"/>
    <cellStyle name="Comma 2 2 3 2 2 6 2" xfId="34532" xr:uid="{00000000-0005-0000-0000-0000F3160000}"/>
    <cellStyle name="Comma 2 2 3 2 2 6 3" xfId="52996" xr:uid="{00000000-0005-0000-0000-0000F4160000}"/>
    <cellStyle name="Comma 2 2 3 2 2 7" xfId="22227" xr:uid="{00000000-0005-0000-0000-0000F5160000}"/>
    <cellStyle name="Comma 2 2 3 2 2 8" xfId="40688" xr:uid="{00000000-0005-0000-0000-0000F6160000}"/>
    <cellStyle name="Comma 2 2 3 2 3" xfId="744" xr:uid="{00000000-0005-0000-0000-0000F7160000}"/>
    <cellStyle name="Comma 2 2 3 2 3 2" xfId="3900" xr:uid="{00000000-0005-0000-0000-0000F8160000}"/>
    <cellStyle name="Comma 2 2 3 2 3 2 2" xfId="5513" xr:uid="{00000000-0005-0000-0000-0000F9160000}"/>
    <cellStyle name="Comma 2 2 3 2 3 2 2 2" xfId="8598" xr:uid="{00000000-0005-0000-0000-0000FA160000}"/>
    <cellStyle name="Comma 2 2 3 2 3 2 2 2 2" xfId="14790" xr:uid="{00000000-0005-0000-0000-0000FB160000}"/>
    <cellStyle name="Comma 2 2 3 2 3 2 2 2 2 2" xfId="33750" xr:uid="{00000000-0005-0000-0000-0000FC160000}"/>
    <cellStyle name="Comma 2 2 3 2 3 2 2 2 2 3" xfId="52214" xr:uid="{00000000-0005-0000-0000-0000FD160000}"/>
    <cellStyle name="Comma 2 2 3 2 3 2 2 2 3" xfId="20942" xr:uid="{00000000-0005-0000-0000-0000FE160000}"/>
    <cellStyle name="Comma 2 2 3 2 3 2 2 2 3 2" xfId="39902" xr:uid="{00000000-0005-0000-0000-0000FF160000}"/>
    <cellStyle name="Comma 2 2 3 2 3 2 2 2 3 3" xfId="58366" xr:uid="{00000000-0005-0000-0000-000000170000}"/>
    <cellStyle name="Comma 2 2 3 2 3 2 2 2 4" xfId="27597" xr:uid="{00000000-0005-0000-0000-000001170000}"/>
    <cellStyle name="Comma 2 2 3 2 3 2 2 2 5" xfId="46061" xr:uid="{00000000-0005-0000-0000-000002170000}"/>
    <cellStyle name="Comma 2 2 3 2 3 2 2 3" xfId="11724" xr:uid="{00000000-0005-0000-0000-000003170000}"/>
    <cellStyle name="Comma 2 2 3 2 3 2 2 3 2" xfId="30684" xr:uid="{00000000-0005-0000-0000-000004170000}"/>
    <cellStyle name="Comma 2 2 3 2 3 2 2 3 3" xfId="49148" xr:uid="{00000000-0005-0000-0000-000005170000}"/>
    <cellStyle name="Comma 2 2 3 2 3 2 2 4" xfId="17876" xr:uid="{00000000-0005-0000-0000-000006170000}"/>
    <cellStyle name="Comma 2 2 3 2 3 2 2 4 2" xfId="36836" xr:uid="{00000000-0005-0000-0000-000007170000}"/>
    <cellStyle name="Comma 2 2 3 2 3 2 2 4 3" xfId="55300" xr:uid="{00000000-0005-0000-0000-000008170000}"/>
    <cellStyle name="Comma 2 2 3 2 3 2 2 5" xfId="24531" xr:uid="{00000000-0005-0000-0000-000009170000}"/>
    <cellStyle name="Comma 2 2 3 2 3 2 2 6" xfId="42995" xr:uid="{00000000-0005-0000-0000-00000A170000}"/>
    <cellStyle name="Comma 2 2 3 2 3 2 3" xfId="7063" xr:uid="{00000000-0005-0000-0000-00000B170000}"/>
    <cellStyle name="Comma 2 2 3 2 3 2 3 2" xfId="13256" xr:uid="{00000000-0005-0000-0000-00000C170000}"/>
    <cellStyle name="Comma 2 2 3 2 3 2 3 2 2" xfId="32216" xr:uid="{00000000-0005-0000-0000-00000D170000}"/>
    <cellStyle name="Comma 2 2 3 2 3 2 3 2 3" xfId="50680" xr:uid="{00000000-0005-0000-0000-00000E170000}"/>
    <cellStyle name="Comma 2 2 3 2 3 2 3 3" xfId="19408" xr:uid="{00000000-0005-0000-0000-00000F170000}"/>
    <cellStyle name="Comma 2 2 3 2 3 2 3 3 2" xfId="38368" xr:uid="{00000000-0005-0000-0000-000010170000}"/>
    <cellStyle name="Comma 2 2 3 2 3 2 3 3 3" xfId="56832" xr:uid="{00000000-0005-0000-0000-000011170000}"/>
    <cellStyle name="Comma 2 2 3 2 3 2 3 4" xfId="26063" xr:uid="{00000000-0005-0000-0000-000012170000}"/>
    <cellStyle name="Comma 2 2 3 2 3 2 3 5" xfId="44527" xr:uid="{00000000-0005-0000-0000-000013170000}"/>
    <cellStyle name="Comma 2 2 3 2 3 2 4" xfId="10190" xr:uid="{00000000-0005-0000-0000-000014170000}"/>
    <cellStyle name="Comma 2 2 3 2 3 2 4 2" xfId="29150" xr:uid="{00000000-0005-0000-0000-000015170000}"/>
    <cellStyle name="Comma 2 2 3 2 3 2 4 3" xfId="47614" xr:uid="{00000000-0005-0000-0000-000016170000}"/>
    <cellStyle name="Comma 2 2 3 2 3 2 5" xfId="16342" xr:uid="{00000000-0005-0000-0000-000017170000}"/>
    <cellStyle name="Comma 2 2 3 2 3 2 5 2" xfId="35302" xr:uid="{00000000-0005-0000-0000-000018170000}"/>
    <cellStyle name="Comma 2 2 3 2 3 2 5 3" xfId="53766" xr:uid="{00000000-0005-0000-0000-000019170000}"/>
    <cellStyle name="Comma 2 2 3 2 3 2 6" xfId="22997" xr:uid="{00000000-0005-0000-0000-00001A170000}"/>
    <cellStyle name="Comma 2 2 3 2 3 2 7" xfId="41461" xr:uid="{00000000-0005-0000-0000-00001B170000}"/>
    <cellStyle name="Comma 2 2 3 2 3 3" xfId="4728" xr:uid="{00000000-0005-0000-0000-00001C170000}"/>
    <cellStyle name="Comma 2 2 3 2 3 3 2" xfId="7829" xr:uid="{00000000-0005-0000-0000-00001D170000}"/>
    <cellStyle name="Comma 2 2 3 2 3 3 2 2" xfId="14021" xr:uid="{00000000-0005-0000-0000-00001E170000}"/>
    <cellStyle name="Comma 2 2 3 2 3 3 2 2 2" xfId="32981" xr:uid="{00000000-0005-0000-0000-00001F170000}"/>
    <cellStyle name="Comma 2 2 3 2 3 3 2 2 3" xfId="51445" xr:uid="{00000000-0005-0000-0000-000020170000}"/>
    <cellStyle name="Comma 2 2 3 2 3 3 2 3" xfId="20173" xr:uid="{00000000-0005-0000-0000-000021170000}"/>
    <cellStyle name="Comma 2 2 3 2 3 3 2 3 2" xfId="39133" xr:uid="{00000000-0005-0000-0000-000022170000}"/>
    <cellStyle name="Comma 2 2 3 2 3 3 2 3 3" xfId="57597" xr:uid="{00000000-0005-0000-0000-000023170000}"/>
    <cellStyle name="Comma 2 2 3 2 3 3 2 4" xfId="26828" xr:uid="{00000000-0005-0000-0000-000024170000}"/>
    <cellStyle name="Comma 2 2 3 2 3 3 2 5" xfId="45292" xr:uid="{00000000-0005-0000-0000-000025170000}"/>
    <cellStyle name="Comma 2 2 3 2 3 3 3" xfId="10955" xr:uid="{00000000-0005-0000-0000-000026170000}"/>
    <cellStyle name="Comma 2 2 3 2 3 3 3 2" xfId="29915" xr:uid="{00000000-0005-0000-0000-000027170000}"/>
    <cellStyle name="Comma 2 2 3 2 3 3 3 3" xfId="48379" xr:uid="{00000000-0005-0000-0000-000028170000}"/>
    <cellStyle name="Comma 2 2 3 2 3 3 4" xfId="17107" xr:uid="{00000000-0005-0000-0000-000029170000}"/>
    <cellStyle name="Comma 2 2 3 2 3 3 4 2" xfId="36067" xr:uid="{00000000-0005-0000-0000-00002A170000}"/>
    <cellStyle name="Comma 2 2 3 2 3 3 4 3" xfId="54531" xr:uid="{00000000-0005-0000-0000-00002B170000}"/>
    <cellStyle name="Comma 2 2 3 2 3 3 5" xfId="23762" xr:uid="{00000000-0005-0000-0000-00002C170000}"/>
    <cellStyle name="Comma 2 2 3 2 3 3 6" xfId="42226" xr:uid="{00000000-0005-0000-0000-00002D170000}"/>
    <cellStyle name="Comma 2 2 3 2 3 4" xfId="6294" xr:uid="{00000000-0005-0000-0000-00002E170000}"/>
    <cellStyle name="Comma 2 2 3 2 3 4 2" xfId="12487" xr:uid="{00000000-0005-0000-0000-00002F170000}"/>
    <cellStyle name="Comma 2 2 3 2 3 4 2 2" xfId="31447" xr:uid="{00000000-0005-0000-0000-000030170000}"/>
    <cellStyle name="Comma 2 2 3 2 3 4 2 3" xfId="49911" xr:uid="{00000000-0005-0000-0000-000031170000}"/>
    <cellStyle name="Comma 2 2 3 2 3 4 3" xfId="18639" xr:uid="{00000000-0005-0000-0000-000032170000}"/>
    <cellStyle name="Comma 2 2 3 2 3 4 3 2" xfId="37599" xr:uid="{00000000-0005-0000-0000-000033170000}"/>
    <cellStyle name="Comma 2 2 3 2 3 4 3 3" xfId="56063" xr:uid="{00000000-0005-0000-0000-000034170000}"/>
    <cellStyle name="Comma 2 2 3 2 3 4 4" xfId="25294" xr:uid="{00000000-0005-0000-0000-000035170000}"/>
    <cellStyle name="Comma 2 2 3 2 3 4 5" xfId="43758" xr:uid="{00000000-0005-0000-0000-000036170000}"/>
    <cellStyle name="Comma 2 2 3 2 3 5" xfId="9421" xr:uid="{00000000-0005-0000-0000-000037170000}"/>
    <cellStyle name="Comma 2 2 3 2 3 5 2" xfId="28381" xr:uid="{00000000-0005-0000-0000-000038170000}"/>
    <cellStyle name="Comma 2 2 3 2 3 5 3" xfId="46845" xr:uid="{00000000-0005-0000-0000-000039170000}"/>
    <cellStyle name="Comma 2 2 3 2 3 6" xfId="15573" xr:uid="{00000000-0005-0000-0000-00003A170000}"/>
    <cellStyle name="Comma 2 2 3 2 3 6 2" xfId="34533" xr:uid="{00000000-0005-0000-0000-00003B170000}"/>
    <cellStyle name="Comma 2 2 3 2 3 6 3" xfId="52997" xr:uid="{00000000-0005-0000-0000-00003C170000}"/>
    <cellStyle name="Comma 2 2 3 2 3 7" xfId="22228" xr:uid="{00000000-0005-0000-0000-00003D170000}"/>
    <cellStyle name="Comma 2 2 3 2 3 8" xfId="40689" xr:uid="{00000000-0005-0000-0000-00003E170000}"/>
    <cellStyle name="Comma 2 2 3 2 4" xfId="745" xr:uid="{00000000-0005-0000-0000-00003F170000}"/>
    <cellStyle name="Comma 2 2 3 2 4 2" xfId="3901" xr:uid="{00000000-0005-0000-0000-000040170000}"/>
    <cellStyle name="Comma 2 2 3 2 4 2 2" xfId="5514" xr:uid="{00000000-0005-0000-0000-000041170000}"/>
    <cellStyle name="Comma 2 2 3 2 4 2 2 2" xfId="8599" xr:uid="{00000000-0005-0000-0000-000042170000}"/>
    <cellStyle name="Comma 2 2 3 2 4 2 2 2 2" xfId="14791" xr:uid="{00000000-0005-0000-0000-000043170000}"/>
    <cellStyle name="Comma 2 2 3 2 4 2 2 2 2 2" xfId="33751" xr:uid="{00000000-0005-0000-0000-000044170000}"/>
    <cellStyle name="Comma 2 2 3 2 4 2 2 2 2 3" xfId="52215" xr:uid="{00000000-0005-0000-0000-000045170000}"/>
    <cellStyle name="Comma 2 2 3 2 4 2 2 2 3" xfId="20943" xr:uid="{00000000-0005-0000-0000-000046170000}"/>
    <cellStyle name="Comma 2 2 3 2 4 2 2 2 3 2" xfId="39903" xr:uid="{00000000-0005-0000-0000-000047170000}"/>
    <cellStyle name="Comma 2 2 3 2 4 2 2 2 3 3" xfId="58367" xr:uid="{00000000-0005-0000-0000-000048170000}"/>
    <cellStyle name="Comma 2 2 3 2 4 2 2 2 4" xfId="27598" xr:uid="{00000000-0005-0000-0000-000049170000}"/>
    <cellStyle name="Comma 2 2 3 2 4 2 2 2 5" xfId="46062" xr:uid="{00000000-0005-0000-0000-00004A170000}"/>
    <cellStyle name="Comma 2 2 3 2 4 2 2 3" xfId="11725" xr:uid="{00000000-0005-0000-0000-00004B170000}"/>
    <cellStyle name="Comma 2 2 3 2 4 2 2 3 2" xfId="30685" xr:uid="{00000000-0005-0000-0000-00004C170000}"/>
    <cellStyle name="Comma 2 2 3 2 4 2 2 3 3" xfId="49149" xr:uid="{00000000-0005-0000-0000-00004D170000}"/>
    <cellStyle name="Comma 2 2 3 2 4 2 2 4" xfId="17877" xr:uid="{00000000-0005-0000-0000-00004E170000}"/>
    <cellStyle name="Comma 2 2 3 2 4 2 2 4 2" xfId="36837" xr:uid="{00000000-0005-0000-0000-00004F170000}"/>
    <cellStyle name="Comma 2 2 3 2 4 2 2 4 3" xfId="55301" xr:uid="{00000000-0005-0000-0000-000050170000}"/>
    <cellStyle name="Comma 2 2 3 2 4 2 2 5" xfId="24532" xr:uid="{00000000-0005-0000-0000-000051170000}"/>
    <cellStyle name="Comma 2 2 3 2 4 2 2 6" xfId="42996" xr:uid="{00000000-0005-0000-0000-000052170000}"/>
    <cellStyle name="Comma 2 2 3 2 4 2 3" xfId="7064" xr:uid="{00000000-0005-0000-0000-000053170000}"/>
    <cellStyle name="Comma 2 2 3 2 4 2 3 2" xfId="13257" xr:uid="{00000000-0005-0000-0000-000054170000}"/>
    <cellStyle name="Comma 2 2 3 2 4 2 3 2 2" xfId="32217" xr:uid="{00000000-0005-0000-0000-000055170000}"/>
    <cellStyle name="Comma 2 2 3 2 4 2 3 2 3" xfId="50681" xr:uid="{00000000-0005-0000-0000-000056170000}"/>
    <cellStyle name="Comma 2 2 3 2 4 2 3 3" xfId="19409" xr:uid="{00000000-0005-0000-0000-000057170000}"/>
    <cellStyle name="Comma 2 2 3 2 4 2 3 3 2" xfId="38369" xr:uid="{00000000-0005-0000-0000-000058170000}"/>
    <cellStyle name="Comma 2 2 3 2 4 2 3 3 3" xfId="56833" xr:uid="{00000000-0005-0000-0000-000059170000}"/>
    <cellStyle name="Comma 2 2 3 2 4 2 3 4" xfId="26064" xr:uid="{00000000-0005-0000-0000-00005A170000}"/>
    <cellStyle name="Comma 2 2 3 2 4 2 3 5" xfId="44528" xr:uid="{00000000-0005-0000-0000-00005B170000}"/>
    <cellStyle name="Comma 2 2 3 2 4 2 4" xfId="10191" xr:uid="{00000000-0005-0000-0000-00005C170000}"/>
    <cellStyle name="Comma 2 2 3 2 4 2 4 2" xfId="29151" xr:uid="{00000000-0005-0000-0000-00005D170000}"/>
    <cellStyle name="Comma 2 2 3 2 4 2 4 3" xfId="47615" xr:uid="{00000000-0005-0000-0000-00005E170000}"/>
    <cellStyle name="Comma 2 2 3 2 4 2 5" xfId="16343" xr:uid="{00000000-0005-0000-0000-00005F170000}"/>
    <cellStyle name="Comma 2 2 3 2 4 2 5 2" xfId="35303" xr:uid="{00000000-0005-0000-0000-000060170000}"/>
    <cellStyle name="Comma 2 2 3 2 4 2 5 3" xfId="53767" xr:uid="{00000000-0005-0000-0000-000061170000}"/>
    <cellStyle name="Comma 2 2 3 2 4 2 6" xfId="22998" xr:uid="{00000000-0005-0000-0000-000062170000}"/>
    <cellStyle name="Comma 2 2 3 2 4 2 7" xfId="41462" xr:uid="{00000000-0005-0000-0000-000063170000}"/>
    <cellStyle name="Comma 2 2 3 2 4 3" xfId="4729" xr:uid="{00000000-0005-0000-0000-000064170000}"/>
    <cellStyle name="Comma 2 2 3 2 4 3 2" xfId="7830" xr:uid="{00000000-0005-0000-0000-000065170000}"/>
    <cellStyle name="Comma 2 2 3 2 4 3 2 2" xfId="14022" xr:uid="{00000000-0005-0000-0000-000066170000}"/>
    <cellStyle name="Comma 2 2 3 2 4 3 2 2 2" xfId="32982" xr:uid="{00000000-0005-0000-0000-000067170000}"/>
    <cellStyle name="Comma 2 2 3 2 4 3 2 2 3" xfId="51446" xr:uid="{00000000-0005-0000-0000-000068170000}"/>
    <cellStyle name="Comma 2 2 3 2 4 3 2 3" xfId="20174" xr:uid="{00000000-0005-0000-0000-000069170000}"/>
    <cellStyle name="Comma 2 2 3 2 4 3 2 3 2" xfId="39134" xr:uid="{00000000-0005-0000-0000-00006A170000}"/>
    <cellStyle name="Comma 2 2 3 2 4 3 2 3 3" xfId="57598" xr:uid="{00000000-0005-0000-0000-00006B170000}"/>
    <cellStyle name="Comma 2 2 3 2 4 3 2 4" xfId="26829" xr:uid="{00000000-0005-0000-0000-00006C170000}"/>
    <cellStyle name="Comma 2 2 3 2 4 3 2 5" xfId="45293" xr:uid="{00000000-0005-0000-0000-00006D170000}"/>
    <cellStyle name="Comma 2 2 3 2 4 3 3" xfId="10956" xr:uid="{00000000-0005-0000-0000-00006E170000}"/>
    <cellStyle name="Comma 2 2 3 2 4 3 3 2" xfId="29916" xr:uid="{00000000-0005-0000-0000-00006F170000}"/>
    <cellStyle name="Comma 2 2 3 2 4 3 3 3" xfId="48380" xr:uid="{00000000-0005-0000-0000-000070170000}"/>
    <cellStyle name="Comma 2 2 3 2 4 3 4" xfId="17108" xr:uid="{00000000-0005-0000-0000-000071170000}"/>
    <cellStyle name="Comma 2 2 3 2 4 3 4 2" xfId="36068" xr:uid="{00000000-0005-0000-0000-000072170000}"/>
    <cellStyle name="Comma 2 2 3 2 4 3 4 3" xfId="54532" xr:uid="{00000000-0005-0000-0000-000073170000}"/>
    <cellStyle name="Comma 2 2 3 2 4 3 5" xfId="23763" xr:uid="{00000000-0005-0000-0000-000074170000}"/>
    <cellStyle name="Comma 2 2 3 2 4 3 6" xfId="42227" xr:uid="{00000000-0005-0000-0000-000075170000}"/>
    <cellStyle name="Comma 2 2 3 2 4 4" xfId="6295" xr:uid="{00000000-0005-0000-0000-000076170000}"/>
    <cellStyle name="Comma 2 2 3 2 4 4 2" xfId="12488" xr:uid="{00000000-0005-0000-0000-000077170000}"/>
    <cellStyle name="Comma 2 2 3 2 4 4 2 2" xfId="31448" xr:uid="{00000000-0005-0000-0000-000078170000}"/>
    <cellStyle name="Comma 2 2 3 2 4 4 2 3" xfId="49912" xr:uid="{00000000-0005-0000-0000-000079170000}"/>
    <cellStyle name="Comma 2 2 3 2 4 4 3" xfId="18640" xr:uid="{00000000-0005-0000-0000-00007A170000}"/>
    <cellStyle name="Comma 2 2 3 2 4 4 3 2" xfId="37600" xr:uid="{00000000-0005-0000-0000-00007B170000}"/>
    <cellStyle name="Comma 2 2 3 2 4 4 3 3" xfId="56064" xr:uid="{00000000-0005-0000-0000-00007C170000}"/>
    <cellStyle name="Comma 2 2 3 2 4 4 4" xfId="25295" xr:uid="{00000000-0005-0000-0000-00007D170000}"/>
    <cellStyle name="Comma 2 2 3 2 4 4 5" xfId="43759" xr:uid="{00000000-0005-0000-0000-00007E170000}"/>
    <cellStyle name="Comma 2 2 3 2 4 5" xfId="9422" xr:uid="{00000000-0005-0000-0000-00007F170000}"/>
    <cellStyle name="Comma 2 2 3 2 4 5 2" xfId="28382" xr:uid="{00000000-0005-0000-0000-000080170000}"/>
    <cellStyle name="Comma 2 2 3 2 4 5 3" xfId="46846" xr:uid="{00000000-0005-0000-0000-000081170000}"/>
    <cellStyle name="Comma 2 2 3 2 4 6" xfId="15574" xr:uid="{00000000-0005-0000-0000-000082170000}"/>
    <cellStyle name="Comma 2 2 3 2 4 6 2" xfId="34534" xr:uid="{00000000-0005-0000-0000-000083170000}"/>
    <cellStyle name="Comma 2 2 3 2 4 6 3" xfId="52998" xr:uid="{00000000-0005-0000-0000-000084170000}"/>
    <cellStyle name="Comma 2 2 3 2 4 7" xfId="22229" xr:uid="{00000000-0005-0000-0000-000085170000}"/>
    <cellStyle name="Comma 2 2 3 2 4 8" xfId="40690" xr:uid="{00000000-0005-0000-0000-000086170000}"/>
    <cellStyle name="Comma 2 2 3 2 5" xfId="746" xr:uid="{00000000-0005-0000-0000-000087170000}"/>
    <cellStyle name="Comma 2 2 3 2 5 2" xfId="3902" xr:uid="{00000000-0005-0000-0000-000088170000}"/>
    <cellStyle name="Comma 2 2 3 2 5 2 2" xfId="5515" xr:uid="{00000000-0005-0000-0000-000089170000}"/>
    <cellStyle name="Comma 2 2 3 2 5 2 2 2" xfId="8600" xr:uid="{00000000-0005-0000-0000-00008A170000}"/>
    <cellStyle name="Comma 2 2 3 2 5 2 2 2 2" xfId="14792" xr:uid="{00000000-0005-0000-0000-00008B170000}"/>
    <cellStyle name="Comma 2 2 3 2 5 2 2 2 2 2" xfId="33752" xr:uid="{00000000-0005-0000-0000-00008C170000}"/>
    <cellStyle name="Comma 2 2 3 2 5 2 2 2 2 3" xfId="52216" xr:uid="{00000000-0005-0000-0000-00008D170000}"/>
    <cellStyle name="Comma 2 2 3 2 5 2 2 2 3" xfId="20944" xr:uid="{00000000-0005-0000-0000-00008E170000}"/>
    <cellStyle name="Comma 2 2 3 2 5 2 2 2 3 2" xfId="39904" xr:uid="{00000000-0005-0000-0000-00008F170000}"/>
    <cellStyle name="Comma 2 2 3 2 5 2 2 2 3 3" xfId="58368" xr:uid="{00000000-0005-0000-0000-000090170000}"/>
    <cellStyle name="Comma 2 2 3 2 5 2 2 2 4" xfId="27599" xr:uid="{00000000-0005-0000-0000-000091170000}"/>
    <cellStyle name="Comma 2 2 3 2 5 2 2 2 5" xfId="46063" xr:uid="{00000000-0005-0000-0000-000092170000}"/>
    <cellStyle name="Comma 2 2 3 2 5 2 2 3" xfId="11726" xr:uid="{00000000-0005-0000-0000-000093170000}"/>
    <cellStyle name="Comma 2 2 3 2 5 2 2 3 2" xfId="30686" xr:uid="{00000000-0005-0000-0000-000094170000}"/>
    <cellStyle name="Comma 2 2 3 2 5 2 2 3 3" xfId="49150" xr:uid="{00000000-0005-0000-0000-000095170000}"/>
    <cellStyle name="Comma 2 2 3 2 5 2 2 4" xfId="17878" xr:uid="{00000000-0005-0000-0000-000096170000}"/>
    <cellStyle name="Comma 2 2 3 2 5 2 2 4 2" xfId="36838" xr:uid="{00000000-0005-0000-0000-000097170000}"/>
    <cellStyle name="Comma 2 2 3 2 5 2 2 4 3" xfId="55302" xr:uid="{00000000-0005-0000-0000-000098170000}"/>
    <cellStyle name="Comma 2 2 3 2 5 2 2 5" xfId="24533" xr:uid="{00000000-0005-0000-0000-000099170000}"/>
    <cellStyle name="Comma 2 2 3 2 5 2 2 6" xfId="42997" xr:uid="{00000000-0005-0000-0000-00009A170000}"/>
    <cellStyle name="Comma 2 2 3 2 5 2 3" xfId="7065" xr:uid="{00000000-0005-0000-0000-00009B170000}"/>
    <cellStyle name="Comma 2 2 3 2 5 2 3 2" xfId="13258" xr:uid="{00000000-0005-0000-0000-00009C170000}"/>
    <cellStyle name="Comma 2 2 3 2 5 2 3 2 2" xfId="32218" xr:uid="{00000000-0005-0000-0000-00009D170000}"/>
    <cellStyle name="Comma 2 2 3 2 5 2 3 2 3" xfId="50682" xr:uid="{00000000-0005-0000-0000-00009E170000}"/>
    <cellStyle name="Comma 2 2 3 2 5 2 3 3" xfId="19410" xr:uid="{00000000-0005-0000-0000-00009F170000}"/>
    <cellStyle name="Comma 2 2 3 2 5 2 3 3 2" xfId="38370" xr:uid="{00000000-0005-0000-0000-0000A0170000}"/>
    <cellStyle name="Comma 2 2 3 2 5 2 3 3 3" xfId="56834" xr:uid="{00000000-0005-0000-0000-0000A1170000}"/>
    <cellStyle name="Comma 2 2 3 2 5 2 3 4" xfId="26065" xr:uid="{00000000-0005-0000-0000-0000A2170000}"/>
    <cellStyle name="Comma 2 2 3 2 5 2 3 5" xfId="44529" xr:uid="{00000000-0005-0000-0000-0000A3170000}"/>
    <cellStyle name="Comma 2 2 3 2 5 2 4" xfId="10192" xr:uid="{00000000-0005-0000-0000-0000A4170000}"/>
    <cellStyle name="Comma 2 2 3 2 5 2 4 2" xfId="29152" xr:uid="{00000000-0005-0000-0000-0000A5170000}"/>
    <cellStyle name="Comma 2 2 3 2 5 2 4 3" xfId="47616" xr:uid="{00000000-0005-0000-0000-0000A6170000}"/>
    <cellStyle name="Comma 2 2 3 2 5 2 5" xfId="16344" xr:uid="{00000000-0005-0000-0000-0000A7170000}"/>
    <cellStyle name="Comma 2 2 3 2 5 2 5 2" xfId="35304" xr:uid="{00000000-0005-0000-0000-0000A8170000}"/>
    <cellStyle name="Comma 2 2 3 2 5 2 5 3" xfId="53768" xr:uid="{00000000-0005-0000-0000-0000A9170000}"/>
    <cellStyle name="Comma 2 2 3 2 5 2 6" xfId="22999" xr:uid="{00000000-0005-0000-0000-0000AA170000}"/>
    <cellStyle name="Comma 2 2 3 2 5 2 7" xfId="41463" xr:uid="{00000000-0005-0000-0000-0000AB170000}"/>
    <cellStyle name="Comma 2 2 3 2 5 3" xfId="4730" xr:uid="{00000000-0005-0000-0000-0000AC170000}"/>
    <cellStyle name="Comma 2 2 3 2 5 3 2" xfId="7831" xr:uid="{00000000-0005-0000-0000-0000AD170000}"/>
    <cellStyle name="Comma 2 2 3 2 5 3 2 2" xfId="14023" xr:uid="{00000000-0005-0000-0000-0000AE170000}"/>
    <cellStyle name="Comma 2 2 3 2 5 3 2 2 2" xfId="32983" xr:uid="{00000000-0005-0000-0000-0000AF170000}"/>
    <cellStyle name="Comma 2 2 3 2 5 3 2 2 3" xfId="51447" xr:uid="{00000000-0005-0000-0000-0000B0170000}"/>
    <cellStyle name="Comma 2 2 3 2 5 3 2 3" xfId="20175" xr:uid="{00000000-0005-0000-0000-0000B1170000}"/>
    <cellStyle name="Comma 2 2 3 2 5 3 2 3 2" xfId="39135" xr:uid="{00000000-0005-0000-0000-0000B2170000}"/>
    <cellStyle name="Comma 2 2 3 2 5 3 2 3 3" xfId="57599" xr:uid="{00000000-0005-0000-0000-0000B3170000}"/>
    <cellStyle name="Comma 2 2 3 2 5 3 2 4" xfId="26830" xr:uid="{00000000-0005-0000-0000-0000B4170000}"/>
    <cellStyle name="Comma 2 2 3 2 5 3 2 5" xfId="45294" xr:uid="{00000000-0005-0000-0000-0000B5170000}"/>
    <cellStyle name="Comma 2 2 3 2 5 3 3" xfId="10957" xr:uid="{00000000-0005-0000-0000-0000B6170000}"/>
    <cellStyle name="Comma 2 2 3 2 5 3 3 2" xfId="29917" xr:uid="{00000000-0005-0000-0000-0000B7170000}"/>
    <cellStyle name="Comma 2 2 3 2 5 3 3 3" xfId="48381" xr:uid="{00000000-0005-0000-0000-0000B8170000}"/>
    <cellStyle name="Comma 2 2 3 2 5 3 4" xfId="17109" xr:uid="{00000000-0005-0000-0000-0000B9170000}"/>
    <cellStyle name="Comma 2 2 3 2 5 3 4 2" xfId="36069" xr:uid="{00000000-0005-0000-0000-0000BA170000}"/>
    <cellStyle name="Comma 2 2 3 2 5 3 4 3" xfId="54533" xr:uid="{00000000-0005-0000-0000-0000BB170000}"/>
    <cellStyle name="Comma 2 2 3 2 5 3 5" xfId="23764" xr:uid="{00000000-0005-0000-0000-0000BC170000}"/>
    <cellStyle name="Comma 2 2 3 2 5 3 6" xfId="42228" xr:uid="{00000000-0005-0000-0000-0000BD170000}"/>
    <cellStyle name="Comma 2 2 3 2 5 4" xfId="6296" xr:uid="{00000000-0005-0000-0000-0000BE170000}"/>
    <cellStyle name="Comma 2 2 3 2 5 4 2" xfId="12489" xr:uid="{00000000-0005-0000-0000-0000BF170000}"/>
    <cellStyle name="Comma 2 2 3 2 5 4 2 2" xfId="31449" xr:uid="{00000000-0005-0000-0000-0000C0170000}"/>
    <cellStyle name="Comma 2 2 3 2 5 4 2 3" xfId="49913" xr:uid="{00000000-0005-0000-0000-0000C1170000}"/>
    <cellStyle name="Comma 2 2 3 2 5 4 3" xfId="18641" xr:uid="{00000000-0005-0000-0000-0000C2170000}"/>
    <cellStyle name="Comma 2 2 3 2 5 4 3 2" xfId="37601" xr:uid="{00000000-0005-0000-0000-0000C3170000}"/>
    <cellStyle name="Comma 2 2 3 2 5 4 3 3" xfId="56065" xr:uid="{00000000-0005-0000-0000-0000C4170000}"/>
    <cellStyle name="Comma 2 2 3 2 5 4 4" xfId="25296" xr:uid="{00000000-0005-0000-0000-0000C5170000}"/>
    <cellStyle name="Comma 2 2 3 2 5 4 5" xfId="43760" xr:uid="{00000000-0005-0000-0000-0000C6170000}"/>
    <cellStyle name="Comma 2 2 3 2 5 5" xfId="9423" xr:uid="{00000000-0005-0000-0000-0000C7170000}"/>
    <cellStyle name="Comma 2 2 3 2 5 5 2" xfId="28383" xr:uid="{00000000-0005-0000-0000-0000C8170000}"/>
    <cellStyle name="Comma 2 2 3 2 5 5 3" xfId="46847" xr:uid="{00000000-0005-0000-0000-0000C9170000}"/>
    <cellStyle name="Comma 2 2 3 2 5 6" xfId="15575" xr:uid="{00000000-0005-0000-0000-0000CA170000}"/>
    <cellStyle name="Comma 2 2 3 2 5 6 2" xfId="34535" xr:uid="{00000000-0005-0000-0000-0000CB170000}"/>
    <cellStyle name="Comma 2 2 3 2 5 6 3" xfId="52999" xr:uid="{00000000-0005-0000-0000-0000CC170000}"/>
    <cellStyle name="Comma 2 2 3 2 5 7" xfId="22230" xr:uid="{00000000-0005-0000-0000-0000CD170000}"/>
    <cellStyle name="Comma 2 2 3 2 5 8" xfId="40691" xr:uid="{00000000-0005-0000-0000-0000CE170000}"/>
    <cellStyle name="Comma 2 2 3 3" xfId="747" xr:uid="{00000000-0005-0000-0000-0000CF170000}"/>
    <cellStyle name="Comma 2 2 3 3 2" xfId="3903" xr:uid="{00000000-0005-0000-0000-0000D0170000}"/>
    <cellStyle name="Comma 2 2 3 3 2 2" xfId="5516" xr:uid="{00000000-0005-0000-0000-0000D1170000}"/>
    <cellStyle name="Comma 2 2 3 3 2 2 2" xfId="8601" xr:uid="{00000000-0005-0000-0000-0000D2170000}"/>
    <cellStyle name="Comma 2 2 3 3 2 2 2 2" xfId="14793" xr:uid="{00000000-0005-0000-0000-0000D3170000}"/>
    <cellStyle name="Comma 2 2 3 3 2 2 2 2 2" xfId="33753" xr:uid="{00000000-0005-0000-0000-0000D4170000}"/>
    <cellStyle name="Comma 2 2 3 3 2 2 2 2 3" xfId="52217" xr:uid="{00000000-0005-0000-0000-0000D5170000}"/>
    <cellStyle name="Comma 2 2 3 3 2 2 2 3" xfId="20945" xr:uid="{00000000-0005-0000-0000-0000D6170000}"/>
    <cellStyle name="Comma 2 2 3 3 2 2 2 3 2" xfId="39905" xr:uid="{00000000-0005-0000-0000-0000D7170000}"/>
    <cellStyle name="Comma 2 2 3 3 2 2 2 3 3" xfId="58369" xr:uid="{00000000-0005-0000-0000-0000D8170000}"/>
    <cellStyle name="Comma 2 2 3 3 2 2 2 4" xfId="27600" xr:uid="{00000000-0005-0000-0000-0000D9170000}"/>
    <cellStyle name="Comma 2 2 3 3 2 2 2 5" xfId="46064" xr:uid="{00000000-0005-0000-0000-0000DA170000}"/>
    <cellStyle name="Comma 2 2 3 3 2 2 3" xfId="11727" xr:uid="{00000000-0005-0000-0000-0000DB170000}"/>
    <cellStyle name="Comma 2 2 3 3 2 2 3 2" xfId="30687" xr:uid="{00000000-0005-0000-0000-0000DC170000}"/>
    <cellStyle name="Comma 2 2 3 3 2 2 3 3" xfId="49151" xr:uid="{00000000-0005-0000-0000-0000DD170000}"/>
    <cellStyle name="Comma 2 2 3 3 2 2 4" xfId="17879" xr:uid="{00000000-0005-0000-0000-0000DE170000}"/>
    <cellStyle name="Comma 2 2 3 3 2 2 4 2" xfId="36839" xr:uid="{00000000-0005-0000-0000-0000DF170000}"/>
    <cellStyle name="Comma 2 2 3 3 2 2 4 3" xfId="55303" xr:uid="{00000000-0005-0000-0000-0000E0170000}"/>
    <cellStyle name="Comma 2 2 3 3 2 2 5" xfId="24534" xr:uid="{00000000-0005-0000-0000-0000E1170000}"/>
    <cellStyle name="Comma 2 2 3 3 2 2 6" xfId="42998" xr:uid="{00000000-0005-0000-0000-0000E2170000}"/>
    <cellStyle name="Comma 2 2 3 3 2 3" xfId="7066" xr:uid="{00000000-0005-0000-0000-0000E3170000}"/>
    <cellStyle name="Comma 2 2 3 3 2 3 2" xfId="13259" xr:uid="{00000000-0005-0000-0000-0000E4170000}"/>
    <cellStyle name="Comma 2 2 3 3 2 3 2 2" xfId="32219" xr:uid="{00000000-0005-0000-0000-0000E5170000}"/>
    <cellStyle name="Comma 2 2 3 3 2 3 2 3" xfId="50683" xr:uid="{00000000-0005-0000-0000-0000E6170000}"/>
    <cellStyle name="Comma 2 2 3 3 2 3 3" xfId="19411" xr:uid="{00000000-0005-0000-0000-0000E7170000}"/>
    <cellStyle name="Comma 2 2 3 3 2 3 3 2" xfId="38371" xr:uid="{00000000-0005-0000-0000-0000E8170000}"/>
    <cellStyle name="Comma 2 2 3 3 2 3 3 3" xfId="56835" xr:uid="{00000000-0005-0000-0000-0000E9170000}"/>
    <cellStyle name="Comma 2 2 3 3 2 3 4" xfId="26066" xr:uid="{00000000-0005-0000-0000-0000EA170000}"/>
    <cellStyle name="Comma 2 2 3 3 2 3 5" xfId="44530" xr:uid="{00000000-0005-0000-0000-0000EB170000}"/>
    <cellStyle name="Comma 2 2 3 3 2 4" xfId="10193" xr:uid="{00000000-0005-0000-0000-0000EC170000}"/>
    <cellStyle name="Comma 2 2 3 3 2 4 2" xfId="29153" xr:uid="{00000000-0005-0000-0000-0000ED170000}"/>
    <cellStyle name="Comma 2 2 3 3 2 4 3" xfId="47617" xr:uid="{00000000-0005-0000-0000-0000EE170000}"/>
    <cellStyle name="Comma 2 2 3 3 2 5" xfId="16345" xr:uid="{00000000-0005-0000-0000-0000EF170000}"/>
    <cellStyle name="Comma 2 2 3 3 2 5 2" xfId="35305" xr:uid="{00000000-0005-0000-0000-0000F0170000}"/>
    <cellStyle name="Comma 2 2 3 3 2 5 3" xfId="53769" xr:uid="{00000000-0005-0000-0000-0000F1170000}"/>
    <cellStyle name="Comma 2 2 3 3 2 6" xfId="23000" xr:uid="{00000000-0005-0000-0000-0000F2170000}"/>
    <cellStyle name="Comma 2 2 3 3 2 7" xfId="41464" xr:uid="{00000000-0005-0000-0000-0000F3170000}"/>
    <cellStyle name="Comma 2 2 3 3 3" xfId="4731" xr:uid="{00000000-0005-0000-0000-0000F4170000}"/>
    <cellStyle name="Comma 2 2 3 3 3 2" xfId="7832" xr:uid="{00000000-0005-0000-0000-0000F5170000}"/>
    <cellStyle name="Comma 2 2 3 3 3 2 2" xfId="14024" xr:uid="{00000000-0005-0000-0000-0000F6170000}"/>
    <cellStyle name="Comma 2 2 3 3 3 2 2 2" xfId="32984" xr:uid="{00000000-0005-0000-0000-0000F7170000}"/>
    <cellStyle name="Comma 2 2 3 3 3 2 2 3" xfId="51448" xr:uid="{00000000-0005-0000-0000-0000F8170000}"/>
    <cellStyle name="Comma 2 2 3 3 3 2 3" xfId="20176" xr:uid="{00000000-0005-0000-0000-0000F9170000}"/>
    <cellStyle name="Comma 2 2 3 3 3 2 3 2" xfId="39136" xr:uid="{00000000-0005-0000-0000-0000FA170000}"/>
    <cellStyle name="Comma 2 2 3 3 3 2 3 3" xfId="57600" xr:uid="{00000000-0005-0000-0000-0000FB170000}"/>
    <cellStyle name="Comma 2 2 3 3 3 2 4" xfId="26831" xr:uid="{00000000-0005-0000-0000-0000FC170000}"/>
    <cellStyle name="Comma 2 2 3 3 3 2 5" xfId="45295" xr:uid="{00000000-0005-0000-0000-0000FD170000}"/>
    <cellStyle name="Comma 2 2 3 3 3 3" xfId="10958" xr:uid="{00000000-0005-0000-0000-0000FE170000}"/>
    <cellStyle name="Comma 2 2 3 3 3 3 2" xfId="29918" xr:uid="{00000000-0005-0000-0000-0000FF170000}"/>
    <cellStyle name="Comma 2 2 3 3 3 3 3" xfId="48382" xr:uid="{00000000-0005-0000-0000-000000180000}"/>
    <cellStyle name="Comma 2 2 3 3 3 4" xfId="17110" xr:uid="{00000000-0005-0000-0000-000001180000}"/>
    <cellStyle name="Comma 2 2 3 3 3 4 2" xfId="36070" xr:uid="{00000000-0005-0000-0000-000002180000}"/>
    <cellStyle name="Comma 2 2 3 3 3 4 3" xfId="54534" xr:uid="{00000000-0005-0000-0000-000003180000}"/>
    <cellStyle name="Comma 2 2 3 3 3 5" xfId="23765" xr:uid="{00000000-0005-0000-0000-000004180000}"/>
    <cellStyle name="Comma 2 2 3 3 3 6" xfId="42229" xr:uid="{00000000-0005-0000-0000-000005180000}"/>
    <cellStyle name="Comma 2 2 3 3 4" xfId="6297" xr:uid="{00000000-0005-0000-0000-000006180000}"/>
    <cellStyle name="Comma 2 2 3 3 4 2" xfId="12490" xr:uid="{00000000-0005-0000-0000-000007180000}"/>
    <cellStyle name="Comma 2 2 3 3 4 2 2" xfId="31450" xr:uid="{00000000-0005-0000-0000-000008180000}"/>
    <cellStyle name="Comma 2 2 3 3 4 2 3" xfId="49914" xr:uid="{00000000-0005-0000-0000-000009180000}"/>
    <cellStyle name="Comma 2 2 3 3 4 3" xfId="18642" xr:uid="{00000000-0005-0000-0000-00000A180000}"/>
    <cellStyle name="Comma 2 2 3 3 4 3 2" xfId="37602" xr:uid="{00000000-0005-0000-0000-00000B180000}"/>
    <cellStyle name="Comma 2 2 3 3 4 3 3" xfId="56066" xr:uid="{00000000-0005-0000-0000-00000C180000}"/>
    <cellStyle name="Comma 2 2 3 3 4 4" xfId="25297" xr:uid="{00000000-0005-0000-0000-00000D180000}"/>
    <cellStyle name="Comma 2 2 3 3 4 5" xfId="43761" xr:uid="{00000000-0005-0000-0000-00000E180000}"/>
    <cellStyle name="Comma 2 2 3 3 5" xfId="9424" xr:uid="{00000000-0005-0000-0000-00000F180000}"/>
    <cellStyle name="Comma 2 2 3 3 5 2" xfId="28384" xr:uid="{00000000-0005-0000-0000-000010180000}"/>
    <cellStyle name="Comma 2 2 3 3 5 3" xfId="46848" xr:uid="{00000000-0005-0000-0000-000011180000}"/>
    <cellStyle name="Comma 2 2 3 3 6" xfId="15576" xr:uid="{00000000-0005-0000-0000-000012180000}"/>
    <cellStyle name="Comma 2 2 3 3 6 2" xfId="34536" xr:uid="{00000000-0005-0000-0000-000013180000}"/>
    <cellStyle name="Comma 2 2 3 3 6 3" xfId="53000" xr:uid="{00000000-0005-0000-0000-000014180000}"/>
    <cellStyle name="Comma 2 2 3 3 7" xfId="22231" xr:uid="{00000000-0005-0000-0000-000015180000}"/>
    <cellStyle name="Comma 2 2 3 3 8" xfId="40692" xr:uid="{00000000-0005-0000-0000-000016180000}"/>
    <cellStyle name="Comma 2 2 3 4" xfId="748" xr:uid="{00000000-0005-0000-0000-000017180000}"/>
    <cellStyle name="Comma 2 2 3 4 2" xfId="749" xr:uid="{00000000-0005-0000-0000-000018180000}"/>
    <cellStyle name="Comma 2 2 3 5" xfId="750" xr:uid="{00000000-0005-0000-0000-000019180000}"/>
    <cellStyle name="Comma 2 2 3 5 2" xfId="751" xr:uid="{00000000-0005-0000-0000-00001A180000}"/>
    <cellStyle name="Comma 2 2 3 6" xfId="3898" xr:uid="{00000000-0005-0000-0000-00001B180000}"/>
    <cellStyle name="Comma 2 2 3 6 2" xfId="5511" xr:uid="{00000000-0005-0000-0000-00001C180000}"/>
    <cellStyle name="Comma 2 2 3 6 2 2" xfId="8596" xr:uid="{00000000-0005-0000-0000-00001D180000}"/>
    <cellStyle name="Comma 2 2 3 6 2 2 2" xfId="14788" xr:uid="{00000000-0005-0000-0000-00001E180000}"/>
    <cellStyle name="Comma 2 2 3 6 2 2 2 2" xfId="33748" xr:uid="{00000000-0005-0000-0000-00001F180000}"/>
    <cellStyle name="Comma 2 2 3 6 2 2 2 3" xfId="52212" xr:uid="{00000000-0005-0000-0000-000020180000}"/>
    <cellStyle name="Comma 2 2 3 6 2 2 3" xfId="20940" xr:uid="{00000000-0005-0000-0000-000021180000}"/>
    <cellStyle name="Comma 2 2 3 6 2 2 3 2" xfId="39900" xr:uid="{00000000-0005-0000-0000-000022180000}"/>
    <cellStyle name="Comma 2 2 3 6 2 2 3 3" xfId="58364" xr:uid="{00000000-0005-0000-0000-000023180000}"/>
    <cellStyle name="Comma 2 2 3 6 2 2 4" xfId="27595" xr:uid="{00000000-0005-0000-0000-000024180000}"/>
    <cellStyle name="Comma 2 2 3 6 2 2 5" xfId="46059" xr:uid="{00000000-0005-0000-0000-000025180000}"/>
    <cellStyle name="Comma 2 2 3 6 2 3" xfId="11722" xr:uid="{00000000-0005-0000-0000-000026180000}"/>
    <cellStyle name="Comma 2 2 3 6 2 3 2" xfId="30682" xr:uid="{00000000-0005-0000-0000-000027180000}"/>
    <cellStyle name="Comma 2 2 3 6 2 3 3" xfId="49146" xr:uid="{00000000-0005-0000-0000-000028180000}"/>
    <cellStyle name="Comma 2 2 3 6 2 4" xfId="17874" xr:uid="{00000000-0005-0000-0000-000029180000}"/>
    <cellStyle name="Comma 2 2 3 6 2 4 2" xfId="36834" xr:uid="{00000000-0005-0000-0000-00002A180000}"/>
    <cellStyle name="Comma 2 2 3 6 2 4 3" xfId="55298" xr:uid="{00000000-0005-0000-0000-00002B180000}"/>
    <cellStyle name="Comma 2 2 3 6 2 5" xfId="24529" xr:uid="{00000000-0005-0000-0000-00002C180000}"/>
    <cellStyle name="Comma 2 2 3 6 2 6" xfId="42993" xr:uid="{00000000-0005-0000-0000-00002D180000}"/>
    <cellStyle name="Comma 2 2 3 6 3" xfId="7061" xr:uid="{00000000-0005-0000-0000-00002E180000}"/>
    <cellStyle name="Comma 2 2 3 6 3 2" xfId="13254" xr:uid="{00000000-0005-0000-0000-00002F180000}"/>
    <cellStyle name="Comma 2 2 3 6 3 2 2" xfId="32214" xr:uid="{00000000-0005-0000-0000-000030180000}"/>
    <cellStyle name="Comma 2 2 3 6 3 2 3" xfId="50678" xr:uid="{00000000-0005-0000-0000-000031180000}"/>
    <cellStyle name="Comma 2 2 3 6 3 3" xfId="19406" xr:uid="{00000000-0005-0000-0000-000032180000}"/>
    <cellStyle name="Comma 2 2 3 6 3 3 2" xfId="38366" xr:uid="{00000000-0005-0000-0000-000033180000}"/>
    <cellStyle name="Comma 2 2 3 6 3 3 3" xfId="56830" xr:uid="{00000000-0005-0000-0000-000034180000}"/>
    <cellStyle name="Comma 2 2 3 6 3 4" xfId="26061" xr:uid="{00000000-0005-0000-0000-000035180000}"/>
    <cellStyle name="Comma 2 2 3 6 3 5" xfId="44525" xr:uid="{00000000-0005-0000-0000-000036180000}"/>
    <cellStyle name="Comma 2 2 3 6 4" xfId="10188" xr:uid="{00000000-0005-0000-0000-000037180000}"/>
    <cellStyle name="Comma 2 2 3 6 4 2" xfId="29148" xr:uid="{00000000-0005-0000-0000-000038180000}"/>
    <cellStyle name="Comma 2 2 3 6 4 3" xfId="47612" xr:uid="{00000000-0005-0000-0000-000039180000}"/>
    <cellStyle name="Comma 2 2 3 6 5" xfId="16340" xr:uid="{00000000-0005-0000-0000-00003A180000}"/>
    <cellStyle name="Comma 2 2 3 6 5 2" xfId="35300" xr:uid="{00000000-0005-0000-0000-00003B180000}"/>
    <cellStyle name="Comma 2 2 3 6 5 3" xfId="53764" xr:uid="{00000000-0005-0000-0000-00003C180000}"/>
    <cellStyle name="Comma 2 2 3 6 6" xfId="22995" xr:uid="{00000000-0005-0000-0000-00003D180000}"/>
    <cellStyle name="Comma 2 2 3 6 7" xfId="41459" xr:uid="{00000000-0005-0000-0000-00003E180000}"/>
    <cellStyle name="Comma 2 2 3 7" xfId="4726" xr:uid="{00000000-0005-0000-0000-00003F180000}"/>
    <cellStyle name="Comma 2 2 3 7 2" xfId="7827" xr:uid="{00000000-0005-0000-0000-000040180000}"/>
    <cellStyle name="Comma 2 2 3 7 2 2" xfId="14019" xr:uid="{00000000-0005-0000-0000-000041180000}"/>
    <cellStyle name="Comma 2 2 3 7 2 2 2" xfId="32979" xr:uid="{00000000-0005-0000-0000-000042180000}"/>
    <cellStyle name="Comma 2 2 3 7 2 2 3" xfId="51443" xr:uid="{00000000-0005-0000-0000-000043180000}"/>
    <cellStyle name="Comma 2 2 3 7 2 3" xfId="20171" xr:uid="{00000000-0005-0000-0000-000044180000}"/>
    <cellStyle name="Comma 2 2 3 7 2 3 2" xfId="39131" xr:uid="{00000000-0005-0000-0000-000045180000}"/>
    <cellStyle name="Comma 2 2 3 7 2 3 3" xfId="57595" xr:uid="{00000000-0005-0000-0000-000046180000}"/>
    <cellStyle name="Comma 2 2 3 7 2 4" xfId="26826" xr:uid="{00000000-0005-0000-0000-000047180000}"/>
    <cellStyle name="Comma 2 2 3 7 2 5" xfId="45290" xr:uid="{00000000-0005-0000-0000-000048180000}"/>
    <cellStyle name="Comma 2 2 3 7 3" xfId="10953" xr:uid="{00000000-0005-0000-0000-000049180000}"/>
    <cellStyle name="Comma 2 2 3 7 3 2" xfId="29913" xr:uid="{00000000-0005-0000-0000-00004A180000}"/>
    <cellStyle name="Comma 2 2 3 7 3 3" xfId="48377" xr:uid="{00000000-0005-0000-0000-00004B180000}"/>
    <cellStyle name="Comma 2 2 3 7 4" xfId="17105" xr:uid="{00000000-0005-0000-0000-00004C180000}"/>
    <cellStyle name="Comma 2 2 3 7 4 2" xfId="36065" xr:uid="{00000000-0005-0000-0000-00004D180000}"/>
    <cellStyle name="Comma 2 2 3 7 4 3" xfId="54529" xr:uid="{00000000-0005-0000-0000-00004E180000}"/>
    <cellStyle name="Comma 2 2 3 7 5" xfId="23760" xr:uid="{00000000-0005-0000-0000-00004F180000}"/>
    <cellStyle name="Comma 2 2 3 7 6" xfId="42224" xr:uid="{00000000-0005-0000-0000-000050180000}"/>
    <cellStyle name="Comma 2 2 3 8" xfId="6292" xr:uid="{00000000-0005-0000-0000-000051180000}"/>
    <cellStyle name="Comma 2 2 3 8 2" xfId="12485" xr:uid="{00000000-0005-0000-0000-000052180000}"/>
    <cellStyle name="Comma 2 2 3 8 2 2" xfId="31445" xr:uid="{00000000-0005-0000-0000-000053180000}"/>
    <cellStyle name="Comma 2 2 3 8 2 3" xfId="49909" xr:uid="{00000000-0005-0000-0000-000054180000}"/>
    <cellStyle name="Comma 2 2 3 8 3" xfId="18637" xr:uid="{00000000-0005-0000-0000-000055180000}"/>
    <cellStyle name="Comma 2 2 3 8 3 2" xfId="37597" xr:uid="{00000000-0005-0000-0000-000056180000}"/>
    <cellStyle name="Comma 2 2 3 8 3 3" xfId="56061" xr:uid="{00000000-0005-0000-0000-000057180000}"/>
    <cellStyle name="Comma 2 2 3 8 4" xfId="25292" xr:uid="{00000000-0005-0000-0000-000058180000}"/>
    <cellStyle name="Comma 2 2 3 8 5" xfId="43756" xr:uid="{00000000-0005-0000-0000-000059180000}"/>
    <cellStyle name="Comma 2 2 3 9" xfId="9419" xr:uid="{00000000-0005-0000-0000-00005A180000}"/>
    <cellStyle name="Comma 2 2 3 9 2" xfId="28379" xr:uid="{00000000-0005-0000-0000-00005B180000}"/>
    <cellStyle name="Comma 2 2 3 9 3" xfId="46843" xr:uid="{00000000-0005-0000-0000-00005C180000}"/>
    <cellStyle name="Comma 2 2 4" xfId="752" xr:uid="{00000000-0005-0000-0000-00005D180000}"/>
    <cellStyle name="Comma 2 2 4 2" xfId="753" xr:uid="{00000000-0005-0000-0000-00005E180000}"/>
    <cellStyle name="Comma 2 2 4 2 2" xfId="3904" xr:uid="{00000000-0005-0000-0000-00005F180000}"/>
    <cellStyle name="Comma 2 2 4 2 2 2" xfId="5517" xr:uid="{00000000-0005-0000-0000-000060180000}"/>
    <cellStyle name="Comma 2 2 4 2 2 2 2" xfId="8602" xr:uid="{00000000-0005-0000-0000-000061180000}"/>
    <cellStyle name="Comma 2 2 4 2 2 2 2 2" xfId="14794" xr:uid="{00000000-0005-0000-0000-000062180000}"/>
    <cellStyle name="Comma 2 2 4 2 2 2 2 2 2" xfId="33754" xr:uid="{00000000-0005-0000-0000-000063180000}"/>
    <cellStyle name="Comma 2 2 4 2 2 2 2 2 3" xfId="52218" xr:uid="{00000000-0005-0000-0000-000064180000}"/>
    <cellStyle name="Comma 2 2 4 2 2 2 2 3" xfId="20946" xr:uid="{00000000-0005-0000-0000-000065180000}"/>
    <cellStyle name="Comma 2 2 4 2 2 2 2 3 2" xfId="39906" xr:uid="{00000000-0005-0000-0000-000066180000}"/>
    <cellStyle name="Comma 2 2 4 2 2 2 2 3 3" xfId="58370" xr:uid="{00000000-0005-0000-0000-000067180000}"/>
    <cellStyle name="Comma 2 2 4 2 2 2 2 4" xfId="27601" xr:uid="{00000000-0005-0000-0000-000068180000}"/>
    <cellStyle name="Comma 2 2 4 2 2 2 2 5" xfId="46065" xr:uid="{00000000-0005-0000-0000-000069180000}"/>
    <cellStyle name="Comma 2 2 4 2 2 2 3" xfId="11728" xr:uid="{00000000-0005-0000-0000-00006A180000}"/>
    <cellStyle name="Comma 2 2 4 2 2 2 3 2" xfId="30688" xr:uid="{00000000-0005-0000-0000-00006B180000}"/>
    <cellStyle name="Comma 2 2 4 2 2 2 3 3" xfId="49152" xr:uid="{00000000-0005-0000-0000-00006C180000}"/>
    <cellStyle name="Comma 2 2 4 2 2 2 4" xfId="17880" xr:uid="{00000000-0005-0000-0000-00006D180000}"/>
    <cellStyle name="Comma 2 2 4 2 2 2 4 2" xfId="36840" xr:uid="{00000000-0005-0000-0000-00006E180000}"/>
    <cellStyle name="Comma 2 2 4 2 2 2 4 3" xfId="55304" xr:uid="{00000000-0005-0000-0000-00006F180000}"/>
    <cellStyle name="Comma 2 2 4 2 2 2 5" xfId="24535" xr:uid="{00000000-0005-0000-0000-000070180000}"/>
    <cellStyle name="Comma 2 2 4 2 2 2 6" xfId="42999" xr:uid="{00000000-0005-0000-0000-000071180000}"/>
    <cellStyle name="Comma 2 2 4 2 2 3" xfId="7067" xr:uid="{00000000-0005-0000-0000-000072180000}"/>
    <cellStyle name="Comma 2 2 4 2 2 3 2" xfId="13260" xr:uid="{00000000-0005-0000-0000-000073180000}"/>
    <cellStyle name="Comma 2 2 4 2 2 3 2 2" xfId="32220" xr:uid="{00000000-0005-0000-0000-000074180000}"/>
    <cellStyle name="Comma 2 2 4 2 2 3 2 3" xfId="50684" xr:uid="{00000000-0005-0000-0000-000075180000}"/>
    <cellStyle name="Comma 2 2 4 2 2 3 3" xfId="19412" xr:uid="{00000000-0005-0000-0000-000076180000}"/>
    <cellStyle name="Comma 2 2 4 2 2 3 3 2" xfId="38372" xr:uid="{00000000-0005-0000-0000-000077180000}"/>
    <cellStyle name="Comma 2 2 4 2 2 3 3 3" xfId="56836" xr:uid="{00000000-0005-0000-0000-000078180000}"/>
    <cellStyle name="Comma 2 2 4 2 2 3 4" xfId="26067" xr:uid="{00000000-0005-0000-0000-000079180000}"/>
    <cellStyle name="Comma 2 2 4 2 2 3 5" xfId="44531" xr:uid="{00000000-0005-0000-0000-00007A180000}"/>
    <cellStyle name="Comma 2 2 4 2 2 4" xfId="10194" xr:uid="{00000000-0005-0000-0000-00007B180000}"/>
    <cellStyle name="Comma 2 2 4 2 2 4 2" xfId="29154" xr:uid="{00000000-0005-0000-0000-00007C180000}"/>
    <cellStyle name="Comma 2 2 4 2 2 4 3" xfId="47618" xr:uid="{00000000-0005-0000-0000-00007D180000}"/>
    <cellStyle name="Comma 2 2 4 2 2 5" xfId="16346" xr:uid="{00000000-0005-0000-0000-00007E180000}"/>
    <cellStyle name="Comma 2 2 4 2 2 5 2" xfId="35306" xr:uid="{00000000-0005-0000-0000-00007F180000}"/>
    <cellStyle name="Comma 2 2 4 2 2 5 3" xfId="53770" xr:uid="{00000000-0005-0000-0000-000080180000}"/>
    <cellStyle name="Comma 2 2 4 2 2 6" xfId="23001" xr:uid="{00000000-0005-0000-0000-000081180000}"/>
    <cellStyle name="Comma 2 2 4 2 2 7" xfId="41465" xr:uid="{00000000-0005-0000-0000-000082180000}"/>
    <cellStyle name="Comma 2 2 4 2 3" xfId="4732" xr:uid="{00000000-0005-0000-0000-000083180000}"/>
    <cellStyle name="Comma 2 2 4 2 3 2" xfId="7833" xr:uid="{00000000-0005-0000-0000-000084180000}"/>
    <cellStyle name="Comma 2 2 4 2 3 2 2" xfId="14025" xr:uid="{00000000-0005-0000-0000-000085180000}"/>
    <cellStyle name="Comma 2 2 4 2 3 2 2 2" xfId="32985" xr:uid="{00000000-0005-0000-0000-000086180000}"/>
    <cellStyle name="Comma 2 2 4 2 3 2 2 3" xfId="51449" xr:uid="{00000000-0005-0000-0000-000087180000}"/>
    <cellStyle name="Comma 2 2 4 2 3 2 3" xfId="20177" xr:uid="{00000000-0005-0000-0000-000088180000}"/>
    <cellStyle name="Comma 2 2 4 2 3 2 3 2" xfId="39137" xr:uid="{00000000-0005-0000-0000-000089180000}"/>
    <cellStyle name="Comma 2 2 4 2 3 2 3 3" xfId="57601" xr:uid="{00000000-0005-0000-0000-00008A180000}"/>
    <cellStyle name="Comma 2 2 4 2 3 2 4" xfId="26832" xr:uid="{00000000-0005-0000-0000-00008B180000}"/>
    <cellStyle name="Comma 2 2 4 2 3 2 5" xfId="45296" xr:uid="{00000000-0005-0000-0000-00008C180000}"/>
    <cellStyle name="Comma 2 2 4 2 3 3" xfId="10959" xr:uid="{00000000-0005-0000-0000-00008D180000}"/>
    <cellStyle name="Comma 2 2 4 2 3 3 2" xfId="29919" xr:uid="{00000000-0005-0000-0000-00008E180000}"/>
    <cellStyle name="Comma 2 2 4 2 3 3 3" xfId="48383" xr:uid="{00000000-0005-0000-0000-00008F180000}"/>
    <cellStyle name="Comma 2 2 4 2 3 4" xfId="17111" xr:uid="{00000000-0005-0000-0000-000090180000}"/>
    <cellStyle name="Comma 2 2 4 2 3 4 2" xfId="36071" xr:uid="{00000000-0005-0000-0000-000091180000}"/>
    <cellStyle name="Comma 2 2 4 2 3 4 3" xfId="54535" xr:uid="{00000000-0005-0000-0000-000092180000}"/>
    <cellStyle name="Comma 2 2 4 2 3 5" xfId="23766" xr:uid="{00000000-0005-0000-0000-000093180000}"/>
    <cellStyle name="Comma 2 2 4 2 3 6" xfId="42230" xr:uid="{00000000-0005-0000-0000-000094180000}"/>
    <cellStyle name="Comma 2 2 4 2 4" xfId="6298" xr:uid="{00000000-0005-0000-0000-000095180000}"/>
    <cellStyle name="Comma 2 2 4 2 4 2" xfId="12491" xr:uid="{00000000-0005-0000-0000-000096180000}"/>
    <cellStyle name="Comma 2 2 4 2 4 2 2" xfId="31451" xr:uid="{00000000-0005-0000-0000-000097180000}"/>
    <cellStyle name="Comma 2 2 4 2 4 2 3" xfId="49915" xr:uid="{00000000-0005-0000-0000-000098180000}"/>
    <cellStyle name="Comma 2 2 4 2 4 3" xfId="18643" xr:uid="{00000000-0005-0000-0000-000099180000}"/>
    <cellStyle name="Comma 2 2 4 2 4 3 2" xfId="37603" xr:uid="{00000000-0005-0000-0000-00009A180000}"/>
    <cellStyle name="Comma 2 2 4 2 4 3 3" xfId="56067" xr:uid="{00000000-0005-0000-0000-00009B180000}"/>
    <cellStyle name="Comma 2 2 4 2 4 4" xfId="25298" xr:uid="{00000000-0005-0000-0000-00009C180000}"/>
    <cellStyle name="Comma 2 2 4 2 4 5" xfId="43762" xr:uid="{00000000-0005-0000-0000-00009D180000}"/>
    <cellStyle name="Comma 2 2 4 2 5" xfId="9425" xr:uid="{00000000-0005-0000-0000-00009E180000}"/>
    <cellStyle name="Comma 2 2 4 2 5 2" xfId="28385" xr:uid="{00000000-0005-0000-0000-00009F180000}"/>
    <cellStyle name="Comma 2 2 4 2 5 3" xfId="46849" xr:uid="{00000000-0005-0000-0000-0000A0180000}"/>
    <cellStyle name="Comma 2 2 4 2 6" xfId="15577" xr:uid="{00000000-0005-0000-0000-0000A1180000}"/>
    <cellStyle name="Comma 2 2 4 2 6 2" xfId="34537" xr:uid="{00000000-0005-0000-0000-0000A2180000}"/>
    <cellStyle name="Comma 2 2 4 2 6 3" xfId="53001" xr:uid="{00000000-0005-0000-0000-0000A3180000}"/>
    <cellStyle name="Comma 2 2 4 2 7" xfId="22232" xr:uid="{00000000-0005-0000-0000-0000A4180000}"/>
    <cellStyle name="Comma 2 2 4 2 8" xfId="40693" xr:uid="{00000000-0005-0000-0000-0000A5180000}"/>
    <cellStyle name="Comma 2 2 4 3" xfId="754" xr:uid="{00000000-0005-0000-0000-0000A6180000}"/>
    <cellStyle name="Comma 2 2 4 4" xfId="755" xr:uid="{00000000-0005-0000-0000-0000A7180000}"/>
    <cellStyle name="Comma 2 2 5" xfId="756" xr:uid="{00000000-0005-0000-0000-0000A8180000}"/>
    <cellStyle name="Comma 2 2 5 2" xfId="3905" xr:uid="{00000000-0005-0000-0000-0000A9180000}"/>
    <cellStyle name="Comma 2 2 5 2 2" xfId="5518" xr:uid="{00000000-0005-0000-0000-0000AA180000}"/>
    <cellStyle name="Comma 2 2 5 2 2 2" xfId="8603" xr:uid="{00000000-0005-0000-0000-0000AB180000}"/>
    <cellStyle name="Comma 2 2 5 2 2 2 2" xfId="14795" xr:uid="{00000000-0005-0000-0000-0000AC180000}"/>
    <cellStyle name="Comma 2 2 5 2 2 2 2 2" xfId="33755" xr:uid="{00000000-0005-0000-0000-0000AD180000}"/>
    <cellStyle name="Comma 2 2 5 2 2 2 2 3" xfId="52219" xr:uid="{00000000-0005-0000-0000-0000AE180000}"/>
    <cellStyle name="Comma 2 2 5 2 2 2 3" xfId="20947" xr:uid="{00000000-0005-0000-0000-0000AF180000}"/>
    <cellStyle name="Comma 2 2 5 2 2 2 3 2" xfId="39907" xr:uid="{00000000-0005-0000-0000-0000B0180000}"/>
    <cellStyle name="Comma 2 2 5 2 2 2 3 3" xfId="58371" xr:uid="{00000000-0005-0000-0000-0000B1180000}"/>
    <cellStyle name="Comma 2 2 5 2 2 2 4" xfId="27602" xr:uid="{00000000-0005-0000-0000-0000B2180000}"/>
    <cellStyle name="Comma 2 2 5 2 2 2 5" xfId="46066" xr:uid="{00000000-0005-0000-0000-0000B3180000}"/>
    <cellStyle name="Comma 2 2 5 2 2 3" xfId="11729" xr:uid="{00000000-0005-0000-0000-0000B4180000}"/>
    <cellStyle name="Comma 2 2 5 2 2 3 2" xfId="30689" xr:uid="{00000000-0005-0000-0000-0000B5180000}"/>
    <cellStyle name="Comma 2 2 5 2 2 3 3" xfId="49153" xr:uid="{00000000-0005-0000-0000-0000B6180000}"/>
    <cellStyle name="Comma 2 2 5 2 2 4" xfId="17881" xr:uid="{00000000-0005-0000-0000-0000B7180000}"/>
    <cellStyle name="Comma 2 2 5 2 2 4 2" xfId="36841" xr:uid="{00000000-0005-0000-0000-0000B8180000}"/>
    <cellStyle name="Comma 2 2 5 2 2 4 3" xfId="55305" xr:uid="{00000000-0005-0000-0000-0000B9180000}"/>
    <cellStyle name="Comma 2 2 5 2 2 5" xfId="24536" xr:uid="{00000000-0005-0000-0000-0000BA180000}"/>
    <cellStyle name="Comma 2 2 5 2 2 6" xfId="43000" xr:uid="{00000000-0005-0000-0000-0000BB180000}"/>
    <cellStyle name="Comma 2 2 5 2 3" xfId="7068" xr:uid="{00000000-0005-0000-0000-0000BC180000}"/>
    <cellStyle name="Comma 2 2 5 2 3 2" xfId="13261" xr:uid="{00000000-0005-0000-0000-0000BD180000}"/>
    <cellStyle name="Comma 2 2 5 2 3 2 2" xfId="32221" xr:uid="{00000000-0005-0000-0000-0000BE180000}"/>
    <cellStyle name="Comma 2 2 5 2 3 2 3" xfId="50685" xr:uid="{00000000-0005-0000-0000-0000BF180000}"/>
    <cellStyle name="Comma 2 2 5 2 3 3" xfId="19413" xr:uid="{00000000-0005-0000-0000-0000C0180000}"/>
    <cellStyle name="Comma 2 2 5 2 3 3 2" xfId="38373" xr:uid="{00000000-0005-0000-0000-0000C1180000}"/>
    <cellStyle name="Comma 2 2 5 2 3 3 3" xfId="56837" xr:uid="{00000000-0005-0000-0000-0000C2180000}"/>
    <cellStyle name="Comma 2 2 5 2 3 4" xfId="26068" xr:uid="{00000000-0005-0000-0000-0000C3180000}"/>
    <cellStyle name="Comma 2 2 5 2 3 5" xfId="44532" xr:uid="{00000000-0005-0000-0000-0000C4180000}"/>
    <cellStyle name="Comma 2 2 5 2 4" xfId="10195" xr:uid="{00000000-0005-0000-0000-0000C5180000}"/>
    <cellStyle name="Comma 2 2 5 2 4 2" xfId="29155" xr:uid="{00000000-0005-0000-0000-0000C6180000}"/>
    <cellStyle name="Comma 2 2 5 2 4 3" xfId="47619" xr:uid="{00000000-0005-0000-0000-0000C7180000}"/>
    <cellStyle name="Comma 2 2 5 2 5" xfId="16347" xr:uid="{00000000-0005-0000-0000-0000C8180000}"/>
    <cellStyle name="Comma 2 2 5 2 5 2" xfId="35307" xr:uid="{00000000-0005-0000-0000-0000C9180000}"/>
    <cellStyle name="Comma 2 2 5 2 5 3" xfId="53771" xr:uid="{00000000-0005-0000-0000-0000CA180000}"/>
    <cellStyle name="Comma 2 2 5 2 6" xfId="23002" xr:uid="{00000000-0005-0000-0000-0000CB180000}"/>
    <cellStyle name="Comma 2 2 5 2 7" xfId="41466" xr:uid="{00000000-0005-0000-0000-0000CC180000}"/>
    <cellStyle name="Comma 2 2 5 3" xfId="4733" xr:uid="{00000000-0005-0000-0000-0000CD180000}"/>
    <cellStyle name="Comma 2 2 5 3 2" xfId="7834" xr:uid="{00000000-0005-0000-0000-0000CE180000}"/>
    <cellStyle name="Comma 2 2 5 3 2 2" xfId="14026" xr:uid="{00000000-0005-0000-0000-0000CF180000}"/>
    <cellStyle name="Comma 2 2 5 3 2 2 2" xfId="32986" xr:uid="{00000000-0005-0000-0000-0000D0180000}"/>
    <cellStyle name="Comma 2 2 5 3 2 2 3" xfId="51450" xr:uid="{00000000-0005-0000-0000-0000D1180000}"/>
    <cellStyle name="Comma 2 2 5 3 2 3" xfId="20178" xr:uid="{00000000-0005-0000-0000-0000D2180000}"/>
    <cellStyle name="Comma 2 2 5 3 2 3 2" xfId="39138" xr:uid="{00000000-0005-0000-0000-0000D3180000}"/>
    <cellStyle name="Comma 2 2 5 3 2 3 3" xfId="57602" xr:uid="{00000000-0005-0000-0000-0000D4180000}"/>
    <cellStyle name="Comma 2 2 5 3 2 4" xfId="26833" xr:uid="{00000000-0005-0000-0000-0000D5180000}"/>
    <cellStyle name="Comma 2 2 5 3 2 5" xfId="45297" xr:uid="{00000000-0005-0000-0000-0000D6180000}"/>
    <cellStyle name="Comma 2 2 5 3 3" xfId="10960" xr:uid="{00000000-0005-0000-0000-0000D7180000}"/>
    <cellStyle name="Comma 2 2 5 3 3 2" xfId="29920" xr:uid="{00000000-0005-0000-0000-0000D8180000}"/>
    <cellStyle name="Comma 2 2 5 3 3 3" xfId="48384" xr:uid="{00000000-0005-0000-0000-0000D9180000}"/>
    <cellStyle name="Comma 2 2 5 3 4" xfId="17112" xr:uid="{00000000-0005-0000-0000-0000DA180000}"/>
    <cellStyle name="Comma 2 2 5 3 4 2" xfId="36072" xr:uid="{00000000-0005-0000-0000-0000DB180000}"/>
    <cellStyle name="Comma 2 2 5 3 4 3" xfId="54536" xr:uid="{00000000-0005-0000-0000-0000DC180000}"/>
    <cellStyle name="Comma 2 2 5 3 5" xfId="23767" xr:uid="{00000000-0005-0000-0000-0000DD180000}"/>
    <cellStyle name="Comma 2 2 5 3 6" xfId="42231" xr:uid="{00000000-0005-0000-0000-0000DE180000}"/>
    <cellStyle name="Comma 2 2 5 4" xfId="6299" xr:uid="{00000000-0005-0000-0000-0000DF180000}"/>
    <cellStyle name="Comma 2 2 5 4 2" xfId="12492" xr:uid="{00000000-0005-0000-0000-0000E0180000}"/>
    <cellStyle name="Comma 2 2 5 4 2 2" xfId="31452" xr:uid="{00000000-0005-0000-0000-0000E1180000}"/>
    <cellStyle name="Comma 2 2 5 4 2 3" xfId="49916" xr:uid="{00000000-0005-0000-0000-0000E2180000}"/>
    <cellStyle name="Comma 2 2 5 4 3" xfId="18644" xr:uid="{00000000-0005-0000-0000-0000E3180000}"/>
    <cellStyle name="Comma 2 2 5 4 3 2" xfId="37604" xr:uid="{00000000-0005-0000-0000-0000E4180000}"/>
    <cellStyle name="Comma 2 2 5 4 3 3" xfId="56068" xr:uid="{00000000-0005-0000-0000-0000E5180000}"/>
    <cellStyle name="Comma 2 2 5 4 4" xfId="25299" xr:uid="{00000000-0005-0000-0000-0000E6180000}"/>
    <cellStyle name="Comma 2 2 5 4 5" xfId="43763" xr:uid="{00000000-0005-0000-0000-0000E7180000}"/>
    <cellStyle name="Comma 2 2 5 5" xfId="9426" xr:uid="{00000000-0005-0000-0000-0000E8180000}"/>
    <cellStyle name="Comma 2 2 5 5 2" xfId="28386" xr:uid="{00000000-0005-0000-0000-0000E9180000}"/>
    <cellStyle name="Comma 2 2 5 5 3" xfId="46850" xr:uid="{00000000-0005-0000-0000-0000EA180000}"/>
    <cellStyle name="Comma 2 2 5 6" xfId="15578" xr:uid="{00000000-0005-0000-0000-0000EB180000}"/>
    <cellStyle name="Comma 2 2 5 6 2" xfId="34538" xr:uid="{00000000-0005-0000-0000-0000EC180000}"/>
    <cellStyle name="Comma 2 2 5 6 3" xfId="53002" xr:uid="{00000000-0005-0000-0000-0000ED180000}"/>
    <cellStyle name="Comma 2 2 5 7" xfId="22233" xr:uid="{00000000-0005-0000-0000-0000EE180000}"/>
    <cellStyle name="Comma 2 2 5 8" xfId="40694" xr:uid="{00000000-0005-0000-0000-0000EF180000}"/>
    <cellStyle name="Comma 2 2 6" xfId="757" xr:uid="{00000000-0005-0000-0000-0000F0180000}"/>
    <cellStyle name="Comma 2 2 6 2" xfId="3906" xr:uid="{00000000-0005-0000-0000-0000F1180000}"/>
    <cellStyle name="Comma 2 2 6 2 2" xfId="5519" xr:uid="{00000000-0005-0000-0000-0000F2180000}"/>
    <cellStyle name="Comma 2 2 6 2 2 2" xfId="8604" xr:uid="{00000000-0005-0000-0000-0000F3180000}"/>
    <cellStyle name="Comma 2 2 6 2 2 2 2" xfId="14796" xr:uid="{00000000-0005-0000-0000-0000F4180000}"/>
    <cellStyle name="Comma 2 2 6 2 2 2 2 2" xfId="33756" xr:uid="{00000000-0005-0000-0000-0000F5180000}"/>
    <cellStyle name="Comma 2 2 6 2 2 2 2 3" xfId="52220" xr:uid="{00000000-0005-0000-0000-0000F6180000}"/>
    <cellStyle name="Comma 2 2 6 2 2 2 3" xfId="20948" xr:uid="{00000000-0005-0000-0000-0000F7180000}"/>
    <cellStyle name="Comma 2 2 6 2 2 2 3 2" xfId="39908" xr:uid="{00000000-0005-0000-0000-0000F8180000}"/>
    <cellStyle name="Comma 2 2 6 2 2 2 3 3" xfId="58372" xr:uid="{00000000-0005-0000-0000-0000F9180000}"/>
    <cellStyle name="Comma 2 2 6 2 2 2 4" xfId="27603" xr:uid="{00000000-0005-0000-0000-0000FA180000}"/>
    <cellStyle name="Comma 2 2 6 2 2 2 5" xfId="46067" xr:uid="{00000000-0005-0000-0000-0000FB180000}"/>
    <cellStyle name="Comma 2 2 6 2 2 3" xfId="11730" xr:uid="{00000000-0005-0000-0000-0000FC180000}"/>
    <cellStyle name="Comma 2 2 6 2 2 3 2" xfId="30690" xr:uid="{00000000-0005-0000-0000-0000FD180000}"/>
    <cellStyle name="Comma 2 2 6 2 2 3 3" xfId="49154" xr:uid="{00000000-0005-0000-0000-0000FE180000}"/>
    <cellStyle name="Comma 2 2 6 2 2 4" xfId="17882" xr:uid="{00000000-0005-0000-0000-0000FF180000}"/>
    <cellStyle name="Comma 2 2 6 2 2 4 2" xfId="36842" xr:uid="{00000000-0005-0000-0000-000000190000}"/>
    <cellStyle name="Comma 2 2 6 2 2 4 3" xfId="55306" xr:uid="{00000000-0005-0000-0000-000001190000}"/>
    <cellStyle name="Comma 2 2 6 2 2 5" xfId="24537" xr:uid="{00000000-0005-0000-0000-000002190000}"/>
    <cellStyle name="Comma 2 2 6 2 2 6" xfId="43001" xr:uid="{00000000-0005-0000-0000-000003190000}"/>
    <cellStyle name="Comma 2 2 6 2 3" xfId="7069" xr:uid="{00000000-0005-0000-0000-000004190000}"/>
    <cellStyle name="Comma 2 2 6 2 3 2" xfId="13262" xr:uid="{00000000-0005-0000-0000-000005190000}"/>
    <cellStyle name="Comma 2 2 6 2 3 2 2" xfId="32222" xr:uid="{00000000-0005-0000-0000-000006190000}"/>
    <cellStyle name="Comma 2 2 6 2 3 2 3" xfId="50686" xr:uid="{00000000-0005-0000-0000-000007190000}"/>
    <cellStyle name="Comma 2 2 6 2 3 3" xfId="19414" xr:uid="{00000000-0005-0000-0000-000008190000}"/>
    <cellStyle name="Comma 2 2 6 2 3 3 2" xfId="38374" xr:uid="{00000000-0005-0000-0000-000009190000}"/>
    <cellStyle name="Comma 2 2 6 2 3 3 3" xfId="56838" xr:uid="{00000000-0005-0000-0000-00000A190000}"/>
    <cellStyle name="Comma 2 2 6 2 3 4" xfId="26069" xr:uid="{00000000-0005-0000-0000-00000B190000}"/>
    <cellStyle name="Comma 2 2 6 2 3 5" xfId="44533" xr:uid="{00000000-0005-0000-0000-00000C190000}"/>
    <cellStyle name="Comma 2 2 6 2 4" xfId="10196" xr:uid="{00000000-0005-0000-0000-00000D190000}"/>
    <cellStyle name="Comma 2 2 6 2 4 2" xfId="29156" xr:uid="{00000000-0005-0000-0000-00000E190000}"/>
    <cellStyle name="Comma 2 2 6 2 4 3" xfId="47620" xr:uid="{00000000-0005-0000-0000-00000F190000}"/>
    <cellStyle name="Comma 2 2 6 2 5" xfId="16348" xr:uid="{00000000-0005-0000-0000-000010190000}"/>
    <cellStyle name="Comma 2 2 6 2 5 2" xfId="35308" xr:uid="{00000000-0005-0000-0000-000011190000}"/>
    <cellStyle name="Comma 2 2 6 2 5 3" xfId="53772" xr:uid="{00000000-0005-0000-0000-000012190000}"/>
    <cellStyle name="Comma 2 2 6 2 6" xfId="23003" xr:uid="{00000000-0005-0000-0000-000013190000}"/>
    <cellStyle name="Comma 2 2 6 2 7" xfId="41467" xr:uid="{00000000-0005-0000-0000-000014190000}"/>
    <cellStyle name="Comma 2 2 6 3" xfId="4734" xr:uid="{00000000-0005-0000-0000-000015190000}"/>
    <cellStyle name="Comma 2 2 6 3 2" xfId="7835" xr:uid="{00000000-0005-0000-0000-000016190000}"/>
    <cellStyle name="Comma 2 2 6 3 2 2" xfId="14027" xr:uid="{00000000-0005-0000-0000-000017190000}"/>
    <cellStyle name="Comma 2 2 6 3 2 2 2" xfId="32987" xr:uid="{00000000-0005-0000-0000-000018190000}"/>
    <cellStyle name="Comma 2 2 6 3 2 2 3" xfId="51451" xr:uid="{00000000-0005-0000-0000-000019190000}"/>
    <cellStyle name="Comma 2 2 6 3 2 3" xfId="20179" xr:uid="{00000000-0005-0000-0000-00001A190000}"/>
    <cellStyle name="Comma 2 2 6 3 2 3 2" xfId="39139" xr:uid="{00000000-0005-0000-0000-00001B190000}"/>
    <cellStyle name="Comma 2 2 6 3 2 3 3" xfId="57603" xr:uid="{00000000-0005-0000-0000-00001C190000}"/>
    <cellStyle name="Comma 2 2 6 3 2 4" xfId="26834" xr:uid="{00000000-0005-0000-0000-00001D190000}"/>
    <cellStyle name="Comma 2 2 6 3 2 5" xfId="45298" xr:uid="{00000000-0005-0000-0000-00001E190000}"/>
    <cellStyle name="Comma 2 2 6 3 3" xfId="10961" xr:uid="{00000000-0005-0000-0000-00001F190000}"/>
    <cellStyle name="Comma 2 2 6 3 3 2" xfId="29921" xr:uid="{00000000-0005-0000-0000-000020190000}"/>
    <cellStyle name="Comma 2 2 6 3 3 3" xfId="48385" xr:uid="{00000000-0005-0000-0000-000021190000}"/>
    <cellStyle name="Comma 2 2 6 3 4" xfId="17113" xr:uid="{00000000-0005-0000-0000-000022190000}"/>
    <cellStyle name="Comma 2 2 6 3 4 2" xfId="36073" xr:uid="{00000000-0005-0000-0000-000023190000}"/>
    <cellStyle name="Comma 2 2 6 3 4 3" xfId="54537" xr:uid="{00000000-0005-0000-0000-000024190000}"/>
    <cellStyle name="Comma 2 2 6 3 5" xfId="23768" xr:uid="{00000000-0005-0000-0000-000025190000}"/>
    <cellStyle name="Comma 2 2 6 3 6" xfId="42232" xr:uid="{00000000-0005-0000-0000-000026190000}"/>
    <cellStyle name="Comma 2 2 6 4" xfId="6300" xr:uid="{00000000-0005-0000-0000-000027190000}"/>
    <cellStyle name="Comma 2 2 6 4 2" xfId="12493" xr:uid="{00000000-0005-0000-0000-000028190000}"/>
    <cellStyle name="Comma 2 2 6 4 2 2" xfId="31453" xr:uid="{00000000-0005-0000-0000-000029190000}"/>
    <cellStyle name="Comma 2 2 6 4 2 3" xfId="49917" xr:uid="{00000000-0005-0000-0000-00002A190000}"/>
    <cellStyle name="Comma 2 2 6 4 3" xfId="18645" xr:uid="{00000000-0005-0000-0000-00002B190000}"/>
    <cellStyle name="Comma 2 2 6 4 3 2" xfId="37605" xr:uid="{00000000-0005-0000-0000-00002C190000}"/>
    <cellStyle name="Comma 2 2 6 4 3 3" xfId="56069" xr:uid="{00000000-0005-0000-0000-00002D190000}"/>
    <cellStyle name="Comma 2 2 6 4 4" xfId="25300" xr:uid="{00000000-0005-0000-0000-00002E190000}"/>
    <cellStyle name="Comma 2 2 6 4 5" xfId="43764" xr:uid="{00000000-0005-0000-0000-00002F190000}"/>
    <cellStyle name="Comma 2 2 6 5" xfId="9427" xr:uid="{00000000-0005-0000-0000-000030190000}"/>
    <cellStyle name="Comma 2 2 6 5 2" xfId="28387" xr:uid="{00000000-0005-0000-0000-000031190000}"/>
    <cellStyle name="Comma 2 2 6 5 3" xfId="46851" xr:uid="{00000000-0005-0000-0000-000032190000}"/>
    <cellStyle name="Comma 2 2 6 6" xfId="15579" xr:uid="{00000000-0005-0000-0000-000033190000}"/>
    <cellStyle name="Comma 2 2 6 6 2" xfId="34539" xr:uid="{00000000-0005-0000-0000-000034190000}"/>
    <cellStyle name="Comma 2 2 6 6 3" xfId="53003" xr:uid="{00000000-0005-0000-0000-000035190000}"/>
    <cellStyle name="Comma 2 2 6 7" xfId="22234" xr:uid="{00000000-0005-0000-0000-000036190000}"/>
    <cellStyle name="Comma 2 2 6 8" xfId="40695" xr:uid="{00000000-0005-0000-0000-000037190000}"/>
    <cellStyle name="Comma 2 2 7" xfId="758" xr:uid="{00000000-0005-0000-0000-000038190000}"/>
    <cellStyle name="Comma 2 2 7 2" xfId="3907" xr:uid="{00000000-0005-0000-0000-000039190000}"/>
    <cellStyle name="Comma 2 2 7 2 2" xfId="5520" xr:uid="{00000000-0005-0000-0000-00003A190000}"/>
    <cellStyle name="Comma 2 2 7 2 2 2" xfId="8605" xr:uid="{00000000-0005-0000-0000-00003B190000}"/>
    <cellStyle name="Comma 2 2 7 2 2 2 2" xfId="14797" xr:uid="{00000000-0005-0000-0000-00003C190000}"/>
    <cellStyle name="Comma 2 2 7 2 2 2 2 2" xfId="33757" xr:uid="{00000000-0005-0000-0000-00003D190000}"/>
    <cellStyle name="Comma 2 2 7 2 2 2 2 3" xfId="52221" xr:uid="{00000000-0005-0000-0000-00003E190000}"/>
    <cellStyle name="Comma 2 2 7 2 2 2 3" xfId="20949" xr:uid="{00000000-0005-0000-0000-00003F190000}"/>
    <cellStyle name="Comma 2 2 7 2 2 2 3 2" xfId="39909" xr:uid="{00000000-0005-0000-0000-000040190000}"/>
    <cellStyle name="Comma 2 2 7 2 2 2 3 3" xfId="58373" xr:uid="{00000000-0005-0000-0000-000041190000}"/>
    <cellStyle name="Comma 2 2 7 2 2 2 4" xfId="27604" xr:uid="{00000000-0005-0000-0000-000042190000}"/>
    <cellStyle name="Comma 2 2 7 2 2 2 5" xfId="46068" xr:uid="{00000000-0005-0000-0000-000043190000}"/>
    <cellStyle name="Comma 2 2 7 2 2 3" xfId="11731" xr:uid="{00000000-0005-0000-0000-000044190000}"/>
    <cellStyle name="Comma 2 2 7 2 2 3 2" xfId="30691" xr:uid="{00000000-0005-0000-0000-000045190000}"/>
    <cellStyle name="Comma 2 2 7 2 2 3 3" xfId="49155" xr:uid="{00000000-0005-0000-0000-000046190000}"/>
    <cellStyle name="Comma 2 2 7 2 2 4" xfId="17883" xr:uid="{00000000-0005-0000-0000-000047190000}"/>
    <cellStyle name="Comma 2 2 7 2 2 4 2" xfId="36843" xr:uid="{00000000-0005-0000-0000-000048190000}"/>
    <cellStyle name="Comma 2 2 7 2 2 4 3" xfId="55307" xr:uid="{00000000-0005-0000-0000-000049190000}"/>
    <cellStyle name="Comma 2 2 7 2 2 5" xfId="24538" xr:uid="{00000000-0005-0000-0000-00004A190000}"/>
    <cellStyle name="Comma 2 2 7 2 2 6" xfId="43002" xr:uid="{00000000-0005-0000-0000-00004B190000}"/>
    <cellStyle name="Comma 2 2 7 2 3" xfId="7070" xr:uid="{00000000-0005-0000-0000-00004C190000}"/>
    <cellStyle name="Comma 2 2 7 2 3 2" xfId="13263" xr:uid="{00000000-0005-0000-0000-00004D190000}"/>
    <cellStyle name="Comma 2 2 7 2 3 2 2" xfId="32223" xr:uid="{00000000-0005-0000-0000-00004E190000}"/>
    <cellStyle name="Comma 2 2 7 2 3 2 3" xfId="50687" xr:uid="{00000000-0005-0000-0000-00004F190000}"/>
    <cellStyle name="Comma 2 2 7 2 3 3" xfId="19415" xr:uid="{00000000-0005-0000-0000-000050190000}"/>
    <cellStyle name="Comma 2 2 7 2 3 3 2" xfId="38375" xr:uid="{00000000-0005-0000-0000-000051190000}"/>
    <cellStyle name="Comma 2 2 7 2 3 3 3" xfId="56839" xr:uid="{00000000-0005-0000-0000-000052190000}"/>
    <cellStyle name="Comma 2 2 7 2 3 4" xfId="26070" xr:uid="{00000000-0005-0000-0000-000053190000}"/>
    <cellStyle name="Comma 2 2 7 2 3 5" xfId="44534" xr:uid="{00000000-0005-0000-0000-000054190000}"/>
    <cellStyle name="Comma 2 2 7 2 4" xfId="10197" xr:uid="{00000000-0005-0000-0000-000055190000}"/>
    <cellStyle name="Comma 2 2 7 2 4 2" xfId="29157" xr:uid="{00000000-0005-0000-0000-000056190000}"/>
    <cellStyle name="Comma 2 2 7 2 4 3" xfId="47621" xr:uid="{00000000-0005-0000-0000-000057190000}"/>
    <cellStyle name="Comma 2 2 7 2 5" xfId="16349" xr:uid="{00000000-0005-0000-0000-000058190000}"/>
    <cellStyle name="Comma 2 2 7 2 5 2" xfId="35309" xr:uid="{00000000-0005-0000-0000-000059190000}"/>
    <cellStyle name="Comma 2 2 7 2 5 3" xfId="53773" xr:uid="{00000000-0005-0000-0000-00005A190000}"/>
    <cellStyle name="Comma 2 2 7 2 6" xfId="23004" xr:uid="{00000000-0005-0000-0000-00005B190000}"/>
    <cellStyle name="Comma 2 2 7 2 7" xfId="41468" xr:uid="{00000000-0005-0000-0000-00005C190000}"/>
    <cellStyle name="Comma 2 2 7 3" xfId="4735" xr:uid="{00000000-0005-0000-0000-00005D190000}"/>
    <cellStyle name="Comma 2 2 7 3 2" xfId="7836" xr:uid="{00000000-0005-0000-0000-00005E190000}"/>
    <cellStyle name="Comma 2 2 7 3 2 2" xfId="14028" xr:uid="{00000000-0005-0000-0000-00005F190000}"/>
    <cellStyle name="Comma 2 2 7 3 2 2 2" xfId="32988" xr:uid="{00000000-0005-0000-0000-000060190000}"/>
    <cellStyle name="Comma 2 2 7 3 2 2 3" xfId="51452" xr:uid="{00000000-0005-0000-0000-000061190000}"/>
    <cellStyle name="Comma 2 2 7 3 2 3" xfId="20180" xr:uid="{00000000-0005-0000-0000-000062190000}"/>
    <cellStyle name="Comma 2 2 7 3 2 3 2" xfId="39140" xr:uid="{00000000-0005-0000-0000-000063190000}"/>
    <cellStyle name="Comma 2 2 7 3 2 3 3" xfId="57604" xr:uid="{00000000-0005-0000-0000-000064190000}"/>
    <cellStyle name="Comma 2 2 7 3 2 4" xfId="26835" xr:uid="{00000000-0005-0000-0000-000065190000}"/>
    <cellStyle name="Comma 2 2 7 3 2 5" xfId="45299" xr:uid="{00000000-0005-0000-0000-000066190000}"/>
    <cellStyle name="Comma 2 2 7 3 3" xfId="10962" xr:uid="{00000000-0005-0000-0000-000067190000}"/>
    <cellStyle name="Comma 2 2 7 3 3 2" xfId="29922" xr:uid="{00000000-0005-0000-0000-000068190000}"/>
    <cellStyle name="Comma 2 2 7 3 3 3" xfId="48386" xr:uid="{00000000-0005-0000-0000-000069190000}"/>
    <cellStyle name="Comma 2 2 7 3 4" xfId="17114" xr:uid="{00000000-0005-0000-0000-00006A190000}"/>
    <cellStyle name="Comma 2 2 7 3 4 2" xfId="36074" xr:uid="{00000000-0005-0000-0000-00006B190000}"/>
    <cellStyle name="Comma 2 2 7 3 4 3" xfId="54538" xr:uid="{00000000-0005-0000-0000-00006C190000}"/>
    <cellStyle name="Comma 2 2 7 3 5" xfId="23769" xr:uid="{00000000-0005-0000-0000-00006D190000}"/>
    <cellStyle name="Comma 2 2 7 3 6" xfId="42233" xr:uid="{00000000-0005-0000-0000-00006E190000}"/>
    <cellStyle name="Comma 2 2 7 4" xfId="6301" xr:uid="{00000000-0005-0000-0000-00006F190000}"/>
    <cellStyle name="Comma 2 2 7 4 2" xfId="12494" xr:uid="{00000000-0005-0000-0000-000070190000}"/>
    <cellStyle name="Comma 2 2 7 4 2 2" xfId="31454" xr:uid="{00000000-0005-0000-0000-000071190000}"/>
    <cellStyle name="Comma 2 2 7 4 2 3" xfId="49918" xr:uid="{00000000-0005-0000-0000-000072190000}"/>
    <cellStyle name="Comma 2 2 7 4 3" xfId="18646" xr:uid="{00000000-0005-0000-0000-000073190000}"/>
    <cellStyle name="Comma 2 2 7 4 3 2" xfId="37606" xr:uid="{00000000-0005-0000-0000-000074190000}"/>
    <cellStyle name="Comma 2 2 7 4 3 3" xfId="56070" xr:uid="{00000000-0005-0000-0000-000075190000}"/>
    <cellStyle name="Comma 2 2 7 4 4" xfId="25301" xr:uid="{00000000-0005-0000-0000-000076190000}"/>
    <cellStyle name="Comma 2 2 7 4 5" xfId="43765" xr:uid="{00000000-0005-0000-0000-000077190000}"/>
    <cellStyle name="Comma 2 2 7 5" xfId="9428" xr:uid="{00000000-0005-0000-0000-000078190000}"/>
    <cellStyle name="Comma 2 2 7 5 2" xfId="28388" xr:uid="{00000000-0005-0000-0000-000079190000}"/>
    <cellStyle name="Comma 2 2 7 5 3" xfId="46852" xr:uid="{00000000-0005-0000-0000-00007A190000}"/>
    <cellStyle name="Comma 2 2 7 6" xfId="15580" xr:uid="{00000000-0005-0000-0000-00007B190000}"/>
    <cellStyle name="Comma 2 2 7 6 2" xfId="34540" xr:uid="{00000000-0005-0000-0000-00007C190000}"/>
    <cellStyle name="Comma 2 2 7 6 3" xfId="53004" xr:uid="{00000000-0005-0000-0000-00007D190000}"/>
    <cellStyle name="Comma 2 2 7 7" xfId="22235" xr:uid="{00000000-0005-0000-0000-00007E190000}"/>
    <cellStyle name="Comma 2 2 7 8" xfId="40696" xr:uid="{00000000-0005-0000-0000-00007F190000}"/>
    <cellStyle name="Comma 2 2 8" xfId="759" xr:uid="{00000000-0005-0000-0000-000080190000}"/>
    <cellStyle name="Comma 2 2 8 2" xfId="3908" xr:uid="{00000000-0005-0000-0000-000081190000}"/>
    <cellStyle name="Comma 2 2 8 2 2" xfId="5521" xr:uid="{00000000-0005-0000-0000-000082190000}"/>
    <cellStyle name="Comma 2 2 8 2 2 2" xfId="8606" xr:uid="{00000000-0005-0000-0000-000083190000}"/>
    <cellStyle name="Comma 2 2 8 2 2 2 2" xfId="14798" xr:uid="{00000000-0005-0000-0000-000084190000}"/>
    <cellStyle name="Comma 2 2 8 2 2 2 2 2" xfId="33758" xr:uid="{00000000-0005-0000-0000-000085190000}"/>
    <cellStyle name="Comma 2 2 8 2 2 2 2 3" xfId="52222" xr:uid="{00000000-0005-0000-0000-000086190000}"/>
    <cellStyle name="Comma 2 2 8 2 2 2 3" xfId="20950" xr:uid="{00000000-0005-0000-0000-000087190000}"/>
    <cellStyle name="Comma 2 2 8 2 2 2 3 2" xfId="39910" xr:uid="{00000000-0005-0000-0000-000088190000}"/>
    <cellStyle name="Comma 2 2 8 2 2 2 3 3" xfId="58374" xr:uid="{00000000-0005-0000-0000-000089190000}"/>
    <cellStyle name="Comma 2 2 8 2 2 2 4" xfId="27605" xr:uid="{00000000-0005-0000-0000-00008A190000}"/>
    <cellStyle name="Comma 2 2 8 2 2 2 5" xfId="46069" xr:uid="{00000000-0005-0000-0000-00008B190000}"/>
    <cellStyle name="Comma 2 2 8 2 2 3" xfId="11732" xr:uid="{00000000-0005-0000-0000-00008C190000}"/>
    <cellStyle name="Comma 2 2 8 2 2 3 2" xfId="30692" xr:uid="{00000000-0005-0000-0000-00008D190000}"/>
    <cellStyle name="Comma 2 2 8 2 2 3 3" xfId="49156" xr:uid="{00000000-0005-0000-0000-00008E190000}"/>
    <cellStyle name="Comma 2 2 8 2 2 4" xfId="17884" xr:uid="{00000000-0005-0000-0000-00008F190000}"/>
    <cellStyle name="Comma 2 2 8 2 2 4 2" xfId="36844" xr:uid="{00000000-0005-0000-0000-000090190000}"/>
    <cellStyle name="Comma 2 2 8 2 2 4 3" xfId="55308" xr:uid="{00000000-0005-0000-0000-000091190000}"/>
    <cellStyle name="Comma 2 2 8 2 2 5" xfId="24539" xr:uid="{00000000-0005-0000-0000-000092190000}"/>
    <cellStyle name="Comma 2 2 8 2 2 6" xfId="43003" xr:uid="{00000000-0005-0000-0000-000093190000}"/>
    <cellStyle name="Comma 2 2 8 2 3" xfId="7071" xr:uid="{00000000-0005-0000-0000-000094190000}"/>
    <cellStyle name="Comma 2 2 8 2 3 2" xfId="13264" xr:uid="{00000000-0005-0000-0000-000095190000}"/>
    <cellStyle name="Comma 2 2 8 2 3 2 2" xfId="32224" xr:uid="{00000000-0005-0000-0000-000096190000}"/>
    <cellStyle name="Comma 2 2 8 2 3 2 3" xfId="50688" xr:uid="{00000000-0005-0000-0000-000097190000}"/>
    <cellStyle name="Comma 2 2 8 2 3 3" xfId="19416" xr:uid="{00000000-0005-0000-0000-000098190000}"/>
    <cellStyle name="Comma 2 2 8 2 3 3 2" xfId="38376" xr:uid="{00000000-0005-0000-0000-000099190000}"/>
    <cellStyle name="Comma 2 2 8 2 3 3 3" xfId="56840" xr:uid="{00000000-0005-0000-0000-00009A190000}"/>
    <cellStyle name="Comma 2 2 8 2 3 4" xfId="26071" xr:uid="{00000000-0005-0000-0000-00009B190000}"/>
    <cellStyle name="Comma 2 2 8 2 3 5" xfId="44535" xr:uid="{00000000-0005-0000-0000-00009C190000}"/>
    <cellStyle name="Comma 2 2 8 2 4" xfId="10198" xr:uid="{00000000-0005-0000-0000-00009D190000}"/>
    <cellStyle name="Comma 2 2 8 2 4 2" xfId="29158" xr:uid="{00000000-0005-0000-0000-00009E190000}"/>
    <cellStyle name="Comma 2 2 8 2 4 3" xfId="47622" xr:uid="{00000000-0005-0000-0000-00009F190000}"/>
    <cellStyle name="Comma 2 2 8 2 5" xfId="16350" xr:uid="{00000000-0005-0000-0000-0000A0190000}"/>
    <cellStyle name="Comma 2 2 8 2 5 2" xfId="35310" xr:uid="{00000000-0005-0000-0000-0000A1190000}"/>
    <cellStyle name="Comma 2 2 8 2 5 3" xfId="53774" xr:uid="{00000000-0005-0000-0000-0000A2190000}"/>
    <cellStyle name="Comma 2 2 8 2 6" xfId="23005" xr:uid="{00000000-0005-0000-0000-0000A3190000}"/>
    <cellStyle name="Comma 2 2 8 2 7" xfId="41469" xr:uid="{00000000-0005-0000-0000-0000A4190000}"/>
    <cellStyle name="Comma 2 2 8 3" xfId="4736" xr:uid="{00000000-0005-0000-0000-0000A5190000}"/>
    <cellStyle name="Comma 2 2 8 3 2" xfId="7837" xr:uid="{00000000-0005-0000-0000-0000A6190000}"/>
    <cellStyle name="Comma 2 2 8 3 2 2" xfId="14029" xr:uid="{00000000-0005-0000-0000-0000A7190000}"/>
    <cellStyle name="Comma 2 2 8 3 2 2 2" xfId="32989" xr:uid="{00000000-0005-0000-0000-0000A8190000}"/>
    <cellStyle name="Comma 2 2 8 3 2 2 3" xfId="51453" xr:uid="{00000000-0005-0000-0000-0000A9190000}"/>
    <cellStyle name="Comma 2 2 8 3 2 3" xfId="20181" xr:uid="{00000000-0005-0000-0000-0000AA190000}"/>
    <cellStyle name="Comma 2 2 8 3 2 3 2" xfId="39141" xr:uid="{00000000-0005-0000-0000-0000AB190000}"/>
    <cellStyle name="Comma 2 2 8 3 2 3 3" xfId="57605" xr:uid="{00000000-0005-0000-0000-0000AC190000}"/>
    <cellStyle name="Comma 2 2 8 3 2 4" xfId="26836" xr:uid="{00000000-0005-0000-0000-0000AD190000}"/>
    <cellStyle name="Comma 2 2 8 3 2 5" xfId="45300" xr:uid="{00000000-0005-0000-0000-0000AE190000}"/>
    <cellStyle name="Comma 2 2 8 3 3" xfId="10963" xr:uid="{00000000-0005-0000-0000-0000AF190000}"/>
    <cellStyle name="Comma 2 2 8 3 3 2" xfId="29923" xr:uid="{00000000-0005-0000-0000-0000B0190000}"/>
    <cellStyle name="Comma 2 2 8 3 3 3" xfId="48387" xr:uid="{00000000-0005-0000-0000-0000B1190000}"/>
    <cellStyle name="Comma 2 2 8 3 4" xfId="17115" xr:uid="{00000000-0005-0000-0000-0000B2190000}"/>
    <cellStyle name="Comma 2 2 8 3 4 2" xfId="36075" xr:uid="{00000000-0005-0000-0000-0000B3190000}"/>
    <cellStyle name="Comma 2 2 8 3 4 3" xfId="54539" xr:uid="{00000000-0005-0000-0000-0000B4190000}"/>
    <cellStyle name="Comma 2 2 8 3 5" xfId="23770" xr:uid="{00000000-0005-0000-0000-0000B5190000}"/>
    <cellStyle name="Comma 2 2 8 3 6" xfId="42234" xr:uid="{00000000-0005-0000-0000-0000B6190000}"/>
    <cellStyle name="Comma 2 2 8 4" xfId="6302" xr:uid="{00000000-0005-0000-0000-0000B7190000}"/>
    <cellStyle name="Comma 2 2 8 4 2" xfId="12495" xr:uid="{00000000-0005-0000-0000-0000B8190000}"/>
    <cellStyle name="Comma 2 2 8 4 2 2" xfId="31455" xr:uid="{00000000-0005-0000-0000-0000B9190000}"/>
    <cellStyle name="Comma 2 2 8 4 2 3" xfId="49919" xr:uid="{00000000-0005-0000-0000-0000BA190000}"/>
    <cellStyle name="Comma 2 2 8 4 3" xfId="18647" xr:uid="{00000000-0005-0000-0000-0000BB190000}"/>
    <cellStyle name="Comma 2 2 8 4 3 2" xfId="37607" xr:uid="{00000000-0005-0000-0000-0000BC190000}"/>
    <cellStyle name="Comma 2 2 8 4 3 3" xfId="56071" xr:uid="{00000000-0005-0000-0000-0000BD190000}"/>
    <cellStyle name="Comma 2 2 8 4 4" xfId="25302" xr:uid="{00000000-0005-0000-0000-0000BE190000}"/>
    <cellStyle name="Comma 2 2 8 4 5" xfId="43766" xr:uid="{00000000-0005-0000-0000-0000BF190000}"/>
    <cellStyle name="Comma 2 2 8 5" xfId="9429" xr:uid="{00000000-0005-0000-0000-0000C0190000}"/>
    <cellStyle name="Comma 2 2 8 5 2" xfId="28389" xr:uid="{00000000-0005-0000-0000-0000C1190000}"/>
    <cellStyle name="Comma 2 2 8 5 3" xfId="46853" xr:uid="{00000000-0005-0000-0000-0000C2190000}"/>
    <cellStyle name="Comma 2 2 8 6" xfId="15581" xr:uid="{00000000-0005-0000-0000-0000C3190000}"/>
    <cellStyle name="Comma 2 2 8 6 2" xfId="34541" xr:uid="{00000000-0005-0000-0000-0000C4190000}"/>
    <cellStyle name="Comma 2 2 8 6 3" xfId="53005" xr:uid="{00000000-0005-0000-0000-0000C5190000}"/>
    <cellStyle name="Comma 2 2 8 7" xfId="22236" xr:uid="{00000000-0005-0000-0000-0000C6190000}"/>
    <cellStyle name="Comma 2 2 8 8" xfId="40697" xr:uid="{00000000-0005-0000-0000-0000C7190000}"/>
    <cellStyle name="Comma 2 2 9" xfId="760" xr:uid="{00000000-0005-0000-0000-0000C8190000}"/>
    <cellStyle name="Comma 2 2 9 2" xfId="3909" xr:uid="{00000000-0005-0000-0000-0000C9190000}"/>
    <cellStyle name="Comma 2 2 9 2 2" xfId="5522" xr:uid="{00000000-0005-0000-0000-0000CA190000}"/>
    <cellStyle name="Comma 2 2 9 2 2 2" xfId="8607" xr:uid="{00000000-0005-0000-0000-0000CB190000}"/>
    <cellStyle name="Comma 2 2 9 2 2 2 2" xfId="14799" xr:uid="{00000000-0005-0000-0000-0000CC190000}"/>
    <cellStyle name="Comma 2 2 9 2 2 2 2 2" xfId="33759" xr:uid="{00000000-0005-0000-0000-0000CD190000}"/>
    <cellStyle name="Comma 2 2 9 2 2 2 2 3" xfId="52223" xr:uid="{00000000-0005-0000-0000-0000CE190000}"/>
    <cellStyle name="Comma 2 2 9 2 2 2 3" xfId="20951" xr:uid="{00000000-0005-0000-0000-0000CF190000}"/>
    <cellStyle name="Comma 2 2 9 2 2 2 3 2" xfId="39911" xr:uid="{00000000-0005-0000-0000-0000D0190000}"/>
    <cellStyle name="Comma 2 2 9 2 2 2 3 3" xfId="58375" xr:uid="{00000000-0005-0000-0000-0000D1190000}"/>
    <cellStyle name="Comma 2 2 9 2 2 2 4" xfId="27606" xr:uid="{00000000-0005-0000-0000-0000D2190000}"/>
    <cellStyle name="Comma 2 2 9 2 2 2 5" xfId="46070" xr:uid="{00000000-0005-0000-0000-0000D3190000}"/>
    <cellStyle name="Comma 2 2 9 2 2 3" xfId="11733" xr:uid="{00000000-0005-0000-0000-0000D4190000}"/>
    <cellStyle name="Comma 2 2 9 2 2 3 2" xfId="30693" xr:uid="{00000000-0005-0000-0000-0000D5190000}"/>
    <cellStyle name="Comma 2 2 9 2 2 3 3" xfId="49157" xr:uid="{00000000-0005-0000-0000-0000D6190000}"/>
    <cellStyle name="Comma 2 2 9 2 2 4" xfId="17885" xr:uid="{00000000-0005-0000-0000-0000D7190000}"/>
    <cellStyle name="Comma 2 2 9 2 2 4 2" xfId="36845" xr:uid="{00000000-0005-0000-0000-0000D8190000}"/>
    <cellStyle name="Comma 2 2 9 2 2 4 3" xfId="55309" xr:uid="{00000000-0005-0000-0000-0000D9190000}"/>
    <cellStyle name="Comma 2 2 9 2 2 5" xfId="24540" xr:uid="{00000000-0005-0000-0000-0000DA190000}"/>
    <cellStyle name="Comma 2 2 9 2 2 6" xfId="43004" xr:uid="{00000000-0005-0000-0000-0000DB190000}"/>
    <cellStyle name="Comma 2 2 9 2 3" xfId="7072" xr:uid="{00000000-0005-0000-0000-0000DC190000}"/>
    <cellStyle name="Comma 2 2 9 2 3 2" xfId="13265" xr:uid="{00000000-0005-0000-0000-0000DD190000}"/>
    <cellStyle name="Comma 2 2 9 2 3 2 2" xfId="32225" xr:uid="{00000000-0005-0000-0000-0000DE190000}"/>
    <cellStyle name="Comma 2 2 9 2 3 2 3" xfId="50689" xr:uid="{00000000-0005-0000-0000-0000DF190000}"/>
    <cellStyle name="Comma 2 2 9 2 3 3" xfId="19417" xr:uid="{00000000-0005-0000-0000-0000E0190000}"/>
    <cellStyle name="Comma 2 2 9 2 3 3 2" xfId="38377" xr:uid="{00000000-0005-0000-0000-0000E1190000}"/>
    <cellStyle name="Comma 2 2 9 2 3 3 3" xfId="56841" xr:uid="{00000000-0005-0000-0000-0000E2190000}"/>
    <cellStyle name="Comma 2 2 9 2 3 4" xfId="26072" xr:uid="{00000000-0005-0000-0000-0000E3190000}"/>
    <cellStyle name="Comma 2 2 9 2 3 5" xfId="44536" xr:uid="{00000000-0005-0000-0000-0000E4190000}"/>
    <cellStyle name="Comma 2 2 9 2 4" xfId="10199" xr:uid="{00000000-0005-0000-0000-0000E5190000}"/>
    <cellStyle name="Comma 2 2 9 2 4 2" xfId="29159" xr:uid="{00000000-0005-0000-0000-0000E6190000}"/>
    <cellStyle name="Comma 2 2 9 2 4 3" xfId="47623" xr:uid="{00000000-0005-0000-0000-0000E7190000}"/>
    <cellStyle name="Comma 2 2 9 2 5" xfId="16351" xr:uid="{00000000-0005-0000-0000-0000E8190000}"/>
    <cellStyle name="Comma 2 2 9 2 5 2" xfId="35311" xr:uid="{00000000-0005-0000-0000-0000E9190000}"/>
    <cellStyle name="Comma 2 2 9 2 5 3" xfId="53775" xr:uid="{00000000-0005-0000-0000-0000EA190000}"/>
    <cellStyle name="Comma 2 2 9 2 6" xfId="23006" xr:uid="{00000000-0005-0000-0000-0000EB190000}"/>
    <cellStyle name="Comma 2 2 9 2 7" xfId="41470" xr:uid="{00000000-0005-0000-0000-0000EC190000}"/>
    <cellStyle name="Comma 2 2 9 3" xfId="4737" xr:uid="{00000000-0005-0000-0000-0000ED190000}"/>
    <cellStyle name="Comma 2 2 9 3 2" xfId="7838" xr:uid="{00000000-0005-0000-0000-0000EE190000}"/>
    <cellStyle name="Comma 2 2 9 3 2 2" xfId="14030" xr:uid="{00000000-0005-0000-0000-0000EF190000}"/>
    <cellStyle name="Comma 2 2 9 3 2 2 2" xfId="32990" xr:uid="{00000000-0005-0000-0000-0000F0190000}"/>
    <cellStyle name="Comma 2 2 9 3 2 2 3" xfId="51454" xr:uid="{00000000-0005-0000-0000-0000F1190000}"/>
    <cellStyle name="Comma 2 2 9 3 2 3" xfId="20182" xr:uid="{00000000-0005-0000-0000-0000F2190000}"/>
    <cellStyle name="Comma 2 2 9 3 2 3 2" xfId="39142" xr:uid="{00000000-0005-0000-0000-0000F3190000}"/>
    <cellStyle name="Comma 2 2 9 3 2 3 3" xfId="57606" xr:uid="{00000000-0005-0000-0000-0000F4190000}"/>
    <cellStyle name="Comma 2 2 9 3 2 4" xfId="26837" xr:uid="{00000000-0005-0000-0000-0000F5190000}"/>
    <cellStyle name="Comma 2 2 9 3 2 5" xfId="45301" xr:uid="{00000000-0005-0000-0000-0000F6190000}"/>
    <cellStyle name="Comma 2 2 9 3 3" xfId="10964" xr:uid="{00000000-0005-0000-0000-0000F7190000}"/>
    <cellStyle name="Comma 2 2 9 3 3 2" xfId="29924" xr:uid="{00000000-0005-0000-0000-0000F8190000}"/>
    <cellStyle name="Comma 2 2 9 3 3 3" xfId="48388" xr:uid="{00000000-0005-0000-0000-0000F9190000}"/>
    <cellStyle name="Comma 2 2 9 3 4" xfId="17116" xr:uid="{00000000-0005-0000-0000-0000FA190000}"/>
    <cellStyle name="Comma 2 2 9 3 4 2" xfId="36076" xr:uid="{00000000-0005-0000-0000-0000FB190000}"/>
    <cellStyle name="Comma 2 2 9 3 4 3" xfId="54540" xr:uid="{00000000-0005-0000-0000-0000FC190000}"/>
    <cellStyle name="Comma 2 2 9 3 5" xfId="23771" xr:uid="{00000000-0005-0000-0000-0000FD190000}"/>
    <cellStyle name="Comma 2 2 9 3 6" xfId="42235" xr:uid="{00000000-0005-0000-0000-0000FE190000}"/>
    <cellStyle name="Comma 2 2 9 4" xfId="6303" xr:uid="{00000000-0005-0000-0000-0000FF190000}"/>
    <cellStyle name="Comma 2 2 9 4 2" xfId="12496" xr:uid="{00000000-0005-0000-0000-0000001A0000}"/>
    <cellStyle name="Comma 2 2 9 4 2 2" xfId="31456" xr:uid="{00000000-0005-0000-0000-0000011A0000}"/>
    <cellStyle name="Comma 2 2 9 4 2 3" xfId="49920" xr:uid="{00000000-0005-0000-0000-0000021A0000}"/>
    <cellStyle name="Comma 2 2 9 4 3" xfId="18648" xr:uid="{00000000-0005-0000-0000-0000031A0000}"/>
    <cellStyle name="Comma 2 2 9 4 3 2" xfId="37608" xr:uid="{00000000-0005-0000-0000-0000041A0000}"/>
    <cellStyle name="Comma 2 2 9 4 3 3" xfId="56072" xr:uid="{00000000-0005-0000-0000-0000051A0000}"/>
    <cellStyle name="Comma 2 2 9 4 4" xfId="25303" xr:uid="{00000000-0005-0000-0000-0000061A0000}"/>
    <cellStyle name="Comma 2 2 9 4 5" xfId="43767" xr:uid="{00000000-0005-0000-0000-0000071A0000}"/>
    <cellStyle name="Comma 2 2 9 5" xfId="9430" xr:uid="{00000000-0005-0000-0000-0000081A0000}"/>
    <cellStyle name="Comma 2 2 9 5 2" xfId="28390" xr:uid="{00000000-0005-0000-0000-0000091A0000}"/>
    <cellStyle name="Comma 2 2 9 5 3" xfId="46854" xr:uid="{00000000-0005-0000-0000-00000A1A0000}"/>
    <cellStyle name="Comma 2 2 9 6" xfId="15582" xr:uid="{00000000-0005-0000-0000-00000B1A0000}"/>
    <cellStyle name="Comma 2 2 9 6 2" xfId="34542" xr:uid="{00000000-0005-0000-0000-00000C1A0000}"/>
    <cellStyle name="Comma 2 2 9 6 3" xfId="53006" xr:uid="{00000000-0005-0000-0000-00000D1A0000}"/>
    <cellStyle name="Comma 2 2 9 7" xfId="22237" xr:uid="{00000000-0005-0000-0000-00000E1A0000}"/>
    <cellStyle name="Comma 2 2 9 8" xfId="40698" xr:uid="{00000000-0005-0000-0000-00000F1A0000}"/>
    <cellStyle name="Comma 2 20" xfId="761" xr:uid="{00000000-0005-0000-0000-0000101A0000}"/>
    <cellStyle name="Comma 2 21" xfId="762" xr:uid="{00000000-0005-0000-0000-0000111A0000}"/>
    <cellStyle name="Comma 2 22" xfId="763" xr:uid="{00000000-0005-0000-0000-0000121A0000}"/>
    <cellStyle name="Comma 2 23" xfId="709" xr:uid="{00000000-0005-0000-0000-0000131A0000}"/>
    <cellStyle name="Comma 2 23 2" xfId="3880" xr:uid="{00000000-0005-0000-0000-0000141A0000}"/>
    <cellStyle name="Comma 2 23 2 2" xfId="5493" xr:uid="{00000000-0005-0000-0000-0000151A0000}"/>
    <cellStyle name="Comma 2 23 2 2 2" xfId="8578" xr:uid="{00000000-0005-0000-0000-0000161A0000}"/>
    <cellStyle name="Comma 2 23 2 2 2 2" xfId="14770" xr:uid="{00000000-0005-0000-0000-0000171A0000}"/>
    <cellStyle name="Comma 2 23 2 2 2 2 2" xfId="33730" xr:uid="{00000000-0005-0000-0000-0000181A0000}"/>
    <cellStyle name="Comma 2 23 2 2 2 2 3" xfId="52194" xr:uid="{00000000-0005-0000-0000-0000191A0000}"/>
    <cellStyle name="Comma 2 23 2 2 2 3" xfId="20922" xr:uid="{00000000-0005-0000-0000-00001A1A0000}"/>
    <cellStyle name="Comma 2 23 2 2 2 3 2" xfId="39882" xr:uid="{00000000-0005-0000-0000-00001B1A0000}"/>
    <cellStyle name="Comma 2 23 2 2 2 3 3" xfId="58346" xr:uid="{00000000-0005-0000-0000-00001C1A0000}"/>
    <cellStyle name="Comma 2 23 2 2 2 4" xfId="27577" xr:uid="{00000000-0005-0000-0000-00001D1A0000}"/>
    <cellStyle name="Comma 2 23 2 2 2 5" xfId="46041" xr:uid="{00000000-0005-0000-0000-00001E1A0000}"/>
    <cellStyle name="Comma 2 23 2 2 3" xfId="11704" xr:uid="{00000000-0005-0000-0000-00001F1A0000}"/>
    <cellStyle name="Comma 2 23 2 2 3 2" xfId="30664" xr:uid="{00000000-0005-0000-0000-0000201A0000}"/>
    <cellStyle name="Comma 2 23 2 2 3 3" xfId="49128" xr:uid="{00000000-0005-0000-0000-0000211A0000}"/>
    <cellStyle name="Comma 2 23 2 2 4" xfId="17856" xr:uid="{00000000-0005-0000-0000-0000221A0000}"/>
    <cellStyle name="Comma 2 23 2 2 4 2" xfId="36816" xr:uid="{00000000-0005-0000-0000-0000231A0000}"/>
    <cellStyle name="Comma 2 23 2 2 4 3" xfId="55280" xr:uid="{00000000-0005-0000-0000-0000241A0000}"/>
    <cellStyle name="Comma 2 23 2 2 5" xfId="24511" xr:uid="{00000000-0005-0000-0000-0000251A0000}"/>
    <cellStyle name="Comma 2 23 2 2 6" xfId="42975" xr:uid="{00000000-0005-0000-0000-0000261A0000}"/>
    <cellStyle name="Comma 2 23 2 3" xfId="7043" xr:uid="{00000000-0005-0000-0000-0000271A0000}"/>
    <cellStyle name="Comma 2 23 2 3 2" xfId="13236" xr:uid="{00000000-0005-0000-0000-0000281A0000}"/>
    <cellStyle name="Comma 2 23 2 3 2 2" xfId="32196" xr:uid="{00000000-0005-0000-0000-0000291A0000}"/>
    <cellStyle name="Comma 2 23 2 3 2 3" xfId="50660" xr:uid="{00000000-0005-0000-0000-00002A1A0000}"/>
    <cellStyle name="Comma 2 23 2 3 3" xfId="19388" xr:uid="{00000000-0005-0000-0000-00002B1A0000}"/>
    <cellStyle name="Comma 2 23 2 3 3 2" xfId="38348" xr:uid="{00000000-0005-0000-0000-00002C1A0000}"/>
    <cellStyle name="Comma 2 23 2 3 3 3" xfId="56812" xr:uid="{00000000-0005-0000-0000-00002D1A0000}"/>
    <cellStyle name="Comma 2 23 2 3 4" xfId="26043" xr:uid="{00000000-0005-0000-0000-00002E1A0000}"/>
    <cellStyle name="Comma 2 23 2 3 5" xfId="44507" xr:uid="{00000000-0005-0000-0000-00002F1A0000}"/>
    <cellStyle name="Comma 2 23 2 4" xfId="10170" xr:uid="{00000000-0005-0000-0000-0000301A0000}"/>
    <cellStyle name="Comma 2 23 2 4 2" xfId="29130" xr:uid="{00000000-0005-0000-0000-0000311A0000}"/>
    <cellStyle name="Comma 2 23 2 4 3" xfId="47594" xr:uid="{00000000-0005-0000-0000-0000321A0000}"/>
    <cellStyle name="Comma 2 23 2 5" xfId="16322" xr:uid="{00000000-0005-0000-0000-0000331A0000}"/>
    <cellStyle name="Comma 2 23 2 5 2" xfId="35282" xr:uid="{00000000-0005-0000-0000-0000341A0000}"/>
    <cellStyle name="Comma 2 23 2 5 3" xfId="53746" xr:uid="{00000000-0005-0000-0000-0000351A0000}"/>
    <cellStyle name="Comma 2 23 2 6" xfId="22977" xr:uid="{00000000-0005-0000-0000-0000361A0000}"/>
    <cellStyle name="Comma 2 23 2 7" xfId="41441" xr:uid="{00000000-0005-0000-0000-0000371A0000}"/>
    <cellStyle name="Comma 2 23 3" xfId="4708" xr:uid="{00000000-0005-0000-0000-0000381A0000}"/>
    <cellStyle name="Comma 2 23 3 2" xfId="7809" xr:uid="{00000000-0005-0000-0000-0000391A0000}"/>
    <cellStyle name="Comma 2 23 3 2 2" xfId="14001" xr:uid="{00000000-0005-0000-0000-00003A1A0000}"/>
    <cellStyle name="Comma 2 23 3 2 2 2" xfId="32961" xr:uid="{00000000-0005-0000-0000-00003B1A0000}"/>
    <cellStyle name="Comma 2 23 3 2 2 3" xfId="51425" xr:uid="{00000000-0005-0000-0000-00003C1A0000}"/>
    <cellStyle name="Comma 2 23 3 2 3" xfId="20153" xr:uid="{00000000-0005-0000-0000-00003D1A0000}"/>
    <cellStyle name="Comma 2 23 3 2 3 2" xfId="39113" xr:uid="{00000000-0005-0000-0000-00003E1A0000}"/>
    <cellStyle name="Comma 2 23 3 2 3 3" xfId="57577" xr:uid="{00000000-0005-0000-0000-00003F1A0000}"/>
    <cellStyle name="Comma 2 23 3 2 4" xfId="26808" xr:uid="{00000000-0005-0000-0000-0000401A0000}"/>
    <cellStyle name="Comma 2 23 3 2 5" xfId="45272" xr:uid="{00000000-0005-0000-0000-0000411A0000}"/>
    <cellStyle name="Comma 2 23 3 3" xfId="10935" xr:uid="{00000000-0005-0000-0000-0000421A0000}"/>
    <cellStyle name="Comma 2 23 3 3 2" xfId="29895" xr:uid="{00000000-0005-0000-0000-0000431A0000}"/>
    <cellStyle name="Comma 2 23 3 3 3" xfId="48359" xr:uid="{00000000-0005-0000-0000-0000441A0000}"/>
    <cellStyle name="Comma 2 23 3 4" xfId="17087" xr:uid="{00000000-0005-0000-0000-0000451A0000}"/>
    <cellStyle name="Comma 2 23 3 4 2" xfId="36047" xr:uid="{00000000-0005-0000-0000-0000461A0000}"/>
    <cellStyle name="Comma 2 23 3 4 3" xfId="54511" xr:uid="{00000000-0005-0000-0000-0000471A0000}"/>
    <cellStyle name="Comma 2 23 3 5" xfId="23742" xr:uid="{00000000-0005-0000-0000-0000481A0000}"/>
    <cellStyle name="Comma 2 23 3 6" xfId="42206" xr:uid="{00000000-0005-0000-0000-0000491A0000}"/>
    <cellStyle name="Comma 2 23 4" xfId="6274" xr:uid="{00000000-0005-0000-0000-00004A1A0000}"/>
    <cellStyle name="Comma 2 23 4 2" xfId="12467" xr:uid="{00000000-0005-0000-0000-00004B1A0000}"/>
    <cellStyle name="Comma 2 23 4 2 2" xfId="31427" xr:uid="{00000000-0005-0000-0000-00004C1A0000}"/>
    <cellStyle name="Comma 2 23 4 2 3" xfId="49891" xr:uid="{00000000-0005-0000-0000-00004D1A0000}"/>
    <cellStyle name="Comma 2 23 4 3" xfId="18619" xr:uid="{00000000-0005-0000-0000-00004E1A0000}"/>
    <cellStyle name="Comma 2 23 4 3 2" xfId="37579" xr:uid="{00000000-0005-0000-0000-00004F1A0000}"/>
    <cellStyle name="Comma 2 23 4 3 3" xfId="56043" xr:uid="{00000000-0005-0000-0000-0000501A0000}"/>
    <cellStyle name="Comma 2 23 4 4" xfId="25274" xr:uid="{00000000-0005-0000-0000-0000511A0000}"/>
    <cellStyle name="Comma 2 23 4 5" xfId="43738" xr:uid="{00000000-0005-0000-0000-0000521A0000}"/>
    <cellStyle name="Comma 2 23 5" xfId="9401" xr:uid="{00000000-0005-0000-0000-0000531A0000}"/>
    <cellStyle name="Comma 2 23 5 2" xfId="28361" xr:uid="{00000000-0005-0000-0000-0000541A0000}"/>
    <cellStyle name="Comma 2 23 5 3" xfId="46825" xr:uid="{00000000-0005-0000-0000-0000551A0000}"/>
    <cellStyle name="Comma 2 23 6" xfId="15553" xr:uid="{00000000-0005-0000-0000-0000561A0000}"/>
    <cellStyle name="Comma 2 23 6 2" xfId="34513" xr:uid="{00000000-0005-0000-0000-0000571A0000}"/>
    <cellStyle name="Comma 2 23 6 3" xfId="52977" xr:uid="{00000000-0005-0000-0000-0000581A0000}"/>
    <cellStyle name="Comma 2 23 7" xfId="22208" xr:uid="{00000000-0005-0000-0000-0000591A0000}"/>
    <cellStyle name="Comma 2 23 8" xfId="40669" xr:uid="{00000000-0005-0000-0000-00005A1A0000}"/>
    <cellStyle name="Comma 2 24" xfId="9267" xr:uid="{00000000-0005-0000-0000-00005B1A0000}"/>
    <cellStyle name="Comma 2 3" xfId="55" xr:uid="{00000000-0005-0000-0000-00005C1A0000}"/>
    <cellStyle name="Comma 2 3 2" xfId="765" xr:uid="{00000000-0005-0000-0000-00005D1A0000}"/>
    <cellStyle name="Comma 2 3 3" xfId="766" xr:uid="{00000000-0005-0000-0000-00005E1A0000}"/>
    <cellStyle name="Comma 2 3 4" xfId="3725" xr:uid="{00000000-0005-0000-0000-00005F1A0000}"/>
    <cellStyle name="Comma 2 3 5" xfId="764" xr:uid="{00000000-0005-0000-0000-0000601A0000}"/>
    <cellStyle name="Comma 2 3 6" xfId="9297" xr:uid="{00000000-0005-0000-0000-0000611A0000}"/>
    <cellStyle name="Comma 2 3 7" xfId="421" xr:uid="{00000000-0005-0000-0000-0000621A0000}"/>
    <cellStyle name="Comma 2 4" xfId="243" xr:uid="{00000000-0005-0000-0000-0000631A0000}"/>
    <cellStyle name="Comma 2 4 2" xfId="768" xr:uid="{00000000-0005-0000-0000-0000641A0000}"/>
    <cellStyle name="Comma 2 4 3" xfId="769" xr:uid="{00000000-0005-0000-0000-0000651A0000}"/>
    <cellStyle name="Comma 2 4 4" xfId="770" xr:uid="{00000000-0005-0000-0000-0000661A0000}"/>
    <cellStyle name="Comma 2 4 4 2" xfId="771" xr:uid="{00000000-0005-0000-0000-0000671A0000}"/>
    <cellStyle name="Comma 2 4 5" xfId="772" xr:uid="{00000000-0005-0000-0000-0000681A0000}"/>
    <cellStyle name="Comma 2 4 5 2" xfId="773" xr:uid="{00000000-0005-0000-0000-0000691A0000}"/>
    <cellStyle name="Comma 2 4 6" xfId="767" xr:uid="{00000000-0005-0000-0000-00006A1A0000}"/>
    <cellStyle name="Comma 2 5" xfId="434" xr:uid="{00000000-0005-0000-0000-00006B1A0000}"/>
    <cellStyle name="Comma 2 5 2" xfId="775" xr:uid="{00000000-0005-0000-0000-00006C1A0000}"/>
    <cellStyle name="Comma 2 5 3" xfId="776" xr:uid="{00000000-0005-0000-0000-00006D1A0000}"/>
    <cellStyle name="Comma 2 5 4" xfId="3726" xr:uid="{00000000-0005-0000-0000-00006E1A0000}"/>
    <cellStyle name="Comma 2 5 5" xfId="774" xr:uid="{00000000-0005-0000-0000-00006F1A0000}"/>
    <cellStyle name="Comma 2 6" xfId="467" xr:uid="{00000000-0005-0000-0000-0000701A0000}"/>
    <cellStyle name="Comma 2 6 2" xfId="778" xr:uid="{00000000-0005-0000-0000-0000711A0000}"/>
    <cellStyle name="Comma 2 6 3" xfId="779" xr:uid="{00000000-0005-0000-0000-0000721A0000}"/>
    <cellStyle name="Comma 2 6 4" xfId="777" xr:uid="{00000000-0005-0000-0000-0000731A0000}"/>
    <cellStyle name="Comma 2 7" xfId="401" xr:uid="{00000000-0005-0000-0000-0000741A0000}"/>
    <cellStyle name="Comma 2 7 2" xfId="3727" xr:uid="{00000000-0005-0000-0000-0000751A0000}"/>
    <cellStyle name="Comma 2 7 3" xfId="780" xr:uid="{00000000-0005-0000-0000-0000761A0000}"/>
    <cellStyle name="Comma 2 8" xfId="422" xr:uid="{00000000-0005-0000-0000-0000771A0000}"/>
    <cellStyle name="Comma 2 8 2" xfId="3728" xr:uid="{00000000-0005-0000-0000-0000781A0000}"/>
    <cellStyle name="Comma 2 8 3" xfId="781" xr:uid="{00000000-0005-0000-0000-0000791A0000}"/>
    <cellStyle name="Comma 2 9" xfId="430" xr:uid="{00000000-0005-0000-0000-00007A1A0000}"/>
    <cellStyle name="Comma 2 9 2" xfId="3729" xr:uid="{00000000-0005-0000-0000-00007B1A0000}"/>
    <cellStyle name="Comma 2 9 3" xfId="782" xr:uid="{00000000-0005-0000-0000-00007C1A0000}"/>
    <cellStyle name="Comma 20" xfId="783" xr:uid="{00000000-0005-0000-0000-00007D1A0000}"/>
    <cellStyle name="Comma 200" xfId="4597" xr:uid="{00000000-0005-0000-0000-00007E1A0000}"/>
    <cellStyle name="Comma 201" xfId="4565" xr:uid="{00000000-0005-0000-0000-00007F1A0000}"/>
    <cellStyle name="Comma 202" xfId="4577" xr:uid="{00000000-0005-0000-0000-0000801A0000}"/>
    <cellStyle name="Comma 203" xfId="4586" xr:uid="{00000000-0005-0000-0000-0000811A0000}"/>
    <cellStyle name="Comma 204" xfId="3822" xr:uid="{00000000-0005-0000-0000-0000821A0000}"/>
    <cellStyle name="Comma 204 2" xfId="5411" xr:uid="{00000000-0005-0000-0000-0000831A0000}"/>
    <cellStyle name="Comma 204 2 2" xfId="8496" xr:uid="{00000000-0005-0000-0000-0000841A0000}"/>
    <cellStyle name="Comma 204 2 2 2" xfId="14688" xr:uid="{00000000-0005-0000-0000-0000851A0000}"/>
    <cellStyle name="Comma 204 2 2 2 2" xfId="33648" xr:uid="{00000000-0005-0000-0000-0000861A0000}"/>
    <cellStyle name="Comma 204 2 2 2 3" xfId="52112" xr:uid="{00000000-0005-0000-0000-0000871A0000}"/>
    <cellStyle name="Comma 204 2 2 3" xfId="20840" xr:uid="{00000000-0005-0000-0000-0000881A0000}"/>
    <cellStyle name="Comma 204 2 2 3 2" xfId="39800" xr:uid="{00000000-0005-0000-0000-0000891A0000}"/>
    <cellStyle name="Comma 204 2 2 3 3" xfId="58264" xr:uid="{00000000-0005-0000-0000-00008A1A0000}"/>
    <cellStyle name="Comma 204 2 2 4" xfId="27495" xr:uid="{00000000-0005-0000-0000-00008B1A0000}"/>
    <cellStyle name="Comma 204 2 2 5" xfId="45959" xr:uid="{00000000-0005-0000-0000-00008C1A0000}"/>
    <cellStyle name="Comma 204 2 3" xfId="11622" xr:uid="{00000000-0005-0000-0000-00008D1A0000}"/>
    <cellStyle name="Comma 204 2 3 2" xfId="30582" xr:uid="{00000000-0005-0000-0000-00008E1A0000}"/>
    <cellStyle name="Comma 204 2 3 3" xfId="49046" xr:uid="{00000000-0005-0000-0000-00008F1A0000}"/>
    <cellStyle name="Comma 204 2 4" xfId="17774" xr:uid="{00000000-0005-0000-0000-0000901A0000}"/>
    <cellStyle name="Comma 204 2 4 2" xfId="36734" xr:uid="{00000000-0005-0000-0000-0000911A0000}"/>
    <cellStyle name="Comma 204 2 4 3" xfId="55198" xr:uid="{00000000-0005-0000-0000-0000921A0000}"/>
    <cellStyle name="Comma 204 2 5" xfId="24429" xr:uid="{00000000-0005-0000-0000-0000931A0000}"/>
    <cellStyle name="Comma 204 2 6" xfId="42893" xr:uid="{00000000-0005-0000-0000-0000941A0000}"/>
    <cellStyle name="Comma 204 3" xfId="6961" xr:uid="{00000000-0005-0000-0000-0000951A0000}"/>
    <cellStyle name="Comma 204 3 2" xfId="13154" xr:uid="{00000000-0005-0000-0000-0000961A0000}"/>
    <cellStyle name="Comma 204 3 2 2" xfId="32114" xr:uid="{00000000-0005-0000-0000-0000971A0000}"/>
    <cellStyle name="Comma 204 3 2 3" xfId="50578" xr:uid="{00000000-0005-0000-0000-0000981A0000}"/>
    <cellStyle name="Comma 204 3 3" xfId="19306" xr:uid="{00000000-0005-0000-0000-0000991A0000}"/>
    <cellStyle name="Comma 204 3 3 2" xfId="38266" xr:uid="{00000000-0005-0000-0000-00009A1A0000}"/>
    <cellStyle name="Comma 204 3 3 3" xfId="56730" xr:uid="{00000000-0005-0000-0000-00009B1A0000}"/>
    <cellStyle name="Comma 204 3 4" xfId="25961" xr:uid="{00000000-0005-0000-0000-00009C1A0000}"/>
    <cellStyle name="Comma 204 3 5" xfId="44425" xr:uid="{00000000-0005-0000-0000-00009D1A0000}"/>
    <cellStyle name="Comma 204 4" xfId="10088" xr:uid="{00000000-0005-0000-0000-00009E1A0000}"/>
    <cellStyle name="Comma 204 4 2" xfId="29048" xr:uid="{00000000-0005-0000-0000-00009F1A0000}"/>
    <cellStyle name="Comma 204 4 3" xfId="47512" xr:uid="{00000000-0005-0000-0000-0000A01A0000}"/>
    <cellStyle name="Comma 204 5" xfId="16240" xr:uid="{00000000-0005-0000-0000-0000A11A0000}"/>
    <cellStyle name="Comma 204 5 2" xfId="35200" xr:uid="{00000000-0005-0000-0000-0000A21A0000}"/>
    <cellStyle name="Comma 204 5 3" xfId="53664" xr:uid="{00000000-0005-0000-0000-0000A31A0000}"/>
    <cellStyle name="Comma 204 6" xfId="22895" xr:uid="{00000000-0005-0000-0000-0000A41A0000}"/>
    <cellStyle name="Comma 204 7" xfId="41359" xr:uid="{00000000-0005-0000-0000-0000A51A0000}"/>
    <cellStyle name="Comma 205" xfId="4622" xr:uid="{00000000-0005-0000-0000-0000A61A0000}"/>
    <cellStyle name="Comma 205 2" xfId="7724" xr:uid="{00000000-0005-0000-0000-0000A71A0000}"/>
    <cellStyle name="Comma 205 2 2" xfId="13917" xr:uid="{00000000-0005-0000-0000-0000A81A0000}"/>
    <cellStyle name="Comma 205 2 2 2" xfId="32877" xr:uid="{00000000-0005-0000-0000-0000A91A0000}"/>
    <cellStyle name="Comma 205 2 2 3" xfId="51341" xr:uid="{00000000-0005-0000-0000-0000AA1A0000}"/>
    <cellStyle name="Comma 205 2 3" xfId="20069" xr:uid="{00000000-0005-0000-0000-0000AB1A0000}"/>
    <cellStyle name="Comma 205 2 3 2" xfId="39029" xr:uid="{00000000-0005-0000-0000-0000AC1A0000}"/>
    <cellStyle name="Comma 205 2 3 3" xfId="57493" xr:uid="{00000000-0005-0000-0000-0000AD1A0000}"/>
    <cellStyle name="Comma 205 2 4" xfId="26724" xr:uid="{00000000-0005-0000-0000-0000AE1A0000}"/>
    <cellStyle name="Comma 205 2 5" xfId="45188" xr:uid="{00000000-0005-0000-0000-0000AF1A0000}"/>
    <cellStyle name="Comma 205 3" xfId="10851" xr:uid="{00000000-0005-0000-0000-0000B01A0000}"/>
    <cellStyle name="Comma 205 3 2" xfId="29811" xr:uid="{00000000-0005-0000-0000-0000B11A0000}"/>
    <cellStyle name="Comma 205 3 3" xfId="48275" xr:uid="{00000000-0005-0000-0000-0000B21A0000}"/>
    <cellStyle name="Comma 205 4" xfId="17003" xr:uid="{00000000-0005-0000-0000-0000B31A0000}"/>
    <cellStyle name="Comma 205 4 2" xfId="35963" xr:uid="{00000000-0005-0000-0000-0000B41A0000}"/>
    <cellStyle name="Comma 205 4 3" xfId="54427" xr:uid="{00000000-0005-0000-0000-0000B51A0000}"/>
    <cellStyle name="Comma 205 5" xfId="23658" xr:uid="{00000000-0005-0000-0000-0000B61A0000}"/>
    <cellStyle name="Comma 205 6" xfId="42122" xr:uid="{00000000-0005-0000-0000-0000B71A0000}"/>
    <cellStyle name="Comma 206" xfId="4624" xr:uid="{00000000-0005-0000-0000-0000B81A0000}"/>
    <cellStyle name="Comma 206 2" xfId="7726" xr:uid="{00000000-0005-0000-0000-0000B91A0000}"/>
    <cellStyle name="Comma 206 2 2" xfId="13918" xr:uid="{00000000-0005-0000-0000-0000BA1A0000}"/>
    <cellStyle name="Comma 206 2 2 2" xfId="32878" xr:uid="{00000000-0005-0000-0000-0000BB1A0000}"/>
    <cellStyle name="Comma 206 2 2 3" xfId="51342" xr:uid="{00000000-0005-0000-0000-0000BC1A0000}"/>
    <cellStyle name="Comma 206 2 3" xfId="20070" xr:uid="{00000000-0005-0000-0000-0000BD1A0000}"/>
    <cellStyle name="Comma 206 2 3 2" xfId="39030" xr:uid="{00000000-0005-0000-0000-0000BE1A0000}"/>
    <cellStyle name="Comma 206 2 3 3" xfId="57494" xr:uid="{00000000-0005-0000-0000-0000BF1A0000}"/>
    <cellStyle name="Comma 206 2 4" xfId="26725" xr:uid="{00000000-0005-0000-0000-0000C01A0000}"/>
    <cellStyle name="Comma 206 2 5" xfId="45189" xr:uid="{00000000-0005-0000-0000-0000C11A0000}"/>
    <cellStyle name="Comma 206 3" xfId="10852" xr:uid="{00000000-0005-0000-0000-0000C21A0000}"/>
    <cellStyle name="Comma 206 3 2" xfId="29812" xr:uid="{00000000-0005-0000-0000-0000C31A0000}"/>
    <cellStyle name="Comma 206 3 3" xfId="48276" xr:uid="{00000000-0005-0000-0000-0000C41A0000}"/>
    <cellStyle name="Comma 206 4" xfId="17004" xr:uid="{00000000-0005-0000-0000-0000C51A0000}"/>
    <cellStyle name="Comma 206 4 2" xfId="35964" xr:uid="{00000000-0005-0000-0000-0000C61A0000}"/>
    <cellStyle name="Comma 206 4 3" xfId="54428" xr:uid="{00000000-0005-0000-0000-0000C71A0000}"/>
    <cellStyle name="Comma 206 5" xfId="23659" xr:uid="{00000000-0005-0000-0000-0000C81A0000}"/>
    <cellStyle name="Comma 206 6" xfId="42123" xr:uid="{00000000-0005-0000-0000-0000C91A0000}"/>
    <cellStyle name="Comma 207" xfId="6189" xr:uid="{00000000-0005-0000-0000-0000CA1A0000}"/>
    <cellStyle name="Comma 208" xfId="9260" xr:uid="{00000000-0005-0000-0000-0000CB1A0000}"/>
    <cellStyle name="Comma 209" xfId="9262" xr:uid="{00000000-0005-0000-0000-0000CC1A0000}"/>
    <cellStyle name="Comma 21" xfId="784" xr:uid="{00000000-0005-0000-0000-0000CD1A0000}"/>
    <cellStyle name="Comma 210" xfId="9316" xr:uid="{00000000-0005-0000-0000-0000CE1A0000}"/>
    <cellStyle name="Comma 211" xfId="21623" xr:uid="{00000000-0005-0000-0000-0000CF1A0000}"/>
    <cellStyle name="Comma 212" xfId="481" xr:uid="{00000000-0005-0000-0000-0000D01A0000}"/>
    <cellStyle name="Comma 213" xfId="3249" xr:uid="{00000000-0005-0000-0000-0000D11A0000}"/>
    <cellStyle name="Comma 214" xfId="21685" xr:uid="{00000000-0005-0000-0000-0000D21A0000}"/>
    <cellStyle name="Comma 215" xfId="21803" xr:uid="{00000000-0005-0000-0000-0000D31A0000}"/>
    <cellStyle name="Comma 216" xfId="21959" xr:uid="{00000000-0005-0000-0000-0000D41A0000}"/>
    <cellStyle name="Comma 217" xfId="21913" xr:uid="{00000000-0005-0000-0000-0000D51A0000}"/>
    <cellStyle name="Comma 218" xfId="21873" xr:uid="{00000000-0005-0000-0000-0000D61A0000}"/>
    <cellStyle name="Comma 219" xfId="21910" xr:uid="{00000000-0005-0000-0000-0000D71A0000}"/>
    <cellStyle name="Comma 22" xfId="785" xr:uid="{00000000-0005-0000-0000-0000D81A0000}"/>
    <cellStyle name="Comma 220" xfId="21920" xr:uid="{00000000-0005-0000-0000-0000D91A0000}"/>
    <cellStyle name="Comma 221" xfId="21735" xr:uid="{00000000-0005-0000-0000-0000DA1A0000}"/>
    <cellStyle name="Comma 222" xfId="21909" xr:uid="{00000000-0005-0000-0000-0000DB1A0000}"/>
    <cellStyle name="Comma 223" xfId="21991" xr:uid="{00000000-0005-0000-0000-0000DC1A0000}"/>
    <cellStyle name="Comma 224" xfId="21663" xr:uid="{00000000-0005-0000-0000-0000DD1A0000}"/>
    <cellStyle name="Comma 225" xfId="21744" xr:uid="{00000000-0005-0000-0000-0000DE1A0000}"/>
    <cellStyle name="Comma 226" xfId="22125" xr:uid="{00000000-0005-0000-0000-0000DF1A0000}"/>
    <cellStyle name="Comma 227" xfId="40586" xr:uid="{00000000-0005-0000-0000-0000E01A0000}"/>
    <cellStyle name="Comma 228" xfId="59088" xr:uid="{00000000-0005-0000-0000-0000E11A0000}"/>
    <cellStyle name="Comma 23" xfId="786" xr:uid="{00000000-0005-0000-0000-0000E21A0000}"/>
    <cellStyle name="Comma 24" xfId="787" xr:uid="{00000000-0005-0000-0000-0000E31A0000}"/>
    <cellStyle name="Comma 25" xfId="788" xr:uid="{00000000-0005-0000-0000-0000E41A0000}"/>
    <cellStyle name="Comma 26" xfId="789" xr:uid="{00000000-0005-0000-0000-0000E51A0000}"/>
    <cellStyle name="Comma 27" xfId="790" xr:uid="{00000000-0005-0000-0000-0000E61A0000}"/>
    <cellStyle name="Comma 28" xfId="791" xr:uid="{00000000-0005-0000-0000-0000E71A0000}"/>
    <cellStyle name="Comma 29" xfId="792" xr:uid="{00000000-0005-0000-0000-0000E81A0000}"/>
    <cellStyle name="Comma 3" xfId="12" xr:uid="{00000000-0005-0000-0000-0000E91A0000}"/>
    <cellStyle name="Comma 3 10" xfId="793" xr:uid="{00000000-0005-0000-0000-0000EA1A0000}"/>
    <cellStyle name="Comma 3 10 2" xfId="3910" xr:uid="{00000000-0005-0000-0000-0000EB1A0000}"/>
    <cellStyle name="Comma 3 10 2 2" xfId="5523" xr:uid="{00000000-0005-0000-0000-0000EC1A0000}"/>
    <cellStyle name="Comma 3 10 2 2 2" xfId="8608" xr:uid="{00000000-0005-0000-0000-0000ED1A0000}"/>
    <cellStyle name="Comma 3 10 2 2 2 2" xfId="14800" xr:uid="{00000000-0005-0000-0000-0000EE1A0000}"/>
    <cellStyle name="Comma 3 10 2 2 2 2 2" xfId="33760" xr:uid="{00000000-0005-0000-0000-0000EF1A0000}"/>
    <cellStyle name="Comma 3 10 2 2 2 2 3" xfId="52224" xr:uid="{00000000-0005-0000-0000-0000F01A0000}"/>
    <cellStyle name="Comma 3 10 2 2 2 3" xfId="20952" xr:uid="{00000000-0005-0000-0000-0000F11A0000}"/>
    <cellStyle name="Comma 3 10 2 2 2 3 2" xfId="39912" xr:uid="{00000000-0005-0000-0000-0000F21A0000}"/>
    <cellStyle name="Comma 3 10 2 2 2 3 3" xfId="58376" xr:uid="{00000000-0005-0000-0000-0000F31A0000}"/>
    <cellStyle name="Comma 3 10 2 2 2 4" xfId="27607" xr:uid="{00000000-0005-0000-0000-0000F41A0000}"/>
    <cellStyle name="Comma 3 10 2 2 2 5" xfId="46071" xr:uid="{00000000-0005-0000-0000-0000F51A0000}"/>
    <cellStyle name="Comma 3 10 2 2 3" xfId="11734" xr:uid="{00000000-0005-0000-0000-0000F61A0000}"/>
    <cellStyle name="Comma 3 10 2 2 3 2" xfId="30694" xr:uid="{00000000-0005-0000-0000-0000F71A0000}"/>
    <cellStyle name="Comma 3 10 2 2 3 3" xfId="49158" xr:uid="{00000000-0005-0000-0000-0000F81A0000}"/>
    <cellStyle name="Comma 3 10 2 2 4" xfId="17886" xr:uid="{00000000-0005-0000-0000-0000F91A0000}"/>
    <cellStyle name="Comma 3 10 2 2 4 2" xfId="36846" xr:uid="{00000000-0005-0000-0000-0000FA1A0000}"/>
    <cellStyle name="Comma 3 10 2 2 4 3" xfId="55310" xr:uid="{00000000-0005-0000-0000-0000FB1A0000}"/>
    <cellStyle name="Comma 3 10 2 2 5" xfId="24541" xr:uid="{00000000-0005-0000-0000-0000FC1A0000}"/>
    <cellStyle name="Comma 3 10 2 2 6" xfId="43005" xr:uid="{00000000-0005-0000-0000-0000FD1A0000}"/>
    <cellStyle name="Comma 3 10 2 3" xfId="7073" xr:uid="{00000000-0005-0000-0000-0000FE1A0000}"/>
    <cellStyle name="Comma 3 10 2 3 2" xfId="13266" xr:uid="{00000000-0005-0000-0000-0000FF1A0000}"/>
    <cellStyle name="Comma 3 10 2 3 2 2" xfId="32226" xr:uid="{00000000-0005-0000-0000-0000001B0000}"/>
    <cellStyle name="Comma 3 10 2 3 2 3" xfId="50690" xr:uid="{00000000-0005-0000-0000-0000011B0000}"/>
    <cellStyle name="Comma 3 10 2 3 3" xfId="19418" xr:uid="{00000000-0005-0000-0000-0000021B0000}"/>
    <cellStyle name="Comma 3 10 2 3 3 2" xfId="38378" xr:uid="{00000000-0005-0000-0000-0000031B0000}"/>
    <cellStyle name="Comma 3 10 2 3 3 3" xfId="56842" xr:uid="{00000000-0005-0000-0000-0000041B0000}"/>
    <cellStyle name="Comma 3 10 2 3 4" xfId="26073" xr:uid="{00000000-0005-0000-0000-0000051B0000}"/>
    <cellStyle name="Comma 3 10 2 3 5" xfId="44537" xr:uid="{00000000-0005-0000-0000-0000061B0000}"/>
    <cellStyle name="Comma 3 10 2 4" xfId="10200" xr:uid="{00000000-0005-0000-0000-0000071B0000}"/>
    <cellStyle name="Comma 3 10 2 4 2" xfId="29160" xr:uid="{00000000-0005-0000-0000-0000081B0000}"/>
    <cellStyle name="Comma 3 10 2 4 3" xfId="47624" xr:uid="{00000000-0005-0000-0000-0000091B0000}"/>
    <cellStyle name="Comma 3 10 2 5" xfId="16352" xr:uid="{00000000-0005-0000-0000-00000A1B0000}"/>
    <cellStyle name="Comma 3 10 2 5 2" xfId="35312" xr:uid="{00000000-0005-0000-0000-00000B1B0000}"/>
    <cellStyle name="Comma 3 10 2 5 3" xfId="53776" xr:uid="{00000000-0005-0000-0000-00000C1B0000}"/>
    <cellStyle name="Comma 3 10 2 6" xfId="23007" xr:uid="{00000000-0005-0000-0000-00000D1B0000}"/>
    <cellStyle name="Comma 3 10 2 7" xfId="41471" xr:uid="{00000000-0005-0000-0000-00000E1B0000}"/>
    <cellStyle name="Comma 3 10 3" xfId="4738" xr:uid="{00000000-0005-0000-0000-00000F1B0000}"/>
    <cellStyle name="Comma 3 10 3 2" xfId="7839" xr:uid="{00000000-0005-0000-0000-0000101B0000}"/>
    <cellStyle name="Comma 3 10 3 2 2" xfId="14031" xr:uid="{00000000-0005-0000-0000-0000111B0000}"/>
    <cellStyle name="Comma 3 10 3 2 2 2" xfId="32991" xr:uid="{00000000-0005-0000-0000-0000121B0000}"/>
    <cellStyle name="Comma 3 10 3 2 2 3" xfId="51455" xr:uid="{00000000-0005-0000-0000-0000131B0000}"/>
    <cellStyle name="Comma 3 10 3 2 3" xfId="20183" xr:uid="{00000000-0005-0000-0000-0000141B0000}"/>
    <cellStyle name="Comma 3 10 3 2 3 2" xfId="39143" xr:uid="{00000000-0005-0000-0000-0000151B0000}"/>
    <cellStyle name="Comma 3 10 3 2 3 3" xfId="57607" xr:uid="{00000000-0005-0000-0000-0000161B0000}"/>
    <cellStyle name="Comma 3 10 3 2 4" xfId="26838" xr:uid="{00000000-0005-0000-0000-0000171B0000}"/>
    <cellStyle name="Comma 3 10 3 2 5" xfId="45302" xr:uid="{00000000-0005-0000-0000-0000181B0000}"/>
    <cellStyle name="Comma 3 10 3 3" xfId="10965" xr:uid="{00000000-0005-0000-0000-0000191B0000}"/>
    <cellStyle name="Comma 3 10 3 3 2" xfId="29925" xr:uid="{00000000-0005-0000-0000-00001A1B0000}"/>
    <cellStyle name="Comma 3 10 3 3 3" xfId="48389" xr:uid="{00000000-0005-0000-0000-00001B1B0000}"/>
    <cellStyle name="Comma 3 10 3 4" xfId="17117" xr:uid="{00000000-0005-0000-0000-00001C1B0000}"/>
    <cellStyle name="Comma 3 10 3 4 2" xfId="36077" xr:uid="{00000000-0005-0000-0000-00001D1B0000}"/>
    <cellStyle name="Comma 3 10 3 4 3" xfId="54541" xr:uid="{00000000-0005-0000-0000-00001E1B0000}"/>
    <cellStyle name="Comma 3 10 3 5" xfId="23772" xr:uid="{00000000-0005-0000-0000-00001F1B0000}"/>
    <cellStyle name="Comma 3 10 3 6" xfId="42236" xr:uid="{00000000-0005-0000-0000-0000201B0000}"/>
    <cellStyle name="Comma 3 10 4" xfId="6304" xr:uid="{00000000-0005-0000-0000-0000211B0000}"/>
    <cellStyle name="Comma 3 10 4 2" xfId="12497" xr:uid="{00000000-0005-0000-0000-0000221B0000}"/>
    <cellStyle name="Comma 3 10 4 2 2" xfId="31457" xr:uid="{00000000-0005-0000-0000-0000231B0000}"/>
    <cellStyle name="Comma 3 10 4 2 3" xfId="49921" xr:uid="{00000000-0005-0000-0000-0000241B0000}"/>
    <cellStyle name="Comma 3 10 4 3" xfId="18649" xr:uid="{00000000-0005-0000-0000-0000251B0000}"/>
    <cellStyle name="Comma 3 10 4 3 2" xfId="37609" xr:uid="{00000000-0005-0000-0000-0000261B0000}"/>
    <cellStyle name="Comma 3 10 4 3 3" xfId="56073" xr:uid="{00000000-0005-0000-0000-0000271B0000}"/>
    <cellStyle name="Comma 3 10 4 4" xfId="25304" xr:uid="{00000000-0005-0000-0000-0000281B0000}"/>
    <cellStyle name="Comma 3 10 4 5" xfId="43768" xr:uid="{00000000-0005-0000-0000-0000291B0000}"/>
    <cellStyle name="Comma 3 10 5" xfId="9431" xr:uid="{00000000-0005-0000-0000-00002A1B0000}"/>
    <cellStyle name="Comma 3 10 5 2" xfId="28391" xr:uid="{00000000-0005-0000-0000-00002B1B0000}"/>
    <cellStyle name="Comma 3 10 5 3" xfId="46855" xr:uid="{00000000-0005-0000-0000-00002C1B0000}"/>
    <cellStyle name="Comma 3 10 6" xfId="15583" xr:uid="{00000000-0005-0000-0000-00002D1B0000}"/>
    <cellStyle name="Comma 3 10 6 2" xfId="34543" xr:uid="{00000000-0005-0000-0000-00002E1B0000}"/>
    <cellStyle name="Comma 3 10 6 3" xfId="53007" xr:uid="{00000000-0005-0000-0000-00002F1B0000}"/>
    <cellStyle name="Comma 3 10 7" xfId="22238" xr:uid="{00000000-0005-0000-0000-0000301B0000}"/>
    <cellStyle name="Comma 3 10 8" xfId="40699" xr:uid="{00000000-0005-0000-0000-0000311B0000}"/>
    <cellStyle name="Comma 3 11" xfId="794" xr:uid="{00000000-0005-0000-0000-0000321B0000}"/>
    <cellStyle name="Comma 3 11 2" xfId="3911" xr:uid="{00000000-0005-0000-0000-0000331B0000}"/>
    <cellStyle name="Comma 3 11 2 2" xfId="5524" xr:uid="{00000000-0005-0000-0000-0000341B0000}"/>
    <cellStyle name="Comma 3 11 2 2 2" xfId="8609" xr:uid="{00000000-0005-0000-0000-0000351B0000}"/>
    <cellStyle name="Comma 3 11 2 2 2 2" xfId="14801" xr:uid="{00000000-0005-0000-0000-0000361B0000}"/>
    <cellStyle name="Comma 3 11 2 2 2 2 2" xfId="33761" xr:uid="{00000000-0005-0000-0000-0000371B0000}"/>
    <cellStyle name="Comma 3 11 2 2 2 2 3" xfId="52225" xr:uid="{00000000-0005-0000-0000-0000381B0000}"/>
    <cellStyle name="Comma 3 11 2 2 2 3" xfId="20953" xr:uid="{00000000-0005-0000-0000-0000391B0000}"/>
    <cellStyle name="Comma 3 11 2 2 2 3 2" xfId="39913" xr:uid="{00000000-0005-0000-0000-00003A1B0000}"/>
    <cellStyle name="Comma 3 11 2 2 2 3 3" xfId="58377" xr:uid="{00000000-0005-0000-0000-00003B1B0000}"/>
    <cellStyle name="Comma 3 11 2 2 2 4" xfId="27608" xr:uid="{00000000-0005-0000-0000-00003C1B0000}"/>
    <cellStyle name="Comma 3 11 2 2 2 5" xfId="46072" xr:uid="{00000000-0005-0000-0000-00003D1B0000}"/>
    <cellStyle name="Comma 3 11 2 2 3" xfId="11735" xr:uid="{00000000-0005-0000-0000-00003E1B0000}"/>
    <cellStyle name="Comma 3 11 2 2 3 2" xfId="30695" xr:uid="{00000000-0005-0000-0000-00003F1B0000}"/>
    <cellStyle name="Comma 3 11 2 2 3 3" xfId="49159" xr:uid="{00000000-0005-0000-0000-0000401B0000}"/>
    <cellStyle name="Comma 3 11 2 2 4" xfId="17887" xr:uid="{00000000-0005-0000-0000-0000411B0000}"/>
    <cellStyle name="Comma 3 11 2 2 4 2" xfId="36847" xr:uid="{00000000-0005-0000-0000-0000421B0000}"/>
    <cellStyle name="Comma 3 11 2 2 4 3" xfId="55311" xr:uid="{00000000-0005-0000-0000-0000431B0000}"/>
    <cellStyle name="Comma 3 11 2 2 5" xfId="24542" xr:uid="{00000000-0005-0000-0000-0000441B0000}"/>
    <cellStyle name="Comma 3 11 2 2 6" xfId="43006" xr:uid="{00000000-0005-0000-0000-0000451B0000}"/>
    <cellStyle name="Comma 3 11 2 3" xfId="7074" xr:uid="{00000000-0005-0000-0000-0000461B0000}"/>
    <cellStyle name="Comma 3 11 2 3 2" xfId="13267" xr:uid="{00000000-0005-0000-0000-0000471B0000}"/>
    <cellStyle name="Comma 3 11 2 3 2 2" xfId="32227" xr:uid="{00000000-0005-0000-0000-0000481B0000}"/>
    <cellStyle name="Comma 3 11 2 3 2 3" xfId="50691" xr:uid="{00000000-0005-0000-0000-0000491B0000}"/>
    <cellStyle name="Comma 3 11 2 3 3" xfId="19419" xr:uid="{00000000-0005-0000-0000-00004A1B0000}"/>
    <cellStyle name="Comma 3 11 2 3 3 2" xfId="38379" xr:uid="{00000000-0005-0000-0000-00004B1B0000}"/>
    <cellStyle name="Comma 3 11 2 3 3 3" xfId="56843" xr:uid="{00000000-0005-0000-0000-00004C1B0000}"/>
    <cellStyle name="Comma 3 11 2 3 4" xfId="26074" xr:uid="{00000000-0005-0000-0000-00004D1B0000}"/>
    <cellStyle name="Comma 3 11 2 3 5" xfId="44538" xr:uid="{00000000-0005-0000-0000-00004E1B0000}"/>
    <cellStyle name="Comma 3 11 2 4" xfId="10201" xr:uid="{00000000-0005-0000-0000-00004F1B0000}"/>
    <cellStyle name="Comma 3 11 2 4 2" xfId="29161" xr:uid="{00000000-0005-0000-0000-0000501B0000}"/>
    <cellStyle name="Comma 3 11 2 4 3" xfId="47625" xr:uid="{00000000-0005-0000-0000-0000511B0000}"/>
    <cellStyle name="Comma 3 11 2 5" xfId="16353" xr:uid="{00000000-0005-0000-0000-0000521B0000}"/>
    <cellStyle name="Comma 3 11 2 5 2" xfId="35313" xr:uid="{00000000-0005-0000-0000-0000531B0000}"/>
    <cellStyle name="Comma 3 11 2 5 3" xfId="53777" xr:uid="{00000000-0005-0000-0000-0000541B0000}"/>
    <cellStyle name="Comma 3 11 2 6" xfId="23008" xr:uid="{00000000-0005-0000-0000-0000551B0000}"/>
    <cellStyle name="Comma 3 11 2 7" xfId="41472" xr:uid="{00000000-0005-0000-0000-0000561B0000}"/>
    <cellStyle name="Comma 3 11 3" xfId="4739" xr:uid="{00000000-0005-0000-0000-0000571B0000}"/>
    <cellStyle name="Comma 3 11 3 2" xfId="7840" xr:uid="{00000000-0005-0000-0000-0000581B0000}"/>
    <cellStyle name="Comma 3 11 3 2 2" xfId="14032" xr:uid="{00000000-0005-0000-0000-0000591B0000}"/>
    <cellStyle name="Comma 3 11 3 2 2 2" xfId="32992" xr:uid="{00000000-0005-0000-0000-00005A1B0000}"/>
    <cellStyle name="Comma 3 11 3 2 2 3" xfId="51456" xr:uid="{00000000-0005-0000-0000-00005B1B0000}"/>
    <cellStyle name="Comma 3 11 3 2 3" xfId="20184" xr:uid="{00000000-0005-0000-0000-00005C1B0000}"/>
    <cellStyle name="Comma 3 11 3 2 3 2" xfId="39144" xr:uid="{00000000-0005-0000-0000-00005D1B0000}"/>
    <cellStyle name="Comma 3 11 3 2 3 3" xfId="57608" xr:uid="{00000000-0005-0000-0000-00005E1B0000}"/>
    <cellStyle name="Comma 3 11 3 2 4" xfId="26839" xr:uid="{00000000-0005-0000-0000-00005F1B0000}"/>
    <cellStyle name="Comma 3 11 3 2 5" xfId="45303" xr:uid="{00000000-0005-0000-0000-0000601B0000}"/>
    <cellStyle name="Comma 3 11 3 3" xfId="10966" xr:uid="{00000000-0005-0000-0000-0000611B0000}"/>
    <cellStyle name="Comma 3 11 3 3 2" xfId="29926" xr:uid="{00000000-0005-0000-0000-0000621B0000}"/>
    <cellStyle name="Comma 3 11 3 3 3" xfId="48390" xr:uid="{00000000-0005-0000-0000-0000631B0000}"/>
    <cellStyle name="Comma 3 11 3 4" xfId="17118" xr:uid="{00000000-0005-0000-0000-0000641B0000}"/>
    <cellStyle name="Comma 3 11 3 4 2" xfId="36078" xr:uid="{00000000-0005-0000-0000-0000651B0000}"/>
    <cellStyle name="Comma 3 11 3 4 3" xfId="54542" xr:uid="{00000000-0005-0000-0000-0000661B0000}"/>
    <cellStyle name="Comma 3 11 3 5" xfId="23773" xr:uid="{00000000-0005-0000-0000-0000671B0000}"/>
    <cellStyle name="Comma 3 11 3 6" xfId="42237" xr:uid="{00000000-0005-0000-0000-0000681B0000}"/>
    <cellStyle name="Comma 3 11 4" xfId="6305" xr:uid="{00000000-0005-0000-0000-0000691B0000}"/>
    <cellStyle name="Comma 3 11 4 2" xfId="12498" xr:uid="{00000000-0005-0000-0000-00006A1B0000}"/>
    <cellStyle name="Comma 3 11 4 2 2" xfId="31458" xr:uid="{00000000-0005-0000-0000-00006B1B0000}"/>
    <cellStyle name="Comma 3 11 4 2 3" xfId="49922" xr:uid="{00000000-0005-0000-0000-00006C1B0000}"/>
    <cellStyle name="Comma 3 11 4 3" xfId="18650" xr:uid="{00000000-0005-0000-0000-00006D1B0000}"/>
    <cellStyle name="Comma 3 11 4 3 2" xfId="37610" xr:uid="{00000000-0005-0000-0000-00006E1B0000}"/>
    <cellStyle name="Comma 3 11 4 3 3" xfId="56074" xr:uid="{00000000-0005-0000-0000-00006F1B0000}"/>
    <cellStyle name="Comma 3 11 4 4" xfId="25305" xr:uid="{00000000-0005-0000-0000-0000701B0000}"/>
    <cellStyle name="Comma 3 11 4 5" xfId="43769" xr:uid="{00000000-0005-0000-0000-0000711B0000}"/>
    <cellStyle name="Comma 3 11 5" xfId="9432" xr:uid="{00000000-0005-0000-0000-0000721B0000}"/>
    <cellStyle name="Comma 3 11 5 2" xfId="28392" xr:uid="{00000000-0005-0000-0000-0000731B0000}"/>
    <cellStyle name="Comma 3 11 5 3" xfId="46856" xr:uid="{00000000-0005-0000-0000-0000741B0000}"/>
    <cellStyle name="Comma 3 11 6" xfId="15584" xr:uid="{00000000-0005-0000-0000-0000751B0000}"/>
    <cellStyle name="Comma 3 11 6 2" xfId="34544" xr:uid="{00000000-0005-0000-0000-0000761B0000}"/>
    <cellStyle name="Comma 3 11 6 3" xfId="53008" xr:uid="{00000000-0005-0000-0000-0000771B0000}"/>
    <cellStyle name="Comma 3 11 7" xfId="22239" xr:uid="{00000000-0005-0000-0000-0000781B0000}"/>
    <cellStyle name="Comma 3 11 8" xfId="40700" xr:uid="{00000000-0005-0000-0000-0000791B0000}"/>
    <cellStyle name="Comma 3 12" xfId="795" xr:uid="{00000000-0005-0000-0000-00007A1B0000}"/>
    <cellStyle name="Comma 3 12 2" xfId="3912" xr:uid="{00000000-0005-0000-0000-00007B1B0000}"/>
    <cellStyle name="Comma 3 12 2 2" xfId="5525" xr:uid="{00000000-0005-0000-0000-00007C1B0000}"/>
    <cellStyle name="Comma 3 12 2 2 2" xfId="8610" xr:uid="{00000000-0005-0000-0000-00007D1B0000}"/>
    <cellStyle name="Comma 3 12 2 2 2 2" xfId="14802" xr:uid="{00000000-0005-0000-0000-00007E1B0000}"/>
    <cellStyle name="Comma 3 12 2 2 2 2 2" xfId="33762" xr:uid="{00000000-0005-0000-0000-00007F1B0000}"/>
    <cellStyle name="Comma 3 12 2 2 2 2 3" xfId="52226" xr:uid="{00000000-0005-0000-0000-0000801B0000}"/>
    <cellStyle name="Comma 3 12 2 2 2 3" xfId="20954" xr:uid="{00000000-0005-0000-0000-0000811B0000}"/>
    <cellStyle name="Comma 3 12 2 2 2 3 2" xfId="39914" xr:uid="{00000000-0005-0000-0000-0000821B0000}"/>
    <cellStyle name="Comma 3 12 2 2 2 3 3" xfId="58378" xr:uid="{00000000-0005-0000-0000-0000831B0000}"/>
    <cellStyle name="Comma 3 12 2 2 2 4" xfId="27609" xr:uid="{00000000-0005-0000-0000-0000841B0000}"/>
    <cellStyle name="Comma 3 12 2 2 2 5" xfId="46073" xr:uid="{00000000-0005-0000-0000-0000851B0000}"/>
    <cellStyle name="Comma 3 12 2 2 3" xfId="11736" xr:uid="{00000000-0005-0000-0000-0000861B0000}"/>
    <cellStyle name="Comma 3 12 2 2 3 2" xfId="30696" xr:uid="{00000000-0005-0000-0000-0000871B0000}"/>
    <cellStyle name="Comma 3 12 2 2 3 3" xfId="49160" xr:uid="{00000000-0005-0000-0000-0000881B0000}"/>
    <cellStyle name="Comma 3 12 2 2 4" xfId="17888" xr:uid="{00000000-0005-0000-0000-0000891B0000}"/>
    <cellStyle name="Comma 3 12 2 2 4 2" xfId="36848" xr:uid="{00000000-0005-0000-0000-00008A1B0000}"/>
    <cellStyle name="Comma 3 12 2 2 4 3" xfId="55312" xr:uid="{00000000-0005-0000-0000-00008B1B0000}"/>
    <cellStyle name="Comma 3 12 2 2 5" xfId="24543" xr:uid="{00000000-0005-0000-0000-00008C1B0000}"/>
    <cellStyle name="Comma 3 12 2 2 6" xfId="43007" xr:uid="{00000000-0005-0000-0000-00008D1B0000}"/>
    <cellStyle name="Comma 3 12 2 3" xfId="7075" xr:uid="{00000000-0005-0000-0000-00008E1B0000}"/>
    <cellStyle name="Comma 3 12 2 3 2" xfId="13268" xr:uid="{00000000-0005-0000-0000-00008F1B0000}"/>
    <cellStyle name="Comma 3 12 2 3 2 2" xfId="32228" xr:uid="{00000000-0005-0000-0000-0000901B0000}"/>
    <cellStyle name="Comma 3 12 2 3 2 3" xfId="50692" xr:uid="{00000000-0005-0000-0000-0000911B0000}"/>
    <cellStyle name="Comma 3 12 2 3 3" xfId="19420" xr:uid="{00000000-0005-0000-0000-0000921B0000}"/>
    <cellStyle name="Comma 3 12 2 3 3 2" xfId="38380" xr:uid="{00000000-0005-0000-0000-0000931B0000}"/>
    <cellStyle name="Comma 3 12 2 3 3 3" xfId="56844" xr:uid="{00000000-0005-0000-0000-0000941B0000}"/>
    <cellStyle name="Comma 3 12 2 3 4" xfId="26075" xr:uid="{00000000-0005-0000-0000-0000951B0000}"/>
    <cellStyle name="Comma 3 12 2 3 5" xfId="44539" xr:uid="{00000000-0005-0000-0000-0000961B0000}"/>
    <cellStyle name="Comma 3 12 2 4" xfId="10202" xr:uid="{00000000-0005-0000-0000-0000971B0000}"/>
    <cellStyle name="Comma 3 12 2 4 2" xfId="29162" xr:uid="{00000000-0005-0000-0000-0000981B0000}"/>
    <cellStyle name="Comma 3 12 2 4 3" xfId="47626" xr:uid="{00000000-0005-0000-0000-0000991B0000}"/>
    <cellStyle name="Comma 3 12 2 5" xfId="16354" xr:uid="{00000000-0005-0000-0000-00009A1B0000}"/>
    <cellStyle name="Comma 3 12 2 5 2" xfId="35314" xr:uid="{00000000-0005-0000-0000-00009B1B0000}"/>
    <cellStyle name="Comma 3 12 2 5 3" xfId="53778" xr:uid="{00000000-0005-0000-0000-00009C1B0000}"/>
    <cellStyle name="Comma 3 12 2 6" xfId="23009" xr:uid="{00000000-0005-0000-0000-00009D1B0000}"/>
    <cellStyle name="Comma 3 12 2 7" xfId="41473" xr:uid="{00000000-0005-0000-0000-00009E1B0000}"/>
    <cellStyle name="Comma 3 12 3" xfId="4740" xr:uid="{00000000-0005-0000-0000-00009F1B0000}"/>
    <cellStyle name="Comma 3 12 3 2" xfId="7841" xr:uid="{00000000-0005-0000-0000-0000A01B0000}"/>
    <cellStyle name="Comma 3 12 3 2 2" xfId="14033" xr:uid="{00000000-0005-0000-0000-0000A11B0000}"/>
    <cellStyle name="Comma 3 12 3 2 2 2" xfId="32993" xr:uid="{00000000-0005-0000-0000-0000A21B0000}"/>
    <cellStyle name="Comma 3 12 3 2 2 3" xfId="51457" xr:uid="{00000000-0005-0000-0000-0000A31B0000}"/>
    <cellStyle name="Comma 3 12 3 2 3" xfId="20185" xr:uid="{00000000-0005-0000-0000-0000A41B0000}"/>
    <cellStyle name="Comma 3 12 3 2 3 2" xfId="39145" xr:uid="{00000000-0005-0000-0000-0000A51B0000}"/>
    <cellStyle name="Comma 3 12 3 2 3 3" xfId="57609" xr:uid="{00000000-0005-0000-0000-0000A61B0000}"/>
    <cellStyle name="Comma 3 12 3 2 4" xfId="26840" xr:uid="{00000000-0005-0000-0000-0000A71B0000}"/>
    <cellStyle name="Comma 3 12 3 2 5" xfId="45304" xr:uid="{00000000-0005-0000-0000-0000A81B0000}"/>
    <cellStyle name="Comma 3 12 3 3" xfId="10967" xr:uid="{00000000-0005-0000-0000-0000A91B0000}"/>
    <cellStyle name="Comma 3 12 3 3 2" xfId="29927" xr:uid="{00000000-0005-0000-0000-0000AA1B0000}"/>
    <cellStyle name="Comma 3 12 3 3 3" xfId="48391" xr:uid="{00000000-0005-0000-0000-0000AB1B0000}"/>
    <cellStyle name="Comma 3 12 3 4" xfId="17119" xr:uid="{00000000-0005-0000-0000-0000AC1B0000}"/>
    <cellStyle name="Comma 3 12 3 4 2" xfId="36079" xr:uid="{00000000-0005-0000-0000-0000AD1B0000}"/>
    <cellStyle name="Comma 3 12 3 4 3" xfId="54543" xr:uid="{00000000-0005-0000-0000-0000AE1B0000}"/>
    <cellStyle name="Comma 3 12 3 5" xfId="23774" xr:uid="{00000000-0005-0000-0000-0000AF1B0000}"/>
    <cellStyle name="Comma 3 12 3 6" xfId="42238" xr:uid="{00000000-0005-0000-0000-0000B01B0000}"/>
    <cellStyle name="Comma 3 12 4" xfId="6306" xr:uid="{00000000-0005-0000-0000-0000B11B0000}"/>
    <cellStyle name="Comma 3 12 4 2" xfId="12499" xr:uid="{00000000-0005-0000-0000-0000B21B0000}"/>
    <cellStyle name="Comma 3 12 4 2 2" xfId="31459" xr:uid="{00000000-0005-0000-0000-0000B31B0000}"/>
    <cellStyle name="Comma 3 12 4 2 3" xfId="49923" xr:uid="{00000000-0005-0000-0000-0000B41B0000}"/>
    <cellStyle name="Comma 3 12 4 3" xfId="18651" xr:uid="{00000000-0005-0000-0000-0000B51B0000}"/>
    <cellStyle name="Comma 3 12 4 3 2" xfId="37611" xr:uid="{00000000-0005-0000-0000-0000B61B0000}"/>
    <cellStyle name="Comma 3 12 4 3 3" xfId="56075" xr:uid="{00000000-0005-0000-0000-0000B71B0000}"/>
    <cellStyle name="Comma 3 12 4 4" xfId="25306" xr:uid="{00000000-0005-0000-0000-0000B81B0000}"/>
    <cellStyle name="Comma 3 12 4 5" xfId="43770" xr:uid="{00000000-0005-0000-0000-0000B91B0000}"/>
    <cellStyle name="Comma 3 12 5" xfId="9433" xr:uid="{00000000-0005-0000-0000-0000BA1B0000}"/>
    <cellStyle name="Comma 3 12 5 2" xfId="28393" xr:uid="{00000000-0005-0000-0000-0000BB1B0000}"/>
    <cellStyle name="Comma 3 12 5 3" xfId="46857" xr:uid="{00000000-0005-0000-0000-0000BC1B0000}"/>
    <cellStyle name="Comma 3 12 6" xfId="15585" xr:uid="{00000000-0005-0000-0000-0000BD1B0000}"/>
    <cellStyle name="Comma 3 12 6 2" xfId="34545" xr:uid="{00000000-0005-0000-0000-0000BE1B0000}"/>
    <cellStyle name="Comma 3 12 6 3" xfId="53009" xr:uid="{00000000-0005-0000-0000-0000BF1B0000}"/>
    <cellStyle name="Comma 3 12 7" xfId="22240" xr:uid="{00000000-0005-0000-0000-0000C01B0000}"/>
    <cellStyle name="Comma 3 12 8" xfId="40701" xr:uid="{00000000-0005-0000-0000-0000C11B0000}"/>
    <cellStyle name="Comma 3 13" xfId="796" xr:uid="{00000000-0005-0000-0000-0000C21B0000}"/>
    <cellStyle name="Comma 3 13 2" xfId="3913" xr:uid="{00000000-0005-0000-0000-0000C31B0000}"/>
    <cellStyle name="Comma 3 13 2 2" xfId="5526" xr:uid="{00000000-0005-0000-0000-0000C41B0000}"/>
    <cellStyle name="Comma 3 13 2 2 2" xfId="8611" xr:uid="{00000000-0005-0000-0000-0000C51B0000}"/>
    <cellStyle name="Comma 3 13 2 2 2 2" xfId="14803" xr:uid="{00000000-0005-0000-0000-0000C61B0000}"/>
    <cellStyle name="Comma 3 13 2 2 2 2 2" xfId="33763" xr:uid="{00000000-0005-0000-0000-0000C71B0000}"/>
    <cellStyle name="Comma 3 13 2 2 2 2 3" xfId="52227" xr:uid="{00000000-0005-0000-0000-0000C81B0000}"/>
    <cellStyle name="Comma 3 13 2 2 2 3" xfId="20955" xr:uid="{00000000-0005-0000-0000-0000C91B0000}"/>
    <cellStyle name="Comma 3 13 2 2 2 3 2" xfId="39915" xr:uid="{00000000-0005-0000-0000-0000CA1B0000}"/>
    <cellStyle name="Comma 3 13 2 2 2 3 3" xfId="58379" xr:uid="{00000000-0005-0000-0000-0000CB1B0000}"/>
    <cellStyle name="Comma 3 13 2 2 2 4" xfId="27610" xr:uid="{00000000-0005-0000-0000-0000CC1B0000}"/>
    <cellStyle name="Comma 3 13 2 2 2 5" xfId="46074" xr:uid="{00000000-0005-0000-0000-0000CD1B0000}"/>
    <cellStyle name="Comma 3 13 2 2 3" xfId="11737" xr:uid="{00000000-0005-0000-0000-0000CE1B0000}"/>
    <cellStyle name="Comma 3 13 2 2 3 2" xfId="30697" xr:uid="{00000000-0005-0000-0000-0000CF1B0000}"/>
    <cellStyle name="Comma 3 13 2 2 3 3" xfId="49161" xr:uid="{00000000-0005-0000-0000-0000D01B0000}"/>
    <cellStyle name="Comma 3 13 2 2 4" xfId="17889" xr:uid="{00000000-0005-0000-0000-0000D11B0000}"/>
    <cellStyle name="Comma 3 13 2 2 4 2" xfId="36849" xr:uid="{00000000-0005-0000-0000-0000D21B0000}"/>
    <cellStyle name="Comma 3 13 2 2 4 3" xfId="55313" xr:uid="{00000000-0005-0000-0000-0000D31B0000}"/>
    <cellStyle name="Comma 3 13 2 2 5" xfId="24544" xr:uid="{00000000-0005-0000-0000-0000D41B0000}"/>
    <cellStyle name="Comma 3 13 2 2 6" xfId="43008" xr:uid="{00000000-0005-0000-0000-0000D51B0000}"/>
    <cellStyle name="Comma 3 13 2 3" xfId="7076" xr:uid="{00000000-0005-0000-0000-0000D61B0000}"/>
    <cellStyle name="Comma 3 13 2 3 2" xfId="13269" xr:uid="{00000000-0005-0000-0000-0000D71B0000}"/>
    <cellStyle name="Comma 3 13 2 3 2 2" xfId="32229" xr:uid="{00000000-0005-0000-0000-0000D81B0000}"/>
    <cellStyle name="Comma 3 13 2 3 2 3" xfId="50693" xr:uid="{00000000-0005-0000-0000-0000D91B0000}"/>
    <cellStyle name="Comma 3 13 2 3 3" xfId="19421" xr:uid="{00000000-0005-0000-0000-0000DA1B0000}"/>
    <cellStyle name="Comma 3 13 2 3 3 2" xfId="38381" xr:uid="{00000000-0005-0000-0000-0000DB1B0000}"/>
    <cellStyle name="Comma 3 13 2 3 3 3" xfId="56845" xr:uid="{00000000-0005-0000-0000-0000DC1B0000}"/>
    <cellStyle name="Comma 3 13 2 3 4" xfId="26076" xr:uid="{00000000-0005-0000-0000-0000DD1B0000}"/>
    <cellStyle name="Comma 3 13 2 3 5" xfId="44540" xr:uid="{00000000-0005-0000-0000-0000DE1B0000}"/>
    <cellStyle name="Comma 3 13 2 4" xfId="10203" xr:uid="{00000000-0005-0000-0000-0000DF1B0000}"/>
    <cellStyle name="Comma 3 13 2 4 2" xfId="29163" xr:uid="{00000000-0005-0000-0000-0000E01B0000}"/>
    <cellStyle name="Comma 3 13 2 4 3" xfId="47627" xr:uid="{00000000-0005-0000-0000-0000E11B0000}"/>
    <cellStyle name="Comma 3 13 2 5" xfId="16355" xr:uid="{00000000-0005-0000-0000-0000E21B0000}"/>
    <cellStyle name="Comma 3 13 2 5 2" xfId="35315" xr:uid="{00000000-0005-0000-0000-0000E31B0000}"/>
    <cellStyle name="Comma 3 13 2 5 3" xfId="53779" xr:uid="{00000000-0005-0000-0000-0000E41B0000}"/>
    <cellStyle name="Comma 3 13 2 6" xfId="23010" xr:uid="{00000000-0005-0000-0000-0000E51B0000}"/>
    <cellStyle name="Comma 3 13 2 7" xfId="41474" xr:uid="{00000000-0005-0000-0000-0000E61B0000}"/>
    <cellStyle name="Comma 3 13 3" xfId="4741" xr:uid="{00000000-0005-0000-0000-0000E71B0000}"/>
    <cellStyle name="Comma 3 13 3 2" xfId="7842" xr:uid="{00000000-0005-0000-0000-0000E81B0000}"/>
    <cellStyle name="Comma 3 13 3 2 2" xfId="14034" xr:uid="{00000000-0005-0000-0000-0000E91B0000}"/>
    <cellStyle name="Comma 3 13 3 2 2 2" xfId="32994" xr:uid="{00000000-0005-0000-0000-0000EA1B0000}"/>
    <cellStyle name="Comma 3 13 3 2 2 3" xfId="51458" xr:uid="{00000000-0005-0000-0000-0000EB1B0000}"/>
    <cellStyle name="Comma 3 13 3 2 3" xfId="20186" xr:uid="{00000000-0005-0000-0000-0000EC1B0000}"/>
    <cellStyle name="Comma 3 13 3 2 3 2" xfId="39146" xr:uid="{00000000-0005-0000-0000-0000ED1B0000}"/>
    <cellStyle name="Comma 3 13 3 2 3 3" xfId="57610" xr:uid="{00000000-0005-0000-0000-0000EE1B0000}"/>
    <cellStyle name="Comma 3 13 3 2 4" xfId="26841" xr:uid="{00000000-0005-0000-0000-0000EF1B0000}"/>
    <cellStyle name="Comma 3 13 3 2 5" xfId="45305" xr:uid="{00000000-0005-0000-0000-0000F01B0000}"/>
    <cellStyle name="Comma 3 13 3 3" xfId="10968" xr:uid="{00000000-0005-0000-0000-0000F11B0000}"/>
    <cellStyle name="Comma 3 13 3 3 2" xfId="29928" xr:uid="{00000000-0005-0000-0000-0000F21B0000}"/>
    <cellStyle name="Comma 3 13 3 3 3" xfId="48392" xr:uid="{00000000-0005-0000-0000-0000F31B0000}"/>
    <cellStyle name="Comma 3 13 3 4" xfId="17120" xr:uid="{00000000-0005-0000-0000-0000F41B0000}"/>
    <cellStyle name="Comma 3 13 3 4 2" xfId="36080" xr:uid="{00000000-0005-0000-0000-0000F51B0000}"/>
    <cellStyle name="Comma 3 13 3 4 3" xfId="54544" xr:uid="{00000000-0005-0000-0000-0000F61B0000}"/>
    <cellStyle name="Comma 3 13 3 5" xfId="23775" xr:uid="{00000000-0005-0000-0000-0000F71B0000}"/>
    <cellStyle name="Comma 3 13 3 6" xfId="42239" xr:uid="{00000000-0005-0000-0000-0000F81B0000}"/>
    <cellStyle name="Comma 3 13 4" xfId="6307" xr:uid="{00000000-0005-0000-0000-0000F91B0000}"/>
    <cellStyle name="Comma 3 13 4 2" xfId="12500" xr:uid="{00000000-0005-0000-0000-0000FA1B0000}"/>
    <cellStyle name="Comma 3 13 4 2 2" xfId="31460" xr:uid="{00000000-0005-0000-0000-0000FB1B0000}"/>
    <cellStyle name="Comma 3 13 4 2 3" xfId="49924" xr:uid="{00000000-0005-0000-0000-0000FC1B0000}"/>
    <cellStyle name="Comma 3 13 4 3" xfId="18652" xr:uid="{00000000-0005-0000-0000-0000FD1B0000}"/>
    <cellStyle name="Comma 3 13 4 3 2" xfId="37612" xr:uid="{00000000-0005-0000-0000-0000FE1B0000}"/>
    <cellStyle name="Comma 3 13 4 3 3" xfId="56076" xr:uid="{00000000-0005-0000-0000-0000FF1B0000}"/>
    <cellStyle name="Comma 3 13 4 4" xfId="25307" xr:uid="{00000000-0005-0000-0000-0000001C0000}"/>
    <cellStyle name="Comma 3 13 4 5" xfId="43771" xr:uid="{00000000-0005-0000-0000-0000011C0000}"/>
    <cellStyle name="Comma 3 13 5" xfId="9434" xr:uid="{00000000-0005-0000-0000-0000021C0000}"/>
    <cellStyle name="Comma 3 13 5 2" xfId="28394" xr:uid="{00000000-0005-0000-0000-0000031C0000}"/>
    <cellStyle name="Comma 3 13 5 3" xfId="46858" xr:uid="{00000000-0005-0000-0000-0000041C0000}"/>
    <cellStyle name="Comma 3 13 6" xfId="15586" xr:uid="{00000000-0005-0000-0000-0000051C0000}"/>
    <cellStyle name="Comma 3 13 6 2" xfId="34546" xr:uid="{00000000-0005-0000-0000-0000061C0000}"/>
    <cellStyle name="Comma 3 13 6 3" xfId="53010" xr:uid="{00000000-0005-0000-0000-0000071C0000}"/>
    <cellStyle name="Comma 3 13 7" xfId="22241" xr:uid="{00000000-0005-0000-0000-0000081C0000}"/>
    <cellStyle name="Comma 3 13 8" xfId="40702" xr:uid="{00000000-0005-0000-0000-0000091C0000}"/>
    <cellStyle name="Comma 3 14" xfId="797" xr:uid="{00000000-0005-0000-0000-00000A1C0000}"/>
    <cellStyle name="Comma 3 14 2" xfId="3914" xr:uid="{00000000-0005-0000-0000-00000B1C0000}"/>
    <cellStyle name="Comma 3 14 2 2" xfId="5527" xr:uid="{00000000-0005-0000-0000-00000C1C0000}"/>
    <cellStyle name="Comma 3 14 2 2 2" xfId="8612" xr:uid="{00000000-0005-0000-0000-00000D1C0000}"/>
    <cellStyle name="Comma 3 14 2 2 2 2" xfId="14804" xr:uid="{00000000-0005-0000-0000-00000E1C0000}"/>
    <cellStyle name="Comma 3 14 2 2 2 2 2" xfId="33764" xr:uid="{00000000-0005-0000-0000-00000F1C0000}"/>
    <cellStyle name="Comma 3 14 2 2 2 2 3" xfId="52228" xr:uid="{00000000-0005-0000-0000-0000101C0000}"/>
    <cellStyle name="Comma 3 14 2 2 2 3" xfId="20956" xr:uid="{00000000-0005-0000-0000-0000111C0000}"/>
    <cellStyle name="Comma 3 14 2 2 2 3 2" xfId="39916" xr:uid="{00000000-0005-0000-0000-0000121C0000}"/>
    <cellStyle name="Comma 3 14 2 2 2 3 3" xfId="58380" xr:uid="{00000000-0005-0000-0000-0000131C0000}"/>
    <cellStyle name="Comma 3 14 2 2 2 4" xfId="27611" xr:uid="{00000000-0005-0000-0000-0000141C0000}"/>
    <cellStyle name="Comma 3 14 2 2 2 5" xfId="46075" xr:uid="{00000000-0005-0000-0000-0000151C0000}"/>
    <cellStyle name="Comma 3 14 2 2 3" xfId="11738" xr:uid="{00000000-0005-0000-0000-0000161C0000}"/>
    <cellStyle name="Comma 3 14 2 2 3 2" xfId="30698" xr:uid="{00000000-0005-0000-0000-0000171C0000}"/>
    <cellStyle name="Comma 3 14 2 2 3 3" xfId="49162" xr:uid="{00000000-0005-0000-0000-0000181C0000}"/>
    <cellStyle name="Comma 3 14 2 2 4" xfId="17890" xr:uid="{00000000-0005-0000-0000-0000191C0000}"/>
    <cellStyle name="Comma 3 14 2 2 4 2" xfId="36850" xr:uid="{00000000-0005-0000-0000-00001A1C0000}"/>
    <cellStyle name="Comma 3 14 2 2 4 3" xfId="55314" xr:uid="{00000000-0005-0000-0000-00001B1C0000}"/>
    <cellStyle name="Comma 3 14 2 2 5" xfId="24545" xr:uid="{00000000-0005-0000-0000-00001C1C0000}"/>
    <cellStyle name="Comma 3 14 2 2 6" xfId="43009" xr:uid="{00000000-0005-0000-0000-00001D1C0000}"/>
    <cellStyle name="Comma 3 14 2 3" xfId="7077" xr:uid="{00000000-0005-0000-0000-00001E1C0000}"/>
    <cellStyle name="Comma 3 14 2 3 2" xfId="13270" xr:uid="{00000000-0005-0000-0000-00001F1C0000}"/>
    <cellStyle name="Comma 3 14 2 3 2 2" xfId="32230" xr:uid="{00000000-0005-0000-0000-0000201C0000}"/>
    <cellStyle name="Comma 3 14 2 3 2 3" xfId="50694" xr:uid="{00000000-0005-0000-0000-0000211C0000}"/>
    <cellStyle name="Comma 3 14 2 3 3" xfId="19422" xr:uid="{00000000-0005-0000-0000-0000221C0000}"/>
    <cellStyle name="Comma 3 14 2 3 3 2" xfId="38382" xr:uid="{00000000-0005-0000-0000-0000231C0000}"/>
    <cellStyle name="Comma 3 14 2 3 3 3" xfId="56846" xr:uid="{00000000-0005-0000-0000-0000241C0000}"/>
    <cellStyle name="Comma 3 14 2 3 4" xfId="26077" xr:uid="{00000000-0005-0000-0000-0000251C0000}"/>
    <cellStyle name="Comma 3 14 2 3 5" xfId="44541" xr:uid="{00000000-0005-0000-0000-0000261C0000}"/>
    <cellStyle name="Comma 3 14 2 4" xfId="10204" xr:uid="{00000000-0005-0000-0000-0000271C0000}"/>
    <cellStyle name="Comma 3 14 2 4 2" xfId="29164" xr:uid="{00000000-0005-0000-0000-0000281C0000}"/>
    <cellStyle name="Comma 3 14 2 4 3" xfId="47628" xr:uid="{00000000-0005-0000-0000-0000291C0000}"/>
    <cellStyle name="Comma 3 14 2 5" xfId="16356" xr:uid="{00000000-0005-0000-0000-00002A1C0000}"/>
    <cellStyle name="Comma 3 14 2 5 2" xfId="35316" xr:uid="{00000000-0005-0000-0000-00002B1C0000}"/>
    <cellStyle name="Comma 3 14 2 5 3" xfId="53780" xr:uid="{00000000-0005-0000-0000-00002C1C0000}"/>
    <cellStyle name="Comma 3 14 2 6" xfId="23011" xr:uid="{00000000-0005-0000-0000-00002D1C0000}"/>
    <cellStyle name="Comma 3 14 2 7" xfId="41475" xr:uid="{00000000-0005-0000-0000-00002E1C0000}"/>
    <cellStyle name="Comma 3 14 3" xfId="4742" xr:uid="{00000000-0005-0000-0000-00002F1C0000}"/>
    <cellStyle name="Comma 3 14 3 2" xfId="7843" xr:uid="{00000000-0005-0000-0000-0000301C0000}"/>
    <cellStyle name="Comma 3 14 3 2 2" xfId="14035" xr:uid="{00000000-0005-0000-0000-0000311C0000}"/>
    <cellStyle name="Comma 3 14 3 2 2 2" xfId="32995" xr:uid="{00000000-0005-0000-0000-0000321C0000}"/>
    <cellStyle name="Comma 3 14 3 2 2 3" xfId="51459" xr:uid="{00000000-0005-0000-0000-0000331C0000}"/>
    <cellStyle name="Comma 3 14 3 2 3" xfId="20187" xr:uid="{00000000-0005-0000-0000-0000341C0000}"/>
    <cellStyle name="Comma 3 14 3 2 3 2" xfId="39147" xr:uid="{00000000-0005-0000-0000-0000351C0000}"/>
    <cellStyle name="Comma 3 14 3 2 3 3" xfId="57611" xr:uid="{00000000-0005-0000-0000-0000361C0000}"/>
    <cellStyle name="Comma 3 14 3 2 4" xfId="26842" xr:uid="{00000000-0005-0000-0000-0000371C0000}"/>
    <cellStyle name="Comma 3 14 3 2 5" xfId="45306" xr:uid="{00000000-0005-0000-0000-0000381C0000}"/>
    <cellStyle name="Comma 3 14 3 3" xfId="10969" xr:uid="{00000000-0005-0000-0000-0000391C0000}"/>
    <cellStyle name="Comma 3 14 3 3 2" xfId="29929" xr:uid="{00000000-0005-0000-0000-00003A1C0000}"/>
    <cellStyle name="Comma 3 14 3 3 3" xfId="48393" xr:uid="{00000000-0005-0000-0000-00003B1C0000}"/>
    <cellStyle name="Comma 3 14 3 4" xfId="17121" xr:uid="{00000000-0005-0000-0000-00003C1C0000}"/>
    <cellStyle name="Comma 3 14 3 4 2" xfId="36081" xr:uid="{00000000-0005-0000-0000-00003D1C0000}"/>
    <cellStyle name="Comma 3 14 3 4 3" xfId="54545" xr:uid="{00000000-0005-0000-0000-00003E1C0000}"/>
    <cellStyle name="Comma 3 14 3 5" xfId="23776" xr:uid="{00000000-0005-0000-0000-00003F1C0000}"/>
    <cellStyle name="Comma 3 14 3 6" xfId="42240" xr:uid="{00000000-0005-0000-0000-0000401C0000}"/>
    <cellStyle name="Comma 3 14 4" xfId="6308" xr:uid="{00000000-0005-0000-0000-0000411C0000}"/>
    <cellStyle name="Comma 3 14 4 2" xfId="12501" xr:uid="{00000000-0005-0000-0000-0000421C0000}"/>
    <cellStyle name="Comma 3 14 4 2 2" xfId="31461" xr:uid="{00000000-0005-0000-0000-0000431C0000}"/>
    <cellStyle name="Comma 3 14 4 2 3" xfId="49925" xr:uid="{00000000-0005-0000-0000-0000441C0000}"/>
    <cellStyle name="Comma 3 14 4 3" xfId="18653" xr:uid="{00000000-0005-0000-0000-0000451C0000}"/>
    <cellStyle name="Comma 3 14 4 3 2" xfId="37613" xr:uid="{00000000-0005-0000-0000-0000461C0000}"/>
    <cellStyle name="Comma 3 14 4 3 3" xfId="56077" xr:uid="{00000000-0005-0000-0000-0000471C0000}"/>
    <cellStyle name="Comma 3 14 4 4" xfId="25308" xr:uid="{00000000-0005-0000-0000-0000481C0000}"/>
    <cellStyle name="Comma 3 14 4 5" xfId="43772" xr:uid="{00000000-0005-0000-0000-0000491C0000}"/>
    <cellStyle name="Comma 3 14 5" xfId="9435" xr:uid="{00000000-0005-0000-0000-00004A1C0000}"/>
    <cellStyle name="Comma 3 14 5 2" xfId="28395" xr:uid="{00000000-0005-0000-0000-00004B1C0000}"/>
    <cellStyle name="Comma 3 14 5 3" xfId="46859" xr:uid="{00000000-0005-0000-0000-00004C1C0000}"/>
    <cellStyle name="Comma 3 14 6" xfId="15587" xr:uid="{00000000-0005-0000-0000-00004D1C0000}"/>
    <cellStyle name="Comma 3 14 6 2" xfId="34547" xr:uid="{00000000-0005-0000-0000-00004E1C0000}"/>
    <cellStyle name="Comma 3 14 6 3" xfId="53011" xr:uid="{00000000-0005-0000-0000-00004F1C0000}"/>
    <cellStyle name="Comma 3 14 7" xfId="22242" xr:uid="{00000000-0005-0000-0000-0000501C0000}"/>
    <cellStyle name="Comma 3 14 8" xfId="40703" xr:uid="{00000000-0005-0000-0000-0000511C0000}"/>
    <cellStyle name="Comma 3 15" xfId="798" xr:uid="{00000000-0005-0000-0000-0000521C0000}"/>
    <cellStyle name="Comma 3 15 2" xfId="3915" xr:uid="{00000000-0005-0000-0000-0000531C0000}"/>
    <cellStyle name="Comma 3 15 2 2" xfId="5528" xr:uid="{00000000-0005-0000-0000-0000541C0000}"/>
    <cellStyle name="Comma 3 15 2 2 2" xfId="8613" xr:uid="{00000000-0005-0000-0000-0000551C0000}"/>
    <cellStyle name="Comma 3 15 2 2 2 2" xfId="14805" xr:uid="{00000000-0005-0000-0000-0000561C0000}"/>
    <cellStyle name="Comma 3 15 2 2 2 2 2" xfId="33765" xr:uid="{00000000-0005-0000-0000-0000571C0000}"/>
    <cellStyle name="Comma 3 15 2 2 2 2 3" xfId="52229" xr:uid="{00000000-0005-0000-0000-0000581C0000}"/>
    <cellStyle name="Comma 3 15 2 2 2 3" xfId="20957" xr:uid="{00000000-0005-0000-0000-0000591C0000}"/>
    <cellStyle name="Comma 3 15 2 2 2 3 2" xfId="39917" xr:uid="{00000000-0005-0000-0000-00005A1C0000}"/>
    <cellStyle name="Comma 3 15 2 2 2 3 3" xfId="58381" xr:uid="{00000000-0005-0000-0000-00005B1C0000}"/>
    <cellStyle name="Comma 3 15 2 2 2 4" xfId="27612" xr:uid="{00000000-0005-0000-0000-00005C1C0000}"/>
    <cellStyle name="Comma 3 15 2 2 2 5" xfId="46076" xr:uid="{00000000-0005-0000-0000-00005D1C0000}"/>
    <cellStyle name="Comma 3 15 2 2 3" xfId="11739" xr:uid="{00000000-0005-0000-0000-00005E1C0000}"/>
    <cellStyle name="Comma 3 15 2 2 3 2" xfId="30699" xr:uid="{00000000-0005-0000-0000-00005F1C0000}"/>
    <cellStyle name="Comma 3 15 2 2 3 3" xfId="49163" xr:uid="{00000000-0005-0000-0000-0000601C0000}"/>
    <cellStyle name="Comma 3 15 2 2 4" xfId="17891" xr:uid="{00000000-0005-0000-0000-0000611C0000}"/>
    <cellStyle name="Comma 3 15 2 2 4 2" xfId="36851" xr:uid="{00000000-0005-0000-0000-0000621C0000}"/>
    <cellStyle name="Comma 3 15 2 2 4 3" xfId="55315" xr:uid="{00000000-0005-0000-0000-0000631C0000}"/>
    <cellStyle name="Comma 3 15 2 2 5" xfId="24546" xr:uid="{00000000-0005-0000-0000-0000641C0000}"/>
    <cellStyle name="Comma 3 15 2 2 6" xfId="43010" xr:uid="{00000000-0005-0000-0000-0000651C0000}"/>
    <cellStyle name="Comma 3 15 2 3" xfId="7078" xr:uid="{00000000-0005-0000-0000-0000661C0000}"/>
    <cellStyle name="Comma 3 15 2 3 2" xfId="13271" xr:uid="{00000000-0005-0000-0000-0000671C0000}"/>
    <cellStyle name="Comma 3 15 2 3 2 2" xfId="32231" xr:uid="{00000000-0005-0000-0000-0000681C0000}"/>
    <cellStyle name="Comma 3 15 2 3 2 3" xfId="50695" xr:uid="{00000000-0005-0000-0000-0000691C0000}"/>
    <cellStyle name="Comma 3 15 2 3 3" xfId="19423" xr:uid="{00000000-0005-0000-0000-00006A1C0000}"/>
    <cellStyle name="Comma 3 15 2 3 3 2" xfId="38383" xr:uid="{00000000-0005-0000-0000-00006B1C0000}"/>
    <cellStyle name="Comma 3 15 2 3 3 3" xfId="56847" xr:uid="{00000000-0005-0000-0000-00006C1C0000}"/>
    <cellStyle name="Comma 3 15 2 3 4" xfId="26078" xr:uid="{00000000-0005-0000-0000-00006D1C0000}"/>
    <cellStyle name="Comma 3 15 2 3 5" xfId="44542" xr:uid="{00000000-0005-0000-0000-00006E1C0000}"/>
    <cellStyle name="Comma 3 15 2 4" xfId="10205" xr:uid="{00000000-0005-0000-0000-00006F1C0000}"/>
    <cellStyle name="Comma 3 15 2 4 2" xfId="29165" xr:uid="{00000000-0005-0000-0000-0000701C0000}"/>
    <cellStyle name="Comma 3 15 2 4 3" xfId="47629" xr:uid="{00000000-0005-0000-0000-0000711C0000}"/>
    <cellStyle name="Comma 3 15 2 5" xfId="16357" xr:uid="{00000000-0005-0000-0000-0000721C0000}"/>
    <cellStyle name="Comma 3 15 2 5 2" xfId="35317" xr:uid="{00000000-0005-0000-0000-0000731C0000}"/>
    <cellStyle name="Comma 3 15 2 5 3" xfId="53781" xr:uid="{00000000-0005-0000-0000-0000741C0000}"/>
    <cellStyle name="Comma 3 15 2 6" xfId="23012" xr:uid="{00000000-0005-0000-0000-0000751C0000}"/>
    <cellStyle name="Comma 3 15 2 7" xfId="41476" xr:uid="{00000000-0005-0000-0000-0000761C0000}"/>
    <cellStyle name="Comma 3 15 3" xfId="4743" xr:uid="{00000000-0005-0000-0000-0000771C0000}"/>
    <cellStyle name="Comma 3 15 3 2" xfId="7844" xr:uid="{00000000-0005-0000-0000-0000781C0000}"/>
    <cellStyle name="Comma 3 15 3 2 2" xfId="14036" xr:uid="{00000000-0005-0000-0000-0000791C0000}"/>
    <cellStyle name="Comma 3 15 3 2 2 2" xfId="32996" xr:uid="{00000000-0005-0000-0000-00007A1C0000}"/>
    <cellStyle name="Comma 3 15 3 2 2 3" xfId="51460" xr:uid="{00000000-0005-0000-0000-00007B1C0000}"/>
    <cellStyle name="Comma 3 15 3 2 3" xfId="20188" xr:uid="{00000000-0005-0000-0000-00007C1C0000}"/>
    <cellStyle name="Comma 3 15 3 2 3 2" xfId="39148" xr:uid="{00000000-0005-0000-0000-00007D1C0000}"/>
    <cellStyle name="Comma 3 15 3 2 3 3" xfId="57612" xr:uid="{00000000-0005-0000-0000-00007E1C0000}"/>
    <cellStyle name="Comma 3 15 3 2 4" xfId="26843" xr:uid="{00000000-0005-0000-0000-00007F1C0000}"/>
    <cellStyle name="Comma 3 15 3 2 5" xfId="45307" xr:uid="{00000000-0005-0000-0000-0000801C0000}"/>
    <cellStyle name="Comma 3 15 3 3" xfId="10970" xr:uid="{00000000-0005-0000-0000-0000811C0000}"/>
    <cellStyle name="Comma 3 15 3 3 2" xfId="29930" xr:uid="{00000000-0005-0000-0000-0000821C0000}"/>
    <cellStyle name="Comma 3 15 3 3 3" xfId="48394" xr:uid="{00000000-0005-0000-0000-0000831C0000}"/>
    <cellStyle name="Comma 3 15 3 4" xfId="17122" xr:uid="{00000000-0005-0000-0000-0000841C0000}"/>
    <cellStyle name="Comma 3 15 3 4 2" xfId="36082" xr:uid="{00000000-0005-0000-0000-0000851C0000}"/>
    <cellStyle name="Comma 3 15 3 4 3" xfId="54546" xr:uid="{00000000-0005-0000-0000-0000861C0000}"/>
    <cellStyle name="Comma 3 15 3 5" xfId="23777" xr:uid="{00000000-0005-0000-0000-0000871C0000}"/>
    <cellStyle name="Comma 3 15 3 6" xfId="42241" xr:uid="{00000000-0005-0000-0000-0000881C0000}"/>
    <cellStyle name="Comma 3 15 4" xfId="6309" xr:uid="{00000000-0005-0000-0000-0000891C0000}"/>
    <cellStyle name="Comma 3 15 4 2" xfId="12502" xr:uid="{00000000-0005-0000-0000-00008A1C0000}"/>
    <cellStyle name="Comma 3 15 4 2 2" xfId="31462" xr:uid="{00000000-0005-0000-0000-00008B1C0000}"/>
    <cellStyle name="Comma 3 15 4 2 3" xfId="49926" xr:uid="{00000000-0005-0000-0000-00008C1C0000}"/>
    <cellStyle name="Comma 3 15 4 3" xfId="18654" xr:uid="{00000000-0005-0000-0000-00008D1C0000}"/>
    <cellStyle name="Comma 3 15 4 3 2" xfId="37614" xr:uid="{00000000-0005-0000-0000-00008E1C0000}"/>
    <cellStyle name="Comma 3 15 4 3 3" xfId="56078" xr:uid="{00000000-0005-0000-0000-00008F1C0000}"/>
    <cellStyle name="Comma 3 15 4 4" xfId="25309" xr:uid="{00000000-0005-0000-0000-0000901C0000}"/>
    <cellStyle name="Comma 3 15 4 5" xfId="43773" xr:uid="{00000000-0005-0000-0000-0000911C0000}"/>
    <cellStyle name="Comma 3 15 5" xfId="9436" xr:uid="{00000000-0005-0000-0000-0000921C0000}"/>
    <cellStyle name="Comma 3 15 5 2" xfId="28396" xr:uid="{00000000-0005-0000-0000-0000931C0000}"/>
    <cellStyle name="Comma 3 15 5 3" xfId="46860" xr:uid="{00000000-0005-0000-0000-0000941C0000}"/>
    <cellStyle name="Comma 3 15 6" xfId="15588" xr:uid="{00000000-0005-0000-0000-0000951C0000}"/>
    <cellStyle name="Comma 3 15 6 2" xfId="34548" xr:uid="{00000000-0005-0000-0000-0000961C0000}"/>
    <cellStyle name="Comma 3 15 6 3" xfId="53012" xr:uid="{00000000-0005-0000-0000-0000971C0000}"/>
    <cellStyle name="Comma 3 15 7" xfId="22243" xr:uid="{00000000-0005-0000-0000-0000981C0000}"/>
    <cellStyle name="Comma 3 15 8" xfId="40704" xr:uid="{00000000-0005-0000-0000-0000991C0000}"/>
    <cellStyle name="Comma 3 16" xfId="799" xr:uid="{00000000-0005-0000-0000-00009A1C0000}"/>
    <cellStyle name="Comma 3 16 2" xfId="3916" xr:uid="{00000000-0005-0000-0000-00009B1C0000}"/>
    <cellStyle name="Comma 3 16 2 2" xfId="5529" xr:uid="{00000000-0005-0000-0000-00009C1C0000}"/>
    <cellStyle name="Comma 3 16 2 2 2" xfId="8614" xr:uid="{00000000-0005-0000-0000-00009D1C0000}"/>
    <cellStyle name="Comma 3 16 2 2 2 2" xfId="14806" xr:uid="{00000000-0005-0000-0000-00009E1C0000}"/>
    <cellStyle name="Comma 3 16 2 2 2 2 2" xfId="33766" xr:uid="{00000000-0005-0000-0000-00009F1C0000}"/>
    <cellStyle name="Comma 3 16 2 2 2 2 3" xfId="52230" xr:uid="{00000000-0005-0000-0000-0000A01C0000}"/>
    <cellStyle name="Comma 3 16 2 2 2 3" xfId="20958" xr:uid="{00000000-0005-0000-0000-0000A11C0000}"/>
    <cellStyle name="Comma 3 16 2 2 2 3 2" xfId="39918" xr:uid="{00000000-0005-0000-0000-0000A21C0000}"/>
    <cellStyle name="Comma 3 16 2 2 2 3 3" xfId="58382" xr:uid="{00000000-0005-0000-0000-0000A31C0000}"/>
    <cellStyle name="Comma 3 16 2 2 2 4" xfId="27613" xr:uid="{00000000-0005-0000-0000-0000A41C0000}"/>
    <cellStyle name="Comma 3 16 2 2 2 5" xfId="46077" xr:uid="{00000000-0005-0000-0000-0000A51C0000}"/>
    <cellStyle name="Comma 3 16 2 2 3" xfId="11740" xr:uid="{00000000-0005-0000-0000-0000A61C0000}"/>
    <cellStyle name="Comma 3 16 2 2 3 2" xfId="30700" xr:uid="{00000000-0005-0000-0000-0000A71C0000}"/>
    <cellStyle name="Comma 3 16 2 2 3 3" xfId="49164" xr:uid="{00000000-0005-0000-0000-0000A81C0000}"/>
    <cellStyle name="Comma 3 16 2 2 4" xfId="17892" xr:uid="{00000000-0005-0000-0000-0000A91C0000}"/>
    <cellStyle name="Comma 3 16 2 2 4 2" xfId="36852" xr:uid="{00000000-0005-0000-0000-0000AA1C0000}"/>
    <cellStyle name="Comma 3 16 2 2 4 3" xfId="55316" xr:uid="{00000000-0005-0000-0000-0000AB1C0000}"/>
    <cellStyle name="Comma 3 16 2 2 5" xfId="24547" xr:uid="{00000000-0005-0000-0000-0000AC1C0000}"/>
    <cellStyle name="Comma 3 16 2 2 6" xfId="43011" xr:uid="{00000000-0005-0000-0000-0000AD1C0000}"/>
    <cellStyle name="Comma 3 16 2 3" xfId="7079" xr:uid="{00000000-0005-0000-0000-0000AE1C0000}"/>
    <cellStyle name="Comma 3 16 2 3 2" xfId="13272" xr:uid="{00000000-0005-0000-0000-0000AF1C0000}"/>
    <cellStyle name="Comma 3 16 2 3 2 2" xfId="32232" xr:uid="{00000000-0005-0000-0000-0000B01C0000}"/>
    <cellStyle name="Comma 3 16 2 3 2 3" xfId="50696" xr:uid="{00000000-0005-0000-0000-0000B11C0000}"/>
    <cellStyle name="Comma 3 16 2 3 3" xfId="19424" xr:uid="{00000000-0005-0000-0000-0000B21C0000}"/>
    <cellStyle name="Comma 3 16 2 3 3 2" xfId="38384" xr:uid="{00000000-0005-0000-0000-0000B31C0000}"/>
    <cellStyle name="Comma 3 16 2 3 3 3" xfId="56848" xr:uid="{00000000-0005-0000-0000-0000B41C0000}"/>
    <cellStyle name="Comma 3 16 2 3 4" xfId="26079" xr:uid="{00000000-0005-0000-0000-0000B51C0000}"/>
    <cellStyle name="Comma 3 16 2 3 5" xfId="44543" xr:uid="{00000000-0005-0000-0000-0000B61C0000}"/>
    <cellStyle name="Comma 3 16 2 4" xfId="10206" xr:uid="{00000000-0005-0000-0000-0000B71C0000}"/>
    <cellStyle name="Comma 3 16 2 4 2" xfId="29166" xr:uid="{00000000-0005-0000-0000-0000B81C0000}"/>
    <cellStyle name="Comma 3 16 2 4 3" xfId="47630" xr:uid="{00000000-0005-0000-0000-0000B91C0000}"/>
    <cellStyle name="Comma 3 16 2 5" xfId="16358" xr:uid="{00000000-0005-0000-0000-0000BA1C0000}"/>
    <cellStyle name="Comma 3 16 2 5 2" xfId="35318" xr:uid="{00000000-0005-0000-0000-0000BB1C0000}"/>
    <cellStyle name="Comma 3 16 2 5 3" xfId="53782" xr:uid="{00000000-0005-0000-0000-0000BC1C0000}"/>
    <cellStyle name="Comma 3 16 2 6" xfId="23013" xr:uid="{00000000-0005-0000-0000-0000BD1C0000}"/>
    <cellStyle name="Comma 3 16 2 7" xfId="41477" xr:uid="{00000000-0005-0000-0000-0000BE1C0000}"/>
    <cellStyle name="Comma 3 16 3" xfId="4744" xr:uid="{00000000-0005-0000-0000-0000BF1C0000}"/>
    <cellStyle name="Comma 3 16 3 2" xfId="7845" xr:uid="{00000000-0005-0000-0000-0000C01C0000}"/>
    <cellStyle name="Comma 3 16 3 2 2" xfId="14037" xr:uid="{00000000-0005-0000-0000-0000C11C0000}"/>
    <cellStyle name="Comma 3 16 3 2 2 2" xfId="32997" xr:uid="{00000000-0005-0000-0000-0000C21C0000}"/>
    <cellStyle name="Comma 3 16 3 2 2 3" xfId="51461" xr:uid="{00000000-0005-0000-0000-0000C31C0000}"/>
    <cellStyle name="Comma 3 16 3 2 3" xfId="20189" xr:uid="{00000000-0005-0000-0000-0000C41C0000}"/>
    <cellStyle name="Comma 3 16 3 2 3 2" xfId="39149" xr:uid="{00000000-0005-0000-0000-0000C51C0000}"/>
    <cellStyle name="Comma 3 16 3 2 3 3" xfId="57613" xr:uid="{00000000-0005-0000-0000-0000C61C0000}"/>
    <cellStyle name="Comma 3 16 3 2 4" xfId="26844" xr:uid="{00000000-0005-0000-0000-0000C71C0000}"/>
    <cellStyle name="Comma 3 16 3 2 5" xfId="45308" xr:uid="{00000000-0005-0000-0000-0000C81C0000}"/>
    <cellStyle name="Comma 3 16 3 3" xfId="10971" xr:uid="{00000000-0005-0000-0000-0000C91C0000}"/>
    <cellStyle name="Comma 3 16 3 3 2" xfId="29931" xr:uid="{00000000-0005-0000-0000-0000CA1C0000}"/>
    <cellStyle name="Comma 3 16 3 3 3" xfId="48395" xr:uid="{00000000-0005-0000-0000-0000CB1C0000}"/>
    <cellStyle name="Comma 3 16 3 4" xfId="17123" xr:uid="{00000000-0005-0000-0000-0000CC1C0000}"/>
    <cellStyle name="Comma 3 16 3 4 2" xfId="36083" xr:uid="{00000000-0005-0000-0000-0000CD1C0000}"/>
    <cellStyle name="Comma 3 16 3 4 3" xfId="54547" xr:uid="{00000000-0005-0000-0000-0000CE1C0000}"/>
    <cellStyle name="Comma 3 16 3 5" xfId="23778" xr:uid="{00000000-0005-0000-0000-0000CF1C0000}"/>
    <cellStyle name="Comma 3 16 3 6" xfId="42242" xr:uid="{00000000-0005-0000-0000-0000D01C0000}"/>
    <cellStyle name="Comma 3 16 4" xfId="6310" xr:uid="{00000000-0005-0000-0000-0000D11C0000}"/>
    <cellStyle name="Comma 3 16 4 2" xfId="12503" xr:uid="{00000000-0005-0000-0000-0000D21C0000}"/>
    <cellStyle name="Comma 3 16 4 2 2" xfId="31463" xr:uid="{00000000-0005-0000-0000-0000D31C0000}"/>
    <cellStyle name="Comma 3 16 4 2 3" xfId="49927" xr:uid="{00000000-0005-0000-0000-0000D41C0000}"/>
    <cellStyle name="Comma 3 16 4 3" xfId="18655" xr:uid="{00000000-0005-0000-0000-0000D51C0000}"/>
    <cellStyle name="Comma 3 16 4 3 2" xfId="37615" xr:uid="{00000000-0005-0000-0000-0000D61C0000}"/>
    <cellStyle name="Comma 3 16 4 3 3" xfId="56079" xr:uid="{00000000-0005-0000-0000-0000D71C0000}"/>
    <cellStyle name="Comma 3 16 4 4" xfId="25310" xr:uid="{00000000-0005-0000-0000-0000D81C0000}"/>
    <cellStyle name="Comma 3 16 4 5" xfId="43774" xr:uid="{00000000-0005-0000-0000-0000D91C0000}"/>
    <cellStyle name="Comma 3 16 5" xfId="9437" xr:uid="{00000000-0005-0000-0000-0000DA1C0000}"/>
    <cellStyle name="Comma 3 16 5 2" xfId="28397" xr:uid="{00000000-0005-0000-0000-0000DB1C0000}"/>
    <cellStyle name="Comma 3 16 5 3" xfId="46861" xr:uid="{00000000-0005-0000-0000-0000DC1C0000}"/>
    <cellStyle name="Comma 3 16 6" xfId="15589" xr:uid="{00000000-0005-0000-0000-0000DD1C0000}"/>
    <cellStyle name="Comma 3 16 6 2" xfId="34549" xr:uid="{00000000-0005-0000-0000-0000DE1C0000}"/>
    <cellStyle name="Comma 3 16 6 3" xfId="53013" xr:uid="{00000000-0005-0000-0000-0000DF1C0000}"/>
    <cellStyle name="Comma 3 16 7" xfId="22244" xr:uid="{00000000-0005-0000-0000-0000E01C0000}"/>
    <cellStyle name="Comma 3 16 8" xfId="40705" xr:uid="{00000000-0005-0000-0000-0000E11C0000}"/>
    <cellStyle name="Comma 3 17" xfId="800" xr:uid="{00000000-0005-0000-0000-0000E21C0000}"/>
    <cellStyle name="Comma 3 17 2" xfId="3917" xr:uid="{00000000-0005-0000-0000-0000E31C0000}"/>
    <cellStyle name="Comma 3 17 2 2" xfId="5530" xr:uid="{00000000-0005-0000-0000-0000E41C0000}"/>
    <cellStyle name="Comma 3 17 2 2 2" xfId="8615" xr:uid="{00000000-0005-0000-0000-0000E51C0000}"/>
    <cellStyle name="Comma 3 17 2 2 2 2" xfId="14807" xr:uid="{00000000-0005-0000-0000-0000E61C0000}"/>
    <cellStyle name="Comma 3 17 2 2 2 2 2" xfId="33767" xr:uid="{00000000-0005-0000-0000-0000E71C0000}"/>
    <cellStyle name="Comma 3 17 2 2 2 2 3" xfId="52231" xr:uid="{00000000-0005-0000-0000-0000E81C0000}"/>
    <cellStyle name="Comma 3 17 2 2 2 3" xfId="20959" xr:uid="{00000000-0005-0000-0000-0000E91C0000}"/>
    <cellStyle name="Comma 3 17 2 2 2 3 2" xfId="39919" xr:uid="{00000000-0005-0000-0000-0000EA1C0000}"/>
    <cellStyle name="Comma 3 17 2 2 2 3 3" xfId="58383" xr:uid="{00000000-0005-0000-0000-0000EB1C0000}"/>
    <cellStyle name="Comma 3 17 2 2 2 4" xfId="27614" xr:uid="{00000000-0005-0000-0000-0000EC1C0000}"/>
    <cellStyle name="Comma 3 17 2 2 2 5" xfId="46078" xr:uid="{00000000-0005-0000-0000-0000ED1C0000}"/>
    <cellStyle name="Comma 3 17 2 2 3" xfId="11741" xr:uid="{00000000-0005-0000-0000-0000EE1C0000}"/>
    <cellStyle name="Comma 3 17 2 2 3 2" xfId="30701" xr:uid="{00000000-0005-0000-0000-0000EF1C0000}"/>
    <cellStyle name="Comma 3 17 2 2 3 3" xfId="49165" xr:uid="{00000000-0005-0000-0000-0000F01C0000}"/>
    <cellStyle name="Comma 3 17 2 2 4" xfId="17893" xr:uid="{00000000-0005-0000-0000-0000F11C0000}"/>
    <cellStyle name="Comma 3 17 2 2 4 2" xfId="36853" xr:uid="{00000000-0005-0000-0000-0000F21C0000}"/>
    <cellStyle name="Comma 3 17 2 2 4 3" xfId="55317" xr:uid="{00000000-0005-0000-0000-0000F31C0000}"/>
    <cellStyle name="Comma 3 17 2 2 5" xfId="24548" xr:uid="{00000000-0005-0000-0000-0000F41C0000}"/>
    <cellStyle name="Comma 3 17 2 2 6" xfId="43012" xr:uid="{00000000-0005-0000-0000-0000F51C0000}"/>
    <cellStyle name="Comma 3 17 2 3" xfId="7080" xr:uid="{00000000-0005-0000-0000-0000F61C0000}"/>
    <cellStyle name="Comma 3 17 2 3 2" xfId="13273" xr:uid="{00000000-0005-0000-0000-0000F71C0000}"/>
    <cellStyle name="Comma 3 17 2 3 2 2" xfId="32233" xr:uid="{00000000-0005-0000-0000-0000F81C0000}"/>
    <cellStyle name="Comma 3 17 2 3 2 3" xfId="50697" xr:uid="{00000000-0005-0000-0000-0000F91C0000}"/>
    <cellStyle name="Comma 3 17 2 3 3" xfId="19425" xr:uid="{00000000-0005-0000-0000-0000FA1C0000}"/>
    <cellStyle name="Comma 3 17 2 3 3 2" xfId="38385" xr:uid="{00000000-0005-0000-0000-0000FB1C0000}"/>
    <cellStyle name="Comma 3 17 2 3 3 3" xfId="56849" xr:uid="{00000000-0005-0000-0000-0000FC1C0000}"/>
    <cellStyle name="Comma 3 17 2 3 4" xfId="26080" xr:uid="{00000000-0005-0000-0000-0000FD1C0000}"/>
    <cellStyle name="Comma 3 17 2 3 5" xfId="44544" xr:uid="{00000000-0005-0000-0000-0000FE1C0000}"/>
    <cellStyle name="Comma 3 17 2 4" xfId="10207" xr:uid="{00000000-0005-0000-0000-0000FF1C0000}"/>
    <cellStyle name="Comma 3 17 2 4 2" xfId="29167" xr:uid="{00000000-0005-0000-0000-0000001D0000}"/>
    <cellStyle name="Comma 3 17 2 4 3" xfId="47631" xr:uid="{00000000-0005-0000-0000-0000011D0000}"/>
    <cellStyle name="Comma 3 17 2 5" xfId="16359" xr:uid="{00000000-0005-0000-0000-0000021D0000}"/>
    <cellStyle name="Comma 3 17 2 5 2" xfId="35319" xr:uid="{00000000-0005-0000-0000-0000031D0000}"/>
    <cellStyle name="Comma 3 17 2 5 3" xfId="53783" xr:uid="{00000000-0005-0000-0000-0000041D0000}"/>
    <cellStyle name="Comma 3 17 2 6" xfId="23014" xr:uid="{00000000-0005-0000-0000-0000051D0000}"/>
    <cellStyle name="Comma 3 17 2 7" xfId="41478" xr:uid="{00000000-0005-0000-0000-0000061D0000}"/>
    <cellStyle name="Comma 3 17 3" xfId="4745" xr:uid="{00000000-0005-0000-0000-0000071D0000}"/>
    <cellStyle name="Comma 3 17 3 2" xfId="7846" xr:uid="{00000000-0005-0000-0000-0000081D0000}"/>
    <cellStyle name="Comma 3 17 3 2 2" xfId="14038" xr:uid="{00000000-0005-0000-0000-0000091D0000}"/>
    <cellStyle name="Comma 3 17 3 2 2 2" xfId="32998" xr:uid="{00000000-0005-0000-0000-00000A1D0000}"/>
    <cellStyle name="Comma 3 17 3 2 2 3" xfId="51462" xr:uid="{00000000-0005-0000-0000-00000B1D0000}"/>
    <cellStyle name="Comma 3 17 3 2 3" xfId="20190" xr:uid="{00000000-0005-0000-0000-00000C1D0000}"/>
    <cellStyle name="Comma 3 17 3 2 3 2" xfId="39150" xr:uid="{00000000-0005-0000-0000-00000D1D0000}"/>
    <cellStyle name="Comma 3 17 3 2 3 3" xfId="57614" xr:uid="{00000000-0005-0000-0000-00000E1D0000}"/>
    <cellStyle name="Comma 3 17 3 2 4" xfId="26845" xr:uid="{00000000-0005-0000-0000-00000F1D0000}"/>
    <cellStyle name="Comma 3 17 3 2 5" xfId="45309" xr:uid="{00000000-0005-0000-0000-0000101D0000}"/>
    <cellStyle name="Comma 3 17 3 3" xfId="10972" xr:uid="{00000000-0005-0000-0000-0000111D0000}"/>
    <cellStyle name="Comma 3 17 3 3 2" xfId="29932" xr:uid="{00000000-0005-0000-0000-0000121D0000}"/>
    <cellStyle name="Comma 3 17 3 3 3" xfId="48396" xr:uid="{00000000-0005-0000-0000-0000131D0000}"/>
    <cellStyle name="Comma 3 17 3 4" xfId="17124" xr:uid="{00000000-0005-0000-0000-0000141D0000}"/>
    <cellStyle name="Comma 3 17 3 4 2" xfId="36084" xr:uid="{00000000-0005-0000-0000-0000151D0000}"/>
    <cellStyle name="Comma 3 17 3 4 3" xfId="54548" xr:uid="{00000000-0005-0000-0000-0000161D0000}"/>
    <cellStyle name="Comma 3 17 3 5" xfId="23779" xr:uid="{00000000-0005-0000-0000-0000171D0000}"/>
    <cellStyle name="Comma 3 17 3 6" xfId="42243" xr:uid="{00000000-0005-0000-0000-0000181D0000}"/>
    <cellStyle name="Comma 3 17 4" xfId="6311" xr:uid="{00000000-0005-0000-0000-0000191D0000}"/>
    <cellStyle name="Comma 3 17 4 2" xfId="12504" xr:uid="{00000000-0005-0000-0000-00001A1D0000}"/>
    <cellStyle name="Comma 3 17 4 2 2" xfId="31464" xr:uid="{00000000-0005-0000-0000-00001B1D0000}"/>
    <cellStyle name="Comma 3 17 4 2 3" xfId="49928" xr:uid="{00000000-0005-0000-0000-00001C1D0000}"/>
    <cellStyle name="Comma 3 17 4 3" xfId="18656" xr:uid="{00000000-0005-0000-0000-00001D1D0000}"/>
    <cellStyle name="Comma 3 17 4 3 2" xfId="37616" xr:uid="{00000000-0005-0000-0000-00001E1D0000}"/>
    <cellStyle name="Comma 3 17 4 3 3" xfId="56080" xr:uid="{00000000-0005-0000-0000-00001F1D0000}"/>
    <cellStyle name="Comma 3 17 4 4" xfId="25311" xr:uid="{00000000-0005-0000-0000-0000201D0000}"/>
    <cellStyle name="Comma 3 17 4 5" xfId="43775" xr:uid="{00000000-0005-0000-0000-0000211D0000}"/>
    <cellStyle name="Comma 3 17 5" xfId="9438" xr:uid="{00000000-0005-0000-0000-0000221D0000}"/>
    <cellStyle name="Comma 3 17 5 2" xfId="28398" xr:uid="{00000000-0005-0000-0000-0000231D0000}"/>
    <cellStyle name="Comma 3 17 5 3" xfId="46862" xr:uid="{00000000-0005-0000-0000-0000241D0000}"/>
    <cellStyle name="Comma 3 17 6" xfId="15590" xr:uid="{00000000-0005-0000-0000-0000251D0000}"/>
    <cellStyle name="Comma 3 17 6 2" xfId="34550" xr:uid="{00000000-0005-0000-0000-0000261D0000}"/>
    <cellStyle name="Comma 3 17 6 3" xfId="53014" xr:uid="{00000000-0005-0000-0000-0000271D0000}"/>
    <cellStyle name="Comma 3 17 7" xfId="22245" xr:uid="{00000000-0005-0000-0000-0000281D0000}"/>
    <cellStyle name="Comma 3 17 8" xfId="40706" xr:uid="{00000000-0005-0000-0000-0000291D0000}"/>
    <cellStyle name="Comma 3 18" xfId="801" xr:uid="{00000000-0005-0000-0000-00002A1D0000}"/>
    <cellStyle name="Comma 3 18 2" xfId="3918" xr:uid="{00000000-0005-0000-0000-00002B1D0000}"/>
    <cellStyle name="Comma 3 18 2 2" xfId="5531" xr:uid="{00000000-0005-0000-0000-00002C1D0000}"/>
    <cellStyle name="Comma 3 18 2 2 2" xfId="8616" xr:uid="{00000000-0005-0000-0000-00002D1D0000}"/>
    <cellStyle name="Comma 3 18 2 2 2 2" xfId="14808" xr:uid="{00000000-0005-0000-0000-00002E1D0000}"/>
    <cellStyle name="Comma 3 18 2 2 2 2 2" xfId="33768" xr:uid="{00000000-0005-0000-0000-00002F1D0000}"/>
    <cellStyle name="Comma 3 18 2 2 2 2 3" xfId="52232" xr:uid="{00000000-0005-0000-0000-0000301D0000}"/>
    <cellStyle name="Comma 3 18 2 2 2 3" xfId="20960" xr:uid="{00000000-0005-0000-0000-0000311D0000}"/>
    <cellStyle name="Comma 3 18 2 2 2 3 2" xfId="39920" xr:uid="{00000000-0005-0000-0000-0000321D0000}"/>
    <cellStyle name="Comma 3 18 2 2 2 3 3" xfId="58384" xr:uid="{00000000-0005-0000-0000-0000331D0000}"/>
    <cellStyle name="Comma 3 18 2 2 2 4" xfId="27615" xr:uid="{00000000-0005-0000-0000-0000341D0000}"/>
    <cellStyle name="Comma 3 18 2 2 2 5" xfId="46079" xr:uid="{00000000-0005-0000-0000-0000351D0000}"/>
    <cellStyle name="Comma 3 18 2 2 3" xfId="11742" xr:uid="{00000000-0005-0000-0000-0000361D0000}"/>
    <cellStyle name="Comma 3 18 2 2 3 2" xfId="30702" xr:uid="{00000000-0005-0000-0000-0000371D0000}"/>
    <cellStyle name="Comma 3 18 2 2 3 3" xfId="49166" xr:uid="{00000000-0005-0000-0000-0000381D0000}"/>
    <cellStyle name="Comma 3 18 2 2 4" xfId="17894" xr:uid="{00000000-0005-0000-0000-0000391D0000}"/>
    <cellStyle name="Comma 3 18 2 2 4 2" xfId="36854" xr:uid="{00000000-0005-0000-0000-00003A1D0000}"/>
    <cellStyle name="Comma 3 18 2 2 4 3" xfId="55318" xr:uid="{00000000-0005-0000-0000-00003B1D0000}"/>
    <cellStyle name="Comma 3 18 2 2 5" xfId="24549" xr:uid="{00000000-0005-0000-0000-00003C1D0000}"/>
    <cellStyle name="Comma 3 18 2 2 6" xfId="43013" xr:uid="{00000000-0005-0000-0000-00003D1D0000}"/>
    <cellStyle name="Comma 3 18 2 3" xfId="7081" xr:uid="{00000000-0005-0000-0000-00003E1D0000}"/>
    <cellStyle name="Comma 3 18 2 3 2" xfId="13274" xr:uid="{00000000-0005-0000-0000-00003F1D0000}"/>
    <cellStyle name="Comma 3 18 2 3 2 2" xfId="32234" xr:uid="{00000000-0005-0000-0000-0000401D0000}"/>
    <cellStyle name="Comma 3 18 2 3 2 3" xfId="50698" xr:uid="{00000000-0005-0000-0000-0000411D0000}"/>
    <cellStyle name="Comma 3 18 2 3 3" xfId="19426" xr:uid="{00000000-0005-0000-0000-0000421D0000}"/>
    <cellStyle name="Comma 3 18 2 3 3 2" xfId="38386" xr:uid="{00000000-0005-0000-0000-0000431D0000}"/>
    <cellStyle name="Comma 3 18 2 3 3 3" xfId="56850" xr:uid="{00000000-0005-0000-0000-0000441D0000}"/>
    <cellStyle name="Comma 3 18 2 3 4" xfId="26081" xr:uid="{00000000-0005-0000-0000-0000451D0000}"/>
    <cellStyle name="Comma 3 18 2 3 5" xfId="44545" xr:uid="{00000000-0005-0000-0000-0000461D0000}"/>
    <cellStyle name="Comma 3 18 2 4" xfId="10208" xr:uid="{00000000-0005-0000-0000-0000471D0000}"/>
    <cellStyle name="Comma 3 18 2 4 2" xfId="29168" xr:uid="{00000000-0005-0000-0000-0000481D0000}"/>
    <cellStyle name="Comma 3 18 2 4 3" xfId="47632" xr:uid="{00000000-0005-0000-0000-0000491D0000}"/>
    <cellStyle name="Comma 3 18 2 5" xfId="16360" xr:uid="{00000000-0005-0000-0000-00004A1D0000}"/>
    <cellStyle name="Comma 3 18 2 5 2" xfId="35320" xr:uid="{00000000-0005-0000-0000-00004B1D0000}"/>
    <cellStyle name="Comma 3 18 2 5 3" xfId="53784" xr:uid="{00000000-0005-0000-0000-00004C1D0000}"/>
    <cellStyle name="Comma 3 18 2 6" xfId="23015" xr:uid="{00000000-0005-0000-0000-00004D1D0000}"/>
    <cellStyle name="Comma 3 18 2 7" xfId="41479" xr:uid="{00000000-0005-0000-0000-00004E1D0000}"/>
    <cellStyle name="Comma 3 18 3" xfId="4746" xr:uid="{00000000-0005-0000-0000-00004F1D0000}"/>
    <cellStyle name="Comma 3 18 3 2" xfId="7847" xr:uid="{00000000-0005-0000-0000-0000501D0000}"/>
    <cellStyle name="Comma 3 18 3 2 2" xfId="14039" xr:uid="{00000000-0005-0000-0000-0000511D0000}"/>
    <cellStyle name="Comma 3 18 3 2 2 2" xfId="32999" xr:uid="{00000000-0005-0000-0000-0000521D0000}"/>
    <cellStyle name="Comma 3 18 3 2 2 3" xfId="51463" xr:uid="{00000000-0005-0000-0000-0000531D0000}"/>
    <cellStyle name="Comma 3 18 3 2 3" xfId="20191" xr:uid="{00000000-0005-0000-0000-0000541D0000}"/>
    <cellStyle name="Comma 3 18 3 2 3 2" xfId="39151" xr:uid="{00000000-0005-0000-0000-0000551D0000}"/>
    <cellStyle name="Comma 3 18 3 2 3 3" xfId="57615" xr:uid="{00000000-0005-0000-0000-0000561D0000}"/>
    <cellStyle name="Comma 3 18 3 2 4" xfId="26846" xr:uid="{00000000-0005-0000-0000-0000571D0000}"/>
    <cellStyle name="Comma 3 18 3 2 5" xfId="45310" xr:uid="{00000000-0005-0000-0000-0000581D0000}"/>
    <cellStyle name="Comma 3 18 3 3" xfId="10973" xr:uid="{00000000-0005-0000-0000-0000591D0000}"/>
    <cellStyle name="Comma 3 18 3 3 2" xfId="29933" xr:uid="{00000000-0005-0000-0000-00005A1D0000}"/>
    <cellStyle name="Comma 3 18 3 3 3" xfId="48397" xr:uid="{00000000-0005-0000-0000-00005B1D0000}"/>
    <cellStyle name="Comma 3 18 3 4" xfId="17125" xr:uid="{00000000-0005-0000-0000-00005C1D0000}"/>
    <cellStyle name="Comma 3 18 3 4 2" xfId="36085" xr:uid="{00000000-0005-0000-0000-00005D1D0000}"/>
    <cellStyle name="Comma 3 18 3 4 3" xfId="54549" xr:uid="{00000000-0005-0000-0000-00005E1D0000}"/>
    <cellStyle name="Comma 3 18 3 5" xfId="23780" xr:uid="{00000000-0005-0000-0000-00005F1D0000}"/>
    <cellStyle name="Comma 3 18 3 6" xfId="42244" xr:uid="{00000000-0005-0000-0000-0000601D0000}"/>
    <cellStyle name="Comma 3 18 4" xfId="6312" xr:uid="{00000000-0005-0000-0000-0000611D0000}"/>
    <cellStyle name="Comma 3 18 4 2" xfId="12505" xr:uid="{00000000-0005-0000-0000-0000621D0000}"/>
    <cellStyle name="Comma 3 18 4 2 2" xfId="31465" xr:uid="{00000000-0005-0000-0000-0000631D0000}"/>
    <cellStyle name="Comma 3 18 4 2 3" xfId="49929" xr:uid="{00000000-0005-0000-0000-0000641D0000}"/>
    <cellStyle name="Comma 3 18 4 3" xfId="18657" xr:uid="{00000000-0005-0000-0000-0000651D0000}"/>
    <cellStyle name="Comma 3 18 4 3 2" xfId="37617" xr:uid="{00000000-0005-0000-0000-0000661D0000}"/>
    <cellStyle name="Comma 3 18 4 3 3" xfId="56081" xr:uid="{00000000-0005-0000-0000-0000671D0000}"/>
    <cellStyle name="Comma 3 18 4 4" xfId="25312" xr:uid="{00000000-0005-0000-0000-0000681D0000}"/>
    <cellStyle name="Comma 3 18 4 5" xfId="43776" xr:uid="{00000000-0005-0000-0000-0000691D0000}"/>
    <cellStyle name="Comma 3 18 5" xfId="9439" xr:uid="{00000000-0005-0000-0000-00006A1D0000}"/>
    <cellStyle name="Comma 3 18 5 2" xfId="28399" xr:uid="{00000000-0005-0000-0000-00006B1D0000}"/>
    <cellStyle name="Comma 3 18 5 3" xfId="46863" xr:uid="{00000000-0005-0000-0000-00006C1D0000}"/>
    <cellStyle name="Comma 3 18 6" xfId="15591" xr:uid="{00000000-0005-0000-0000-00006D1D0000}"/>
    <cellStyle name="Comma 3 18 6 2" xfId="34551" xr:uid="{00000000-0005-0000-0000-00006E1D0000}"/>
    <cellStyle name="Comma 3 18 6 3" xfId="53015" xr:uid="{00000000-0005-0000-0000-00006F1D0000}"/>
    <cellStyle name="Comma 3 18 7" xfId="22246" xr:uid="{00000000-0005-0000-0000-0000701D0000}"/>
    <cellStyle name="Comma 3 18 8" xfId="40707" xr:uid="{00000000-0005-0000-0000-0000711D0000}"/>
    <cellStyle name="Comma 3 19" xfId="802" xr:uid="{00000000-0005-0000-0000-0000721D0000}"/>
    <cellStyle name="Comma 3 19 2" xfId="3919" xr:uid="{00000000-0005-0000-0000-0000731D0000}"/>
    <cellStyle name="Comma 3 19 2 2" xfId="5532" xr:uid="{00000000-0005-0000-0000-0000741D0000}"/>
    <cellStyle name="Comma 3 19 2 2 2" xfId="8617" xr:uid="{00000000-0005-0000-0000-0000751D0000}"/>
    <cellStyle name="Comma 3 19 2 2 2 2" xfId="14809" xr:uid="{00000000-0005-0000-0000-0000761D0000}"/>
    <cellStyle name="Comma 3 19 2 2 2 2 2" xfId="33769" xr:uid="{00000000-0005-0000-0000-0000771D0000}"/>
    <cellStyle name="Comma 3 19 2 2 2 2 3" xfId="52233" xr:uid="{00000000-0005-0000-0000-0000781D0000}"/>
    <cellStyle name="Comma 3 19 2 2 2 3" xfId="20961" xr:uid="{00000000-0005-0000-0000-0000791D0000}"/>
    <cellStyle name="Comma 3 19 2 2 2 3 2" xfId="39921" xr:uid="{00000000-0005-0000-0000-00007A1D0000}"/>
    <cellStyle name="Comma 3 19 2 2 2 3 3" xfId="58385" xr:uid="{00000000-0005-0000-0000-00007B1D0000}"/>
    <cellStyle name="Comma 3 19 2 2 2 4" xfId="27616" xr:uid="{00000000-0005-0000-0000-00007C1D0000}"/>
    <cellStyle name="Comma 3 19 2 2 2 5" xfId="46080" xr:uid="{00000000-0005-0000-0000-00007D1D0000}"/>
    <cellStyle name="Comma 3 19 2 2 3" xfId="11743" xr:uid="{00000000-0005-0000-0000-00007E1D0000}"/>
    <cellStyle name="Comma 3 19 2 2 3 2" xfId="30703" xr:uid="{00000000-0005-0000-0000-00007F1D0000}"/>
    <cellStyle name="Comma 3 19 2 2 3 3" xfId="49167" xr:uid="{00000000-0005-0000-0000-0000801D0000}"/>
    <cellStyle name="Comma 3 19 2 2 4" xfId="17895" xr:uid="{00000000-0005-0000-0000-0000811D0000}"/>
    <cellStyle name="Comma 3 19 2 2 4 2" xfId="36855" xr:uid="{00000000-0005-0000-0000-0000821D0000}"/>
    <cellStyle name="Comma 3 19 2 2 4 3" xfId="55319" xr:uid="{00000000-0005-0000-0000-0000831D0000}"/>
    <cellStyle name="Comma 3 19 2 2 5" xfId="24550" xr:uid="{00000000-0005-0000-0000-0000841D0000}"/>
    <cellStyle name="Comma 3 19 2 2 6" xfId="43014" xr:uid="{00000000-0005-0000-0000-0000851D0000}"/>
    <cellStyle name="Comma 3 19 2 3" xfId="7082" xr:uid="{00000000-0005-0000-0000-0000861D0000}"/>
    <cellStyle name="Comma 3 19 2 3 2" xfId="13275" xr:uid="{00000000-0005-0000-0000-0000871D0000}"/>
    <cellStyle name="Comma 3 19 2 3 2 2" xfId="32235" xr:uid="{00000000-0005-0000-0000-0000881D0000}"/>
    <cellStyle name="Comma 3 19 2 3 2 3" xfId="50699" xr:uid="{00000000-0005-0000-0000-0000891D0000}"/>
    <cellStyle name="Comma 3 19 2 3 3" xfId="19427" xr:uid="{00000000-0005-0000-0000-00008A1D0000}"/>
    <cellStyle name="Comma 3 19 2 3 3 2" xfId="38387" xr:uid="{00000000-0005-0000-0000-00008B1D0000}"/>
    <cellStyle name="Comma 3 19 2 3 3 3" xfId="56851" xr:uid="{00000000-0005-0000-0000-00008C1D0000}"/>
    <cellStyle name="Comma 3 19 2 3 4" xfId="26082" xr:uid="{00000000-0005-0000-0000-00008D1D0000}"/>
    <cellStyle name="Comma 3 19 2 3 5" xfId="44546" xr:uid="{00000000-0005-0000-0000-00008E1D0000}"/>
    <cellStyle name="Comma 3 19 2 4" xfId="10209" xr:uid="{00000000-0005-0000-0000-00008F1D0000}"/>
    <cellStyle name="Comma 3 19 2 4 2" xfId="29169" xr:uid="{00000000-0005-0000-0000-0000901D0000}"/>
    <cellStyle name="Comma 3 19 2 4 3" xfId="47633" xr:uid="{00000000-0005-0000-0000-0000911D0000}"/>
    <cellStyle name="Comma 3 19 2 5" xfId="16361" xr:uid="{00000000-0005-0000-0000-0000921D0000}"/>
    <cellStyle name="Comma 3 19 2 5 2" xfId="35321" xr:uid="{00000000-0005-0000-0000-0000931D0000}"/>
    <cellStyle name="Comma 3 19 2 5 3" xfId="53785" xr:uid="{00000000-0005-0000-0000-0000941D0000}"/>
    <cellStyle name="Comma 3 19 2 6" xfId="23016" xr:uid="{00000000-0005-0000-0000-0000951D0000}"/>
    <cellStyle name="Comma 3 19 2 7" xfId="41480" xr:uid="{00000000-0005-0000-0000-0000961D0000}"/>
    <cellStyle name="Comma 3 19 3" xfId="4747" xr:uid="{00000000-0005-0000-0000-0000971D0000}"/>
    <cellStyle name="Comma 3 19 3 2" xfId="7848" xr:uid="{00000000-0005-0000-0000-0000981D0000}"/>
    <cellStyle name="Comma 3 19 3 2 2" xfId="14040" xr:uid="{00000000-0005-0000-0000-0000991D0000}"/>
    <cellStyle name="Comma 3 19 3 2 2 2" xfId="33000" xr:uid="{00000000-0005-0000-0000-00009A1D0000}"/>
    <cellStyle name="Comma 3 19 3 2 2 3" xfId="51464" xr:uid="{00000000-0005-0000-0000-00009B1D0000}"/>
    <cellStyle name="Comma 3 19 3 2 3" xfId="20192" xr:uid="{00000000-0005-0000-0000-00009C1D0000}"/>
    <cellStyle name="Comma 3 19 3 2 3 2" xfId="39152" xr:uid="{00000000-0005-0000-0000-00009D1D0000}"/>
    <cellStyle name="Comma 3 19 3 2 3 3" xfId="57616" xr:uid="{00000000-0005-0000-0000-00009E1D0000}"/>
    <cellStyle name="Comma 3 19 3 2 4" xfId="26847" xr:uid="{00000000-0005-0000-0000-00009F1D0000}"/>
    <cellStyle name="Comma 3 19 3 2 5" xfId="45311" xr:uid="{00000000-0005-0000-0000-0000A01D0000}"/>
    <cellStyle name="Comma 3 19 3 3" xfId="10974" xr:uid="{00000000-0005-0000-0000-0000A11D0000}"/>
    <cellStyle name="Comma 3 19 3 3 2" xfId="29934" xr:uid="{00000000-0005-0000-0000-0000A21D0000}"/>
    <cellStyle name="Comma 3 19 3 3 3" xfId="48398" xr:uid="{00000000-0005-0000-0000-0000A31D0000}"/>
    <cellStyle name="Comma 3 19 3 4" xfId="17126" xr:uid="{00000000-0005-0000-0000-0000A41D0000}"/>
    <cellStyle name="Comma 3 19 3 4 2" xfId="36086" xr:uid="{00000000-0005-0000-0000-0000A51D0000}"/>
    <cellStyle name="Comma 3 19 3 4 3" xfId="54550" xr:uid="{00000000-0005-0000-0000-0000A61D0000}"/>
    <cellStyle name="Comma 3 19 3 5" xfId="23781" xr:uid="{00000000-0005-0000-0000-0000A71D0000}"/>
    <cellStyle name="Comma 3 19 3 6" xfId="42245" xr:uid="{00000000-0005-0000-0000-0000A81D0000}"/>
    <cellStyle name="Comma 3 19 4" xfId="6313" xr:uid="{00000000-0005-0000-0000-0000A91D0000}"/>
    <cellStyle name="Comma 3 19 4 2" xfId="12506" xr:uid="{00000000-0005-0000-0000-0000AA1D0000}"/>
    <cellStyle name="Comma 3 19 4 2 2" xfId="31466" xr:uid="{00000000-0005-0000-0000-0000AB1D0000}"/>
    <cellStyle name="Comma 3 19 4 2 3" xfId="49930" xr:uid="{00000000-0005-0000-0000-0000AC1D0000}"/>
    <cellStyle name="Comma 3 19 4 3" xfId="18658" xr:uid="{00000000-0005-0000-0000-0000AD1D0000}"/>
    <cellStyle name="Comma 3 19 4 3 2" xfId="37618" xr:uid="{00000000-0005-0000-0000-0000AE1D0000}"/>
    <cellStyle name="Comma 3 19 4 3 3" xfId="56082" xr:uid="{00000000-0005-0000-0000-0000AF1D0000}"/>
    <cellStyle name="Comma 3 19 4 4" xfId="25313" xr:uid="{00000000-0005-0000-0000-0000B01D0000}"/>
    <cellStyle name="Comma 3 19 4 5" xfId="43777" xr:uid="{00000000-0005-0000-0000-0000B11D0000}"/>
    <cellStyle name="Comma 3 19 5" xfId="9440" xr:uid="{00000000-0005-0000-0000-0000B21D0000}"/>
    <cellStyle name="Comma 3 19 5 2" xfId="28400" xr:uid="{00000000-0005-0000-0000-0000B31D0000}"/>
    <cellStyle name="Comma 3 19 5 3" xfId="46864" xr:uid="{00000000-0005-0000-0000-0000B41D0000}"/>
    <cellStyle name="Comma 3 19 6" xfId="15592" xr:uid="{00000000-0005-0000-0000-0000B51D0000}"/>
    <cellStyle name="Comma 3 19 6 2" xfId="34552" xr:uid="{00000000-0005-0000-0000-0000B61D0000}"/>
    <cellStyle name="Comma 3 19 6 3" xfId="53016" xr:uid="{00000000-0005-0000-0000-0000B71D0000}"/>
    <cellStyle name="Comma 3 19 7" xfId="22247" xr:uid="{00000000-0005-0000-0000-0000B81D0000}"/>
    <cellStyle name="Comma 3 19 8" xfId="40708" xr:uid="{00000000-0005-0000-0000-0000B91D0000}"/>
    <cellStyle name="Comma 3 2" xfId="17" xr:uid="{00000000-0005-0000-0000-0000BA1D0000}"/>
    <cellStyle name="Comma 3 2 2" xfId="804" xr:uid="{00000000-0005-0000-0000-0000BB1D0000}"/>
    <cellStyle name="Comma 3 2 2 2" xfId="3920" xr:uid="{00000000-0005-0000-0000-0000BC1D0000}"/>
    <cellStyle name="Comma 3 2 2 2 2" xfId="5533" xr:uid="{00000000-0005-0000-0000-0000BD1D0000}"/>
    <cellStyle name="Comma 3 2 2 2 2 2" xfId="8618" xr:uid="{00000000-0005-0000-0000-0000BE1D0000}"/>
    <cellStyle name="Comma 3 2 2 2 2 2 2" xfId="14810" xr:uid="{00000000-0005-0000-0000-0000BF1D0000}"/>
    <cellStyle name="Comma 3 2 2 2 2 2 2 2" xfId="33770" xr:uid="{00000000-0005-0000-0000-0000C01D0000}"/>
    <cellStyle name="Comma 3 2 2 2 2 2 2 3" xfId="52234" xr:uid="{00000000-0005-0000-0000-0000C11D0000}"/>
    <cellStyle name="Comma 3 2 2 2 2 2 3" xfId="20962" xr:uid="{00000000-0005-0000-0000-0000C21D0000}"/>
    <cellStyle name="Comma 3 2 2 2 2 2 3 2" xfId="39922" xr:uid="{00000000-0005-0000-0000-0000C31D0000}"/>
    <cellStyle name="Comma 3 2 2 2 2 2 3 3" xfId="58386" xr:uid="{00000000-0005-0000-0000-0000C41D0000}"/>
    <cellStyle name="Comma 3 2 2 2 2 2 4" xfId="27617" xr:uid="{00000000-0005-0000-0000-0000C51D0000}"/>
    <cellStyle name="Comma 3 2 2 2 2 2 5" xfId="46081" xr:uid="{00000000-0005-0000-0000-0000C61D0000}"/>
    <cellStyle name="Comma 3 2 2 2 2 3" xfId="11744" xr:uid="{00000000-0005-0000-0000-0000C71D0000}"/>
    <cellStyle name="Comma 3 2 2 2 2 3 2" xfId="30704" xr:uid="{00000000-0005-0000-0000-0000C81D0000}"/>
    <cellStyle name="Comma 3 2 2 2 2 3 3" xfId="49168" xr:uid="{00000000-0005-0000-0000-0000C91D0000}"/>
    <cellStyle name="Comma 3 2 2 2 2 4" xfId="17896" xr:uid="{00000000-0005-0000-0000-0000CA1D0000}"/>
    <cellStyle name="Comma 3 2 2 2 2 4 2" xfId="36856" xr:uid="{00000000-0005-0000-0000-0000CB1D0000}"/>
    <cellStyle name="Comma 3 2 2 2 2 4 3" xfId="55320" xr:uid="{00000000-0005-0000-0000-0000CC1D0000}"/>
    <cellStyle name="Comma 3 2 2 2 2 5" xfId="24551" xr:uid="{00000000-0005-0000-0000-0000CD1D0000}"/>
    <cellStyle name="Comma 3 2 2 2 2 6" xfId="43015" xr:uid="{00000000-0005-0000-0000-0000CE1D0000}"/>
    <cellStyle name="Comma 3 2 2 2 3" xfId="7083" xr:uid="{00000000-0005-0000-0000-0000CF1D0000}"/>
    <cellStyle name="Comma 3 2 2 2 3 2" xfId="13276" xr:uid="{00000000-0005-0000-0000-0000D01D0000}"/>
    <cellStyle name="Comma 3 2 2 2 3 2 2" xfId="32236" xr:uid="{00000000-0005-0000-0000-0000D11D0000}"/>
    <cellStyle name="Comma 3 2 2 2 3 2 3" xfId="50700" xr:uid="{00000000-0005-0000-0000-0000D21D0000}"/>
    <cellStyle name="Comma 3 2 2 2 3 3" xfId="19428" xr:uid="{00000000-0005-0000-0000-0000D31D0000}"/>
    <cellStyle name="Comma 3 2 2 2 3 3 2" xfId="38388" xr:uid="{00000000-0005-0000-0000-0000D41D0000}"/>
    <cellStyle name="Comma 3 2 2 2 3 3 3" xfId="56852" xr:uid="{00000000-0005-0000-0000-0000D51D0000}"/>
    <cellStyle name="Comma 3 2 2 2 3 4" xfId="26083" xr:uid="{00000000-0005-0000-0000-0000D61D0000}"/>
    <cellStyle name="Comma 3 2 2 2 3 5" xfId="44547" xr:uid="{00000000-0005-0000-0000-0000D71D0000}"/>
    <cellStyle name="Comma 3 2 2 2 4" xfId="10210" xr:uid="{00000000-0005-0000-0000-0000D81D0000}"/>
    <cellStyle name="Comma 3 2 2 2 4 2" xfId="29170" xr:uid="{00000000-0005-0000-0000-0000D91D0000}"/>
    <cellStyle name="Comma 3 2 2 2 4 3" xfId="47634" xr:uid="{00000000-0005-0000-0000-0000DA1D0000}"/>
    <cellStyle name="Comma 3 2 2 2 5" xfId="16362" xr:uid="{00000000-0005-0000-0000-0000DB1D0000}"/>
    <cellStyle name="Comma 3 2 2 2 5 2" xfId="35322" xr:uid="{00000000-0005-0000-0000-0000DC1D0000}"/>
    <cellStyle name="Comma 3 2 2 2 5 3" xfId="53786" xr:uid="{00000000-0005-0000-0000-0000DD1D0000}"/>
    <cellStyle name="Comma 3 2 2 2 6" xfId="23017" xr:uid="{00000000-0005-0000-0000-0000DE1D0000}"/>
    <cellStyle name="Comma 3 2 2 2 7" xfId="41481" xr:uid="{00000000-0005-0000-0000-0000DF1D0000}"/>
    <cellStyle name="Comma 3 2 2 3" xfId="4748" xr:uid="{00000000-0005-0000-0000-0000E01D0000}"/>
    <cellStyle name="Comma 3 2 2 3 2" xfId="7849" xr:uid="{00000000-0005-0000-0000-0000E11D0000}"/>
    <cellStyle name="Comma 3 2 2 3 2 2" xfId="14041" xr:uid="{00000000-0005-0000-0000-0000E21D0000}"/>
    <cellStyle name="Comma 3 2 2 3 2 2 2" xfId="33001" xr:uid="{00000000-0005-0000-0000-0000E31D0000}"/>
    <cellStyle name="Comma 3 2 2 3 2 2 3" xfId="51465" xr:uid="{00000000-0005-0000-0000-0000E41D0000}"/>
    <cellStyle name="Comma 3 2 2 3 2 3" xfId="20193" xr:uid="{00000000-0005-0000-0000-0000E51D0000}"/>
    <cellStyle name="Comma 3 2 2 3 2 3 2" xfId="39153" xr:uid="{00000000-0005-0000-0000-0000E61D0000}"/>
    <cellStyle name="Comma 3 2 2 3 2 3 3" xfId="57617" xr:uid="{00000000-0005-0000-0000-0000E71D0000}"/>
    <cellStyle name="Comma 3 2 2 3 2 4" xfId="26848" xr:uid="{00000000-0005-0000-0000-0000E81D0000}"/>
    <cellStyle name="Comma 3 2 2 3 2 5" xfId="45312" xr:uid="{00000000-0005-0000-0000-0000E91D0000}"/>
    <cellStyle name="Comma 3 2 2 3 3" xfId="10975" xr:uid="{00000000-0005-0000-0000-0000EA1D0000}"/>
    <cellStyle name="Comma 3 2 2 3 3 2" xfId="29935" xr:uid="{00000000-0005-0000-0000-0000EB1D0000}"/>
    <cellStyle name="Comma 3 2 2 3 3 3" xfId="48399" xr:uid="{00000000-0005-0000-0000-0000EC1D0000}"/>
    <cellStyle name="Comma 3 2 2 3 4" xfId="17127" xr:uid="{00000000-0005-0000-0000-0000ED1D0000}"/>
    <cellStyle name="Comma 3 2 2 3 4 2" xfId="36087" xr:uid="{00000000-0005-0000-0000-0000EE1D0000}"/>
    <cellStyle name="Comma 3 2 2 3 4 3" xfId="54551" xr:uid="{00000000-0005-0000-0000-0000EF1D0000}"/>
    <cellStyle name="Comma 3 2 2 3 5" xfId="23782" xr:uid="{00000000-0005-0000-0000-0000F01D0000}"/>
    <cellStyle name="Comma 3 2 2 3 6" xfId="42246" xr:uid="{00000000-0005-0000-0000-0000F11D0000}"/>
    <cellStyle name="Comma 3 2 2 4" xfId="6314" xr:uid="{00000000-0005-0000-0000-0000F21D0000}"/>
    <cellStyle name="Comma 3 2 2 4 2" xfId="12507" xr:uid="{00000000-0005-0000-0000-0000F31D0000}"/>
    <cellStyle name="Comma 3 2 2 4 2 2" xfId="31467" xr:uid="{00000000-0005-0000-0000-0000F41D0000}"/>
    <cellStyle name="Comma 3 2 2 4 2 3" xfId="49931" xr:uid="{00000000-0005-0000-0000-0000F51D0000}"/>
    <cellStyle name="Comma 3 2 2 4 3" xfId="18659" xr:uid="{00000000-0005-0000-0000-0000F61D0000}"/>
    <cellStyle name="Comma 3 2 2 4 3 2" xfId="37619" xr:uid="{00000000-0005-0000-0000-0000F71D0000}"/>
    <cellStyle name="Comma 3 2 2 4 3 3" xfId="56083" xr:uid="{00000000-0005-0000-0000-0000F81D0000}"/>
    <cellStyle name="Comma 3 2 2 4 4" xfId="25314" xr:uid="{00000000-0005-0000-0000-0000F91D0000}"/>
    <cellStyle name="Comma 3 2 2 4 5" xfId="43778" xr:uid="{00000000-0005-0000-0000-0000FA1D0000}"/>
    <cellStyle name="Comma 3 2 2 5" xfId="9441" xr:uid="{00000000-0005-0000-0000-0000FB1D0000}"/>
    <cellStyle name="Comma 3 2 2 5 2" xfId="28401" xr:uid="{00000000-0005-0000-0000-0000FC1D0000}"/>
    <cellStyle name="Comma 3 2 2 5 3" xfId="46865" xr:uid="{00000000-0005-0000-0000-0000FD1D0000}"/>
    <cellStyle name="Comma 3 2 2 6" xfId="15593" xr:uid="{00000000-0005-0000-0000-0000FE1D0000}"/>
    <cellStyle name="Comma 3 2 2 6 2" xfId="34553" xr:uid="{00000000-0005-0000-0000-0000FF1D0000}"/>
    <cellStyle name="Comma 3 2 2 6 3" xfId="53017" xr:uid="{00000000-0005-0000-0000-0000001E0000}"/>
    <cellStyle name="Comma 3 2 2 7" xfId="22248" xr:uid="{00000000-0005-0000-0000-0000011E0000}"/>
    <cellStyle name="Comma 3 2 2 8" xfId="40709" xr:uid="{00000000-0005-0000-0000-0000021E0000}"/>
    <cellStyle name="Comma 3 2 3" xfId="805" xr:uid="{00000000-0005-0000-0000-0000031E0000}"/>
    <cellStyle name="Comma 3 2 3 2" xfId="3921" xr:uid="{00000000-0005-0000-0000-0000041E0000}"/>
    <cellStyle name="Comma 3 2 3 2 2" xfId="5534" xr:uid="{00000000-0005-0000-0000-0000051E0000}"/>
    <cellStyle name="Comma 3 2 3 2 2 2" xfId="8619" xr:uid="{00000000-0005-0000-0000-0000061E0000}"/>
    <cellStyle name="Comma 3 2 3 2 2 2 2" xfId="14811" xr:uid="{00000000-0005-0000-0000-0000071E0000}"/>
    <cellStyle name="Comma 3 2 3 2 2 2 2 2" xfId="33771" xr:uid="{00000000-0005-0000-0000-0000081E0000}"/>
    <cellStyle name="Comma 3 2 3 2 2 2 2 3" xfId="52235" xr:uid="{00000000-0005-0000-0000-0000091E0000}"/>
    <cellStyle name="Comma 3 2 3 2 2 2 3" xfId="20963" xr:uid="{00000000-0005-0000-0000-00000A1E0000}"/>
    <cellStyle name="Comma 3 2 3 2 2 2 3 2" xfId="39923" xr:uid="{00000000-0005-0000-0000-00000B1E0000}"/>
    <cellStyle name="Comma 3 2 3 2 2 2 3 3" xfId="58387" xr:uid="{00000000-0005-0000-0000-00000C1E0000}"/>
    <cellStyle name="Comma 3 2 3 2 2 2 4" xfId="27618" xr:uid="{00000000-0005-0000-0000-00000D1E0000}"/>
    <cellStyle name="Comma 3 2 3 2 2 2 5" xfId="46082" xr:uid="{00000000-0005-0000-0000-00000E1E0000}"/>
    <cellStyle name="Comma 3 2 3 2 2 3" xfId="11745" xr:uid="{00000000-0005-0000-0000-00000F1E0000}"/>
    <cellStyle name="Comma 3 2 3 2 2 3 2" xfId="30705" xr:uid="{00000000-0005-0000-0000-0000101E0000}"/>
    <cellStyle name="Comma 3 2 3 2 2 3 3" xfId="49169" xr:uid="{00000000-0005-0000-0000-0000111E0000}"/>
    <cellStyle name="Comma 3 2 3 2 2 4" xfId="17897" xr:uid="{00000000-0005-0000-0000-0000121E0000}"/>
    <cellStyle name="Comma 3 2 3 2 2 4 2" xfId="36857" xr:uid="{00000000-0005-0000-0000-0000131E0000}"/>
    <cellStyle name="Comma 3 2 3 2 2 4 3" xfId="55321" xr:uid="{00000000-0005-0000-0000-0000141E0000}"/>
    <cellStyle name="Comma 3 2 3 2 2 5" xfId="24552" xr:uid="{00000000-0005-0000-0000-0000151E0000}"/>
    <cellStyle name="Comma 3 2 3 2 2 6" xfId="43016" xr:uid="{00000000-0005-0000-0000-0000161E0000}"/>
    <cellStyle name="Comma 3 2 3 2 3" xfId="7084" xr:uid="{00000000-0005-0000-0000-0000171E0000}"/>
    <cellStyle name="Comma 3 2 3 2 3 2" xfId="13277" xr:uid="{00000000-0005-0000-0000-0000181E0000}"/>
    <cellStyle name="Comma 3 2 3 2 3 2 2" xfId="32237" xr:uid="{00000000-0005-0000-0000-0000191E0000}"/>
    <cellStyle name="Comma 3 2 3 2 3 2 3" xfId="50701" xr:uid="{00000000-0005-0000-0000-00001A1E0000}"/>
    <cellStyle name="Comma 3 2 3 2 3 3" xfId="19429" xr:uid="{00000000-0005-0000-0000-00001B1E0000}"/>
    <cellStyle name="Comma 3 2 3 2 3 3 2" xfId="38389" xr:uid="{00000000-0005-0000-0000-00001C1E0000}"/>
    <cellStyle name="Comma 3 2 3 2 3 3 3" xfId="56853" xr:uid="{00000000-0005-0000-0000-00001D1E0000}"/>
    <cellStyle name="Comma 3 2 3 2 3 4" xfId="26084" xr:uid="{00000000-0005-0000-0000-00001E1E0000}"/>
    <cellStyle name="Comma 3 2 3 2 3 5" xfId="44548" xr:uid="{00000000-0005-0000-0000-00001F1E0000}"/>
    <cellStyle name="Comma 3 2 3 2 4" xfId="10211" xr:uid="{00000000-0005-0000-0000-0000201E0000}"/>
    <cellStyle name="Comma 3 2 3 2 4 2" xfId="29171" xr:uid="{00000000-0005-0000-0000-0000211E0000}"/>
    <cellStyle name="Comma 3 2 3 2 4 3" xfId="47635" xr:uid="{00000000-0005-0000-0000-0000221E0000}"/>
    <cellStyle name="Comma 3 2 3 2 5" xfId="16363" xr:uid="{00000000-0005-0000-0000-0000231E0000}"/>
    <cellStyle name="Comma 3 2 3 2 5 2" xfId="35323" xr:uid="{00000000-0005-0000-0000-0000241E0000}"/>
    <cellStyle name="Comma 3 2 3 2 5 3" xfId="53787" xr:uid="{00000000-0005-0000-0000-0000251E0000}"/>
    <cellStyle name="Comma 3 2 3 2 6" xfId="23018" xr:uid="{00000000-0005-0000-0000-0000261E0000}"/>
    <cellStyle name="Comma 3 2 3 2 7" xfId="41482" xr:uid="{00000000-0005-0000-0000-0000271E0000}"/>
    <cellStyle name="Comma 3 2 3 3" xfId="4749" xr:uid="{00000000-0005-0000-0000-0000281E0000}"/>
    <cellStyle name="Comma 3 2 3 3 2" xfId="7850" xr:uid="{00000000-0005-0000-0000-0000291E0000}"/>
    <cellStyle name="Comma 3 2 3 3 2 2" xfId="14042" xr:uid="{00000000-0005-0000-0000-00002A1E0000}"/>
    <cellStyle name="Comma 3 2 3 3 2 2 2" xfId="33002" xr:uid="{00000000-0005-0000-0000-00002B1E0000}"/>
    <cellStyle name="Comma 3 2 3 3 2 2 3" xfId="51466" xr:uid="{00000000-0005-0000-0000-00002C1E0000}"/>
    <cellStyle name="Comma 3 2 3 3 2 3" xfId="20194" xr:uid="{00000000-0005-0000-0000-00002D1E0000}"/>
    <cellStyle name="Comma 3 2 3 3 2 3 2" xfId="39154" xr:uid="{00000000-0005-0000-0000-00002E1E0000}"/>
    <cellStyle name="Comma 3 2 3 3 2 3 3" xfId="57618" xr:uid="{00000000-0005-0000-0000-00002F1E0000}"/>
    <cellStyle name="Comma 3 2 3 3 2 4" xfId="26849" xr:uid="{00000000-0005-0000-0000-0000301E0000}"/>
    <cellStyle name="Comma 3 2 3 3 2 5" xfId="45313" xr:uid="{00000000-0005-0000-0000-0000311E0000}"/>
    <cellStyle name="Comma 3 2 3 3 3" xfId="10976" xr:uid="{00000000-0005-0000-0000-0000321E0000}"/>
    <cellStyle name="Comma 3 2 3 3 3 2" xfId="29936" xr:uid="{00000000-0005-0000-0000-0000331E0000}"/>
    <cellStyle name="Comma 3 2 3 3 3 3" xfId="48400" xr:uid="{00000000-0005-0000-0000-0000341E0000}"/>
    <cellStyle name="Comma 3 2 3 3 4" xfId="17128" xr:uid="{00000000-0005-0000-0000-0000351E0000}"/>
    <cellStyle name="Comma 3 2 3 3 4 2" xfId="36088" xr:uid="{00000000-0005-0000-0000-0000361E0000}"/>
    <cellStyle name="Comma 3 2 3 3 4 3" xfId="54552" xr:uid="{00000000-0005-0000-0000-0000371E0000}"/>
    <cellStyle name="Comma 3 2 3 3 5" xfId="23783" xr:uid="{00000000-0005-0000-0000-0000381E0000}"/>
    <cellStyle name="Comma 3 2 3 3 6" xfId="42247" xr:uid="{00000000-0005-0000-0000-0000391E0000}"/>
    <cellStyle name="Comma 3 2 3 4" xfId="6315" xr:uid="{00000000-0005-0000-0000-00003A1E0000}"/>
    <cellStyle name="Comma 3 2 3 4 2" xfId="12508" xr:uid="{00000000-0005-0000-0000-00003B1E0000}"/>
    <cellStyle name="Comma 3 2 3 4 2 2" xfId="31468" xr:uid="{00000000-0005-0000-0000-00003C1E0000}"/>
    <cellStyle name="Comma 3 2 3 4 2 3" xfId="49932" xr:uid="{00000000-0005-0000-0000-00003D1E0000}"/>
    <cellStyle name="Comma 3 2 3 4 3" xfId="18660" xr:uid="{00000000-0005-0000-0000-00003E1E0000}"/>
    <cellStyle name="Comma 3 2 3 4 3 2" xfId="37620" xr:uid="{00000000-0005-0000-0000-00003F1E0000}"/>
    <cellStyle name="Comma 3 2 3 4 3 3" xfId="56084" xr:uid="{00000000-0005-0000-0000-0000401E0000}"/>
    <cellStyle name="Comma 3 2 3 4 4" xfId="25315" xr:uid="{00000000-0005-0000-0000-0000411E0000}"/>
    <cellStyle name="Comma 3 2 3 4 5" xfId="43779" xr:uid="{00000000-0005-0000-0000-0000421E0000}"/>
    <cellStyle name="Comma 3 2 3 5" xfId="9442" xr:uid="{00000000-0005-0000-0000-0000431E0000}"/>
    <cellStyle name="Comma 3 2 3 5 2" xfId="28402" xr:uid="{00000000-0005-0000-0000-0000441E0000}"/>
    <cellStyle name="Comma 3 2 3 5 3" xfId="46866" xr:uid="{00000000-0005-0000-0000-0000451E0000}"/>
    <cellStyle name="Comma 3 2 3 6" xfId="15594" xr:uid="{00000000-0005-0000-0000-0000461E0000}"/>
    <cellStyle name="Comma 3 2 3 6 2" xfId="34554" xr:uid="{00000000-0005-0000-0000-0000471E0000}"/>
    <cellStyle name="Comma 3 2 3 6 3" xfId="53018" xr:uid="{00000000-0005-0000-0000-0000481E0000}"/>
    <cellStyle name="Comma 3 2 3 7" xfId="22249" xr:uid="{00000000-0005-0000-0000-0000491E0000}"/>
    <cellStyle name="Comma 3 2 3 8" xfId="40710" xr:uid="{00000000-0005-0000-0000-00004A1E0000}"/>
    <cellStyle name="Comma 3 2 4" xfId="806" xr:uid="{00000000-0005-0000-0000-00004B1E0000}"/>
    <cellStyle name="Comma 3 2 4 2" xfId="3922" xr:uid="{00000000-0005-0000-0000-00004C1E0000}"/>
    <cellStyle name="Comma 3 2 4 2 2" xfId="5535" xr:uid="{00000000-0005-0000-0000-00004D1E0000}"/>
    <cellStyle name="Comma 3 2 4 2 2 2" xfId="8620" xr:uid="{00000000-0005-0000-0000-00004E1E0000}"/>
    <cellStyle name="Comma 3 2 4 2 2 2 2" xfId="14812" xr:uid="{00000000-0005-0000-0000-00004F1E0000}"/>
    <cellStyle name="Comma 3 2 4 2 2 2 2 2" xfId="33772" xr:uid="{00000000-0005-0000-0000-0000501E0000}"/>
    <cellStyle name="Comma 3 2 4 2 2 2 2 3" xfId="52236" xr:uid="{00000000-0005-0000-0000-0000511E0000}"/>
    <cellStyle name="Comma 3 2 4 2 2 2 3" xfId="20964" xr:uid="{00000000-0005-0000-0000-0000521E0000}"/>
    <cellStyle name="Comma 3 2 4 2 2 2 3 2" xfId="39924" xr:uid="{00000000-0005-0000-0000-0000531E0000}"/>
    <cellStyle name="Comma 3 2 4 2 2 2 3 3" xfId="58388" xr:uid="{00000000-0005-0000-0000-0000541E0000}"/>
    <cellStyle name="Comma 3 2 4 2 2 2 4" xfId="27619" xr:uid="{00000000-0005-0000-0000-0000551E0000}"/>
    <cellStyle name="Comma 3 2 4 2 2 2 5" xfId="46083" xr:uid="{00000000-0005-0000-0000-0000561E0000}"/>
    <cellStyle name="Comma 3 2 4 2 2 3" xfId="11746" xr:uid="{00000000-0005-0000-0000-0000571E0000}"/>
    <cellStyle name="Comma 3 2 4 2 2 3 2" xfId="30706" xr:uid="{00000000-0005-0000-0000-0000581E0000}"/>
    <cellStyle name="Comma 3 2 4 2 2 3 3" xfId="49170" xr:uid="{00000000-0005-0000-0000-0000591E0000}"/>
    <cellStyle name="Comma 3 2 4 2 2 4" xfId="17898" xr:uid="{00000000-0005-0000-0000-00005A1E0000}"/>
    <cellStyle name="Comma 3 2 4 2 2 4 2" xfId="36858" xr:uid="{00000000-0005-0000-0000-00005B1E0000}"/>
    <cellStyle name="Comma 3 2 4 2 2 4 3" xfId="55322" xr:uid="{00000000-0005-0000-0000-00005C1E0000}"/>
    <cellStyle name="Comma 3 2 4 2 2 5" xfId="24553" xr:uid="{00000000-0005-0000-0000-00005D1E0000}"/>
    <cellStyle name="Comma 3 2 4 2 2 6" xfId="43017" xr:uid="{00000000-0005-0000-0000-00005E1E0000}"/>
    <cellStyle name="Comma 3 2 4 2 3" xfId="7085" xr:uid="{00000000-0005-0000-0000-00005F1E0000}"/>
    <cellStyle name="Comma 3 2 4 2 3 2" xfId="13278" xr:uid="{00000000-0005-0000-0000-0000601E0000}"/>
    <cellStyle name="Comma 3 2 4 2 3 2 2" xfId="32238" xr:uid="{00000000-0005-0000-0000-0000611E0000}"/>
    <cellStyle name="Comma 3 2 4 2 3 2 3" xfId="50702" xr:uid="{00000000-0005-0000-0000-0000621E0000}"/>
    <cellStyle name="Comma 3 2 4 2 3 3" xfId="19430" xr:uid="{00000000-0005-0000-0000-0000631E0000}"/>
    <cellStyle name="Comma 3 2 4 2 3 3 2" xfId="38390" xr:uid="{00000000-0005-0000-0000-0000641E0000}"/>
    <cellStyle name="Comma 3 2 4 2 3 3 3" xfId="56854" xr:uid="{00000000-0005-0000-0000-0000651E0000}"/>
    <cellStyle name="Comma 3 2 4 2 3 4" xfId="26085" xr:uid="{00000000-0005-0000-0000-0000661E0000}"/>
    <cellStyle name="Comma 3 2 4 2 3 5" xfId="44549" xr:uid="{00000000-0005-0000-0000-0000671E0000}"/>
    <cellStyle name="Comma 3 2 4 2 4" xfId="10212" xr:uid="{00000000-0005-0000-0000-0000681E0000}"/>
    <cellStyle name="Comma 3 2 4 2 4 2" xfId="29172" xr:uid="{00000000-0005-0000-0000-0000691E0000}"/>
    <cellStyle name="Comma 3 2 4 2 4 3" xfId="47636" xr:uid="{00000000-0005-0000-0000-00006A1E0000}"/>
    <cellStyle name="Comma 3 2 4 2 5" xfId="16364" xr:uid="{00000000-0005-0000-0000-00006B1E0000}"/>
    <cellStyle name="Comma 3 2 4 2 5 2" xfId="35324" xr:uid="{00000000-0005-0000-0000-00006C1E0000}"/>
    <cellStyle name="Comma 3 2 4 2 5 3" xfId="53788" xr:uid="{00000000-0005-0000-0000-00006D1E0000}"/>
    <cellStyle name="Comma 3 2 4 2 6" xfId="23019" xr:uid="{00000000-0005-0000-0000-00006E1E0000}"/>
    <cellStyle name="Comma 3 2 4 2 7" xfId="41483" xr:uid="{00000000-0005-0000-0000-00006F1E0000}"/>
    <cellStyle name="Comma 3 2 4 3" xfId="4750" xr:uid="{00000000-0005-0000-0000-0000701E0000}"/>
    <cellStyle name="Comma 3 2 4 3 2" xfId="7851" xr:uid="{00000000-0005-0000-0000-0000711E0000}"/>
    <cellStyle name="Comma 3 2 4 3 2 2" xfId="14043" xr:uid="{00000000-0005-0000-0000-0000721E0000}"/>
    <cellStyle name="Comma 3 2 4 3 2 2 2" xfId="33003" xr:uid="{00000000-0005-0000-0000-0000731E0000}"/>
    <cellStyle name="Comma 3 2 4 3 2 2 3" xfId="51467" xr:uid="{00000000-0005-0000-0000-0000741E0000}"/>
    <cellStyle name="Comma 3 2 4 3 2 3" xfId="20195" xr:uid="{00000000-0005-0000-0000-0000751E0000}"/>
    <cellStyle name="Comma 3 2 4 3 2 3 2" xfId="39155" xr:uid="{00000000-0005-0000-0000-0000761E0000}"/>
    <cellStyle name="Comma 3 2 4 3 2 3 3" xfId="57619" xr:uid="{00000000-0005-0000-0000-0000771E0000}"/>
    <cellStyle name="Comma 3 2 4 3 2 4" xfId="26850" xr:uid="{00000000-0005-0000-0000-0000781E0000}"/>
    <cellStyle name="Comma 3 2 4 3 2 5" xfId="45314" xr:uid="{00000000-0005-0000-0000-0000791E0000}"/>
    <cellStyle name="Comma 3 2 4 3 3" xfId="10977" xr:uid="{00000000-0005-0000-0000-00007A1E0000}"/>
    <cellStyle name="Comma 3 2 4 3 3 2" xfId="29937" xr:uid="{00000000-0005-0000-0000-00007B1E0000}"/>
    <cellStyle name="Comma 3 2 4 3 3 3" xfId="48401" xr:uid="{00000000-0005-0000-0000-00007C1E0000}"/>
    <cellStyle name="Comma 3 2 4 3 4" xfId="17129" xr:uid="{00000000-0005-0000-0000-00007D1E0000}"/>
    <cellStyle name="Comma 3 2 4 3 4 2" xfId="36089" xr:uid="{00000000-0005-0000-0000-00007E1E0000}"/>
    <cellStyle name="Comma 3 2 4 3 4 3" xfId="54553" xr:uid="{00000000-0005-0000-0000-00007F1E0000}"/>
    <cellStyle name="Comma 3 2 4 3 5" xfId="23784" xr:uid="{00000000-0005-0000-0000-0000801E0000}"/>
    <cellStyle name="Comma 3 2 4 3 6" xfId="42248" xr:uid="{00000000-0005-0000-0000-0000811E0000}"/>
    <cellStyle name="Comma 3 2 4 4" xfId="6316" xr:uid="{00000000-0005-0000-0000-0000821E0000}"/>
    <cellStyle name="Comma 3 2 4 4 2" xfId="12509" xr:uid="{00000000-0005-0000-0000-0000831E0000}"/>
    <cellStyle name="Comma 3 2 4 4 2 2" xfId="31469" xr:uid="{00000000-0005-0000-0000-0000841E0000}"/>
    <cellStyle name="Comma 3 2 4 4 2 3" xfId="49933" xr:uid="{00000000-0005-0000-0000-0000851E0000}"/>
    <cellStyle name="Comma 3 2 4 4 3" xfId="18661" xr:uid="{00000000-0005-0000-0000-0000861E0000}"/>
    <cellStyle name="Comma 3 2 4 4 3 2" xfId="37621" xr:uid="{00000000-0005-0000-0000-0000871E0000}"/>
    <cellStyle name="Comma 3 2 4 4 3 3" xfId="56085" xr:uid="{00000000-0005-0000-0000-0000881E0000}"/>
    <cellStyle name="Comma 3 2 4 4 4" xfId="25316" xr:uid="{00000000-0005-0000-0000-0000891E0000}"/>
    <cellStyle name="Comma 3 2 4 4 5" xfId="43780" xr:uid="{00000000-0005-0000-0000-00008A1E0000}"/>
    <cellStyle name="Comma 3 2 4 5" xfId="9443" xr:uid="{00000000-0005-0000-0000-00008B1E0000}"/>
    <cellStyle name="Comma 3 2 4 5 2" xfId="28403" xr:uid="{00000000-0005-0000-0000-00008C1E0000}"/>
    <cellStyle name="Comma 3 2 4 5 3" xfId="46867" xr:uid="{00000000-0005-0000-0000-00008D1E0000}"/>
    <cellStyle name="Comma 3 2 4 6" xfId="15595" xr:uid="{00000000-0005-0000-0000-00008E1E0000}"/>
    <cellStyle name="Comma 3 2 4 6 2" xfId="34555" xr:uid="{00000000-0005-0000-0000-00008F1E0000}"/>
    <cellStyle name="Comma 3 2 4 6 3" xfId="53019" xr:uid="{00000000-0005-0000-0000-0000901E0000}"/>
    <cellStyle name="Comma 3 2 4 7" xfId="22250" xr:uid="{00000000-0005-0000-0000-0000911E0000}"/>
    <cellStyle name="Comma 3 2 4 8" xfId="40711" xr:uid="{00000000-0005-0000-0000-0000921E0000}"/>
    <cellStyle name="Comma 3 2 5" xfId="807" xr:uid="{00000000-0005-0000-0000-0000931E0000}"/>
    <cellStyle name="Comma 3 2 5 2" xfId="3923" xr:uid="{00000000-0005-0000-0000-0000941E0000}"/>
    <cellStyle name="Comma 3 2 5 2 2" xfId="5536" xr:uid="{00000000-0005-0000-0000-0000951E0000}"/>
    <cellStyle name="Comma 3 2 5 2 2 2" xfId="8621" xr:uid="{00000000-0005-0000-0000-0000961E0000}"/>
    <cellStyle name="Comma 3 2 5 2 2 2 2" xfId="14813" xr:uid="{00000000-0005-0000-0000-0000971E0000}"/>
    <cellStyle name="Comma 3 2 5 2 2 2 2 2" xfId="33773" xr:uid="{00000000-0005-0000-0000-0000981E0000}"/>
    <cellStyle name="Comma 3 2 5 2 2 2 2 3" xfId="52237" xr:uid="{00000000-0005-0000-0000-0000991E0000}"/>
    <cellStyle name="Comma 3 2 5 2 2 2 3" xfId="20965" xr:uid="{00000000-0005-0000-0000-00009A1E0000}"/>
    <cellStyle name="Comma 3 2 5 2 2 2 3 2" xfId="39925" xr:uid="{00000000-0005-0000-0000-00009B1E0000}"/>
    <cellStyle name="Comma 3 2 5 2 2 2 3 3" xfId="58389" xr:uid="{00000000-0005-0000-0000-00009C1E0000}"/>
    <cellStyle name="Comma 3 2 5 2 2 2 4" xfId="27620" xr:uid="{00000000-0005-0000-0000-00009D1E0000}"/>
    <cellStyle name="Comma 3 2 5 2 2 2 5" xfId="46084" xr:uid="{00000000-0005-0000-0000-00009E1E0000}"/>
    <cellStyle name="Comma 3 2 5 2 2 3" xfId="11747" xr:uid="{00000000-0005-0000-0000-00009F1E0000}"/>
    <cellStyle name="Comma 3 2 5 2 2 3 2" xfId="30707" xr:uid="{00000000-0005-0000-0000-0000A01E0000}"/>
    <cellStyle name="Comma 3 2 5 2 2 3 3" xfId="49171" xr:uid="{00000000-0005-0000-0000-0000A11E0000}"/>
    <cellStyle name="Comma 3 2 5 2 2 4" xfId="17899" xr:uid="{00000000-0005-0000-0000-0000A21E0000}"/>
    <cellStyle name="Comma 3 2 5 2 2 4 2" xfId="36859" xr:uid="{00000000-0005-0000-0000-0000A31E0000}"/>
    <cellStyle name="Comma 3 2 5 2 2 4 3" xfId="55323" xr:uid="{00000000-0005-0000-0000-0000A41E0000}"/>
    <cellStyle name="Comma 3 2 5 2 2 5" xfId="24554" xr:uid="{00000000-0005-0000-0000-0000A51E0000}"/>
    <cellStyle name="Comma 3 2 5 2 2 6" xfId="43018" xr:uid="{00000000-0005-0000-0000-0000A61E0000}"/>
    <cellStyle name="Comma 3 2 5 2 3" xfId="7086" xr:uid="{00000000-0005-0000-0000-0000A71E0000}"/>
    <cellStyle name="Comma 3 2 5 2 3 2" xfId="13279" xr:uid="{00000000-0005-0000-0000-0000A81E0000}"/>
    <cellStyle name="Comma 3 2 5 2 3 2 2" xfId="32239" xr:uid="{00000000-0005-0000-0000-0000A91E0000}"/>
    <cellStyle name="Comma 3 2 5 2 3 2 3" xfId="50703" xr:uid="{00000000-0005-0000-0000-0000AA1E0000}"/>
    <cellStyle name="Comma 3 2 5 2 3 3" xfId="19431" xr:uid="{00000000-0005-0000-0000-0000AB1E0000}"/>
    <cellStyle name="Comma 3 2 5 2 3 3 2" xfId="38391" xr:uid="{00000000-0005-0000-0000-0000AC1E0000}"/>
    <cellStyle name="Comma 3 2 5 2 3 3 3" xfId="56855" xr:uid="{00000000-0005-0000-0000-0000AD1E0000}"/>
    <cellStyle name="Comma 3 2 5 2 3 4" xfId="26086" xr:uid="{00000000-0005-0000-0000-0000AE1E0000}"/>
    <cellStyle name="Comma 3 2 5 2 3 5" xfId="44550" xr:uid="{00000000-0005-0000-0000-0000AF1E0000}"/>
    <cellStyle name="Comma 3 2 5 2 4" xfId="10213" xr:uid="{00000000-0005-0000-0000-0000B01E0000}"/>
    <cellStyle name="Comma 3 2 5 2 4 2" xfId="29173" xr:uid="{00000000-0005-0000-0000-0000B11E0000}"/>
    <cellStyle name="Comma 3 2 5 2 4 3" xfId="47637" xr:uid="{00000000-0005-0000-0000-0000B21E0000}"/>
    <cellStyle name="Comma 3 2 5 2 5" xfId="16365" xr:uid="{00000000-0005-0000-0000-0000B31E0000}"/>
    <cellStyle name="Comma 3 2 5 2 5 2" xfId="35325" xr:uid="{00000000-0005-0000-0000-0000B41E0000}"/>
    <cellStyle name="Comma 3 2 5 2 5 3" xfId="53789" xr:uid="{00000000-0005-0000-0000-0000B51E0000}"/>
    <cellStyle name="Comma 3 2 5 2 6" xfId="23020" xr:uid="{00000000-0005-0000-0000-0000B61E0000}"/>
    <cellStyle name="Comma 3 2 5 2 7" xfId="41484" xr:uid="{00000000-0005-0000-0000-0000B71E0000}"/>
    <cellStyle name="Comma 3 2 5 3" xfId="4751" xr:uid="{00000000-0005-0000-0000-0000B81E0000}"/>
    <cellStyle name="Comma 3 2 5 3 2" xfId="7852" xr:uid="{00000000-0005-0000-0000-0000B91E0000}"/>
    <cellStyle name="Comma 3 2 5 3 2 2" xfId="14044" xr:uid="{00000000-0005-0000-0000-0000BA1E0000}"/>
    <cellStyle name="Comma 3 2 5 3 2 2 2" xfId="33004" xr:uid="{00000000-0005-0000-0000-0000BB1E0000}"/>
    <cellStyle name="Comma 3 2 5 3 2 2 3" xfId="51468" xr:uid="{00000000-0005-0000-0000-0000BC1E0000}"/>
    <cellStyle name="Comma 3 2 5 3 2 3" xfId="20196" xr:uid="{00000000-0005-0000-0000-0000BD1E0000}"/>
    <cellStyle name="Comma 3 2 5 3 2 3 2" xfId="39156" xr:uid="{00000000-0005-0000-0000-0000BE1E0000}"/>
    <cellStyle name="Comma 3 2 5 3 2 3 3" xfId="57620" xr:uid="{00000000-0005-0000-0000-0000BF1E0000}"/>
    <cellStyle name="Comma 3 2 5 3 2 4" xfId="26851" xr:uid="{00000000-0005-0000-0000-0000C01E0000}"/>
    <cellStyle name="Comma 3 2 5 3 2 5" xfId="45315" xr:uid="{00000000-0005-0000-0000-0000C11E0000}"/>
    <cellStyle name="Comma 3 2 5 3 3" xfId="10978" xr:uid="{00000000-0005-0000-0000-0000C21E0000}"/>
    <cellStyle name="Comma 3 2 5 3 3 2" xfId="29938" xr:uid="{00000000-0005-0000-0000-0000C31E0000}"/>
    <cellStyle name="Comma 3 2 5 3 3 3" xfId="48402" xr:uid="{00000000-0005-0000-0000-0000C41E0000}"/>
    <cellStyle name="Comma 3 2 5 3 4" xfId="17130" xr:uid="{00000000-0005-0000-0000-0000C51E0000}"/>
    <cellStyle name="Comma 3 2 5 3 4 2" xfId="36090" xr:uid="{00000000-0005-0000-0000-0000C61E0000}"/>
    <cellStyle name="Comma 3 2 5 3 4 3" xfId="54554" xr:uid="{00000000-0005-0000-0000-0000C71E0000}"/>
    <cellStyle name="Comma 3 2 5 3 5" xfId="23785" xr:uid="{00000000-0005-0000-0000-0000C81E0000}"/>
    <cellStyle name="Comma 3 2 5 3 6" xfId="42249" xr:uid="{00000000-0005-0000-0000-0000C91E0000}"/>
    <cellStyle name="Comma 3 2 5 4" xfId="6317" xr:uid="{00000000-0005-0000-0000-0000CA1E0000}"/>
    <cellStyle name="Comma 3 2 5 4 2" xfId="12510" xr:uid="{00000000-0005-0000-0000-0000CB1E0000}"/>
    <cellStyle name="Comma 3 2 5 4 2 2" xfId="31470" xr:uid="{00000000-0005-0000-0000-0000CC1E0000}"/>
    <cellStyle name="Comma 3 2 5 4 2 3" xfId="49934" xr:uid="{00000000-0005-0000-0000-0000CD1E0000}"/>
    <cellStyle name="Comma 3 2 5 4 3" xfId="18662" xr:uid="{00000000-0005-0000-0000-0000CE1E0000}"/>
    <cellStyle name="Comma 3 2 5 4 3 2" xfId="37622" xr:uid="{00000000-0005-0000-0000-0000CF1E0000}"/>
    <cellStyle name="Comma 3 2 5 4 3 3" xfId="56086" xr:uid="{00000000-0005-0000-0000-0000D01E0000}"/>
    <cellStyle name="Comma 3 2 5 4 4" xfId="25317" xr:uid="{00000000-0005-0000-0000-0000D11E0000}"/>
    <cellStyle name="Comma 3 2 5 4 5" xfId="43781" xr:uid="{00000000-0005-0000-0000-0000D21E0000}"/>
    <cellStyle name="Comma 3 2 5 5" xfId="9444" xr:uid="{00000000-0005-0000-0000-0000D31E0000}"/>
    <cellStyle name="Comma 3 2 5 5 2" xfId="28404" xr:uid="{00000000-0005-0000-0000-0000D41E0000}"/>
    <cellStyle name="Comma 3 2 5 5 3" xfId="46868" xr:uid="{00000000-0005-0000-0000-0000D51E0000}"/>
    <cellStyle name="Comma 3 2 5 6" xfId="15596" xr:uid="{00000000-0005-0000-0000-0000D61E0000}"/>
    <cellStyle name="Comma 3 2 5 6 2" xfId="34556" xr:uid="{00000000-0005-0000-0000-0000D71E0000}"/>
    <cellStyle name="Comma 3 2 5 6 3" xfId="53020" xr:uid="{00000000-0005-0000-0000-0000D81E0000}"/>
    <cellStyle name="Comma 3 2 5 7" xfId="22251" xr:uid="{00000000-0005-0000-0000-0000D91E0000}"/>
    <cellStyle name="Comma 3 2 5 8" xfId="40712" xr:uid="{00000000-0005-0000-0000-0000DA1E0000}"/>
    <cellStyle name="Comma 3 2 6" xfId="808" xr:uid="{00000000-0005-0000-0000-0000DB1E0000}"/>
    <cellStyle name="Comma 3 2 7" xfId="809" xr:uid="{00000000-0005-0000-0000-0000DC1E0000}"/>
    <cellStyle name="Comma 3 2 7 2" xfId="810" xr:uid="{00000000-0005-0000-0000-0000DD1E0000}"/>
    <cellStyle name="Comma 3 2 7 3" xfId="811" xr:uid="{00000000-0005-0000-0000-0000DE1E0000}"/>
    <cellStyle name="Comma 3 2 7 4" xfId="812" xr:uid="{00000000-0005-0000-0000-0000DF1E0000}"/>
    <cellStyle name="Comma 3 2 8" xfId="803" xr:uid="{00000000-0005-0000-0000-0000E01E0000}"/>
    <cellStyle name="Comma 3 20" xfId="813" xr:uid="{00000000-0005-0000-0000-0000E11E0000}"/>
    <cellStyle name="Comma 3 20 2" xfId="3924" xr:uid="{00000000-0005-0000-0000-0000E21E0000}"/>
    <cellStyle name="Comma 3 20 2 2" xfId="5537" xr:uid="{00000000-0005-0000-0000-0000E31E0000}"/>
    <cellStyle name="Comma 3 20 2 2 2" xfId="8622" xr:uid="{00000000-0005-0000-0000-0000E41E0000}"/>
    <cellStyle name="Comma 3 20 2 2 2 2" xfId="14814" xr:uid="{00000000-0005-0000-0000-0000E51E0000}"/>
    <cellStyle name="Comma 3 20 2 2 2 2 2" xfId="33774" xr:uid="{00000000-0005-0000-0000-0000E61E0000}"/>
    <cellStyle name="Comma 3 20 2 2 2 2 3" xfId="52238" xr:uid="{00000000-0005-0000-0000-0000E71E0000}"/>
    <cellStyle name="Comma 3 20 2 2 2 3" xfId="20966" xr:uid="{00000000-0005-0000-0000-0000E81E0000}"/>
    <cellStyle name="Comma 3 20 2 2 2 3 2" xfId="39926" xr:uid="{00000000-0005-0000-0000-0000E91E0000}"/>
    <cellStyle name="Comma 3 20 2 2 2 3 3" xfId="58390" xr:uid="{00000000-0005-0000-0000-0000EA1E0000}"/>
    <cellStyle name="Comma 3 20 2 2 2 4" xfId="27621" xr:uid="{00000000-0005-0000-0000-0000EB1E0000}"/>
    <cellStyle name="Comma 3 20 2 2 2 5" xfId="46085" xr:uid="{00000000-0005-0000-0000-0000EC1E0000}"/>
    <cellStyle name="Comma 3 20 2 2 3" xfId="11748" xr:uid="{00000000-0005-0000-0000-0000ED1E0000}"/>
    <cellStyle name="Comma 3 20 2 2 3 2" xfId="30708" xr:uid="{00000000-0005-0000-0000-0000EE1E0000}"/>
    <cellStyle name="Comma 3 20 2 2 3 3" xfId="49172" xr:uid="{00000000-0005-0000-0000-0000EF1E0000}"/>
    <cellStyle name="Comma 3 20 2 2 4" xfId="17900" xr:uid="{00000000-0005-0000-0000-0000F01E0000}"/>
    <cellStyle name="Comma 3 20 2 2 4 2" xfId="36860" xr:uid="{00000000-0005-0000-0000-0000F11E0000}"/>
    <cellStyle name="Comma 3 20 2 2 4 3" xfId="55324" xr:uid="{00000000-0005-0000-0000-0000F21E0000}"/>
    <cellStyle name="Comma 3 20 2 2 5" xfId="24555" xr:uid="{00000000-0005-0000-0000-0000F31E0000}"/>
    <cellStyle name="Comma 3 20 2 2 6" xfId="43019" xr:uid="{00000000-0005-0000-0000-0000F41E0000}"/>
    <cellStyle name="Comma 3 20 2 3" xfId="7087" xr:uid="{00000000-0005-0000-0000-0000F51E0000}"/>
    <cellStyle name="Comma 3 20 2 3 2" xfId="13280" xr:uid="{00000000-0005-0000-0000-0000F61E0000}"/>
    <cellStyle name="Comma 3 20 2 3 2 2" xfId="32240" xr:uid="{00000000-0005-0000-0000-0000F71E0000}"/>
    <cellStyle name="Comma 3 20 2 3 2 3" xfId="50704" xr:uid="{00000000-0005-0000-0000-0000F81E0000}"/>
    <cellStyle name="Comma 3 20 2 3 3" xfId="19432" xr:uid="{00000000-0005-0000-0000-0000F91E0000}"/>
    <cellStyle name="Comma 3 20 2 3 3 2" xfId="38392" xr:uid="{00000000-0005-0000-0000-0000FA1E0000}"/>
    <cellStyle name="Comma 3 20 2 3 3 3" xfId="56856" xr:uid="{00000000-0005-0000-0000-0000FB1E0000}"/>
    <cellStyle name="Comma 3 20 2 3 4" xfId="26087" xr:uid="{00000000-0005-0000-0000-0000FC1E0000}"/>
    <cellStyle name="Comma 3 20 2 3 5" xfId="44551" xr:uid="{00000000-0005-0000-0000-0000FD1E0000}"/>
    <cellStyle name="Comma 3 20 2 4" xfId="10214" xr:uid="{00000000-0005-0000-0000-0000FE1E0000}"/>
    <cellStyle name="Comma 3 20 2 4 2" xfId="29174" xr:uid="{00000000-0005-0000-0000-0000FF1E0000}"/>
    <cellStyle name="Comma 3 20 2 4 3" xfId="47638" xr:uid="{00000000-0005-0000-0000-0000001F0000}"/>
    <cellStyle name="Comma 3 20 2 5" xfId="16366" xr:uid="{00000000-0005-0000-0000-0000011F0000}"/>
    <cellStyle name="Comma 3 20 2 5 2" xfId="35326" xr:uid="{00000000-0005-0000-0000-0000021F0000}"/>
    <cellStyle name="Comma 3 20 2 5 3" xfId="53790" xr:uid="{00000000-0005-0000-0000-0000031F0000}"/>
    <cellStyle name="Comma 3 20 2 6" xfId="23021" xr:uid="{00000000-0005-0000-0000-0000041F0000}"/>
    <cellStyle name="Comma 3 20 2 7" xfId="41485" xr:uid="{00000000-0005-0000-0000-0000051F0000}"/>
    <cellStyle name="Comma 3 20 3" xfId="4752" xr:uid="{00000000-0005-0000-0000-0000061F0000}"/>
    <cellStyle name="Comma 3 20 3 2" xfId="7853" xr:uid="{00000000-0005-0000-0000-0000071F0000}"/>
    <cellStyle name="Comma 3 20 3 2 2" xfId="14045" xr:uid="{00000000-0005-0000-0000-0000081F0000}"/>
    <cellStyle name="Comma 3 20 3 2 2 2" xfId="33005" xr:uid="{00000000-0005-0000-0000-0000091F0000}"/>
    <cellStyle name="Comma 3 20 3 2 2 3" xfId="51469" xr:uid="{00000000-0005-0000-0000-00000A1F0000}"/>
    <cellStyle name="Comma 3 20 3 2 3" xfId="20197" xr:uid="{00000000-0005-0000-0000-00000B1F0000}"/>
    <cellStyle name="Comma 3 20 3 2 3 2" xfId="39157" xr:uid="{00000000-0005-0000-0000-00000C1F0000}"/>
    <cellStyle name="Comma 3 20 3 2 3 3" xfId="57621" xr:uid="{00000000-0005-0000-0000-00000D1F0000}"/>
    <cellStyle name="Comma 3 20 3 2 4" xfId="26852" xr:uid="{00000000-0005-0000-0000-00000E1F0000}"/>
    <cellStyle name="Comma 3 20 3 2 5" xfId="45316" xr:uid="{00000000-0005-0000-0000-00000F1F0000}"/>
    <cellStyle name="Comma 3 20 3 3" xfId="10979" xr:uid="{00000000-0005-0000-0000-0000101F0000}"/>
    <cellStyle name="Comma 3 20 3 3 2" xfId="29939" xr:uid="{00000000-0005-0000-0000-0000111F0000}"/>
    <cellStyle name="Comma 3 20 3 3 3" xfId="48403" xr:uid="{00000000-0005-0000-0000-0000121F0000}"/>
    <cellStyle name="Comma 3 20 3 4" xfId="17131" xr:uid="{00000000-0005-0000-0000-0000131F0000}"/>
    <cellStyle name="Comma 3 20 3 4 2" xfId="36091" xr:uid="{00000000-0005-0000-0000-0000141F0000}"/>
    <cellStyle name="Comma 3 20 3 4 3" xfId="54555" xr:uid="{00000000-0005-0000-0000-0000151F0000}"/>
    <cellStyle name="Comma 3 20 3 5" xfId="23786" xr:uid="{00000000-0005-0000-0000-0000161F0000}"/>
    <cellStyle name="Comma 3 20 3 6" xfId="42250" xr:uid="{00000000-0005-0000-0000-0000171F0000}"/>
    <cellStyle name="Comma 3 20 4" xfId="6318" xr:uid="{00000000-0005-0000-0000-0000181F0000}"/>
    <cellStyle name="Comma 3 20 4 2" xfId="12511" xr:uid="{00000000-0005-0000-0000-0000191F0000}"/>
    <cellStyle name="Comma 3 20 4 2 2" xfId="31471" xr:uid="{00000000-0005-0000-0000-00001A1F0000}"/>
    <cellStyle name="Comma 3 20 4 2 3" xfId="49935" xr:uid="{00000000-0005-0000-0000-00001B1F0000}"/>
    <cellStyle name="Comma 3 20 4 3" xfId="18663" xr:uid="{00000000-0005-0000-0000-00001C1F0000}"/>
    <cellStyle name="Comma 3 20 4 3 2" xfId="37623" xr:uid="{00000000-0005-0000-0000-00001D1F0000}"/>
    <cellStyle name="Comma 3 20 4 3 3" xfId="56087" xr:uid="{00000000-0005-0000-0000-00001E1F0000}"/>
    <cellStyle name="Comma 3 20 4 4" xfId="25318" xr:uid="{00000000-0005-0000-0000-00001F1F0000}"/>
    <cellStyle name="Comma 3 20 4 5" xfId="43782" xr:uid="{00000000-0005-0000-0000-0000201F0000}"/>
    <cellStyle name="Comma 3 20 5" xfId="9445" xr:uid="{00000000-0005-0000-0000-0000211F0000}"/>
    <cellStyle name="Comma 3 20 5 2" xfId="28405" xr:uid="{00000000-0005-0000-0000-0000221F0000}"/>
    <cellStyle name="Comma 3 20 5 3" xfId="46869" xr:uid="{00000000-0005-0000-0000-0000231F0000}"/>
    <cellStyle name="Comma 3 20 6" xfId="15597" xr:uid="{00000000-0005-0000-0000-0000241F0000}"/>
    <cellStyle name="Comma 3 20 6 2" xfId="34557" xr:uid="{00000000-0005-0000-0000-0000251F0000}"/>
    <cellStyle name="Comma 3 20 6 3" xfId="53021" xr:uid="{00000000-0005-0000-0000-0000261F0000}"/>
    <cellStyle name="Comma 3 20 7" xfId="22252" xr:uid="{00000000-0005-0000-0000-0000271F0000}"/>
    <cellStyle name="Comma 3 20 8" xfId="40713" xr:uid="{00000000-0005-0000-0000-0000281F0000}"/>
    <cellStyle name="Comma 3 21" xfId="814" xr:uid="{00000000-0005-0000-0000-0000291F0000}"/>
    <cellStyle name="Comma 3 21 2" xfId="3925" xr:uid="{00000000-0005-0000-0000-00002A1F0000}"/>
    <cellStyle name="Comma 3 21 2 2" xfId="5538" xr:uid="{00000000-0005-0000-0000-00002B1F0000}"/>
    <cellStyle name="Comma 3 21 2 2 2" xfId="8623" xr:uid="{00000000-0005-0000-0000-00002C1F0000}"/>
    <cellStyle name="Comma 3 21 2 2 2 2" xfId="14815" xr:uid="{00000000-0005-0000-0000-00002D1F0000}"/>
    <cellStyle name="Comma 3 21 2 2 2 2 2" xfId="33775" xr:uid="{00000000-0005-0000-0000-00002E1F0000}"/>
    <cellStyle name="Comma 3 21 2 2 2 2 3" xfId="52239" xr:uid="{00000000-0005-0000-0000-00002F1F0000}"/>
    <cellStyle name="Comma 3 21 2 2 2 3" xfId="20967" xr:uid="{00000000-0005-0000-0000-0000301F0000}"/>
    <cellStyle name="Comma 3 21 2 2 2 3 2" xfId="39927" xr:uid="{00000000-0005-0000-0000-0000311F0000}"/>
    <cellStyle name="Comma 3 21 2 2 2 3 3" xfId="58391" xr:uid="{00000000-0005-0000-0000-0000321F0000}"/>
    <cellStyle name="Comma 3 21 2 2 2 4" xfId="27622" xr:uid="{00000000-0005-0000-0000-0000331F0000}"/>
    <cellStyle name="Comma 3 21 2 2 2 5" xfId="46086" xr:uid="{00000000-0005-0000-0000-0000341F0000}"/>
    <cellStyle name="Comma 3 21 2 2 3" xfId="11749" xr:uid="{00000000-0005-0000-0000-0000351F0000}"/>
    <cellStyle name="Comma 3 21 2 2 3 2" xfId="30709" xr:uid="{00000000-0005-0000-0000-0000361F0000}"/>
    <cellStyle name="Comma 3 21 2 2 3 3" xfId="49173" xr:uid="{00000000-0005-0000-0000-0000371F0000}"/>
    <cellStyle name="Comma 3 21 2 2 4" xfId="17901" xr:uid="{00000000-0005-0000-0000-0000381F0000}"/>
    <cellStyle name="Comma 3 21 2 2 4 2" xfId="36861" xr:uid="{00000000-0005-0000-0000-0000391F0000}"/>
    <cellStyle name="Comma 3 21 2 2 4 3" xfId="55325" xr:uid="{00000000-0005-0000-0000-00003A1F0000}"/>
    <cellStyle name="Comma 3 21 2 2 5" xfId="24556" xr:uid="{00000000-0005-0000-0000-00003B1F0000}"/>
    <cellStyle name="Comma 3 21 2 2 6" xfId="43020" xr:uid="{00000000-0005-0000-0000-00003C1F0000}"/>
    <cellStyle name="Comma 3 21 2 3" xfId="7088" xr:uid="{00000000-0005-0000-0000-00003D1F0000}"/>
    <cellStyle name="Comma 3 21 2 3 2" xfId="13281" xr:uid="{00000000-0005-0000-0000-00003E1F0000}"/>
    <cellStyle name="Comma 3 21 2 3 2 2" xfId="32241" xr:uid="{00000000-0005-0000-0000-00003F1F0000}"/>
    <cellStyle name="Comma 3 21 2 3 2 3" xfId="50705" xr:uid="{00000000-0005-0000-0000-0000401F0000}"/>
    <cellStyle name="Comma 3 21 2 3 3" xfId="19433" xr:uid="{00000000-0005-0000-0000-0000411F0000}"/>
    <cellStyle name="Comma 3 21 2 3 3 2" xfId="38393" xr:uid="{00000000-0005-0000-0000-0000421F0000}"/>
    <cellStyle name="Comma 3 21 2 3 3 3" xfId="56857" xr:uid="{00000000-0005-0000-0000-0000431F0000}"/>
    <cellStyle name="Comma 3 21 2 3 4" xfId="26088" xr:uid="{00000000-0005-0000-0000-0000441F0000}"/>
    <cellStyle name="Comma 3 21 2 3 5" xfId="44552" xr:uid="{00000000-0005-0000-0000-0000451F0000}"/>
    <cellStyle name="Comma 3 21 2 4" xfId="10215" xr:uid="{00000000-0005-0000-0000-0000461F0000}"/>
    <cellStyle name="Comma 3 21 2 4 2" xfId="29175" xr:uid="{00000000-0005-0000-0000-0000471F0000}"/>
    <cellStyle name="Comma 3 21 2 4 3" xfId="47639" xr:uid="{00000000-0005-0000-0000-0000481F0000}"/>
    <cellStyle name="Comma 3 21 2 5" xfId="16367" xr:uid="{00000000-0005-0000-0000-0000491F0000}"/>
    <cellStyle name="Comma 3 21 2 5 2" xfId="35327" xr:uid="{00000000-0005-0000-0000-00004A1F0000}"/>
    <cellStyle name="Comma 3 21 2 5 3" xfId="53791" xr:uid="{00000000-0005-0000-0000-00004B1F0000}"/>
    <cellStyle name="Comma 3 21 2 6" xfId="23022" xr:uid="{00000000-0005-0000-0000-00004C1F0000}"/>
    <cellStyle name="Comma 3 21 2 7" xfId="41486" xr:uid="{00000000-0005-0000-0000-00004D1F0000}"/>
    <cellStyle name="Comma 3 21 3" xfId="4753" xr:uid="{00000000-0005-0000-0000-00004E1F0000}"/>
    <cellStyle name="Comma 3 21 3 2" xfId="7854" xr:uid="{00000000-0005-0000-0000-00004F1F0000}"/>
    <cellStyle name="Comma 3 21 3 2 2" xfId="14046" xr:uid="{00000000-0005-0000-0000-0000501F0000}"/>
    <cellStyle name="Comma 3 21 3 2 2 2" xfId="33006" xr:uid="{00000000-0005-0000-0000-0000511F0000}"/>
    <cellStyle name="Comma 3 21 3 2 2 3" xfId="51470" xr:uid="{00000000-0005-0000-0000-0000521F0000}"/>
    <cellStyle name="Comma 3 21 3 2 3" xfId="20198" xr:uid="{00000000-0005-0000-0000-0000531F0000}"/>
    <cellStyle name="Comma 3 21 3 2 3 2" xfId="39158" xr:uid="{00000000-0005-0000-0000-0000541F0000}"/>
    <cellStyle name="Comma 3 21 3 2 3 3" xfId="57622" xr:uid="{00000000-0005-0000-0000-0000551F0000}"/>
    <cellStyle name="Comma 3 21 3 2 4" xfId="26853" xr:uid="{00000000-0005-0000-0000-0000561F0000}"/>
    <cellStyle name="Comma 3 21 3 2 5" xfId="45317" xr:uid="{00000000-0005-0000-0000-0000571F0000}"/>
    <cellStyle name="Comma 3 21 3 3" xfId="10980" xr:uid="{00000000-0005-0000-0000-0000581F0000}"/>
    <cellStyle name="Comma 3 21 3 3 2" xfId="29940" xr:uid="{00000000-0005-0000-0000-0000591F0000}"/>
    <cellStyle name="Comma 3 21 3 3 3" xfId="48404" xr:uid="{00000000-0005-0000-0000-00005A1F0000}"/>
    <cellStyle name="Comma 3 21 3 4" xfId="17132" xr:uid="{00000000-0005-0000-0000-00005B1F0000}"/>
    <cellStyle name="Comma 3 21 3 4 2" xfId="36092" xr:uid="{00000000-0005-0000-0000-00005C1F0000}"/>
    <cellStyle name="Comma 3 21 3 4 3" xfId="54556" xr:uid="{00000000-0005-0000-0000-00005D1F0000}"/>
    <cellStyle name="Comma 3 21 3 5" xfId="23787" xr:uid="{00000000-0005-0000-0000-00005E1F0000}"/>
    <cellStyle name="Comma 3 21 3 6" xfId="42251" xr:uid="{00000000-0005-0000-0000-00005F1F0000}"/>
    <cellStyle name="Comma 3 21 4" xfId="6319" xr:uid="{00000000-0005-0000-0000-0000601F0000}"/>
    <cellStyle name="Comma 3 21 4 2" xfId="12512" xr:uid="{00000000-0005-0000-0000-0000611F0000}"/>
    <cellStyle name="Comma 3 21 4 2 2" xfId="31472" xr:uid="{00000000-0005-0000-0000-0000621F0000}"/>
    <cellStyle name="Comma 3 21 4 2 3" xfId="49936" xr:uid="{00000000-0005-0000-0000-0000631F0000}"/>
    <cellStyle name="Comma 3 21 4 3" xfId="18664" xr:uid="{00000000-0005-0000-0000-0000641F0000}"/>
    <cellStyle name="Comma 3 21 4 3 2" xfId="37624" xr:uid="{00000000-0005-0000-0000-0000651F0000}"/>
    <cellStyle name="Comma 3 21 4 3 3" xfId="56088" xr:uid="{00000000-0005-0000-0000-0000661F0000}"/>
    <cellStyle name="Comma 3 21 4 4" xfId="25319" xr:uid="{00000000-0005-0000-0000-0000671F0000}"/>
    <cellStyle name="Comma 3 21 4 5" xfId="43783" xr:uid="{00000000-0005-0000-0000-0000681F0000}"/>
    <cellStyle name="Comma 3 21 5" xfId="9446" xr:uid="{00000000-0005-0000-0000-0000691F0000}"/>
    <cellStyle name="Comma 3 21 5 2" xfId="28406" xr:uid="{00000000-0005-0000-0000-00006A1F0000}"/>
    <cellStyle name="Comma 3 21 5 3" xfId="46870" xr:uid="{00000000-0005-0000-0000-00006B1F0000}"/>
    <cellStyle name="Comma 3 21 6" xfId="15598" xr:uid="{00000000-0005-0000-0000-00006C1F0000}"/>
    <cellStyle name="Comma 3 21 6 2" xfId="34558" xr:uid="{00000000-0005-0000-0000-00006D1F0000}"/>
    <cellStyle name="Comma 3 21 6 3" xfId="53022" xr:uid="{00000000-0005-0000-0000-00006E1F0000}"/>
    <cellStyle name="Comma 3 21 7" xfId="22253" xr:uid="{00000000-0005-0000-0000-00006F1F0000}"/>
    <cellStyle name="Comma 3 21 8" xfId="40714" xr:uid="{00000000-0005-0000-0000-0000701F0000}"/>
    <cellStyle name="Comma 3 22" xfId="815" xr:uid="{00000000-0005-0000-0000-0000711F0000}"/>
    <cellStyle name="Comma 3 23" xfId="816" xr:uid="{00000000-0005-0000-0000-0000721F0000}"/>
    <cellStyle name="Comma 3 3" xfId="817" xr:uid="{00000000-0005-0000-0000-0000731F0000}"/>
    <cellStyle name="Comma 3 3 10" xfId="15599" xr:uid="{00000000-0005-0000-0000-0000741F0000}"/>
    <cellStyle name="Comma 3 3 10 2" xfId="34559" xr:uid="{00000000-0005-0000-0000-0000751F0000}"/>
    <cellStyle name="Comma 3 3 10 3" xfId="53023" xr:uid="{00000000-0005-0000-0000-0000761F0000}"/>
    <cellStyle name="Comma 3 3 11" xfId="22254" xr:uid="{00000000-0005-0000-0000-0000771F0000}"/>
    <cellStyle name="Comma 3 3 12" xfId="40715" xr:uid="{00000000-0005-0000-0000-0000781F0000}"/>
    <cellStyle name="Comma 3 3 2" xfId="818" xr:uid="{00000000-0005-0000-0000-0000791F0000}"/>
    <cellStyle name="Comma 3 3 2 2" xfId="3927" xr:uid="{00000000-0005-0000-0000-00007A1F0000}"/>
    <cellStyle name="Comma 3 3 2 2 2" xfId="5540" xr:uid="{00000000-0005-0000-0000-00007B1F0000}"/>
    <cellStyle name="Comma 3 3 2 2 2 2" xfId="8625" xr:uid="{00000000-0005-0000-0000-00007C1F0000}"/>
    <cellStyle name="Comma 3 3 2 2 2 2 2" xfId="14817" xr:uid="{00000000-0005-0000-0000-00007D1F0000}"/>
    <cellStyle name="Comma 3 3 2 2 2 2 2 2" xfId="33777" xr:uid="{00000000-0005-0000-0000-00007E1F0000}"/>
    <cellStyle name="Comma 3 3 2 2 2 2 2 3" xfId="52241" xr:uid="{00000000-0005-0000-0000-00007F1F0000}"/>
    <cellStyle name="Comma 3 3 2 2 2 2 3" xfId="20969" xr:uid="{00000000-0005-0000-0000-0000801F0000}"/>
    <cellStyle name="Comma 3 3 2 2 2 2 3 2" xfId="39929" xr:uid="{00000000-0005-0000-0000-0000811F0000}"/>
    <cellStyle name="Comma 3 3 2 2 2 2 3 3" xfId="58393" xr:uid="{00000000-0005-0000-0000-0000821F0000}"/>
    <cellStyle name="Comma 3 3 2 2 2 2 4" xfId="27624" xr:uid="{00000000-0005-0000-0000-0000831F0000}"/>
    <cellStyle name="Comma 3 3 2 2 2 2 5" xfId="46088" xr:uid="{00000000-0005-0000-0000-0000841F0000}"/>
    <cellStyle name="Comma 3 3 2 2 2 3" xfId="11751" xr:uid="{00000000-0005-0000-0000-0000851F0000}"/>
    <cellStyle name="Comma 3 3 2 2 2 3 2" xfId="30711" xr:uid="{00000000-0005-0000-0000-0000861F0000}"/>
    <cellStyle name="Comma 3 3 2 2 2 3 3" xfId="49175" xr:uid="{00000000-0005-0000-0000-0000871F0000}"/>
    <cellStyle name="Comma 3 3 2 2 2 4" xfId="17903" xr:uid="{00000000-0005-0000-0000-0000881F0000}"/>
    <cellStyle name="Comma 3 3 2 2 2 4 2" xfId="36863" xr:uid="{00000000-0005-0000-0000-0000891F0000}"/>
    <cellStyle name="Comma 3 3 2 2 2 4 3" xfId="55327" xr:uid="{00000000-0005-0000-0000-00008A1F0000}"/>
    <cellStyle name="Comma 3 3 2 2 2 5" xfId="24558" xr:uid="{00000000-0005-0000-0000-00008B1F0000}"/>
    <cellStyle name="Comma 3 3 2 2 2 6" xfId="43022" xr:uid="{00000000-0005-0000-0000-00008C1F0000}"/>
    <cellStyle name="Comma 3 3 2 2 3" xfId="7090" xr:uid="{00000000-0005-0000-0000-00008D1F0000}"/>
    <cellStyle name="Comma 3 3 2 2 3 2" xfId="13283" xr:uid="{00000000-0005-0000-0000-00008E1F0000}"/>
    <cellStyle name="Comma 3 3 2 2 3 2 2" xfId="32243" xr:uid="{00000000-0005-0000-0000-00008F1F0000}"/>
    <cellStyle name="Comma 3 3 2 2 3 2 3" xfId="50707" xr:uid="{00000000-0005-0000-0000-0000901F0000}"/>
    <cellStyle name="Comma 3 3 2 2 3 3" xfId="19435" xr:uid="{00000000-0005-0000-0000-0000911F0000}"/>
    <cellStyle name="Comma 3 3 2 2 3 3 2" xfId="38395" xr:uid="{00000000-0005-0000-0000-0000921F0000}"/>
    <cellStyle name="Comma 3 3 2 2 3 3 3" xfId="56859" xr:uid="{00000000-0005-0000-0000-0000931F0000}"/>
    <cellStyle name="Comma 3 3 2 2 3 4" xfId="26090" xr:uid="{00000000-0005-0000-0000-0000941F0000}"/>
    <cellStyle name="Comma 3 3 2 2 3 5" xfId="44554" xr:uid="{00000000-0005-0000-0000-0000951F0000}"/>
    <cellStyle name="Comma 3 3 2 2 4" xfId="10217" xr:uid="{00000000-0005-0000-0000-0000961F0000}"/>
    <cellStyle name="Comma 3 3 2 2 4 2" xfId="29177" xr:uid="{00000000-0005-0000-0000-0000971F0000}"/>
    <cellStyle name="Comma 3 3 2 2 4 3" xfId="47641" xr:uid="{00000000-0005-0000-0000-0000981F0000}"/>
    <cellStyle name="Comma 3 3 2 2 5" xfId="16369" xr:uid="{00000000-0005-0000-0000-0000991F0000}"/>
    <cellStyle name="Comma 3 3 2 2 5 2" xfId="35329" xr:uid="{00000000-0005-0000-0000-00009A1F0000}"/>
    <cellStyle name="Comma 3 3 2 2 5 3" xfId="53793" xr:uid="{00000000-0005-0000-0000-00009B1F0000}"/>
    <cellStyle name="Comma 3 3 2 2 6" xfId="23024" xr:uid="{00000000-0005-0000-0000-00009C1F0000}"/>
    <cellStyle name="Comma 3 3 2 2 7" xfId="41488" xr:uid="{00000000-0005-0000-0000-00009D1F0000}"/>
    <cellStyle name="Comma 3 3 2 3" xfId="4755" xr:uid="{00000000-0005-0000-0000-00009E1F0000}"/>
    <cellStyle name="Comma 3 3 2 3 2" xfId="7856" xr:uid="{00000000-0005-0000-0000-00009F1F0000}"/>
    <cellStyle name="Comma 3 3 2 3 2 2" xfId="14048" xr:uid="{00000000-0005-0000-0000-0000A01F0000}"/>
    <cellStyle name="Comma 3 3 2 3 2 2 2" xfId="33008" xr:uid="{00000000-0005-0000-0000-0000A11F0000}"/>
    <cellStyle name="Comma 3 3 2 3 2 2 3" xfId="51472" xr:uid="{00000000-0005-0000-0000-0000A21F0000}"/>
    <cellStyle name="Comma 3 3 2 3 2 3" xfId="20200" xr:uid="{00000000-0005-0000-0000-0000A31F0000}"/>
    <cellStyle name="Comma 3 3 2 3 2 3 2" xfId="39160" xr:uid="{00000000-0005-0000-0000-0000A41F0000}"/>
    <cellStyle name="Comma 3 3 2 3 2 3 3" xfId="57624" xr:uid="{00000000-0005-0000-0000-0000A51F0000}"/>
    <cellStyle name="Comma 3 3 2 3 2 4" xfId="26855" xr:uid="{00000000-0005-0000-0000-0000A61F0000}"/>
    <cellStyle name="Comma 3 3 2 3 2 5" xfId="45319" xr:uid="{00000000-0005-0000-0000-0000A71F0000}"/>
    <cellStyle name="Comma 3 3 2 3 3" xfId="10982" xr:uid="{00000000-0005-0000-0000-0000A81F0000}"/>
    <cellStyle name="Comma 3 3 2 3 3 2" xfId="29942" xr:uid="{00000000-0005-0000-0000-0000A91F0000}"/>
    <cellStyle name="Comma 3 3 2 3 3 3" xfId="48406" xr:uid="{00000000-0005-0000-0000-0000AA1F0000}"/>
    <cellStyle name="Comma 3 3 2 3 4" xfId="17134" xr:uid="{00000000-0005-0000-0000-0000AB1F0000}"/>
    <cellStyle name="Comma 3 3 2 3 4 2" xfId="36094" xr:uid="{00000000-0005-0000-0000-0000AC1F0000}"/>
    <cellStyle name="Comma 3 3 2 3 4 3" xfId="54558" xr:uid="{00000000-0005-0000-0000-0000AD1F0000}"/>
    <cellStyle name="Comma 3 3 2 3 5" xfId="23789" xr:uid="{00000000-0005-0000-0000-0000AE1F0000}"/>
    <cellStyle name="Comma 3 3 2 3 6" xfId="42253" xr:uid="{00000000-0005-0000-0000-0000AF1F0000}"/>
    <cellStyle name="Comma 3 3 2 4" xfId="6321" xr:uid="{00000000-0005-0000-0000-0000B01F0000}"/>
    <cellStyle name="Comma 3 3 2 4 2" xfId="12514" xr:uid="{00000000-0005-0000-0000-0000B11F0000}"/>
    <cellStyle name="Comma 3 3 2 4 2 2" xfId="31474" xr:uid="{00000000-0005-0000-0000-0000B21F0000}"/>
    <cellStyle name="Comma 3 3 2 4 2 3" xfId="49938" xr:uid="{00000000-0005-0000-0000-0000B31F0000}"/>
    <cellStyle name="Comma 3 3 2 4 3" xfId="18666" xr:uid="{00000000-0005-0000-0000-0000B41F0000}"/>
    <cellStyle name="Comma 3 3 2 4 3 2" xfId="37626" xr:uid="{00000000-0005-0000-0000-0000B51F0000}"/>
    <cellStyle name="Comma 3 3 2 4 3 3" xfId="56090" xr:uid="{00000000-0005-0000-0000-0000B61F0000}"/>
    <cellStyle name="Comma 3 3 2 4 4" xfId="25321" xr:uid="{00000000-0005-0000-0000-0000B71F0000}"/>
    <cellStyle name="Comma 3 3 2 4 5" xfId="43785" xr:uid="{00000000-0005-0000-0000-0000B81F0000}"/>
    <cellStyle name="Comma 3 3 2 5" xfId="9448" xr:uid="{00000000-0005-0000-0000-0000B91F0000}"/>
    <cellStyle name="Comma 3 3 2 5 2" xfId="28408" xr:uid="{00000000-0005-0000-0000-0000BA1F0000}"/>
    <cellStyle name="Comma 3 3 2 5 3" xfId="46872" xr:uid="{00000000-0005-0000-0000-0000BB1F0000}"/>
    <cellStyle name="Comma 3 3 2 6" xfId="15600" xr:uid="{00000000-0005-0000-0000-0000BC1F0000}"/>
    <cellStyle name="Comma 3 3 2 6 2" xfId="34560" xr:uid="{00000000-0005-0000-0000-0000BD1F0000}"/>
    <cellStyle name="Comma 3 3 2 6 3" xfId="53024" xr:uid="{00000000-0005-0000-0000-0000BE1F0000}"/>
    <cellStyle name="Comma 3 3 2 7" xfId="22255" xr:uid="{00000000-0005-0000-0000-0000BF1F0000}"/>
    <cellStyle name="Comma 3 3 2 8" xfId="40716" xr:uid="{00000000-0005-0000-0000-0000C01F0000}"/>
    <cellStyle name="Comma 3 3 3" xfId="819" xr:uid="{00000000-0005-0000-0000-0000C11F0000}"/>
    <cellStyle name="Comma 3 3 3 2" xfId="3928" xr:uid="{00000000-0005-0000-0000-0000C21F0000}"/>
    <cellStyle name="Comma 3 3 3 2 2" xfId="5541" xr:uid="{00000000-0005-0000-0000-0000C31F0000}"/>
    <cellStyle name="Comma 3 3 3 2 2 2" xfId="8626" xr:uid="{00000000-0005-0000-0000-0000C41F0000}"/>
    <cellStyle name="Comma 3 3 3 2 2 2 2" xfId="14818" xr:uid="{00000000-0005-0000-0000-0000C51F0000}"/>
    <cellStyle name="Comma 3 3 3 2 2 2 2 2" xfId="33778" xr:uid="{00000000-0005-0000-0000-0000C61F0000}"/>
    <cellStyle name="Comma 3 3 3 2 2 2 2 3" xfId="52242" xr:uid="{00000000-0005-0000-0000-0000C71F0000}"/>
    <cellStyle name="Comma 3 3 3 2 2 2 3" xfId="20970" xr:uid="{00000000-0005-0000-0000-0000C81F0000}"/>
    <cellStyle name="Comma 3 3 3 2 2 2 3 2" xfId="39930" xr:uid="{00000000-0005-0000-0000-0000C91F0000}"/>
    <cellStyle name="Comma 3 3 3 2 2 2 3 3" xfId="58394" xr:uid="{00000000-0005-0000-0000-0000CA1F0000}"/>
    <cellStyle name="Comma 3 3 3 2 2 2 4" xfId="27625" xr:uid="{00000000-0005-0000-0000-0000CB1F0000}"/>
    <cellStyle name="Comma 3 3 3 2 2 2 5" xfId="46089" xr:uid="{00000000-0005-0000-0000-0000CC1F0000}"/>
    <cellStyle name="Comma 3 3 3 2 2 3" xfId="11752" xr:uid="{00000000-0005-0000-0000-0000CD1F0000}"/>
    <cellStyle name="Comma 3 3 3 2 2 3 2" xfId="30712" xr:uid="{00000000-0005-0000-0000-0000CE1F0000}"/>
    <cellStyle name="Comma 3 3 3 2 2 3 3" xfId="49176" xr:uid="{00000000-0005-0000-0000-0000CF1F0000}"/>
    <cellStyle name="Comma 3 3 3 2 2 4" xfId="17904" xr:uid="{00000000-0005-0000-0000-0000D01F0000}"/>
    <cellStyle name="Comma 3 3 3 2 2 4 2" xfId="36864" xr:uid="{00000000-0005-0000-0000-0000D11F0000}"/>
    <cellStyle name="Comma 3 3 3 2 2 4 3" xfId="55328" xr:uid="{00000000-0005-0000-0000-0000D21F0000}"/>
    <cellStyle name="Comma 3 3 3 2 2 5" xfId="24559" xr:uid="{00000000-0005-0000-0000-0000D31F0000}"/>
    <cellStyle name="Comma 3 3 3 2 2 6" xfId="43023" xr:uid="{00000000-0005-0000-0000-0000D41F0000}"/>
    <cellStyle name="Comma 3 3 3 2 3" xfId="7091" xr:uid="{00000000-0005-0000-0000-0000D51F0000}"/>
    <cellStyle name="Comma 3 3 3 2 3 2" xfId="13284" xr:uid="{00000000-0005-0000-0000-0000D61F0000}"/>
    <cellStyle name="Comma 3 3 3 2 3 2 2" xfId="32244" xr:uid="{00000000-0005-0000-0000-0000D71F0000}"/>
    <cellStyle name="Comma 3 3 3 2 3 2 3" xfId="50708" xr:uid="{00000000-0005-0000-0000-0000D81F0000}"/>
    <cellStyle name="Comma 3 3 3 2 3 3" xfId="19436" xr:uid="{00000000-0005-0000-0000-0000D91F0000}"/>
    <cellStyle name="Comma 3 3 3 2 3 3 2" xfId="38396" xr:uid="{00000000-0005-0000-0000-0000DA1F0000}"/>
    <cellStyle name="Comma 3 3 3 2 3 3 3" xfId="56860" xr:uid="{00000000-0005-0000-0000-0000DB1F0000}"/>
    <cellStyle name="Comma 3 3 3 2 3 4" xfId="26091" xr:uid="{00000000-0005-0000-0000-0000DC1F0000}"/>
    <cellStyle name="Comma 3 3 3 2 3 5" xfId="44555" xr:uid="{00000000-0005-0000-0000-0000DD1F0000}"/>
    <cellStyle name="Comma 3 3 3 2 4" xfId="10218" xr:uid="{00000000-0005-0000-0000-0000DE1F0000}"/>
    <cellStyle name="Comma 3 3 3 2 4 2" xfId="29178" xr:uid="{00000000-0005-0000-0000-0000DF1F0000}"/>
    <cellStyle name="Comma 3 3 3 2 4 3" xfId="47642" xr:uid="{00000000-0005-0000-0000-0000E01F0000}"/>
    <cellStyle name="Comma 3 3 3 2 5" xfId="16370" xr:uid="{00000000-0005-0000-0000-0000E11F0000}"/>
    <cellStyle name="Comma 3 3 3 2 5 2" xfId="35330" xr:uid="{00000000-0005-0000-0000-0000E21F0000}"/>
    <cellStyle name="Comma 3 3 3 2 5 3" xfId="53794" xr:uid="{00000000-0005-0000-0000-0000E31F0000}"/>
    <cellStyle name="Comma 3 3 3 2 6" xfId="23025" xr:uid="{00000000-0005-0000-0000-0000E41F0000}"/>
    <cellStyle name="Comma 3 3 3 2 7" xfId="41489" xr:uid="{00000000-0005-0000-0000-0000E51F0000}"/>
    <cellStyle name="Comma 3 3 3 3" xfId="4756" xr:uid="{00000000-0005-0000-0000-0000E61F0000}"/>
    <cellStyle name="Comma 3 3 3 3 2" xfId="7857" xr:uid="{00000000-0005-0000-0000-0000E71F0000}"/>
    <cellStyle name="Comma 3 3 3 3 2 2" xfId="14049" xr:uid="{00000000-0005-0000-0000-0000E81F0000}"/>
    <cellStyle name="Comma 3 3 3 3 2 2 2" xfId="33009" xr:uid="{00000000-0005-0000-0000-0000E91F0000}"/>
    <cellStyle name="Comma 3 3 3 3 2 2 3" xfId="51473" xr:uid="{00000000-0005-0000-0000-0000EA1F0000}"/>
    <cellStyle name="Comma 3 3 3 3 2 3" xfId="20201" xr:uid="{00000000-0005-0000-0000-0000EB1F0000}"/>
    <cellStyle name="Comma 3 3 3 3 2 3 2" xfId="39161" xr:uid="{00000000-0005-0000-0000-0000EC1F0000}"/>
    <cellStyle name="Comma 3 3 3 3 2 3 3" xfId="57625" xr:uid="{00000000-0005-0000-0000-0000ED1F0000}"/>
    <cellStyle name="Comma 3 3 3 3 2 4" xfId="26856" xr:uid="{00000000-0005-0000-0000-0000EE1F0000}"/>
    <cellStyle name="Comma 3 3 3 3 2 5" xfId="45320" xr:uid="{00000000-0005-0000-0000-0000EF1F0000}"/>
    <cellStyle name="Comma 3 3 3 3 3" xfId="10983" xr:uid="{00000000-0005-0000-0000-0000F01F0000}"/>
    <cellStyle name="Comma 3 3 3 3 3 2" xfId="29943" xr:uid="{00000000-0005-0000-0000-0000F11F0000}"/>
    <cellStyle name="Comma 3 3 3 3 3 3" xfId="48407" xr:uid="{00000000-0005-0000-0000-0000F21F0000}"/>
    <cellStyle name="Comma 3 3 3 3 4" xfId="17135" xr:uid="{00000000-0005-0000-0000-0000F31F0000}"/>
    <cellStyle name="Comma 3 3 3 3 4 2" xfId="36095" xr:uid="{00000000-0005-0000-0000-0000F41F0000}"/>
    <cellStyle name="Comma 3 3 3 3 4 3" xfId="54559" xr:uid="{00000000-0005-0000-0000-0000F51F0000}"/>
    <cellStyle name="Comma 3 3 3 3 5" xfId="23790" xr:uid="{00000000-0005-0000-0000-0000F61F0000}"/>
    <cellStyle name="Comma 3 3 3 3 6" xfId="42254" xr:uid="{00000000-0005-0000-0000-0000F71F0000}"/>
    <cellStyle name="Comma 3 3 3 4" xfId="6322" xr:uid="{00000000-0005-0000-0000-0000F81F0000}"/>
    <cellStyle name="Comma 3 3 3 4 2" xfId="12515" xr:uid="{00000000-0005-0000-0000-0000F91F0000}"/>
    <cellStyle name="Comma 3 3 3 4 2 2" xfId="31475" xr:uid="{00000000-0005-0000-0000-0000FA1F0000}"/>
    <cellStyle name="Comma 3 3 3 4 2 3" xfId="49939" xr:uid="{00000000-0005-0000-0000-0000FB1F0000}"/>
    <cellStyle name="Comma 3 3 3 4 3" xfId="18667" xr:uid="{00000000-0005-0000-0000-0000FC1F0000}"/>
    <cellStyle name="Comma 3 3 3 4 3 2" xfId="37627" xr:uid="{00000000-0005-0000-0000-0000FD1F0000}"/>
    <cellStyle name="Comma 3 3 3 4 3 3" xfId="56091" xr:uid="{00000000-0005-0000-0000-0000FE1F0000}"/>
    <cellStyle name="Comma 3 3 3 4 4" xfId="25322" xr:uid="{00000000-0005-0000-0000-0000FF1F0000}"/>
    <cellStyle name="Comma 3 3 3 4 5" xfId="43786" xr:uid="{00000000-0005-0000-0000-000000200000}"/>
    <cellStyle name="Comma 3 3 3 5" xfId="9449" xr:uid="{00000000-0005-0000-0000-000001200000}"/>
    <cellStyle name="Comma 3 3 3 5 2" xfId="28409" xr:uid="{00000000-0005-0000-0000-000002200000}"/>
    <cellStyle name="Comma 3 3 3 5 3" xfId="46873" xr:uid="{00000000-0005-0000-0000-000003200000}"/>
    <cellStyle name="Comma 3 3 3 6" xfId="15601" xr:uid="{00000000-0005-0000-0000-000004200000}"/>
    <cellStyle name="Comma 3 3 3 6 2" xfId="34561" xr:uid="{00000000-0005-0000-0000-000005200000}"/>
    <cellStyle name="Comma 3 3 3 6 3" xfId="53025" xr:uid="{00000000-0005-0000-0000-000006200000}"/>
    <cellStyle name="Comma 3 3 3 7" xfId="22256" xr:uid="{00000000-0005-0000-0000-000007200000}"/>
    <cellStyle name="Comma 3 3 3 8" xfId="40717" xr:uid="{00000000-0005-0000-0000-000008200000}"/>
    <cellStyle name="Comma 3 3 4" xfId="820" xr:uid="{00000000-0005-0000-0000-000009200000}"/>
    <cellStyle name="Comma 3 3 4 2" xfId="3929" xr:uid="{00000000-0005-0000-0000-00000A200000}"/>
    <cellStyle name="Comma 3 3 4 2 2" xfId="5542" xr:uid="{00000000-0005-0000-0000-00000B200000}"/>
    <cellStyle name="Comma 3 3 4 2 2 2" xfId="8627" xr:uid="{00000000-0005-0000-0000-00000C200000}"/>
    <cellStyle name="Comma 3 3 4 2 2 2 2" xfId="14819" xr:uid="{00000000-0005-0000-0000-00000D200000}"/>
    <cellStyle name="Comma 3 3 4 2 2 2 2 2" xfId="33779" xr:uid="{00000000-0005-0000-0000-00000E200000}"/>
    <cellStyle name="Comma 3 3 4 2 2 2 2 3" xfId="52243" xr:uid="{00000000-0005-0000-0000-00000F200000}"/>
    <cellStyle name="Comma 3 3 4 2 2 2 3" xfId="20971" xr:uid="{00000000-0005-0000-0000-000010200000}"/>
    <cellStyle name="Comma 3 3 4 2 2 2 3 2" xfId="39931" xr:uid="{00000000-0005-0000-0000-000011200000}"/>
    <cellStyle name="Comma 3 3 4 2 2 2 3 3" xfId="58395" xr:uid="{00000000-0005-0000-0000-000012200000}"/>
    <cellStyle name="Comma 3 3 4 2 2 2 4" xfId="27626" xr:uid="{00000000-0005-0000-0000-000013200000}"/>
    <cellStyle name="Comma 3 3 4 2 2 2 5" xfId="46090" xr:uid="{00000000-0005-0000-0000-000014200000}"/>
    <cellStyle name="Comma 3 3 4 2 2 3" xfId="11753" xr:uid="{00000000-0005-0000-0000-000015200000}"/>
    <cellStyle name="Comma 3 3 4 2 2 3 2" xfId="30713" xr:uid="{00000000-0005-0000-0000-000016200000}"/>
    <cellStyle name="Comma 3 3 4 2 2 3 3" xfId="49177" xr:uid="{00000000-0005-0000-0000-000017200000}"/>
    <cellStyle name="Comma 3 3 4 2 2 4" xfId="17905" xr:uid="{00000000-0005-0000-0000-000018200000}"/>
    <cellStyle name="Comma 3 3 4 2 2 4 2" xfId="36865" xr:uid="{00000000-0005-0000-0000-000019200000}"/>
    <cellStyle name="Comma 3 3 4 2 2 4 3" xfId="55329" xr:uid="{00000000-0005-0000-0000-00001A200000}"/>
    <cellStyle name="Comma 3 3 4 2 2 5" xfId="24560" xr:uid="{00000000-0005-0000-0000-00001B200000}"/>
    <cellStyle name="Comma 3 3 4 2 2 6" xfId="43024" xr:uid="{00000000-0005-0000-0000-00001C200000}"/>
    <cellStyle name="Comma 3 3 4 2 3" xfId="7092" xr:uid="{00000000-0005-0000-0000-00001D200000}"/>
    <cellStyle name="Comma 3 3 4 2 3 2" xfId="13285" xr:uid="{00000000-0005-0000-0000-00001E200000}"/>
    <cellStyle name="Comma 3 3 4 2 3 2 2" xfId="32245" xr:uid="{00000000-0005-0000-0000-00001F200000}"/>
    <cellStyle name="Comma 3 3 4 2 3 2 3" xfId="50709" xr:uid="{00000000-0005-0000-0000-000020200000}"/>
    <cellStyle name="Comma 3 3 4 2 3 3" xfId="19437" xr:uid="{00000000-0005-0000-0000-000021200000}"/>
    <cellStyle name="Comma 3 3 4 2 3 3 2" xfId="38397" xr:uid="{00000000-0005-0000-0000-000022200000}"/>
    <cellStyle name="Comma 3 3 4 2 3 3 3" xfId="56861" xr:uid="{00000000-0005-0000-0000-000023200000}"/>
    <cellStyle name="Comma 3 3 4 2 3 4" xfId="26092" xr:uid="{00000000-0005-0000-0000-000024200000}"/>
    <cellStyle name="Comma 3 3 4 2 3 5" xfId="44556" xr:uid="{00000000-0005-0000-0000-000025200000}"/>
    <cellStyle name="Comma 3 3 4 2 4" xfId="10219" xr:uid="{00000000-0005-0000-0000-000026200000}"/>
    <cellStyle name="Comma 3 3 4 2 4 2" xfId="29179" xr:uid="{00000000-0005-0000-0000-000027200000}"/>
    <cellStyle name="Comma 3 3 4 2 4 3" xfId="47643" xr:uid="{00000000-0005-0000-0000-000028200000}"/>
    <cellStyle name="Comma 3 3 4 2 5" xfId="16371" xr:uid="{00000000-0005-0000-0000-000029200000}"/>
    <cellStyle name="Comma 3 3 4 2 5 2" xfId="35331" xr:uid="{00000000-0005-0000-0000-00002A200000}"/>
    <cellStyle name="Comma 3 3 4 2 5 3" xfId="53795" xr:uid="{00000000-0005-0000-0000-00002B200000}"/>
    <cellStyle name="Comma 3 3 4 2 6" xfId="23026" xr:uid="{00000000-0005-0000-0000-00002C200000}"/>
    <cellStyle name="Comma 3 3 4 2 7" xfId="41490" xr:uid="{00000000-0005-0000-0000-00002D200000}"/>
    <cellStyle name="Comma 3 3 4 3" xfId="4757" xr:uid="{00000000-0005-0000-0000-00002E200000}"/>
    <cellStyle name="Comma 3 3 4 3 2" xfId="7858" xr:uid="{00000000-0005-0000-0000-00002F200000}"/>
    <cellStyle name="Comma 3 3 4 3 2 2" xfId="14050" xr:uid="{00000000-0005-0000-0000-000030200000}"/>
    <cellStyle name="Comma 3 3 4 3 2 2 2" xfId="33010" xr:uid="{00000000-0005-0000-0000-000031200000}"/>
    <cellStyle name="Comma 3 3 4 3 2 2 3" xfId="51474" xr:uid="{00000000-0005-0000-0000-000032200000}"/>
    <cellStyle name="Comma 3 3 4 3 2 3" xfId="20202" xr:uid="{00000000-0005-0000-0000-000033200000}"/>
    <cellStyle name="Comma 3 3 4 3 2 3 2" xfId="39162" xr:uid="{00000000-0005-0000-0000-000034200000}"/>
    <cellStyle name="Comma 3 3 4 3 2 3 3" xfId="57626" xr:uid="{00000000-0005-0000-0000-000035200000}"/>
    <cellStyle name="Comma 3 3 4 3 2 4" xfId="26857" xr:uid="{00000000-0005-0000-0000-000036200000}"/>
    <cellStyle name="Comma 3 3 4 3 2 5" xfId="45321" xr:uid="{00000000-0005-0000-0000-000037200000}"/>
    <cellStyle name="Comma 3 3 4 3 3" xfId="10984" xr:uid="{00000000-0005-0000-0000-000038200000}"/>
    <cellStyle name="Comma 3 3 4 3 3 2" xfId="29944" xr:uid="{00000000-0005-0000-0000-000039200000}"/>
    <cellStyle name="Comma 3 3 4 3 3 3" xfId="48408" xr:uid="{00000000-0005-0000-0000-00003A200000}"/>
    <cellStyle name="Comma 3 3 4 3 4" xfId="17136" xr:uid="{00000000-0005-0000-0000-00003B200000}"/>
    <cellStyle name="Comma 3 3 4 3 4 2" xfId="36096" xr:uid="{00000000-0005-0000-0000-00003C200000}"/>
    <cellStyle name="Comma 3 3 4 3 4 3" xfId="54560" xr:uid="{00000000-0005-0000-0000-00003D200000}"/>
    <cellStyle name="Comma 3 3 4 3 5" xfId="23791" xr:uid="{00000000-0005-0000-0000-00003E200000}"/>
    <cellStyle name="Comma 3 3 4 3 6" xfId="42255" xr:uid="{00000000-0005-0000-0000-00003F200000}"/>
    <cellStyle name="Comma 3 3 4 4" xfId="6323" xr:uid="{00000000-0005-0000-0000-000040200000}"/>
    <cellStyle name="Comma 3 3 4 4 2" xfId="12516" xr:uid="{00000000-0005-0000-0000-000041200000}"/>
    <cellStyle name="Comma 3 3 4 4 2 2" xfId="31476" xr:uid="{00000000-0005-0000-0000-000042200000}"/>
    <cellStyle name="Comma 3 3 4 4 2 3" xfId="49940" xr:uid="{00000000-0005-0000-0000-000043200000}"/>
    <cellStyle name="Comma 3 3 4 4 3" xfId="18668" xr:uid="{00000000-0005-0000-0000-000044200000}"/>
    <cellStyle name="Comma 3 3 4 4 3 2" xfId="37628" xr:uid="{00000000-0005-0000-0000-000045200000}"/>
    <cellStyle name="Comma 3 3 4 4 3 3" xfId="56092" xr:uid="{00000000-0005-0000-0000-000046200000}"/>
    <cellStyle name="Comma 3 3 4 4 4" xfId="25323" xr:uid="{00000000-0005-0000-0000-000047200000}"/>
    <cellStyle name="Comma 3 3 4 4 5" xfId="43787" xr:uid="{00000000-0005-0000-0000-000048200000}"/>
    <cellStyle name="Comma 3 3 4 5" xfId="9450" xr:uid="{00000000-0005-0000-0000-000049200000}"/>
    <cellStyle name="Comma 3 3 4 5 2" xfId="28410" xr:uid="{00000000-0005-0000-0000-00004A200000}"/>
    <cellStyle name="Comma 3 3 4 5 3" xfId="46874" xr:uid="{00000000-0005-0000-0000-00004B200000}"/>
    <cellStyle name="Comma 3 3 4 6" xfId="15602" xr:uid="{00000000-0005-0000-0000-00004C200000}"/>
    <cellStyle name="Comma 3 3 4 6 2" xfId="34562" xr:uid="{00000000-0005-0000-0000-00004D200000}"/>
    <cellStyle name="Comma 3 3 4 6 3" xfId="53026" xr:uid="{00000000-0005-0000-0000-00004E200000}"/>
    <cellStyle name="Comma 3 3 4 7" xfId="22257" xr:uid="{00000000-0005-0000-0000-00004F200000}"/>
    <cellStyle name="Comma 3 3 4 8" xfId="40718" xr:uid="{00000000-0005-0000-0000-000050200000}"/>
    <cellStyle name="Comma 3 3 5" xfId="821" xr:uid="{00000000-0005-0000-0000-000051200000}"/>
    <cellStyle name="Comma 3 3 5 2" xfId="3930" xr:uid="{00000000-0005-0000-0000-000052200000}"/>
    <cellStyle name="Comma 3 3 5 2 2" xfId="5543" xr:uid="{00000000-0005-0000-0000-000053200000}"/>
    <cellStyle name="Comma 3 3 5 2 2 2" xfId="8628" xr:uid="{00000000-0005-0000-0000-000054200000}"/>
    <cellStyle name="Comma 3 3 5 2 2 2 2" xfId="14820" xr:uid="{00000000-0005-0000-0000-000055200000}"/>
    <cellStyle name="Comma 3 3 5 2 2 2 2 2" xfId="33780" xr:uid="{00000000-0005-0000-0000-000056200000}"/>
    <cellStyle name="Comma 3 3 5 2 2 2 2 3" xfId="52244" xr:uid="{00000000-0005-0000-0000-000057200000}"/>
    <cellStyle name="Comma 3 3 5 2 2 2 3" xfId="20972" xr:uid="{00000000-0005-0000-0000-000058200000}"/>
    <cellStyle name="Comma 3 3 5 2 2 2 3 2" xfId="39932" xr:uid="{00000000-0005-0000-0000-000059200000}"/>
    <cellStyle name="Comma 3 3 5 2 2 2 3 3" xfId="58396" xr:uid="{00000000-0005-0000-0000-00005A200000}"/>
    <cellStyle name="Comma 3 3 5 2 2 2 4" xfId="27627" xr:uid="{00000000-0005-0000-0000-00005B200000}"/>
    <cellStyle name="Comma 3 3 5 2 2 2 5" xfId="46091" xr:uid="{00000000-0005-0000-0000-00005C200000}"/>
    <cellStyle name="Comma 3 3 5 2 2 3" xfId="11754" xr:uid="{00000000-0005-0000-0000-00005D200000}"/>
    <cellStyle name="Comma 3 3 5 2 2 3 2" xfId="30714" xr:uid="{00000000-0005-0000-0000-00005E200000}"/>
    <cellStyle name="Comma 3 3 5 2 2 3 3" xfId="49178" xr:uid="{00000000-0005-0000-0000-00005F200000}"/>
    <cellStyle name="Comma 3 3 5 2 2 4" xfId="17906" xr:uid="{00000000-0005-0000-0000-000060200000}"/>
    <cellStyle name="Comma 3 3 5 2 2 4 2" xfId="36866" xr:uid="{00000000-0005-0000-0000-000061200000}"/>
    <cellStyle name="Comma 3 3 5 2 2 4 3" xfId="55330" xr:uid="{00000000-0005-0000-0000-000062200000}"/>
    <cellStyle name="Comma 3 3 5 2 2 5" xfId="24561" xr:uid="{00000000-0005-0000-0000-000063200000}"/>
    <cellStyle name="Comma 3 3 5 2 2 6" xfId="43025" xr:uid="{00000000-0005-0000-0000-000064200000}"/>
    <cellStyle name="Comma 3 3 5 2 3" xfId="7093" xr:uid="{00000000-0005-0000-0000-000065200000}"/>
    <cellStyle name="Comma 3 3 5 2 3 2" xfId="13286" xr:uid="{00000000-0005-0000-0000-000066200000}"/>
    <cellStyle name="Comma 3 3 5 2 3 2 2" xfId="32246" xr:uid="{00000000-0005-0000-0000-000067200000}"/>
    <cellStyle name="Comma 3 3 5 2 3 2 3" xfId="50710" xr:uid="{00000000-0005-0000-0000-000068200000}"/>
    <cellStyle name="Comma 3 3 5 2 3 3" xfId="19438" xr:uid="{00000000-0005-0000-0000-000069200000}"/>
    <cellStyle name="Comma 3 3 5 2 3 3 2" xfId="38398" xr:uid="{00000000-0005-0000-0000-00006A200000}"/>
    <cellStyle name="Comma 3 3 5 2 3 3 3" xfId="56862" xr:uid="{00000000-0005-0000-0000-00006B200000}"/>
    <cellStyle name="Comma 3 3 5 2 3 4" xfId="26093" xr:uid="{00000000-0005-0000-0000-00006C200000}"/>
    <cellStyle name="Comma 3 3 5 2 3 5" xfId="44557" xr:uid="{00000000-0005-0000-0000-00006D200000}"/>
    <cellStyle name="Comma 3 3 5 2 4" xfId="10220" xr:uid="{00000000-0005-0000-0000-00006E200000}"/>
    <cellStyle name="Comma 3 3 5 2 4 2" xfId="29180" xr:uid="{00000000-0005-0000-0000-00006F200000}"/>
    <cellStyle name="Comma 3 3 5 2 4 3" xfId="47644" xr:uid="{00000000-0005-0000-0000-000070200000}"/>
    <cellStyle name="Comma 3 3 5 2 5" xfId="16372" xr:uid="{00000000-0005-0000-0000-000071200000}"/>
    <cellStyle name="Comma 3 3 5 2 5 2" xfId="35332" xr:uid="{00000000-0005-0000-0000-000072200000}"/>
    <cellStyle name="Comma 3 3 5 2 5 3" xfId="53796" xr:uid="{00000000-0005-0000-0000-000073200000}"/>
    <cellStyle name="Comma 3 3 5 2 6" xfId="23027" xr:uid="{00000000-0005-0000-0000-000074200000}"/>
    <cellStyle name="Comma 3 3 5 2 7" xfId="41491" xr:uid="{00000000-0005-0000-0000-000075200000}"/>
    <cellStyle name="Comma 3 3 5 3" xfId="4758" xr:uid="{00000000-0005-0000-0000-000076200000}"/>
    <cellStyle name="Comma 3 3 5 3 2" xfId="7859" xr:uid="{00000000-0005-0000-0000-000077200000}"/>
    <cellStyle name="Comma 3 3 5 3 2 2" xfId="14051" xr:uid="{00000000-0005-0000-0000-000078200000}"/>
    <cellStyle name="Comma 3 3 5 3 2 2 2" xfId="33011" xr:uid="{00000000-0005-0000-0000-000079200000}"/>
    <cellStyle name="Comma 3 3 5 3 2 2 3" xfId="51475" xr:uid="{00000000-0005-0000-0000-00007A200000}"/>
    <cellStyle name="Comma 3 3 5 3 2 3" xfId="20203" xr:uid="{00000000-0005-0000-0000-00007B200000}"/>
    <cellStyle name="Comma 3 3 5 3 2 3 2" xfId="39163" xr:uid="{00000000-0005-0000-0000-00007C200000}"/>
    <cellStyle name="Comma 3 3 5 3 2 3 3" xfId="57627" xr:uid="{00000000-0005-0000-0000-00007D200000}"/>
    <cellStyle name="Comma 3 3 5 3 2 4" xfId="26858" xr:uid="{00000000-0005-0000-0000-00007E200000}"/>
    <cellStyle name="Comma 3 3 5 3 2 5" xfId="45322" xr:uid="{00000000-0005-0000-0000-00007F200000}"/>
    <cellStyle name="Comma 3 3 5 3 3" xfId="10985" xr:uid="{00000000-0005-0000-0000-000080200000}"/>
    <cellStyle name="Comma 3 3 5 3 3 2" xfId="29945" xr:uid="{00000000-0005-0000-0000-000081200000}"/>
    <cellStyle name="Comma 3 3 5 3 3 3" xfId="48409" xr:uid="{00000000-0005-0000-0000-000082200000}"/>
    <cellStyle name="Comma 3 3 5 3 4" xfId="17137" xr:uid="{00000000-0005-0000-0000-000083200000}"/>
    <cellStyle name="Comma 3 3 5 3 4 2" xfId="36097" xr:uid="{00000000-0005-0000-0000-000084200000}"/>
    <cellStyle name="Comma 3 3 5 3 4 3" xfId="54561" xr:uid="{00000000-0005-0000-0000-000085200000}"/>
    <cellStyle name="Comma 3 3 5 3 5" xfId="23792" xr:uid="{00000000-0005-0000-0000-000086200000}"/>
    <cellStyle name="Comma 3 3 5 3 6" xfId="42256" xr:uid="{00000000-0005-0000-0000-000087200000}"/>
    <cellStyle name="Comma 3 3 5 4" xfId="6324" xr:uid="{00000000-0005-0000-0000-000088200000}"/>
    <cellStyle name="Comma 3 3 5 4 2" xfId="12517" xr:uid="{00000000-0005-0000-0000-000089200000}"/>
    <cellStyle name="Comma 3 3 5 4 2 2" xfId="31477" xr:uid="{00000000-0005-0000-0000-00008A200000}"/>
    <cellStyle name="Comma 3 3 5 4 2 3" xfId="49941" xr:uid="{00000000-0005-0000-0000-00008B200000}"/>
    <cellStyle name="Comma 3 3 5 4 3" xfId="18669" xr:uid="{00000000-0005-0000-0000-00008C200000}"/>
    <cellStyle name="Comma 3 3 5 4 3 2" xfId="37629" xr:uid="{00000000-0005-0000-0000-00008D200000}"/>
    <cellStyle name="Comma 3 3 5 4 3 3" xfId="56093" xr:uid="{00000000-0005-0000-0000-00008E200000}"/>
    <cellStyle name="Comma 3 3 5 4 4" xfId="25324" xr:uid="{00000000-0005-0000-0000-00008F200000}"/>
    <cellStyle name="Comma 3 3 5 4 5" xfId="43788" xr:uid="{00000000-0005-0000-0000-000090200000}"/>
    <cellStyle name="Comma 3 3 5 5" xfId="9451" xr:uid="{00000000-0005-0000-0000-000091200000}"/>
    <cellStyle name="Comma 3 3 5 5 2" xfId="28411" xr:uid="{00000000-0005-0000-0000-000092200000}"/>
    <cellStyle name="Comma 3 3 5 5 3" xfId="46875" xr:uid="{00000000-0005-0000-0000-000093200000}"/>
    <cellStyle name="Comma 3 3 5 6" xfId="15603" xr:uid="{00000000-0005-0000-0000-000094200000}"/>
    <cellStyle name="Comma 3 3 5 6 2" xfId="34563" xr:uid="{00000000-0005-0000-0000-000095200000}"/>
    <cellStyle name="Comma 3 3 5 6 3" xfId="53027" xr:uid="{00000000-0005-0000-0000-000096200000}"/>
    <cellStyle name="Comma 3 3 5 7" xfId="22258" xr:uid="{00000000-0005-0000-0000-000097200000}"/>
    <cellStyle name="Comma 3 3 5 8" xfId="40719" xr:uid="{00000000-0005-0000-0000-000098200000}"/>
    <cellStyle name="Comma 3 3 6" xfId="3926" xr:uid="{00000000-0005-0000-0000-000099200000}"/>
    <cellStyle name="Comma 3 3 6 2" xfId="5539" xr:uid="{00000000-0005-0000-0000-00009A200000}"/>
    <cellStyle name="Comma 3 3 6 2 2" xfId="8624" xr:uid="{00000000-0005-0000-0000-00009B200000}"/>
    <cellStyle name="Comma 3 3 6 2 2 2" xfId="14816" xr:uid="{00000000-0005-0000-0000-00009C200000}"/>
    <cellStyle name="Comma 3 3 6 2 2 2 2" xfId="33776" xr:uid="{00000000-0005-0000-0000-00009D200000}"/>
    <cellStyle name="Comma 3 3 6 2 2 2 3" xfId="52240" xr:uid="{00000000-0005-0000-0000-00009E200000}"/>
    <cellStyle name="Comma 3 3 6 2 2 3" xfId="20968" xr:uid="{00000000-0005-0000-0000-00009F200000}"/>
    <cellStyle name="Comma 3 3 6 2 2 3 2" xfId="39928" xr:uid="{00000000-0005-0000-0000-0000A0200000}"/>
    <cellStyle name="Comma 3 3 6 2 2 3 3" xfId="58392" xr:uid="{00000000-0005-0000-0000-0000A1200000}"/>
    <cellStyle name="Comma 3 3 6 2 2 4" xfId="27623" xr:uid="{00000000-0005-0000-0000-0000A2200000}"/>
    <cellStyle name="Comma 3 3 6 2 2 5" xfId="46087" xr:uid="{00000000-0005-0000-0000-0000A3200000}"/>
    <cellStyle name="Comma 3 3 6 2 3" xfId="11750" xr:uid="{00000000-0005-0000-0000-0000A4200000}"/>
    <cellStyle name="Comma 3 3 6 2 3 2" xfId="30710" xr:uid="{00000000-0005-0000-0000-0000A5200000}"/>
    <cellStyle name="Comma 3 3 6 2 3 3" xfId="49174" xr:uid="{00000000-0005-0000-0000-0000A6200000}"/>
    <cellStyle name="Comma 3 3 6 2 4" xfId="17902" xr:uid="{00000000-0005-0000-0000-0000A7200000}"/>
    <cellStyle name="Comma 3 3 6 2 4 2" xfId="36862" xr:uid="{00000000-0005-0000-0000-0000A8200000}"/>
    <cellStyle name="Comma 3 3 6 2 4 3" xfId="55326" xr:uid="{00000000-0005-0000-0000-0000A9200000}"/>
    <cellStyle name="Comma 3 3 6 2 5" xfId="24557" xr:uid="{00000000-0005-0000-0000-0000AA200000}"/>
    <cellStyle name="Comma 3 3 6 2 6" xfId="43021" xr:uid="{00000000-0005-0000-0000-0000AB200000}"/>
    <cellStyle name="Comma 3 3 6 3" xfId="7089" xr:uid="{00000000-0005-0000-0000-0000AC200000}"/>
    <cellStyle name="Comma 3 3 6 3 2" xfId="13282" xr:uid="{00000000-0005-0000-0000-0000AD200000}"/>
    <cellStyle name="Comma 3 3 6 3 2 2" xfId="32242" xr:uid="{00000000-0005-0000-0000-0000AE200000}"/>
    <cellStyle name="Comma 3 3 6 3 2 3" xfId="50706" xr:uid="{00000000-0005-0000-0000-0000AF200000}"/>
    <cellStyle name="Comma 3 3 6 3 3" xfId="19434" xr:uid="{00000000-0005-0000-0000-0000B0200000}"/>
    <cellStyle name="Comma 3 3 6 3 3 2" xfId="38394" xr:uid="{00000000-0005-0000-0000-0000B1200000}"/>
    <cellStyle name="Comma 3 3 6 3 3 3" xfId="56858" xr:uid="{00000000-0005-0000-0000-0000B2200000}"/>
    <cellStyle name="Comma 3 3 6 3 4" xfId="26089" xr:uid="{00000000-0005-0000-0000-0000B3200000}"/>
    <cellStyle name="Comma 3 3 6 3 5" xfId="44553" xr:uid="{00000000-0005-0000-0000-0000B4200000}"/>
    <cellStyle name="Comma 3 3 6 4" xfId="10216" xr:uid="{00000000-0005-0000-0000-0000B5200000}"/>
    <cellStyle name="Comma 3 3 6 4 2" xfId="29176" xr:uid="{00000000-0005-0000-0000-0000B6200000}"/>
    <cellStyle name="Comma 3 3 6 4 3" xfId="47640" xr:uid="{00000000-0005-0000-0000-0000B7200000}"/>
    <cellStyle name="Comma 3 3 6 5" xfId="16368" xr:uid="{00000000-0005-0000-0000-0000B8200000}"/>
    <cellStyle name="Comma 3 3 6 5 2" xfId="35328" xr:uid="{00000000-0005-0000-0000-0000B9200000}"/>
    <cellStyle name="Comma 3 3 6 5 3" xfId="53792" xr:uid="{00000000-0005-0000-0000-0000BA200000}"/>
    <cellStyle name="Comma 3 3 6 6" xfId="23023" xr:uid="{00000000-0005-0000-0000-0000BB200000}"/>
    <cellStyle name="Comma 3 3 6 7" xfId="41487" xr:uid="{00000000-0005-0000-0000-0000BC200000}"/>
    <cellStyle name="Comma 3 3 7" xfId="4754" xr:uid="{00000000-0005-0000-0000-0000BD200000}"/>
    <cellStyle name="Comma 3 3 7 2" xfId="7855" xr:uid="{00000000-0005-0000-0000-0000BE200000}"/>
    <cellStyle name="Comma 3 3 7 2 2" xfId="14047" xr:uid="{00000000-0005-0000-0000-0000BF200000}"/>
    <cellStyle name="Comma 3 3 7 2 2 2" xfId="33007" xr:uid="{00000000-0005-0000-0000-0000C0200000}"/>
    <cellStyle name="Comma 3 3 7 2 2 3" xfId="51471" xr:uid="{00000000-0005-0000-0000-0000C1200000}"/>
    <cellStyle name="Comma 3 3 7 2 3" xfId="20199" xr:uid="{00000000-0005-0000-0000-0000C2200000}"/>
    <cellStyle name="Comma 3 3 7 2 3 2" xfId="39159" xr:uid="{00000000-0005-0000-0000-0000C3200000}"/>
    <cellStyle name="Comma 3 3 7 2 3 3" xfId="57623" xr:uid="{00000000-0005-0000-0000-0000C4200000}"/>
    <cellStyle name="Comma 3 3 7 2 4" xfId="26854" xr:uid="{00000000-0005-0000-0000-0000C5200000}"/>
    <cellStyle name="Comma 3 3 7 2 5" xfId="45318" xr:uid="{00000000-0005-0000-0000-0000C6200000}"/>
    <cellStyle name="Comma 3 3 7 3" xfId="10981" xr:uid="{00000000-0005-0000-0000-0000C7200000}"/>
    <cellStyle name="Comma 3 3 7 3 2" xfId="29941" xr:uid="{00000000-0005-0000-0000-0000C8200000}"/>
    <cellStyle name="Comma 3 3 7 3 3" xfId="48405" xr:uid="{00000000-0005-0000-0000-0000C9200000}"/>
    <cellStyle name="Comma 3 3 7 4" xfId="17133" xr:uid="{00000000-0005-0000-0000-0000CA200000}"/>
    <cellStyle name="Comma 3 3 7 4 2" xfId="36093" xr:uid="{00000000-0005-0000-0000-0000CB200000}"/>
    <cellStyle name="Comma 3 3 7 4 3" xfId="54557" xr:uid="{00000000-0005-0000-0000-0000CC200000}"/>
    <cellStyle name="Comma 3 3 7 5" xfId="23788" xr:uid="{00000000-0005-0000-0000-0000CD200000}"/>
    <cellStyle name="Comma 3 3 7 6" xfId="42252" xr:uid="{00000000-0005-0000-0000-0000CE200000}"/>
    <cellStyle name="Comma 3 3 8" xfId="6320" xr:uid="{00000000-0005-0000-0000-0000CF200000}"/>
    <cellStyle name="Comma 3 3 8 2" xfId="12513" xr:uid="{00000000-0005-0000-0000-0000D0200000}"/>
    <cellStyle name="Comma 3 3 8 2 2" xfId="31473" xr:uid="{00000000-0005-0000-0000-0000D1200000}"/>
    <cellStyle name="Comma 3 3 8 2 3" xfId="49937" xr:uid="{00000000-0005-0000-0000-0000D2200000}"/>
    <cellStyle name="Comma 3 3 8 3" xfId="18665" xr:uid="{00000000-0005-0000-0000-0000D3200000}"/>
    <cellStyle name="Comma 3 3 8 3 2" xfId="37625" xr:uid="{00000000-0005-0000-0000-0000D4200000}"/>
    <cellStyle name="Comma 3 3 8 3 3" xfId="56089" xr:uid="{00000000-0005-0000-0000-0000D5200000}"/>
    <cellStyle name="Comma 3 3 8 4" xfId="25320" xr:uid="{00000000-0005-0000-0000-0000D6200000}"/>
    <cellStyle name="Comma 3 3 8 5" xfId="43784" xr:uid="{00000000-0005-0000-0000-0000D7200000}"/>
    <cellStyle name="Comma 3 3 9" xfId="9447" xr:uid="{00000000-0005-0000-0000-0000D8200000}"/>
    <cellStyle name="Comma 3 3 9 2" xfId="28407" xr:uid="{00000000-0005-0000-0000-0000D9200000}"/>
    <cellStyle name="Comma 3 3 9 3" xfId="46871" xr:uid="{00000000-0005-0000-0000-0000DA200000}"/>
    <cellStyle name="Comma 3 4" xfId="822" xr:uid="{00000000-0005-0000-0000-0000DB200000}"/>
    <cellStyle name="Comma 3 4 2" xfId="823" xr:uid="{00000000-0005-0000-0000-0000DC200000}"/>
    <cellStyle name="Comma 3 4 2 2" xfId="3932" xr:uid="{00000000-0005-0000-0000-0000DD200000}"/>
    <cellStyle name="Comma 3 4 2 2 2" xfId="5545" xr:uid="{00000000-0005-0000-0000-0000DE200000}"/>
    <cellStyle name="Comma 3 4 2 2 2 2" xfId="8630" xr:uid="{00000000-0005-0000-0000-0000DF200000}"/>
    <cellStyle name="Comma 3 4 2 2 2 2 2" xfId="14822" xr:uid="{00000000-0005-0000-0000-0000E0200000}"/>
    <cellStyle name="Comma 3 4 2 2 2 2 2 2" xfId="33782" xr:uid="{00000000-0005-0000-0000-0000E1200000}"/>
    <cellStyle name="Comma 3 4 2 2 2 2 2 3" xfId="52246" xr:uid="{00000000-0005-0000-0000-0000E2200000}"/>
    <cellStyle name="Comma 3 4 2 2 2 2 3" xfId="20974" xr:uid="{00000000-0005-0000-0000-0000E3200000}"/>
    <cellStyle name="Comma 3 4 2 2 2 2 3 2" xfId="39934" xr:uid="{00000000-0005-0000-0000-0000E4200000}"/>
    <cellStyle name="Comma 3 4 2 2 2 2 3 3" xfId="58398" xr:uid="{00000000-0005-0000-0000-0000E5200000}"/>
    <cellStyle name="Comma 3 4 2 2 2 2 4" xfId="27629" xr:uid="{00000000-0005-0000-0000-0000E6200000}"/>
    <cellStyle name="Comma 3 4 2 2 2 2 5" xfId="46093" xr:uid="{00000000-0005-0000-0000-0000E7200000}"/>
    <cellStyle name="Comma 3 4 2 2 2 3" xfId="11756" xr:uid="{00000000-0005-0000-0000-0000E8200000}"/>
    <cellStyle name="Comma 3 4 2 2 2 3 2" xfId="30716" xr:uid="{00000000-0005-0000-0000-0000E9200000}"/>
    <cellStyle name="Comma 3 4 2 2 2 3 3" xfId="49180" xr:uid="{00000000-0005-0000-0000-0000EA200000}"/>
    <cellStyle name="Comma 3 4 2 2 2 4" xfId="17908" xr:uid="{00000000-0005-0000-0000-0000EB200000}"/>
    <cellStyle name="Comma 3 4 2 2 2 4 2" xfId="36868" xr:uid="{00000000-0005-0000-0000-0000EC200000}"/>
    <cellStyle name="Comma 3 4 2 2 2 4 3" xfId="55332" xr:uid="{00000000-0005-0000-0000-0000ED200000}"/>
    <cellStyle name="Comma 3 4 2 2 2 5" xfId="24563" xr:uid="{00000000-0005-0000-0000-0000EE200000}"/>
    <cellStyle name="Comma 3 4 2 2 2 6" xfId="43027" xr:uid="{00000000-0005-0000-0000-0000EF200000}"/>
    <cellStyle name="Comma 3 4 2 2 3" xfId="7095" xr:uid="{00000000-0005-0000-0000-0000F0200000}"/>
    <cellStyle name="Comma 3 4 2 2 3 2" xfId="13288" xr:uid="{00000000-0005-0000-0000-0000F1200000}"/>
    <cellStyle name="Comma 3 4 2 2 3 2 2" xfId="32248" xr:uid="{00000000-0005-0000-0000-0000F2200000}"/>
    <cellStyle name="Comma 3 4 2 2 3 2 3" xfId="50712" xr:uid="{00000000-0005-0000-0000-0000F3200000}"/>
    <cellStyle name="Comma 3 4 2 2 3 3" xfId="19440" xr:uid="{00000000-0005-0000-0000-0000F4200000}"/>
    <cellStyle name="Comma 3 4 2 2 3 3 2" xfId="38400" xr:uid="{00000000-0005-0000-0000-0000F5200000}"/>
    <cellStyle name="Comma 3 4 2 2 3 3 3" xfId="56864" xr:uid="{00000000-0005-0000-0000-0000F6200000}"/>
    <cellStyle name="Comma 3 4 2 2 3 4" xfId="26095" xr:uid="{00000000-0005-0000-0000-0000F7200000}"/>
    <cellStyle name="Comma 3 4 2 2 3 5" xfId="44559" xr:uid="{00000000-0005-0000-0000-0000F8200000}"/>
    <cellStyle name="Comma 3 4 2 2 4" xfId="10222" xr:uid="{00000000-0005-0000-0000-0000F9200000}"/>
    <cellStyle name="Comma 3 4 2 2 4 2" xfId="29182" xr:uid="{00000000-0005-0000-0000-0000FA200000}"/>
    <cellStyle name="Comma 3 4 2 2 4 3" xfId="47646" xr:uid="{00000000-0005-0000-0000-0000FB200000}"/>
    <cellStyle name="Comma 3 4 2 2 5" xfId="16374" xr:uid="{00000000-0005-0000-0000-0000FC200000}"/>
    <cellStyle name="Comma 3 4 2 2 5 2" xfId="35334" xr:uid="{00000000-0005-0000-0000-0000FD200000}"/>
    <cellStyle name="Comma 3 4 2 2 5 3" xfId="53798" xr:uid="{00000000-0005-0000-0000-0000FE200000}"/>
    <cellStyle name="Comma 3 4 2 2 6" xfId="23029" xr:uid="{00000000-0005-0000-0000-0000FF200000}"/>
    <cellStyle name="Comma 3 4 2 2 7" xfId="41493" xr:uid="{00000000-0005-0000-0000-000000210000}"/>
    <cellStyle name="Comma 3 4 2 3" xfId="4760" xr:uid="{00000000-0005-0000-0000-000001210000}"/>
    <cellStyle name="Comma 3 4 2 3 2" xfId="7861" xr:uid="{00000000-0005-0000-0000-000002210000}"/>
    <cellStyle name="Comma 3 4 2 3 2 2" xfId="14053" xr:uid="{00000000-0005-0000-0000-000003210000}"/>
    <cellStyle name="Comma 3 4 2 3 2 2 2" xfId="33013" xr:uid="{00000000-0005-0000-0000-000004210000}"/>
    <cellStyle name="Comma 3 4 2 3 2 2 3" xfId="51477" xr:uid="{00000000-0005-0000-0000-000005210000}"/>
    <cellStyle name="Comma 3 4 2 3 2 3" xfId="20205" xr:uid="{00000000-0005-0000-0000-000006210000}"/>
    <cellStyle name="Comma 3 4 2 3 2 3 2" xfId="39165" xr:uid="{00000000-0005-0000-0000-000007210000}"/>
    <cellStyle name="Comma 3 4 2 3 2 3 3" xfId="57629" xr:uid="{00000000-0005-0000-0000-000008210000}"/>
    <cellStyle name="Comma 3 4 2 3 2 4" xfId="26860" xr:uid="{00000000-0005-0000-0000-000009210000}"/>
    <cellStyle name="Comma 3 4 2 3 2 5" xfId="45324" xr:uid="{00000000-0005-0000-0000-00000A210000}"/>
    <cellStyle name="Comma 3 4 2 3 3" xfId="10987" xr:uid="{00000000-0005-0000-0000-00000B210000}"/>
    <cellStyle name="Comma 3 4 2 3 3 2" xfId="29947" xr:uid="{00000000-0005-0000-0000-00000C210000}"/>
    <cellStyle name="Comma 3 4 2 3 3 3" xfId="48411" xr:uid="{00000000-0005-0000-0000-00000D210000}"/>
    <cellStyle name="Comma 3 4 2 3 4" xfId="17139" xr:uid="{00000000-0005-0000-0000-00000E210000}"/>
    <cellStyle name="Comma 3 4 2 3 4 2" xfId="36099" xr:uid="{00000000-0005-0000-0000-00000F210000}"/>
    <cellStyle name="Comma 3 4 2 3 4 3" xfId="54563" xr:uid="{00000000-0005-0000-0000-000010210000}"/>
    <cellStyle name="Comma 3 4 2 3 5" xfId="23794" xr:uid="{00000000-0005-0000-0000-000011210000}"/>
    <cellStyle name="Comma 3 4 2 3 6" xfId="42258" xr:uid="{00000000-0005-0000-0000-000012210000}"/>
    <cellStyle name="Comma 3 4 2 4" xfId="6326" xr:uid="{00000000-0005-0000-0000-000013210000}"/>
    <cellStyle name="Comma 3 4 2 4 2" xfId="12519" xr:uid="{00000000-0005-0000-0000-000014210000}"/>
    <cellStyle name="Comma 3 4 2 4 2 2" xfId="31479" xr:uid="{00000000-0005-0000-0000-000015210000}"/>
    <cellStyle name="Comma 3 4 2 4 2 3" xfId="49943" xr:uid="{00000000-0005-0000-0000-000016210000}"/>
    <cellStyle name="Comma 3 4 2 4 3" xfId="18671" xr:uid="{00000000-0005-0000-0000-000017210000}"/>
    <cellStyle name="Comma 3 4 2 4 3 2" xfId="37631" xr:uid="{00000000-0005-0000-0000-000018210000}"/>
    <cellStyle name="Comma 3 4 2 4 3 3" xfId="56095" xr:uid="{00000000-0005-0000-0000-000019210000}"/>
    <cellStyle name="Comma 3 4 2 4 4" xfId="25326" xr:uid="{00000000-0005-0000-0000-00001A210000}"/>
    <cellStyle name="Comma 3 4 2 4 5" xfId="43790" xr:uid="{00000000-0005-0000-0000-00001B210000}"/>
    <cellStyle name="Comma 3 4 2 5" xfId="9453" xr:uid="{00000000-0005-0000-0000-00001C210000}"/>
    <cellStyle name="Comma 3 4 2 5 2" xfId="28413" xr:uid="{00000000-0005-0000-0000-00001D210000}"/>
    <cellStyle name="Comma 3 4 2 5 3" xfId="46877" xr:uid="{00000000-0005-0000-0000-00001E210000}"/>
    <cellStyle name="Comma 3 4 2 6" xfId="15605" xr:uid="{00000000-0005-0000-0000-00001F210000}"/>
    <cellStyle name="Comma 3 4 2 6 2" xfId="34565" xr:uid="{00000000-0005-0000-0000-000020210000}"/>
    <cellStyle name="Comma 3 4 2 6 3" xfId="53029" xr:uid="{00000000-0005-0000-0000-000021210000}"/>
    <cellStyle name="Comma 3 4 2 7" xfId="22260" xr:uid="{00000000-0005-0000-0000-000022210000}"/>
    <cellStyle name="Comma 3 4 2 8" xfId="40721" xr:uid="{00000000-0005-0000-0000-000023210000}"/>
    <cellStyle name="Comma 3 4 3" xfId="3931" xr:uid="{00000000-0005-0000-0000-000024210000}"/>
    <cellStyle name="Comma 3 4 3 2" xfId="5544" xr:uid="{00000000-0005-0000-0000-000025210000}"/>
    <cellStyle name="Comma 3 4 3 2 2" xfId="8629" xr:uid="{00000000-0005-0000-0000-000026210000}"/>
    <cellStyle name="Comma 3 4 3 2 2 2" xfId="14821" xr:uid="{00000000-0005-0000-0000-000027210000}"/>
    <cellStyle name="Comma 3 4 3 2 2 2 2" xfId="33781" xr:uid="{00000000-0005-0000-0000-000028210000}"/>
    <cellStyle name="Comma 3 4 3 2 2 2 3" xfId="52245" xr:uid="{00000000-0005-0000-0000-000029210000}"/>
    <cellStyle name="Comma 3 4 3 2 2 3" xfId="20973" xr:uid="{00000000-0005-0000-0000-00002A210000}"/>
    <cellStyle name="Comma 3 4 3 2 2 3 2" xfId="39933" xr:uid="{00000000-0005-0000-0000-00002B210000}"/>
    <cellStyle name="Comma 3 4 3 2 2 3 3" xfId="58397" xr:uid="{00000000-0005-0000-0000-00002C210000}"/>
    <cellStyle name="Comma 3 4 3 2 2 4" xfId="27628" xr:uid="{00000000-0005-0000-0000-00002D210000}"/>
    <cellStyle name="Comma 3 4 3 2 2 5" xfId="46092" xr:uid="{00000000-0005-0000-0000-00002E210000}"/>
    <cellStyle name="Comma 3 4 3 2 3" xfId="11755" xr:uid="{00000000-0005-0000-0000-00002F210000}"/>
    <cellStyle name="Comma 3 4 3 2 3 2" xfId="30715" xr:uid="{00000000-0005-0000-0000-000030210000}"/>
    <cellStyle name="Comma 3 4 3 2 3 3" xfId="49179" xr:uid="{00000000-0005-0000-0000-000031210000}"/>
    <cellStyle name="Comma 3 4 3 2 4" xfId="17907" xr:uid="{00000000-0005-0000-0000-000032210000}"/>
    <cellStyle name="Comma 3 4 3 2 4 2" xfId="36867" xr:uid="{00000000-0005-0000-0000-000033210000}"/>
    <cellStyle name="Comma 3 4 3 2 4 3" xfId="55331" xr:uid="{00000000-0005-0000-0000-000034210000}"/>
    <cellStyle name="Comma 3 4 3 2 5" xfId="24562" xr:uid="{00000000-0005-0000-0000-000035210000}"/>
    <cellStyle name="Comma 3 4 3 2 6" xfId="43026" xr:uid="{00000000-0005-0000-0000-000036210000}"/>
    <cellStyle name="Comma 3 4 3 3" xfId="7094" xr:uid="{00000000-0005-0000-0000-000037210000}"/>
    <cellStyle name="Comma 3 4 3 3 2" xfId="13287" xr:uid="{00000000-0005-0000-0000-000038210000}"/>
    <cellStyle name="Comma 3 4 3 3 2 2" xfId="32247" xr:uid="{00000000-0005-0000-0000-000039210000}"/>
    <cellStyle name="Comma 3 4 3 3 2 3" xfId="50711" xr:uid="{00000000-0005-0000-0000-00003A210000}"/>
    <cellStyle name="Comma 3 4 3 3 3" xfId="19439" xr:uid="{00000000-0005-0000-0000-00003B210000}"/>
    <cellStyle name="Comma 3 4 3 3 3 2" xfId="38399" xr:uid="{00000000-0005-0000-0000-00003C210000}"/>
    <cellStyle name="Comma 3 4 3 3 3 3" xfId="56863" xr:uid="{00000000-0005-0000-0000-00003D210000}"/>
    <cellStyle name="Comma 3 4 3 3 4" xfId="26094" xr:uid="{00000000-0005-0000-0000-00003E210000}"/>
    <cellStyle name="Comma 3 4 3 3 5" xfId="44558" xr:uid="{00000000-0005-0000-0000-00003F210000}"/>
    <cellStyle name="Comma 3 4 3 4" xfId="10221" xr:uid="{00000000-0005-0000-0000-000040210000}"/>
    <cellStyle name="Comma 3 4 3 4 2" xfId="29181" xr:uid="{00000000-0005-0000-0000-000041210000}"/>
    <cellStyle name="Comma 3 4 3 4 3" xfId="47645" xr:uid="{00000000-0005-0000-0000-000042210000}"/>
    <cellStyle name="Comma 3 4 3 5" xfId="16373" xr:uid="{00000000-0005-0000-0000-000043210000}"/>
    <cellStyle name="Comma 3 4 3 5 2" xfId="35333" xr:uid="{00000000-0005-0000-0000-000044210000}"/>
    <cellStyle name="Comma 3 4 3 5 3" xfId="53797" xr:uid="{00000000-0005-0000-0000-000045210000}"/>
    <cellStyle name="Comma 3 4 3 6" xfId="23028" xr:uid="{00000000-0005-0000-0000-000046210000}"/>
    <cellStyle name="Comma 3 4 3 7" xfId="41492" xr:uid="{00000000-0005-0000-0000-000047210000}"/>
    <cellStyle name="Comma 3 4 4" xfId="4759" xr:uid="{00000000-0005-0000-0000-000048210000}"/>
    <cellStyle name="Comma 3 4 4 2" xfId="7860" xr:uid="{00000000-0005-0000-0000-000049210000}"/>
    <cellStyle name="Comma 3 4 4 2 2" xfId="14052" xr:uid="{00000000-0005-0000-0000-00004A210000}"/>
    <cellStyle name="Comma 3 4 4 2 2 2" xfId="33012" xr:uid="{00000000-0005-0000-0000-00004B210000}"/>
    <cellStyle name="Comma 3 4 4 2 2 3" xfId="51476" xr:uid="{00000000-0005-0000-0000-00004C210000}"/>
    <cellStyle name="Comma 3 4 4 2 3" xfId="20204" xr:uid="{00000000-0005-0000-0000-00004D210000}"/>
    <cellStyle name="Comma 3 4 4 2 3 2" xfId="39164" xr:uid="{00000000-0005-0000-0000-00004E210000}"/>
    <cellStyle name="Comma 3 4 4 2 3 3" xfId="57628" xr:uid="{00000000-0005-0000-0000-00004F210000}"/>
    <cellStyle name="Comma 3 4 4 2 4" xfId="26859" xr:uid="{00000000-0005-0000-0000-000050210000}"/>
    <cellStyle name="Comma 3 4 4 2 5" xfId="45323" xr:uid="{00000000-0005-0000-0000-000051210000}"/>
    <cellStyle name="Comma 3 4 4 3" xfId="10986" xr:uid="{00000000-0005-0000-0000-000052210000}"/>
    <cellStyle name="Comma 3 4 4 3 2" xfId="29946" xr:uid="{00000000-0005-0000-0000-000053210000}"/>
    <cellStyle name="Comma 3 4 4 3 3" xfId="48410" xr:uid="{00000000-0005-0000-0000-000054210000}"/>
    <cellStyle name="Comma 3 4 4 4" xfId="17138" xr:uid="{00000000-0005-0000-0000-000055210000}"/>
    <cellStyle name="Comma 3 4 4 4 2" xfId="36098" xr:uid="{00000000-0005-0000-0000-000056210000}"/>
    <cellStyle name="Comma 3 4 4 4 3" xfId="54562" xr:uid="{00000000-0005-0000-0000-000057210000}"/>
    <cellStyle name="Comma 3 4 4 5" xfId="23793" xr:uid="{00000000-0005-0000-0000-000058210000}"/>
    <cellStyle name="Comma 3 4 4 6" xfId="42257" xr:uid="{00000000-0005-0000-0000-000059210000}"/>
    <cellStyle name="Comma 3 4 5" xfId="6325" xr:uid="{00000000-0005-0000-0000-00005A210000}"/>
    <cellStyle name="Comma 3 4 5 2" xfId="12518" xr:uid="{00000000-0005-0000-0000-00005B210000}"/>
    <cellStyle name="Comma 3 4 5 2 2" xfId="31478" xr:uid="{00000000-0005-0000-0000-00005C210000}"/>
    <cellStyle name="Comma 3 4 5 2 3" xfId="49942" xr:uid="{00000000-0005-0000-0000-00005D210000}"/>
    <cellStyle name="Comma 3 4 5 3" xfId="18670" xr:uid="{00000000-0005-0000-0000-00005E210000}"/>
    <cellStyle name="Comma 3 4 5 3 2" xfId="37630" xr:uid="{00000000-0005-0000-0000-00005F210000}"/>
    <cellStyle name="Comma 3 4 5 3 3" xfId="56094" xr:uid="{00000000-0005-0000-0000-000060210000}"/>
    <cellStyle name="Comma 3 4 5 4" xfId="25325" xr:uid="{00000000-0005-0000-0000-000061210000}"/>
    <cellStyle name="Comma 3 4 5 5" xfId="43789" xr:uid="{00000000-0005-0000-0000-000062210000}"/>
    <cellStyle name="Comma 3 4 6" xfId="9452" xr:uid="{00000000-0005-0000-0000-000063210000}"/>
    <cellStyle name="Comma 3 4 6 2" xfId="28412" xr:uid="{00000000-0005-0000-0000-000064210000}"/>
    <cellStyle name="Comma 3 4 6 3" xfId="46876" xr:uid="{00000000-0005-0000-0000-000065210000}"/>
    <cellStyle name="Comma 3 4 7" xfId="15604" xr:uid="{00000000-0005-0000-0000-000066210000}"/>
    <cellStyle name="Comma 3 4 7 2" xfId="34564" xr:uid="{00000000-0005-0000-0000-000067210000}"/>
    <cellStyle name="Comma 3 4 7 3" xfId="53028" xr:uid="{00000000-0005-0000-0000-000068210000}"/>
    <cellStyle name="Comma 3 4 8" xfId="22259" xr:uid="{00000000-0005-0000-0000-000069210000}"/>
    <cellStyle name="Comma 3 4 9" xfId="40720" xr:uid="{00000000-0005-0000-0000-00006A210000}"/>
    <cellStyle name="Comma 3 5" xfId="824" xr:uid="{00000000-0005-0000-0000-00006B210000}"/>
    <cellStyle name="Comma 3 5 2" xfId="825" xr:uid="{00000000-0005-0000-0000-00006C210000}"/>
    <cellStyle name="Comma 3 5 2 2" xfId="3934" xr:uid="{00000000-0005-0000-0000-00006D210000}"/>
    <cellStyle name="Comma 3 5 2 2 2" xfId="5547" xr:uid="{00000000-0005-0000-0000-00006E210000}"/>
    <cellStyle name="Comma 3 5 2 2 2 2" xfId="8632" xr:uid="{00000000-0005-0000-0000-00006F210000}"/>
    <cellStyle name="Comma 3 5 2 2 2 2 2" xfId="14824" xr:uid="{00000000-0005-0000-0000-000070210000}"/>
    <cellStyle name="Comma 3 5 2 2 2 2 2 2" xfId="33784" xr:uid="{00000000-0005-0000-0000-000071210000}"/>
    <cellStyle name="Comma 3 5 2 2 2 2 2 3" xfId="52248" xr:uid="{00000000-0005-0000-0000-000072210000}"/>
    <cellStyle name="Comma 3 5 2 2 2 2 3" xfId="20976" xr:uid="{00000000-0005-0000-0000-000073210000}"/>
    <cellStyle name="Comma 3 5 2 2 2 2 3 2" xfId="39936" xr:uid="{00000000-0005-0000-0000-000074210000}"/>
    <cellStyle name="Comma 3 5 2 2 2 2 3 3" xfId="58400" xr:uid="{00000000-0005-0000-0000-000075210000}"/>
    <cellStyle name="Comma 3 5 2 2 2 2 4" xfId="27631" xr:uid="{00000000-0005-0000-0000-000076210000}"/>
    <cellStyle name="Comma 3 5 2 2 2 2 5" xfId="46095" xr:uid="{00000000-0005-0000-0000-000077210000}"/>
    <cellStyle name="Comma 3 5 2 2 2 3" xfId="11758" xr:uid="{00000000-0005-0000-0000-000078210000}"/>
    <cellStyle name="Comma 3 5 2 2 2 3 2" xfId="30718" xr:uid="{00000000-0005-0000-0000-000079210000}"/>
    <cellStyle name="Comma 3 5 2 2 2 3 3" xfId="49182" xr:uid="{00000000-0005-0000-0000-00007A210000}"/>
    <cellStyle name="Comma 3 5 2 2 2 4" xfId="17910" xr:uid="{00000000-0005-0000-0000-00007B210000}"/>
    <cellStyle name="Comma 3 5 2 2 2 4 2" xfId="36870" xr:uid="{00000000-0005-0000-0000-00007C210000}"/>
    <cellStyle name="Comma 3 5 2 2 2 4 3" xfId="55334" xr:uid="{00000000-0005-0000-0000-00007D210000}"/>
    <cellStyle name="Comma 3 5 2 2 2 5" xfId="24565" xr:uid="{00000000-0005-0000-0000-00007E210000}"/>
    <cellStyle name="Comma 3 5 2 2 2 6" xfId="43029" xr:uid="{00000000-0005-0000-0000-00007F210000}"/>
    <cellStyle name="Comma 3 5 2 2 3" xfId="7097" xr:uid="{00000000-0005-0000-0000-000080210000}"/>
    <cellStyle name="Comma 3 5 2 2 3 2" xfId="13290" xr:uid="{00000000-0005-0000-0000-000081210000}"/>
    <cellStyle name="Comma 3 5 2 2 3 2 2" xfId="32250" xr:uid="{00000000-0005-0000-0000-000082210000}"/>
    <cellStyle name="Comma 3 5 2 2 3 2 3" xfId="50714" xr:uid="{00000000-0005-0000-0000-000083210000}"/>
    <cellStyle name="Comma 3 5 2 2 3 3" xfId="19442" xr:uid="{00000000-0005-0000-0000-000084210000}"/>
    <cellStyle name="Comma 3 5 2 2 3 3 2" xfId="38402" xr:uid="{00000000-0005-0000-0000-000085210000}"/>
    <cellStyle name="Comma 3 5 2 2 3 3 3" xfId="56866" xr:uid="{00000000-0005-0000-0000-000086210000}"/>
    <cellStyle name="Comma 3 5 2 2 3 4" xfId="26097" xr:uid="{00000000-0005-0000-0000-000087210000}"/>
    <cellStyle name="Comma 3 5 2 2 3 5" xfId="44561" xr:uid="{00000000-0005-0000-0000-000088210000}"/>
    <cellStyle name="Comma 3 5 2 2 4" xfId="10224" xr:uid="{00000000-0005-0000-0000-000089210000}"/>
    <cellStyle name="Comma 3 5 2 2 4 2" xfId="29184" xr:uid="{00000000-0005-0000-0000-00008A210000}"/>
    <cellStyle name="Comma 3 5 2 2 4 3" xfId="47648" xr:uid="{00000000-0005-0000-0000-00008B210000}"/>
    <cellStyle name="Comma 3 5 2 2 5" xfId="16376" xr:uid="{00000000-0005-0000-0000-00008C210000}"/>
    <cellStyle name="Comma 3 5 2 2 5 2" xfId="35336" xr:uid="{00000000-0005-0000-0000-00008D210000}"/>
    <cellStyle name="Comma 3 5 2 2 5 3" xfId="53800" xr:uid="{00000000-0005-0000-0000-00008E210000}"/>
    <cellStyle name="Comma 3 5 2 2 6" xfId="23031" xr:uid="{00000000-0005-0000-0000-00008F210000}"/>
    <cellStyle name="Comma 3 5 2 2 7" xfId="41495" xr:uid="{00000000-0005-0000-0000-000090210000}"/>
    <cellStyle name="Comma 3 5 2 3" xfId="4762" xr:uid="{00000000-0005-0000-0000-000091210000}"/>
    <cellStyle name="Comma 3 5 2 3 2" xfId="7863" xr:uid="{00000000-0005-0000-0000-000092210000}"/>
    <cellStyle name="Comma 3 5 2 3 2 2" xfId="14055" xr:uid="{00000000-0005-0000-0000-000093210000}"/>
    <cellStyle name="Comma 3 5 2 3 2 2 2" xfId="33015" xr:uid="{00000000-0005-0000-0000-000094210000}"/>
    <cellStyle name="Comma 3 5 2 3 2 2 3" xfId="51479" xr:uid="{00000000-0005-0000-0000-000095210000}"/>
    <cellStyle name="Comma 3 5 2 3 2 3" xfId="20207" xr:uid="{00000000-0005-0000-0000-000096210000}"/>
    <cellStyle name="Comma 3 5 2 3 2 3 2" xfId="39167" xr:uid="{00000000-0005-0000-0000-000097210000}"/>
    <cellStyle name="Comma 3 5 2 3 2 3 3" xfId="57631" xr:uid="{00000000-0005-0000-0000-000098210000}"/>
    <cellStyle name="Comma 3 5 2 3 2 4" xfId="26862" xr:uid="{00000000-0005-0000-0000-000099210000}"/>
    <cellStyle name="Comma 3 5 2 3 2 5" xfId="45326" xr:uid="{00000000-0005-0000-0000-00009A210000}"/>
    <cellStyle name="Comma 3 5 2 3 3" xfId="10989" xr:uid="{00000000-0005-0000-0000-00009B210000}"/>
    <cellStyle name="Comma 3 5 2 3 3 2" xfId="29949" xr:uid="{00000000-0005-0000-0000-00009C210000}"/>
    <cellStyle name="Comma 3 5 2 3 3 3" xfId="48413" xr:uid="{00000000-0005-0000-0000-00009D210000}"/>
    <cellStyle name="Comma 3 5 2 3 4" xfId="17141" xr:uid="{00000000-0005-0000-0000-00009E210000}"/>
    <cellStyle name="Comma 3 5 2 3 4 2" xfId="36101" xr:uid="{00000000-0005-0000-0000-00009F210000}"/>
    <cellStyle name="Comma 3 5 2 3 4 3" xfId="54565" xr:uid="{00000000-0005-0000-0000-0000A0210000}"/>
    <cellStyle name="Comma 3 5 2 3 5" xfId="23796" xr:uid="{00000000-0005-0000-0000-0000A1210000}"/>
    <cellStyle name="Comma 3 5 2 3 6" xfId="42260" xr:uid="{00000000-0005-0000-0000-0000A2210000}"/>
    <cellStyle name="Comma 3 5 2 4" xfId="6328" xr:uid="{00000000-0005-0000-0000-0000A3210000}"/>
    <cellStyle name="Comma 3 5 2 4 2" xfId="12521" xr:uid="{00000000-0005-0000-0000-0000A4210000}"/>
    <cellStyle name="Comma 3 5 2 4 2 2" xfId="31481" xr:uid="{00000000-0005-0000-0000-0000A5210000}"/>
    <cellStyle name="Comma 3 5 2 4 2 3" xfId="49945" xr:uid="{00000000-0005-0000-0000-0000A6210000}"/>
    <cellStyle name="Comma 3 5 2 4 3" xfId="18673" xr:uid="{00000000-0005-0000-0000-0000A7210000}"/>
    <cellStyle name="Comma 3 5 2 4 3 2" xfId="37633" xr:uid="{00000000-0005-0000-0000-0000A8210000}"/>
    <cellStyle name="Comma 3 5 2 4 3 3" xfId="56097" xr:uid="{00000000-0005-0000-0000-0000A9210000}"/>
    <cellStyle name="Comma 3 5 2 4 4" xfId="25328" xr:uid="{00000000-0005-0000-0000-0000AA210000}"/>
    <cellStyle name="Comma 3 5 2 4 5" xfId="43792" xr:uid="{00000000-0005-0000-0000-0000AB210000}"/>
    <cellStyle name="Comma 3 5 2 5" xfId="9455" xr:uid="{00000000-0005-0000-0000-0000AC210000}"/>
    <cellStyle name="Comma 3 5 2 5 2" xfId="28415" xr:uid="{00000000-0005-0000-0000-0000AD210000}"/>
    <cellStyle name="Comma 3 5 2 5 3" xfId="46879" xr:uid="{00000000-0005-0000-0000-0000AE210000}"/>
    <cellStyle name="Comma 3 5 2 6" xfId="15607" xr:uid="{00000000-0005-0000-0000-0000AF210000}"/>
    <cellStyle name="Comma 3 5 2 6 2" xfId="34567" xr:uid="{00000000-0005-0000-0000-0000B0210000}"/>
    <cellStyle name="Comma 3 5 2 6 3" xfId="53031" xr:uid="{00000000-0005-0000-0000-0000B1210000}"/>
    <cellStyle name="Comma 3 5 2 7" xfId="22262" xr:uid="{00000000-0005-0000-0000-0000B2210000}"/>
    <cellStyle name="Comma 3 5 2 8" xfId="40723" xr:uid="{00000000-0005-0000-0000-0000B3210000}"/>
    <cellStyle name="Comma 3 5 3" xfId="3933" xr:uid="{00000000-0005-0000-0000-0000B4210000}"/>
    <cellStyle name="Comma 3 5 3 2" xfId="5546" xr:uid="{00000000-0005-0000-0000-0000B5210000}"/>
    <cellStyle name="Comma 3 5 3 2 2" xfId="8631" xr:uid="{00000000-0005-0000-0000-0000B6210000}"/>
    <cellStyle name="Comma 3 5 3 2 2 2" xfId="14823" xr:uid="{00000000-0005-0000-0000-0000B7210000}"/>
    <cellStyle name="Comma 3 5 3 2 2 2 2" xfId="33783" xr:uid="{00000000-0005-0000-0000-0000B8210000}"/>
    <cellStyle name="Comma 3 5 3 2 2 2 3" xfId="52247" xr:uid="{00000000-0005-0000-0000-0000B9210000}"/>
    <cellStyle name="Comma 3 5 3 2 2 3" xfId="20975" xr:uid="{00000000-0005-0000-0000-0000BA210000}"/>
    <cellStyle name="Comma 3 5 3 2 2 3 2" xfId="39935" xr:uid="{00000000-0005-0000-0000-0000BB210000}"/>
    <cellStyle name="Comma 3 5 3 2 2 3 3" xfId="58399" xr:uid="{00000000-0005-0000-0000-0000BC210000}"/>
    <cellStyle name="Comma 3 5 3 2 2 4" xfId="27630" xr:uid="{00000000-0005-0000-0000-0000BD210000}"/>
    <cellStyle name="Comma 3 5 3 2 2 5" xfId="46094" xr:uid="{00000000-0005-0000-0000-0000BE210000}"/>
    <cellStyle name="Comma 3 5 3 2 3" xfId="11757" xr:uid="{00000000-0005-0000-0000-0000BF210000}"/>
    <cellStyle name="Comma 3 5 3 2 3 2" xfId="30717" xr:uid="{00000000-0005-0000-0000-0000C0210000}"/>
    <cellStyle name="Comma 3 5 3 2 3 3" xfId="49181" xr:uid="{00000000-0005-0000-0000-0000C1210000}"/>
    <cellStyle name="Comma 3 5 3 2 4" xfId="17909" xr:uid="{00000000-0005-0000-0000-0000C2210000}"/>
    <cellStyle name="Comma 3 5 3 2 4 2" xfId="36869" xr:uid="{00000000-0005-0000-0000-0000C3210000}"/>
    <cellStyle name="Comma 3 5 3 2 4 3" xfId="55333" xr:uid="{00000000-0005-0000-0000-0000C4210000}"/>
    <cellStyle name="Comma 3 5 3 2 5" xfId="24564" xr:uid="{00000000-0005-0000-0000-0000C5210000}"/>
    <cellStyle name="Comma 3 5 3 2 6" xfId="43028" xr:uid="{00000000-0005-0000-0000-0000C6210000}"/>
    <cellStyle name="Comma 3 5 3 3" xfId="7096" xr:uid="{00000000-0005-0000-0000-0000C7210000}"/>
    <cellStyle name="Comma 3 5 3 3 2" xfId="13289" xr:uid="{00000000-0005-0000-0000-0000C8210000}"/>
    <cellStyle name="Comma 3 5 3 3 2 2" xfId="32249" xr:uid="{00000000-0005-0000-0000-0000C9210000}"/>
    <cellStyle name="Comma 3 5 3 3 2 3" xfId="50713" xr:uid="{00000000-0005-0000-0000-0000CA210000}"/>
    <cellStyle name="Comma 3 5 3 3 3" xfId="19441" xr:uid="{00000000-0005-0000-0000-0000CB210000}"/>
    <cellStyle name="Comma 3 5 3 3 3 2" xfId="38401" xr:uid="{00000000-0005-0000-0000-0000CC210000}"/>
    <cellStyle name="Comma 3 5 3 3 3 3" xfId="56865" xr:uid="{00000000-0005-0000-0000-0000CD210000}"/>
    <cellStyle name="Comma 3 5 3 3 4" xfId="26096" xr:uid="{00000000-0005-0000-0000-0000CE210000}"/>
    <cellStyle name="Comma 3 5 3 3 5" xfId="44560" xr:uid="{00000000-0005-0000-0000-0000CF210000}"/>
    <cellStyle name="Comma 3 5 3 4" xfId="10223" xr:uid="{00000000-0005-0000-0000-0000D0210000}"/>
    <cellStyle name="Comma 3 5 3 4 2" xfId="29183" xr:uid="{00000000-0005-0000-0000-0000D1210000}"/>
    <cellStyle name="Comma 3 5 3 4 3" xfId="47647" xr:uid="{00000000-0005-0000-0000-0000D2210000}"/>
    <cellStyle name="Comma 3 5 3 5" xfId="16375" xr:uid="{00000000-0005-0000-0000-0000D3210000}"/>
    <cellStyle name="Comma 3 5 3 5 2" xfId="35335" xr:uid="{00000000-0005-0000-0000-0000D4210000}"/>
    <cellStyle name="Comma 3 5 3 5 3" xfId="53799" xr:uid="{00000000-0005-0000-0000-0000D5210000}"/>
    <cellStyle name="Comma 3 5 3 6" xfId="23030" xr:uid="{00000000-0005-0000-0000-0000D6210000}"/>
    <cellStyle name="Comma 3 5 3 7" xfId="41494" xr:uid="{00000000-0005-0000-0000-0000D7210000}"/>
    <cellStyle name="Comma 3 5 4" xfId="4761" xr:uid="{00000000-0005-0000-0000-0000D8210000}"/>
    <cellStyle name="Comma 3 5 4 2" xfId="7862" xr:uid="{00000000-0005-0000-0000-0000D9210000}"/>
    <cellStyle name="Comma 3 5 4 2 2" xfId="14054" xr:uid="{00000000-0005-0000-0000-0000DA210000}"/>
    <cellStyle name="Comma 3 5 4 2 2 2" xfId="33014" xr:uid="{00000000-0005-0000-0000-0000DB210000}"/>
    <cellStyle name="Comma 3 5 4 2 2 3" xfId="51478" xr:uid="{00000000-0005-0000-0000-0000DC210000}"/>
    <cellStyle name="Comma 3 5 4 2 3" xfId="20206" xr:uid="{00000000-0005-0000-0000-0000DD210000}"/>
    <cellStyle name="Comma 3 5 4 2 3 2" xfId="39166" xr:uid="{00000000-0005-0000-0000-0000DE210000}"/>
    <cellStyle name="Comma 3 5 4 2 3 3" xfId="57630" xr:uid="{00000000-0005-0000-0000-0000DF210000}"/>
    <cellStyle name="Comma 3 5 4 2 4" xfId="26861" xr:uid="{00000000-0005-0000-0000-0000E0210000}"/>
    <cellStyle name="Comma 3 5 4 2 5" xfId="45325" xr:uid="{00000000-0005-0000-0000-0000E1210000}"/>
    <cellStyle name="Comma 3 5 4 3" xfId="10988" xr:uid="{00000000-0005-0000-0000-0000E2210000}"/>
    <cellStyle name="Comma 3 5 4 3 2" xfId="29948" xr:uid="{00000000-0005-0000-0000-0000E3210000}"/>
    <cellStyle name="Comma 3 5 4 3 3" xfId="48412" xr:uid="{00000000-0005-0000-0000-0000E4210000}"/>
    <cellStyle name="Comma 3 5 4 4" xfId="17140" xr:uid="{00000000-0005-0000-0000-0000E5210000}"/>
    <cellStyle name="Comma 3 5 4 4 2" xfId="36100" xr:uid="{00000000-0005-0000-0000-0000E6210000}"/>
    <cellStyle name="Comma 3 5 4 4 3" xfId="54564" xr:uid="{00000000-0005-0000-0000-0000E7210000}"/>
    <cellStyle name="Comma 3 5 4 5" xfId="23795" xr:uid="{00000000-0005-0000-0000-0000E8210000}"/>
    <cellStyle name="Comma 3 5 4 6" xfId="42259" xr:uid="{00000000-0005-0000-0000-0000E9210000}"/>
    <cellStyle name="Comma 3 5 5" xfId="6327" xr:uid="{00000000-0005-0000-0000-0000EA210000}"/>
    <cellStyle name="Comma 3 5 5 2" xfId="12520" xr:uid="{00000000-0005-0000-0000-0000EB210000}"/>
    <cellStyle name="Comma 3 5 5 2 2" xfId="31480" xr:uid="{00000000-0005-0000-0000-0000EC210000}"/>
    <cellStyle name="Comma 3 5 5 2 3" xfId="49944" xr:uid="{00000000-0005-0000-0000-0000ED210000}"/>
    <cellStyle name="Comma 3 5 5 3" xfId="18672" xr:uid="{00000000-0005-0000-0000-0000EE210000}"/>
    <cellStyle name="Comma 3 5 5 3 2" xfId="37632" xr:uid="{00000000-0005-0000-0000-0000EF210000}"/>
    <cellStyle name="Comma 3 5 5 3 3" xfId="56096" xr:uid="{00000000-0005-0000-0000-0000F0210000}"/>
    <cellStyle name="Comma 3 5 5 4" xfId="25327" xr:uid="{00000000-0005-0000-0000-0000F1210000}"/>
    <cellStyle name="Comma 3 5 5 5" xfId="43791" xr:uid="{00000000-0005-0000-0000-0000F2210000}"/>
    <cellStyle name="Comma 3 5 6" xfId="9454" xr:uid="{00000000-0005-0000-0000-0000F3210000}"/>
    <cellStyle name="Comma 3 5 6 2" xfId="28414" xr:uid="{00000000-0005-0000-0000-0000F4210000}"/>
    <cellStyle name="Comma 3 5 6 3" xfId="46878" xr:uid="{00000000-0005-0000-0000-0000F5210000}"/>
    <cellStyle name="Comma 3 5 7" xfId="15606" xr:uid="{00000000-0005-0000-0000-0000F6210000}"/>
    <cellStyle name="Comma 3 5 7 2" xfId="34566" xr:uid="{00000000-0005-0000-0000-0000F7210000}"/>
    <cellStyle name="Comma 3 5 7 3" xfId="53030" xr:uid="{00000000-0005-0000-0000-0000F8210000}"/>
    <cellStyle name="Comma 3 5 8" xfId="22261" xr:uid="{00000000-0005-0000-0000-0000F9210000}"/>
    <cellStyle name="Comma 3 5 9" xfId="40722" xr:uid="{00000000-0005-0000-0000-0000FA210000}"/>
    <cellStyle name="Comma 3 6" xfId="826" xr:uid="{00000000-0005-0000-0000-0000FB210000}"/>
    <cellStyle name="Comma 3 6 2" xfId="827" xr:uid="{00000000-0005-0000-0000-0000FC210000}"/>
    <cellStyle name="Comma 3 6 2 2" xfId="3936" xr:uid="{00000000-0005-0000-0000-0000FD210000}"/>
    <cellStyle name="Comma 3 6 2 2 2" xfId="5549" xr:uid="{00000000-0005-0000-0000-0000FE210000}"/>
    <cellStyle name="Comma 3 6 2 2 2 2" xfId="8634" xr:uid="{00000000-0005-0000-0000-0000FF210000}"/>
    <cellStyle name="Comma 3 6 2 2 2 2 2" xfId="14826" xr:uid="{00000000-0005-0000-0000-000000220000}"/>
    <cellStyle name="Comma 3 6 2 2 2 2 2 2" xfId="33786" xr:uid="{00000000-0005-0000-0000-000001220000}"/>
    <cellStyle name="Comma 3 6 2 2 2 2 2 3" xfId="52250" xr:uid="{00000000-0005-0000-0000-000002220000}"/>
    <cellStyle name="Comma 3 6 2 2 2 2 3" xfId="20978" xr:uid="{00000000-0005-0000-0000-000003220000}"/>
    <cellStyle name="Comma 3 6 2 2 2 2 3 2" xfId="39938" xr:uid="{00000000-0005-0000-0000-000004220000}"/>
    <cellStyle name="Comma 3 6 2 2 2 2 3 3" xfId="58402" xr:uid="{00000000-0005-0000-0000-000005220000}"/>
    <cellStyle name="Comma 3 6 2 2 2 2 4" xfId="27633" xr:uid="{00000000-0005-0000-0000-000006220000}"/>
    <cellStyle name="Comma 3 6 2 2 2 2 5" xfId="46097" xr:uid="{00000000-0005-0000-0000-000007220000}"/>
    <cellStyle name="Comma 3 6 2 2 2 3" xfId="11760" xr:uid="{00000000-0005-0000-0000-000008220000}"/>
    <cellStyle name="Comma 3 6 2 2 2 3 2" xfId="30720" xr:uid="{00000000-0005-0000-0000-000009220000}"/>
    <cellStyle name="Comma 3 6 2 2 2 3 3" xfId="49184" xr:uid="{00000000-0005-0000-0000-00000A220000}"/>
    <cellStyle name="Comma 3 6 2 2 2 4" xfId="17912" xr:uid="{00000000-0005-0000-0000-00000B220000}"/>
    <cellStyle name="Comma 3 6 2 2 2 4 2" xfId="36872" xr:uid="{00000000-0005-0000-0000-00000C220000}"/>
    <cellStyle name="Comma 3 6 2 2 2 4 3" xfId="55336" xr:uid="{00000000-0005-0000-0000-00000D220000}"/>
    <cellStyle name="Comma 3 6 2 2 2 5" xfId="24567" xr:uid="{00000000-0005-0000-0000-00000E220000}"/>
    <cellStyle name="Comma 3 6 2 2 2 6" xfId="43031" xr:uid="{00000000-0005-0000-0000-00000F220000}"/>
    <cellStyle name="Comma 3 6 2 2 3" xfId="7099" xr:uid="{00000000-0005-0000-0000-000010220000}"/>
    <cellStyle name="Comma 3 6 2 2 3 2" xfId="13292" xr:uid="{00000000-0005-0000-0000-000011220000}"/>
    <cellStyle name="Comma 3 6 2 2 3 2 2" xfId="32252" xr:uid="{00000000-0005-0000-0000-000012220000}"/>
    <cellStyle name="Comma 3 6 2 2 3 2 3" xfId="50716" xr:uid="{00000000-0005-0000-0000-000013220000}"/>
    <cellStyle name="Comma 3 6 2 2 3 3" xfId="19444" xr:uid="{00000000-0005-0000-0000-000014220000}"/>
    <cellStyle name="Comma 3 6 2 2 3 3 2" xfId="38404" xr:uid="{00000000-0005-0000-0000-000015220000}"/>
    <cellStyle name="Comma 3 6 2 2 3 3 3" xfId="56868" xr:uid="{00000000-0005-0000-0000-000016220000}"/>
    <cellStyle name="Comma 3 6 2 2 3 4" xfId="26099" xr:uid="{00000000-0005-0000-0000-000017220000}"/>
    <cellStyle name="Comma 3 6 2 2 3 5" xfId="44563" xr:uid="{00000000-0005-0000-0000-000018220000}"/>
    <cellStyle name="Comma 3 6 2 2 4" xfId="10226" xr:uid="{00000000-0005-0000-0000-000019220000}"/>
    <cellStyle name="Comma 3 6 2 2 4 2" xfId="29186" xr:uid="{00000000-0005-0000-0000-00001A220000}"/>
    <cellStyle name="Comma 3 6 2 2 4 3" xfId="47650" xr:uid="{00000000-0005-0000-0000-00001B220000}"/>
    <cellStyle name="Comma 3 6 2 2 5" xfId="16378" xr:uid="{00000000-0005-0000-0000-00001C220000}"/>
    <cellStyle name="Comma 3 6 2 2 5 2" xfId="35338" xr:uid="{00000000-0005-0000-0000-00001D220000}"/>
    <cellStyle name="Comma 3 6 2 2 5 3" xfId="53802" xr:uid="{00000000-0005-0000-0000-00001E220000}"/>
    <cellStyle name="Comma 3 6 2 2 6" xfId="23033" xr:uid="{00000000-0005-0000-0000-00001F220000}"/>
    <cellStyle name="Comma 3 6 2 2 7" xfId="41497" xr:uid="{00000000-0005-0000-0000-000020220000}"/>
    <cellStyle name="Comma 3 6 2 3" xfId="4764" xr:uid="{00000000-0005-0000-0000-000021220000}"/>
    <cellStyle name="Comma 3 6 2 3 2" xfId="7865" xr:uid="{00000000-0005-0000-0000-000022220000}"/>
    <cellStyle name="Comma 3 6 2 3 2 2" xfId="14057" xr:uid="{00000000-0005-0000-0000-000023220000}"/>
    <cellStyle name="Comma 3 6 2 3 2 2 2" xfId="33017" xr:uid="{00000000-0005-0000-0000-000024220000}"/>
    <cellStyle name="Comma 3 6 2 3 2 2 3" xfId="51481" xr:uid="{00000000-0005-0000-0000-000025220000}"/>
    <cellStyle name="Comma 3 6 2 3 2 3" xfId="20209" xr:uid="{00000000-0005-0000-0000-000026220000}"/>
    <cellStyle name="Comma 3 6 2 3 2 3 2" xfId="39169" xr:uid="{00000000-0005-0000-0000-000027220000}"/>
    <cellStyle name="Comma 3 6 2 3 2 3 3" xfId="57633" xr:uid="{00000000-0005-0000-0000-000028220000}"/>
    <cellStyle name="Comma 3 6 2 3 2 4" xfId="26864" xr:uid="{00000000-0005-0000-0000-000029220000}"/>
    <cellStyle name="Comma 3 6 2 3 2 5" xfId="45328" xr:uid="{00000000-0005-0000-0000-00002A220000}"/>
    <cellStyle name="Comma 3 6 2 3 3" xfId="10991" xr:uid="{00000000-0005-0000-0000-00002B220000}"/>
    <cellStyle name="Comma 3 6 2 3 3 2" xfId="29951" xr:uid="{00000000-0005-0000-0000-00002C220000}"/>
    <cellStyle name="Comma 3 6 2 3 3 3" xfId="48415" xr:uid="{00000000-0005-0000-0000-00002D220000}"/>
    <cellStyle name="Comma 3 6 2 3 4" xfId="17143" xr:uid="{00000000-0005-0000-0000-00002E220000}"/>
    <cellStyle name="Comma 3 6 2 3 4 2" xfId="36103" xr:uid="{00000000-0005-0000-0000-00002F220000}"/>
    <cellStyle name="Comma 3 6 2 3 4 3" xfId="54567" xr:uid="{00000000-0005-0000-0000-000030220000}"/>
    <cellStyle name="Comma 3 6 2 3 5" xfId="23798" xr:uid="{00000000-0005-0000-0000-000031220000}"/>
    <cellStyle name="Comma 3 6 2 3 6" xfId="42262" xr:uid="{00000000-0005-0000-0000-000032220000}"/>
    <cellStyle name="Comma 3 6 2 4" xfId="6330" xr:uid="{00000000-0005-0000-0000-000033220000}"/>
    <cellStyle name="Comma 3 6 2 4 2" xfId="12523" xr:uid="{00000000-0005-0000-0000-000034220000}"/>
    <cellStyle name="Comma 3 6 2 4 2 2" xfId="31483" xr:uid="{00000000-0005-0000-0000-000035220000}"/>
    <cellStyle name="Comma 3 6 2 4 2 3" xfId="49947" xr:uid="{00000000-0005-0000-0000-000036220000}"/>
    <cellStyle name="Comma 3 6 2 4 3" xfId="18675" xr:uid="{00000000-0005-0000-0000-000037220000}"/>
    <cellStyle name="Comma 3 6 2 4 3 2" xfId="37635" xr:uid="{00000000-0005-0000-0000-000038220000}"/>
    <cellStyle name="Comma 3 6 2 4 3 3" xfId="56099" xr:uid="{00000000-0005-0000-0000-000039220000}"/>
    <cellStyle name="Comma 3 6 2 4 4" xfId="25330" xr:uid="{00000000-0005-0000-0000-00003A220000}"/>
    <cellStyle name="Comma 3 6 2 4 5" xfId="43794" xr:uid="{00000000-0005-0000-0000-00003B220000}"/>
    <cellStyle name="Comma 3 6 2 5" xfId="9457" xr:uid="{00000000-0005-0000-0000-00003C220000}"/>
    <cellStyle name="Comma 3 6 2 5 2" xfId="28417" xr:uid="{00000000-0005-0000-0000-00003D220000}"/>
    <cellStyle name="Comma 3 6 2 5 3" xfId="46881" xr:uid="{00000000-0005-0000-0000-00003E220000}"/>
    <cellStyle name="Comma 3 6 2 6" xfId="15609" xr:uid="{00000000-0005-0000-0000-00003F220000}"/>
    <cellStyle name="Comma 3 6 2 6 2" xfId="34569" xr:uid="{00000000-0005-0000-0000-000040220000}"/>
    <cellStyle name="Comma 3 6 2 6 3" xfId="53033" xr:uid="{00000000-0005-0000-0000-000041220000}"/>
    <cellStyle name="Comma 3 6 2 7" xfId="22264" xr:uid="{00000000-0005-0000-0000-000042220000}"/>
    <cellStyle name="Comma 3 6 2 8" xfId="40725" xr:uid="{00000000-0005-0000-0000-000043220000}"/>
    <cellStyle name="Comma 3 6 3" xfId="3935" xr:uid="{00000000-0005-0000-0000-000044220000}"/>
    <cellStyle name="Comma 3 6 3 2" xfId="5548" xr:uid="{00000000-0005-0000-0000-000045220000}"/>
    <cellStyle name="Comma 3 6 3 2 2" xfId="8633" xr:uid="{00000000-0005-0000-0000-000046220000}"/>
    <cellStyle name="Comma 3 6 3 2 2 2" xfId="14825" xr:uid="{00000000-0005-0000-0000-000047220000}"/>
    <cellStyle name="Comma 3 6 3 2 2 2 2" xfId="33785" xr:uid="{00000000-0005-0000-0000-000048220000}"/>
    <cellStyle name="Comma 3 6 3 2 2 2 3" xfId="52249" xr:uid="{00000000-0005-0000-0000-000049220000}"/>
    <cellStyle name="Comma 3 6 3 2 2 3" xfId="20977" xr:uid="{00000000-0005-0000-0000-00004A220000}"/>
    <cellStyle name="Comma 3 6 3 2 2 3 2" xfId="39937" xr:uid="{00000000-0005-0000-0000-00004B220000}"/>
    <cellStyle name="Comma 3 6 3 2 2 3 3" xfId="58401" xr:uid="{00000000-0005-0000-0000-00004C220000}"/>
    <cellStyle name="Comma 3 6 3 2 2 4" xfId="27632" xr:uid="{00000000-0005-0000-0000-00004D220000}"/>
    <cellStyle name="Comma 3 6 3 2 2 5" xfId="46096" xr:uid="{00000000-0005-0000-0000-00004E220000}"/>
    <cellStyle name="Comma 3 6 3 2 3" xfId="11759" xr:uid="{00000000-0005-0000-0000-00004F220000}"/>
    <cellStyle name="Comma 3 6 3 2 3 2" xfId="30719" xr:uid="{00000000-0005-0000-0000-000050220000}"/>
    <cellStyle name="Comma 3 6 3 2 3 3" xfId="49183" xr:uid="{00000000-0005-0000-0000-000051220000}"/>
    <cellStyle name="Comma 3 6 3 2 4" xfId="17911" xr:uid="{00000000-0005-0000-0000-000052220000}"/>
    <cellStyle name="Comma 3 6 3 2 4 2" xfId="36871" xr:uid="{00000000-0005-0000-0000-000053220000}"/>
    <cellStyle name="Comma 3 6 3 2 4 3" xfId="55335" xr:uid="{00000000-0005-0000-0000-000054220000}"/>
    <cellStyle name="Comma 3 6 3 2 5" xfId="24566" xr:uid="{00000000-0005-0000-0000-000055220000}"/>
    <cellStyle name="Comma 3 6 3 2 6" xfId="43030" xr:uid="{00000000-0005-0000-0000-000056220000}"/>
    <cellStyle name="Comma 3 6 3 3" xfId="7098" xr:uid="{00000000-0005-0000-0000-000057220000}"/>
    <cellStyle name="Comma 3 6 3 3 2" xfId="13291" xr:uid="{00000000-0005-0000-0000-000058220000}"/>
    <cellStyle name="Comma 3 6 3 3 2 2" xfId="32251" xr:uid="{00000000-0005-0000-0000-000059220000}"/>
    <cellStyle name="Comma 3 6 3 3 2 3" xfId="50715" xr:uid="{00000000-0005-0000-0000-00005A220000}"/>
    <cellStyle name="Comma 3 6 3 3 3" xfId="19443" xr:uid="{00000000-0005-0000-0000-00005B220000}"/>
    <cellStyle name="Comma 3 6 3 3 3 2" xfId="38403" xr:uid="{00000000-0005-0000-0000-00005C220000}"/>
    <cellStyle name="Comma 3 6 3 3 3 3" xfId="56867" xr:uid="{00000000-0005-0000-0000-00005D220000}"/>
    <cellStyle name="Comma 3 6 3 3 4" xfId="26098" xr:uid="{00000000-0005-0000-0000-00005E220000}"/>
    <cellStyle name="Comma 3 6 3 3 5" xfId="44562" xr:uid="{00000000-0005-0000-0000-00005F220000}"/>
    <cellStyle name="Comma 3 6 3 4" xfId="10225" xr:uid="{00000000-0005-0000-0000-000060220000}"/>
    <cellStyle name="Comma 3 6 3 4 2" xfId="29185" xr:uid="{00000000-0005-0000-0000-000061220000}"/>
    <cellStyle name="Comma 3 6 3 4 3" xfId="47649" xr:uid="{00000000-0005-0000-0000-000062220000}"/>
    <cellStyle name="Comma 3 6 3 5" xfId="16377" xr:uid="{00000000-0005-0000-0000-000063220000}"/>
    <cellStyle name="Comma 3 6 3 5 2" xfId="35337" xr:uid="{00000000-0005-0000-0000-000064220000}"/>
    <cellStyle name="Comma 3 6 3 5 3" xfId="53801" xr:uid="{00000000-0005-0000-0000-000065220000}"/>
    <cellStyle name="Comma 3 6 3 6" xfId="23032" xr:uid="{00000000-0005-0000-0000-000066220000}"/>
    <cellStyle name="Comma 3 6 3 7" xfId="41496" xr:uid="{00000000-0005-0000-0000-000067220000}"/>
    <cellStyle name="Comma 3 6 4" xfId="4763" xr:uid="{00000000-0005-0000-0000-000068220000}"/>
    <cellStyle name="Comma 3 6 4 2" xfId="7864" xr:uid="{00000000-0005-0000-0000-000069220000}"/>
    <cellStyle name="Comma 3 6 4 2 2" xfId="14056" xr:uid="{00000000-0005-0000-0000-00006A220000}"/>
    <cellStyle name="Comma 3 6 4 2 2 2" xfId="33016" xr:uid="{00000000-0005-0000-0000-00006B220000}"/>
    <cellStyle name="Comma 3 6 4 2 2 3" xfId="51480" xr:uid="{00000000-0005-0000-0000-00006C220000}"/>
    <cellStyle name="Comma 3 6 4 2 3" xfId="20208" xr:uid="{00000000-0005-0000-0000-00006D220000}"/>
    <cellStyle name="Comma 3 6 4 2 3 2" xfId="39168" xr:uid="{00000000-0005-0000-0000-00006E220000}"/>
    <cellStyle name="Comma 3 6 4 2 3 3" xfId="57632" xr:uid="{00000000-0005-0000-0000-00006F220000}"/>
    <cellStyle name="Comma 3 6 4 2 4" xfId="26863" xr:uid="{00000000-0005-0000-0000-000070220000}"/>
    <cellStyle name="Comma 3 6 4 2 5" xfId="45327" xr:uid="{00000000-0005-0000-0000-000071220000}"/>
    <cellStyle name="Comma 3 6 4 3" xfId="10990" xr:uid="{00000000-0005-0000-0000-000072220000}"/>
    <cellStyle name="Comma 3 6 4 3 2" xfId="29950" xr:uid="{00000000-0005-0000-0000-000073220000}"/>
    <cellStyle name="Comma 3 6 4 3 3" xfId="48414" xr:uid="{00000000-0005-0000-0000-000074220000}"/>
    <cellStyle name="Comma 3 6 4 4" xfId="17142" xr:uid="{00000000-0005-0000-0000-000075220000}"/>
    <cellStyle name="Comma 3 6 4 4 2" xfId="36102" xr:uid="{00000000-0005-0000-0000-000076220000}"/>
    <cellStyle name="Comma 3 6 4 4 3" xfId="54566" xr:uid="{00000000-0005-0000-0000-000077220000}"/>
    <cellStyle name="Comma 3 6 4 5" xfId="23797" xr:uid="{00000000-0005-0000-0000-000078220000}"/>
    <cellStyle name="Comma 3 6 4 6" xfId="42261" xr:uid="{00000000-0005-0000-0000-000079220000}"/>
    <cellStyle name="Comma 3 6 5" xfId="6329" xr:uid="{00000000-0005-0000-0000-00007A220000}"/>
    <cellStyle name="Comma 3 6 5 2" xfId="12522" xr:uid="{00000000-0005-0000-0000-00007B220000}"/>
    <cellStyle name="Comma 3 6 5 2 2" xfId="31482" xr:uid="{00000000-0005-0000-0000-00007C220000}"/>
    <cellStyle name="Comma 3 6 5 2 3" xfId="49946" xr:uid="{00000000-0005-0000-0000-00007D220000}"/>
    <cellStyle name="Comma 3 6 5 3" xfId="18674" xr:uid="{00000000-0005-0000-0000-00007E220000}"/>
    <cellStyle name="Comma 3 6 5 3 2" xfId="37634" xr:uid="{00000000-0005-0000-0000-00007F220000}"/>
    <cellStyle name="Comma 3 6 5 3 3" xfId="56098" xr:uid="{00000000-0005-0000-0000-000080220000}"/>
    <cellStyle name="Comma 3 6 5 4" xfId="25329" xr:uid="{00000000-0005-0000-0000-000081220000}"/>
    <cellStyle name="Comma 3 6 5 5" xfId="43793" xr:uid="{00000000-0005-0000-0000-000082220000}"/>
    <cellStyle name="Comma 3 6 6" xfId="9456" xr:uid="{00000000-0005-0000-0000-000083220000}"/>
    <cellStyle name="Comma 3 6 6 2" xfId="28416" xr:uid="{00000000-0005-0000-0000-000084220000}"/>
    <cellStyle name="Comma 3 6 6 3" xfId="46880" xr:uid="{00000000-0005-0000-0000-000085220000}"/>
    <cellStyle name="Comma 3 6 7" xfId="15608" xr:uid="{00000000-0005-0000-0000-000086220000}"/>
    <cellStyle name="Comma 3 6 7 2" xfId="34568" xr:uid="{00000000-0005-0000-0000-000087220000}"/>
    <cellStyle name="Comma 3 6 7 3" xfId="53032" xr:uid="{00000000-0005-0000-0000-000088220000}"/>
    <cellStyle name="Comma 3 6 8" xfId="22263" xr:uid="{00000000-0005-0000-0000-000089220000}"/>
    <cellStyle name="Comma 3 6 9" xfId="40724" xr:uid="{00000000-0005-0000-0000-00008A220000}"/>
    <cellStyle name="Comma 3 7" xfId="828" xr:uid="{00000000-0005-0000-0000-00008B220000}"/>
    <cellStyle name="Comma 3 7 2" xfId="3937" xr:uid="{00000000-0005-0000-0000-00008C220000}"/>
    <cellStyle name="Comma 3 7 2 2" xfId="5550" xr:uid="{00000000-0005-0000-0000-00008D220000}"/>
    <cellStyle name="Comma 3 7 2 2 2" xfId="8635" xr:uid="{00000000-0005-0000-0000-00008E220000}"/>
    <cellStyle name="Comma 3 7 2 2 2 2" xfId="14827" xr:uid="{00000000-0005-0000-0000-00008F220000}"/>
    <cellStyle name="Comma 3 7 2 2 2 2 2" xfId="33787" xr:uid="{00000000-0005-0000-0000-000090220000}"/>
    <cellStyle name="Comma 3 7 2 2 2 2 3" xfId="52251" xr:uid="{00000000-0005-0000-0000-000091220000}"/>
    <cellStyle name="Comma 3 7 2 2 2 3" xfId="20979" xr:uid="{00000000-0005-0000-0000-000092220000}"/>
    <cellStyle name="Comma 3 7 2 2 2 3 2" xfId="39939" xr:uid="{00000000-0005-0000-0000-000093220000}"/>
    <cellStyle name="Comma 3 7 2 2 2 3 3" xfId="58403" xr:uid="{00000000-0005-0000-0000-000094220000}"/>
    <cellStyle name="Comma 3 7 2 2 2 4" xfId="27634" xr:uid="{00000000-0005-0000-0000-000095220000}"/>
    <cellStyle name="Comma 3 7 2 2 2 5" xfId="46098" xr:uid="{00000000-0005-0000-0000-000096220000}"/>
    <cellStyle name="Comma 3 7 2 2 3" xfId="11761" xr:uid="{00000000-0005-0000-0000-000097220000}"/>
    <cellStyle name="Comma 3 7 2 2 3 2" xfId="30721" xr:uid="{00000000-0005-0000-0000-000098220000}"/>
    <cellStyle name="Comma 3 7 2 2 3 3" xfId="49185" xr:uid="{00000000-0005-0000-0000-000099220000}"/>
    <cellStyle name="Comma 3 7 2 2 4" xfId="17913" xr:uid="{00000000-0005-0000-0000-00009A220000}"/>
    <cellStyle name="Comma 3 7 2 2 4 2" xfId="36873" xr:uid="{00000000-0005-0000-0000-00009B220000}"/>
    <cellStyle name="Comma 3 7 2 2 4 3" xfId="55337" xr:uid="{00000000-0005-0000-0000-00009C220000}"/>
    <cellStyle name="Comma 3 7 2 2 5" xfId="24568" xr:uid="{00000000-0005-0000-0000-00009D220000}"/>
    <cellStyle name="Comma 3 7 2 2 6" xfId="43032" xr:uid="{00000000-0005-0000-0000-00009E220000}"/>
    <cellStyle name="Comma 3 7 2 3" xfId="7100" xr:uid="{00000000-0005-0000-0000-00009F220000}"/>
    <cellStyle name="Comma 3 7 2 3 2" xfId="13293" xr:uid="{00000000-0005-0000-0000-0000A0220000}"/>
    <cellStyle name="Comma 3 7 2 3 2 2" xfId="32253" xr:uid="{00000000-0005-0000-0000-0000A1220000}"/>
    <cellStyle name="Comma 3 7 2 3 2 3" xfId="50717" xr:uid="{00000000-0005-0000-0000-0000A2220000}"/>
    <cellStyle name="Comma 3 7 2 3 3" xfId="19445" xr:uid="{00000000-0005-0000-0000-0000A3220000}"/>
    <cellStyle name="Comma 3 7 2 3 3 2" xfId="38405" xr:uid="{00000000-0005-0000-0000-0000A4220000}"/>
    <cellStyle name="Comma 3 7 2 3 3 3" xfId="56869" xr:uid="{00000000-0005-0000-0000-0000A5220000}"/>
    <cellStyle name="Comma 3 7 2 3 4" xfId="26100" xr:uid="{00000000-0005-0000-0000-0000A6220000}"/>
    <cellStyle name="Comma 3 7 2 3 5" xfId="44564" xr:uid="{00000000-0005-0000-0000-0000A7220000}"/>
    <cellStyle name="Comma 3 7 2 4" xfId="10227" xr:uid="{00000000-0005-0000-0000-0000A8220000}"/>
    <cellStyle name="Comma 3 7 2 4 2" xfId="29187" xr:uid="{00000000-0005-0000-0000-0000A9220000}"/>
    <cellStyle name="Comma 3 7 2 4 3" xfId="47651" xr:uid="{00000000-0005-0000-0000-0000AA220000}"/>
    <cellStyle name="Comma 3 7 2 5" xfId="16379" xr:uid="{00000000-0005-0000-0000-0000AB220000}"/>
    <cellStyle name="Comma 3 7 2 5 2" xfId="35339" xr:uid="{00000000-0005-0000-0000-0000AC220000}"/>
    <cellStyle name="Comma 3 7 2 5 3" xfId="53803" xr:uid="{00000000-0005-0000-0000-0000AD220000}"/>
    <cellStyle name="Comma 3 7 2 6" xfId="23034" xr:uid="{00000000-0005-0000-0000-0000AE220000}"/>
    <cellStyle name="Comma 3 7 2 7" xfId="41498" xr:uid="{00000000-0005-0000-0000-0000AF220000}"/>
    <cellStyle name="Comma 3 7 3" xfId="4765" xr:uid="{00000000-0005-0000-0000-0000B0220000}"/>
    <cellStyle name="Comma 3 7 3 2" xfId="7866" xr:uid="{00000000-0005-0000-0000-0000B1220000}"/>
    <cellStyle name="Comma 3 7 3 2 2" xfId="14058" xr:uid="{00000000-0005-0000-0000-0000B2220000}"/>
    <cellStyle name="Comma 3 7 3 2 2 2" xfId="33018" xr:uid="{00000000-0005-0000-0000-0000B3220000}"/>
    <cellStyle name="Comma 3 7 3 2 2 3" xfId="51482" xr:uid="{00000000-0005-0000-0000-0000B4220000}"/>
    <cellStyle name="Comma 3 7 3 2 3" xfId="20210" xr:uid="{00000000-0005-0000-0000-0000B5220000}"/>
    <cellStyle name="Comma 3 7 3 2 3 2" xfId="39170" xr:uid="{00000000-0005-0000-0000-0000B6220000}"/>
    <cellStyle name="Comma 3 7 3 2 3 3" xfId="57634" xr:uid="{00000000-0005-0000-0000-0000B7220000}"/>
    <cellStyle name="Comma 3 7 3 2 4" xfId="26865" xr:uid="{00000000-0005-0000-0000-0000B8220000}"/>
    <cellStyle name="Comma 3 7 3 2 5" xfId="45329" xr:uid="{00000000-0005-0000-0000-0000B9220000}"/>
    <cellStyle name="Comma 3 7 3 3" xfId="10992" xr:uid="{00000000-0005-0000-0000-0000BA220000}"/>
    <cellStyle name="Comma 3 7 3 3 2" xfId="29952" xr:uid="{00000000-0005-0000-0000-0000BB220000}"/>
    <cellStyle name="Comma 3 7 3 3 3" xfId="48416" xr:uid="{00000000-0005-0000-0000-0000BC220000}"/>
    <cellStyle name="Comma 3 7 3 4" xfId="17144" xr:uid="{00000000-0005-0000-0000-0000BD220000}"/>
    <cellStyle name="Comma 3 7 3 4 2" xfId="36104" xr:uid="{00000000-0005-0000-0000-0000BE220000}"/>
    <cellStyle name="Comma 3 7 3 4 3" xfId="54568" xr:uid="{00000000-0005-0000-0000-0000BF220000}"/>
    <cellStyle name="Comma 3 7 3 5" xfId="23799" xr:uid="{00000000-0005-0000-0000-0000C0220000}"/>
    <cellStyle name="Comma 3 7 3 6" xfId="42263" xr:uid="{00000000-0005-0000-0000-0000C1220000}"/>
    <cellStyle name="Comma 3 7 4" xfId="6331" xr:uid="{00000000-0005-0000-0000-0000C2220000}"/>
    <cellStyle name="Comma 3 7 4 2" xfId="12524" xr:uid="{00000000-0005-0000-0000-0000C3220000}"/>
    <cellStyle name="Comma 3 7 4 2 2" xfId="31484" xr:uid="{00000000-0005-0000-0000-0000C4220000}"/>
    <cellStyle name="Comma 3 7 4 2 3" xfId="49948" xr:uid="{00000000-0005-0000-0000-0000C5220000}"/>
    <cellStyle name="Comma 3 7 4 3" xfId="18676" xr:uid="{00000000-0005-0000-0000-0000C6220000}"/>
    <cellStyle name="Comma 3 7 4 3 2" xfId="37636" xr:uid="{00000000-0005-0000-0000-0000C7220000}"/>
    <cellStyle name="Comma 3 7 4 3 3" xfId="56100" xr:uid="{00000000-0005-0000-0000-0000C8220000}"/>
    <cellStyle name="Comma 3 7 4 4" xfId="25331" xr:uid="{00000000-0005-0000-0000-0000C9220000}"/>
    <cellStyle name="Comma 3 7 4 5" xfId="43795" xr:uid="{00000000-0005-0000-0000-0000CA220000}"/>
    <cellStyle name="Comma 3 7 5" xfId="9458" xr:uid="{00000000-0005-0000-0000-0000CB220000}"/>
    <cellStyle name="Comma 3 7 5 2" xfId="28418" xr:uid="{00000000-0005-0000-0000-0000CC220000}"/>
    <cellStyle name="Comma 3 7 5 3" xfId="46882" xr:uid="{00000000-0005-0000-0000-0000CD220000}"/>
    <cellStyle name="Comma 3 7 6" xfId="15610" xr:uid="{00000000-0005-0000-0000-0000CE220000}"/>
    <cellStyle name="Comma 3 7 6 2" xfId="34570" xr:uid="{00000000-0005-0000-0000-0000CF220000}"/>
    <cellStyle name="Comma 3 7 6 3" xfId="53034" xr:uid="{00000000-0005-0000-0000-0000D0220000}"/>
    <cellStyle name="Comma 3 7 7" xfId="22265" xr:uid="{00000000-0005-0000-0000-0000D1220000}"/>
    <cellStyle name="Comma 3 7 8" xfId="40726" xr:uid="{00000000-0005-0000-0000-0000D2220000}"/>
    <cellStyle name="Comma 3 8" xfId="829" xr:uid="{00000000-0005-0000-0000-0000D3220000}"/>
    <cellStyle name="Comma 3 8 2" xfId="3938" xr:uid="{00000000-0005-0000-0000-0000D4220000}"/>
    <cellStyle name="Comma 3 8 2 2" xfId="5551" xr:uid="{00000000-0005-0000-0000-0000D5220000}"/>
    <cellStyle name="Comma 3 8 2 2 2" xfId="8636" xr:uid="{00000000-0005-0000-0000-0000D6220000}"/>
    <cellStyle name="Comma 3 8 2 2 2 2" xfId="14828" xr:uid="{00000000-0005-0000-0000-0000D7220000}"/>
    <cellStyle name="Comma 3 8 2 2 2 2 2" xfId="33788" xr:uid="{00000000-0005-0000-0000-0000D8220000}"/>
    <cellStyle name="Comma 3 8 2 2 2 2 3" xfId="52252" xr:uid="{00000000-0005-0000-0000-0000D9220000}"/>
    <cellStyle name="Comma 3 8 2 2 2 3" xfId="20980" xr:uid="{00000000-0005-0000-0000-0000DA220000}"/>
    <cellStyle name="Comma 3 8 2 2 2 3 2" xfId="39940" xr:uid="{00000000-0005-0000-0000-0000DB220000}"/>
    <cellStyle name="Comma 3 8 2 2 2 3 3" xfId="58404" xr:uid="{00000000-0005-0000-0000-0000DC220000}"/>
    <cellStyle name="Comma 3 8 2 2 2 4" xfId="27635" xr:uid="{00000000-0005-0000-0000-0000DD220000}"/>
    <cellStyle name="Comma 3 8 2 2 2 5" xfId="46099" xr:uid="{00000000-0005-0000-0000-0000DE220000}"/>
    <cellStyle name="Comma 3 8 2 2 3" xfId="11762" xr:uid="{00000000-0005-0000-0000-0000DF220000}"/>
    <cellStyle name="Comma 3 8 2 2 3 2" xfId="30722" xr:uid="{00000000-0005-0000-0000-0000E0220000}"/>
    <cellStyle name="Comma 3 8 2 2 3 3" xfId="49186" xr:uid="{00000000-0005-0000-0000-0000E1220000}"/>
    <cellStyle name="Comma 3 8 2 2 4" xfId="17914" xr:uid="{00000000-0005-0000-0000-0000E2220000}"/>
    <cellStyle name="Comma 3 8 2 2 4 2" xfId="36874" xr:uid="{00000000-0005-0000-0000-0000E3220000}"/>
    <cellStyle name="Comma 3 8 2 2 4 3" xfId="55338" xr:uid="{00000000-0005-0000-0000-0000E4220000}"/>
    <cellStyle name="Comma 3 8 2 2 5" xfId="24569" xr:uid="{00000000-0005-0000-0000-0000E5220000}"/>
    <cellStyle name="Comma 3 8 2 2 6" xfId="43033" xr:uid="{00000000-0005-0000-0000-0000E6220000}"/>
    <cellStyle name="Comma 3 8 2 3" xfId="7101" xr:uid="{00000000-0005-0000-0000-0000E7220000}"/>
    <cellStyle name="Comma 3 8 2 3 2" xfId="13294" xr:uid="{00000000-0005-0000-0000-0000E8220000}"/>
    <cellStyle name="Comma 3 8 2 3 2 2" xfId="32254" xr:uid="{00000000-0005-0000-0000-0000E9220000}"/>
    <cellStyle name="Comma 3 8 2 3 2 3" xfId="50718" xr:uid="{00000000-0005-0000-0000-0000EA220000}"/>
    <cellStyle name="Comma 3 8 2 3 3" xfId="19446" xr:uid="{00000000-0005-0000-0000-0000EB220000}"/>
    <cellStyle name="Comma 3 8 2 3 3 2" xfId="38406" xr:uid="{00000000-0005-0000-0000-0000EC220000}"/>
    <cellStyle name="Comma 3 8 2 3 3 3" xfId="56870" xr:uid="{00000000-0005-0000-0000-0000ED220000}"/>
    <cellStyle name="Comma 3 8 2 3 4" xfId="26101" xr:uid="{00000000-0005-0000-0000-0000EE220000}"/>
    <cellStyle name="Comma 3 8 2 3 5" xfId="44565" xr:uid="{00000000-0005-0000-0000-0000EF220000}"/>
    <cellStyle name="Comma 3 8 2 4" xfId="10228" xr:uid="{00000000-0005-0000-0000-0000F0220000}"/>
    <cellStyle name="Comma 3 8 2 4 2" xfId="29188" xr:uid="{00000000-0005-0000-0000-0000F1220000}"/>
    <cellStyle name="Comma 3 8 2 4 3" xfId="47652" xr:uid="{00000000-0005-0000-0000-0000F2220000}"/>
    <cellStyle name="Comma 3 8 2 5" xfId="16380" xr:uid="{00000000-0005-0000-0000-0000F3220000}"/>
    <cellStyle name="Comma 3 8 2 5 2" xfId="35340" xr:uid="{00000000-0005-0000-0000-0000F4220000}"/>
    <cellStyle name="Comma 3 8 2 5 3" xfId="53804" xr:uid="{00000000-0005-0000-0000-0000F5220000}"/>
    <cellStyle name="Comma 3 8 2 6" xfId="23035" xr:uid="{00000000-0005-0000-0000-0000F6220000}"/>
    <cellStyle name="Comma 3 8 2 7" xfId="41499" xr:uid="{00000000-0005-0000-0000-0000F7220000}"/>
    <cellStyle name="Comma 3 8 3" xfId="4766" xr:uid="{00000000-0005-0000-0000-0000F8220000}"/>
    <cellStyle name="Comma 3 8 3 2" xfId="7867" xr:uid="{00000000-0005-0000-0000-0000F9220000}"/>
    <cellStyle name="Comma 3 8 3 2 2" xfId="14059" xr:uid="{00000000-0005-0000-0000-0000FA220000}"/>
    <cellStyle name="Comma 3 8 3 2 2 2" xfId="33019" xr:uid="{00000000-0005-0000-0000-0000FB220000}"/>
    <cellStyle name="Comma 3 8 3 2 2 3" xfId="51483" xr:uid="{00000000-0005-0000-0000-0000FC220000}"/>
    <cellStyle name="Comma 3 8 3 2 3" xfId="20211" xr:uid="{00000000-0005-0000-0000-0000FD220000}"/>
    <cellStyle name="Comma 3 8 3 2 3 2" xfId="39171" xr:uid="{00000000-0005-0000-0000-0000FE220000}"/>
    <cellStyle name="Comma 3 8 3 2 3 3" xfId="57635" xr:uid="{00000000-0005-0000-0000-0000FF220000}"/>
    <cellStyle name="Comma 3 8 3 2 4" xfId="26866" xr:uid="{00000000-0005-0000-0000-000000230000}"/>
    <cellStyle name="Comma 3 8 3 2 5" xfId="45330" xr:uid="{00000000-0005-0000-0000-000001230000}"/>
    <cellStyle name="Comma 3 8 3 3" xfId="10993" xr:uid="{00000000-0005-0000-0000-000002230000}"/>
    <cellStyle name="Comma 3 8 3 3 2" xfId="29953" xr:uid="{00000000-0005-0000-0000-000003230000}"/>
    <cellStyle name="Comma 3 8 3 3 3" xfId="48417" xr:uid="{00000000-0005-0000-0000-000004230000}"/>
    <cellStyle name="Comma 3 8 3 4" xfId="17145" xr:uid="{00000000-0005-0000-0000-000005230000}"/>
    <cellStyle name="Comma 3 8 3 4 2" xfId="36105" xr:uid="{00000000-0005-0000-0000-000006230000}"/>
    <cellStyle name="Comma 3 8 3 4 3" xfId="54569" xr:uid="{00000000-0005-0000-0000-000007230000}"/>
    <cellStyle name="Comma 3 8 3 5" xfId="23800" xr:uid="{00000000-0005-0000-0000-000008230000}"/>
    <cellStyle name="Comma 3 8 3 6" xfId="42264" xr:uid="{00000000-0005-0000-0000-000009230000}"/>
    <cellStyle name="Comma 3 8 4" xfId="6332" xr:uid="{00000000-0005-0000-0000-00000A230000}"/>
    <cellStyle name="Comma 3 8 4 2" xfId="12525" xr:uid="{00000000-0005-0000-0000-00000B230000}"/>
    <cellStyle name="Comma 3 8 4 2 2" xfId="31485" xr:uid="{00000000-0005-0000-0000-00000C230000}"/>
    <cellStyle name="Comma 3 8 4 2 3" xfId="49949" xr:uid="{00000000-0005-0000-0000-00000D230000}"/>
    <cellStyle name="Comma 3 8 4 3" xfId="18677" xr:uid="{00000000-0005-0000-0000-00000E230000}"/>
    <cellStyle name="Comma 3 8 4 3 2" xfId="37637" xr:uid="{00000000-0005-0000-0000-00000F230000}"/>
    <cellStyle name="Comma 3 8 4 3 3" xfId="56101" xr:uid="{00000000-0005-0000-0000-000010230000}"/>
    <cellStyle name="Comma 3 8 4 4" xfId="25332" xr:uid="{00000000-0005-0000-0000-000011230000}"/>
    <cellStyle name="Comma 3 8 4 5" xfId="43796" xr:uid="{00000000-0005-0000-0000-000012230000}"/>
    <cellStyle name="Comma 3 8 5" xfId="9459" xr:uid="{00000000-0005-0000-0000-000013230000}"/>
    <cellStyle name="Comma 3 8 5 2" xfId="28419" xr:uid="{00000000-0005-0000-0000-000014230000}"/>
    <cellStyle name="Comma 3 8 5 3" xfId="46883" xr:uid="{00000000-0005-0000-0000-000015230000}"/>
    <cellStyle name="Comma 3 8 6" xfId="15611" xr:uid="{00000000-0005-0000-0000-000016230000}"/>
    <cellStyle name="Comma 3 8 6 2" xfId="34571" xr:uid="{00000000-0005-0000-0000-000017230000}"/>
    <cellStyle name="Comma 3 8 6 3" xfId="53035" xr:uid="{00000000-0005-0000-0000-000018230000}"/>
    <cellStyle name="Comma 3 8 7" xfId="22266" xr:uid="{00000000-0005-0000-0000-000019230000}"/>
    <cellStyle name="Comma 3 8 8" xfId="40727" xr:uid="{00000000-0005-0000-0000-00001A230000}"/>
    <cellStyle name="Comma 3 9" xfId="830" xr:uid="{00000000-0005-0000-0000-00001B230000}"/>
    <cellStyle name="Comma 3 9 2" xfId="3939" xr:uid="{00000000-0005-0000-0000-00001C230000}"/>
    <cellStyle name="Comma 3 9 2 2" xfId="5552" xr:uid="{00000000-0005-0000-0000-00001D230000}"/>
    <cellStyle name="Comma 3 9 2 2 2" xfId="8637" xr:uid="{00000000-0005-0000-0000-00001E230000}"/>
    <cellStyle name="Comma 3 9 2 2 2 2" xfId="14829" xr:uid="{00000000-0005-0000-0000-00001F230000}"/>
    <cellStyle name="Comma 3 9 2 2 2 2 2" xfId="33789" xr:uid="{00000000-0005-0000-0000-000020230000}"/>
    <cellStyle name="Comma 3 9 2 2 2 2 3" xfId="52253" xr:uid="{00000000-0005-0000-0000-000021230000}"/>
    <cellStyle name="Comma 3 9 2 2 2 3" xfId="20981" xr:uid="{00000000-0005-0000-0000-000022230000}"/>
    <cellStyle name="Comma 3 9 2 2 2 3 2" xfId="39941" xr:uid="{00000000-0005-0000-0000-000023230000}"/>
    <cellStyle name="Comma 3 9 2 2 2 3 3" xfId="58405" xr:uid="{00000000-0005-0000-0000-000024230000}"/>
    <cellStyle name="Comma 3 9 2 2 2 4" xfId="27636" xr:uid="{00000000-0005-0000-0000-000025230000}"/>
    <cellStyle name="Comma 3 9 2 2 2 5" xfId="46100" xr:uid="{00000000-0005-0000-0000-000026230000}"/>
    <cellStyle name="Comma 3 9 2 2 3" xfId="11763" xr:uid="{00000000-0005-0000-0000-000027230000}"/>
    <cellStyle name="Comma 3 9 2 2 3 2" xfId="30723" xr:uid="{00000000-0005-0000-0000-000028230000}"/>
    <cellStyle name="Comma 3 9 2 2 3 3" xfId="49187" xr:uid="{00000000-0005-0000-0000-000029230000}"/>
    <cellStyle name="Comma 3 9 2 2 4" xfId="17915" xr:uid="{00000000-0005-0000-0000-00002A230000}"/>
    <cellStyle name="Comma 3 9 2 2 4 2" xfId="36875" xr:uid="{00000000-0005-0000-0000-00002B230000}"/>
    <cellStyle name="Comma 3 9 2 2 4 3" xfId="55339" xr:uid="{00000000-0005-0000-0000-00002C230000}"/>
    <cellStyle name="Comma 3 9 2 2 5" xfId="24570" xr:uid="{00000000-0005-0000-0000-00002D230000}"/>
    <cellStyle name="Comma 3 9 2 2 6" xfId="43034" xr:uid="{00000000-0005-0000-0000-00002E230000}"/>
    <cellStyle name="Comma 3 9 2 3" xfId="7102" xr:uid="{00000000-0005-0000-0000-00002F230000}"/>
    <cellStyle name="Comma 3 9 2 3 2" xfId="13295" xr:uid="{00000000-0005-0000-0000-000030230000}"/>
    <cellStyle name="Comma 3 9 2 3 2 2" xfId="32255" xr:uid="{00000000-0005-0000-0000-000031230000}"/>
    <cellStyle name="Comma 3 9 2 3 2 3" xfId="50719" xr:uid="{00000000-0005-0000-0000-000032230000}"/>
    <cellStyle name="Comma 3 9 2 3 3" xfId="19447" xr:uid="{00000000-0005-0000-0000-000033230000}"/>
    <cellStyle name="Comma 3 9 2 3 3 2" xfId="38407" xr:uid="{00000000-0005-0000-0000-000034230000}"/>
    <cellStyle name="Comma 3 9 2 3 3 3" xfId="56871" xr:uid="{00000000-0005-0000-0000-000035230000}"/>
    <cellStyle name="Comma 3 9 2 3 4" xfId="26102" xr:uid="{00000000-0005-0000-0000-000036230000}"/>
    <cellStyle name="Comma 3 9 2 3 5" xfId="44566" xr:uid="{00000000-0005-0000-0000-000037230000}"/>
    <cellStyle name="Comma 3 9 2 4" xfId="10229" xr:uid="{00000000-0005-0000-0000-000038230000}"/>
    <cellStyle name="Comma 3 9 2 4 2" xfId="29189" xr:uid="{00000000-0005-0000-0000-000039230000}"/>
    <cellStyle name="Comma 3 9 2 4 3" xfId="47653" xr:uid="{00000000-0005-0000-0000-00003A230000}"/>
    <cellStyle name="Comma 3 9 2 5" xfId="16381" xr:uid="{00000000-0005-0000-0000-00003B230000}"/>
    <cellStyle name="Comma 3 9 2 5 2" xfId="35341" xr:uid="{00000000-0005-0000-0000-00003C230000}"/>
    <cellStyle name="Comma 3 9 2 5 3" xfId="53805" xr:uid="{00000000-0005-0000-0000-00003D230000}"/>
    <cellStyle name="Comma 3 9 2 6" xfId="23036" xr:uid="{00000000-0005-0000-0000-00003E230000}"/>
    <cellStyle name="Comma 3 9 2 7" xfId="41500" xr:uid="{00000000-0005-0000-0000-00003F230000}"/>
    <cellStyle name="Comma 3 9 3" xfId="4767" xr:uid="{00000000-0005-0000-0000-000040230000}"/>
    <cellStyle name="Comma 3 9 3 2" xfId="7868" xr:uid="{00000000-0005-0000-0000-000041230000}"/>
    <cellStyle name="Comma 3 9 3 2 2" xfId="14060" xr:uid="{00000000-0005-0000-0000-000042230000}"/>
    <cellStyle name="Comma 3 9 3 2 2 2" xfId="33020" xr:uid="{00000000-0005-0000-0000-000043230000}"/>
    <cellStyle name="Comma 3 9 3 2 2 3" xfId="51484" xr:uid="{00000000-0005-0000-0000-000044230000}"/>
    <cellStyle name="Comma 3 9 3 2 3" xfId="20212" xr:uid="{00000000-0005-0000-0000-000045230000}"/>
    <cellStyle name="Comma 3 9 3 2 3 2" xfId="39172" xr:uid="{00000000-0005-0000-0000-000046230000}"/>
    <cellStyle name="Comma 3 9 3 2 3 3" xfId="57636" xr:uid="{00000000-0005-0000-0000-000047230000}"/>
    <cellStyle name="Comma 3 9 3 2 4" xfId="26867" xr:uid="{00000000-0005-0000-0000-000048230000}"/>
    <cellStyle name="Comma 3 9 3 2 5" xfId="45331" xr:uid="{00000000-0005-0000-0000-000049230000}"/>
    <cellStyle name="Comma 3 9 3 3" xfId="10994" xr:uid="{00000000-0005-0000-0000-00004A230000}"/>
    <cellStyle name="Comma 3 9 3 3 2" xfId="29954" xr:uid="{00000000-0005-0000-0000-00004B230000}"/>
    <cellStyle name="Comma 3 9 3 3 3" xfId="48418" xr:uid="{00000000-0005-0000-0000-00004C230000}"/>
    <cellStyle name="Comma 3 9 3 4" xfId="17146" xr:uid="{00000000-0005-0000-0000-00004D230000}"/>
    <cellStyle name="Comma 3 9 3 4 2" xfId="36106" xr:uid="{00000000-0005-0000-0000-00004E230000}"/>
    <cellStyle name="Comma 3 9 3 4 3" xfId="54570" xr:uid="{00000000-0005-0000-0000-00004F230000}"/>
    <cellStyle name="Comma 3 9 3 5" xfId="23801" xr:uid="{00000000-0005-0000-0000-000050230000}"/>
    <cellStyle name="Comma 3 9 3 6" xfId="42265" xr:uid="{00000000-0005-0000-0000-000051230000}"/>
    <cellStyle name="Comma 3 9 4" xfId="6333" xr:uid="{00000000-0005-0000-0000-000052230000}"/>
    <cellStyle name="Comma 3 9 4 2" xfId="12526" xr:uid="{00000000-0005-0000-0000-000053230000}"/>
    <cellStyle name="Comma 3 9 4 2 2" xfId="31486" xr:uid="{00000000-0005-0000-0000-000054230000}"/>
    <cellStyle name="Comma 3 9 4 2 3" xfId="49950" xr:uid="{00000000-0005-0000-0000-000055230000}"/>
    <cellStyle name="Comma 3 9 4 3" xfId="18678" xr:uid="{00000000-0005-0000-0000-000056230000}"/>
    <cellStyle name="Comma 3 9 4 3 2" xfId="37638" xr:uid="{00000000-0005-0000-0000-000057230000}"/>
    <cellStyle name="Comma 3 9 4 3 3" xfId="56102" xr:uid="{00000000-0005-0000-0000-000058230000}"/>
    <cellStyle name="Comma 3 9 4 4" xfId="25333" xr:uid="{00000000-0005-0000-0000-000059230000}"/>
    <cellStyle name="Comma 3 9 4 5" xfId="43797" xr:uid="{00000000-0005-0000-0000-00005A230000}"/>
    <cellStyle name="Comma 3 9 5" xfId="9460" xr:uid="{00000000-0005-0000-0000-00005B230000}"/>
    <cellStyle name="Comma 3 9 5 2" xfId="28420" xr:uid="{00000000-0005-0000-0000-00005C230000}"/>
    <cellStyle name="Comma 3 9 5 3" xfId="46884" xr:uid="{00000000-0005-0000-0000-00005D230000}"/>
    <cellStyle name="Comma 3 9 6" xfId="15612" xr:uid="{00000000-0005-0000-0000-00005E230000}"/>
    <cellStyle name="Comma 3 9 6 2" xfId="34572" xr:uid="{00000000-0005-0000-0000-00005F230000}"/>
    <cellStyle name="Comma 3 9 6 3" xfId="53036" xr:uid="{00000000-0005-0000-0000-000060230000}"/>
    <cellStyle name="Comma 3 9 7" xfId="22267" xr:uid="{00000000-0005-0000-0000-000061230000}"/>
    <cellStyle name="Comma 3 9 8" xfId="40728" xr:uid="{00000000-0005-0000-0000-000062230000}"/>
    <cellStyle name="Comma 30" xfId="831" xr:uid="{00000000-0005-0000-0000-000063230000}"/>
    <cellStyle name="Comma 31" xfId="832" xr:uid="{00000000-0005-0000-0000-000064230000}"/>
    <cellStyle name="Comma 32" xfId="833" xr:uid="{00000000-0005-0000-0000-000065230000}"/>
    <cellStyle name="Comma 33" xfId="834" xr:uid="{00000000-0005-0000-0000-000066230000}"/>
    <cellStyle name="Comma 34" xfId="835" xr:uid="{00000000-0005-0000-0000-000067230000}"/>
    <cellStyle name="Comma 35" xfId="836" xr:uid="{00000000-0005-0000-0000-000068230000}"/>
    <cellStyle name="Comma 36" xfId="837" xr:uid="{00000000-0005-0000-0000-000069230000}"/>
    <cellStyle name="Comma 37" xfId="838" xr:uid="{00000000-0005-0000-0000-00006A230000}"/>
    <cellStyle name="Comma 38" xfId="839" xr:uid="{00000000-0005-0000-0000-00006B230000}"/>
    <cellStyle name="Comma 39" xfId="840" xr:uid="{00000000-0005-0000-0000-00006C230000}"/>
    <cellStyle name="Comma 4" xfId="56" xr:uid="{00000000-0005-0000-0000-00006D230000}"/>
    <cellStyle name="Comma 4 2" xfId="57" xr:uid="{00000000-0005-0000-0000-00006E230000}"/>
    <cellStyle name="Comma 4 2 2" xfId="58" xr:uid="{00000000-0005-0000-0000-00006F230000}"/>
    <cellStyle name="Comma 4 2 2 2" xfId="278" xr:uid="{00000000-0005-0000-0000-000070230000}"/>
    <cellStyle name="Comma 4 2 2 2 2" xfId="844" xr:uid="{00000000-0005-0000-0000-000071230000}"/>
    <cellStyle name="Comma 4 2 2 3" xfId="845" xr:uid="{00000000-0005-0000-0000-000072230000}"/>
    <cellStyle name="Comma 4 2 2 4" xfId="843" xr:uid="{00000000-0005-0000-0000-000073230000}"/>
    <cellStyle name="Comma 4 2 2 5" xfId="22063" xr:uid="{00000000-0005-0000-0000-000074230000}"/>
    <cellStyle name="Comma 4 2 3" xfId="277" xr:uid="{00000000-0005-0000-0000-000075230000}"/>
    <cellStyle name="Comma 4 2 3 2" xfId="15459" xr:uid="{00000000-0005-0000-0000-000076230000}"/>
    <cellStyle name="Comma 4 2 3 2 2" xfId="34419" xr:uid="{00000000-0005-0000-0000-000077230000}"/>
    <cellStyle name="Comma 4 2 3 2 3" xfId="52883" xr:uid="{00000000-0005-0000-0000-000078230000}"/>
    <cellStyle name="Comma 4 2 3 3" xfId="21611" xr:uid="{00000000-0005-0000-0000-000079230000}"/>
    <cellStyle name="Comma 4 2 3 3 2" xfId="40571" xr:uid="{00000000-0005-0000-0000-00007A230000}"/>
    <cellStyle name="Comma 4 2 3 3 3" xfId="59035" xr:uid="{00000000-0005-0000-0000-00007B230000}"/>
    <cellStyle name="Comma 4 2 3 4" xfId="28266" xr:uid="{00000000-0005-0000-0000-00007C230000}"/>
    <cellStyle name="Comma 4 2 3 5" xfId="46730" xr:uid="{00000000-0005-0000-0000-00007D230000}"/>
    <cellStyle name="Comma 4 2 4" xfId="842" xr:uid="{00000000-0005-0000-0000-00007E230000}"/>
    <cellStyle name="Comma 4 2 5" xfId="22062" xr:uid="{00000000-0005-0000-0000-00007F230000}"/>
    <cellStyle name="Comma 4 3" xfId="59" xr:uid="{00000000-0005-0000-0000-000080230000}"/>
    <cellStyle name="Comma 4 3 2" xfId="279" xr:uid="{00000000-0005-0000-0000-000081230000}"/>
    <cellStyle name="Comma 4 3 3" xfId="846" xr:uid="{00000000-0005-0000-0000-000082230000}"/>
    <cellStyle name="Comma 4 3 4" xfId="22064" xr:uid="{00000000-0005-0000-0000-000083230000}"/>
    <cellStyle name="Comma 4 4" xfId="60" xr:uid="{00000000-0005-0000-0000-000084230000}"/>
    <cellStyle name="Comma 4 4 2" xfId="280" xr:uid="{00000000-0005-0000-0000-000085230000}"/>
    <cellStyle name="Comma 4 4 3" xfId="847" xr:uid="{00000000-0005-0000-0000-000086230000}"/>
    <cellStyle name="Comma 4 4 4" xfId="22065" xr:uid="{00000000-0005-0000-0000-000087230000}"/>
    <cellStyle name="Comma 4 5" xfId="276" xr:uid="{00000000-0005-0000-0000-000088230000}"/>
    <cellStyle name="Comma 4 5 2" xfId="3730" xr:uid="{00000000-0005-0000-0000-000089230000}"/>
    <cellStyle name="Comma 4 6" xfId="841" xr:uid="{00000000-0005-0000-0000-00008A230000}"/>
    <cellStyle name="Comma 4 7" xfId="9268" xr:uid="{00000000-0005-0000-0000-00008B230000}"/>
    <cellStyle name="Comma 4 7 2" xfId="15450" xr:uid="{00000000-0005-0000-0000-00008C230000}"/>
    <cellStyle name="Comma 4 7 2 2" xfId="34410" xr:uid="{00000000-0005-0000-0000-00008D230000}"/>
    <cellStyle name="Comma 4 7 2 3" xfId="52874" xr:uid="{00000000-0005-0000-0000-00008E230000}"/>
    <cellStyle name="Comma 4 7 3" xfId="21602" xr:uid="{00000000-0005-0000-0000-00008F230000}"/>
    <cellStyle name="Comma 4 7 3 2" xfId="40562" xr:uid="{00000000-0005-0000-0000-000090230000}"/>
    <cellStyle name="Comma 4 7 3 3" xfId="59026" xr:uid="{00000000-0005-0000-0000-000091230000}"/>
    <cellStyle name="Comma 4 7 4" xfId="28257" xr:uid="{00000000-0005-0000-0000-000092230000}"/>
    <cellStyle name="Comma 4 7 5" xfId="46721" xr:uid="{00000000-0005-0000-0000-000093230000}"/>
    <cellStyle name="Comma 4 8" xfId="304" xr:uid="{00000000-0005-0000-0000-000094230000}"/>
    <cellStyle name="Comma 4 9" xfId="22061" xr:uid="{00000000-0005-0000-0000-000095230000}"/>
    <cellStyle name="Comma 40" xfId="848" xr:uid="{00000000-0005-0000-0000-000096230000}"/>
    <cellStyle name="Comma 41" xfId="849" xr:uid="{00000000-0005-0000-0000-000097230000}"/>
    <cellStyle name="Comma 42" xfId="850" xr:uid="{00000000-0005-0000-0000-000098230000}"/>
    <cellStyle name="Comma 43" xfId="851" xr:uid="{00000000-0005-0000-0000-000099230000}"/>
    <cellStyle name="Comma 43 10" xfId="852" xr:uid="{00000000-0005-0000-0000-00009A230000}"/>
    <cellStyle name="Comma 43 10 2" xfId="853" xr:uid="{00000000-0005-0000-0000-00009B230000}"/>
    <cellStyle name="Comma 43 11" xfId="854" xr:uid="{00000000-0005-0000-0000-00009C230000}"/>
    <cellStyle name="Comma 43 11 2" xfId="855" xr:uid="{00000000-0005-0000-0000-00009D230000}"/>
    <cellStyle name="Comma 43 12" xfId="856" xr:uid="{00000000-0005-0000-0000-00009E230000}"/>
    <cellStyle name="Comma 43 2" xfId="857" xr:uid="{00000000-0005-0000-0000-00009F230000}"/>
    <cellStyle name="Comma 43 2 2" xfId="858" xr:uid="{00000000-0005-0000-0000-0000A0230000}"/>
    <cellStyle name="Comma 43 2 2 2" xfId="859" xr:uid="{00000000-0005-0000-0000-0000A1230000}"/>
    <cellStyle name="Comma 43 2 2 2 2" xfId="860" xr:uid="{00000000-0005-0000-0000-0000A2230000}"/>
    <cellStyle name="Comma 43 2 2 3" xfId="861" xr:uid="{00000000-0005-0000-0000-0000A3230000}"/>
    <cellStyle name="Comma 43 2 3" xfId="862" xr:uid="{00000000-0005-0000-0000-0000A4230000}"/>
    <cellStyle name="Comma 43 2 3 2" xfId="863" xr:uid="{00000000-0005-0000-0000-0000A5230000}"/>
    <cellStyle name="Comma 43 2 4" xfId="864" xr:uid="{00000000-0005-0000-0000-0000A6230000}"/>
    <cellStyle name="Comma 43 2 4 2" xfId="865" xr:uid="{00000000-0005-0000-0000-0000A7230000}"/>
    <cellStyle name="Comma 43 2 5" xfId="866" xr:uid="{00000000-0005-0000-0000-0000A8230000}"/>
    <cellStyle name="Comma 43 3" xfId="867" xr:uid="{00000000-0005-0000-0000-0000A9230000}"/>
    <cellStyle name="Comma 43 3 2" xfId="868" xr:uid="{00000000-0005-0000-0000-0000AA230000}"/>
    <cellStyle name="Comma 43 3 2 2" xfId="869" xr:uid="{00000000-0005-0000-0000-0000AB230000}"/>
    <cellStyle name="Comma 43 3 2 2 2" xfId="870" xr:uid="{00000000-0005-0000-0000-0000AC230000}"/>
    <cellStyle name="Comma 43 3 2 3" xfId="871" xr:uid="{00000000-0005-0000-0000-0000AD230000}"/>
    <cellStyle name="Comma 43 3 3" xfId="872" xr:uid="{00000000-0005-0000-0000-0000AE230000}"/>
    <cellStyle name="Comma 43 3 3 2" xfId="873" xr:uid="{00000000-0005-0000-0000-0000AF230000}"/>
    <cellStyle name="Comma 43 3 4" xfId="874" xr:uid="{00000000-0005-0000-0000-0000B0230000}"/>
    <cellStyle name="Comma 43 3 4 2" xfId="875" xr:uid="{00000000-0005-0000-0000-0000B1230000}"/>
    <cellStyle name="Comma 43 3 5" xfId="876" xr:uid="{00000000-0005-0000-0000-0000B2230000}"/>
    <cellStyle name="Comma 43 4" xfId="877" xr:uid="{00000000-0005-0000-0000-0000B3230000}"/>
    <cellStyle name="Comma 43 4 2" xfId="878" xr:uid="{00000000-0005-0000-0000-0000B4230000}"/>
    <cellStyle name="Comma 43 4 2 2" xfId="879" xr:uid="{00000000-0005-0000-0000-0000B5230000}"/>
    <cellStyle name="Comma 43 4 2 2 2" xfId="880" xr:uid="{00000000-0005-0000-0000-0000B6230000}"/>
    <cellStyle name="Comma 43 4 2 3" xfId="881" xr:uid="{00000000-0005-0000-0000-0000B7230000}"/>
    <cellStyle name="Comma 43 4 3" xfId="882" xr:uid="{00000000-0005-0000-0000-0000B8230000}"/>
    <cellStyle name="Comma 43 4 3 2" xfId="883" xr:uid="{00000000-0005-0000-0000-0000B9230000}"/>
    <cellStyle name="Comma 43 4 4" xfId="884" xr:uid="{00000000-0005-0000-0000-0000BA230000}"/>
    <cellStyle name="Comma 43 4 4 2" xfId="885" xr:uid="{00000000-0005-0000-0000-0000BB230000}"/>
    <cellStyle name="Comma 43 4 5" xfId="886" xr:uid="{00000000-0005-0000-0000-0000BC230000}"/>
    <cellStyle name="Comma 43 5" xfId="887" xr:uid="{00000000-0005-0000-0000-0000BD230000}"/>
    <cellStyle name="Comma 43 5 2" xfId="888" xr:uid="{00000000-0005-0000-0000-0000BE230000}"/>
    <cellStyle name="Comma 43 5 2 2" xfId="889" xr:uid="{00000000-0005-0000-0000-0000BF230000}"/>
    <cellStyle name="Comma 43 5 2 2 2" xfId="890" xr:uid="{00000000-0005-0000-0000-0000C0230000}"/>
    <cellStyle name="Comma 43 5 2 3" xfId="891" xr:uid="{00000000-0005-0000-0000-0000C1230000}"/>
    <cellStyle name="Comma 43 5 3" xfId="892" xr:uid="{00000000-0005-0000-0000-0000C2230000}"/>
    <cellStyle name="Comma 43 5 3 2" xfId="893" xr:uid="{00000000-0005-0000-0000-0000C3230000}"/>
    <cellStyle name="Comma 43 5 4" xfId="894" xr:uid="{00000000-0005-0000-0000-0000C4230000}"/>
    <cellStyle name="Comma 43 5 4 2" xfId="895" xr:uid="{00000000-0005-0000-0000-0000C5230000}"/>
    <cellStyle name="Comma 43 5 5" xfId="896" xr:uid="{00000000-0005-0000-0000-0000C6230000}"/>
    <cellStyle name="Comma 43 6" xfId="897" xr:uid="{00000000-0005-0000-0000-0000C7230000}"/>
    <cellStyle name="Comma 43 6 2" xfId="898" xr:uid="{00000000-0005-0000-0000-0000C8230000}"/>
    <cellStyle name="Comma 43 6 2 2" xfId="899" xr:uid="{00000000-0005-0000-0000-0000C9230000}"/>
    <cellStyle name="Comma 43 6 2 2 2" xfId="900" xr:uid="{00000000-0005-0000-0000-0000CA230000}"/>
    <cellStyle name="Comma 43 6 2 3" xfId="901" xr:uid="{00000000-0005-0000-0000-0000CB230000}"/>
    <cellStyle name="Comma 43 6 3" xfId="902" xr:uid="{00000000-0005-0000-0000-0000CC230000}"/>
    <cellStyle name="Comma 43 6 3 2" xfId="903" xr:uid="{00000000-0005-0000-0000-0000CD230000}"/>
    <cellStyle name="Comma 43 6 4" xfId="904" xr:uid="{00000000-0005-0000-0000-0000CE230000}"/>
    <cellStyle name="Comma 43 6 4 2" xfId="905" xr:uid="{00000000-0005-0000-0000-0000CF230000}"/>
    <cellStyle name="Comma 43 6 5" xfId="906" xr:uid="{00000000-0005-0000-0000-0000D0230000}"/>
    <cellStyle name="Comma 43 7" xfId="907" xr:uid="{00000000-0005-0000-0000-0000D1230000}"/>
    <cellStyle name="Comma 43 7 2" xfId="908" xr:uid="{00000000-0005-0000-0000-0000D2230000}"/>
    <cellStyle name="Comma 43 7 2 2" xfId="909" xr:uid="{00000000-0005-0000-0000-0000D3230000}"/>
    <cellStyle name="Comma 43 7 2 2 2" xfId="910" xr:uid="{00000000-0005-0000-0000-0000D4230000}"/>
    <cellStyle name="Comma 43 7 2 3" xfId="911" xr:uid="{00000000-0005-0000-0000-0000D5230000}"/>
    <cellStyle name="Comma 43 7 3" xfId="912" xr:uid="{00000000-0005-0000-0000-0000D6230000}"/>
    <cellStyle name="Comma 43 7 3 2" xfId="913" xr:uid="{00000000-0005-0000-0000-0000D7230000}"/>
    <cellStyle name="Comma 43 7 4" xfId="914" xr:uid="{00000000-0005-0000-0000-0000D8230000}"/>
    <cellStyle name="Comma 43 8" xfId="915" xr:uid="{00000000-0005-0000-0000-0000D9230000}"/>
    <cellStyle name="Comma 43 8 2" xfId="916" xr:uid="{00000000-0005-0000-0000-0000DA230000}"/>
    <cellStyle name="Comma 43 8 2 2" xfId="917" xr:uid="{00000000-0005-0000-0000-0000DB230000}"/>
    <cellStyle name="Comma 43 8 2 2 2" xfId="918" xr:uid="{00000000-0005-0000-0000-0000DC230000}"/>
    <cellStyle name="Comma 43 8 2 3" xfId="919" xr:uid="{00000000-0005-0000-0000-0000DD230000}"/>
    <cellStyle name="Comma 43 8 3" xfId="920" xr:uid="{00000000-0005-0000-0000-0000DE230000}"/>
    <cellStyle name="Comma 43 8 3 2" xfId="921" xr:uid="{00000000-0005-0000-0000-0000DF230000}"/>
    <cellStyle name="Comma 43 8 4" xfId="922" xr:uid="{00000000-0005-0000-0000-0000E0230000}"/>
    <cellStyle name="Comma 43 9" xfId="923" xr:uid="{00000000-0005-0000-0000-0000E1230000}"/>
    <cellStyle name="Comma 43 9 2" xfId="924" xr:uid="{00000000-0005-0000-0000-0000E2230000}"/>
    <cellStyle name="Comma 43 9 2 2" xfId="925" xr:uid="{00000000-0005-0000-0000-0000E3230000}"/>
    <cellStyle name="Comma 43 9 3" xfId="926" xr:uid="{00000000-0005-0000-0000-0000E4230000}"/>
    <cellStyle name="Comma 44" xfId="927" xr:uid="{00000000-0005-0000-0000-0000E5230000}"/>
    <cellStyle name="Comma 44 10" xfId="928" xr:uid="{00000000-0005-0000-0000-0000E6230000}"/>
    <cellStyle name="Comma 44 10 2" xfId="929" xr:uid="{00000000-0005-0000-0000-0000E7230000}"/>
    <cellStyle name="Comma 44 11" xfId="930" xr:uid="{00000000-0005-0000-0000-0000E8230000}"/>
    <cellStyle name="Comma 44 11 2" xfId="931" xr:uid="{00000000-0005-0000-0000-0000E9230000}"/>
    <cellStyle name="Comma 44 12" xfId="932" xr:uid="{00000000-0005-0000-0000-0000EA230000}"/>
    <cellStyle name="Comma 44 2" xfId="933" xr:uid="{00000000-0005-0000-0000-0000EB230000}"/>
    <cellStyle name="Comma 44 2 2" xfId="934" xr:uid="{00000000-0005-0000-0000-0000EC230000}"/>
    <cellStyle name="Comma 44 2 2 2" xfId="935" xr:uid="{00000000-0005-0000-0000-0000ED230000}"/>
    <cellStyle name="Comma 44 2 2 2 2" xfId="936" xr:uid="{00000000-0005-0000-0000-0000EE230000}"/>
    <cellStyle name="Comma 44 2 2 3" xfId="937" xr:uid="{00000000-0005-0000-0000-0000EF230000}"/>
    <cellStyle name="Comma 44 2 3" xfId="938" xr:uid="{00000000-0005-0000-0000-0000F0230000}"/>
    <cellStyle name="Comma 44 2 3 2" xfId="939" xr:uid="{00000000-0005-0000-0000-0000F1230000}"/>
    <cellStyle name="Comma 44 2 4" xfId="940" xr:uid="{00000000-0005-0000-0000-0000F2230000}"/>
    <cellStyle name="Comma 44 2 4 2" xfId="941" xr:uid="{00000000-0005-0000-0000-0000F3230000}"/>
    <cellStyle name="Comma 44 2 5" xfId="942" xr:uid="{00000000-0005-0000-0000-0000F4230000}"/>
    <cellStyle name="Comma 44 3" xfId="943" xr:uid="{00000000-0005-0000-0000-0000F5230000}"/>
    <cellStyle name="Comma 44 3 2" xfId="944" xr:uid="{00000000-0005-0000-0000-0000F6230000}"/>
    <cellStyle name="Comma 44 3 2 2" xfId="945" xr:uid="{00000000-0005-0000-0000-0000F7230000}"/>
    <cellStyle name="Comma 44 3 2 2 2" xfId="946" xr:uid="{00000000-0005-0000-0000-0000F8230000}"/>
    <cellStyle name="Comma 44 3 2 3" xfId="947" xr:uid="{00000000-0005-0000-0000-0000F9230000}"/>
    <cellStyle name="Comma 44 3 3" xfId="948" xr:uid="{00000000-0005-0000-0000-0000FA230000}"/>
    <cellStyle name="Comma 44 3 3 2" xfId="949" xr:uid="{00000000-0005-0000-0000-0000FB230000}"/>
    <cellStyle name="Comma 44 3 4" xfId="950" xr:uid="{00000000-0005-0000-0000-0000FC230000}"/>
    <cellStyle name="Comma 44 3 4 2" xfId="951" xr:uid="{00000000-0005-0000-0000-0000FD230000}"/>
    <cellStyle name="Comma 44 3 5" xfId="952" xr:uid="{00000000-0005-0000-0000-0000FE230000}"/>
    <cellStyle name="Comma 44 4" xfId="953" xr:uid="{00000000-0005-0000-0000-0000FF230000}"/>
    <cellStyle name="Comma 44 4 2" xfId="954" xr:uid="{00000000-0005-0000-0000-000000240000}"/>
    <cellStyle name="Comma 44 4 2 2" xfId="955" xr:uid="{00000000-0005-0000-0000-000001240000}"/>
    <cellStyle name="Comma 44 4 2 2 2" xfId="956" xr:uid="{00000000-0005-0000-0000-000002240000}"/>
    <cellStyle name="Comma 44 4 2 3" xfId="957" xr:uid="{00000000-0005-0000-0000-000003240000}"/>
    <cellStyle name="Comma 44 4 3" xfId="958" xr:uid="{00000000-0005-0000-0000-000004240000}"/>
    <cellStyle name="Comma 44 4 3 2" xfId="959" xr:uid="{00000000-0005-0000-0000-000005240000}"/>
    <cellStyle name="Comma 44 4 4" xfId="960" xr:uid="{00000000-0005-0000-0000-000006240000}"/>
    <cellStyle name="Comma 44 4 4 2" xfId="961" xr:uid="{00000000-0005-0000-0000-000007240000}"/>
    <cellStyle name="Comma 44 4 5" xfId="962" xr:uid="{00000000-0005-0000-0000-000008240000}"/>
    <cellStyle name="Comma 44 5" xfId="963" xr:uid="{00000000-0005-0000-0000-000009240000}"/>
    <cellStyle name="Comma 44 5 2" xfId="964" xr:uid="{00000000-0005-0000-0000-00000A240000}"/>
    <cellStyle name="Comma 44 5 2 2" xfId="965" xr:uid="{00000000-0005-0000-0000-00000B240000}"/>
    <cellStyle name="Comma 44 5 2 2 2" xfId="966" xr:uid="{00000000-0005-0000-0000-00000C240000}"/>
    <cellStyle name="Comma 44 5 2 3" xfId="967" xr:uid="{00000000-0005-0000-0000-00000D240000}"/>
    <cellStyle name="Comma 44 5 3" xfId="968" xr:uid="{00000000-0005-0000-0000-00000E240000}"/>
    <cellStyle name="Comma 44 5 3 2" xfId="969" xr:uid="{00000000-0005-0000-0000-00000F240000}"/>
    <cellStyle name="Comma 44 5 4" xfId="970" xr:uid="{00000000-0005-0000-0000-000010240000}"/>
    <cellStyle name="Comma 44 5 4 2" xfId="971" xr:uid="{00000000-0005-0000-0000-000011240000}"/>
    <cellStyle name="Comma 44 5 5" xfId="972" xr:uid="{00000000-0005-0000-0000-000012240000}"/>
    <cellStyle name="Comma 44 6" xfId="973" xr:uid="{00000000-0005-0000-0000-000013240000}"/>
    <cellStyle name="Comma 44 6 2" xfId="974" xr:uid="{00000000-0005-0000-0000-000014240000}"/>
    <cellStyle name="Comma 44 6 2 2" xfId="975" xr:uid="{00000000-0005-0000-0000-000015240000}"/>
    <cellStyle name="Comma 44 6 2 2 2" xfId="976" xr:uid="{00000000-0005-0000-0000-000016240000}"/>
    <cellStyle name="Comma 44 6 2 3" xfId="977" xr:uid="{00000000-0005-0000-0000-000017240000}"/>
    <cellStyle name="Comma 44 6 3" xfId="978" xr:uid="{00000000-0005-0000-0000-000018240000}"/>
    <cellStyle name="Comma 44 6 3 2" xfId="979" xr:uid="{00000000-0005-0000-0000-000019240000}"/>
    <cellStyle name="Comma 44 6 4" xfId="980" xr:uid="{00000000-0005-0000-0000-00001A240000}"/>
    <cellStyle name="Comma 44 6 4 2" xfId="981" xr:uid="{00000000-0005-0000-0000-00001B240000}"/>
    <cellStyle name="Comma 44 6 5" xfId="982" xr:uid="{00000000-0005-0000-0000-00001C240000}"/>
    <cellStyle name="Comma 44 7" xfId="983" xr:uid="{00000000-0005-0000-0000-00001D240000}"/>
    <cellStyle name="Comma 44 7 2" xfId="984" xr:uid="{00000000-0005-0000-0000-00001E240000}"/>
    <cellStyle name="Comma 44 7 2 2" xfId="985" xr:uid="{00000000-0005-0000-0000-00001F240000}"/>
    <cellStyle name="Comma 44 7 2 2 2" xfId="986" xr:uid="{00000000-0005-0000-0000-000020240000}"/>
    <cellStyle name="Comma 44 7 2 3" xfId="987" xr:uid="{00000000-0005-0000-0000-000021240000}"/>
    <cellStyle name="Comma 44 7 3" xfId="988" xr:uid="{00000000-0005-0000-0000-000022240000}"/>
    <cellStyle name="Comma 44 7 3 2" xfId="989" xr:uid="{00000000-0005-0000-0000-000023240000}"/>
    <cellStyle name="Comma 44 7 4" xfId="990" xr:uid="{00000000-0005-0000-0000-000024240000}"/>
    <cellStyle name="Comma 44 8" xfId="991" xr:uid="{00000000-0005-0000-0000-000025240000}"/>
    <cellStyle name="Comma 44 8 2" xfId="992" xr:uid="{00000000-0005-0000-0000-000026240000}"/>
    <cellStyle name="Comma 44 8 2 2" xfId="993" xr:uid="{00000000-0005-0000-0000-000027240000}"/>
    <cellStyle name="Comma 44 8 2 2 2" xfId="994" xr:uid="{00000000-0005-0000-0000-000028240000}"/>
    <cellStyle name="Comma 44 8 2 3" xfId="995" xr:uid="{00000000-0005-0000-0000-000029240000}"/>
    <cellStyle name="Comma 44 8 3" xfId="996" xr:uid="{00000000-0005-0000-0000-00002A240000}"/>
    <cellStyle name="Comma 44 8 3 2" xfId="997" xr:uid="{00000000-0005-0000-0000-00002B240000}"/>
    <cellStyle name="Comma 44 8 4" xfId="998" xr:uid="{00000000-0005-0000-0000-00002C240000}"/>
    <cellStyle name="Comma 44 9" xfId="999" xr:uid="{00000000-0005-0000-0000-00002D240000}"/>
    <cellStyle name="Comma 44 9 2" xfId="1000" xr:uid="{00000000-0005-0000-0000-00002E240000}"/>
    <cellStyle name="Comma 44 9 2 2" xfId="1001" xr:uid="{00000000-0005-0000-0000-00002F240000}"/>
    <cellStyle name="Comma 44 9 3" xfId="1002" xr:uid="{00000000-0005-0000-0000-000030240000}"/>
    <cellStyle name="Comma 45" xfId="1003" xr:uid="{00000000-0005-0000-0000-000031240000}"/>
    <cellStyle name="Comma 45 10" xfId="1004" xr:uid="{00000000-0005-0000-0000-000032240000}"/>
    <cellStyle name="Comma 45 10 2" xfId="1005" xr:uid="{00000000-0005-0000-0000-000033240000}"/>
    <cellStyle name="Comma 45 11" xfId="1006" xr:uid="{00000000-0005-0000-0000-000034240000}"/>
    <cellStyle name="Comma 45 11 2" xfId="1007" xr:uid="{00000000-0005-0000-0000-000035240000}"/>
    <cellStyle name="Comma 45 12" xfId="1008" xr:uid="{00000000-0005-0000-0000-000036240000}"/>
    <cellStyle name="Comma 45 2" xfId="1009" xr:uid="{00000000-0005-0000-0000-000037240000}"/>
    <cellStyle name="Comma 45 2 2" xfId="1010" xr:uid="{00000000-0005-0000-0000-000038240000}"/>
    <cellStyle name="Comma 45 2 2 2" xfId="1011" xr:uid="{00000000-0005-0000-0000-000039240000}"/>
    <cellStyle name="Comma 45 2 2 2 2" xfId="1012" xr:uid="{00000000-0005-0000-0000-00003A240000}"/>
    <cellStyle name="Comma 45 2 2 3" xfId="1013" xr:uid="{00000000-0005-0000-0000-00003B240000}"/>
    <cellStyle name="Comma 45 2 3" xfId="1014" xr:uid="{00000000-0005-0000-0000-00003C240000}"/>
    <cellStyle name="Comma 45 2 3 2" xfId="1015" xr:uid="{00000000-0005-0000-0000-00003D240000}"/>
    <cellStyle name="Comma 45 2 4" xfId="1016" xr:uid="{00000000-0005-0000-0000-00003E240000}"/>
    <cellStyle name="Comma 45 2 4 2" xfId="1017" xr:uid="{00000000-0005-0000-0000-00003F240000}"/>
    <cellStyle name="Comma 45 2 5" xfId="1018" xr:uid="{00000000-0005-0000-0000-000040240000}"/>
    <cellStyle name="Comma 45 3" xfId="1019" xr:uid="{00000000-0005-0000-0000-000041240000}"/>
    <cellStyle name="Comma 45 3 2" xfId="1020" xr:uid="{00000000-0005-0000-0000-000042240000}"/>
    <cellStyle name="Comma 45 3 2 2" xfId="1021" xr:uid="{00000000-0005-0000-0000-000043240000}"/>
    <cellStyle name="Comma 45 3 2 2 2" xfId="1022" xr:uid="{00000000-0005-0000-0000-000044240000}"/>
    <cellStyle name="Comma 45 3 2 3" xfId="1023" xr:uid="{00000000-0005-0000-0000-000045240000}"/>
    <cellStyle name="Comma 45 3 3" xfId="1024" xr:uid="{00000000-0005-0000-0000-000046240000}"/>
    <cellStyle name="Comma 45 3 3 2" xfId="1025" xr:uid="{00000000-0005-0000-0000-000047240000}"/>
    <cellStyle name="Comma 45 3 4" xfId="1026" xr:uid="{00000000-0005-0000-0000-000048240000}"/>
    <cellStyle name="Comma 45 3 4 2" xfId="1027" xr:uid="{00000000-0005-0000-0000-000049240000}"/>
    <cellStyle name="Comma 45 3 5" xfId="1028" xr:uid="{00000000-0005-0000-0000-00004A240000}"/>
    <cellStyle name="Comma 45 4" xfId="1029" xr:uid="{00000000-0005-0000-0000-00004B240000}"/>
    <cellStyle name="Comma 45 4 2" xfId="1030" xr:uid="{00000000-0005-0000-0000-00004C240000}"/>
    <cellStyle name="Comma 45 4 2 2" xfId="1031" xr:uid="{00000000-0005-0000-0000-00004D240000}"/>
    <cellStyle name="Comma 45 4 2 2 2" xfId="1032" xr:uid="{00000000-0005-0000-0000-00004E240000}"/>
    <cellStyle name="Comma 45 4 2 3" xfId="1033" xr:uid="{00000000-0005-0000-0000-00004F240000}"/>
    <cellStyle name="Comma 45 4 3" xfId="1034" xr:uid="{00000000-0005-0000-0000-000050240000}"/>
    <cellStyle name="Comma 45 4 3 2" xfId="1035" xr:uid="{00000000-0005-0000-0000-000051240000}"/>
    <cellStyle name="Comma 45 4 4" xfId="1036" xr:uid="{00000000-0005-0000-0000-000052240000}"/>
    <cellStyle name="Comma 45 4 4 2" xfId="1037" xr:uid="{00000000-0005-0000-0000-000053240000}"/>
    <cellStyle name="Comma 45 4 5" xfId="1038" xr:uid="{00000000-0005-0000-0000-000054240000}"/>
    <cellStyle name="Comma 45 5" xfId="1039" xr:uid="{00000000-0005-0000-0000-000055240000}"/>
    <cellStyle name="Comma 45 5 2" xfId="1040" xr:uid="{00000000-0005-0000-0000-000056240000}"/>
    <cellStyle name="Comma 45 5 2 2" xfId="1041" xr:uid="{00000000-0005-0000-0000-000057240000}"/>
    <cellStyle name="Comma 45 5 2 2 2" xfId="1042" xr:uid="{00000000-0005-0000-0000-000058240000}"/>
    <cellStyle name="Comma 45 5 2 3" xfId="1043" xr:uid="{00000000-0005-0000-0000-000059240000}"/>
    <cellStyle name="Comma 45 5 3" xfId="1044" xr:uid="{00000000-0005-0000-0000-00005A240000}"/>
    <cellStyle name="Comma 45 5 3 2" xfId="1045" xr:uid="{00000000-0005-0000-0000-00005B240000}"/>
    <cellStyle name="Comma 45 5 4" xfId="1046" xr:uid="{00000000-0005-0000-0000-00005C240000}"/>
    <cellStyle name="Comma 45 5 4 2" xfId="1047" xr:uid="{00000000-0005-0000-0000-00005D240000}"/>
    <cellStyle name="Comma 45 5 5" xfId="1048" xr:uid="{00000000-0005-0000-0000-00005E240000}"/>
    <cellStyle name="Comma 45 6" xfId="1049" xr:uid="{00000000-0005-0000-0000-00005F240000}"/>
    <cellStyle name="Comma 45 6 2" xfId="1050" xr:uid="{00000000-0005-0000-0000-000060240000}"/>
    <cellStyle name="Comma 45 6 2 2" xfId="1051" xr:uid="{00000000-0005-0000-0000-000061240000}"/>
    <cellStyle name="Comma 45 6 2 2 2" xfId="1052" xr:uid="{00000000-0005-0000-0000-000062240000}"/>
    <cellStyle name="Comma 45 6 2 3" xfId="1053" xr:uid="{00000000-0005-0000-0000-000063240000}"/>
    <cellStyle name="Comma 45 6 3" xfId="1054" xr:uid="{00000000-0005-0000-0000-000064240000}"/>
    <cellStyle name="Comma 45 6 3 2" xfId="1055" xr:uid="{00000000-0005-0000-0000-000065240000}"/>
    <cellStyle name="Comma 45 6 4" xfId="1056" xr:uid="{00000000-0005-0000-0000-000066240000}"/>
    <cellStyle name="Comma 45 6 4 2" xfId="1057" xr:uid="{00000000-0005-0000-0000-000067240000}"/>
    <cellStyle name="Comma 45 6 5" xfId="1058" xr:uid="{00000000-0005-0000-0000-000068240000}"/>
    <cellStyle name="Comma 45 7" xfId="1059" xr:uid="{00000000-0005-0000-0000-000069240000}"/>
    <cellStyle name="Comma 45 7 2" xfId="1060" xr:uid="{00000000-0005-0000-0000-00006A240000}"/>
    <cellStyle name="Comma 45 7 2 2" xfId="1061" xr:uid="{00000000-0005-0000-0000-00006B240000}"/>
    <cellStyle name="Comma 45 7 2 2 2" xfId="1062" xr:uid="{00000000-0005-0000-0000-00006C240000}"/>
    <cellStyle name="Comma 45 7 2 3" xfId="1063" xr:uid="{00000000-0005-0000-0000-00006D240000}"/>
    <cellStyle name="Comma 45 7 3" xfId="1064" xr:uid="{00000000-0005-0000-0000-00006E240000}"/>
    <cellStyle name="Comma 45 7 3 2" xfId="1065" xr:uid="{00000000-0005-0000-0000-00006F240000}"/>
    <cellStyle name="Comma 45 7 4" xfId="1066" xr:uid="{00000000-0005-0000-0000-000070240000}"/>
    <cellStyle name="Comma 45 8" xfId="1067" xr:uid="{00000000-0005-0000-0000-000071240000}"/>
    <cellStyle name="Comma 45 8 2" xfId="1068" xr:uid="{00000000-0005-0000-0000-000072240000}"/>
    <cellStyle name="Comma 45 8 2 2" xfId="1069" xr:uid="{00000000-0005-0000-0000-000073240000}"/>
    <cellStyle name="Comma 45 8 2 2 2" xfId="1070" xr:uid="{00000000-0005-0000-0000-000074240000}"/>
    <cellStyle name="Comma 45 8 2 3" xfId="1071" xr:uid="{00000000-0005-0000-0000-000075240000}"/>
    <cellStyle name="Comma 45 8 3" xfId="1072" xr:uid="{00000000-0005-0000-0000-000076240000}"/>
    <cellStyle name="Comma 45 8 3 2" xfId="1073" xr:uid="{00000000-0005-0000-0000-000077240000}"/>
    <cellStyle name="Comma 45 8 4" xfId="1074" xr:uid="{00000000-0005-0000-0000-000078240000}"/>
    <cellStyle name="Comma 45 9" xfId="1075" xr:uid="{00000000-0005-0000-0000-000079240000}"/>
    <cellStyle name="Comma 45 9 2" xfId="1076" xr:uid="{00000000-0005-0000-0000-00007A240000}"/>
    <cellStyle name="Comma 45 9 2 2" xfId="1077" xr:uid="{00000000-0005-0000-0000-00007B240000}"/>
    <cellStyle name="Comma 45 9 3" xfId="1078" xr:uid="{00000000-0005-0000-0000-00007C240000}"/>
    <cellStyle name="Comma 46" xfId="1079" xr:uid="{00000000-0005-0000-0000-00007D240000}"/>
    <cellStyle name="Comma 46 10" xfId="1080" xr:uid="{00000000-0005-0000-0000-00007E240000}"/>
    <cellStyle name="Comma 46 10 2" xfId="1081" xr:uid="{00000000-0005-0000-0000-00007F240000}"/>
    <cellStyle name="Comma 46 11" xfId="1082" xr:uid="{00000000-0005-0000-0000-000080240000}"/>
    <cellStyle name="Comma 46 11 2" xfId="1083" xr:uid="{00000000-0005-0000-0000-000081240000}"/>
    <cellStyle name="Comma 46 12" xfId="1084" xr:uid="{00000000-0005-0000-0000-000082240000}"/>
    <cellStyle name="Comma 46 2" xfId="1085" xr:uid="{00000000-0005-0000-0000-000083240000}"/>
    <cellStyle name="Comma 46 2 2" xfId="1086" xr:uid="{00000000-0005-0000-0000-000084240000}"/>
    <cellStyle name="Comma 46 2 2 2" xfId="1087" xr:uid="{00000000-0005-0000-0000-000085240000}"/>
    <cellStyle name="Comma 46 2 2 2 2" xfId="1088" xr:uid="{00000000-0005-0000-0000-000086240000}"/>
    <cellStyle name="Comma 46 2 2 3" xfId="1089" xr:uid="{00000000-0005-0000-0000-000087240000}"/>
    <cellStyle name="Comma 46 2 3" xfId="1090" xr:uid="{00000000-0005-0000-0000-000088240000}"/>
    <cellStyle name="Comma 46 2 3 2" xfId="1091" xr:uid="{00000000-0005-0000-0000-000089240000}"/>
    <cellStyle name="Comma 46 2 4" xfId="1092" xr:uid="{00000000-0005-0000-0000-00008A240000}"/>
    <cellStyle name="Comma 46 2 4 2" xfId="1093" xr:uid="{00000000-0005-0000-0000-00008B240000}"/>
    <cellStyle name="Comma 46 2 5" xfId="1094" xr:uid="{00000000-0005-0000-0000-00008C240000}"/>
    <cellStyle name="Comma 46 3" xfId="1095" xr:uid="{00000000-0005-0000-0000-00008D240000}"/>
    <cellStyle name="Comma 46 3 2" xfId="1096" xr:uid="{00000000-0005-0000-0000-00008E240000}"/>
    <cellStyle name="Comma 46 3 2 2" xfId="1097" xr:uid="{00000000-0005-0000-0000-00008F240000}"/>
    <cellStyle name="Comma 46 3 2 2 2" xfId="1098" xr:uid="{00000000-0005-0000-0000-000090240000}"/>
    <cellStyle name="Comma 46 3 2 3" xfId="1099" xr:uid="{00000000-0005-0000-0000-000091240000}"/>
    <cellStyle name="Comma 46 3 3" xfId="1100" xr:uid="{00000000-0005-0000-0000-000092240000}"/>
    <cellStyle name="Comma 46 3 3 2" xfId="1101" xr:uid="{00000000-0005-0000-0000-000093240000}"/>
    <cellStyle name="Comma 46 3 4" xfId="1102" xr:uid="{00000000-0005-0000-0000-000094240000}"/>
    <cellStyle name="Comma 46 3 4 2" xfId="1103" xr:uid="{00000000-0005-0000-0000-000095240000}"/>
    <cellStyle name="Comma 46 3 5" xfId="1104" xr:uid="{00000000-0005-0000-0000-000096240000}"/>
    <cellStyle name="Comma 46 4" xfId="1105" xr:uid="{00000000-0005-0000-0000-000097240000}"/>
    <cellStyle name="Comma 46 4 2" xfId="1106" xr:uid="{00000000-0005-0000-0000-000098240000}"/>
    <cellStyle name="Comma 46 4 2 2" xfId="1107" xr:uid="{00000000-0005-0000-0000-000099240000}"/>
    <cellStyle name="Comma 46 4 2 2 2" xfId="1108" xr:uid="{00000000-0005-0000-0000-00009A240000}"/>
    <cellStyle name="Comma 46 4 2 3" xfId="1109" xr:uid="{00000000-0005-0000-0000-00009B240000}"/>
    <cellStyle name="Comma 46 4 3" xfId="1110" xr:uid="{00000000-0005-0000-0000-00009C240000}"/>
    <cellStyle name="Comma 46 4 3 2" xfId="1111" xr:uid="{00000000-0005-0000-0000-00009D240000}"/>
    <cellStyle name="Comma 46 4 4" xfId="1112" xr:uid="{00000000-0005-0000-0000-00009E240000}"/>
    <cellStyle name="Comma 46 4 4 2" xfId="1113" xr:uid="{00000000-0005-0000-0000-00009F240000}"/>
    <cellStyle name="Comma 46 4 5" xfId="1114" xr:uid="{00000000-0005-0000-0000-0000A0240000}"/>
    <cellStyle name="Comma 46 5" xfId="1115" xr:uid="{00000000-0005-0000-0000-0000A1240000}"/>
    <cellStyle name="Comma 46 5 2" xfId="1116" xr:uid="{00000000-0005-0000-0000-0000A2240000}"/>
    <cellStyle name="Comma 46 5 2 2" xfId="1117" xr:uid="{00000000-0005-0000-0000-0000A3240000}"/>
    <cellStyle name="Comma 46 5 2 2 2" xfId="1118" xr:uid="{00000000-0005-0000-0000-0000A4240000}"/>
    <cellStyle name="Comma 46 5 2 3" xfId="1119" xr:uid="{00000000-0005-0000-0000-0000A5240000}"/>
    <cellStyle name="Comma 46 5 3" xfId="1120" xr:uid="{00000000-0005-0000-0000-0000A6240000}"/>
    <cellStyle name="Comma 46 5 3 2" xfId="1121" xr:uid="{00000000-0005-0000-0000-0000A7240000}"/>
    <cellStyle name="Comma 46 5 4" xfId="1122" xr:uid="{00000000-0005-0000-0000-0000A8240000}"/>
    <cellStyle name="Comma 46 5 4 2" xfId="1123" xr:uid="{00000000-0005-0000-0000-0000A9240000}"/>
    <cellStyle name="Comma 46 5 5" xfId="1124" xr:uid="{00000000-0005-0000-0000-0000AA240000}"/>
    <cellStyle name="Comma 46 6" xfId="1125" xr:uid="{00000000-0005-0000-0000-0000AB240000}"/>
    <cellStyle name="Comma 46 6 2" xfId="1126" xr:uid="{00000000-0005-0000-0000-0000AC240000}"/>
    <cellStyle name="Comma 46 6 2 2" xfId="1127" xr:uid="{00000000-0005-0000-0000-0000AD240000}"/>
    <cellStyle name="Comma 46 6 2 2 2" xfId="1128" xr:uid="{00000000-0005-0000-0000-0000AE240000}"/>
    <cellStyle name="Comma 46 6 2 3" xfId="1129" xr:uid="{00000000-0005-0000-0000-0000AF240000}"/>
    <cellStyle name="Comma 46 6 3" xfId="1130" xr:uid="{00000000-0005-0000-0000-0000B0240000}"/>
    <cellStyle name="Comma 46 6 3 2" xfId="1131" xr:uid="{00000000-0005-0000-0000-0000B1240000}"/>
    <cellStyle name="Comma 46 6 4" xfId="1132" xr:uid="{00000000-0005-0000-0000-0000B2240000}"/>
    <cellStyle name="Comma 46 6 4 2" xfId="1133" xr:uid="{00000000-0005-0000-0000-0000B3240000}"/>
    <cellStyle name="Comma 46 6 5" xfId="1134" xr:uid="{00000000-0005-0000-0000-0000B4240000}"/>
    <cellStyle name="Comma 46 7" xfId="1135" xr:uid="{00000000-0005-0000-0000-0000B5240000}"/>
    <cellStyle name="Comma 46 7 2" xfId="1136" xr:uid="{00000000-0005-0000-0000-0000B6240000}"/>
    <cellStyle name="Comma 46 7 2 2" xfId="1137" xr:uid="{00000000-0005-0000-0000-0000B7240000}"/>
    <cellStyle name="Comma 46 7 2 2 2" xfId="1138" xr:uid="{00000000-0005-0000-0000-0000B8240000}"/>
    <cellStyle name="Comma 46 7 2 3" xfId="1139" xr:uid="{00000000-0005-0000-0000-0000B9240000}"/>
    <cellStyle name="Comma 46 7 3" xfId="1140" xr:uid="{00000000-0005-0000-0000-0000BA240000}"/>
    <cellStyle name="Comma 46 7 3 2" xfId="1141" xr:uid="{00000000-0005-0000-0000-0000BB240000}"/>
    <cellStyle name="Comma 46 7 4" xfId="1142" xr:uid="{00000000-0005-0000-0000-0000BC240000}"/>
    <cellStyle name="Comma 46 8" xfId="1143" xr:uid="{00000000-0005-0000-0000-0000BD240000}"/>
    <cellStyle name="Comma 46 8 2" xfId="1144" xr:uid="{00000000-0005-0000-0000-0000BE240000}"/>
    <cellStyle name="Comma 46 8 2 2" xfId="1145" xr:uid="{00000000-0005-0000-0000-0000BF240000}"/>
    <cellStyle name="Comma 46 8 2 2 2" xfId="1146" xr:uid="{00000000-0005-0000-0000-0000C0240000}"/>
    <cellStyle name="Comma 46 8 2 3" xfId="1147" xr:uid="{00000000-0005-0000-0000-0000C1240000}"/>
    <cellStyle name="Comma 46 8 3" xfId="1148" xr:uid="{00000000-0005-0000-0000-0000C2240000}"/>
    <cellStyle name="Comma 46 8 3 2" xfId="1149" xr:uid="{00000000-0005-0000-0000-0000C3240000}"/>
    <cellStyle name="Comma 46 8 4" xfId="1150" xr:uid="{00000000-0005-0000-0000-0000C4240000}"/>
    <cellStyle name="Comma 46 9" xfId="1151" xr:uid="{00000000-0005-0000-0000-0000C5240000}"/>
    <cellStyle name="Comma 46 9 2" xfId="1152" xr:uid="{00000000-0005-0000-0000-0000C6240000}"/>
    <cellStyle name="Comma 46 9 2 2" xfId="1153" xr:uid="{00000000-0005-0000-0000-0000C7240000}"/>
    <cellStyle name="Comma 46 9 3" xfId="1154" xr:uid="{00000000-0005-0000-0000-0000C8240000}"/>
    <cellStyle name="Comma 47" xfId="1155" xr:uid="{00000000-0005-0000-0000-0000C9240000}"/>
    <cellStyle name="Comma 47 10" xfId="1156" xr:uid="{00000000-0005-0000-0000-0000CA240000}"/>
    <cellStyle name="Comma 47 10 2" xfId="1157" xr:uid="{00000000-0005-0000-0000-0000CB240000}"/>
    <cellStyle name="Comma 47 11" xfId="1158" xr:uid="{00000000-0005-0000-0000-0000CC240000}"/>
    <cellStyle name="Comma 47 11 2" xfId="1159" xr:uid="{00000000-0005-0000-0000-0000CD240000}"/>
    <cellStyle name="Comma 47 12" xfId="1160" xr:uid="{00000000-0005-0000-0000-0000CE240000}"/>
    <cellStyle name="Comma 47 2" xfId="1161" xr:uid="{00000000-0005-0000-0000-0000CF240000}"/>
    <cellStyle name="Comma 47 2 2" xfId="1162" xr:uid="{00000000-0005-0000-0000-0000D0240000}"/>
    <cellStyle name="Comma 47 2 2 2" xfId="1163" xr:uid="{00000000-0005-0000-0000-0000D1240000}"/>
    <cellStyle name="Comma 47 2 2 2 2" xfId="1164" xr:uid="{00000000-0005-0000-0000-0000D2240000}"/>
    <cellStyle name="Comma 47 2 2 3" xfId="1165" xr:uid="{00000000-0005-0000-0000-0000D3240000}"/>
    <cellStyle name="Comma 47 2 3" xfId="1166" xr:uid="{00000000-0005-0000-0000-0000D4240000}"/>
    <cellStyle name="Comma 47 2 3 2" xfId="1167" xr:uid="{00000000-0005-0000-0000-0000D5240000}"/>
    <cellStyle name="Comma 47 2 4" xfId="1168" xr:uid="{00000000-0005-0000-0000-0000D6240000}"/>
    <cellStyle name="Comma 47 2 4 2" xfId="1169" xr:uid="{00000000-0005-0000-0000-0000D7240000}"/>
    <cellStyle name="Comma 47 2 5" xfId="1170" xr:uid="{00000000-0005-0000-0000-0000D8240000}"/>
    <cellStyle name="Comma 47 3" xfId="1171" xr:uid="{00000000-0005-0000-0000-0000D9240000}"/>
    <cellStyle name="Comma 47 3 2" xfId="1172" xr:uid="{00000000-0005-0000-0000-0000DA240000}"/>
    <cellStyle name="Comma 47 3 2 2" xfId="1173" xr:uid="{00000000-0005-0000-0000-0000DB240000}"/>
    <cellStyle name="Comma 47 3 2 2 2" xfId="1174" xr:uid="{00000000-0005-0000-0000-0000DC240000}"/>
    <cellStyle name="Comma 47 3 2 3" xfId="1175" xr:uid="{00000000-0005-0000-0000-0000DD240000}"/>
    <cellStyle name="Comma 47 3 3" xfId="1176" xr:uid="{00000000-0005-0000-0000-0000DE240000}"/>
    <cellStyle name="Comma 47 3 3 2" xfId="1177" xr:uid="{00000000-0005-0000-0000-0000DF240000}"/>
    <cellStyle name="Comma 47 3 4" xfId="1178" xr:uid="{00000000-0005-0000-0000-0000E0240000}"/>
    <cellStyle name="Comma 47 3 4 2" xfId="1179" xr:uid="{00000000-0005-0000-0000-0000E1240000}"/>
    <cellStyle name="Comma 47 3 5" xfId="1180" xr:uid="{00000000-0005-0000-0000-0000E2240000}"/>
    <cellStyle name="Comma 47 4" xfId="1181" xr:uid="{00000000-0005-0000-0000-0000E3240000}"/>
    <cellStyle name="Comma 47 4 2" xfId="1182" xr:uid="{00000000-0005-0000-0000-0000E4240000}"/>
    <cellStyle name="Comma 47 4 2 2" xfId="1183" xr:uid="{00000000-0005-0000-0000-0000E5240000}"/>
    <cellStyle name="Comma 47 4 2 2 2" xfId="1184" xr:uid="{00000000-0005-0000-0000-0000E6240000}"/>
    <cellStyle name="Comma 47 4 2 3" xfId="1185" xr:uid="{00000000-0005-0000-0000-0000E7240000}"/>
    <cellStyle name="Comma 47 4 3" xfId="1186" xr:uid="{00000000-0005-0000-0000-0000E8240000}"/>
    <cellStyle name="Comma 47 4 3 2" xfId="1187" xr:uid="{00000000-0005-0000-0000-0000E9240000}"/>
    <cellStyle name="Comma 47 4 4" xfId="1188" xr:uid="{00000000-0005-0000-0000-0000EA240000}"/>
    <cellStyle name="Comma 47 4 4 2" xfId="1189" xr:uid="{00000000-0005-0000-0000-0000EB240000}"/>
    <cellStyle name="Comma 47 4 5" xfId="1190" xr:uid="{00000000-0005-0000-0000-0000EC240000}"/>
    <cellStyle name="Comma 47 5" xfId="1191" xr:uid="{00000000-0005-0000-0000-0000ED240000}"/>
    <cellStyle name="Comma 47 5 2" xfId="1192" xr:uid="{00000000-0005-0000-0000-0000EE240000}"/>
    <cellStyle name="Comma 47 5 2 2" xfId="1193" xr:uid="{00000000-0005-0000-0000-0000EF240000}"/>
    <cellStyle name="Comma 47 5 2 2 2" xfId="1194" xr:uid="{00000000-0005-0000-0000-0000F0240000}"/>
    <cellStyle name="Comma 47 5 2 3" xfId="1195" xr:uid="{00000000-0005-0000-0000-0000F1240000}"/>
    <cellStyle name="Comma 47 5 3" xfId="1196" xr:uid="{00000000-0005-0000-0000-0000F2240000}"/>
    <cellStyle name="Comma 47 5 3 2" xfId="1197" xr:uid="{00000000-0005-0000-0000-0000F3240000}"/>
    <cellStyle name="Comma 47 5 4" xfId="1198" xr:uid="{00000000-0005-0000-0000-0000F4240000}"/>
    <cellStyle name="Comma 47 5 4 2" xfId="1199" xr:uid="{00000000-0005-0000-0000-0000F5240000}"/>
    <cellStyle name="Comma 47 5 5" xfId="1200" xr:uid="{00000000-0005-0000-0000-0000F6240000}"/>
    <cellStyle name="Comma 47 6" xfId="1201" xr:uid="{00000000-0005-0000-0000-0000F7240000}"/>
    <cellStyle name="Comma 47 6 2" xfId="1202" xr:uid="{00000000-0005-0000-0000-0000F8240000}"/>
    <cellStyle name="Comma 47 6 2 2" xfId="1203" xr:uid="{00000000-0005-0000-0000-0000F9240000}"/>
    <cellStyle name="Comma 47 6 2 2 2" xfId="1204" xr:uid="{00000000-0005-0000-0000-0000FA240000}"/>
    <cellStyle name="Comma 47 6 2 3" xfId="1205" xr:uid="{00000000-0005-0000-0000-0000FB240000}"/>
    <cellStyle name="Comma 47 6 3" xfId="1206" xr:uid="{00000000-0005-0000-0000-0000FC240000}"/>
    <cellStyle name="Comma 47 6 3 2" xfId="1207" xr:uid="{00000000-0005-0000-0000-0000FD240000}"/>
    <cellStyle name="Comma 47 6 4" xfId="1208" xr:uid="{00000000-0005-0000-0000-0000FE240000}"/>
    <cellStyle name="Comma 47 6 4 2" xfId="1209" xr:uid="{00000000-0005-0000-0000-0000FF240000}"/>
    <cellStyle name="Comma 47 6 5" xfId="1210" xr:uid="{00000000-0005-0000-0000-000000250000}"/>
    <cellStyle name="Comma 47 7" xfId="1211" xr:uid="{00000000-0005-0000-0000-000001250000}"/>
    <cellStyle name="Comma 47 7 2" xfId="1212" xr:uid="{00000000-0005-0000-0000-000002250000}"/>
    <cellStyle name="Comma 47 7 2 2" xfId="1213" xr:uid="{00000000-0005-0000-0000-000003250000}"/>
    <cellStyle name="Comma 47 7 2 2 2" xfId="1214" xr:uid="{00000000-0005-0000-0000-000004250000}"/>
    <cellStyle name="Comma 47 7 2 3" xfId="1215" xr:uid="{00000000-0005-0000-0000-000005250000}"/>
    <cellStyle name="Comma 47 7 3" xfId="1216" xr:uid="{00000000-0005-0000-0000-000006250000}"/>
    <cellStyle name="Comma 47 7 3 2" xfId="1217" xr:uid="{00000000-0005-0000-0000-000007250000}"/>
    <cellStyle name="Comma 47 7 4" xfId="1218" xr:uid="{00000000-0005-0000-0000-000008250000}"/>
    <cellStyle name="Comma 47 8" xfId="1219" xr:uid="{00000000-0005-0000-0000-000009250000}"/>
    <cellStyle name="Comma 47 8 2" xfId="1220" xr:uid="{00000000-0005-0000-0000-00000A250000}"/>
    <cellStyle name="Comma 47 8 2 2" xfId="1221" xr:uid="{00000000-0005-0000-0000-00000B250000}"/>
    <cellStyle name="Comma 47 8 2 2 2" xfId="1222" xr:uid="{00000000-0005-0000-0000-00000C250000}"/>
    <cellStyle name="Comma 47 8 2 3" xfId="1223" xr:uid="{00000000-0005-0000-0000-00000D250000}"/>
    <cellStyle name="Comma 47 8 3" xfId="1224" xr:uid="{00000000-0005-0000-0000-00000E250000}"/>
    <cellStyle name="Comma 47 8 3 2" xfId="1225" xr:uid="{00000000-0005-0000-0000-00000F250000}"/>
    <cellStyle name="Comma 47 8 4" xfId="1226" xr:uid="{00000000-0005-0000-0000-000010250000}"/>
    <cellStyle name="Comma 47 9" xfId="1227" xr:uid="{00000000-0005-0000-0000-000011250000}"/>
    <cellStyle name="Comma 47 9 2" xfId="1228" xr:uid="{00000000-0005-0000-0000-000012250000}"/>
    <cellStyle name="Comma 47 9 2 2" xfId="1229" xr:uid="{00000000-0005-0000-0000-000013250000}"/>
    <cellStyle name="Comma 47 9 3" xfId="1230" xr:uid="{00000000-0005-0000-0000-000014250000}"/>
    <cellStyle name="Comma 48" xfId="1231" xr:uid="{00000000-0005-0000-0000-000015250000}"/>
    <cellStyle name="Comma 48 10" xfId="1232" xr:uid="{00000000-0005-0000-0000-000016250000}"/>
    <cellStyle name="Comma 48 10 2" xfId="1233" xr:uid="{00000000-0005-0000-0000-000017250000}"/>
    <cellStyle name="Comma 48 11" xfId="1234" xr:uid="{00000000-0005-0000-0000-000018250000}"/>
    <cellStyle name="Comma 48 11 2" xfId="1235" xr:uid="{00000000-0005-0000-0000-000019250000}"/>
    <cellStyle name="Comma 48 12" xfId="1236" xr:uid="{00000000-0005-0000-0000-00001A250000}"/>
    <cellStyle name="Comma 48 2" xfId="1237" xr:uid="{00000000-0005-0000-0000-00001B250000}"/>
    <cellStyle name="Comma 48 2 2" xfId="1238" xr:uid="{00000000-0005-0000-0000-00001C250000}"/>
    <cellStyle name="Comma 48 2 2 2" xfId="1239" xr:uid="{00000000-0005-0000-0000-00001D250000}"/>
    <cellStyle name="Comma 48 2 2 2 2" xfId="1240" xr:uid="{00000000-0005-0000-0000-00001E250000}"/>
    <cellStyle name="Comma 48 2 2 3" xfId="1241" xr:uid="{00000000-0005-0000-0000-00001F250000}"/>
    <cellStyle name="Comma 48 2 3" xfId="1242" xr:uid="{00000000-0005-0000-0000-000020250000}"/>
    <cellStyle name="Comma 48 2 3 2" xfId="1243" xr:uid="{00000000-0005-0000-0000-000021250000}"/>
    <cellStyle name="Comma 48 2 4" xfId="1244" xr:uid="{00000000-0005-0000-0000-000022250000}"/>
    <cellStyle name="Comma 48 2 4 2" xfId="1245" xr:uid="{00000000-0005-0000-0000-000023250000}"/>
    <cellStyle name="Comma 48 2 5" xfId="1246" xr:uid="{00000000-0005-0000-0000-000024250000}"/>
    <cellStyle name="Comma 48 3" xfId="1247" xr:uid="{00000000-0005-0000-0000-000025250000}"/>
    <cellStyle name="Comma 48 3 2" xfId="1248" xr:uid="{00000000-0005-0000-0000-000026250000}"/>
    <cellStyle name="Comma 48 3 2 2" xfId="1249" xr:uid="{00000000-0005-0000-0000-000027250000}"/>
    <cellStyle name="Comma 48 3 2 2 2" xfId="1250" xr:uid="{00000000-0005-0000-0000-000028250000}"/>
    <cellStyle name="Comma 48 3 2 3" xfId="1251" xr:uid="{00000000-0005-0000-0000-000029250000}"/>
    <cellStyle name="Comma 48 3 3" xfId="1252" xr:uid="{00000000-0005-0000-0000-00002A250000}"/>
    <cellStyle name="Comma 48 3 3 2" xfId="1253" xr:uid="{00000000-0005-0000-0000-00002B250000}"/>
    <cellStyle name="Comma 48 3 4" xfId="1254" xr:uid="{00000000-0005-0000-0000-00002C250000}"/>
    <cellStyle name="Comma 48 3 4 2" xfId="1255" xr:uid="{00000000-0005-0000-0000-00002D250000}"/>
    <cellStyle name="Comma 48 3 5" xfId="1256" xr:uid="{00000000-0005-0000-0000-00002E250000}"/>
    <cellStyle name="Comma 48 4" xfId="1257" xr:uid="{00000000-0005-0000-0000-00002F250000}"/>
    <cellStyle name="Comma 48 4 2" xfId="1258" xr:uid="{00000000-0005-0000-0000-000030250000}"/>
    <cellStyle name="Comma 48 4 2 2" xfId="1259" xr:uid="{00000000-0005-0000-0000-000031250000}"/>
    <cellStyle name="Comma 48 4 2 2 2" xfId="1260" xr:uid="{00000000-0005-0000-0000-000032250000}"/>
    <cellStyle name="Comma 48 4 2 3" xfId="1261" xr:uid="{00000000-0005-0000-0000-000033250000}"/>
    <cellStyle name="Comma 48 4 3" xfId="1262" xr:uid="{00000000-0005-0000-0000-000034250000}"/>
    <cellStyle name="Comma 48 4 3 2" xfId="1263" xr:uid="{00000000-0005-0000-0000-000035250000}"/>
    <cellStyle name="Comma 48 4 4" xfId="1264" xr:uid="{00000000-0005-0000-0000-000036250000}"/>
    <cellStyle name="Comma 48 4 4 2" xfId="1265" xr:uid="{00000000-0005-0000-0000-000037250000}"/>
    <cellStyle name="Comma 48 4 5" xfId="1266" xr:uid="{00000000-0005-0000-0000-000038250000}"/>
    <cellStyle name="Comma 48 5" xfId="1267" xr:uid="{00000000-0005-0000-0000-000039250000}"/>
    <cellStyle name="Comma 48 5 2" xfId="1268" xr:uid="{00000000-0005-0000-0000-00003A250000}"/>
    <cellStyle name="Comma 48 5 2 2" xfId="1269" xr:uid="{00000000-0005-0000-0000-00003B250000}"/>
    <cellStyle name="Comma 48 5 2 2 2" xfId="1270" xr:uid="{00000000-0005-0000-0000-00003C250000}"/>
    <cellStyle name="Comma 48 5 2 3" xfId="1271" xr:uid="{00000000-0005-0000-0000-00003D250000}"/>
    <cellStyle name="Comma 48 5 3" xfId="1272" xr:uid="{00000000-0005-0000-0000-00003E250000}"/>
    <cellStyle name="Comma 48 5 3 2" xfId="1273" xr:uid="{00000000-0005-0000-0000-00003F250000}"/>
    <cellStyle name="Comma 48 5 4" xfId="1274" xr:uid="{00000000-0005-0000-0000-000040250000}"/>
    <cellStyle name="Comma 48 5 4 2" xfId="1275" xr:uid="{00000000-0005-0000-0000-000041250000}"/>
    <cellStyle name="Comma 48 5 5" xfId="1276" xr:uid="{00000000-0005-0000-0000-000042250000}"/>
    <cellStyle name="Comma 48 6" xfId="1277" xr:uid="{00000000-0005-0000-0000-000043250000}"/>
    <cellStyle name="Comma 48 6 2" xfId="1278" xr:uid="{00000000-0005-0000-0000-000044250000}"/>
    <cellStyle name="Comma 48 6 2 2" xfId="1279" xr:uid="{00000000-0005-0000-0000-000045250000}"/>
    <cellStyle name="Comma 48 6 2 2 2" xfId="1280" xr:uid="{00000000-0005-0000-0000-000046250000}"/>
    <cellStyle name="Comma 48 6 2 3" xfId="1281" xr:uid="{00000000-0005-0000-0000-000047250000}"/>
    <cellStyle name="Comma 48 6 3" xfId="1282" xr:uid="{00000000-0005-0000-0000-000048250000}"/>
    <cellStyle name="Comma 48 6 3 2" xfId="1283" xr:uid="{00000000-0005-0000-0000-000049250000}"/>
    <cellStyle name="Comma 48 6 4" xfId="1284" xr:uid="{00000000-0005-0000-0000-00004A250000}"/>
    <cellStyle name="Comma 48 6 4 2" xfId="1285" xr:uid="{00000000-0005-0000-0000-00004B250000}"/>
    <cellStyle name="Comma 48 6 5" xfId="1286" xr:uid="{00000000-0005-0000-0000-00004C250000}"/>
    <cellStyle name="Comma 48 7" xfId="1287" xr:uid="{00000000-0005-0000-0000-00004D250000}"/>
    <cellStyle name="Comma 48 7 2" xfId="1288" xr:uid="{00000000-0005-0000-0000-00004E250000}"/>
    <cellStyle name="Comma 48 7 2 2" xfId="1289" xr:uid="{00000000-0005-0000-0000-00004F250000}"/>
    <cellStyle name="Comma 48 7 2 2 2" xfId="1290" xr:uid="{00000000-0005-0000-0000-000050250000}"/>
    <cellStyle name="Comma 48 7 2 3" xfId="1291" xr:uid="{00000000-0005-0000-0000-000051250000}"/>
    <cellStyle name="Comma 48 7 3" xfId="1292" xr:uid="{00000000-0005-0000-0000-000052250000}"/>
    <cellStyle name="Comma 48 7 3 2" xfId="1293" xr:uid="{00000000-0005-0000-0000-000053250000}"/>
    <cellStyle name="Comma 48 7 4" xfId="1294" xr:uid="{00000000-0005-0000-0000-000054250000}"/>
    <cellStyle name="Comma 48 8" xfId="1295" xr:uid="{00000000-0005-0000-0000-000055250000}"/>
    <cellStyle name="Comma 48 8 2" xfId="1296" xr:uid="{00000000-0005-0000-0000-000056250000}"/>
    <cellStyle name="Comma 48 8 2 2" xfId="1297" xr:uid="{00000000-0005-0000-0000-000057250000}"/>
    <cellStyle name="Comma 48 8 2 2 2" xfId="1298" xr:uid="{00000000-0005-0000-0000-000058250000}"/>
    <cellStyle name="Comma 48 8 2 3" xfId="1299" xr:uid="{00000000-0005-0000-0000-000059250000}"/>
    <cellStyle name="Comma 48 8 3" xfId="1300" xr:uid="{00000000-0005-0000-0000-00005A250000}"/>
    <cellStyle name="Comma 48 8 3 2" xfId="1301" xr:uid="{00000000-0005-0000-0000-00005B250000}"/>
    <cellStyle name="Comma 48 8 4" xfId="1302" xr:uid="{00000000-0005-0000-0000-00005C250000}"/>
    <cellStyle name="Comma 48 9" xfId="1303" xr:uid="{00000000-0005-0000-0000-00005D250000}"/>
    <cellStyle name="Comma 48 9 2" xfId="1304" xr:uid="{00000000-0005-0000-0000-00005E250000}"/>
    <cellStyle name="Comma 48 9 2 2" xfId="1305" xr:uid="{00000000-0005-0000-0000-00005F250000}"/>
    <cellStyle name="Comma 48 9 3" xfId="1306" xr:uid="{00000000-0005-0000-0000-000060250000}"/>
    <cellStyle name="Comma 49" xfId="1307" xr:uid="{00000000-0005-0000-0000-000061250000}"/>
    <cellStyle name="Comma 49 10" xfId="1308" xr:uid="{00000000-0005-0000-0000-000062250000}"/>
    <cellStyle name="Comma 49 10 2" xfId="1309" xr:uid="{00000000-0005-0000-0000-000063250000}"/>
    <cellStyle name="Comma 49 11" xfId="1310" xr:uid="{00000000-0005-0000-0000-000064250000}"/>
    <cellStyle name="Comma 49 11 2" xfId="1311" xr:uid="{00000000-0005-0000-0000-000065250000}"/>
    <cellStyle name="Comma 49 12" xfId="1312" xr:uid="{00000000-0005-0000-0000-000066250000}"/>
    <cellStyle name="Comma 49 2" xfId="1313" xr:uid="{00000000-0005-0000-0000-000067250000}"/>
    <cellStyle name="Comma 49 2 2" xfId="1314" xr:uid="{00000000-0005-0000-0000-000068250000}"/>
    <cellStyle name="Comma 49 2 2 2" xfId="1315" xr:uid="{00000000-0005-0000-0000-000069250000}"/>
    <cellStyle name="Comma 49 2 2 2 2" xfId="1316" xr:uid="{00000000-0005-0000-0000-00006A250000}"/>
    <cellStyle name="Comma 49 2 2 3" xfId="1317" xr:uid="{00000000-0005-0000-0000-00006B250000}"/>
    <cellStyle name="Comma 49 2 3" xfId="1318" xr:uid="{00000000-0005-0000-0000-00006C250000}"/>
    <cellStyle name="Comma 49 2 3 2" xfId="1319" xr:uid="{00000000-0005-0000-0000-00006D250000}"/>
    <cellStyle name="Comma 49 2 4" xfId="1320" xr:uid="{00000000-0005-0000-0000-00006E250000}"/>
    <cellStyle name="Comma 49 2 4 2" xfId="1321" xr:uid="{00000000-0005-0000-0000-00006F250000}"/>
    <cellStyle name="Comma 49 2 5" xfId="1322" xr:uid="{00000000-0005-0000-0000-000070250000}"/>
    <cellStyle name="Comma 49 3" xfId="1323" xr:uid="{00000000-0005-0000-0000-000071250000}"/>
    <cellStyle name="Comma 49 3 2" xfId="1324" xr:uid="{00000000-0005-0000-0000-000072250000}"/>
    <cellStyle name="Comma 49 3 2 2" xfId="1325" xr:uid="{00000000-0005-0000-0000-000073250000}"/>
    <cellStyle name="Comma 49 3 2 2 2" xfId="1326" xr:uid="{00000000-0005-0000-0000-000074250000}"/>
    <cellStyle name="Comma 49 3 2 3" xfId="1327" xr:uid="{00000000-0005-0000-0000-000075250000}"/>
    <cellStyle name="Comma 49 3 3" xfId="1328" xr:uid="{00000000-0005-0000-0000-000076250000}"/>
    <cellStyle name="Comma 49 3 3 2" xfId="1329" xr:uid="{00000000-0005-0000-0000-000077250000}"/>
    <cellStyle name="Comma 49 3 4" xfId="1330" xr:uid="{00000000-0005-0000-0000-000078250000}"/>
    <cellStyle name="Comma 49 3 4 2" xfId="1331" xr:uid="{00000000-0005-0000-0000-000079250000}"/>
    <cellStyle name="Comma 49 3 5" xfId="1332" xr:uid="{00000000-0005-0000-0000-00007A250000}"/>
    <cellStyle name="Comma 49 4" xfId="1333" xr:uid="{00000000-0005-0000-0000-00007B250000}"/>
    <cellStyle name="Comma 49 4 2" xfId="1334" xr:uid="{00000000-0005-0000-0000-00007C250000}"/>
    <cellStyle name="Comma 49 4 2 2" xfId="1335" xr:uid="{00000000-0005-0000-0000-00007D250000}"/>
    <cellStyle name="Comma 49 4 2 2 2" xfId="1336" xr:uid="{00000000-0005-0000-0000-00007E250000}"/>
    <cellStyle name="Comma 49 4 2 3" xfId="1337" xr:uid="{00000000-0005-0000-0000-00007F250000}"/>
    <cellStyle name="Comma 49 4 3" xfId="1338" xr:uid="{00000000-0005-0000-0000-000080250000}"/>
    <cellStyle name="Comma 49 4 3 2" xfId="1339" xr:uid="{00000000-0005-0000-0000-000081250000}"/>
    <cellStyle name="Comma 49 4 4" xfId="1340" xr:uid="{00000000-0005-0000-0000-000082250000}"/>
    <cellStyle name="Comma 49 4 4 2" xfId="1341" xr:uid="{00000000-0005-0000-0000-000083250000}"/>
    <cellStyle name="Comma 49 4 5" xfId="1342" xr:uid="{00000000-0005-0000-0000-000084250000}"/>
    <cellStyle name="Comma 49 5" xfId="1343" xr:uid="{00000000-0005-0000-0000-000085250000}"/>
    <cellStyle name="Comma 49 5 2" xfId="1344" xr:uid="{00000000-0005-0000-0000-000086250000}"/>
    <cellStyle name="Comma 49 5 2 2" xfId="1345" xr:uid="{00000000-0005-0000-0000-000087250000}"/>
    <cellStyle name="Comma 49 5 2 2 2" xfId="1346" xr:uid="{00000000-0005-0000-0000-000088250000}"/>
    <cellStyle name="Comma 49 5 2 3" xfId="1347" xr:uid="{00000000-0005-0000-0000-000089250000}"/>
    <cellStyle name="Comma 49 5 3" xfId="1348" xr:uid="{00000000-0005-0000-0000-00008A250000}"/>
    <cellStyle name="Comma 49 5 3 2" xfId="1349" xr:uid="{00000000-0005-0000-0000-00008B250000}"/>
    <cellStyle name="Comma 49 5 4" xfId="1350" xr:uid="{00000000-0005-0000-0000-00008C250000}"/>
    <cellStyle name="Comma 49 5 4 2" xfId="1351" xr:uid="{00000000-0005-0000-0000-00008D250000}"/>
    <cellStyle name="Comma 49 5 5" xfId="1352" xr:uid="{00000000-0005-0000-0000-00008E250000}"/>
    <cellStyle name="Comma 49 6" xfId="1353" xr:uid="{00000000-0005-0000-0000-00008F250000}"/>
    <cellStyle name="Comma 49 6 2" xfId="1354" xr:uid="{00000000-0005-0000-0000-000090250000}"/>
    <cellStyle name="Comma 49 6 2 2" xfId="1355" xr:uid="{00000000-0005-0000-0000-000091250000}"/>
    <cellStyle name="Comma 49 6 2 2 2" xfId="1356" xr:uid="{00000000-0005-0000-0000-000092250000}"/>
    <cellStyle name="Comma 49 6 2 3" xfId="1357" xr:uid="{00000000-0005-0000-0000-000093250000}"/>
    <cellStyle name="Comma 49 6 3" xfId="1358" xr:uid="{00000000-0005-0000-0000-000094250000}"/>
    <cellStyle name="Comma 49 6 3 2" xfId="1359" xr:uid="{00000000-0005-0000-0000-000095250000}"/>
    <cellStyle name="Comma 49 6 4" xfId="1360" xr:uid="{00000000-0005-0000-0000-000096250000}"/>
    <cellStyle name="Comma 49 6 4 2" xfId="1361" xr:uid="{00000000-0005-0000-0000-000097250000}"/>
    <cellStyle name="Comma 49 6 5" xfId="1362" xr:uid="{00000000-0005-0000-0000-000098250000}"/>
    <cellStyle name="Comma 49 7" xfId="1363" xr:uid="{00000000-0005-0000-0000-000099250000}"/>
    <cellStyle name="Comma 49 7 2" xfId="1364" xr:uid="{00000000-0005-0000-0000-00009A250000}"/>
    <cellStyle name="Comma 49 7 2 2" xfId="1365" xr:uid="{00000000-0005-0000-0000-00009B250000}"/>
    <cellStyle name="Comma 49 7 2 2 2" xfId="1366" xr:uid="{00000000-0005-0000-0000-00009C250000}"/>
    <cellStyle name="Comma 49 7 2 3" xfId="1367" xr:uid="{00000000-0005-0000-0000-00009D250000}"/>
    <cellStyle name="Comma 49 7 3" xfId="1368" xr:uid="{00000000-0005-0000-0000-00009E250000}"/>
    <cellStyle name="Comma 49 7 3 2" xfId="1369" xr:uid="{00000000-0005-0000-0000-00009F250000}"/>
    <cellStyle name="Comma 49 7 4" xfId="1370" xr:uid="{00000000-0005-0000-0000-0000A0250000}"/>
    <cellStyle name="Comma 49 8" xfId="1371" xr:uid="{00000000-0005-0000-0000-0000A1250000}"/>
    <cellStyle name="Comma 49 8 2" xfId="1372" xr:uid="{00000000-0005-0000-0000-0000A2250000}"/>
    <cellStyle name="Comma 49 8 2 2" xfId="1373" xr:uid="{00000000-0005-0000-0000-0000A3250000}"/>
    <cellStyle name="Comma 49 8 2 2 2" xfId="1374" xr:uid="{00000000-0005-0000-0000-0000A4250000}"/>
    <cellStyle name="Comma 49 8 2 3" xfId="1375" xr:uid="{00000000-0005-0000-0000-0000A5250000}"/>
    <cellStyle name="Comma 49 8 3" xfId="1376" xr:uid="{00000000-0005-0000-0000-0000A6250000}"/>
    <cellStyle name="Comma 49 8 3 2" xfId="1377" xr:uid="{00000000-0005-0000-0000-0000A7250000}"/>
    <cellStyle name="Comma 49 8 4" xfId="1378" xr:uid="{00000000-0005-0000-0000-0000A8250000}"/>
    <cellStyle name="Comma 49 9" xfId="1379" xr:uid="{00000000-0005-0000-0000-0000A9250000}"/>
    <cellStyle name="Comma 49 9 2" xfId="1380" xr:uid="{00000000-0005-0000-0000-0000AA250000}"/>
    <cellStyle name="Comma 49 9 2 2" xfId="1381" xr:uid="{00000000-0005-0000-0000-0000AB250000}"/>
    <cellStyle name="Comma 49 9 3" xfId="1382" xr:uid="{00000000-0005-0000-0000-0000AC250000}"/>
    <cellStyle name="Comma 5" xfId="61" xr:uid="{00000000-0005-0000-0000-0000AD250000}"/>
    <cellStyle name="Comma 5 10" xfId="4627" xr:uid="{00000000-0005-0000-0000-0000AE250000}"/>
    <cellStyle name="Comma 5 10 2" xfId="7729" xr:uid="{00000000-0005-0000-0000-0000AF250000}"/>
    <cellStyle name="Comma 5 10 2 2" xfId="13921" xr:uid="{00000000-0005-0000-0000-0000B0250000}"/>
    <cellStyle name="Comma 5 10 2 2 2" xfId="32881" xr:uid="{00000000-0005-0000-0000-0000B1250000}"/>
    <cellStyle name="Comma 5 10 2 2 3" xfId="51345" xr:uid="{00000000-0005-0000-0000-0000B2250000}"/>
    <cellStyle name="Comma 5 10 2 3" xfId="20073" xr:uid="{00000000-0005-0000-0000-0000B3250000}"/>
    <cellStyle name="Comma 5 10 2 3 2" xfId="39033" xr:uid="{00000000-0005-0000-0000-0000B4250000}"/>
    <cellStyle name="Comma 5 10 2 3 3" xfId="57497" xr:uid="{00000000-0005-0000-0000-0000B5250000}"/>
    <cellStyle name="Comma 5 10 2 4" xfId="26728" xr:uid="{00000000-0005-0000-0000-0000B6250000}"/>
    <cellStyle name="Comma 5 10 2 5" xfId="45192" xr:uid="{00000000-0005-0000-0000-0000B7250000}"/>
    <cellStyle name="Comma 5 10 3" xfId="10855" xr:uid="{00000000-0005-0000-0000-0000B8250000}"/>
    <cellStyle name="Comma 5 10 3 2" xfId="29815" xr:uid="{00000000-0005-0000-0000-0000B9250000}"/>
    <cellStyle name="Comma 5 10 3 3" xfId="48279" xr:uid="{00000000-0005-0000-0000-0000BA250000}"/>
    <cellStyle name="Comma 5 10 4" xfId="17007" xr:uid="{00000000-0005-0000-0000-0000BB250000}"/>
    <cellStyle name="Comma 5 10 4 2" xfId="35967" xr:uid="{00000000-0005-0000-0000-0000BC250000}"/>
    <cellStyle name="Comma 5 10 4 3" xfId="54431" xr:uid="{00000000-0005-0000-0000-0000BD250000}"/>
    <cellStyle name="Comma 5 10 5" xfId="23662" xr:uid="{00000000-0005-0000-0000-0000BE250000}"/>
    <cellStyle name="Comma 5 10 6" xfId="42126" xr:uid="{00000000-0005-0000-0000-0000BF250000}"/>
    <cellStyle name="Comma 5 11" xfId="6194" xr:uid="{00000000-0005-0000-0000-0000C0250000}"/>
    <cellStyle name="Comma 5 11 2" xfId="12387" xr:uid="{00000000-0005-0000-0000-0000C1250000}"/>
    <cellStyle name="Comma 5 11 2 2" xfId="31347" xr:uid="{00000000-0005-0000-0000-0000C2250000}"/>
    <cellStyle name="Comma 5 11 2 3" xfId="49811" xr:uid="{00000000-0005-0000-0000-0000C3250000}"/>
    <cellStyle name="Comma 5 11 3" xfId="18539" xr:uid="{00000000-0005-0000-0000-0000C4250000}"/>
    <cellStyle name="Comma 5 11 3 2" xfId="37499" xr:uid="{00000000-0005-0000-0000-0000C5250000}"/>
    <cellStyle name="Comma 5 11 3 3" xfId="55963" xr:uid="{00000000-0005-0000-0000-0000C6250000}"/>
    <cellStyle name="Comma 5 11 4" xfId="25194" xr:uid="{00000000-0005-0000-0000-0000C7250000}"/>
    <cellStyle name="Comma 5 11 5" xfId="43658" xr:uid="{00000000-0005-0000-0000-0000C8250000}"/>
    <cellStyle name="Comma 5 12" xfId="9321" xr:uid="{00000000-0005-0000-0000-0000C9250000}"/>
    <cellStyle name="Comma 5 12 2" xfId="28281" xr:uid="{00000000-0005-0000-0000-0000CA250000}"/>
    <cellStyle name="Comma 5 12 3" xfId="46745" xr:uid="{00000000-0005-0000-0000-0000CB250000}"/>
    <cellStyle name="Comma 5 13" xfId="15473" xr:uid="{00000000-0005-0000-0000-0000CC250000}"/>
    <cellStyle name="Comma 5 13 2" xfId="34433" xr:uid="{00000000-0005-0000-0000-0000CD250000}"/>
    <cellStyle name="Comma 5 13 3" xfId="52897" xr:uid="{00000000-0005-0000-0000-0000CE250000}"/>
    <cellStyle name="Comma 5 14" xfId="22066" xr:uid="{00000000-0005-0000-0000-0000CF250000}"/>
    <cellStyle name="Comma 5 15" xfId="22128" xr:uid="{00000000-0005-0000-0000-0000D0250000}"/>
    <cellStyle name="Comma 5 16" xfId="40589" xr:uid="{00000000-0005-0000-0000-0000D1250000}"/>
    <cellStyle name="Comma 5 2" xfId="62" xr:uid="{00000000-0005-0000-0000-0000D2250000}"/>
    <cellStyle name="Comma 5 2 10" xfId="15479" xr:uid="{00000000-0005-0000-0000-0000D3250000}"/>
    <cellStyle name="Comma 5 2 10 2" xfId="34439" xr:uid="{00000000-0005-0000-0000-0000D4250000}"/>
    <cellStyle name="Comma 5 2 10 3" xfId="52903" xr:uid="{00000000-0005-0000-0000-0000D5250000}"/>
    <cellStyle name="Comma 5 2 11" xfId="22067" xr:uid="{00000000-0005-0000-0000-0000D6250000}"/>
    <cellStyle name="Comma 5 2 12" xfId="22134" xr:uid="{00000000-0005-0000-0000-0000D7250000}"/>
    <cellStyle name="Comma 5 2 13" xfId="40595" xr:uid="{00000000-0005-0000-0000-0000D8250000}"/>
    <cellStyle name="Comma 5 2 2" xfId="63" xr:uid="{00000000-0005-0000-0000-0000D9250000}"/>
    <cellStyle name="Comma 5 2 2 10" xfId="22145" xr:uid="{00000000-0005-0000-0000-0000DA250000}"/>
    <cellStyle name="Comma 5 2 2 11" xfId="40606" xr:uid="{00000000-0005-0000-0000-0000DB250000}"/>
    <cellStyle name="Comma 5 2 2 2" xfId="283" xr:uid="{00000000-0005-0000-0000-0000DC250000}"/>
    <cellStyle name="Comma 5 2 2 2 2" xfId="4546" xr:uid="{00000000-0005-0000-0000-0000DD250000}"/>
    <cellStyle name="Comma 5 2 2 2 2 2" xfId="6169" xr:uid="{00000000-0005-0000-0000-0000DE250000}"/>
    <cellStyle name="Comma 5 2 2 2 2 2 2" xfId="9255" xr:uid="{00000000-0005-0000-0000-0000DF250000}"/>
    <cellStyle name="Comma 5 2 2 2 2 2 2 2" xfId="15447" xr:uid="{00000000-0005-0000-0000-0000E0250000}"/>
    <cellStyle name="Comma 5 2 2 2 2 2 2 2 2" xfId="34407" xr:uid="{00000000-0005-0000-0000-0000E1250000}"/>
    <cellStyle name="Comma 5 2 2 2 2 2 2 2 3" xfId="52871" xr:uid="{00000000-0005-0000-0000-0000E2250000}"/>
    <cellStyle name="Comma 5 2 2 2 2 2 2 3" xfId="21599" xr:uid="{00000000-0005-0000-0000-0000E3250000}"/>
    <cellStyle name="Comma 5 2 2 2 2 2 2 3 2" xfId="40559" xr:uid="{00000000-0005-0000-0000-0000E4250000}"/>
    <cellStyle name="Comma 5 2 2 2 2 2 2 3 3" xfId="59023" xr:uid="{00000000-0005-0000-0000-0000E5250000}"/>
    <cellStyle name="Comma 5 2 2 2 2 2 2 4" xfId="28254" xr:uid="{00000000-0005-0000-0000-0000E6250000}"/>
    <cellStyle name="Comma 5 2 2 2 2 2 2 5" xfId="46718" xr:uid="{00000000-0005-0000-0000-0000E7250000}"/>
    <cellStyle name="Comma 5 2 2 2 2 2 3" xfId="12381" xr:uid="{00000000-0005-0000-0000-0000E8250000}"/>
    <cellStyle name="Comma 5 2 2 2 2 2 3 2" xfId="31341" xr:uid="{00000000-0005-0000-0000-0000E9250000}"/>
    <cellStyle name="Comma 5 2 2 2 2 2 3 3" xfId="49805" xr:uid="{00000000-0005-0000-0000-0000EA250000}"/>
    <cellStyle name="Comma 5 2 2 2 2 2 4" xfId="18533" xr:uid="{00000000-0005-0000-0000-0000EB250000}"/>
    <cellStyle name="Comma 5 2 2 2 2 2 4 2" xfId="37493" xr:uid="{00000000-0005-0000-0000-0000EC250000}"/>
    <cellStyle name="Comma 5 2 2 2 2 2 4 3" xfId="55957" xr:uid="{00000000-0005-0000-0000-0000ED250000}"/>
    <cellStyle name="Comma 5 2 2 2 2 2 5" xfId="25188" xr:uid="{00000000-0005-0000-0000-0000EE250000}"/>
    <cellStyle name="Comma 5 2 2 2 2 2 6" xfId="43652" xr:uid="{00000000-0005-0000-0000-0000EF250000}"/>
    <cellStyle name="Comma 5 2 2 2 2 3" xfId="7720" xr:uid="{00000000-0005-0000-0000-0000F0250000}"/>
    <cellStyle name="Comma 5 2 2 2 2 3 2" xfId="13913" xr:uid="{00000000-0005-0000-0000-0000F1250000}"/>
    <cellStyle name="Comma 5 2 2 2 2 3 2 2" xfId="32873" xr:uid="{00000000-0005-0000-0000-0000F2250000}"/>
    <cellStyle name="Comma 5 2 2 2 2 3 2 3" xfId="51337" xr:uid="{00000000-0005-0000-0000-0000F3250000}"/>
    <cellStyle name="Comma 5 2 2 2 2 3 3" xfId="20065" xr:uid="{00000000-0005-0000-0000-0000F4250000}"/>
    <cellStyle name="Comma 5 2 2 2 2 3 3 2" xfId="39025" xr:uid="{00000000-0005-0000-0000-0000F5250000}"/>
    <cellStyle name="Comma 5 2 2 2 2 3 3 3" xfId="57489" xr:uid="{00000000-0005-0000-0000-0000F6250000}"/>
    <cellStyle name="Comma 5 2 2 2 2 3 4" xfId="26720" xr:uid="{00000000-0005-0000-0000-0000F7250000}"/>
    <cellStyle name="Comma 5 2 2 2 2 3 5" xfId="45184" xr:uid="{00000000-0005-0000-0000-0000F8250000}"/>
    <cellStyle name="Comma 5 2 2 2 2 4" xfId="10847" xr:uid="{00000000-0005-0000-0000-0000F9250000}"/>
    <cellStyle name="Comma 5 2 2 2 2 4 2" xfId="29807" xr:uid="{00000000-0005-0000-0000-0000FA250000}"/>
    <cellStyle name="Comma 5 2 2 2 2 4 3" xfId="48271" xr:uid="{00000000-0005-0000-0000-0000FB250000}"/>
    <cellStyle name="Comma 5 2 2 2 2 5" xfId="16999" xr:uid="{00000000-0005-0000-0000-0000FC250000}"/>
    <cellStyle name="Comma 5 2 2 2 2 5 2" xfId="35959" xr:uid="{00000000-0005-0000-0000-0000FD250000}"/>
    <cellStyle name="Comma 5 2 2 2 2 5 3" xfId="54423" xr:uid="{00000000-0005-0000-0000-0000FE250000}"/>
    <cellStyle name="Comma 5 2 2 2 2 6" xfId="23654" xr:uid="{00000000-0005-0000-0000-0000FF250000}"/>
    <cellStyle name="Comma 5 2 2 2 2 7" xfId="42118" xr:uid="{00000000-0005-0000-0000-000000260000}"/>
    <cellStyle name="Comma 5 2 2 2 3" xfId="5401" xr:uid="{00000000-0005-0000-0000-000001260000}"/>
    <cellStyle name="Comma 5 2 2 2 3 2" xfId="8486" xr:uid="{00000000-0005-0000-0000-000002260000}"/>
    <cellStyle name="Comma 5 2 2 2 3 2 2" xfId="14678" xr:uid="{00000000-0005-0000-0000-000003260000}"/>
    <cellStyle name="Comma 5 2 2 2 3 2 2 2" xfId="33638" xr:uid="{00000000-0005-0000-0000-000004260000}"/>
    <cellStyle name="Comma 5 2 2 2 3 2 2 3" xfId="52102" xr:uid="{00000000-0005-0000-0000-000005260000}"/>
    <cellStyle name="Comma 5 2 2 2 3 2 3" xfId="20830" xr:uid="{00000000-0005-0000-0000-000006260000}"/>
    <cellStyle name="Comma 5 2 2 2 3 2 3 2" xfId="39790" xr:uid="{00000000-0005-0000-0000-000007260000}"/>
    <cellStyle name="Comma 5 2 2 2 3 2 3 3" xfId="58254" xr:uid="{00000000-0005-0000-0000-000008260000}"/>
    <cellStyle name="Comma 5 2 2 2 3 2 4" xfId="27485" xr:uid="{00000000-0005-0000-0000-000009260000}"/>
    <cellStyle name="Comma 5 2 2 2 3 2 5" xfId="45949" xr:uid="{00000000-0005-0000-0000-00000A260000}"/>
    <cellStyle name="Comma 5 2 2 2 3 3" xfId="11612" xr:uid="{00000000-0005-0000-0000-00000B260000}"/>
    <cellStyle name="Comma 5 2 2 2 3 3 2" xfId="30572" xr:uid="{00000000-0005-0000-0000-00000C260000}"/>
    <cellStyle name="Comma 5 2 2 2 3 3 3" xfId="49036" xr:uid="{00000000-0005-0000-0000-00000D260000}"/>
    <cellStyle name="Comma 5 2 2 2 3 4" xfId="17764" xr:uid="{00000000-0005-0000-0000-00000E260000}"/>
    <cellStyle name="Comma 5 2 2 2 3 4 2" xfId="36724" xr:uid="{00000000-0005-0000-0000-00000F260000}"/>
    <cellStyle name="Comma 5 2 2 2 3 4 3" xfId="55188" xr:uid="{00000000-0005-0000-0000-000010260000}"/>
    <cellStyle name="Comma 5 2 2 2 3 5" xfId="24419" xr:uid="{00000000-0005-0000-0000-000011260000}"/>
    <cellStyle name="Comma 5 2 2 2 3 6" xfId="42883" xr:uid="{00000000-0005-0000-0000-000012260000}"/>
    <cellStyle name="Comma 5 2 2 2 4" xfId="6951" xr:uid="{00000000-0005-0000-0000-000013260000}"/>
    <cellStyle name="Comma 5 2 2 2 4 2" xfId="13144" xr:uid="{00000000-0005-0000-0000-000014260000}"/>
    <cellStyle name="Comma 5 2 2 2 4 2 2" xfId="32104" xr:uid="{00000000-0005-0000-0000-000015260000}"/>
    <cellStyle name="Comma 5 2 2 2 4 2 3" xfId="50568" xr:uid="{00000000-0005-0000-0000-000016260000}"/>
    <cellStyle name="Comma 5 2 2 2 4 3" xfId="19296" xr:uid="{00000000-0005-0000-0000-000017260000}"/>
    <cellStyle name="Comma 5 2 2 2 4 3 2" xfId="38256" xr:uid="{00000000-0005-0000-0000-000018260000}"/>
    <cellStyle name="Comma 5 2 2 2 4 3 3" xfId="56720" xr:uid="{00000000-0005-0000-0000-000019260000}"/>
    <cellStyle name="Comma 5 2 2 2 4 4" xfId="25951" xr:uid="{00000000-0005-0000-0000-00001A260000}"/>
    <cellStyle name="Comma 5 2 2 2 4 5" xfId="44415" xr:uid="{00000000-0005-0000-0000-00001B260000}"/>
    <cellStyle name="Comma 5 2 2 2 5" xfId="10078" xr:uid="{00000000-0005-0000-0000-00001C260000}"/>
    <cellStyle name="Comma 5 2 2 2 5 2" xfId="29038" xr:uid="{00000000-0005-0000-0000-00001D260000}"/>
    <cellStyle name="Comma 5 2 2 2 5 3" xfId="47502" xr:uid="{00000000-0005-0000-0000-00001E260000}"/>
    <cellStyle name="Comma 5 2 2 2 6" xfId="16230" xr:uid="{00000000-0005-0000-0000-00001F260000}"/>
    <cellStyle name="Comma 5 2 2 2 6 2" xfId="35190" xr:uid="{00000000-0005-0000-0000-000020260000}"/>
    <cellStyle name="Comma 5 2 2 2 6 3" xfId="53654" xr:uid="{00000000-0005-0000-0000-000021260000}"/>
    <cellStyle name="Comma 5 2 2 2 7" xfId="22885" xr:uid="{00000000-0005-0000-0000-000022260000}"/>
    <cellStyle name="Comma 5 2 2 2 8" xfId="41349" xr:uid="{00000000-0005-0000-0000-000023260000}"/>
    <cellStyle name="Comma 5 2 2 3" xfId="1385" xr:uid="{00000000-0005-0000-0000-000024260000}"/>
    <cellStyle name="Comma 5 2 2 4" xfId="3841" xr:uid="{00000000-0005-0000-0000-000025260000}"/>
    <cellStyle name="Comma 5 2 2 4 2" xfId="5430" xr:uid="{00000000-0005-0000-0000-000026260000}"/>
    <cellStyle name="Comma 5 2 2 4 2 2" xfId="8515" xr:uid="{00000000-0005-0000-0000-000027260000}"/>
    <cellStyle name="Comma 5 2 2 4 2 2 2" xfId="14707" xr:uid="{00000000-0005-0000-0000-000028260000}"/>
    <cellStyle name="Comma 5 2 2 4 2 2 2 2" xfId="33667" xr:uid="{00000000-0005-0000-0000-000029260000}"/>
    <cellStyle name="Comma 5 2 2 4 2 2 2 3" xfId="52131" xr:uid="{00000000-0005-0000-0000-00002A260000}"/>
    <cellStyle name="Comma 5 2 2 4 2 2 3" xfId="20859" xr:uid="{00000000-0005-0000-0000-00002B260000}"/>
    <cellStyle name="Comma 5 2 2 4 2 2 3 2" xfId="39819" xr:uid="{00000000-0005-0000-0000-00002C260000}"/>
    <cellStyle name="Comma 5 2 2 4 2 2 3 3" xfId="58283" xr:uid="{00000000-0005-0000-0000-00002D260000}"/>
    <cellStyle name="Comma 5 2 2 4 2 2 4" xfId="27514" xr:uid="{00000000-0005-0000-0000-00002E260000}"/>
    <cellStyle name="Comma 5 2 2 4 2 2 5" xfId="45978" xr:uid="{00000000-0005-0000-0000-00002F260000}"/>
    <cellStyle name="Comma 5 2 2 4 2 3" xfId="11641" xr:uid="{00000000-0005-0000-0000-000030260000}"/>
    <cellStyle name="Comma 5 2 2 4 2 3 2" xfId="30601" xr:uid="{00000000-0005-0000-0000-000031260000}"/>
    <cellStyle name="Comma 5 2 2 4 2 3 3" xfId="49065" xr:uid="{00000000-0005-0000-0000-000032260000}"/>
    <cellStyle name="Comma 5 2 2 4 2 4" xfId="17793" xr:uid="{00000000-0005-0000-0000-000033260000}"/>
    <cellStyle name="Comma 5 2 2 4 2 4 2" xfId="36753" xr:uid="{00000000-0005-0000-0000-000034260000}"/>
    <cellStyle name="Comma 5 2 2 4 2 4 3" xfId="55217" xr:uid="{00000000-0005-0000-0000-000035260000}"/>
    <cellStyle name="Comma 5 2 2 4 2 5" xfId="24448" xr:uid="{00000000-0005-0000-0000-000036260000}"/>
    <cellStyle name="Comma 5 2 2 4 2 6" xfId="42912" xr:uid="{00000000-0005-0000-0000-000037260000}"/>
    <cellStyle name="Comma 5 2 2 4 3" xfId="6980" xr:uid="{00000000-0005-0000-0000-000038260000}"/>
    <cellStyle name="Comma 5 2 2 4 3 2" xfId="13173" xr:uid="{00000000-0005-0000-0000-000039260000}"/>
    <cellStyle name="Comma 5 2 2 4 3 2 2" xfId="32133" xr:uid="{00000000-0005-0000-0000-00003A260000}"/>
    <cellStyle name="Comma 5 2 2 4 3 2 3" xfId="50597" xr:uid="{00000000-0005-0000-0000-00003B260000}"/>
    <cellStyle name="Comma 5 2 2 4 3 3" xfId="19325" xr:uid="{00000000-0005-0000-0000-00003C260000}"/>
    <cellStyle name="Comma 5 2 2 4 3 3 2" xfId="38285" xr:uid="{00000000-0005-0000-0000-00003D260000}"/>
    <cellStyle name="Comma 5 2 2 4 3 3 3" xfId="56749" xr:uid="{00000000-0005-0000-0000-00003E260000}"/>
    <cellStyle name="Comma 5 2 2 4 3 4" xfId="25980" xr:uid="{00000000-0005-0000-0000-00003F260000}"/>
    <cellStyle name="Comma 5 2 2 4 3 5" xfId="44444" xr:uid="{00000000-0005-0000-0000-000040260000}"/>
    <cellStyle name="Comma 5 2 2 4 4" xfId="10107" xr:uid="{00000000-0005-0000-0000-000041260000}"/>
    <cellStyle name="Comma 5 2 2 4 4 2" xfId="29067" xr:uid="{00000000-0005-0000-0000-000042260000}"/>
    <cellStyle name="Comma 5 2 2 4 4 3" xfId="47531" xr:uid="{00000000-0005-0000-0000-000043260000}"/>
    <cellStyle name="Comma 5 2 2 4 5" xfId="16259" xr:uid="{00000000-0005-0000-0000-000044260000}"/>
    <cellStyle name="Comma 5 2 2 4 5 2" xfId="35219" xr:uid="{00000000-0005-0000-0000-000045260000}"/>
    <cellStyle name="Comma 5 2 2 4 5 3" xfId="53683" xr:uid="{00000000-0005-0000-0000-000046260000}"/>
    <cellStyle name="Comma 5 2 2 4 6" xfId="22914" xr:uid="{00000000-0005-0000-0000-000047260000}"/>
    <cellStyle name="Comma 5 2 2 4 7" xfId="41378" xr:uid="{00000000-0005-0000-0000-000048260000}"/>
    <cellStyle name="Comma 5 2 2 5" xfId="4645" xr:uid="{00000000-0005-0000-0000-000049260000}"/>
    <cellStyle name="Comma 5 2 2 5 2" xfId="7746" xr:uid="{00000000-0005-0000-0000-00004A260000}"/>
    <cellStyle name="Comma 5 2 2 5 2 2" xfId="13938" xr:uid="{00000000-0005-0000-0000-00004B260000}"/>
    <cellStyle name="Comma 5 2 2 5 2 2 2" xfId="32898" xr:uid="{00000000-0005-0000-0000-00004C260000}"/>
    <cellStyle name="Comma 5 2 2 5 2 2 3" xfId="51362" xr:uid="{00000000-0005-0000-0000-00004D260000}"/>
    <cellStyle name="Comma 5 2 2 5 2 3" xfId="20090" xr:uid="{00000000-0005-0000-0000-00004E260000}"/>
    <cellStyle name="Comma 5 2 2 5 2 3 2" xfId="39050" xr:uid="{00000000-0005-0000-0000-00004F260000}"/>
    <cellStyle name="Comma 5 2 2 5 2 3 3" xfId="57514" xr:uid="{00000000-0005-0000-0000-000050260000}"/>
    <cellStyle name="Comma 5 2 2 5 2 4" xfId="26745" xr:uid="{00000000-0005-0000-0000-000051260000}"/>
    <cellStyle name="Comma 5 2 2 5 2 5" xfId="45209" xr:uid="{00000000-0005-0000-0000-000052260000}"/>
    <cellStyle name="Comma 5 2 2 5 3" xfId="10872" xr:uid="{00000000-0005-0000-0000-000053260000}"/>
    <cellStyle name="Comma 5 2 2 5 3 2" xfId="29832" xr:uid="{00000000-0005-0000-0000-000054260000}"/>
    <cellStyle name="Comma 5 2 2 5 3 3" xfId="48296" xr:uid="{00000000-0005-0000-0000-000055260000}"/>
    <cellStyle name="Comma 5 2 2 5 4" xfId="17024" xr:uid="{00000000-0005-0000-0000-000056260000}"/>
    <cellStyle name="Comma 5 2 2 5 4 2" xfId="35984" xr:uid="{00000000-0005-0000-0000-000057260000}"/>
    <cellStyle name="Comma 5 2 2 5 4 3" xfId="54448" xr:uid="{00000000-0005-0000-0000-000058260000}"/>
    <cellStyle name="Comma 5 2 2 5 5" xfId="23679" xr:uid="{00000000-0005-0000-0000-000059260000}"/>
    <cellStyle name="Comma 5 2 2 5 6" xfId="42143" xr:uid="{00000000-0005-0000-0000-00005A260000}"/>
    <cellStyle name="Comma 5 2 2 6" xfId="6211" xr:uid="{00000000-0005-0000-0000-00005B260000}"/>
    <cellStyle name="Comma 5 2 2 6 2" xfId="12404" xr:uid="{00000000-0005-0000-0000-00005C260000}"/>
    <cellStyle name="Comma 5 2 2 6 2 2" xfId="31364" xr:uid="{00000000-0005-0000-0000-00005D260000}"/>
    <cellStyle name="Comma 5 2 2 6 2 3" xfId="49828" xr:uid="{00000000-0005-0000-0000-00005E260000}"/>
    <cellStyle name="Comma 5 2 2 6 3" xfId="18556" xr:uid="{00000000-0005-0000-0000-00005F260000}"/>
    <cellStyle name="Comma 5 2 2 6 3 2" xfId="37516" xr:uid="{00000000-0005-0000-0000-000060260000}"/>
    <cellStyle name="Comma 5 2 2 6 3 3" xfId="55980" xr:uid="{00000000-0005-0000-0000-000061260000}"/>
    <cellStyle name="Comma 5 2 2 6 4" xfId="25211" xr:uid="{00000000-0005-0000-0000-000062260000}"/>
    <cellStyle name="Comma 5 2 2 6 5" xfId="43675" xr:uid="{00000000-0005-0000-0000-000063260000}"/>
    <cellStyle name="Comma 5 2 2 7" xfId="9338" xr:uid="{00000000-0005-0000-0000-000064260000}"/>
    <cellStyle name="Comma 5 2 2 7 2" xfId="28298" xr:uid="{00000000-0005-0000-0000-000065260000}"/>
    <cellStyle name="Comma 5 2 2 7 3" xfId="46762" xr:uid="{00000000-0005-0000-0000-000066260000}"/>
    <cellStyle name="Comma 5 2 2 8" xfId="15490" xr:uid="{00000000-0005-0000-0000-000067260000}"/>
    <cellStyle name="Comma 5 2 2 8 2" xfId="34450" xr:uid="{00000000-0005-0000-0000-000068260000}"/>
    <cellStyle name="Comma 5 2 2 8 3" xfId="52914" xr:uid="{00000000-0005-0000-0000-000069260000}"/>
    <cellStyle name="Comma 5 2 2 9" xfId="22068" xr:uid="{00000000-0005-0000-0000-00006A260000}"/>
    <cellStyle name="Comma 5 2 3" xfId="282" xr:uid="{00000000-0005-0000-0000-00006B260000}"/>
    <cellStyle name="Comma 5 2 3 2" xfId="1386" xr:uid="{00000000-0005-0000-0000-00006C260000}"/>
    <cellStyle name="Comma 5 2 4" xfId="3792" xr:uid="{00000000-0005-0000-0000-00006D260000}"/>
    <cellStyle name="Comma 5 2 4 2" xfId="4537" xr:uid="{00000000-0005-0000-0000-00006E260000}"/>
    <cellStyle name="Comma 5 2 4 2 2" xfId="6160" xr:uid="{00000000-0005-0000-0000-00006F260000}"/>
    <cellStyle name="Comma 5 2 4 2 2 2" xfId="9246" xr:uid="{00000000-0005-0000-0000-000070260000}"/>
    <cellStyle name="Comma 5 2 4 2 2 2 2" xfId="15438" xr:uid="{00000000-0005-0000-0000-000071260000}"/>
    <cellStyle name="Comma 5 2 4 2 2 2 2 2" xfId="34398" xr:uid="{00000000-0005-0000-0000-000072260000}"/>
    <cellStyle name="Comma 5 2 4 2 2 2 2 3" xfId="52862" xr:uid="{00000000-0005-0000-0000-000073260000}"/>
    <cellStyle name="Comma 5 2 4 2 2 2 3" xfId="21590" xr:uid="{00000000-0005-0000-0000-000074260000}"/>
    <cellStyle name="Comma 5 2 4 2 2 2 3 2" xfId="40550" xr:uid="{00000000-0005-0000-0000-000075260000}"/>
    <cellStyle name="Comma 5 2 4 2 2 2 3 3" xfId="59014" xr:uid="{00000000-0005-0000-0000-000076260000}"/>
    <cellStyle name="Comma 5 2 4 2 2 2 4" xfId="28245" xr:uid="{00000000-0005-0000-0000-000077260000}"/>
    <cellStyle name="Comma 5 2 4 2 2 2 5" xfId="46709" xr:uid="{00000000-0005-0000-0000-000078260000}"/>
    <cellStyle name="Comma 5 2 4 2 2 3" xfId="12372" xr:uid="{00000000-0005-0000-0000-000079260000}"/>
    <cellStyle name="Comma 5 2 4 2 2 3 2" xfId="31332" xr:uid="{00000000-0005-0000-0000-00007A260000}"/>
    <cellStyle name="Comma 5 2 4 2 2 3 3" xfId="49796" xr:uid="{00000000-0005-0000-0000-00007B260000}"/>
    <cellStyle name="Comma 5 2 4 2 2 4" xfId="18524" xr:uid="{00000000-0005-0000-0000-00007C260000}"/>
    <cellStyle name="Comma 5 2 4 2 2 4 2" xfId="37484" xr:uid="{00000000-0005-0000-0000-00007D260000}"/>
    <cellStyle name="Comma 5 2 4 2 2 4 3" xfId="55948" xr:uid="{00000000-0005-0000-0000-00007E260000}"/>
    <cellStyle name="Comma 5 2 4 2 2 5" xfId="25179" xr:uid="{00000000-0005-0000-0000-00007F260000}"/>
    <cellStyle name="Comma 5 2 4 2 2 6" xfId="43643" xr:uid="{00000000-0005-0000-0000-000080260000}"/>
    <cellStyle name="Comma 5 2 4 2 3" xfId="7711" xr:uid="{00000000-0005-0000-0000-000081260000}"/>
    <cellStyle name="Comma 5 2 4 2 3 2" xfId="13904" xr:uid="{00000000-0005-0000-0000-000082260000}"/>
    <cellStyle name="Comma 5 2 4 2 3 2 2" xfId="32864" xr:uid="{00000000-0005-0000-0000-000083260000}"/>
    <cellStyle name="Comma 5 2 4 2 3 2 3" xfId="51328" xr:uid="{00000000-0005-0000-0000-000084260000}"/>
    <cellStyle name="Comma 5 2 4 2 3 3" xfId="20056" xr:uid="{00000000-0005-0000-0000-000085260000}"/>
    <cellStyle name="Comma 5 2 4 2 3 3 2" xfId="39016" xr:uid="{00000000-0005-0000-0000-000086260000}"/>
    <cellStyle name="Comma 5 2 4 2 3 3 3" xfId="57480" xr:uid="{00000000-0005-0000-0000-000087260000}"/>
    <cellStyle name="Comma 5 2 4 2 3 4" xfId="26711" xr:uid="{00000000-0005-0000-0000-000088260000}"/>
    <cellStyle name="Comma 5 2 4 2 3 5" xfId="45175" xr:uid="{00000000-0005-0000-0000-000089260000}"/>
    <cellStyle name="Comma 5 2 4 2 4" xfId="10838" xr:uid="{00000000-0005-0000-0000-00008A260000}"/>
    <cellStyle name="Comma 5 2 4 2 4 2" xfId="29798" xr:uid="{00000000-0005-0000-0000-00008B260000}"/>
    <cellStyle name="Comma 5 2 4 2 4 3" xfId="48262" xr:uid="{00000000-0005-0000-0000-00008C260000}"/>
    <cellStyle name="Comma 5 2 4 2 5" xfId="16990" xr:uid="{00000000-0005-0000-0000-00008D260000}"/>
    <cellStyle name="Comma 5 2 4 2 5 2" xfId="35950" xr:uid="{00000000-0005-0000-0000-00008E260000}"/>
    <cellStyle name="Comma 5 2 4 2 5 3" xfId="54414" xr:uid="{00000000-0005-0000-0000-00008F260000}"/>
    <cellStyle name="Comma 5 2 4 2 6" xfId="23645" xr:uid="{00000000-0005-0000-0000-000090260000}"/>
    <cellStyle name="Comma 5 2 4 2 7" xfId="42109" xr:uid="{00000000-0005-0000-0000-000091260000}"/>
    <cellStyle name="Comma 5 2 4 3" xfId="5392" xr:uid="{00000000-0005-0000-0000-000092260000}"/>
    <cellStyle name="Comma 5 2 4 3 2" xfId="8477" xr:uid="{00000000-0005-0000-0000-000093260000}"/>
    <cellStyle name="Comma 5 2 4 3 2 2" xfId="14669" xr:uid="{00000000-0005-0000-0000-000094260000}"/>
    <cellStyle name="Comma 5 2 4 3 2 2 2" xfId="33629" xr:uid="{00000000-0005-0000-0000-000095260000}"/>
    <cellStyle name="Comma 5 2 4 3 2 2 3" xfId="52093" xr:uid="{00000000-0005-0000-0000-000096260000}"/>
    <cellStyle name="Comma 5 2 4 3 2 3" xfId="20821" xr:uid="{00000000-0005-0000-0000-000097260000}"/>
    <cellStyle name="Comma 5 2 4 3 2 3 2" xfId="39781" xr:uid="{00000000-0005-0000-0000-000098260000}"/>
    <cellStyle name="Comma 5 2 4 3 2 3 3" xfId="58245" xr:uid="{00000000-0005-0000-0000-000099260000}"/>
    <cellStyle name="Comma 5 2 4 3 2 4" xfId="27476" xr:uid="{00000000-0005-0000-0000-00009A260000}"/>
    <cellStyle name="Comma 5 2 4 3 2 5" xfId="45940" xr:uid="{00000000-0005-0000-0000-00009B260000}"/>
    <cellStyle name="Comma 5 2 4 3 3" xfId="11603" xr:uid="{00000000-0005-0000-0000-00009C260000}"/>
    <cellStyle name="Comma 5 2 4 3 3 2" xfId="30563" xr:uid="{00000000-0005-0000-0000-00009D260000}"/>
    <cellStyle name="Comma 5 2 4 3 3 3" xfId="49027" xr:uid="{00000000-0005-0000-0000-00009E260000}"/>
    <cellStyle name="Comma 5 2 4 3 4" xfId="17755" xr:uid="{00000000-0005-0000-0000-00009F260000}"/>
    <cellStyle name="Comma 5 2 4 3 4 2" xfId="36715" xr:uid="{00000000-0005-0000-0000-0000A0260000}"/>
    <cellStyle name="Comma 5 2 4 3 4 3" xfId="55179" xr:uid="{00000000-0005-0000-0000-0000A1260000}"/>
    <cellStyle name="Comma 5 2 4 3 5" xfId="24410" xr:uid="{00000000-0005-0000-0000-0000A2260000}"/>
    <cellStyle name="Comma 5 2 4 3 6" xfId="42874" xr:uid="{00000000-0005-0000-0000-0000A3260000}"/>
    <cellStyle name="Comma 5 2 4 4" xfId="6942" xr:uid="{00000000-0005-0000-0000-0000A4260000}"/>
    <cellStyle name="Comma 5 2 4 4 2" xfId="13135" xr:uid="{00000000-0005-0000-0000-0000A5260000}"/>
    <cellStyle name="Comma 5 2 4 4 2 2" xfId="32095" xr:uid="{00000000-0005-0000-0000-0000A6260000}"/>
    <cellStyle name="Comma 5 2 4 4 2 3" xfId="50559" xr:uid="{00000000-0005-0000-0000-0000A7260000}"/>
    <cellStyle name="Comma 5 2 4 4 3" xfId="19287" xr:uid="{00000000-0005-0000-0000-0000A8260000}"/>
    <cellStyle name="Comma 5 2 4 4 3 2" xfId="38247" xr:uid="{00000000-0005-0000-0000-0000A9260000}"/>
    <cellStyle name="Comma 5 2 4 4 3 3" xfId="56711" xr:uid="{00000000-0005-0000-0000-0000AA260000}"/>
    <cellStyle name="Comma 5 2 4 4 4" xfId="25942" xr:uid="{00000000-0005-0000-0000-0000AB260000}"/>
    <cellStyle name="Comma 5 2 4 4 5" xfId="44406" xr:uid="{00000000-0005-0000-0000-0000AC260000}"/>
    <cellStyle name="Comma 5 2 4 5" xfId="10069" xr:uid="{00000000-0005-0000-0000-0000AD260000}"/>
    <cellStyle name="Comma 5 2 4 5 2" xfId="29029" xr:uid="{00000000-0005-0000-0000-0000AE260000}"/>
    <cellStyle name="Comma 5 2 4 5 3" xfId="47493" xr:uid="{00000000-0005-0000-0000-0000AF260000}"/>
    <cellStyle name="Comma 5 2 4 6" xfId="16221" xr:uid="{00000000-0005-0000-0000-0000B0260000}"/>
    <cellStyle name="Comma 5 2 4 6 2" xfId="35181" xr:uid="{00000000-0005-0000-0000-0000B1260000}"/>
    <cellStyle name="Comma 5 2 4 6 3" xfId="53645" xr:uid="{00000000-0005-0000-0000-0000B2260000}"/>
    <cellStyle name="Comma 5 2 4 7" xfId="22876" xr:uid="{00000000-0005-0000-0000-0000B3260000}"/>
    <cellStyle name="Comma 5 2 4 8" xfId="41340" xr:uid="{00000000-0005-0000-0000-0000B4260000}"/>
    <cellStyle name="Comma 5 2 5" xfId="1384" xr:uid="{00000000-0005-0000-0000-0000B5260000}"/>
    <cellStyle name="Comma 5 2 6" xfId="3830" xr:uid="{00000000-0005-0000-0000-0000B6260000}"/>
    <cellStyle name="Comma 5 2 6 2" xfId="5419" xr:uid="{00000000-0005-0000-0000-0000B7260000}"/>
    <cellStyle name="Comma 5 2 6 2 2" xfId="8504" xr:uid="{00000000-0005-0000-0000-0000B8260000}"/>
    <cellStyle name="Comma 5 2 6 2 2 2" xfId="14696" xr:uid="{00000000-0005-0000-0000-0000B9260000}"/>
    <cellStyle name="Comma 5 2 6 2 2 2 2" xfId="33656" xr:uid="{00000000-0005-0000-0000-0000BA260000}"/>
    <cellStyle name="Comma 5 2 6 2 2 2 3" xfId="52120" xr:uid="{00000000-0005-0000-0000-0000BB260000}"/>
    <cellStyle name="Comma 5 2 6 2 2 3" xfId="20848" xr:uid="{00000000-0005-0000-0000-0000BC260000}"/>
    <cellStyle name="Comma 5 2 6 2 2 3 2" xfId="39808" xr:uid="{00000000-0005-0000-0000-0000BD260000}"/>
    <cellStyle name="Comma 5 2 6 2 2 3 3" xfId="58272" xr:uid="{00000000-0005-0000-0000-0000BE260000}"/>
    <cellStyle name="Comma 5 2 6 2 2 4" xfId="27503" xr:uid="{00000000-0005-0000-0000-0000BF260000}"/>
    <cellStyle name="Comma 5 2 6 2 2 5" xfId="45967" xr:uid="{00000000-0005-0000-0000-0000C0260000}"/>
    <cellStyle name="Comma 5 2 6 2 3" xfId="11630" xr:uid="{00000000-0005-0000-0000-0000C1260000}"/>
    <cellStyle name="Comma 5 2 6 2 3 2" xfId="30590" xr:uid="{00000000-0005-0000-0000-0000C2260000}"/>
    <cellStyle name="Comma 5 2 6 2 3 3" xfId="49054" xr:uid="{00000000-0005-0000-0000-0000C3260000}"/>
    <cellStyle name="Comma 5 2 6 2 4" xfId="17782" xr:uid="{00000000-0005-0000-0000-0000C4260000}"/>
    <cellStyle name="Comma 5 2 6 2 4 2" xfId="36742" xr:uid="{00000000-0005-0000-0000-0000C5260000}"/>
    <cellStyle name="Comma 5 2 6 2 4 3" xfId="55206" xr:uid="{00000000-0005-0000-0000-0000C6260000}"/>
    <cellStyle name="Comma 5 2 6 2 5" xfId="24437" xr:uid="{00000000-0005-0000-0000-0000C7260000}"/>
    <cellStyle name="Comma 5 2 6 2 6" xfId="42901" xr:uid="{00000000-0005-0000-0000-0000C8260000}"/>
    <cellStyle name="Comma 5 2 6 3" xfId="6969" xr:uid="{00000000-0005-0000-0000-0000C9260000}"/>
    <cellStyle name="Comma 5 2 6 3 2" xfId="13162" xr:uid="{00000000-0005-0000-0000-0000CA260000}"/>
    <cellStyle name="Comma 5 2 6 3 2 2" xfId="32122" xr:uid="{00000000-0005-0000-0000-0000CB260000}"/>
    <cellStyle name="Comma 5 2 6 3 2 3" xfId="50586" xr:uid="{00000000-0005-0000-0000-0000CC260000}"/>
    <cellStyle name="Comma 5 2 6 3 3" xfId="19314" xr:uid="{00000000-0005-0000-0000-0000CD260000}"/>
    <cellStyle name="Comma 5 2 6 3 3 2" xfId="38274" xr:uid="{00000000-0005-0000-0000-0000CE260000}"/>
    <cellStyle name="Comma 5 2 6 3 3 3" xfId="56738" xr:uid="{00000000-0005-0000-0000-0000CF260000}"/>
    <cellStyle name="Comma 5 2 6 3 4" xfId="25969" xr:uid="{00000000-0005-0000-0000-0000D0260000}"/>
    <cellStyle name="Comma 5 2 6 3 5" xfId="44433" xr:uid="{00000000-0005-0000-0000-0000D1260000}"/>
    <cellStyle name="Comma 5 2 6 4" xfId="10096" xr:uid="{00000000-0005-0000-0000-0000D2260000}"/>
    <cellStyle name="Comma 5 2 6 4 2" xfId="29056" xr:uid="{00000000-0005-0000-0000-0000D3260000}"/>
    <cellStyle name="Comma 5 2 6 4 3" xfId="47520" xr:uid="{00000000-0005-0000-0000-0000D4260000}"/>
    <cellStyle name="Comma 5 2 6 5" xfId="16248" xr:uid="{00000000-0005-0000-0000-0000D5260000}"/>
    <cellStyle name="Comma 5 2 6 5 2" xfId="35208" xr:uid="{00000000-0005-0000-0000-0000D6260000}"/>
    <cellStyle name="Comma 5 2 6 5 3" xfId="53672" xr:uid="{00000000-0005-0000-0000-0000D7260000}"/>
    <cellStyle name="Comma 5 2 6 6" xfId="22903" xr:uid="{00000000-0005-0000-0000-0000D8260000}"/>
    <cellStyle name="Comma 5 2 6 7" xfId="41367" xr:uid="{00000000-0005-0000-0000-0000D9260000}"/>
    <cellStyle name="Comma 5 2 7" xfId="4633" xr:uid="{00000000-0005-0000-0000-0000DA260000}"/>
    <cellStyle name="Comma 5 2 7 2" xfId="7735" xr:uid="{00000000-0005-0000-0000-0000DB260000}"/>
    <cellStyle name="Comma 5 2 7 2 2" xfId="13927" xr:uid="{00000000-0005-0000-0000-0000DC260000}"/>
    <cellStyle name="Comma 5 2 7 2 2 2" xfId="32887" xr:uid="{00000000-0005-0000-0000-0000DD260000}"/>
    <cellStyle name="Comma 5 2 7 2 2 3" xfId="51351" xr:uid="{00000000-0005-0000-0000-0000DE260000}"/>
    <cellStyle name="Comma 5 2 7 2 3" xfId="20079" xr:uid="{00000000-0005-0000-0000-0000DF260000}"/>
    <cellStyle name="Comma 5 2 7 2 3 2" xfId="39039" xr:uid="{00000000-0005-0000-0000-0000E0260000}"/>
    <cellStyle name="Comma 5 2 7 2 3 3" xfId="57503" xr:uid="{00000000-0005-0000-0000-0000E1260000}"/>
    <cellStyle name="Comma 5 2 7 2 4" xfId="26734" xr:uid="{00000000-0005-0000-0000-0000E2260000}"/>
    <cellStyle name="Comma 5 2 7 2 5" xfId="45198" xr:uid="{00000000-0005-0000-0000-0000E3260000}"/>
    <cellStyle name="Comma 5 2 7 3" xfId="10861" xr:uid="{00000000-0005-0000-0000-0000E4260000}"/>
    <cellStyle name="Comma 5 2 7 3 2" xfId="29821" xr:uid="{00000000-0005-0000-0000-0000E5260000}"/>
    <cellStyle name="Comma 5 2 7 3 3" xfId="48285" xr:uid="{00000000-0005-0000-0000-0000E6260000}"/>
    <cellStyle name="Comma 5 2 7 4" xfId="17013" xr:uid="{00000000-0005-0000-0000-0000E7260000}"/>
    <cellStyle name="Comma 5 2 7 4 2" xfId="35973" xr:uid="{00000000-0005-0000-0000-0000E8260000}"/>
    <cellStyle name="Comma 5 2 7 4 3" xfId="54437" xr:uid="{00000000-0005-0000-0000-0000E9260000}"/>
    <cellStyle name="Comma 5 2 7 5" xfId="23668" xr:uid="{00000000-0005-0000-0000-0000EA260000}"/>
    <cellStyle name="Comma 5 2 7 6" xfId="42132" xr:uid="{00000000-0005-0000-0000-0000EB260000}"/>
    <cellStyle name="Comma 5 2 8" xfId="6200" xr:uid="{00000000-0005-0000-0000-0000EC260000}"/>
    <cellStyle name="Comma 5 2 8 2" xfId="12393" xr:uid="{00000000-0005-0000-0000-0000ED260000}"/>
    <cellStyle name="Comma 5 2 8 2 2" xfId="31353" xr:uid="{00000000-0005-0000-0000-0000EE260000}"/>
    <cellStyle name="Comma 5 2 8 2 3" xfId="49817" xr:uid="{00000000-0005-0000-0000-0000EF260000}"/>
    <cellStyle name="Comma 5 2 8 3" xfId="18545" xr:uid="{00000000-0005-0000-0000-0000F0260000}"/>
    <cellStyle name="Comma 5 2 8 3 2" xfId="37505" xr:uid="{00000000-0005-0000-0000-0000F1260000}"/>
    <cellStyle name="Comma 5 2 8 3 3" xfId="55969" xr:uid="{00000000-0005-0000-0000-0000F2260000}"/>
    <cellStyle name="Comma 5 2 8 4" xfId="25200" xr:uid="{00000000-0005-0000-0000-0000F3260000}"/>
    <cellStyle name="Comma 5 2 8 5" xfId="43664" xr:uid="{00000000-0005-0000-0000-0000F4260000}"/>
    <cellStyle name="Comma 5 2 9" xfId="9327" xr:uid="{00000000-0005-0000-0000-0000F5260000}"/>
    <cellStyle name="Comma 5 2 9 2" xfId="28287" xr:uid="{00000000-0005-0000-0000-0000F6260000}"/>
    <cellStyle name="Comma 5 2 9 3" xfId="46751" xr:uid="{00000000-0005-0000-0000-0000F7260000}"/>
    <cellStyle name="Comma 5 3" xfId="64" xr:uid="{00000000-0005-0000-0000-0000F8260000}"/>
    <cellStyle name="Comma 5 3 10" xfId="22139" xr:uid="{00000000-0005-0000-0000-0000F9260000}"/>
    <cellStyle name="Comma 5 3 11" xfId="40600" xr:uid="{00000000-0005-0000-0000-0000FA260000}"/>
    <cellStyle name="Comma 5 3 2" xfId="284" xr:uid="{00000000-0005-0000-0000-0000FB260000}"/>
    <cellStyle name="Comma 5 3 2 2" xfId="4541" xr:uid="{00000000-0005-0000-0000-0000FC260000}"/>
    <cellStyle name="Comma 5 3 2 2 2" xfId="6164" xr:uid="{00000000-0005-0000-0000-0000FD260000}"/>
    <cellStyle name="Comma 5 3 2 2 2 2" xfId="9250" xr:uid="{00000000-0005-0000-0000-0000FE260000}"/>
    <cellStyle name="Comma 5 3 2 2 2 2 2" xfId="15442" xr:uid="{00000000-0005-0000-0000-0000FF260000}"/>
    <cellStyle name="Comma 5 3 2 2 2 2 2 2" xfId="34402" xr:uid="{00000000-0005-0000-0000-000000270000}"/>
    <cellStyle name="Comma 5 3 2 2 2 2 2 3" xfId="52866" xr:uid="{00000000-0005-0000-0000-000001270000}"/>
    <cellStyle name="Comma 5 3 2 2 2 2 3" xfId="21594" xr:uid="{00000000-0005-0000-0000-000002270000}"/>
    <cellStyle name="Comma 5 3 2 2 2 2 3 2" xfId="40554" xr:uid="{00000000-0005-0000-0000-000003270000}"/>
    <cellStyle name="Comma 5 3 2 2 2 2 3 3" xfId="59018" xr:uid="{00000000-0005-0000-0000-000004270000}"/>
    <cellStyle name="Comma 5 3 2 2 2 2 4" xfId="28249" xr:uid="{00000000-0005-0000-0000-000005270000}"/>
    <cellStyle name="Comma 5 3 2 2 2 2 5" xfId="46713" xr:uid="{00000000-0005-0000-0000-000006270000}"/>
    <cellStyle name="Comma 5 3 2 2 2 3" xfId="12376" xr:uid="{00000000-0005-0000-0000-000007270000}"/>
    <cellStyle name="Comma 5 3 2 2 2 3 2" xfId="31336" xr:uid="{00000000-0005-0000-0000-000008270000}"/>
    <cellStyle name="Comma 5 3 2 2 2 3 3" xfId="49800" xr:uid="{00000000-0005-0000-0000-000009270000}"/>
    <cellStyle name="Comma 5 3 2 2 2 4" xfId="18528" xr:uid="{00000000-0005-0000-0000-00000A270000}"/>
    <cellStyle name="Comma 5 3 2 2 2 4 2" xfId="37488" xr:uid="{00000000-0005-0000-0000-00000B270000}"/>
    <cellStyle name="Comma 5 3 2 2 2 4 3" xfId="55952" xr:uid="{00000000-0005-0000-0000-00000C270000}"/>
    <cellStyle name="Comma 5 3 2 2 2 5" xfId="25183" xr:uid="{00000000-0005-0000-0000-00000D270000}"/>
    <cellStyle name="Comma 5 3 2 2 2 6" xfId="43647" xr:uid="{00000000-0005-0000-0000-00000E270000}"/>
    <cellStyle name="Comma 5 3 2 2 3" xfId="7715" xr:uid="{00000000-0005-0000-0000-00000F270000}"/>
    <cellStyle name="Comma 5 3 2 2 3 2" xfId="13908" xr:uid="{00000000-0005-0000-0000-000010270000}"/>
    <cellStyle name="Comma 5 3 2 2 3 2 2" xfId="32868" xr:uid="{00000000-0005-0000-0000-000011270000}"/>
    <cellStyle name="Comma 5 3 2 2 3 2 3" xfId="51332" xr:uid="{00000000-0005-0000-0000-000012270000}"/>
    <cellStyle name="Comma 5 3 2 2 3 3" xfId="20060" xr:uid="{00000000-0005-0000-0000-000013270000}"/>
    <cellStyle name="Comma 5 3 2 2 3 3 2" xfId="39020" xr:uid="{00000000-0005-0000-0000-000014270000}"/>
    <cellStyle name="Comma 5 3 2 2 3 3 3" xfId="57484" xr:uid="{00000000-0005-0000-0000-000015270000}"/>
    <cellStyle name="Comma 5 3 2 2 3 4" xfId="26715" xr:uid="{00000000-0005-0000-0000-000016270000}"/>
    <cellStyle name="Comma 5 3 2 2 3 5" xfId="45179" xr:uid="{00000000-0005-0000-0000-000017270000}"/>
    <cellStyle name="Comma 5 3 2 2 4" xfId="10842" xr:uid="{00000000-0005-0000-0000-000018270000}"/>
    <cellStyle name="Comma 5 3 2 2 4 2" xfId="29802" xr:uid="{00000000-0005-0000-0000-000019270000}"/>
    <cellStyle name="Comma 5 3 2 2 4 3" xfId="48266" xr:uid="{00000000-0005-0000-0000-00001A270000}"/>
    <cellStyle name="Comma 5 3 2 2 5" xfId="16994" xr:uid="{00000000-0005-0000-0000-00001B270000}"/>
    <cellStyle name="Comma 5 3 2 2 5 2" xfId="35954" xr:uid="{00000000-0005-0000-0000-00001C270000}"/>
    <cellStyle name="Comma 5 3 2 2 5 3" xfId="54418" xr:uid="{00000000-0005-0000-0000-00001D270000}"/>
    <cellStyle name="Comma 5 3 2 2 6" xfId="23649" xr:uid="{00000000-0005-0000-0000-00001E270000}"/>
    <cellStyle name="Comma 5 3 2 2 7" xfId="42113" xr:uid="{00000000-0005-0000-0000-00001F270000}"/>
    <cellStyle name="Comma 5 3 2 3" xfId="5396" xr:uid="{00000000-0005-0000-0000-000020270000}"/>
    <cellStyle name="Comma 5 3 2 3 2" xfId="8481" xr:uid="{00000000-0005-0000-0000-000021270000}"/>
    <cellStyle name="Comma 5 3 2 3 2 2" xfId="14673" xr:uid="{00000000-0005-0000-0000-000022270000}"/>
    <cellStyle name="Comma 5 3 2 3 2 2 2" xfId="33633" xr:uid="{00000000-0005-0000-0000-000023270000}"/>
    <cellStyle name="Comma 5 3 2 3 2 2 3" xfId="52097" xr:uid="{00000000-0005-0000-0000-000024270000}"/>
    <cellStyle name="Comma 5 3 2 3 2 3" xfId="20825" xr:uid="{00000000-0005-0000-0000-000025270000}"/>
    <cellStyle name="Comma 5 3 2 3 2 3 2" xfId="39785" xr:uid="{00000000-0005-0000-0000-000026270000}"/>
    <cellStyle name="Comma 5 3 2 3 2 3 3" xfId="58249" xr:uid="{00000000-0005-0000-0000-000027270000}"/>
    <cellStyle name="Comma 5 3 2 3 2 4" xfId="27480" xr:uid="{00000000-0005-0000-0000-000028270000}"/>
    <cellStyle name="Comma 5 3 2 3 2 5" xfId="45944" xr:uid="{00000000-0005-0000-0000-000029270000}"/>
    <cellStyle name="Comma 5 3 2 3 3" xfId="11607" xr:uid="{00000000-0005-0000-0000-00002A270000}"/>
    <cellStyle name="Comma 5 3 2 3 3 2" xfId="30567" xr:uid="{00000000-0005-0000-0000-00002B270000}"/>
    <cellStyle name="Comma 5 3 2 3 3 3" xfId="49031" xr:uid="{00000000-0005-0000-0000-00002C270000}"/>
    <cellStyle name="Comma 5 3 2 3 4" xfId="17759" xr:uid="{00000000-0005-0000-0000-00002D270000}"/>
    <cellStyle name="Comma 5 3 2 3 4 2" xfId="36719" xr:uid="{00000000-0005-0000-0000-00002E270000}"/>
    <cellStyle name="Comma 5 3 2 3 4 3" xfId="55183" xr:uid="{00000000-0005-0000-0000-00002F270000}"/>
    <cellStyle name="Comma 5 3 2 3 5" xfId="24414" xr:uid="{00000000-0005-0000-0000-000030270000}"/>
    <cellStyle name="Comma 5 3 2 3 6" xfId="42878" xr:uid="{00000000-0005-0000-0000-000031270000}"/>
    <cellStyle name="Comma 5 3 2 4" xfId="6946" xr:uid="{00000000-0005-0000-0000-000032270000}"/>
    <cellStyle name="Comma 5 3 2 4 2" xfId="13139" xr:uid="{00000000-0005-0000-0000-000033270000}"/>
    <cellStyle name="Comma 5 3 2 4 2 2" xfId="32099" xr:uid="{00000000-0005-0000-0000-000034270000}"/>
    <cellStyle name="Comma 5 3 2 4 2 3" xfId="50563" xr:uid="{00000000-0005-0000-0000-000035270000}"/>
    <cellStyle name="Comma 5 3 2 4 3" xfId="19291" xr:uid="{00000000-0005-0000-0000-000036270000}"/>
    <cellStyle name="Comma 5 3 2 4 3 2" xfId="38251" xr:uid="{00000000-0005-0000-0000-000037270000}"/>
    <cellStyle name="Comma 5 3 2 4 3 3" xfId="56715" xr:uid="{00000000-0005-0000-0000-000038270000}"/>
    <cellStyle name="Comma 5 3 2 4 4" xfId="25946" xr:uid="{00000000-0005-0000-0000-000039270000}"/>
    <cellStyle name="Comma 5 3 2 4 5" xfId="44410" xr:uid="{00000000-0005-0000-0000-00003A270000}"/>
    <cellStyle name="Comma 5 3 2 5" xfId="10073" xr:uid="{00000000-0005-0000-0000-00003B270000}"/>
    <cellStyle name="Comma 5 3 2 5 2" xfId="29033" xr:uid="{00000000-0005-0000-0000-00003C270000}"/>
    <cellStyle name="Comma 5 3 2 5 3" xfId="47497" xr:uid="{00000000-0005-0000-0000-00003D270000}"/>
    <cellStyle name="Comma 5 3 2 6" xfId="16225" xr:uid="{00000000-0005-0000-0000-00003E270000}"/>
    <cellStyle name="Comma 5 3 2 6 2" xfId="35185" xr:uid="{00000000-0005-0000-0000-00003F270000}"/>
    <cellStyle name="Comma 5 3 2 6 3" xfId="53649" xr:uid="{00000000-0005-0000-0000-000040270000}"/>
    <cellStyle name="Comma 5 3 2 7" xfId="22880" xr:uid="{00000000-0005-0000-0000-000041270000}"/>
    <cellStyle name="Comma 5 3 2 8" xfId="41344" xr:uid="{00000000-0005-0000-0000-000042270000}"/>
    <cellStyle name="Comma 5 3 3" xfId="1387" xr:uid="{00000000-0005-0000-0000-000043270000}"/>
    <cellStyle name="Comma 5 3 4" xfId="3835" xr:uid="{00000000-0005-0000-0000-000044270000}"/>
    <cellStyle name="Comma 5 3 4 2" xfId="5424" xr:uid="{00000000-0005-0000-0000-000045270000}"/>
    <cellStyle name="Comma 5 3 4 2 2" xfId="8509" xr:uid="{00000000-0005-0000-0000-000046270000}"/>
    <cellStyle name="Comma 5 3 4 2 2 2" xfId="14701" xr:uid="{00000000-0005-0000-0000-000047270000}"/>
    <cellStyle name="Comma 5 3 4 2 2 2 2" xfId="33661" xr:uid="{00000000-0005-0000-0000-000048270000}"/>
    <cellStyle name="Comma 5 3 4 2 2 2 3" xfId="52125" xr:uid="{00000000-0005-0000-0000-000049270000}"/>
    <cellStyle name="Comma 5 3 4 2 2 3" xfId="20853" xr:uid="{00000000-0005-0000-0000-00004A270000}"/>
    <cellStyle name="Comma 5 3 4 2 2 3 2" xfId="39813" xr:uid="{00000000-0005-0000-0000-00004B270000}"/>
    <cellStyle name="Comma 5 3 4 2 2 3 3" xfId="58277" xr:uid="{00000000-0005-0000-0000-00004C270000}"/>
    <cellStyle name="Comma 5 3 4 2 2 4" xfId="27508" xr:uid="{00000000-0005-0000-0000-00004D270000}"/>
    <cellStyle name="Comma 5 3 4 2 2 5" xfId="45972" xr:uid="{00000000-0005-0000-0000-00004E270000}"/>
    <cellStyle name="Comma 5 3 4 2 3" xfId="11635" xr:uid="{00000000-0005-0000-0000-00004F270000}"/>
    <cellStyle name="Comma 5 3 4 2 3 2" xfId="30595" xr:uid="{00000000-0005-0000-0000-000050270000}"/>
    <cellStyle name="Comma 5 3 4 2 3 3" xfId="49059" xr:uid="{00000000-0005-0000-0000-000051270000}"/>
    <cellStyle name="Comma 5 3 4 2 4" xfId="17787" xr:uid="{00000000-0005-0000-0000-000052270000}"/>
    <cellStyle name="Comma 5 3 4 2 4 2" xfId="36747" xr:uid="{00000000-0005-0000-0000-000053270000}"/>
    <cellStyle name="Comma 5 3 4 2 4 3" xfId="55211" xr:uid="{00000000-0005-0000-0000-000054270000}"/>
    <cellStyle name="Comma 5 3 4 2 5" xfId="24442" xr:uid="{00000000-0005-0000-0000-000055270000}"/>
    <cellStyle name="Comma 5 3 4 2 6" xfId="42906" xr:uid="{00000000-0005-0000-0000-000056270000}"/>
    <cellStyle name="Comma 5 3 4 3" xfId="6974" xr:uid="{00000000-0005-0000-0000-000057270000}"/>
    <cellStyle name="Comma 5 3 4 3 2" xfId="13167" xr:uid="{00000000-0005-0000-0000-000058270000}"/>
    <cellStyle name="Comma 5 3 4 3 2 2" xfId="32127" xr:uid="{00000000-0005-0000-0000-000059270000}"/>
    <cellStyle name="Comma 5 3 4 3 2 3" xfId="50591" xr:uid="{00000000-0005-0000-0000-00005A270000}"/>
    <cellStyle name="Comma 5 3 4 3 3" xfId="19319" xr:uid="{00000000-0005-0000-0000-00005B270000}"/>
    <cellStyle name="Comma 5 3 4 3 3 2" xfId="38279" xr:uid="{00000000-0005-0000-0000-00005C270000}"/>
    <cellStyle name="Comma 5 3 4 3 3 3" xfId="56743" xr:uid="{00000000-0005-0000-0000-00005D270000}"/>
    <cellStyle name="Comma 5 3 4 3 4" xfId="25974" xr:uid="{00000000-0005-0000-0000-00005E270000}"/>
    <cellStyle name="Comma 5 3 4 3 5" xfId="44438" xr:uid="{00000000-0005-0000-0000-00005F270000}"/>
    <cellStyle name="Comma 5 3 4 4" xfId="10101" xr:uid="{00000000-0005-0000-0000-000060270000}"/>
    <cellStyle name="Comma 5 3 4 4 2" xfId="29061" xr:uid="{00000000-0005-0000-0000-000061270000}"/>
    <cellStyle name="Comma 5 3 4 4 3" xfId="47525" xr:uid="{00000000-0005-0000-0000-000062270000}"/>
    <cellStyle name="Comma 5 3 4 5" xfId="16253" xr:uid="{00000000-0005-0000-0000-000063270000}"/>
    <cellStyle name="Comma 5 3 4 5 2" xfId="35213" xr:uid="{00000000-0005-0000-0000-000064270000}"/>
    <cellStyle name="Comma 5 3 4 5 3" xfId="53677" xr:uid="{00000000-0005-0000-0000-000065270000}"/>
    <cellStyle name="Comma 5 3 4 6" xfId="22908" xr:uid="{00000000-0005-0000-0000-000066270000}"/>
    <cellStyle name="Comma 5 3 4 7" xfId="41372" xr:uid="{00000000-0005-0000-0000-000067270000}"/>
    <cellStyle name="Comma 5 3 5" xfId="4639" xr:uid="{00000000-0005-0000-0000-000068270000}"/>
    <cellStyle name="Comma 5 3 5 2" xfId="7740" xr:uid="{00000000-0005-0000-0000-000069270000}"/>
    <cellStyle name="Comma 5 3 5 2 2" xfId="13932" xr:uid="{00000000-0005-0000-0000-00006A270000}"/>
    <cellStyle name="Comma 5 3 5 2 2 2" xfId="32892" xr:uid="{00000000-0005-0000-0000-00006B270000}"/>
    <cellStyle name="Comma 5 3 5 2 2 3" xfId="51356" xr:uid="{00000000-0005-0000-0000-00006C270000}"/>
    <cellStyle name="Comma 5 3 5 2 3" xfId="20084" xr:uid="{00000000-0005-0000-0000-00006D270000}"/>
    <cellStyle name="Comma 5 3 5 2 3 2" xfId="39044" xr:uid="{00000000-0005-0000-0000-00006E270000}"/>
    <cellStyle name="Comma 5 3 5 2 3 3" xfId="57508" xr:uid="{00000000-0005-0000-0000-00006F270000}"/>
    <cellStyle name="Comma 5 3 5 2 4" xfId="26739" xr:uid="{00000000-0005-0000-0000-000070270000}"/>
    <cellStyle name="Comma 5 3 5 2 5" xfId="45203" xr:uid="{00000000-0005-0000-0000-000071270000}"/>
    <cellStyle name="Comma 5 3 5 3" xfId="10866" xr:uid="{00000000-0005-0000-0000-000072270000}"/>
    <cellStyle name="Comma 5 3 5 3 2" xfId="29826" xr:uid="{00000000-0005-0000-0000-000073270000}"/>
    <cellStyle name="Comma 5 3 5 3 3" xfId="48290" xr:uid="{00000000-0005-0000-0000-000074270000}"/>
    <cellStyle name="Comma 5 3 5 4" xfId="17018" xr:uid="{00000000-0005-0000-0000-000075270000}"/>
    <cellStyle name="Comma 5 3 5 4 2" xfId="35978" xr:uid="{00000000-0005-0000-0000-000076270000}"/>
    <cellStyle name="Comma 5 3 5 4 3" xfId="54442" xr:uid="{00000000-0005-0000-0000-000077270000}"/>
    <cellStyle name="Comma 5 3 5 5" xfId="23673" xr:uid="{00000000-0005-0000-0000-000078270000}"/>
    <cellStyle name="Comma 5 3 5 6" xfId="42137" xr:uid="{00000000-0005-0000-0000-000079270000}"/>
    <cellStyle name="Comma 5 3 6" xfId="6205" xr:uid="{00000000-0005-0000-0000-00007A270000}"/>
    <cellStyle name="Comma 5 3 6 2" xfId="12398" xr:uid="{00000000-0005-0000-0000-00007B270000}"/>
    <cellStyle name="Comma 5 3 6 2 2" xfId="31358" xr:uid="{00000000-0005-0000-0000-00007C270000}"/>
    <cellStyle name="Comma 5 3 6 2 3" xfId="49822" xr:uid="{00000000-0005-0000-0000-00007D270000}"/>
    <cellStyle name="Comma 5 3 6 3" xfId="18550" xr:uid="{00000000-0005-0000-0000-00007E270000}"/>
    <cellStyle name="Comma 5 3 6 3 2" xfId="37510" xr:uid="{00000000-0005-0000-0000-00007F270000}"/>
    <cellStyle name="Comma 5 3 6 3 3" xfId="55974" xr:uid="{00000000-0005-0000-0000-000080270000}"/>
    <cellStyle name="Comma 5 3 6 4" xfId="25205" xr:uid="{00000000-0005-0000-0000-000081270000}"/>
    <cellStyle name="Comma 5 3 6 5" xfId="43669" xr:uid="{00000000-0005-0000-0000-000082270000}"/>
    <cellStyle name="Comma 5 3 7" xfId="9332" xr:uid="{00000000-0005-0000-0000-000083270000}"/>
    <cellStyle name="Comma 5 3 7 2" xfId="28292" xr:uid="{00000000-0005-0000-0000-000084270000}"/>
    <cellStyle name="Comma 5 3 7 3" xfId="46756" xr:uid="{00000000-0005-0000-0000-000085270000}"/>
    <cellStyle name="Comma 5 3 8" xfId="15484" xr:uid="{00000000-0005-0000-0000-000086270000}"/>
    <cellStyle name="Comma 5 3 8 2" xfId="34444" xr:uid="{00000000-0005-0000-0000-000087270000}"/>
    <cellStyle name="Comma 5 3 8 3" xfId="52908" xr:uid="{00000000-0005-0000-0000-000088270000}"/>
    <cellStyle name="Comma 5 3 9" xfId="22069" xr:uid="{00000000-0005-0000-0000-000089270000}"/>
    <cellStyle name="Comma 5 4" xfId="65" xr:uid="{00000000-0005-0000-0000-00008A270000}"/>
    <cellStyle name="Comma 5 4 2" xfId="285" xr:uid="{00000000-0005-0000-0000-00008B270000}"/>
    <cellStyle name="Comma 5 4 3" xfId="1388" xr:uid="{00000000-0005-0000-0000-00008C270000}"/>
    <cellStyle name="Comma 5 4 4" xfId="22070" xr:uid="{00000000-0005-0000-0000-00008D270000}"/>
    <cellStyle name="Comma 5 5" xfId="281" xr:uid="{00000000-0005-0000-0000-00008E270000}"/>
    <cellStyle name="Comma 5 5 2" xfId="1390" xr:uid="{00000000-0005-0000-0000-00008F270000}"/>
    <cellStyle name="Comma 5 5 3" xfId="1391" xr:uid="{00000000-0005-0000-0000-000090270000}"/>
    <cellStyle name="Comma 5 5 4" xfId="1389" xr:uid="{00000000-0005-0000-0000-000091270000}"/>
    <cellStyle name="Comma 5 6" xfId="1392" xr:uid="{00000000-0005-0000-0000-000092270000}"/>
    <cellStyle name="Comma 5 7" xfId="3785" xr:uid="{00000000-0005-0000-0000-000093270000}"/>
    <cellStyle name="Comma 5 7 2" xfId="4533" xr:uid="{00000000-0005-0000-0000-000094270000}"/>
    <cellStyle name="Comma 5 7 2 2" xfId="6156" xr:uid="{00000000-0005-0000-0000-000095270000}"/>
    <cellStyle name="Comma 5 7 2 2 2" xfId="9242" xr:uid="{00000000-0005-0000-0000-000096270000}"/>
    <cellStyle name="Comma 5 7 2 2 2 2" xfId="15434" xr:uid="{00000000-0005-0000-0000-000097270000}"/>
    <cellStyle name="Comma 5 7 2 2 2 2 2" xfId="34394" xr:uid="{00000000-0005-0000-0000-000098270000}"/>
    <cellStyle name="Comma 5 7 2 2 2 2 3" xfId="52858" xr:uid="{00000000-0005-0000-0000-000099270000}"/>
    <cellStyle name="Comma 5 7 2 2 2 3" xfId="21586" xr:uid="{00000000-0005-0000-0000-00009A270000}"/>
    <cellStyle name="Comma 5 7 2 2 2 3 2" xfId="40546" xr:uid="{00000000-0005-0000-0000-00009B270000}"/>
    <cellStyle name="Comma 5 7 2 2 2 3 3" xfId="59010" xr:uid="{00000000-0005-0000-0000-00009C270000}"/>
    <cellStyle name="Comma 5 7 2 2 2 4" xfId="28241" xr:uid="{00000000-0005-0000-0000-00009D270000}"/>
    <cellStyle name="Comma 5 7 2 2 2 5" xfId="46705" xr:uid="{00000000-0005-0000-0000-00009E270000}"/>
    <cellStyle name="Comma 5 7 2 2 3" xfId="12368" xr:uid="{00000000-0005-0000-0000-00009F270000}"/>
    <cellStyle name="Comma 5 7 2 2 3 2" xfId="31328" xr:uid="{00000000-0005-0000-0000-0000A0270000}"/>
    <cellStyle name="Comma 5 7 2 2 3 3" xfId="49792" xr:uid="{00000000-0005-0000-0000-0000A1270000}"/>
    <cellStyle name="Comma 5 7 2 2 4" xfId="18520" xr:uid="{00000000-0005-0000-0000-0000A2270000}"/>
    <cellStyle name="Comma 5 7 2 2 4 2" xfId="37480" xr:uid="{00000000-0005-0000-0000-0000A3270000}"/>
    <cellStyle name="Comma 5 7 2 2 4 3" xfId="55944" xr:uid="{00000000-0005-0000-0000-0000A4270000}"/>
    <cellStyle name="Comma 5 7 2 2 5" xfId="25175" xr:uid="{00000000-0005-0000-0000-0000A5270000}"/>
    <cellStyle name="Comma 5 7 2 2 6" xfId="43639" xr:uid="{00000000-0005-0000-0000-0000A6270000}"/>
    <cellStyle name="Comma 5 7 2 3" xfId="7707" xr:uid="{00000000-0005-0000-0000-0000A7270000}"/>
    <cellStyle name="Comma 5 7 2 3 2" xfId="13900" xr:uid="{00000000-0005-0000-0000-0000A8270000}"/>
    <cellStyle name="Comma 5 7 2 3 2 2" xfId="32860" xr:uid="{00000000-0005-0000-0000-0000A9270000}"/>
    <cellStyle name="Comma 5 7 2 3 2 3" xfId="51324" xr:uid="{00000000-0005-0000-0000-0000AA270000}"/>
    <cellStyle name="Comma 5 7 2 3 3" xfId="20052" xr:uid="{00000000-0005-0000-0000-0000AB270000}"/>
    <cellStyle name="Comma 5 7 2 3 3 2" xfId="39012" xr:uid="{00000000-0005-0000-0000-0000AC270000}"/>
    <cellStyle name="Comma 5 7 2 3 3 3" xfId="57476" xr:uid="{00000000-0005-0000-0000-0000AD270000}"/>
    <cellStyle name="Comma 5 7 2 3 4" xfId="26707" xr:uid="{00000000-0005-0000-0000-0000AE270000}"/>
    <cellStyle name="Comma 5 7 2 3 5" xfId="45171" xr:uid="{00000000-0005-0000-0000-0000AF270000}"/>
    <cellStyle name="Comma 5 7 2 4" xfId="10834" xr:uid="{00000000-0005-0000-0000-0000B0270000}"/>
    <cellStyle name="Comma 5 7 2 4 2" xfId="29794" xr:uid="{00000000-0005-0000-0000-0000B1270000}"/>
    <cellStyle name="Comma 5 7 2 4 3" xfId="48258" xr:uid="{00000000-0005-0000-0000-0000B2270000}"/>
    <cellStyle name="Comma 5 7 2 5" xfId="16986" xr:uid="{00000000-0005-0000-0000-0000B3270000}"/>
    <cellStyle name="Comma 5 7 2 5 2" xfId="35946" xr:uid="{00000000-0005-0000-0000-0000B4270000}"/>
    <cellStyle name="Comma 5 7 2 5 3" xfId="54410" xr:uid="{00000000-0005-0000-0000-0000B5270000}"/>
    <cellStyle name="Comma 5 7 2 6" xfId="23641" xr:uid="{00000000-0005-0000-0000-0000B6270000}"/>
    <cellStyle name="Comma 5 7 2 7" xfId="42105" xr:uid="{00000000-0005-0000-0000-0000B7270000}"/>
    <cellStyle name="Comma 5 7 3" xfId="5388" xr:uid="{00000000-0005-0000-0000-0000B8270000}"/>
    <cellStyle name="Comma 5 7 3 2" xfId="8473" xr:uid="{00000000-0005-0000-0000-0000B9270000}"/>
    <cellStyle name="Comma 5 7 3 2 2" xfId="14665" xr:uid="{00000000-0005-0000-0000-0000BA270000}"/>
    <cellStyle name="Comma 5 7 3 2 2 2" xfId="33625" xr:uid="{00000000-0005-0000-0000-0000BB270000}"/>
    <cellStyle name="Comma 5 7 3 2 2 3" xfId="52089" xr:uid="{00000000-0005-0000-0000-0000BC270000}"/>
    <cellStyle name="Comma 5 7 3 2 3" xfId="20817" xr:uid="{00000000-0005-0000-0000-0000BD270000}"/>
    <cellStyle name="Comma 5 7 3 2 3 2" xfId="39777" xr:uid="{00000000-0005-0000-0000-0000BE270000}"/>
    <cellStyle name="Comma 5 7 3 2 3 3" xfId="58241" xr:uid="{00000000-0005-0000-0000-0000BF270000}"/>
    <cellStyle name="Comma 5 7 3 2 4" xfId="27472" xr:uid="{00000000-0005-0000-0000-0000C0270000}"/>
    <cellStyle name="Comma 5 7 3 2 5" xfId="45936" xr:uid="{00000000-0005-0000-0000-0000C1270000}"/>
    <cellStyle name="Comma 5 7 3 3" xfId="11599" xr:uid="{00000000-0005-0000-0000-0000C2270000}"/>
    <cellStyle name="Comma 5 7 3 3 2" xfId="30559" xr:uid="{00000000-0005-0000-0000-0000C3270000}"/>
    <cellStyle name="Comma 5 7 3 3 3" xfId="49023" xr:uid="{00000000-0005-0000-0000-0000C4270000}"/>
    <cellStyle name="Comma 5 7 3 4" xfId="17751" xr:uid="{00000000-0005-0000-0000-0000C5270000}"/>
    <cellStyle name="Comma 5 7 3 4 2" xfId="36711" xr:uid="{00000000-0005-0000-0000-0000C6270000}"/>
    <cellStyle name="Comma 5 7 3 4 3" xfId="55175" xr:uid="{00000000-0005-0000-0000-0000C7270000}"/>
    <cellStyle name="Comma 5 7 3 5" xfId="24406" xr:uid="{00000000-0005-0000-0000-0000C8270000}"/>
    <cellStyle name="Comma 5 7 3 6" xfId="42870" xr:uid="{00000000-0005-0000-0000-0000C9270000}"/>
    <cellStyle name="Comma 5 7 4" xfId="6938" xr:uid="{00000000-0005-0000-0000-0000CA270000}"/>
    <cellStyle name="Comma 5 7 4 2" xfId="13131" xr:uid="{00000000-0005-0000-0000-0000CB270000}"/>
    <cellStyle name="Comma 5 7 4 2 2" xfId="32091" xr:uid="{00000000-0005-0000-0000-0000CC270000}"/>
    <cellStyle name="Comma 5 7 4 2 3" xfId="50555" xr:uid="{00000000-0005-0000-0000-0000CD270000}"/>
    <cellStyle name="Comma 5 7 4 3" xfId="19283" xr:uid="{00000000-0005-0000-0000-0000CE270000}"/>
    <cellStyle name="Comma 5 7 4 3 2" xfId="38243" xr:uid="{00000000-0005-0000-0000-0000CF270000}"/>
    <cellStyle name="Comma 5 7 4 3 3" xfId="56707" xr:uid="{00000000-0005-0000-0000-0000D0270000}"/>
    <cellStyle name="Comma 5 7 4 4" xfId="25938" xr:uid="{00000000-0005-0000-0000-0000D1270000}"/>
    <cellStyle name="Comma 5 7 4 5" xfId="44402" xr:uid="{00000000-0005-0000-0000-0000D2270000}"/>
    <cellStyle name="Comma 5 7 5" xfId="10065" xr:uid="{00000000-0005-0000-0000-0000D3270000}"/>
    <cellStyle name="Comma 5 7 5 2" xfId="29025" xr:uid="{00000000-0005-0000-0000-0000D4270000}"/>
    <cellStyle name="Comma 5 7 5 3" xfId="47489" xr:uid="{00000000-0005-0000-0000-0000D5270000}"/>
    <cellStyle name="Comma 5 7 6" xfId="16217" xr:uid="{00000000-0005-0000-0000-0000D6270000}"/>
    <cellStyle name="Comma 5 7 6 2" xfId="35177" xr:uid="{00000000-0005-0000-0000-0000D7270000}"/>
    <cellStyle name="Comma 5 7 6 3" xfId="53641" xr:uid="{00000000-0005-0000-0000-0000D8270000}"/>
    <cellStyle name="Comma 5 7 7" xfId="22872" xr:uid="{00000000-0005-0000-0000-0000D9270000}"/>
    <cellStyle name="Comma 5 7 8" xfId="41336" xr:uid="{00000000-0005-0000-0000-0000DA270000}"/>
    <cellStyle name="Comma 5 8" xfId="1383" xr:uid="{00000000-0005-0000-0000-0000DB270000}"/>
    <cellStyle name="Comma 5 9" xfId="3824" xr:uid="{00000000-0005-0000-0000-0000DC270000}"/>
    <cellStyle name="Comma 5 9 2" xfId="5413" xr:uid="{00000000-0005-0000-0000-0000DD270000}"/>
    <cellStyle name="Comma 5 9 2 2" xfId="8498" xr:uid="{00000000-0005-0000-0000-0000DE270000}"/>
    <cellStyle name="Comma 5 9 2 2 2" xfId="14690" xr:uid="{00000000-0005-0000-0000-0000DF270000}"/>
    <cellStyle name="Comma 5 9 2 2 2 2" xfId="33650" xr:uid="{00000000-0005-0000-0000-0000E0270000}"/>
    <cellStyle name="Comma 5 9 2 2 2 3" xfId="52114" xr:uid="{00000000-0005-0000-0000-0000E1270000}"/>
    <cellStyle name="Comma 5 9 2 2 3" xfId="20842" xr:uid="{00000000-0005-0000-0000-0000E2270000}"/>
    <cellStyle name="Comma 5 9 2 2 3 2" xfId="39802" xr:uid="{00000000-0005-0000-0000-0000E3270000}"/>
    <cellStyle name="Comma 5 9 2 2 3 3" xfId="58266" xr:uid="{00000000-0005-0000-0000-0000E4270000}"/>
    <cellStyle name="Comma 5 9 2 2 4" xfId="27497" xr:uid="{00000000-0005-0000-0000-0000E5270000}"/>
    <cellStyle name="Comma 5 9 2 2 5" xfId="45961" xr:uid="{00000000-0005-0000-0000-0000E6270000}"/>
    <cellStyle name="Comma 5 9 2 3" xfId="11624" xr:uid="{00000000-0005-0000-0000-0000E7270000}"/>
    <cellStyle name="Comma 5 9 2 3 2" xfId="30584" xr:uid="{00000000-0005-0000-0000-0000E8270000}"/>
    <cellStyle name="Comma 5 9 2 3 3" xfId="49048" xr:uid="{00000000-0005-0000-0000-0000E9270000}"/>
    <cellStyle name="Comma 5 9 2 4" xfId="17776" xr:uid="{00000000-0005-0000-0000-0000EA270000}"/>
    <cellStyle name="Comma 5 9 2 4 2" xfId="36736" xr:uid="{00000000-0005-0000-0000-0000EB270000}"/>
    <cellStyle name="Comma 5 9 2 4 3" xfId="55200" xr:uid="{00000000-0005-0000-0000-0000EC270000}"/>
    <cellStyle name="Comma 5 9 2 5" xfId="24431" xr:uid="{00000000-0005-0000-0000-0000ED270000}"/>
    <cellStyle name="Comma 5 9 2 6" xfId="42895" xr:uid="{00000000-0005-0000-0000-0000EE270000}"/>
    <cellStyle name="Comma 5 9 3" xfId="6963" xr:uid="{00000000-0005-0000-0000-0000EF270000}"/>
    <cellStyle name="Comma 5 9 3 2" xfId="13156" xr:uid="{00000000-0005-0000-0000-0000F0270000}"/>
    <cellStyle name="Comma 5 9 3 2 2" xfId="32116" xr:uid="{00000000-0005-0000-0000-0000F1270000}"/>
    <cellStyle name="Comma 5 9 3 2 3" xfId="50580" xr:uid="{00000000-0005-0000-0000-0000F2270000}"/>
    <cellStyle name="Comma 5 9 3 3" xfId="19308" xr:uid="{00000000-0005-0000-0000-0000F3270000}"/>
    <cellStyle name="Comma 5 9 3 3 2" xfId="38268" xr:uid="{00000000-0005-0000-0000-0000F4270000}"/>
    <cellStyle name="Comma 5 9 3 3 3" xfId="56732" xr:uid="{00000000-0005-0000-0000-0000F5270000}"/>
    <cellStyle name="Comma 5 9 3 4" xfId="25963" xr:uid="{00000000-0005-0000-0000-0000F6270000}"/>
    <cellStyle name="Comma 5 9 3 5" xfId="44427" xr:uid="{00000000-0005-0000-0000-0000F7270000}"/>
    <cellStyle name="Comma 5 9 4" xfId="10090" xr:uid="{00000000-0005-0000-0000-0000F8270000}"/>
    <cellStyle name="Comma 5 9 4 2" xfId="29050" xr:uid="{00000000-0005-0000-0000-0000F9270000}"/>
    <cellStyle name="Comma 5 9 4 3" xfId="47514" xr:uid="{00000000-0005-0000-0000-0000FA270000}"/>
    <cellStyle name="Comma 5 9 5" xfId="16242" xr:uid="{00000000-0005-0000-0000-0000FB270000}"/>
    <cellStyle name="Comma 5 9 5 2" xfId="35202" xr:uid="{00000000-0005-0000-0000-0000FC270000}"/>
    <cellStyle name="Comma 5 9 5 3" xfId="53666" xr:uid="{00000000-0005-0000-0000-0000FD270000}"/>
    <cellStyle name="Comma 5 9 6" xfId="22897" xr:uid="{00000000-0005-0000-0000-0000FE270000}"/>
    <cellStyle name="Comma 5 9 7" xfId="41361" xr:uid="{00000000-0005-0000-0000-0000FF270000}"/>
    <cellStyle name="Comma 50" xfId="1393" xr:uid="{00000000-0005-0000-0000-000000280000}"/>
    <cellStyle name="Comma 50 10" xfId="1394" xr:uid="{00000000-0005-0000-0000-000001280000}"/>
    <cellStyle name="Comma 50 10 2" xfId="1395" xr:uid="{00000000-0005-0000-0000-000002280000}"/>
    <cellStyle name="Comma 50 11" xfId="1396" xr:uid="{00000000-0005-0000-0000-000003280000}"/>
    <cellStyle name="Comma 50 11 2" xfId="1397" xr:uid="{00000000-0005-0000-0000-000004280000}"/>
    <cellStyle name="Comma 50 12" xfId="1398" xr:uid="{00000000-0005-0000-0000-000005280000}"/>
    <cellStyle name="Comma 50 2" xfId="1399" xr:uid="{00000000-0005-0000-0000-000006280000}"/>
    <cellStyle name="Comma 50 2 2" xfId="1400" xr:uid="{00000000-0005-0000-0000-000007280000}"/>
    <cellStyle name="Comma 50 2 2 2" xfId="1401" xr:uid="{00000000-0005-0000-0000-000008280000}"/>
    <cellStyle name="Comma 50 2 2 2 2" xfId="1402" xr:uid="{00000000-0005-0000-0000-000009280000}"/>
    <cellStyle name="Comma 50 2 2 3" xfId="1403" xr:uid="{00000000-0005-0000-0000-00000A280000}"/>
    <cellStyle name="Comma 50 2 3" xfId="1404" xr:uid="{00000000-0005-0000-0000-00000B280000}"/>
    <cellStyle name="Comma 50 2 3 2" xfId="1405" xr:uid="{00000000-0005-0000-0000-00000C280000}"/>
    <cellStyle name="Comma 50 2 4" xfId="1406" xr:uid="{00000000-0005-0000-0000-00000D280000}"/>
    <cellStyle name="Comma 50 2 4 2" xfId="1407" xr:uid="{00000000-0005-0000-0000-00000E280000}"/>
    <cellStyle name="Comma 50 2 5" xfId="1408" xr:uid="{00000000-0005-0000-0000-00000F280000}"/>
    <cellStyle name="Comma 50 3" xfId="1409" xr:uid="{00000000-0005-0000-0000-000010280000}"/>
    <cellStyle name="Comma 50 3 2" xfId="1410" xr:uid="{00000000-0005-0000-0000-000011280000}"/>
    <cellStyle name="Comma 50 3 2 2" xfId="1411" xr:uid="{00000000-0005-0000-0000-000012280000}"/>
    <cellStyle name="Comma 50 3 2 2 2" xfId="1412" xr:uid="{00000000-0005-0000-0000-000013280000}"/>
    <cellStyle name="Comma 50 3 2 3" xfId="1413" xr:uid="{00000000-0005-0000-0000-000014280000}"/>
    <cellStyle name="Comma 50 3 3" xfId="1414" xr:uid="{00000000-0005-0000-0000-000015280000}"/>
    <cellStyle name="Comma 50 3 3 2" xfId="1415" xr:uid="{00000000-0005-0000-0000-000016280000}"/>
    <cellStyle name="Comma 50 3 4" xfId="1416" xr:uid="{00000000-0005-0000-0000-000017280000}"/>
    <cellStyle name="Comma 50 3 4 2" xfId="1417" xr:uid="{00000000-0005-0000-0000-000018280000}"/>
    <cellStyle name="Comma 50 3 5" xfId="1418" xr:uid="{00000000-0005-0000-0000-000019280000}"/>
    <cellStyle name="Comma 50 4" xfId="1419" xr:uid="{00000000-0005-0000-0000-00001A280000}"/>
    <cellStyle name="Comma 50 4 2" xfId="1420" xr:uid="{00000000-0005-0000-0000-00001B280000}"/>
    <cellStyle name="Comma 50 4 2 2" xfId="1421" xr:uid="{00000000-0005-0000-0000-00001C280000}"/>
    <cellStyle name="Comma 50 4 2 2 2" xfId="1422" xr:uid="{00000000-0005-0000-0000-00001D280000}"/>
    <cellStyle name="Comma 50 4 2 3" xfId="1423" xr:uid="{00000000-0005-0000-0000-00001E280000}"/>
    <cellStyle name="Comma 50 4 3" xfId="1424" xr:uid="{00000000-0005-0000-0000-00001F280000}"/>
    <cellStyle name="Comma 50 4 3 2" xfId="1425" xr:uid="{00000000-0005-0000-0000-000020280000}"/>
    <cellStyle name="Comma 50 4 4" xfId="1426" xr:uid="{00000000-0005-0000-0000-000021280000}"/>
    <cellStyle name="Comma 50 4 4 2" xfId="1427" xr:uid="{00000000-0005-0000-0000-000022280000}"/>
    <cellStyle name="Comma 50 4 5" xfId="1428" xr:uid="{00000000-0005-0000-0000-000023280000}"/>
    <cellStyle name="Comma 50 5" xfId="1429" xr:uid="{00000000-0005-0000-0000-000024280000}"/>
    <cellStyle name="Comma 50 5 2" xfId="1430" xr:uid="{00000000-0005-0000-0000-000025280000}"/>
    <cellStyle name="Comma 50 5 2 2" xfId="1431" xr:uid="{00000000-0005-0000-0000-000026280000}"/>
    <cellStyle name="Comma 50 5 2 2 2" xfId="1432" xr:uid="{00000000-0005-0000-0000-000027280000}"/>
    <cellStyle name="Comma 50 5 2 3" xfId="1433" xr:uid="{00000000-0005-0000-0000-000028280000}"/>
    <cellStyle name="Comma 50 5 3" xfId="1434" xr:uid="{00000000-0005-0000-0000-000029280000}"/>
    <cellStyle name="Comma 50 5 3 2" xfId="1435" xr:uid="{00000000-0005-0000-0000-00002A280000}"/>
    <cellStyle name="Comma 50 5 4" xfId="1436" xr:uid="{00000000-0005-0000-0000-00002B280000}"/>
    <cellStyle name="Comma 50 5 4 2" xfId="1437" xr:uid="{00000000-0005-0000-0000-00002C280000}"/>
    <cellStyle name="Comma 50 5 5" xfId="1438" xr:uid="{00000000-0005-0000-0000-00002D280000}"/>
    <cellStyle name="Comma 50 6" xfId="1439" xr:uid="{00000000-0005-0000-0000-00002E280000}"/>
    <cellStyle name="Comma 50 6 2" xfId="1440" xr:uid="{00000000-0005-0000-0000-00002F280000}"/>
    <cellStyle name="Comma 50 6 2 2" xfId="1441" xr:uid="{00000000-0005-0000-0000-000030280000}"/>
    <cellStyle name="Comma 50 6 2 2 2" xfId="1442" xr:uid="{00000000-0005-0000-0000-000031280000}"/>
    <cellStyle name="Comma 50 6 2 3" xfId="1443" xr:uid="{00000000-0005-0000-0000-000032280000}"/>
    <cellStyle name="Comma 50 6 3" xfId="1444" xr:uid="{00000000-0005-0000-0000-000033280000}"/>
    <cellStyle name="Comma 50 6 3 2" xfId="1445" xr:uid="{00000000-0005-0000-0000-000034280000}"/>
    <cellStyle name="Comma 50 6 4" xfId="1446" xr:uid="{00000000-0005-0000-0000-000035280000}"/>
    <cellStyle name="Comma 50 6 4 2" xfId="1447" xr:uid="{00000000-0005-0000-0000-000036280000}"/>
    <cellStyle name="Comma 50 6 5" xfId="1448" xr:uid="{00000000-0005-0000-0000-000037280000}"/>
    <cellStyle name="Comma 50 7" xfId="1449" xr:uid="{00000000-0005-0000-0000-000038280000}"/>
    <cellStyle name="Comma 50 7 2" xfId="1450" xr:uid="{00000000-0005-0000-0000-000039280000}"/>
    <cellStyle name="Comma 50 7 2 2" xfId="1451" xr:uid="{00000000-0005-0000-0000-00003A280000}"/>
    <cellStyle name="Comma 50 7 2 2 2" xfId="1452" xr:uid="{00000000-0005-0000-0000-00003B280000}"/>
    <cellStyle name="Comma 50 7 2 3" xfId="1453" xr:uid="{00000000-0005-0000-0000-00003C280000}"/>
    <cellStyle name="Comma 50 7 3" xfId="1454" xr:uid="{00000000-0005-0000-0000-00003D280000}"/>
    <cellStyle name="Comma 50 7 3 2" xfId="1455" xr:uid="{00000000-0005-0000-0000-00003E280000}"/>
    <cellStyle name="Comma 50 7 4" xfId="1456" xr:uid="{00000000-0005-0000-0000-00003F280000}"/>
    <cellStyle name="Comma 50 8" xfId="1457" xr:uid="{00000000-0005-0000-0000-000040280000}"/>
    <cellStyle name="Comma 50 8 2" xfId="1458" xr:uid="{00000000-0005-0000-0000-000041280000}"/>
    <cellStyle name="Comma 50 8 2 2" xfId="1459" xr:uid="{00000000-0005-0000-0000-000042280000}"/>
    <cellStyle name="Comma 50 8 2 2 2" xfId="1460" xr:uid="{00000000-0005-0000-0000-000043280000}"/>
    <cellStyle name="Comma 50 8 2 3" xfId="1461" xr:uid="{00000000-0005-0000-0000-000044280000}"/>
    <cellStyle name="Comma 50 8 3" xfId="1462" xr:uid="{00000000-0005-0000-0000-000045280000}"/>
    <cellStyle name="Comma 50 8 3 2" xfId="1463" xr:uid="{00000000-0005-0000-0000-000046280000}"/>
    <cellStyle name="Comma 50 8 4" xfId="1464" xr:uid="{00000000-0005-0000-0000-000047280000}"/>
    <cellStyle name="Comma 50 9" xfId="1465" xr:uid="{00000000-0005-0000-0000-000048280000}"/>
    <cellStyle name="Comma 50 9 2" xfId="1466" xr:uid="{00000000-0005-0000-0000-000049280000}"/>
    <cellStyle name="Comma 50 9 2 2" xfId="1467" xr:uid="{00000000-0005-0000-0000-00004A280000}"/>
    <cellStyle name="Comma 50 9 3" xfId="1468" xr:uid="{00000000-0005-0000-0000-00004B280000}"/>
    <cellStyle name="Comma 51" xfId="1469" xr:uid="{00000000-0005-0000-0000-00004C280000}"/>
    <cellStyle name="Comma 51 10" xfId="1470" xr:uid="{00000000-0005-0000-0000-00004D280000}"/>
    <cellStyle name="Comma 51 10 2" xfId="1471" xr:uid="{00000000-0005-0000-0000-00004E280000}"/>
    <cellStyle name="Comma 51 11" xfId="1472" xr:uid="{00000000-0005-0000-0000-00004F280000}"/>
    <cellStyle name="Comma 51 11 2" xfId="1473" xr:uid="{00000000-0005-0000-0000-000050280000}"/>
    <cellStyle name="Comma 51 12" xfId="1474" xr:uid="{00000000-0005-0000-0000-000051280000}"/>
    <cellStyle name="Comma 51 2" xfId="1475" xr:uid="{00000000-0005-0000-0000-000052280000}"/>
    <cellStyle name="Comma 51 2 2" xfId="1476" xr:uid="{00000000-0005-0000-0000-000053280000}"/>
    <cellStyle name="Comma 51 2 2 2" xfId="1477" xr:uid="{00000000-0005-0000-0000-000054280000}"/>
    <cellStyle name="Comma 51 2 2 2 2" xfId="1478" xr:uid="{00000000-0005-0000-0000-000055280000}"/>
    <cellStyle name="Comma 51 2 2 3" xfId="1479" xr:uid="{00000000-0005-0000-0000-000056280000}"/>
    <cellStyle name="Comma 51 2 3" xfId="1480" xr:uid="{00000000-0005-0000-0000-000057280000}"/>
    <cellStyle name="Comma 51 2 3 2" xfId="1481" xr:uid="{00000000-0005-0000-0000-000058280000}"/>
    <cellStyle name="Comma 51 2 4" xfId="1482" xr:uid="{00000000-0005-0000-0000-000059280000}"/>
    <cellStyle name="Comma 51 2 4 2" xfId="1483" xr:uid="{00000000-0005-0000-0000-00005A280000}"/>
    <cellStyle name="Comma 51 2 5" xfId="1484" xr:uid="{00000000-0005-0000-0000-00005B280000}"/>
    <cellStyle name="Comma 51 3" xfId="1485" xr:uid="{00000000-0005-0000-0000-00005C280000}"/>
    <cellStyle name="Comma 51 3 2" xfId="1486" xr:uid="{00000000-0005-0000-0000-00005D280000}"/>
    <cellStyle name="Comma 51 3 2 2" xfId="1487" xr:uid="{00000000-0005-0000-0000-00005E280000}"/>
    <cellStyle name="Comma 51 3 2 2 2" xfId="1488" xr:uid="{00000000-0005-0000-0000-00005F280000}"/>
    <cellStyle name="Comma 51 3 2 3" xfId="1489" xr:uid="{00000000-0005-0000-0000-000060280000}"/>
    <cellStyle name="Comma 51 3 3" xfId="1490" xr:uid="{00000000-0005-0000-0000-000061280000}"/>
    <cellStyle name="Comma 51 3 3 2" xfId="1491" xr:uid="{00000000-0005-0000-0000-000062280000}"/>
    <cellStyle name="Comma 51 3 4" xfId="1492" xr:uid="{00000000-0005-0000-0000-000063280000}"/>
    <cellStyle name="Comma 51 3 4 2" xfId="1493" xr:uid="{00000000-0005-0000-0000-000064280000}"/>
    <cellStyle name="Comma 51 3 5" xfId="1494" xr:uid="{00000000-0005-0000-0000-000065280000}"/>
    <cellStyle name="Comma 51 4" xfId="1495" xr:uid="{00000000-0005-0000-0000-000066280000}"/>
    <cellStyle name="Comma 51 4 2" xfId="1496" xr:uid="{00000000-0005-0000-0000-000067280000}"/>
    <cellStyle name="Comma 51 4 2 2" xfId="1497" xr:uid="{00000000-0005-0000-0000-000068280000}"/>
    <cellStyle name="Comma 51 4 2 2 2" xfId="1498" xr:uid="{00000000-0005-0000-0000-000069280000}"/>
    <cellStyle name="Comma 51 4 2 3" xfId="1499" xr:uid="{00000000-0005-0000-0000-00006A280000}"/>
    <cellStyle name="Comma 51 4 3" xfId="1500" xr:uid="{00000000-0005-0000-0000-00006B280000}"/>
    <cellStyle name="Comma 51 4 3 2" xfId="1501" xr:uid="{00000000-0005-0000-0000-00006C280000}"/>
    <cellStyle name="Comma 51 4 4" xfId="1502" xr:uid="{00000000-0005-0000-0000-00006D280000}"/>
    <cellStyle name="Comma 51 4 4 2" xfId="1503" xr:uid="{00000000-0005-0000-0000-00006E280000}"/>
    <cellStyle name="Comma 51 4 5" xfId="1504" xr:uid="{00000000-0005-0000-0000-00006F280000}"/>
    <cellStyle name="Comma 51 5" xfId="1505" xr:uid="{00000000-0005-0000-0000-000070280000}"/>
    <cellStyle name="Comma 51 5 2" xfId="1506" xr:uid="{00000000-0005-0000-0000-000071280000}"/>
    <cellStyle name="Comma 51 5 2 2" xfId="1507" xr:uid="{00000000-0005-0000-0000-000072280000}"/>
    <cellStyle name="Comma 51 5 2 2 2" xfId="1508" xr:uid="{00000000-0005-0000-0000-000073280000}"/>
    <cellStyle name="Comma 51 5 2 3" xfId="1509" xr:uid="{00000000-0005-0000-0000-000074280000}"/>
    <cellStyle name="Comma 51 5 3" xfId="1510" xr:uid="{00000000-0005-0000-0000-000075280000}"/>
    <cellStyle name="Comma 51 5 3 2" xfId="1511" xr:uid="{00000000-0005-0000-0000-000076280000}"/>
    <cellStyle name="Comma 51 5 4" xfId="1512" xr:uid="{00000000-0005-0000-0000-000077280000}"/>
    <cellStyle name="Comma 51 5 4 2" xfId="1513" xr:uid="{00000000-0005-0000-0000-000078280000}"/>
    <cellStyle name="Comma 51 5 5" xfId="1514" xr:uid="{00000000-0005-0000-0000-000079280000}"/>
    <cellStyle name="Comma 51 6" xfId="1515" xr:uid="{00000000-0005-0000-0000-00007A280000}"/>
    <cellStyle name="Comma 51 6 2" xfId="1516" xr:uid="{00000000-0005-0000-0000-00007B280000}"/>
    <cellStyle name="Comma 51 6 2 2" xfId="1517" xr:uid="{00000000-0005-0000-0000-00007C280000}"/>
    <cellStyle name="Comma 51 6 2 2 2" xfId="1518" xr:uid="{00000000-0005-0000-0000-00007D280000}"/>
    <cellStyle name="Comma 51 6 2 3" xfId="1519" xr:uid="{00000000-0005-0000-0000-00007E280000}"/>
    <cellStyle name="Comma 51 6 3" xfId="1520" xr:uid="{00000000-0005-0000-0000-00007F280000}"/>
    <cellStyle name="Comma 51 6 3 2" xfId="1521" xr:uid="{00000000-0005-0000-0000-000080280000}"/>
    <cellStyle name="Comma 51 6 4" xfId="1522" xr:uid="{00000000-0005-0000-0000-000081280000}"/>
    <cellStyle name="Comma 51 6 4 2" xfId="1523" xr:uid="{00000000-0005-0000-0000-000082280000}"/>
    <cellStyle name="Comma 51 6 5" xfId="1524" xr:uid="{00000000-0005-0000-0000-000083280000}"/>
    <cellStyle name="Comma 51 7" xfId="1525" xr:uid="{00000000-0005-0000-0000-000084280000}"/>
    <cellStyle name="Comma 51 7 2" xfId="1526" xr:uid="{00000000-0005-0000-0000-000085280000}"/>
    <cellStyle name="Comma 51 7 2 2" xfId="1527" xr:uid="{00000000-0005-0000-0000-000086280000}"/>
    <cellStyle name="Comma 51 7 2 2 2" xfId="1528" xr:uid="{00000000-0005-0000-0000-000087280000}"/>
    <cellStyle name="Comma 51 7 2 3" xfId="1529" xr:uid="{00000000-0005-0000-0000-000088280000}"/>
    <cellStyle name="Comma 51 7 3" xfId="1530" xr:uid="{00000000-0005-0000-0000-000089280000}"/>
    <cellStyle name="Comma 51 7 3 2" xfId="1531" xr:uid="{00000000-0005-0000-0000-00008A280000}"/>
    <cellStyle name="Comma 51 7 4" xfId="1532" xr:uid="{00000000-0005-0000-0000-00008B280000}"/>
    <cellStyle name="Comma 51 8" xfId="1533" xr:uid="{00000000-0005-0000-0000-00008C280000}"/>
    <cellStyle name="Comma 51 8 2" xfId="1534" xr:uid="{00000000-0005-0000-0000-00008D280000}"/>
    <cellStyle name="Comma 51 8 2 2" xfId="1535" xr:uid="{00000000-0005-0000-0000-00008E280000}"/>
    <cellStyle name="Comma 51 8 2 2 2" xfId="1536" xr:uid="{00000000-0005-0000-0000-00008F280000}"/>
    <cellStyle name="Comma 51 8 2 3" xfId="1537" xr:uid="{00000000-0005-0000-0000-000090280000}"/>
    <cellStyle name="Comma 51 8 3" xfId="1538" xr:uid="{00000000-0005-0000-0000-000091280000}"/>
    <cellStyle name="Comma 51 8 3 2" xfId="1539" xr:uid="{00000000-0005-0000-0000-000092280000}"/>
    <cellStyle name="Comma 51 8 4" xfId="1540" xr:uid="{00000000-0005-0000-0000-000093280000}"/>
    <cellStyle name="Comma 51 9" xfId="1541" xr:uid="{00000000-0005-0000-0000-000094280000}"/>
    <cellStyle name="Comma 51 9 2" xfId="1542" xr:uid="{00000000-0005-0000-0000-000095280000}"/>
    <cellStyle name="Comma 51 9 2 2" xfId="1543" xr:uid="{00000000-0005-0000-0000-000096280000}"/>
    <cellStyle name="Comma 51 9 3" xfId="1544" xr:uid="{00000000-0005-0000-0000-000097280000}"/>
    <cellStyle name="Comma 52" xfId="1545" xr:uid="{00000000-0005-0000-0000-000098280000}"/>
    <cellStyle name="Comma 52 10" xfId="1546" xr:uid="{00000000-0005-0000-0000-000099280000}"/>
    <cellStyle name="Comma 52 10 2" xfId="1547" xr:uid="{00000000-0005-0000-0000-00009A280000}"/>
    <cellStyle name="Comma 52 11" xfId="1548" xr:uid="{00000000-0005-0000-0000-00009B280000}"/>
    <cellStyle name="Comma 52 11 2" xfId="1549" xr:uid="{00000000-0005-0000-0000-00009C280000}"/>
    <cellStyle name="Comma 52 12" xfId="1550" xr:uid="{00000000-0005-0000-0000-00009D280000}"/>
    <cellStyle name="Comma 52 2" xfId="1551" xr:uid="{00000000-0005-0000-0000-00009E280000}"/>
    <cellStyle name="Comma 52 2 2" xfId="1552" xr:uid="{00000000-0005-0000-0000-00009F280000}"/>
    <cellStyle name="Comma 52 2 2 2" xfId="1553" xr:uid="{00000000-0005-0000-0000-0000A0280000}"/>
    <cellStyle name="Comma 52 2 2 2 2" xfId="1554" xr:uid="{00000000-0005-0000-0000-0000A1280000}"/>
    <cellStyle name="Comma 52 2 2 3" xfId="1555" xr:uid="{00000000-0005-0000-0000-0000A2280000}"/>
    <cellStyle name="Comma 52 2 3" xfId="1556" xr:uid="{00000000-0005-0000-0000-0000A3280000}"/>
    <cellStyle name="Comma 52 2 3 2" xfId="1557" xr:uid="{00000000-0005-0000-0000-0000A4280000}"/>
    <cellStyle name="Comma 52 2 4" xfId="1558" xr:uid="{00000000-0005-0000-0000-0000A5280000}"/>
    <cellStyle name="Comma 52 2 4 2" xfId="1559" xr:uid="{00000000-0005-0000-0000-0000A6280000}"/>
    <cellStyle name="Comma 52 2 5" xfId="1560" xr:uid="{00000000-0005-0000-0000-0000A7280000}"/>
    <cellStyle name="Comma 52 3" xfId="1561" xr:uid="{00000000-0005-0000-0000-0000A8280000}"/>
    <cellStyle name="Comma 52 3 2" xfId="1562" xr:uid="{00000000-0005-0000-0000-0000A9280000}"/>
    <cellStyle name="Comma 52 3 2 2" xfId="1563" xr:uid="{00000000-0005-0000-0000-0000AA280000}"/>
    <cellStyle name="Comma 52 3 2 2 2" xfId="1564" xr:uid="{00000000-0005-0000-0000-0000AB280000}"/>
    <cellStyle name="Comma 52 3 2 3" xfId="1565" xr:uid="{00000000-0005-0000-0000-0000AC280000}"/>
    <cellStyle name="Comma 52 3 3" xfId="1566" xr:uid="{00000000-0005-0000-0000-0000AD280000}"/>
    <cellStyle name="Comma 52 3 3 2" xfId="1567" xr:uid="{00000000-0005-0000-0000-0000AE280000}"/>
    <cellStyle name="Comma 52 3 4" xfId="1568" xr:uid="{00000000-0005-0000-0000-0000AF280000}"/>
    <cellStyle name="Comma 52 3 4 2" xfId="1569" xr:uid="{00000000-0005-0000-0000-0000B0280000}"/>
    <cellStyle name="Comma 52 3 5" xfId="1570" xr:uid="{00000000-0005-0000-0000-0000B1280000}"/>
    <cellStyle name="Comma 52 4" xfId="1571" xr:uid="{00000000-0005-0000-0000-0000B2280000}"/>
    <cellStyle name="Comma 52 4 2" xfId="1572" xr:uid="{00000000-0005-0000-0000-0000B3280000}"/>
    <cellStyle name="Comma 52 4 2 2" xfId="1573" xr:uid="{00000000-0005-0000-0000-0000B4280000}"/>
    <cellStyle name="Comma 52 4 2 2 2" xfId="1574" xr:uid="{00000000-0005-0000-0000-0000B5280000}"/>
    <cellStyle name="Comma 52 4 2 3" xfId="1575" xr:uid="{00000000-0005-0000-0000-0000B6280000}"/>
    <cellStyle name="Comma 52 4 3" xfId="1576" xr:uid="{00000000-0005-0000-0000-0000B7280000}"/>
    <cellStyle name="Comma 52 4 3 2" xfId="1577" xr:uid="{00000000-0005-0000-0000-0000B8280000}"/>
    <cellStyle name="Comma 52 4 4" xfId="1578" xr:uid="{00000000-0005-0000-0000-0000B9280000}"/>
    <cellStyle name="Comma 52 4 4 2" xfId="1579" xr:uid="{00000000-0005-0000-0000-0000BA280000}"/>
    <cellStyle name="Comma 52 4 5" xfId="1580" xr:uid="{00000000-0005-0000-0000-0000BB280000}"/>
    <cellStyle name="Comma 52 5" xfId="1581" xr:uid="{00000000-0005-0000-0000-0000BC280000}"/>
    <cellStyle name="Comma 52 5 2" xfId="1582" xr:uid="{00000000-0005-0000-0000-0000BD280000}"/>
    <cellStyle name="Comma 52 5 2 2" xfId="1583" xr:uid="{00000000-0005-0000-0000-0000BE280000}"/>
    <cellStyle name="Comma 52 5 2 2 2" xfId="1584" xr:uid="{00000000-0005-0000-0000-0000BF280000}"/>
    <cellStyle name="Comma 52 5 2 3" xfId="1585" xr:uid="{00000000-0005-0000-0000-0000C0280000}"/>
    <cellStyle name="Comma 52 5 3" xfId="1586" xr:uid="{00000000-0005-0000-0000-0000C1280000}"/>
    <cellStyle name="Comma 52 5 3 2" xfId="1587" xr:uid="{00000000-0005-0000-0000-0000C2280000}"/>
    <cellStyle name="Comma 52 5 4" xfId="1588" xr:uid="{00000000-0005-0000-0000-0000C3280000}"/>
    <cellStyle name="Comma 52 5 4 2" xfId="1589" xr:uid="{00000000-0005-0000-0000-0000C4280000}"/>
    <cellStyle name="Comma 52 5 5" xfId="1590" xr:uid="{00000000-0005-0000-0000-0000C5280000}"/>
    <cellStyle name="Comma 52 6" xfId="1591" xr:uid="{00000000-0005-0000-0000-0000C6280000}"/>
    <cellStyle name="Comma 52 6 2" xfId="1592" xr:uid="{00000000-0005-0000-0000-0000C7280000}"/>
    <cellStyle name="Comma 52 6 2 2" xfId="1593" xr:uid="{00000000-0005-0000-0000-0000C8280000}"/>
    <cellStyle name="Comma 52 6 2 2 2" xfId="1594" xr:uid="{00000000-0005-0000-0000-0000C9280000}"/>
    <cellStyle name="Comma 52 6 2 3" xfId="1595" xr:uid="{00000000-0005-0000-0000-0000CA280000}"/>
    <cellStyle name="Comma 52 6 3" xfId="1596" xr:uid="{00000000-0005-0000-0000-0000CB280000}"/>
    <cellStyle name="Comma 52 6 3 2" xfId="1597" xr:uid="{00000000-0005-0000-0000-0000CC280000}"/>
    <cellStyle name="Comma 52 6 4" xfId="1598" xr:uid="{00000000-0005-0000-0000-0000CD280000}"/>
    <cellStyle name="Comma 52 6 4 2" xfId="1599" xr:uid="{00000000-0005-0000-0000-0000CE280000}"/>
    <cellStyle name="Comma 52 6 5" xfId="1600" xr:uid="{00000000-0005-0000-0000-0000CF280000}"/>
    <cellStyle name="Comma 52 7" xfId="1601" xr:uid="{00000000-0005-0000-0000-0000D0280000}"/>
    <cellStyle name="Comma 52 7 2" xfId="1602" xr:uid="{00000000-0005-0000-0000-0000D1280000}"/>
    <cellStyle name="Comma 52 7 2 2" xfId="1603" xr:uid="{00000000-0005-0000-0000-0000D2280000}"/>
    <cellStyle name="Comma 52 7 2 2 2" xfId="1604" xr:uid="{00000000-0005-0000-0000-0000D3280000}"/>
    <cellStyle name="Comma 52 7 2 3" xfId="1605" xr:uid="{00000000-0005-0000-0000-0000D4280000}"/>
    <cellStyle name="Comma 52 7 3" xfId="1606" xr:uid="{00000000-0005-0000-0000-0000D5280000}"/>
    <cellStyle name="Comma 52 7 3 2" xfId="1607" xr:uid="{00000000-0005-0000-0000-0000D6280000}"/>
    <cellStyle name="Comma 52 7 4" xfId="1608" xr:uid="{00000000-0005-0000-0000-0000D7280000}"/>
    <cellStyle name="Comma 52 8" xfId="1609" xr:uid="{00000000-0005-0000-0000-0000D8280000}"/>
    <cellStyle name="Comma 52 8 2" xfId="1610" xr:uid="{00000000-0005-0000-0000-0000D9280000}"/>
    <cellStyle name="Comma 52 8 2 2" xfId="1611" xr:uid="{00000000-0005-0000-0000-0000DA280000}"/>
    <cellStyle name="Comma 52 8 2 2 2" xfId="1612" xr:uid="{00000000-0005-0000-0000-0000DB280000}"/>
    <cellStyle name="Comma 52 8 2 3" xfId="1613" xr:uid="{00000000-0005-0000-0000-0000DC280000}"/>
    <cellStyle name="Comma 52 8 3" xfId="1614" xr:uid="{00000000-0005-0000-0000-0000DD280000}"/>
    <cellStyle name="Comma 52 8 3 2" xfId="1615" xr:uid="{00000000-0005-0000-0000-0000DE280000}"/>
    <cellStyle name="Comma 52 8 4" xfId="1616" xr:uid="{00000000-0005-0000-0000-0000DF280000}"/>
    <cellStyle name="Comma 52 9" xfId="1617" xr:uid="{00000000-0005-0000-0000-0000E0280000}"/>
    <cellStyle name="Comma 52 9 2" xfId="1618" xr:uid="{00000000-0005-0000-0000-0000E1280000}"/>
    <cellStyle name="Comma 52 9 2 2" xfId="1619" xr:uid="{00000000-0005-0000-0000-0000E2280000}"/>
    <cellStyle name="Comma 52 9 3" xfId="1620" xr:uid="{00000000-0005-0000-0000-0000E3280000}"/>
    <cellStyle name="Comma 53" xfId="1621" xr:uid="{00000000-0005-0000-0000-0000E4280000}"/>
    <cellStyle name="Comma 53 10" xfId="1622" xr:uid="{00000000-0005-0000-0000-0000E5280000}"/>
    <cellStyle name="Comma 53 10 2" xfId="1623" xr:uid="{00000000-0005-0000-0000-0000E6280000}"/>
    <cellStyle name="Comma 53 11" xfId="1624" xr:uid="{00000000-0005-0000-0000-0000E7280000}"/>
    <cellStyle name="Comma 53 11 2" xfId="1625" xr:uid="{00000000-0005-0000-0000-0000E8280000}"/>
    <cellStyle name="Comma 53 12" xfId="1626" xr:uid="{00000000-0005-0000-0000-0000E9280000}"/>
    <cellStyle name="Comma 53 2" xfId="1627" xr:uid="{00000000-0005-0000-0000-0000EA280000}"/>
    <cellStyle name="Comma 53 2 2" xfId="1628" xr:uid="{00000000-0005-0000-0000-0000EB280000}"/>
    <cellStyle name="Comma 53 2 2 2" xfId="1629" xr:uid="{00000000-0005-0000-0000-0000EC280000}"/>
    <cellStyle name="Comma 53 2 2 2 2" xfId="1630" xr:uid="{00000000-0005-0000-0000-0000ED280000}"/>
    <cellStyle name="Comma 53 2 2 3" xfId="1631" xr:uid="{00000000-0005-0000-0000-0000EE280000}"/>
    <cellStyle name="Comma 53 2 3" xfId="1632" xr:uid="{00000000-0005-0000-0000-0000EF280000}"/>
    <cellStyle name="Comma 53 2 3 2" xfId="1633" xr:uid="{00000000-0005-0000-0000-0000F0280000}"/>
    <cellStyle name="Comma 53 2 4" xfId="1634" xr:uid="{00000000-0005-0000-0000-0000F1280000}"/>
    <cellStyle name="Comma 53 2 4 2" xfId="1635" xr:uid="{00000000-0005-0000-0000-0000F2280000}"/>
    <cellStyle name="Comma 53 2 5" xfId="1636" xr:uid="{00000000-0005-0000-0000-0000F3280000}"/>
    <cellStyle name="Comma 53 3" xfId="1637" xr:uid="{00000000-0005-0000-0000-0000F4280000}"/>
    <cellStyle name="Comma 53 3 2" xfId="1638" xr:uid="{00000000-0005-0000-0000-0000F5280000}"/>
    <cellStyle name="Comma 53 3 2 2" xfId="1639" xr:uid="{00000000-0005-0000-0000-0000F6280000}"/>
    <cellStyle name="Comma 53 3 2 2 2" xfId="1640" xr:uid="{00000000-0005-0000-0000-0000F7280000}"/>
    <cellStyle name="Comma 53 3 2 3" xfId="1641" xr:uid="{00000000-0005-0000-0000-0000F8280000}"/>
    <cellStyle name="Comma 53 3 3" xfId="1642" xr:uid="{00000000-0005-0000-0000-0000F9280000}"/>
    <cellStyle name="Comma 53 3 3 2" xfId="1643" xr:uid="{00000000-0005-0000-0000-0000FA280000}"/>
    <cellStyle name="Comma 53 3 4" xfId="1644" xr:uid="{00000000-0005-0000-0000-0000FB280000}"/>
    <cellStyle name="Comma 53 3 4 2" xfId="1645" xr:uid="{00000000-0005-0000-0000-0000FC280000}"/>
    <cellStyle name="Comma 53 3 5" xfId="1646" xr:uid="{00000000-0005-0000-0000-0000FD280000}"/>
    <cellStyle name="Comma 53 4" xfId="1647" xr:uid="{00000000-0005-0000-0000-0000FE280000}"/>
    <cellStyle name="Comma 53 4 2" xfId="1648" xr:uid="{00000000-0005-0000-0000-0000FF280000}"/>
    <cellStyle name="Comma 53 4 2 2" xfId="1649" xr:uid="{00000000-0005-0000-0000-000000290000}"/>
    <cellStyle name="Comma 53 4 2 2 2" xfId="1650" xr:uid="{00000000-0005-0000-0000-000001290000}"/>
    <cellStyle name="Comma 53 4 2 3" xfId="1651" xr:uid="{00000000-0005-0000-0000-000002290000}"/>
    <cellStyle name="Comma 53 4 3" xfId="1652" xr:uid="{00000000-0005-0000-0000-000003290000}"/>
    <cellStyle name="Comma 53 4 3 2" xfId="1653" xr:uid="{00000000-0005-0000-0000-000004290000}"/>
    <cellStyle name="Comma 53 4 4" xfId="1654" xr:uid="{00000000-0005-0000-0000-000005290000}"/>
    <cellStyle name="Comma 53 4 4 2" xfId="1655" xr:uid="{00000000-0005-0000-0000-000006290000}"/>
    <cellStyle name="Comma 53 4 5" xfId="1656" xr:uid="{00000000-0005-0000-0000-000007290000}"/>
    <cellStyle name="Comma 53 5" xfId="1657" xr:uid="{00000000-0005-0000-0000-000008290000}"/>
    <cellStyle name="Comma 53 5 2" xfId="1658" xr:uid="{00000000-0005-0000-0000-000009290000}"/>
    <cellStyle name="Comma 53 5 2 2" xfId="1659" xr:uid="{00000000-0005-0000-0000-00000A290000}"/>
    <cellStyle name="Comma 53 5 2 2 2" xfId="1660" xr:uid="{00000000-0005-0000-0000-00000B290000}"/>
    <cellStyle name="Comma 53 5 2 3" xfId="1661" xr:uid="{00000000-0005-0000-0000-00000C290000}"/>
    <cellStyle name="Comma 53 5 3" xfId="1662" xr:uid="{00000000-0005-0000-0000-00000D290000}"/>
    <cellStyle name="Comma 53 5 3 2" xfId="1663" xr:uid="{00000000-0005-0000-0000-00000E290000}"/>
    <cellStyle name="Comma 53 5 4" xfId="1664" xr:uid="{00000000-0005-0000-0000-00000F290000}"/>
    <cellStyle name="Comma 53 5 4 2" xfId="1665" xr:uid="{00000000-0005-0000-0000-000010290000}"/>
    <cellStyle name="Comma 53 5 5" xfId="1666" xr:uid="{00000000-0005-0000-0000-000011290000}"/>
    <cellStyle name="Comma 53 6" xfId="1667" xr:uid="{00000000-0005-0000-0000-000012290000}"/>
    <cellStyle name="Comma 53 6 2" xfId="1668" xr:uid="{00000000-0005-0000-0000-000013290000}"/>
    <cellStyle name="Comma 53 6 2 2" xfId="1669" xr:uid="{00000000-0005-0000-0000-000014290000}"/>
    <cellStyle name="Comma 53 6 2 2 2" xfId="1670" xr:uid="{00000000-0005-0000-0000-000015290000}"/>
    <cellStyle name="Comma 53 6 2 3" xfId="1671" xr:uid="{00000000-0005-0000-0000-000016290000}"/>
    <cellStyle name="Comma 53 6 3" xfId="1672" xr:uid="{00000000-0005-0000-0000-000017290000}"/>
    <cellStyle name="Comma 53 6 3 2" xfId="1673" xr:uid="{00000000-0005-0000-0000-000018290000}"/>
    <cellStyle name="Comma 53 6 4" xfId="1674" xr:uid="{00000000-0005-0000-0000-000019290000}"/>
    <cellStyle name="Comma 53 6 4 2" xfId="1675" xr:uid="{00000000-0005-0000-0000-00001A290000}"/>
    <cellStyle name="Comma 53 6 5" xfId="1676" xr:uid="{00000000-0005-0000-0000-00001B290000}"/>
    <cellStyle name="Comma 53 7" xfId="1677" xr:uid="{00000000-0005-0000-0000-00001C290000}"/>
    <cellStyle name="Comma 53 7 2" xfId="1678" xr:uid="{00000000-0005-0000-0000-00001D290000}"/>
    <cellStyle name="Comma 53 7 2 2" xfId="1679" xr:uid="{00000000-0005-0000-0000-00001E290000}"/>
    <cellStyle name="Comma 53 7 2 2 2" xfId="1680" xr:uid="{00000000-0005-0000-0000-00001F290000}"/>
    <cellStyle name="Comma 53 7 2 3" xfId="1681" xr:uid="{00000000-0005-0000-0000-000020290000}"/>
    <cellStyle name="Comma 53 7 3" xfId="1682" xr:uid="{00000000-0005-0000-0000-000021290000}"/>
    <cellStyle name="Comma 53 7 3 2" xfId="1683" xr:uid="{00000000-0005-0000-0000-000022290000}"/>
    <cellStyle name="Comma 53 7 4" xfId="1684" xr:uid="{00000000-0005-0000-0000-000023290000}"/>
    <cellStyle name="Comma 53 8" xfId="1685" xr:uid="{00000000-0005-0000-0000-000024290000}"/>
    <cellStyle name="Comma 53 8 2" xfId="1686" xr:uid="{00000000-0005-0000-0000-000025290000}"/>
    <cellStyle name="Comma 53 8 2 2" xfId="1687" xr:uid="{00000000-0005-0000-0000-000026290000}"/>
    <cellStyle name="Comma 53 8 2 2 2" xfId="1688" xr:uid="{00000000-0005-0000-0000-000027290000}"/>
    <cellStyle name="Comma 53 8 2 3" xfId="1689" xr:uid="{00000000-0005-0000-0000-000028290000}"/>
    <cellStyle name="Comma 53 8 3" xfId="1690" xr:uid="{00000000-0005-0000-0000-000029290000}"/>
    <cellStyle name="Comma 53 8 3 2" xfId="1691" xr:uid="{00000000-0005-0000-0000-00002A290000}"/>
    <cellStyle name="Comma 53 8 4" xfId="1692" xr:uid="{00000000-0005-0000-0000-00002B290000}"/>
    <cellStyle name="Comma 53 9" xfId="1693" xr:uid="{00000000-0005-0000-0000-00002C290000}"/>
    <cellStyle name="Comma 53 9 2" xfId="1694" xr:uid="{00000000-0005-0000-0000-00002D290000}"/>
    <cellStyle name="Comma 53 9 2 2" xfId="1695" xr:uid="{00000000-0005-0000-0000-00002E290000}"/>
    <cellStyle name="Comma 53 9 3" xfId="1696" xr:uid="{00000000-0005-0000-0000-00002F290000}"/>
    <cellStyle name="Comma 54" xfId="1697" xr:uid="{00000000-0005-0000-0000-000030290000}"/>
    <cellStyle name="Comma 54 10" xfId="1698" xr:uid="{00000000-0005-0000-0000-000031290000}"/>
    <cellStyle name="Comma 54 10 2" xfId="1699" xr:uid="{00000000-0005-0000-0000-000032290000}"/>
    <cellStyle name="Comma 54 11" xfId="1700" xr:uid="{00000000-0005-0000-0000-000033290000}"/>
    <cellStyle name="Comma 54 11 2" xfId="1701" xr:uid="{00000000-0005-0000-0000-000034290000}"/>
    <cellStyle name="Comma 54 12" xfId="1702" xr:uid="{00000000-0005-0000-0000-000035290000}"/>
    <cellStyle name="Comma 54 2" xfId="1703" xr:uid="{00000000-0005-0000-0000-000036290000}"/>
    <cellStyle name="Comma 54 2 2" xfId="1704" xr:uid="{00000000-0005-0000-0000-000037290000}"/>
    <cellStyle name="Comma 54 2 2 2" xfId="1705" xr:uid="{00000000-0005-0000-0000-000038290000}"/>
    <cellStyle name="Comma 54 2 2 2 2" xfId="1706" xr:uid="{00000000-0005-0000-0000-000039290000}"/>
    <cellStyle name="Comma 54 2 2 3" xfId="1707" xr:uid="{00000000-0005-0000-0000-00003A290000}"/>
    <cellStyle name="Comma 54 2 3" xfId="1708" xr:uid="{00000000-0005-0000-0000-00003B290000}"/>
    <cellStyle name="Comma 54 2 3 2" xfId="1709" xr:uid="{00000000-0005-0000-0000-00003C290000}"/>
    <cellStyle name="Comma 54 2 4" xfId="1710" xr:uid="{00000000-0005-0000-0000-00003D290000}"/>
    <cellStyle name="Comma 54 2 4 2" xfId="1711" xr:uid="{00000000-0005-0000-0000-00003E290000}"/>
    <cellStyle name="Comma 54 2 5" xfId="1712" xr:uid="{00000000-0005-0000-0000-00003F290000}"/>
    <cellStyle name="Comma 54 3" xfId="1713" xr:uid="{00000000-0005-0000-0000-000040290000}"/>
    <cellStyle name="Comma 54 3 2" xfId="1714" xr:uid="{00000000-0005-0000-0000-000041290000}"/>
    <cellStyle name="Comma 54 3 2 2" xfId="1715" xr:uid="{00000000-0005-0000-0000-000042290000}"/>
    <cellStyle name="Comma 54 3 2 2 2" xfId="1716" xr:uid="{00000000-0005-0000-0000-000043290000}"/>
    <cellStyle name="Comma 54 3 2 3" xfId="1717" xr:uid="{00000000-0005-0000-0000-000044290000}"/>
    <cellStyle name="Comma 54 3 3" xfId="1718" xr:uid="{00000000-0005-0000-0000-000045290000}"/>
    <cellStyle name="Comma 54 3 3 2" xfId="1719" xr:uid="{00000000-0005-0000-0000-000046290000}"/>
    <cellStyle name="Comma 54 3 4" xfId="1720" xr:uid="{00000000-0005-0000-0000-000047290000}"/>
    <cellStyle name="Comma 54 3 4 2" xfId="1721" xr:uid="{00000000-0005-0000-0000-000048290000}"/>
    <cellStyle name="Comma 54 3 5" xfId="1722" xr:uid="{00000000-0005-0000-0000-000049290000}"/>
    <cellStyle name="Comma 54 4" xfId="1723" xr:uid="{00000000-0005-0000-0000-00004A290000}"/>
    <cellStyle name="Comma 54 4 2" xfId="1724" xr:uid="{00000000-0005-0000-0000-00004B290000}"/>
    <cellStyle name="Comma 54 4 2 2" xfId="1725" xr:uid="{00000000-0005-0000-0000-00004C290000}"/>
    <cellStyle name="Comma 54 4 2 2 2" xfId="1726" xr:uid="{00000000-0005-0000-0000-00004D290000}"/>
    <cellStyle name="Comma 54 4 2 3" xfId="1727" xr:uid="{00000000-0005-0000-0000-00004E290000}"/>
    <cellStyle name="Comma 54 4 3" xfId="1728" xr:uid="{00000000-0005-0000-0000-00004F290000}"/>
    <cellStyle name="Comma 54 4 3 2" xfId="1729" xr:uid="{00000000-0005-0000-0000-000050290000}"/>
    <cellStyle name="Comma 54 4 4" xfId="1730" xr:uid="{00000000-0005-0000-0000-000051290000}"/>
    <cellStyle name="Comma 54 4 4 2" xfId="1731" xr:uid="{00000000-0005-0000-0000-000052290000}"/>
    <cellStyle name="Comma 54 4 5" xfId="1732" xr:uid="{00000000-0005-0000-0000-000053290000}"/>
    <cellStyle name="Comma 54 5" xfId="1733" xr:uid="{00000000-0005-0000-0000-000054290000}"/>
    <cellStyle name="Comma 54 5 2" xfId="1734" xr:uid="{00000000-0005-0000-0000-000055290000}"/>
    <cellStyle name="Comma 54 5 2 2" xfId="1735" xr:uid="{00000000-0005-0000-0000-000056290000}"/>
    <cellStyle name="Comma 54 5 2 2 2" xfId="1736" xr:uid="{00000000-0005-0000-0000-000057290000}"/>
    <cellStyle name="Comma 54 5 2 3" xfId="1737" xr:uid="{00000000-0005-0000-0000-000058290000}"/>
    <cellStyle name="Comma 54 5 3" xfId="1738" xr:uid="{00000000-0005-0000-0000-000059290000}"/>
    <cellStyle name="Comma 54 5 3 2" xfId="1739" xr:uid="{00000000-0005-0000-0000-00005A290000}"/>
    <cellStyle name="Comma 54 5 4" xfId="1740" xr:uid="{00000000-0005-0000-0000-00005B290000}"/>
    <cellStyle name="Comma 54 5 4 2" xfId="1741" xr:uid="{00000000-0005-0000-0000-00005C290000}"/>
    <cellStyle name="Comma 54 5 5" xfId="1742" xr:uid="{00000000-0005-0000-0000-00005D290000}"/>
    <cellStyle name="Comma 54 6" xfId="1743" xr:uid="{00000000-0005-0000-0000-00005E290000}"/>
    <cellStyle name="Comma 54 6 2" xfId="1744" xr:uid="{00000000-0005-0000-0000-00005F290000}"/>
    <cellStyle name="Comma 54 6 2 2" xfId="1745" xr:uid="{00000000-0005-0000-0000-000060290000}"/>
    <cellStyle name="Comma 54 6 2 2 2" xfId="1746" xr:uid="{00000000-0005-0000-0000-000061290000}"/>
    <cellStyle name="Comma 54 6 2 3" xfId="1747" xr:uid="{00000000-0005-0000-0000-000062290000}"/>
    <cellStyle name="Comma 54 6 3" xfId="1748" xr:uid="{00000000-0005-0000-0000-000063290000}"/>
    <cellStyle name="Comma 54 6 3 2" xfId="1749" xr:uid="{00000000-0005-0000-0000-000064290000}"/>
    <cellStyle name="Comma 54 6 4" xfId="1750" xr:uid="{00000000-0005-0000-0000-000065290000}"/>
    <cellStyle name="Comma 54 6 4 2" xfId="1751" xr:uid="{00000000-0005-0000-0000-000066290000}"/>
    <cellStyle name="Comma 54 6 5" xfId="1752" xr:uid="{00000000-0005-0000-0000-000067290000}"/>
    <cellStyle name="Comma 54 7" xfId="1753" xr:uid="{00000000-0005-0000-0000-000068290000}"/>
    <cellStyle name="Comma 54 7 2" xfId="1754" xr:uid="{00000000-0005-0000-0000-000069290000}"/>
    <cellStyle name="Comma 54 7 2 2" xfId="1755" xr:uid="{00000000-0005-0000-0000-00006A290000}"/>
    <cellStyle name="Comma 54 7 2 2 2" xfId="1756" xr:uid="{00000000-0005-0000-0000-00006B290000}"/>
    <cellStyle name="Comma 54 7 2 3" xfId="1757" xr:uid="{00000000-0005-0000-0000-00006C290000}"/>
    <cellStyle name="Comma 54 7 3" xfId="1758" xr:uid="{00000000-0005-0000-0000-00006D290000}"/>
    <cellStyle name="Comma 54 7 3 2" xfId="1759" xr:uid="{00000000-0005-0000-0000-00006E290000}"/>
    <cellStyle name="Comma 54 7 4" xfId="1760" xr:uid="{00000000-0005-0000-0000-00006F290000}"/>
    <cellStyle name="Comma 54 8" xfId="1761" xr:uid="{00000000-0005-0000-0000-000070290000}"/>
    <cellStyle name="Comma 54 8 2" xfId="1762" xr:uid="{00000000-0005-0000-0000-000071290000}"/>
    <cellStyle name="Comma 54 8 2 2" xfId="1763" xr:uid="{00000000-0005-0000-0000-000072290000}"/>
    <cellStyle name="Comma 54 8 2 2 2" xfId="1764" xr:uid="{00000000-0005-0000-0000-000073290000}"/>
    <cellStyle name="Comma 54 8 2 3" xfId="1765" xr:uid="{00000000-0005-0000-0000-000074290000}"/>
    <cellStyle name="Comma 54 8 3" xfId="1766" xr:uid="{00000000-0005-0000-0000-000075290000}"/>
    <cellStyle name="Comma 54 8 3 2" xfId="1767" xr:uid="{00000000-0005-0000-0000-000076290000}"/>
    <cellStyle name="Comma 54 8 4" xfId="1768" xr:uid="{00000000-0005-0000-0000-000077290000}"/>
    <cellStyle name="Comma 54 9" xfId="1769" xr:uid="{00000000-0005-0000-0000-000078290000}"/>
    <cellStyle name="Comma 54 9 2" xfId="1770" xr:uid="{00000000-0005-0000-0000-000079290000}"/>
    <cellStyle name="Comma 54 9 2 2" xfId="1771" xr:uid="{00000000-0005-0000-0000-00007A290000}"/>
    <cellStyle name="Comma 54 9 3" xfId="1772" xr:uid="{00000000-0005-0000-0000-00007B290000}"/>
    <cellStyle name="Comma 55" xfId="1773" xr:uid="{00000000-0005-0000-0000-00007C290000}"/>
    <cellStyle name="Comma 55 10" xfId="1774" xr:uid="{00000000-0005-0000-0000-00007D290000}"/>
    <cellStyle name="Comma 55 10 2" xfId="1775" xr:uid="{00000000-0005-0000-0000-00007E290000}"/>
    <cellStyle name="Comma 55 11" xfId="1776" xr:uid="{00000000-0005-0000-0000-00007F290000}"/>
    <cellStyle name="Comma 55 11 2" xfId="1777" xr:uid="{00000000-0005-0000-0000-000080290000}"/>
    <cellStyle name="Comma 55 12" xfId="1778" xr:uid="{00000000-0005-0000-0000-000081290000}"/>
    <cellStyle name="Comma 55 2" xfId="1779" xr:uid="{00000000-0005-0000-0000-000082290000}"/>
    <cellStyle name="Comma 55 2 2" xfId="1780" xr:uid="{00000000-0005-0000-0000-000083290000}"/>
    <cellStyle name="Comma 55 2 2 2" xfId="1781" xr:uid="{00000000-0005-0000-0000-000084290000}"/>
    <cellStyle name="Comma 55 2 2 2 2" xfId="1782" xr:uid="{00000000-0005-0000-0000-000085290000}"/>
    <cellStyle name="Comma 55 2 2 3" xfId="1783" xr:uid="{00000000-0005-0000-0000-000086290000}"/>
    <cellStyle name="Comma 55 2 3" xfId="1784" xr:uid="{00000000-0005-0000-0000-000087290000}"/>
    <cellStyle name="Comma 55 2 3 2" xfId="1785" xr:uid="{00000000-0005-0000-0000-000088290000}"/>
    <cellStyle name="Comma 55 2 4" xfId="1786" xr:uid="{00000000-0005-0000-0000-000089290000}"/>
    <cellStyle name="Comma 55 2 4 2" xfId="1787" xr:uid="{00000000-0005-0000-0000-00008A290000}"/>
    <cellStyle name="Comma 55 2 5" xfId="1788" xr:uid="{00000000-0005-0000-0000-00008B290000}"/>
    <cellStyle name="Comma 55 3" xfId="1789" xr:uid="{00000000-0005-0000-0000-00008C290000}"/>
    <cellStyle name="Comma 55 3 2" xfId="1790" xr:uid="{00000000-0005-0000-0000-00008D290000}"/>
    <cellStyle name="Comma 55 3 2 2" xfId="1791" xr:uid="{00000000-0005-0000-0000-00008E290000}"/>
    <cellStyle name="Comma 55 3 2 2 2" xfId="1792" xr:uid="{00000000-0005-0000-0000-00008F290000}"/>
    <cellStyle name="Comma 55 3 2 3" xfId="1793" xr:uid="{00000000-0005-0000-0000-000090290000}"/>
    <cellStyle name="Comma 55 3 3" xfId="1794" xr:uid="{00000000-0005-0000-0000-000091290000}"/>
    <cellStyle name="Comma 55 3 3 2" xfId="1795" xr:uid="{00000000-0005-0000-0000-000092290000}"/>
    <cellStyle name="Comma 55 3 4" xfId="1796" xr:uid="{00000000-0005-0000-0000-000093290000}"/>
    <cellStyle name="Comma 55 3 4 2" xfId="1797" xr:uid="{00000000-0005-0000-0000-000094290000}"/>
    <cellStyle name="Comma 55 3 5" xfId="1798" xr:uid="{00000000-0005-0000-0000-000095290000}"/>
    <cellStyle name="Comma 55 4" xfId="1799" xr:uid="{00000000-0005-0000-0000-000096290000}"/>
    <cellStyle name="Comma 55 4 2" xfId="1800" xr:uid="{00000000-0005-0000-0000-000097290000}"/>
    <cellStyle name="Comma 55 4 2 2" xfId="1801" xr:uid="{00000000-0005-0000-0000-000098290000}"/>
    <cellStyle name="Comma 55 4 2 2 2" xfId="1802" xr:uid="{00000000-0005-0000-0000-000099290000}"/>
    <cellStyle name="Comma 55 4 2 3" xfId="1803" xr:uid="{00000000-0005-0000-0000-00009A290000}"/>
    <cellStyle name="Comma 55 4 3" xfId="1804" xr:uid="{00000000-0005-0000-0000-00009B290000}"/>
    <cellStyle name="Comma 55 4 3 2" xfId="1805" xr:uid="{00000000-0005-0000-0000-00009C290000}"/>
    <cellStyle name="Comma 55 4 4" xfId="1806" xr:uid="{00000000-0005-0000-0000-00009D290000}"/>
    <cellStyle name="Comma 55 4 4 2" xfId="1807" xr:uid="{00000000-0005-0000-0000-00009E290000}"/>
    <cellStyle name="Comma 55 4 5" xfId="1808" xr:uid="{00000000-0005-0000-0000-00009F290000}"/>
    <cellStyle name="Comma 55 5" xfId="1809" xr:uid="{00000000-0005-0000-0000-0000A0290000}"/>
    <cellStyle name="Comma 55 5 2" xfId="1810" xr:uid="{00000000-0005-0000-0000-0000A1290000}"/>
    <cellStyle name="Comma 55 5 2 2" xfId="1811" xr:uid="{00000000-0005-0000-0000-0000A2290000}"/>
    <cellStyle name="Comma 55 5 2 2 2" xfId="1812" xr:uid="{00000000-0005-0000-0000-0000A3290000}"/>
    <cellStyle name="Comma 55 5 2 3" xfId="1813" xr:uid="{00000000-0005-0000-0000-0000A4290000}"/>
    <cellStyle name="Comma 55 5 3" xfId="1814" xr:uid="{00000000-0005-0000-0000-0000A5290000}"/>
    <cellStyle name="Comma 55 5 3 2" xfId="1815" xr:uid="{00000000-0005-0000-0000-0000A6290000}"/>
    <cellStyle name="Comma 55 5 4" xfId="1816" xr:uid="{00000000-0005-0000-0000-0000A7290000}"/>
    <cellStyle name="Comma 55 5 4 2" xfId="1817" xr:uid="{00000000-0005-0000-0000-0000A8290000}"/>
    <cellStyle name="Comma 55 5 5" xfId="1818" xr:uid="{00000000-0005-0000-0000-0000A9290000}"/>
    <cellStyle name="Comma 55 6" xfId="1819" xr:uid="{00000000-0005-0000-0000-0000AA290000}"/>
    <cellStyle name="Comma 55 6 2" xfId="1820" xr:uid="{00000000-0005-0000-0000-0000AB290000}"/>
    <cellStyle name="Comma 55 6 2 2" xfId="1821" xr:uid="{00000000-0005-0000-0000-0000AC290000}"/>
    <cellStyle name="Comma 55 6 2 2 2" xfId="1822" xr:uid="{00000000-0005-0000-0000-0000AD290000}"/>
    <cellStyle name="Comma 55 6 2 3" xfId="1823" xr:uid="{00000000-0005-0000-0000-0000AE290000}"/>
    <cellStyle name="Comma 55 6 3" xfId="1824" xr:uid="{00000000-0005-0000-0000-0000AF290000}"/>
    <cellStyle name="Comma 55 6 3 2" xfId="1825" xr:uid="{00000000-0005-0000-0000-0000B0290000}"/>
    <cellStyle name="Comma 55 6 4" xfId="1826" xr:uid="{00000000-0005-0000-0000-0000B1290000}"/>
    <cellStyle name="Comma 55 6 4 2" xfId="1827" xr:uid="{00000000-0005-0000-0000-0000B2290000}"/>
    <cellStyle name="Comma 55 6 5" xfId="1828" xr:uid="{00000000-0005-0000-0000-0000B3290000}"/>
    <cellStyle name="Comma 55 7" xfId="1829" xr:uid="{00000000-0005-0000-0000-0000B4290000}"/>
    <cellStyle name="Comma 55 7 2" xfId="1830" xr:uid="{00000000-0005-0000-0000-0000B5290000}"/>
    <cellStyle name="Comma 55 7 2 2" xfId="1831" xr:uid="{00000000-0005-0000-0000-0000B6290000}"/>
    <cellStyle name="Comma 55 7 2 2 2" xfId="1832" xr:uid="{00000000-0005-0000-0000-0000B7290000}"/>
    <cellStyle name="Comma 55 7 2 3" xfId="1833" xr:uid="{00000000-0005-0000-0000-0000B8290000}"/>
    <cellStyle name="Comma 55 7 3" xfId="1834" xr:uid="{00000000-0005-0000-0000-0000B9290000}"/>
    <cellStyle name="Comma 55 7 3 2" xfId="1835" xr:uid="{00000000-0005-0000-0000-0000BA290000}"/>
    <cellStyle name="Comma 55 7 4" xfId="1836" xr:uid="{00000000-0005-0000-0000-0000BB290000}"/>
    <cellStyle name="Comma 55 8" xfId="1837" xr:uid="{00000000-0005-0000-0000-0000BC290000}"/>
    <cellStyle name="Comma 55 8 2" xfId="1838" xr:uid="{00000000-0005-0000-0000-0000BD290000}"/>
    <cellStyle name="Comma 55 8 2 2" xfId="1839" xr:uid="{00000000-0005-0000-0000-0000BE290000}"/>
    <cellStyle name="Comma 55 8 2 2 2" xfId="1840" xr:uid="{00000000-0005-0000-0000-0000BF290000}"/>
    <cellStyle name="Comma 55 8 2 3" xfId="1841" xr:uid="{00000000-0005-0000-0000-0000C0290000}"/>
    <cellStyle name="Comma 55 8 3" xfId="1842" xr:uid="{00000000-0005-0000-0000-0000C1290000}"/>
    <cellStyle name="Comma 55 8 3 2" xfId="1843" xr:uid="{00000000-0005-0000-0000-0000C2290000}"/>
    <cellStyle name="Comma 55 8 4" xfId="1844" xr:uid="{00000000-0005-0000-0000-0000C3290000}"/>
    <cellStyle name="Comma 55 9" xfId="1845" xr:uid="{00000000-0005-0000-0000-0000C4290000}"/>
    <cellStyle name="Comma 55 9 2" xfId="1846" xr:uid="{00000000-0005-0000-0000-0000C5290000}"/>
    <cellStyle name="Comma 55 9 2 2" xfId="1847" xr:uid="{00000000-0005-0000-0000-0000C6290000}"/>
    <cellStyle name="Comma 55 9 3" xfId="1848" xr:uid="{00000000-0005-0000-0000-0000C7290000}"/>
    <cellStyle name="Comma 56" xfId="1849" xr:uid="{00000000-0005-0000-0000-0000C8290000}"/>
    <cellStyle name="Comma 56 10" xfId="1850" xr:uid="{00000000-0005-0000-0000-0000C9290000}"/>
    <cellStyle name="Comma 56 10 2" xfId="1851" xr:uid="{00000000-0005-0000-0000-0000CA290000}"/>
    <cellStyle name="Comma 56 11" xfId="1852" xr:uid="{00000000-0005-0000-0000-0000CB290000}"/>
    <cellStyle name="Comma 56 11 2" xfId="1853" xr:uid="{00000000-0005-0000-0000-0000CC290000}"/>
    <cellStyle name="Comma 56 12" xfId="1854" xr:uid="{00000000-0005-0000-0000-0000CD290000}"/>
    <cellStyle name="Comma 56 2" xfId="1855" xr:uid="{00000000-0005-0000-0000-0000CE290000}"/>
    <cellStyle name="Comma 56 2 2" xfId="1856" xr:uid="{00000000-0005-0000-0000-0000CF290000}"/>
    <cellStyle name="Comma 56 2 2 2" xfId="1857" xr:uid="{00000000-0005-0000-0000-0000D0290000}"/>
    <cellStyle name="Comma 56 2 2 2 2" xfId="1858" xr:uid="{00000000-0005-0000-0000-0000D1290000}"/>
    <cellStyle name="Comma 56 2 2 3" xfId="1859" xr:uid="{00000000-0005-0000-0000-0000D2290000}"/>
    <cellStyle name="Comma 56 2 3" xfId="1860" xr:uid="{00000000-0005-0000-0000-0000D3290000}"/>
    <cellStyle name="Comma 56 2 3 2" xfId="1861" xr:uid="{00000000-0005-0000-0000-0000D4290000}"/>
    <cellStyle name="Comma 56 2 4" xfId="1862" xr:uid="{00000000-0005-0000-0000-0000D5290000}"/>
    <cellStyle name="Comma 56 2 4 2" xfId="1863" xr:uid="{00000000-0005-0000-0000-0000D6290000}"/>
    <cellStyle name="Comma 56 2 5" xfId="1864" xr:uid="{00000000-0005-0000-0000-0000D7290000}"/>
    <cellStyle name="Comma 56 3" xfId="1865" xr:uid="{00000000-0005-0000-0000-0000D8290000}"/>
    <cellStyle name="Comma 56 3 2" xfId="1866" xr:uid="{00000000-0005-0000-0000-0000D9290000}"/>
    <cellStyle name="Comma 56 3 2 2" xfId="1867" xr:uid="{00000000-0005-0000-0000-0000DA290000}"/>
    <cellStyle name="Comma 56 3 2 2 2" xfId="1868" xr:uid="{00000000-0005-0000-0000-0000DB290000}"/>
    <cellStyle name="Comma 56 3 2 3" xfId="1869" xr:uid="{00000000-0005-0000-0000-0000DC290000}"/>
    <cellStyle name="Comma 56 3 3" xfId="1870" xr:uid="{00000000-0005-0000-0000-0000DD290000}"/>
    <cellStyle name="Comma 56 3 3 2" xfId="1871" xr:uid="{00000000-0005-0000-0000-0000DE290000}"/>
    <cellStyle name="Comma 56 3 4" xfId="1872" xr:uid="{00000000-0005-0000-0000-0000DF290000}"/>
    <cellStyle name="Comma 56 3 4 2" xfId="1873" xr:uid="{00000000-0005-0000-0000-0000E0290000}"/>
    <cellStyle name="Comma 56 3 5" xfId="1874" xr:uid="{00000000-0005-0000-0000-0000E1290000}"/>
    <cellStyle name="Comma 56 4" xfId="1875" xr:uid="{00000000-0005-0000-0000-0000E2290000}"/>
    <cellStyle name="Comma 56 4 2" xfId="1876" xr:uid="{00000000-0005-0000-0000-0000E3290000}"/>
    <cellStyle name="Comma 56 4 2 2" xfId="1877" xr:uid="{00000000-0005-0000-0000-0000E4290000}"/>
    <cellStyle name="Comma 56 4 2 2 2" xfId="1878" xr:uid="{00000000-0005-0000-0000-0000E5290000}"/>
    <cellStyle name="Comma 56 4 2 3" xfId="1879" xr:uid="{00000000-0005-0000-0000-0000E6290000}"/>
    <cellStyle name="Comma 56 4 3" xfId="1880" xr:uid="{00000000-0005-0000-0000-0000E7290000}"/>
    <cellStyle name="Comma 56 4 3 2" xfId="1881" xr:uid="{00000000-0005-0000-0000-0000E8290000}"/>
    <cellStyle name="Comma 56 4 4" xfId="1882" xr:uid="{00000000-0005-0000-0000-0000E9290000}"/>
    <cellStyle name="Comma 56 4 4 2" xfId="1883" xr:uid="{00000000-0005-0000-0000-0000EA290000}"/>
    <cellStyle name="Comma 56 4 5" xfId="1884" xr:uid="{00000000-0005-0000-0000-0000EB290000}"/>
    <cellStyle name="Comma 56 5" xfId="1885" xr:uid="{00000000-0005-0000-0000-0000EC290000}"/>
    <cellStyle name="Comma 56 5 2" xfId="1886" xr:uid="{00000000-0005-0000-0000-0000ED290000}"/>
    <cellStyle name="Comma 56 5 2 2" xfId="1887" xr:uid="{00000000-0005-0000-0000-0000EE290000}"/>
    <cellStyle name="Comma 56 5 2 2 2" xfId="1888" xr:uid="{00000000-0005-0000-0000-0000EF290000}"/>
    <cellStyle name="Comma 56 5 2 3" xfId="1889" xr:uid="{00000000-0005-0000-0000-0000F0290000}"/>
    <cellStyle name="Comma 56 5 3" xfId="1890" xr:uid="{00000000-0005-0000-0000-0000F1290000}"/>
    <cellStyle name="Comma 56 5 3 2" xfId="1891" xr:uid="{00000000-0005-0000-0000-0000F2290000}"/>
    <cellStyle name="Comma 56 5 4" xfId="1892" xr:uid="{00000000-0005-0000-0000-0000F3290000}"/>
    <cellStyle name="Comma 56 5 4 2" xfId="1893" xr:uid="{00000000-0005-0000-0000-0000F4290000}"/>
    <cellStyle name="Comma 56 5 5" xfId="1894" xr:uid="{00000000-0005-0000-0000-0000F5290000}"/>
    <cellStyle name="Comma 56 6" xfId="1895" xr:uid="{00000000-0005-0000-0000-0000F6290000}"/>
    <cellStyle name="Comma 56 6 2" xfId="1896" xr:uid="{00000000-0005-0000-0000-0000F7290000}"/>
    <cellStyle name="Comma 56 6 2 2" xfId="1897" xr:uid="{00000000-0005-0000-0000-0000F8290000}"/>
    <cellStyle name="Comma 56 6 2 2 2" xfId="1898" xr:uid="{00000000-0005-0000-0000-0000F9290000}"/>
    <cellStyle name="Comma 56 6 2 3" xfId="1899" xr:uid="{00000000-0005-0000-0000-0000FA290000}"/>
    <cellStyle name="Comma 56 6 3" xfId="1900" xr:uid="{00000000-0005-0000-0000-0000FB290000}"/>
    <cellStyle name="Comma 56 6 3 2" xfId="1901" xr:uid="{00000000-0005-0000-0000-0000FC290000}"/>
    <cellStyle name="Comma 56 6 4" xfId="1902" xr:uid="{00000000-0005-0000-0000-0000FD290000}"/>
    <cellStyle name="Comma 56 6 4 2" xfId="1903" xr:uid="{00000000-0005-0000-0000-0000FE290000}"/>
    <cellStyle name="Comma 56 6 5" xfId="1904" xr:uid="{00000000-0005-0000-0000-0000FF290000}"/>
    <cellStyle name="Comma 56 7" xfId="1905" xr:uid="{00000000-0005-0000-0000-0000002A0000}"/>
    <cellStyle name="Comma 56 7 2" xfId="1906" xr:uid="{00000000-0005-0000-0000-0000012A0000}"/>
    <cellStyle name="Comma 56 7 2 2" xfId="1907" xr:uid="{00000000-0005-0000-0000-0000022A0000}"/>
    <cellStyle name="Comma 56 7 2 2 2" xfId="1908" xr:uid="{00000000-0005-0000-0000-0000032A0000}"/>
    <cellStyle name="Comma 56 7 2 3" xfId="1909" xr:uid="{00000000-0005-0000-0000-0000042A0000}"/>
    <cellStyle name="Comma 56 7 3" xfId="1910" xr:uid="{00000000-0005-0000-0000-0000052A0000}"/>
    <cellStyle name="Comma 56 7 3 2" xfId="1911" xr:uid="{00000000-0005-0000-0000-0000062A0000}"/>
    <cellStyle name="Comma 56 7 4" xfId="1912" xr:uid="{00000000-0005-0000-0000-0000072A0000}"/>
    <cellStyle name="Comma 56 8" xfId="1913" xr:uid="{00000000-0005-0000-0000-0000082A0000}"/>
    <cellStyle name="Comma 56 8 2" xfId="1914" xr:uid="{00000000-0005-0000-0000-0000092A0000}"/>
    <cellStyle name="Comma 56 8 2 2" xfId="1915" xr:uid="{00000000-0005-0000-0000-00000A2A0000}"/>
    <cellStyle name="Comma 56 8 2 2 2" xfId="1916" xr:uid="{00000000-0005-0000-0000-00000B2A0000}"/>
    <cellStyle name="Comma 56 8 2 3" xfId="1917" xr:uid="{00000000-0005-0000-0000-00000C2A0000}"/>
    <cellStyle name="Comma 56 8 3" xfId="1918" xr:uid="{00000000-0005-0000-0000-00000D2A0000}"/>
    <cellStyle name="Comma 56 8 3 2" xfId="1919" xr:uid="{00000000-0005-0000-0000-00000E2A0000}"/>
    <cellStyle name="Comma 56 8 4" xfId="1920" xr:uid="{00000000-0005-0000-0000-00000F2A0000}"/>
    <cellStyle name="Comma 56 9" xfId="1921" xr:uid="{00000000-0005-0000-0000-0000102A0000}"/>
    <cellStyle name="Comma 56 9 2" xfId="1922" xr:uid="{00000000-0005-0000-0000-0000112A0000}"/>
    <cellStyle name="Comma 56 9 2 2" xfId="1923" xr:uid="{00000000-0005-0000-0000-0000122A0000}"/>
    <cellStyle name="Comma 56 9 3" xfId="1924" xr:uid="{00000000-0005-0000-0000-0000132A0000}"/>
    <cellStyle name="Comma 57" xfId="1925" xr:uid="{00000000-0005-0000-0000-0000142A0000}"/>
    <cellStyle name="Comma 57 10" xfId="1926" xr:uid="{00000000-0005-0000-0000-0000152A0000}"/>
    <cellStyle name="Comma 57 10 2" xfId="1927" xr:uid="{00000000-0005-0000-0000-0000162A0000}"/>
    <cellStyle name="Comma 57 11" xfId="1928" xr:uid="{00000000-0005-0000-0000-0000172A0000}"/>
    <cellStyle name="Comma 57 11 2" xfId="1929" xr:uid="{00000000-0005-0000-0000-0000182A0000}"/>
    <cellStyle name="Comma 57 12" xfId="1930" xr:uid="{00000000-0005-0000-0000-0000192A0000}"/>
    <cellStyle name="Comma 57 2" xfId="1931" xr:uid="{00000000-0005-0000-0000-00001A2A0000}"/>
    <cellStyle name="Comma 57 2 2" xfId="1932" xr:uid="{00000000-0005-0000-0000-00001B2A0000}"/>
    <cellStyle name="Comma 57 2 2 2" xfId="1933" xr:uid="{00000000-0005-0000-0000-00001C2A0000}"/>
    <cellStyle name="Comma 57 2 2 2 2" xfId="1934" xr:uid="{00000000-0005-0000-0000-00001D2A0000}"/>
    <cellStyle name="Comma 57 2 2 3" xfId="1935" xr:uid="{00000000-0005-0000-0000-00001E2A0000}"/>
    <cellStyle name="Comma 57 2 3" xfId="1936" xr:uid="{00000000-0005-0000-0000-00001F2A0000}"/>
    <cellStyle name="Comma 57 2 3 2" xfId="1937" xr:uid="{00000000-0005-0000-0000-0000202A0000}"/>
    <cellStyle name="Comma 57 2 4" xfId="1938" xr:uid="{00000000-0005-0000-0000-0000212A0000}"/>
    <cellStyle name="Comma 57 2 4 2" xfId="1939" xr:uid="{00000000-0005-0000-0000-0000222A0000}"/>
    <cellStyle name="Comma 57 2 5" xfId="1940" xr:uid="{00000000-0005-0000-0000-0000232A0000}"/>
    <cellStyle name="Comma 57 3" xfId="1941" xr:uid="{00000000-0005-0000-0000-0000242A0000}"/>
    <cellStyle name="Comma 57 3 2" xfId="1942" xr:uid="{00000000-0005-0000-0000-0000252A0000}"/>
    <cellStyle name="Comma 57 3 2 2" xfId="1943" xr:uid="{00000000-0005-0000-0000-0000262A0000}"/>
    <cellStyle name="Comma 57 3 2 2 2" xfId="1944" xr:uid="{00000000-0005-0000-0000-0000272A0000}"/>
    <cellStyle name="Comma 57 3 2 3" xfId="1945" xr:uid="{00000000-0005-0000-0000-0000282A0000}"/>
    <cellStyle name="Comma 57 3 3" xfId="1946" xr:uid="{00000000-0005-0000-0000-0000292A0000}"/>
    <cellStyle name="Comma 57 3 3 2" xfId="1947" xr:uid="{00000000-0005-0000-0000-00002A2A0000}"/>
    <cellStyle name="Comma 57 3 4" xfId="1948" xr:uid="{00000000-0005-0000-0000-00002B2A0000}"/>
    <cellStyle name="Comma 57 3 4 2" xfId="1949" xr:uid="{00000000-0005-0000-0000-00002C2A0000}"/>
    <cellStyle name="Comma 57 3 5" xfId="1950" xr:uid="{00000000-0005-0000-0000-00002D2A0000}"/>
    <cellStyle name="Comma 57 4" xfId="1951" xr:uid="{00000000-0005-0000-0000-00002E2A0000}"/>
    <cellStyle name="Comma 57 4 2" xfId="1952" xr:uid="{00000000-0005-0000-0000-00002F2A0000}"/>
    <cellStyle name="Comma 57 4 2 2" xfId="1953" xr:uid="{00000000-0005-0000-0000-0000302A0000}"/>
    <cellStyle name="Comma 57 4 2 2 2" xfId="1954" xr:uid="{00000000-0005-0000-0000-0000312A0000}"/>
    <cellStyle name="Comma 57 4 2 3" xfId="1955" xr:uid="{00000000-0005-0000-0000-0000322A0000}"/>
    <cellStyle name="Comma 57 4 3" xfId="1956" xr:uid="{00000000-0005-0000-0000-0000332A0000}"/>
    <cellStyle name="Comma 57 4 3 2" xfId="1957" xr:uid="{00000000-0005-0000-0000-0000342A0000}"/>
    <cellStyle name="Comma 57 4 4" xfId="1958" xr:uid="{00000000-0005-0000-0000-0000352A0000}"/>
    <cellStyle name="Comma 57 4 4 2" xfId="1959" xr:uid="{00000000-0005-0000-0000-0000362A0000}"/>
    <cellStyle name="Comma 57 4 5" xfId="1960" xr:uid="{00000000-0005-0000-0000-0000372A0000}"/>
    <cellStyle name="Comma 57 5" xfId="1961" xr:uid="{00000000-0005-0000-0000-0000382A0000}"/>
    <cellStyle name="Comma 57 5 2" xfId="1962" xr:uid="{00000000-0005-0000-0000-0000392A0000}"/>
    <cellStyle name="Comma 57 5 2 2" xfId="1963" xr:uid="{00000000-0005-0000-0000-00003A2A0000}"/>
    <cellStyle name="Comma 57 5 2 2 2" xfId="1964" xr:uid="{00000000-0005-0000-0000-00003B2A0000}"/>
    <cellStyle name="Comma 57 5 2 3" xfId="1965" xr:uid="{00000000-0005-0000-0000-00003C2A0000}"/>
    <cellStyle name="Comma 57 5 3" xfId="1966" xr:uid="{00000000-0005-0000-0000-00003D2A0000}"/>
    <cellStyle name="Comma 57 5 3 2" xfId="1967" xr:uid="{00000000-0005-0000-0000-00003E2A0000}"/>
    <cellStyle name="Comma 57 5 4" xfId="1968" xr:uid="{00000000-0005-0000-0000-00003F2A0000}"/>
    <cellStyle name="Comma 57 5 4 2" xfId="1969" xr:uid="{00000000-0005-0000-0000-0000402A0000}"/>
    <cellStyle name="Comma 57 5 5" xfId="1970" xr:uid="{00000000-0005-0000-0000-0000412A0000}"/>
    <cellStyle name="Comma 57 6" xfId="1971" xr:uid="{00000000-0005-0000-0000-0000422A0000}"/>
    <cellStyle name="Comma 57 6 2" xfId="1972" xr:uid="{00000000-0005-0000-0000-0000432A0000}"/>
    <cellStyle name="Comma 57 6 2 2" xfId="1973" xr:uid="{00000000-0005-0000-0000-0000442A0000}"/>
    <cellStyle name="Comma 57 6 2 2 2" xfId="1974" xr:uid="{00000000-0005-0000-0000-0000452A0000}"/>
    <cellStyle name="Comma 57 6 2 3" xfId="1975" xr:uid="{00000000-0005-0000-0000-0000462A0000}"/>
    <cellStyle name="Comma 57 6 3" xfId="1976" xr:uid="{00000000-0005-0000-0000-0000472A0000}"/>
    <cellStyle name="Comma 57 6 3 2" xfId="1977" xr:uid="{00000000-0005-0000-0000-0000482A0000}"/>
    <cellStyle name="Comma 57 6 4" xfId="1978" xr:uid="{00000000-0005-0000-0000-0000492A0000}"/>
    <cellStyle name="Comma 57 6 4 2" xfId="1979" xr:uid="{00000000-0005-0000-0000-00004A2A0000}"/>
    <cellStyle name="Comma 57 6 5" xfId="1980" xr:uid="{00000000-0005-0000-0000-00004B2A0000}"/>
    <cellStyle name="Comma 57 7" xfId="1981" xr:uid="{00000000-0005-0000-0000-00004C2A0000}"/>
    <cellStyle name="Comma 57 7 2" xfId="1982" xr:uid="{00000000-0005-0000-0000-00004D2A0000}"/>
    <cellStyle name="Comma 57 7 2 2" xfId="1983" xr:uid="{00000000-0005-0000-0000-00004E2A0000}"/>
    <cellStyle name="Comma 57 7 2 2 2" xfId="1984" xr:uid="{00000000-0005-0000-0000-00004F2A0000}"/>
    <cellStyle name="Comma 57 7 2 3" xfId="1985" xr:uid="{00000000-0005-0000-0000-0000502A0000}"/>
    <cellStyle name="Comma 57 7 3" xfId="1986" xr:uid="{00000000-0005-0000-0000-0000512A0000}"/>
    <cellStyle name="Comma 57 7 3 2" xfId="1987" xr:uid="{00000000-0005-0000-0000-0000522A0000}"/>
    <cellStyle name="Comma 57 7 4" xfId="1988" xr:uid="{00000000-0005-0000-0000-0000532A0000}"/>
    <cellStyle name="Comma 57 8" xfId="1989" xr:uid="{00000000-0005-0000-0000-0000542A0000}"/>
    <cellStyle name="Comma 57 8 2" xfId="1990" xr:uid="{00000000-0005-0000-0000-0000552A0000}"/>
    <cellStyle name="Comma 57 8 2 2" xfId="1991" xr:uid="{00000000-0005-0000-0000-0000562A0000}"/>
    <cellStyle name="Comma 57 8 2 2 2" xfId="1992" xr:uid="{00000000-0005-0000-0000-0000572A0000}"/>
    <cellStyle name="Comma 57 8 2 3" xfId="1993" xr:uid="{00000000-0005-0000-0000-0000582A0000}"/>
    <cellStyle name="Comma 57 8 3" xfId="1994" xr:uid="{00000000-0005-0000-0000-0000592A0000}"/>
    <cellStyle name="Comma 57 8 3 2" xfId="1995" xr:uid="{00000000-0005-0000-0000-00005A2A0000}"/>
    <cellStyle name="Comma 57 8 4" xfId="1996" xr:uid="{00000000-0005-0000-0000-00005B2A0000}"/>
    <cellStyle name="Comma 57 9" xfId="1997" xr:uid="{00000000-0005-0000-0000-00005C2A0000}"/>
    <cellStyle name="Comma 57 9 2" xfId="1998" xr:uid="{00000000-0005-0000-0000-00005D2A0000}"/>
    <cellStyle name="Comma 57 9 2 2" xfId="1999" xr:uid="{00000000-0005-0000-0000-00005E2A0000}"/>
    <cellStyle name="Comma 57 9 3" xfId="2000" xr:uid="{00000000-0005-0000-0000-00005F2A0000}"/>
    <cellStyle name="Comma 58" xfId="2001" xr:uid="{00000000-0005-0000-0000-0000602A0000}"/>
    <cellStyle name="Comma 58 10" xfId="2002" xr:uid="{00000000-0005-0000-0000-0000612A0000}"/>
    <cellStyle name="Comma 58 10 2" xfId="2003" xr:uid="{00000000-0005-0000-0000-0000622A0000}"/>
    <cellStyle name="Comma 58 11" xfId="2004" xr:uid="{00000000-0005-0000-0000-0000632A0000}"/>
    <cellStyle name="Comma 58 11 2" xfId="2005" xr:uid="{00000000-0005-0000-0000-0000642A0000}"/>
    <cellStyle name="Comma 58 12" xfId="2006" xr:uid="{00000000-0005-0000-0000-0000652A0000}"/>
    <cellStyle name="Comma 58 2" xfId="2007" xr:uid="{00000000-0005-0000-0000-0000662A0000}"/>
    <cellStyle name="Comma 58 2 2" xfId="2008" xr:uid="{00000000-0005-0000-0000-0000672A0000}"/>
    <cellStyle name="Comma 58 2 2 2" xfId="2009" xr:uid="{00000000-0005-0000-0000-0000682A0000}"/>
    <cellStyle name="Comma 58 2 2 2 2" xfId="2010" xr:uid="{00000000-0005-0000-0000-0000692A0000}"/>
    <cellStyle name="Comma 58 2 2 3" xfId="2011" xr:uid="{00000000-0005-0000-0000-00006A2A0000}"/>
    <cellStyle name="Comma 58 2 3" xfId="2012" xr:uid="{00000000-0005-0000-0000-00006B2A0000}"/>
    <cellStyle name="Comma 58 2 3 2" xfId="2013" xr:uid="{00000000-0005-0000-0000-00006C2A0000}"/>
    <cellStyle name="Comma 58 2 4" xfId="2014" xr:uid="{00000000-0005-0000-0000-00006D2A0000}"/>
    <cellStyle name="Comma 58 2 4 2" xfId="2015" xr:uid="{00000000-0005-0000-0000-00006E2A0000}"/>
    <cellStyle name="Comma 58 2 5" xfId="2016" xr:uid="{00000000-0005-0000-0000-00006F2A0000}"/>
    <cellStyle name="Comma 58 3" xfId="2017" xr:uid="{00000000-0005-0000-0000-0000702A0000}"/>
    <cellStyle name="Comma 58 3 2" xfId="2018" xr:uid="{00000000-0005-0000-0000-0000712A0000}"/>
    <cellStyle name="Comma 58 3 2 2" xfId="2019" xr:uid="{00000000-0005-0000-0000-0000722A0000}"/>
    <cellStyle name="Comma 58 3 2 2 2" xfId="2020" xr:uid="{00000000-0005-0000-0000-0000732A0000}"/>
    <cellStyle name="Comma 58 3 2 3" xfId="2021" xr:uid="{00000000-0005-0000-0000-0000742A0000}"/>
    <cellStyle name="Comma 58 3 3" xfId="2022" xr:uid="{00000000-0005-0000-0000-0000752A0000}"/>
    <cellStyle name="Comma 58 3 3 2" xfId="2023" xr:uid="{00000000-0005-0000-0000-0000762A0000}"/>
    <cellStyle name="Comma 58 3 4" xfId="2024" xr:uid="{00000000-0005-0000-0000-0000772A0000}"/>
    <cellStyle name="Comma 58 3 4 2" xfId="2025" xr:uid="{00000000-0005-0000-0000-0000782A0000}"/>
    <cellStyle name="Comma 58 3 5" xfId="2026" xr:uid="{00000000-0005-0000-0000-0000792A0000}"/>
    <cellStyle name="Comma 58 4" xfId="2027" xr:uid="{00000000-0005-0000-0000-00007A2A0000}"/>
    <cellStyle name="Comma 58 4 2" xfId="2028" xr:uid="{00000000-0005-0000-0000-00007B2A0000}"/>
    <cellStyle name="Comma 58 4 2 2" xfId="2029" xr:uid="{00000000-0005-0000-0000-00007C2A0000}"/>
    <cellStyle name="Comma 58 4 2 2 2" xfId="2030" xr:uid="{00000000-0005-0000-0000-00007D2A0000}"/>
    <cellStyle name="Comma 58 4 2 3" xfId="2031" xr:uid="{00000000-0005-0000-0000-00007E2A0000}"/>
    <cellStyle name="Comma 58 4 3" xfId="2032" xr:uid="{00000000-0005-0000-0000-00007F2A0000}"/>
    <cellStyle name="Comma 58 4 3 2" xfId="2033" xr:uid="{00000000-0005-0000-0000-0000802A0000}"/>
    <cellStyle name="Comma 58 4 4" xfId="2034" xr:uid="{00000000-0005-0000-0000-0000812A0000}"/>
    <cellStyle name="Comma 58 4 4 2" xfId="2035" xr:uid="{00000000-0005-0000-0000-0000822A0000}"/>
    <cellStyle name="Comma 58 4 5" xfId="2036" xr:uid="{00000000-0005-0000-0000-0000832A0000}"/>
    <cellStyle name="Comma 58 5" xfId="2037" xr:uid="{00000000-0005-0000-0000-0000842A0000}"/>
    <cellStyle name="Comma 58 5 2" xfId="2038" xr:uid="{00000000-0005-0000-0000-0000852A0000}"/>
    <cellStyle name="Comma 58 5 2 2" xfId="2039" xr:uid="{00000000-0005-0000-0000-0000862A0000}"/>
    <cellStyle name="Comma 58 5 2 2 2" xfId="2040" xr:uid="{00000000-0005-0000-0000-0000872A0000}"/>
    <cellStyle name="Comma 58 5 2 3" xfId="2041" xr:uid="{00000000-0005-0000-0000-0000882A0000}"/>
    <cellStyle name="Comma 58 5 3" xfId="2042" xr:uid="{00000000-0005-0000-0000-0000892A0000}"/>
    <cellStyle name="Comma 58 5 3 2" xfId="2043" xr:uid="{00000000-0005-0000-0000-00008A2A0000}"/>
    <cellStyle name="Comma 58 5 4" xfId="2044" xr:uid="{00000000-0005-0000-0000-00008B2A0000}"/>
    <cellStyle name="Comma 58 5 4 2" xfId="2045" xr:uid="{00000000-0005-0000-0000-00008C2A0000}"/>
    <cellStyle name="Comma 58 5 5" xfId="2046" xr:uid="{00000000-0005-0000-0000-00008D2A0000}"/>
    <cellStyle name="Comma 58 6" xfId="2047" xr:uid="{00000000-0005-0000-0000-00008E2A0000}"/>
    <cellStyle name="Comma 58 6 2" xfId="2048" xr:uid="{00000000-0005-0000-0000-00008F2A0000}"/>
    <cellStyle name="Comma 58 6 2 2" xfId="2049" xr:uid="{00000000-0005-0000-0000-0000902A0000}"/>
    <cellStyle name="Comma 58 6 2 2 2" xfId="2050" xr:uid="{00000000-0005-0000-0000-0000912A0000}"/>
    <cellStyle name="Comma 58 6 2 3" xfId="2051" xr:uid="{00000000-0005-0000-0000-0000922A0000}"/>
    <cellStyle name="Comma 58 6 3" xfId="2052" xr:uid="{00000000-0005-0000-0000-0000932A0000}"/>
    <cellStyle name="Comma 58 6 3 2" xfId="2053" xr:uid="{00000000-0005-0000-0000-0000942A0000}"/>
    <cellStyle name="Comma 58 6 4" xfId="2054" xr:uid="{00000000-0005-0000-0000-0000952A0000}"/>
    <cellStyle name="Comma 58 6 4 2" xfId="2055" xr:uid="{00000000-0005-0000-0000-0000962A0000}"/>
    <cellStyle name="Comma 58 6 5" xfId="2056" xr:uid="{00000000-0005-0000-0000-0000972A0000}"/>
    <cellStyle name="Comma 58 7" xfId="2057" xr:uid="{00000000-0005-0000-0000-0000982A0000}"/>
    <cellStyle name="Comma 58 7 2" xfId="2058" xr:uid="{00000000-0005-0000-0000-0000992A0000}"/>
    <cellStyle name="Comma 58 7 2 2" xfId="2059" xr:uid="{00000000-0005-0000-0000-00009A2A0000}"/>
    <cellStyle name="Comma 58 7 2 2 2" xfId="2060" xr:uid="{00000000-0005-0000-0000-00009B2A0000}"/>
    <cellStyle name="Comma 58 7 2 3" xfId="2061" xr:uid="{00000000-0005-0000-0000-00009C2A0000}"/>
    <cellStyle name="Comma 58 7 3" xfId="2062" xr:uid="{00000000-0005-0000-0000-00009D2A0000}"/>
    <cellStyle name="Comma 58 7 3 2" xfId="2063" xr:uid="{00000000-0005-0000-0000-00009E2A0000}"/>
    <cellStyle name="Comma 58 7 4" xfId="2064" xr:uid="{00000000-0005-0000-0000-00009F2A0000}"/>
    <cellStyle name="Comma 58 8" xfId="2065" xr:uid="{00000000-0005-0000-0000-0000A02A0000}"/>
    <cellStyle name="Comma 58 8 2" xfId="2066" xr:uid="{00000000-0005-0000-0000-0000A12A0000}"/>
    <cellStyle name="Comma 58 8 2 2" xfId="2067" xr:uid="{00000000-0005-0000-0000-0000A22A0000}"/>
    <cellStyle name="Comma 58 8 2 2 2" xfId="2068" xr:uid="{00000000-0005-0000-0000-0000A32A0000}"/>
    <cellStyle name="Comma 58 8 2 3" xfId="2069" xr:uid="{00000000-0005-0000-0000-0000A42A0000}"/>
    <cellStyle name="Comma 58 8 3" xfId="2070" xr:uid="{00000000-0005-0000-0000-0000A52A0000}"/>
    <cellStyle name="Comma 58 8 3 2" xfId="2071" xr:uid="{00000000-0005-0000-0000-0000A62A0000}"/>
    <cellStyle name="Comma 58 8 4" xfId="2072" xr:uid="{00000000-0005-0000-0000-0000A72A0000}"/>
    <cellStyle name="Comma 58 9" xfId="2073" xr:uid="{00000000-0005-0000-0000-0000A82A0000}"/>
    <cellStyle name="Comma 58 9 2" xfId="2074" xr:uid="{00000000-0005-0000-0000-0000A92A0000}"/>
    <cellStyle name="Comma 58 9 2 2" xfId="2075" xr:uid="{00000000-0005-0000-0000-0000AA2A0000}"/>
    <cellStyle name="Comma 58 9 3" xfId="2076" xr:uid="{00000000-0005-0000-0000-0000AB2A0000}"/>
    <cellStyle name="Comma 59" xfId="2077" xr:uid="{00000000-0005-0000-0000-0000AC2A0000}"/>
    <cellStyle name="Comma 6" xfId="66" xr:uid="{00000000-0005-0000-0000-0000AD2A0000}"/>
    <cellStyle name="Comma 6 10" xfId="9307" xr:uid="{00000000-0005-0000-0000-0000AE2A0000}"/>
    <cellStyle name="Comma 6 10 2" xfId="15469" xr:uid="{00000000-0005-0000-0000-0000AF2A0000}"/>
    <cellStyle name="Comma 6 10 2 2" xfId="34429" xr:uid="{00000000-0005-0000-0000-0000B02A0000}"/>
    <cellStyle name="Comma 6 10 2 3" xfId="52893" xr:uid="{00000000-0005-0000-0000-0000B12A0000}"/>
    <cellStyle name="Comma 6 10 3" xfId="21621" xr:uid="{00000000-0005-0000-0000-0000B22A0000}"/>
    <cellStyle name="Comma 6 10 3 2" xfId="40581" xr:uid="{00000000-0005-0000-0000-0000B32A0000}"/>
    <cellStyle name="Comma 6 10 3 3" xfId="59045" xr:uid="{00000000-0005-0000-0000-0000B42A0000}"/>
    <cellStyle name="Comma 6 10 4" xfId="28276" xr:uid="{00000000-0005-0000-0000-0000B52A0000}"/>
    <cellStyle name="Comma 6 10 5" xfId="46740" xr:uid="{00000000-0005-0000-0000-0000B62A0000}"/>
    <cellStyle name="Comma 6 11" xfId="9323" xr:uid="{00000000-0005-0000-0000-0000B72A0000}"/>
    <cellStyle name="Comma 6 11 2" xfId="28283" xr:uid="{00000000-0005-0000-0000-0000B82A0000}"/>
    <cellStyle name="Comma 6 11 3" xfId="46747" xr:uid="{00000000-0005-0000-0000-0000B92A0000}"/>
    <cellStyle name="Comma 6 12" xfId="15475" xr:uid="{00000000-0005-0000-0000-0000BA2A0000}"/>
    <cellStyle name="Comma 6 12 2" xfId="34435" xr:uid="{00000000-0005-0000-0000-0000BB2A0000}"/>
    <cellStyle name="Comma 6 12 3" xfId="52899" xr:uid="{00000000-0005-0000-0000-0000BC2A0000}"/>
    <cellStyle name="Comma 6 13" xfId="22071" xr:uid="{00000000-0005-0000-0000-0000BD2A0000}"/>
    <cellStyle name="Comma 6 14" xfId="22130" xr:uid="{00000000-0005-0000-0000-0000BE2A0000}"/>
    <cellStyle name="Comma 6 15" xfId="40591" xr:uid="{00000000-0005-0000-0000-0000BF2A0000}"/>
    <cellStyle name="Comma 6 2" xfId="67" xr:uid="{00000000-0005-0000-0000-0000C02A0000}"/>
    <cellStyle name="Comma 6 2 10" xfId="15481" xr:uid="{00000000-0005-0000-0000-0000C12A0000}"/>
    <cellStyle name="Comma 6 2 10 2" xfId="34441" xr:uid="{00000000-0005-0000-0000-0000C22A0000}"/>
    <cellStyle name="Comma 6 2 10 3" xfId="52905" xr:uid="{00000000-0005-0000-0000-0000C32A0000}"/>
    <cellStyle name="Comma 6 2 11" xfId="22072" xr:uid="{00000000-0005-0000-0000-0000C42A0000}"/>
    <cellStyle name="Comma 6 2 12" xfId="22136" xr:uid="{00000000-0005-0000-0000-0000C52A0000}"/>
    <cellStyle name="Comma 6 2 13" xfId="40597" xr:uid="{00000000-0005-0000-0000-0000C62A0000}"/>
    <cellStyle name="Comma 6 2 2" xfId="68" xr:uid="{00000000-0005-0000-0000-0000C72A0000}"/>
    <cellStyle name="Comma 6 2 2 10" xfId="40608" xr:uid="{00000000-0005-0000-0000-0000C82A0000}"/>
    <cellStyle name="Comma 6 2 2 2" xfId="288" xr:uid="{00000000-0005-0000-0000-0000C92A0000}"/>
    <cellStyle name="Comma 6 2 2 2 2" xfId="4548" xr:uid="{00000000-0005-0000-0000-0000CA2A0000}"/>
    <cellStyle name="Comma 6 2 2 2 2 2" xfId="6171" xr:uid="{00000000-0005-0000-0000-0000CB2A0000}"/>
    <cellStyle name="Comma 6 2 2 2 2 2 2" xfId="9257" xr:uid="{00000000-0005-0000-0000-0000CC2A0000}"/>
    <cellStyle name="Comma 6 2 2 2 2 2 2 2" xfId="15449" xr:uid="{00000000-0005-0000-0000-0000CD2A0000}"/>
    <cellStyle name="Comma 6 2 2 2 2 2 2 2 2" xfId="34409" xr:uid="{00000000-0005-0000-0000-0000CE2A0000}"/>
    <cellStyle name="Comma 6 2 2 2 2 2 2 2 3" xfId="52873" xr:uid="{00000000-0005-0000-0000-0000CF2A0000}"/>
    <cellStyle name="Comma 6 2 2 2 2 2 2 3" xfId="21601" xr:uid="{00000000-0005-0000-0000-0000D02A0000}"/>
    <cellStyle name="Comma 6 2 2 2 2 2 2 3 2" xfId="40561" xr:uid="{00000000-0005-0000-0000-0000D12A0000}"/>
    <cellStyle name="Comma 6 2 2 2 2 2 2 3 3" xfId="59025" xr:uid="{00000000-0005-0000-0000-0000D22A0000}"/>
    <cellStyle name="Comma 6 2 2 2 2 2 2 4" xfId="28256" xr:uid="{00000000-0005-0000-0000-0000D32A0000}"/>
    <cellStyle name="Comma 6 2 2 2 2 2 2 5" xfId="46720" xr:uid="{00000000-0005-0000-0000-0000D42A0000}"/>
    <cellStyle name="Comma 6 2 2 2 2 2 3" xfId="12383" xr:uid="{00000000-0005-0000-0000-0000D52A0000}"/>
    <cellStyle name="Comma 6 2 2 2 2 2 3 2" xfId="31343" xr:uid="{00000000-0005-0000-0000-0000D62A0000}"/>
    <cellStyle name="Comma 6 2 2 2 2 2 3 3" xfId="49807" xr:uid="{00000000-0005-0000-0000-0000D72A0000}"/>
    <cellStyle name="Comma 6 2 2 2 2 2 4" xfId="18535" xr:uid="{00000000-0005-0000-0000-0000D82A0000}"/>
    <cellStyle name="Comma 6 2 2 2 2 2 4 2" xfId="37495" xr:uid="{00000000-0005-0000-0000-0000D92A0000}"/>
    <cellStyle name="Comma 6 2 2 2 2 2 4 3" xfId="55959" xr:uid="{00000000-0005-0000-0000-0000DA2A0000}"/>
    <cellStyle name="Comma 6 2 2 2 2 2 5" xfId="25190" xr:uid="{00000000-0005-0000-0000-0000DB2A0000}"/>
    <cellStyle name="Comma 6 2 2 2 2 2 6" xfId="43654" xr:uid="{00000000-0005-0000-0000-0000DC2A0000}"/>
    <cellStyle name="Comma 6 2 2 2 2 3" xfId="7722" xr:uid="{00000000-0005-0000-0000-0000DD2A0000}"/>
    <cellStyle name="Comma 6 2 2 2 2 3 2" xfId="13915" xr:uid="{00000000-0005-0000-0000-0000DE2A0000}"/>
    <cellStyle name="Comma 6 2 2 2 2 3 2 2" xfId="32875" xr:uid="{00000000-0005-0000-0000-0000DF2A0000}"/>
    <cellStyle name="Comma 6 2 2 2 2 3 2 3" xfId="51339" xr:uid="{00000000-0005-0000-0000-0000E02A0000}"/>
    <cellStyle name="Comma 6 2 2 2 2 3 3" xfId="20067" xr:uid="{00000000-0005-0000-0000-0000E12A0000}"/>
    <cellStyle name="Comma 6 2 2 2 2 3 3 2" xfId="39027" xr:uid="{00000000-0005-0000-0000-0000E22A0000}"/>
    <cellStyle name="Comma 6 2 2 2 2 3 3 3" xfId="57491" xr:uid="{00000000-0005-0000-0000-0000E32A0000}"/>
    <cellStyle name="Comma 6 2 2 2 2 3 4" xfId="26722" xr:uid="{00000000-0005-0000-0000-0000E42A0000}"/>
    <cellStyle name="Comma 6 2 2 2 2 3 5" xfId="45186" xr:uid="{00000000-0005-0000-0000-0000E52A0000}"/>
    <cellStyle name="Comma 6 2 2 2 2 4" xfId="10849" xr:uid="{00000000-0005-0000-0000-0000E62A0000}"/>
    <cellStyle name="Comma 6 2 2 2 2 4 2" xfId="29809" xr:uid="{00000000-0005-0000-0000-0000E72A0000}"/>
    <cellStyle name="Comma 6 2 2 2 2 4 3" xfId="48273" xr:uid="{00000000-0005-0000-0000-0000E82A0000}"/>
    <cellStyle name="Comma 6 2 2 2 2 5" xfId="17001" xr:uid="{00000000-0005-0000-0000-0000E92A0000}"/>
    <cellStyle name="Comma 6 2 2 2 2 5 2" xfId="35961" xr:uid="{00000000-0005-0000-0000-0000EA2A0000}"/>
    <cellStyle name="Comma 6 2 2 2 2 5 3" xfId="54425" xr:uid="{00000000-0005-0000-0000-0000EB2A0000}"/>
    <cellStyle name="Comma 6 2 2 2 2 6" xfId="23656" xr:uid="{00000000-0005-0000-0000-0000EC2A0000}"/>
    <cellStyle name="Comma 6 2 2 2 2 7" xfId="42120" xr:uid="{00000000-0005-0000-0000-0000ED2A0000}"/>
    <cellStyle name="Comma 6 2 2 2 3" xfId="5403" xr:uid="{00000000-0005-0000-0000-0000EE2A0000}"/>
    <cellStyle name="Comma 6 2 2 2 3 2" xfId="8488" xr:uid="{00000000-0005-0000-0000-0000EF2A0000}"/>
    <cellStyle name="Comma 6 2 2 2 3 2 2" xfId="14680" xr:uid="{00000000-0005-0000-0000-0000F02A0000}"/>
    <cellStyle name="Comma 6 2 2 2 3 2 2 2" xfId="33640" xr:uid="{00000000-0005-0000-0000-0000F12A0000}"/>
    <cellStyle name="Comma 6 2 2 2 3 2 2 3" xfId="52104" xr:uid="{00000000-0005-0000-0000-0000F22A0000}"/>
    <cellStyle name="Comma 6 2 2 2 3 2 3" xfId="20832" xr:uid="{00000000-0005-0000-0000-0000F32A0000}"/>
    <cellStyle name="Comma 6 2 2 2 3 2 3 2" xfId="39792" xr:uid="{00000000-0005-0000-0000-0000F42A0000}"/>
    <cellStyle name="Comma 6 2 2 2 3 2 3 3" xfId="58256" xr:uid="{00000000-0005-0000-0000-0000F52A0000}"/>
    <cellStyle name="Comma 6 2 2 2 3 2 4" xfId="27487" xr:uid="{00000000-0005-0000-0000-0000F62A0000}"/>
    <cellStyle name="Comma 6 2 2 2 3 2 5" xfId="45951" xr:uid="{00000000-0005-0000-0000-0000F72A0000}"/>
    <cellStyle name="Comma 6 2 2 2 3 3" xfId="11614" xr:uid="{00000000-0005-0000-0000-0000F82A0000}"/>
    <cellStyle name="Comma 6 2 2 2 3 3 2" xfId="30574" xr:uid="{00000000-0005-0000-0000-0000F92A0000}"/>
    <cellStyle name="Comma 6 2 2 2 3 3 3" xfId="49038" xr:uid="{00000000-0005-0000-0000-0000FA2A0000}"/>
    <cellStyle name="Comma 6 2 2 2 3 4" xfId="17766" xr:uid="{00000000-0005-0000-0000-0000FB2A0000}"/>
    <cellStyle name="Comma 6 2 2 2 3 4 2" xfId="36726" xr:uid="{00000000-0005-0000-0000-0000FC2A0000}"/>
    <cellStyle name="Comma 6 2 2 2 3 4 3" xfId="55190" xr:uid="{00000000-0005-0000-0000-0000FD2A0000}"/>
    <cellStyle name="Comma 6 2 2 2 3 5" xfId="24421" xr:uid="{00000000-0005-0000-0000-0000FE2A0000}"/>
    <cellStyle name="Comma 6 2 2 2 3 6" xfId="42885" xr:uid="{00000000-0005-0000-0000-0000FF2A0000}"/>
    <cellStyle name="Comma 6 2 2 2 4" xfId="6953" xr:uid="{00000000-0005-0000-0000-0000002B0000}"/>
    <cellStyle name="Comma 6 2 2 2 4 2" xfId="13146" xr:uid="{00000000-0005-0000-0000-0000012B0000}"/>
    <cellStyle name="Comma 6 2 2 2 4 2 2" xfId="32106" xr:uid="{00000000-0005-0000-0000-0000022B0000}"/>
    <cellStyle name="Comma 6 2 2 2 4 2 3" xfId="50570" xr:uid="{00000000-0005-0000-0000-0000032B0000}"/>
    <cellStyle name="Comma 6 2 2 2 4 3" xfId="19298" xr:uid="{00000000-0005-0000-0000-0000042B0000}"/>
    <cellStyle name="Comma 6 2 2 2 4 3 2" xfId="38258" xr:uid="{00000000-0005-0000-0000-0000052B0000}"/>
    <cellStyle name="Comma 6 2 2 2 4 3 3" xfId="56722" xr:uid="{00000000-0005-0000-0000-0000062B0000}"/>
    <cellStyle name="Comma 6 2 2 2 4 4" xfId="25953" xr:uid="{00000000-0005-0000-0000-0000072B0000}"/>
    <cellStyle name="Comma 6 2 2 2 4 5" xfId="44417" xr:uid="{00000000-0005-0000-0000-0000082B0000}"/>
    <cellStyle name="Comma 6 2 2 2 5" xfId="10080" xr:uid="{00000000-0005-0000-0000-0000092B0000}"/>
    <cellStyle name="Comma 6 2 2 2 5 2" xfId="29040" xr:uid="{00000000-0005-0000-0000-00000A2B0000}"/>
    <cellStyle name="Comma 6 2 2 2 5 3" xfId="47504" xr:uid="{00000000-0005-0000-0000-00000B2B0000}"/>
    <cellStyle name="Comma 6 2 2 2 6" xfId="16232" xr:uid="{00000000-0005-0000-0000-00000C2B0000}"/>
    <cellStyle name="Comma 6 2 2 2 6 2" xfId="35192" xr:uid="{00000000-0005-0000-0000-00000D2B0000}"/>
    <cellStyle name="Comma 6 2 2 2 6 3" xfId="53656" xr:uid="{00000000-0005-0000-0000-00000E2B0000}"/>
    <cellStyle name="Comma 6 2 2 2 7" xfId="22887" xr:uid="{00000000-0005-0000-0000-00000F2B0000}"/>
    <cellStyle name="Comma 6 2 2 2 8" xfId="41351" xr:uid="{00000000-0005-0000-0000-0000102B0000}"/>
    <cellStyle name="Comma 6 2 2 3" xfId="3843" xr:uid="{00000000-0005-0000-0000-0000112B0000}"/>
    <cellStyle name="Comma 6 2 2 3 2" xfId="5432" xr:uid="{00000000-0005-0000-0000-0000122B0000}"/>
    <cellStyle name="Comma 6 2 2 3 2 2" xfId="8517" xr:uid="{00000000-0005-0000-0000-0000132B0000}"/>
    <cellStyle name="Comma 6 2 2 3 2 2 2" xfId="14709" xr:uid="{00000000-0005-0000-0000-0000142B0000}"/>
    <cellStyle name="Comma 6 2 2 3 2 2 2 2" xfId="33669" xr:uid="{00000000-0005-0000-0000-0000152B0000}"/>
    <cellStyle name="Comma 6 2 2 3 2 2 2 3" xfId="52133" xr:uid="{00000000-0005-0000-0000-0000162B0000}"/>
    <cellStyle name="Comma 6 2 2 3 2 2 3" xfId="20861" xr:uid="{00000000-0005-0000-0000-0000172B0000}"/>
    <cellStyle name="Comma 6 2 2 3 2 2 3 2" xfId="39821" xr:uid="{00000000-0005-0000-0000-0000182B0000}"/>
    <cellStyle name="Comma 6 2 2 3 2 2 3 3" xfId="58285" xr:uid="{00000000-0005-0000-0000-0000192B0000}"/>
    <cellStyle name="Comma 6 2 2 3 2 2 4" xfId="27516" xr:uid="{00000000-0005-0000-0000-00001A2B0000}"/>
    <cellStyle name="Comma 6 2 2 3 2 2 5" xfId="45980" xr:uid="{00000000-0005-0000-0000-00001B2B0000}"/>
    <cellStyle name="Comma 6 2 2 3 2 3" xfId="11643" xr:uid="{00000000-0005-0000-0000-00001C2B0000}"/>
    <cellStyle name="Comma 6 2 2 3 2 3 2" xfId="30603" xr:uid="{00000000-0005-0000-0000-00001D2B0000}"/>
    <cellStyle name="Comma 6 2 2 3 2 3 3" xfId="49067" xr:uid="{00000000-0005-0000-0000-00001E2B0000}"/>
    <cellStyle name="Comma 6 2 2 3 2 4" xfId="17795" xr:uid="{00000000-0005-0000-0000-00001F2B0000}"/>
    <cellStyle name="Comma 6 2 2 3 2 4 2" xfId="36755" xr:uid="{00000000-0005-0000-0000-0000202B0000}"/>
    <cellStyle name="Comma 6 2 2 3 2 4 3" xfId="55219" xr:uid="{00000000-0005-0000-0000-0000212B0000}"/>
    <cellStyle name="Comma 6 2 2 3 2 5" xfId="24450" xr:uid="{00000000-0005-0000-0000-0000222B0000}"/>
    <cellStyle name="Comma 6 2 2 3 2 6" xfId="42914" xr:uid="{00000000-0005-0000-0000-0000232B0000}"/>
    <cellStyle name="Comma 6 2 2 3 3" xfId="6982" xr:uid="{00000000-0005-0000-0000-0000242B0000}"/>
    <cellStyle name="Comma 6 2 2 3 3 2" xfId="13175" xr:uid="{00000000-0005-0000-0000-0000252B0000}"/>
    <cellStyle name="Comma 6 2 2 3 3 2 2" xfId="32135" xr:uid="{00000000-0005-0000-0000-0000262B0000}"/>
    <cellStyle name="Comma 6 2 2 3 3 2 3" xfId="50599" xr:uid="{00000000-0005-0000-0000-0000272B0000}"/>
    <cellStyle name="Comma 6 2 2 3 3 3" xfId="19327" xr:uid="{00000000-0005-0000-0000-0000282B0000}"/>
    <cellStyle name="Comma 6 2 2 3 3 3 2" xfId="38287" xr:uid="{00000000-0005-0000-0000-0000292B0000}"/>
    <cellStyle name="Comma 6 2 2 3 3 3 3" xfId="56751" xr:uid="{00000000-0005-0000-0000-00002A2B0000}"/>
    <cellStyle name="Comma 6 2 2 3 3 4" xfId="25982" xr:uid="{00000000-0005-0000-0000-00002B2B0000}"/>
    <cellStyle name="Comma 6 2 2 3 3 5" xfId="44446" xr:uid="{00000000-0005-0000-0000-00002C2B0000}"/>
    <cellStyle name="Comma 6 2 2 3 4" xfId="10109" xr:uid="{00000000-0005-0000-0000-00002D2B0000}"/>
    <cellStyle name="Comma 6 2 2 3 4 2" xfId="29069" xr:uid="{00000000-0005-0000-0000-00002E2B0000}"/>
    <cellStyle name="Comma 6 2 2 3 4 3" xfId="47533" xr:uid="{00000000-0005-0000-0000-00002F2B0000}"/>
    <cellStyle name="Comma 6 2 2 3 5" xfId="16261" xr:uid="{00000000-0005-0000-0000-0000302B0000}"/>
    <cellStyle name="Comma 6 2 2 3 5 2" xfId="35221" xr:uid="{00000000-0005-0000-0000-0000312B0000}"/>
    <cellStyle name="Comma 6 2 2 3 5 3" xfId="53685" xr:uid="{00000000-0005-0000-0000-0000322B0000}"/>
    <cellStyle name="Comma 6 2 2 3 6" xfId="22916" xr:uid="{00000000-0005-0000-0000-0000332B0000}"/>
    <cellStyle name="Comma 6 2 2 3 7" xfId="41380" xr:uid="{00000000-0005-0000-0000-0000342B0000}"/>
    <cellStyle name="Comma 6 2 2 4" xfId="4647" xr:uid="{00000000-0005-0000-0000-0000352B0000}"/>
    <cellStyle name="Comma 6 2 2 4 2" xfId="7748" xr:uid="{00000000-0005-0000-0000-0000362B0000}"/>
    <cellStyle name="Comma 6 2 2 4 2 2" xfId="13940" xr:uid="{00000000-0005-0000-0000-0000372B0000}"/>
    <cellStyle name="Comma 6 2 2 4 2 2 2" xfId="32900" xr:uid="{00000000-0005-0000-0000-0000382B0000}"/>
    <cellStyle name="Comma 6 2 2 4 2 2 3" xfId="51364" xr:uid="{00000000-0005-0000-0000-0000392B0000}"/>
    <cellStyle name="Comma 6 2 2 4 2 3" xfId="20092" xr:uid="{00000000-0005-0000-0000-00003A2B0000}"/>
    <cellStyle name="Comma 6 2 2 4 2 3 2" xfId="39052" xr:uid="{00000000-0005-0000-0000-00003B2B0000}"/>
    <cellStyle name="Comma 6 2 2 4 2 3 3" xfId="57516" xr:uid="{00000000-0005-0000-0000-00003C2B0000}"/>
    <cellStyle name="Comma 6 2 2 4 2 4" xfId="26747" xr:uid="{00000000-0005-0000-0000-00003D2B0000}"/>
    <cellStyle name="Comma 6 2 2 4 2 5" xfId="45211" xr:uid="{00000000-0005-0000-0000-00003E2B0000}"/>
    <cellStyle name="Comma 6 2 2 4 3" xfId="10874" xr:uid="{00000000-0005-0000-0000-00003F2B0000}"/>
    <cellStyle name="Comma 6 2 2 4 3 2" xfId="29834" xr:uid="{00000000-0005-0000-0000-0000402B0000}"/>
    <cellStyle name="Comma 6 2 2 4 3 3" xfId="48298" xr:uid="{00000000-0005-0000-0000-0000412B0000}"/>
    <cellStyle name="Comma 6 2 2 4 4" xfId="17026" xr:uid="{00000000-0005-0000-0000-0000422B0000}"/>
    <cellStyle name="Comma 6 2 2 4 4 2" xfId="35986" xr:uid="{00000000-0005-0000-0000-0000432B0000}"/>
    <cellStyle name="Comma 6 2 2 4 4 3" xfId="54450" xr:uid="{00000000-0005-0000-0000-0000442B0000}"/>
    <cellStyle name="Comma 6 2 2 4 5" xfId="23681" xr:uid="{00000000-0005-0000-0000-0000452B0000}"/>
    <cellStyle name="Comma 6 2 2 4 6" xfId="42145" xr:uid="{00000000-0005-0000-0000-0000462B0000}"/>
    <cellStyle name="Comma 6 2 2 5" xfId="6213" xr:uid="{00000000-0005-0000-0000-0000472B0000}"/>
    <cellStyle name="Comma 6 2 2 5 2" xfId="12406" xr:uid="{00000000-0005-0000-0000-0000482B0000}"/>
    <cellStyle name="Comma 6 2 2 5 2 2" xfId="31366" xr:uid="{00000000-0005-0000-0000-0000492B0000}"/>
    <cellStyle name="Comma 6 2 2 5 2 3" xfId="49830" xr:uid="{00000000-0005-0000-0000-00004A2B0000}"/>
    <cellStyle name="Comma 6 2 2 5 3" xfId="18558" xr:uid="{00000000-0005-0000-0000-00004B2B0000}"/>
    <cellStyle name="Comma 6 2 2 5 3 2" xfId="37518" xr:uid="{00000000-0005-0000-0000-00004C2B0000}"/>
    <cellStyle name="Comma 6 2 2 5 3 3" xfId="55982" xr:uid="{00000000-0005-0000-0000-00004D2B0000}"/>
    <cellStyle name="Comma 6 2 2 5 4" xfId="25213" xr:uid="{00000000-0005-0000-0000-00004E2B0000}"/>
    <cellStyle name="Comma 6 2 2 5 5" xfId="43677" xr:uid="{00000000-0005-0000-0000-00004F2B0000}"/>
    <cellStyle name="Comma 6 2 2 6" xfId="9340" xr:uid="{00000000-0005-0000-0000-0000502B0000}"/>
    <cellStyle name="Comma 6 2 2 6 2" xfId="28300" xr:uid="{00000000-0005-0000-0000-0000512B0000}"/>
    <cellStyle name="Comma 6 2 2 6 3" xfId="46764" xr:uid="{00000000-0005-0000-0000-0000522B0000}"/>
    <cellStyle name="Comma 6 2 2 7" xfId="15492" xr:uid="{00000000-0005-0000-0000-0000532B0000}"/>
    <cellStyle name="Comma 6 2 2 7 2" xfId="34452" xr:uid="{00000000-0005-0000-0000-0000542B0000}"/>
    <cellStyle name="Comma 6 2 2 7 3" xfId="52916" xr:uid="{00000000-0005-0000-0000-0000552B0000}"/>
    <cellStyle name="Comma 6 2 2 8" xfId="22073" xr:uid="{00000000-0005-0000-0000-0000562B0000}"/>
    <cellStyle name="Comma 6 2 2 9" xfId="22147" xr:uid="{00000000-0005-0000-0000-0000572B0000}"/>
    <cellStyle name="Comma 6 2 3" xfId="287" xr:uid="{00000000-0005-0000-0000-0000582B0000}"/>
    <cellStyle name="Comma 6 2 3 2" xfId="4539" xr:uid="{00000000-0005-0000-0000-0000592B0000}"/>
    <cellStyle name="Comma 6 2 3 2 2" xfId="6162" xr:uid="{00000000-0005-0000-0000-00005A2B0000}"/>
    <cellStyle name="Comma 6 2 3 2 2 2" xfId="9248" xr:uid="{00000000-0005-0000-0000-00005B2B0000}"/>
    <cellStyle name="Comma 6 2 3 2 2 2 2" xfId="15440" xr:uid="{00000000-0005-0000-0000-00005C2B0000}"/>
    <cellStyle name="Comma 6 2 3 2 2 2 2 2" xfId="34400" xr:uid="{00000000-0005-0000-0000-00005D2B0000}"/>
    <cellStyle name="Comma 6 2 3 2 2 2 2 3" xfId="52864" xr:uid="{00000000-0005-0000-0000-00005E2B0000}"/>
    <cellStyle name="Comma 6 2 3 2 2 2 3" xfId="21592" xr:uid="{00000000-0005-0000-0000-00005F2B0000}"/>
    <cellStyle name="Comma 6 2 3 2 2 2 3 2" xfId="40552" xr:uid="{00000000-0005-0000-0000-0000602B0000}"/>
    <cellStyle name="Comma 6 2 3 2 2 2 3 3" xfId="59016" xr:uid="{00000000-0005-0000-0000-0000612B0000}"/>
    <cellStyle name="Comma 6 2 3 2 2 2 4" xfId="28247" xr:uid="{00000000-0005-0000-0000-0000622B0000}"/>
    <cellStyle name="Comma 6 2 3 2 2 2 5" xfId="46711" xr:uid="{00000000-0005-0000-0000-0000632B0000}"/>
    <cellStyle name="Comma 6 2 3 2 2 3" xfId="12374" xr:uid="{00000000-0005-0000-0000-0000642B0000}"/>
    <cellStyle name="Comma 6 2 3 2 2 3 2" xfId="31334" xr:uid="{00000000-0005-0000-0000-0000652B0000}"/>
    <cellStyle name="Comma 6 2 3 2 2 3 3" xfId="49798" xr:uid="{00000000-0005-0000-0000-0000662B0000}"/>
    <cellStyle name="Comma 6 2 3 2 2 4" xfId="18526" xr:uid="{00000000-0005-0000-0000-0000672B0000}"/>
    <cellStyle name="Comma 6 2 3 2 2 4 2" xfId="37486" xr:uid="{00000000-0005-0000-0000-0000682B0000}"/>
    <cellStyle name="Comma 6 2 3 2 2 4 3" xfId="55950" xr:uid="{00000000-0005-0000-0000-0000692B0000}"/>
    <cellStyle name="Comma 6 2 3 2 2 5" xfId="25181" xr:uid="{00000000-0005-0000-0000-00006A2B0000}"/>
    <cellStyle name="Comma 6 2 3 2 2 6" xfId="43645" xr:uid="{00000000-0005-0000-0000-00006B2B0000}"/>
    <cellStyle name="Comma 6 2 3 2 3" xfId="7713" xr:uid="{00000000-0005-0000-0000-00006C2B0000}"/>
    <cellStyle name="Comma 6 2 3 2 3 2" xfId="13906" xr:uid="{00000000-0005-0000-0000-00006D2B0000}"/>
    <cellStyle name="Comma 6 2 3 2 3 2 2" xfId="32866" xr:uid="{00000000-0005-0000-0000-00006E2B0000}"/>
    <cellStyle name="Comma 6 2 3 2 3 2 3" xfId="51330" xr:uid="{00000000-0005-0000-0000-00006F2B0000}"/>
    <cellStyle name="Comma 6 2 3 2 3 3" xfId="20058" xr:uid="{00000000-0005-0000-0000-0000702B0000}"/>
    <cellStyle name="Comma 6 2 3 2 3 3 2" xfId="39018" xr:uid="{00000000-0005-0000-0000-0000712B0000}"/>
    <cellStyle name="Comma 6 2 3 2 3 3 3" xfId="57482" xr:uid="{00000000-0005-0000-0000-0000722B0000}"/>
    <cellStyle name="Comma 6 2 3 2 3 4" xfId="26713" xr:uid="{00000000-0005-0000-0000-0000732B0000}"/>
    <cellStyle name="Comma 6 2 3 2 3 5" xfId="45177" xr:uid="{00000000-0005-0000-0000-0000742B0000}"/>
    <cellStyle name="Comma 6 2 3 2 4" xfId="10840" xr:uid="{00000000-0005-0000-0000-0000752B0000}"/>
    <cellStyle name="Comma 6 2 3 2 4 2" xfId="29800" xr:uid="{00000000-0005-0000-0000-0000762B0000}"/>
    <cellStyle name="Comma 6 2 3 2 4 3" xfId="48264" xr:uid="{00000000-0005-0000-0000-0000772B0000}"/>
    <cellStyle name="Comma 6 2 3 2 5" xfId="16992" xr:uid="{00000000-0005-0000-0000-0000782B0000}"/>
    <cellStyle name="Comma 6 2 3 2 5 2" xfId="35952" xr:uid="{00000000-0005-0000-0000-0000792B0000}"/>
    <cellStyle name="Comma 6 2 3 2 5 3" xfId="54416" xr:uid="{00000000-0005-0000-0000-00007A2B0000}"/>
    <cellStyle name="Comma 6 2 3 2 6" xfId="23647" xr:uid="{00000000-0005-0000-0000-00007B2B0000}"/>
    <cellStyle name="Comma 6 2 3 2 7" xfId="42111" xr:uid="{00000000-0005-0000-0000-00007C2B0000}"/>
    <cellStyle name="Comma 6 2 3 3" xfId="5394" xr:uid="{00000000-0005-0000-0000-00007D2B0000}"/>
    <cellStyle name="Comma 6 2 3 3 2" xfId="8479" xr:uid="{00000000-0005-0000-0000-00007E2B0000}"/>
    <cellStyle name="Comma 6 2 3 3 2 2" xfId="14671" xr:uid="{00000000-0005-0000-0000-00007F2B0000}"/>
    <cellStyle name="Comma 6 2 3 3 2 2 2" xfId="33631" xr:uid="{00000000-0005-0000-0000-0000802B0000}"/>
    <cellStyle name="Comma 6 2 3 3 2 2 3" xfId="52095" xr:uid="{00000000-0005-0000-0000-0000812B0000}"/>
    <cellStyle name="Comma 6 2 3 3 2 3" xfId="20823" xr:uid="{00000000-0005-0000-0000-0000822B0000}"/>
    <cellStyle name="Comma 6 2 3 3 2 3 2" xfId="39783" xr:uid="{00000000-0005-0000-0000-0000832B0000}"/>
    <cellStyle name="Comma 6 2 3 3 2 3 3" xfId="58247" xr:uid="{00000000-0005-0000-0000-0000842B0000}"/>
    <cellStyle name="Comma 6 2 3 3 2 4" xfId="27478" xr:uid="{00000000-0005-0000-0000-0000852B0000}"/>
    <cellStyle name="Comma 6 2 3 3 2 5" xfId="45942" xr:uid="{00000000-0005-0000-0000-0000862B0000}"/>
    <cellStyle name="Comma 6 2 3 3 3" xfId="11605" xr:uid="{00000000-0005-0000-0000-0000872B0000}"/>
    <cellStyle name="Comma 6 2 3 3 3 2" xfId="30565" xr:uid="{00000000-0005-0000-0000-0000882B0000}"/>
    <cellStyle name="Comma 6 2 3 3 3 3" xfId="49029" xr:uid="{00000000-0005-0000-0000-0000892B0000}"/>
    <cellStyle name="Comma 6 2 3 3 4" xfId="17757" xr:uid="{00000000-0005-0000-0000-00008A2B0000}"/>
    <cellStyle name="Comma 6 2 3 3 4 2" xfId="36717" xr:uid="{00000000-0005-0000-0000-00008B2B0000}"/>
    <cellStyle name="Comma 6 2 3 3 4 3" xfId="55181" xr:uid="{00000000-0005-0000-0000-00008C2B0000}"/>
    <cellStyle name="Comma 6 2 3 3 5" xfId="24412" xr:uid="{00000000-0005-0000-0000-00008D2B0000}"/>
    <cellStyle name="Comma 6 2 3 3 6" xfId="42876" xr:uid="{00000000-0005-0000-0000-00008E2B0000}"/>
    <cellStyle name="Comma 6 2 3 4" xfId="6944" xr:uid="{00000000-0005-0000-0000-00008F2B0000}"/>
    <cellStyle name="Comma 6 2 3 4 2" xfId="13137" xr:uid="{00000000-0005-0000-0000-0000902B0000}"/>
    <cellStyle name="Comma 6 2 3 4 2 2" xfId="32097" xr:uid="{00000000-0005-0000-0000-0000912B0000}"/>
    <cellStyle name="Comma 6 2 3 4 2 3" xfId="50561" xr:uid="{00000000-0005-0000-0000-0000922B0000}"/>
    <cellStyle name="Comma 6 2 3 4 3" xfId="19289" xr:uid="{00000000-0005-0000-0000-0000932B0000}"/>
    <cellStyle name="Comma 6 2 3 4 3 2" xfId="38249" xr:uid="{00000000-0005-0000-0000-0000942B0000}"/>
    <cellStyle name="Comma 6 2 3 4 3 3" xfId="56713" xr:uid="{00000000-0005-0000-0000-0000952B0000}"/>
    <cellStyle name="Comma 6 2 3 4 4" xfId="25944" xr:uid="{00000000-0005-0000-0000-0000962B0000}"/>
    <cellStyle name="Comma 6 2 3 4 5" xfId="44408" xr:uid="{00000000-0005-0000-0000-0000972B0000}"/>
    <cellStyle name="Comma 6 2 3 5" xfId="10071" xr:uid="{00000000-0005-0000-0000-0000982B0000}"/>
    <cellStyle name="Comma 6 2 3 5 2" xfId="29031" xr:uid="{00000000-0005-0000-0000-0000992B0000}"/>
    <cellStyle name="Comma 6 2 3 5 3" xfId="47495" xr:uid="{00000000-0005-0000-0000-00009A2B0000}"/>
    <cellStyle name="Comma 6 2 3 6" xfId="16223" xr:uid="{00000000-0005-0000-0000-00009B2B0000}"/>
    <cellStyle name="Comma 6 2 3 6 2" xfId="35183" xr:uid="{00000000-0005-0000-0000-00009C2B0000}"/>
    <cellStyle name="Comma 6 2 3 6 3" xfId="53647" xr:uid="{00000000-0005-0000-0000-00009D2B0000}"/>
    <cellStyle name="Comma 6 2 3 7" xfId="22878" xr:uid="{00000000-0005-0000-0000-00009E2B0000}"/>
    <cellStyle name="Comma 6 2 3 8" xfId="41342" xr:uid="{00000000-0005-0000-0000-00009F2B0000}"/>
    <cellStyle name="Comma 6 2 4" xfId="2079" xr:uid="{00000000-0005-0000-0000-0000A02B0000}"/>
    <cellStyle name="Comma 6 2 5" xfId="3832" xr:uid="{00000000-0005-0000-0000-0000A12B0000}"/>
    <cellStyle name="Comma 6 2 5 2" xfId="5421" xr:uid="{00000000-0005-0000-0000-0000A22B0000}"/>
    <cellStyle name="Comma 6 2 5 2 2" xfId="8506" xr:uid="{00000000-0005-0000-0000-0000A32B0000}"/>
    <cellStyle name="Comma 6 2 5 2 2 2" xfId="14698" xr:uid="{00000000-0005-0000-0000-0000A42B0000}"/>
    <cellStyle name="Comma 6 2 5 2 2 2 2" xfId="33658" xr:uid="{00000000-0005-0000-0000-0000A52B0000}"/>
    <cellStyle name="Comma 6 2 5 2 2 2 3" xfId="52122" xr:uid="{00000000-0005-0000-0000-0000A62B0000}"/>
    <cellStyle name="Comma 6 2 5 2 2 3" xfId="20850" xr:uid="{00000000-0005-0000-0000-0000A72B0000}"/>
    <cellStyle name="Comma 6 2 5 2 2 3 2" xfId="39810" xr:uid="{00000000-0005-0000-0000-0000A82B0000}"/>
    <cellStyle name="Comma 6 2 5 2 2 3 3" xfId="58274" xr:uid="{00000000-0005-0000-0000-0000A92B0000}"/>
    <cellStyle name="Comma 6 2 5 2 2 4" xfId="27505" xr:uid="{00000000-0005-0000-0000-0000AA2B0000}"/>
    <cellStyle name="Comma 6 2 5 2 2 5" xfId="45969" xr:uid="{00000000-0005-0000-0000-0000AB2B0000}"/>
    <cellStyle name="Comma 6 2 5 2 3" xfId="11632" xr:uid="{00000000-0005-0000-0000-0000AC2B0000}"/>
    <cellStyle name="Comma 6 2 5 2 3 2" xfId="30592" xr:uid="{00000000-0005-0000-0000-0000AD2B0000}"/>
    <cellStyle name="Comma 6 2 5 2 3 3" xfId="49056" xr:uid="{00000000-0005-0000-0000-0000AE2B0000}"/>
    <cellStyle name="Comma 6 2 5 2 4" xfId="17784" xr:uid="{00000000-0005-0000-0000-0000AF2B0000}"/>
    <cellStyle name="Comma 6 2 5 2 4 2" xfId="36744" xr:uid="{00000000-0005-0000-0000-0000B02B0000}"/>
    <cellStyle name="Comma 6 2 5 2 4 3" xfId="55208" xr:uid="{00000000-0005-0000-0000-0000B12B0000}"/>
    <cellStyle name="Comma 6 2 5 2 5" xfId="24439" xr:uid="{00000000-0005-0000-0000-0000B22B0000}"/>
    <cellStyle name="Comma 6 2 5 2 6" xfId="42903" xr:uid="{00000000-0005-0000-0000-0000B32B0000}"/>
    <cellStyle name="Comma 6 2 5 3" xfId="6971" xr:uid="{00000000-0005-0000-0000-0000B42B0000}"/>
    <cellStyle name="Comma 6 2 5 3 2" xfId="13164" xr:uid="{00000000-0005-0000-0000-0000B52B0000}"/>
    <cellStyle name="Comma 6 2 5 3 2 2" xfId="32124" xr:uid="{00000000-0005-0000-0000-0000B62B0000}"/>
    <cellStyle name="Comma 6 2 5 3 2 3" xfId="50588" xr:uid="{00000000-0005-0000-0000-0000B72B0000}"/>
    <cellStyle name="Comma 6 2 5 3 3" xfId="19316" xr:uid="{00000000-0005-0000-0000-0000B82B0000}"/>
    <cellStyle name="Comma 6 2 5 3 3 2" xfId="38276" xr:uid="{00000000-0005-0000-0000-0000B92B0000}"/>
    <cellStyle name="Comma 6 2 5 3 3 3" xfId="56740" xr:uid="{00000000-0005-0000-0000-0000BA2B0000}"/>
    <cellStyle name="Comma 6 2 5 3 4" xfId="25971" xr:uid="{00000000-0005-0000-0000-0000BB2B0000}"/>
    <cellStyle name="Comma 6 2 5 3 5" xfId="44435" xr:uid="{00000000-0005-0000-0000-0000BC2B0000}"/>
    <cellStyle name="Comma 6 2 5 4" xfId="10098" xr:uid="{00000000-0005-0000-0000-0000BD2B0000}"/>
    <cellStyle name="Comma 6 2 5 4 2" xfId="29058" xr:uid="{00000000-0005-0000-0000-0000BE2B0000}"/>
    <cellStyle name="Comma 6 2 5 4 3" xfId="47522" xr:uid="{00000000-0005-0000-0000-0000BF2B0000}"/>
    <cellStyle name="Comma 6 2 5 5" xfId="16250" xr:uid="{00000000-0005-0000-0000-0000C02B0000}"/>
    <cellStyle name="Comma 6 2 5 5 2" xfId="35210" xr:uid="{00000000-0005-0000-0000-0000C12B0000}"/>
    <cellStyle name="Comma 6 2 5 5 3" xfId="53674" xr:uid="{00000000-0005-0000-0000-0000C22B0000}"/>
    <cellStyle name="Comma 6 2 5 6" xfId="22905" xr:uid="{00000000-0005-0000-0000-0000C32B0000}"/>
    <cellStyle name="Comma 6 2 5 7" xfId="41369" xr:uid="{00000000-0005-0000-0000-0000C42B0000}"/>
    <cellStyle name="Comma 6 2 6" xfId="4635" xr:uid="{00000000-0005-0000-0000-0000C52B0000}"/>
    <cellStyle name="Comma 6 2 6 2" xfId="7737" xr:uid="{00000000-0005-0000-0000-0000C62B0000}"/>
    <cellStyle name="Comma 6 2 6 2 2" xfId="13929" xr:uid="{00000000-0005-0000-0000-0000C72B0000}"/>
    <cellStyle name="Comma 6 2 6 2 2 2" xfId="32889" xr:uid="{00000000-0005-0000-0000-0000C82B0000}"/>
    <cellStyle name="Comma 6 2 6 2 2 3" xfId="51353" xr:uid="{00000000-0005-0000-0000-0000C92B0000}"/>
    <cellStyle name="Comma 6 2 6 2 3" xfId="20081" xr:uid="{00000000-0005-0000-0000-0000CA2B0000}"/>
    <cellStyle name="Comma 6 2 6 2 3 2" xfId="39041" xr:uid="{00000000-0005-0000-0000-0000CB2B0000}"/>
    <cellStyle name="Comma 6 2 6 2 3 3" xfId="57505" xr:uid="{00000000-0005-0000-0000-0000CC2B0000}"/>
    <cellStyle name="Comma 6 2 6 2 4" xfId="26736" xr:uid="{00000000-0005-0000-0000-0000CD2B0000}"/>
    <cellStyle name="Comma 6 2 6 2 5" xfId="45200" xr:uid="{00000000-0005-0000-0000-0000CE2B0000}"/>
    <cellStyle name="Comma 6 2 6 3" xfId="10863" xr:uid="{00000000-0005-0000-0000-0000CF2B0000}"/>
    <cellStyle name="Comma 6 2 6 3 2" xfId="29823" xr:uid="{00000000-0005-0000-0000-0000D02B0000}"/>
    <cellStyle name="Comma 6 2 6 3 3" xfId="48287" xr:uid="{00000000-0005-0000-0000-0000D12B0000}"/>
    <cellStyle name="Comma 6 2 6 4" xfId="17015" xr:uid="{00000000-0005-0000-0000-0000D22B0000}"/>
    <cellStyle name="Comma 6 2 6 4 2" xfId="35975" xr:uid="{00000000-0005-0000-0000-0000D32B0000}"/>
    <cellStyle name="Comma 6 2 6 4 3" xfId="54439" xr:uid="{00000000-0005-0000-0000-0000D42B0000}"/>
    <cellStyle name="Comma 6 2 6 5" xfId="23670" xr:uid="{00000000-0005-0000-0000-0000D52B0000}"/>
    <cellStyle name="Comma 6 2 6 6" xfId="42134" xr:uid="{00000000-0005-0000-0000-0000D62B0000}"/>
    <cellStyle name="Comma 6 2 7" xfId="6202" xr:uid="{00000000-0005-0000-0000-0000D72B0000}"/>
    <cellStyle name="Comma 6 2 7 2" xfId="12395" xr:uid="{00000000-0005-0000-0000-0000D82B0000}"/>
    <cellStyle name="Comma 6 2 7 2 2" xfId="31355" xr:uid="{00000000-0005-0000-0000-0000D92B0000}"/>
    <cellStyle name="Comma 6 2 7 2 3" xfId="49819" xr:uid="{00000000-0005-0000-0000-0000DA2B0000}"/>
    <cellStyle name="Comma 6 2 7 3" xfId="18547" xr:uid="{00000000-0005-0000-0000-0000DB2B0000}"/>
    <cellStyle name="Comma 6 2 7 3 2" xfId="37507" xr:uid="{00000000-0005-0000-0000-0000DC2B0000}"/>
    <cellStyle name="Comma 6 2 7 3 3" xfId="55971" xr:uid="{00000000-0005-0000-0000-0000DD2B0000}"/>
    <cellStyle name="Comma 6 2 7 4" xfId="25202" xr:uid="{00000000-0005-0000-0000-0000DE2B0000}"/>
    <cellStyle name="Comma 6 2 7 5" xfId="43666" xr:uid="{00000000-0005-0000-0000-0000DF2B0000}"/>
    <cellStyle name="Comma 6 2 8" xfId="9310" xr:uid="{00000000-0005-0000-0000-0000E02B0000}"/>
    <cellStyle name="Comma 6 2 8 2" xfId="15470" xr:uid="{00000000-0005-0000-0000-0000E12B0000}"/>
    <cellStyle name="Comma 6 2 8 2 2" xfId="34430" xr:uid="{00000000-0005-0000-0000-0000E22B0000}"/>
    <cellStyle name="Comma 6 2 8 2 3" xfId="52894" xr:uid="{00000000-0005-0000-0000-0000E32B0000}"/>
    <cellStyle name="Comma 6 2 8 3" xfId="21622" xr:uid="{00000000-0005-0000-0000-0000E42B0000}"/>
    <cellStyle name="Comma 6 2 8 3 2" xfId="40582" xr:uid="{00000000-0005-0000-0000-0000E52B0000}"/>
    <cellStyle name="Comma 6 2 8 3 3" xfId="59046" xr:uid="{00000000-0005-0000-0000-0000E62B0000}"/>
    <cellStyle name="Comma 6 2 8 4" xfId="28277" xr:uid="{00000000-0005-0000-0000-0000E72B0000}"/>
    <cellStyle name="Comma 6 2 8 5" xfId="46741" xr:uid="{00000000-0005-0000-0000-0000E82B0000}"/>
    <cellStyle name="Comma 6 2 9" xfId="9329" xr:uid="{00000000-0005-0000-0000-0000E92B0000}"/>
    <cellStyle name="Comma 6 2 9 2" xfId="28289" xr:uid="{00000000-0005-0000-0000-0000EA2B0000}"/>
    <cellStyle name="Comma 6 2 9 3" xfId="46753" xr:uid="{00000000-0005-0000-0000-0000EB2B0000}"/>
    <cellStyle name="Comma 6 3" xfId="69" xr:uid="{00000000-0005-0000-0000-0000EC2B0000}"/>
    <cellStyle name="Comma 6 3 10" xfId="15486" xr:uid="{00000000-0005-0000-0000-0000ED2B0000}"/>
    <cellStyle name="Comma 6 3 10 2" xfId="34446" xr:uid="{00000000-0005-0000-0000-0000EE2B0000}"/>
    <cellStyle name="Comma 6 3 10 3" xfId="52910" xr:uid="{00000000-0005-0000-0000-0000EF2B0000}"/>
    <cellStyle name="Comma 6 3 11" xfId="22074" xr:uid="{00000000-0005-0000-0000-0000F02B0000}"/>
    <cellStyle name="Comma 6 3 12" xfId="22141" xr:uid="{00000000-0005-0000-0000-0000F12B0000}"/>
    <cellStyle name="Comma 6 3 13" xfId="40602" xr:uid="{00000000-0005-0000-0000-0000F22B0000}"/>
    <cellStyle name="Comma 6 3 2" xfId="289" xr:uid="{00000000-0005-0000-0000-0000F32B0000}"/>
    <cellStyle name="Comma 6 3 2 2" xfId="2081" xr:uid="{00000000-0005-0000-0000-0000F42B0000}"/>
    <cellStyle name="Comma 6 3 3" xfId="2082" xr:uid="{00000000-0005-0000-0000-0000F52B0000}"/>
    <cellStyle name="Comma 6 3 4" xfId="3804" xr:uid="{00000000-0005-0000-0000-0000F62B0000}"/>
    <cellStyle name="Comma 6 3 4 2" xfId="4543" xr:uid="{00000000-0005-0000-0000-0000F72B0000}"/>
    <cellStyle name="Comma 6 3 4 2 2" xfId="6166" xr:uid="{00000000-0005-0000-0000-0000F82B0000}"/>
    <cellStyle name="Comma 6 3 4 2 2 2" xfId="9252" xr:uid="{00000000-0005-0000-0000-0000F92B0000}"/>
    <cellStyle name="Comma 6 3 4 2 2 2 2" xfId="15444" xr:uid="{00000000-0005-0000-0000-0000FA2B0000}"/>
    <cellStyle name="Comma 6 3 4 2 2 2 2 2" xfId="34404" xr:uid="{00000000-0005-0000-0000-0000FB2B0000}"/>
    <cellStyle name="Comma 6 3 4 2 2 2 2 3" xfId="52868" xr:uid="{00000000-0005-0000-0000-0000FC2B0000}"/>
    <cellStyle name="Comma 6 3 4 2 2 2 3" xfId="21596" xr:uid="{00000000-0005-0000-0000-0000FD2B0000}"/>
    <cellStyle name="Comma 6 3 4 2 2 2 3 2" xfId="40556" xr:uid="{00000000-0005-0000-0000-0000FE2B0000}"/>
    <cellStyle name="Comma 6 3 4 2 2 2 3 3" xfId="59020" xr:uid="{00000000-0005-0000-0000-0000FF2B0000}"/>
    <cellStyle name="Comma 6 3 4 2 2 2 4" xfId="28251" xr:uid="{00000000-0005-0000-0000-0000002C0000}"/>
    <cellStyle name="Comma 6 3 4 2 2 2 5" xfId="46715" xr:uid="{00000000-0005-0000-0000-0000012C0000}"/>
    <cellStyle name="Comma 6 3 4 2 2 3" xfId="12378" xr:uid="{00000000-0005-0000-0000-0000022C0000}"/>
    <cellStyle name="Comma 6 3 4 2 2 3 2" xfId="31338" xr:uid="{00000000-0005-0000-0000-0000032C0000}"/>
    <cellStyle name="Comma 6 3 4 2 2 3 3" xfId="49802" xr:uid="{00000000-0005-0000-0000-0000042C0000}"/>
    <cellStyle name="Comma 6 3 4 2 2 4" xfId="18530" xr:uid="{00000000-0005-0000-0000-0000052C0000}"/>
    <cellStyle name="Comma 6 3 4 2 2 4 2" xfId="37490" xr:uid="{00000000-0005-0000-0000-0000062C0000}"/>
    <cellStyle name="Comma 6 3 4 2 2 4 3" xfId="55954" xr:uid="{00000000-0005-0000-0000-0000072C0000}"/>
    <cellStyle name="Comma 6 3 4 2 2 5" xfId="25185" xr:uid="{00000000-0005-0000-0000-0000082C0000}"/>
    <cellStyle name="Comma 6 3 4 2 2 6" xfId="43649" xr:uid="{00000000-0005-0000-0000-0000092C0000}"/>
    <cellStyle name="Comma 6 3 4 2 3" xfId="7717" xr:uid="{00000000-0005-0000-0000-00000A2C0000}"/>
    <cellStyle name="Comma 6 3 4 2 3 2" xfId="13910" xr:uid="{00000000-0005-0000-0000-00000B2C0000}"/>
    <cellStyle name="Comma 6 3 4 2 3 2 2" xfId="32870" xr:uid="{00000000-0005-0000-0000-00000C2C0000}"/>
    <cellStyle name="Comma 6 3 4 2 3 2 3" xfId="51334" xr:uid="{00000000-0005-0000-0000-00000D2C0000}"/>
    <cellStyle name="Comma 6 3 4 2 3 3" xfId="20062" xr:uid="{00000000-0005-0000-0000-00000E2C0000}"/>
    <cellStyle name="Comma 6 3 4 2 3 3 2" xfId="39022" xr:uid="{00000000-0005-0000-0000-00000F2C0000}"/>
    <cellStyle name="Comma 6 3 4 2 3 3 3" xfId="57486" xr:uid="{00000000-0005-0000-0000-0000102C0000}"/>
    <cellStyle name="Comma 6 3 4 2 3 4" xfId="26717" xr:uid="{00000000-0005-0000-0000-0000112C0000}"/>
    <cellStyle name="Comma 6 3 4 2 3 5" xfId="45181" xr:uid="{00000000-0005-0000-0000-0000122C0000}"/>
    <cellStyle name="Comma 6 3 4 2 4" xfId="10844" xr:uid="{00000000-0005-0000-0000-0000132C0000}"/>
    <cellStyle name="Comma 6 3 4 2 4 2" xfId="29804" xr:uid="{00000000-0005-0000-0000-0000142C0000}"/>
    <cellStyle name="Comma 6 3 4 2 4 3" xfId="48268" xr:uid="{00000000-0005-0000-0000-0000152C0000}"/>
    <cellStyle name="Comma 6 3 4 2 5" xfId="16996" xr:uid="{00000000-0005-0000-0000-0000162C0000}"/>
    <cellStyle name="Comma 6 3 4 2 5 2" xfId="35956" xr:uid="{00000000-0005-0000-0000-0000172C0000}"/>
    <cellStyle name="Comma 6 3 4 2 5 3" xfId="54420" xr:uid="{00000000-0005-0000-0000-0000182C0000}"/>
    <cellStyle name="Comma 6 3 4 2 6" xfId="23651" xr:uid="{00000000-0005-0000-0000-0000192C0000}"/>
    <cellStyle name="Comma 6 3 4 2 7" xfId="42115" xr:uid="{00000000-0005-0000-0000-00001A2C0000}"/>
    <cellStyle name="Comma 6 3 4 3" xfId="5398" xr:uid="{00000000-0005-0000-0000-00001B2C0000}"/>
    <cellStyle name="Comma 6 3 4 3 2" xfId="8483" xr:uid="{00000000-0005-0000-0000-00001C2C0000}"/>
    <cellStyle name="Comma 6 3 4 3 2 2" xfId="14675" xr:uid="{00000000-0005-0000-0000-00001D2C0000}"/>
    <cellStyle name="Comma 6 3 4 3 2 2 2" xfId="33635" xr:uid="{00000000-0005-0000-0000-00001E2C0000}"/>
    <cellStyle name="Comma 6 3 4 3 2 2 3" xfId="52099" xr:uid="{00000000-0005-0000-0000-00001F2C0000}"/>
    <cellStyle name="Comma 6 3 4 3 2 3" xfId="20827" xr:uid="{00000000-0005-0000-0000-0000202C0000}"/>
    <cellStyle name="Comma 6 3 4 3 2 3 2" xfId="39787" xr:uid="{00000000-0005-0000-0000-0000212C0000}"/>
    <cellStyle name="Comma 6 3 4 3 2 3 3" xfId="58251" xr:uid="{00000000-0005-0000-0000-0000222C0000}"/>
    <cellStyle name="Comma 6 3 4 3 2 4" xfId="27482" xr:uid="{00000000-0005-0000-0000-0000232C0000}"/>
    <cellStyle name="Comma 6 3 4 3 2 5" xfId="45946" xr:uid="{00000000-0005-0000-0000-0000242C0000}"/>
    <cellStyle name="Comma 6 3 4 3 3" xfId="11609" xr:uid="{00000000-0005-0000-0000-0000252C0000}"/>
    <cellStyle name="Comma 6 3 4 3 3 2" xfId="30569" xr:uid="{00000000-0005-0000-0000-0000262C0000}"/>
    <cellStyle name="Comma 6 3 4 3 3 3" xfId="49033" xr:uid="{00000000-0005-0000-0000-0000272C0000}"/>
    <cellStyle name="Comma 6 3 4 3 4" xfId="17761" xr:uid="{00000000-0005-0000-0000-0000282C0000}"/>
    <cellStyle name="Comma 6 3 4 3 4 2" xfId="36721" xr:uid="{00000000-0005-0000-0000-0000292C0000}"/>
    <cellStyle name="Comma 6 3 4 3 4 3" xfId="55185" xr:uid="{00000000-0005-0000-0000-00002A2C0000}"/>
    <cellStyle name="Comma 6 3 4 3 5" xfId="24416" xr:uid="{00000000-0005-0000-0000-00002B2C0000}"/>
    <cellStyle name="Comma 6 3 4 3 6" xfId="42880" xr:uid="{00000000-0005-0000-0000-00002C2C0000}"/>
    <cellStyle name="Comma 6 3 4 4" xfId="6948" xr:uid="{00000000-0005-0000-0000-00002D2C0000}"/>
    <cellStyle name="Comma 6 3 4 4 2" xfId="13141" xr:uid="{00000000-0005-0000-0000-00002E2C0000}"/>
    <cellStyle name="Comma 6 3 4 4 2 2" xfId="32101" xr:uid="{00000000-0005-0000-0000-00002F2C0000}"/>
    <cellStyle name="Comma 6 3 4 4 2 3" xfId="50565" xr:uid="{00000000-0005-0000-0000-0000302C0000}"/>
    <cellStyle name="Comma 6 3 4 4 3" xfId="19293" xr:uid="{00000000-0005-0000-0000-0000312C0000}"/>
    <cellStyle name="Comma 6 3 4 4 3 2" xfId="38253" xr:uid="{00000000-0005-0000-0000-0000322C0000}"/>
    <cellStyle name="Comma 6 3 4 4 3 3" xfId="56717" xr:uid="{00000000-0005-0000-0000-0000332C0000}"/>
    <cellStyle name="Comma 6 3 4 4 4" xfId="25948" xr:uid="{00000000-0005-0000-0000-0000342C0000}"/>
    <cellStyle name="Comma 6 3 4 4 5" xfId="44412" xr:uid="{00000000-0005-0000-0000-0000352C0000}"/>
    <cellStyle name="Comma 6 3 4 5" xfId="10075" xr:uid="{00000000-0005-0000-0000-0000362C0000}"/>
    <cellStyle name="Comma 6 3 4 5 2" xfId="29035" xr:uid="{00000000-0005-0000-0000-0000372C0000}"/>
    <cellStyle name="Comma 6 3 4 5 3" xfId="47499" xr:uid="{00000000-0005-0000-0000-0000382C0000}"/>
    <cellStyle name="Comma 6 3 4 6" xfId="16227" xr:uid="{00000000-0005-0000-0000-0000392C0000}"/>
    <cellStyle name="Comma 6 3 4 6 2" xfId="35187" xr:uid="{00000000-0005-0000-0000-00003A2C0000}"/>
    <cellStyle name="Comma 6 3 4 6 3" xfId="53651" xr:uid="{00000000-0005-0000-0000-00003B2C0000}"/>
    <cellStyle name="Comma 6 3 4 7" xfId="22882" xr:uid="{00000000-0005-0000-0000-00003C2C0000}"/>
    <cellStyle name="Comma 6 3 4 8" xfId="41346" xr:uid="{00000000-0005-0000-0000-00003D2C0000}"/>
    <cellStyle name="Comma 6 3 5" xfId="2080" xr:uid="{00000000-0005-0000-0000-00003E2C0000}"/>
    <cellStyle name="Comma 6 3 6" xfId="3837" xr:uid="{00000000-0005-0000-0000-00003F2C0000}"/>
    <cellStyle name="Comma 6 3 6 2" xfId="5426" xr:uid="{00000000-0005-0000-0000-0000402C0000}"/>
    <cellStyle name="Comma 6 3 6 2 2" xfId="8511" xr:uid="{00000000-0005-0000-0000-0000412C0000}"/>
    <cellStyle name="Comma 6 3 6 2 2 2" xfId="14703" xr:uid="{00000000-0005-0000-0000-0000422C0000}"/>
    <cellStyle name="Comma 6 3 6 2 2 2 2" xfId="33663" xr:uid="{00000000-0005-0000-0000-0000432C0000}"/>
    <cellStyle name="Comma 6 3 6 2 2 2 3" xfId="52127" xr:uid="{00000000-0005-0000-0000-0000442C0000}"/>
    <cellStyle name="Comma 6 3 6 2 2 3" xfId="20855" xr:uid="{00000000-0005-0000-0000-0000452C0000}"/>
    <cellStyle name="Comma 6 3 6 2 2 3 2" xfId="39815" xr:uid="{00000000-0005-0000-0000-0000462C0000}"/>
    <cellStyle name="Comma 6 3 6 2 2 3 3" xfId="58279" xr:uid="{00000000-0005-0000-0000-0000472C0000}"/>
    <cellStyle name="Comma 6 3 6 2 2 4" xfId="27510" xr:uid="{00000000-0005-0000-0000-0000482C0000}"/>
    <cellStyle name="Comma 6 3 6 2 2 5" xfId="45974" xr:uid="{00000000-0005-0000-0000-0000492C0000}"/>
    <cellStyle name="Comma 6 3 6 2 3" xfId="11637" xr:uid="{00000000-0005-0000-0000-00004A2C0000}"/>
    <cellStyle name="Comma 6 3 6 2 3 2" xfId="30597" xr:uid="{00000000-0005-0000-0000-00004B2C0000}"/>
    <cellStyle name="Comma 6 3 6 2 3 3" xfId="49061" xr:uid="{00000000-0005-0000-0000-00004C2C0000}"/>
    <cellStyle name="Comma 6 3 6 2 4" xfId="17789" xr:uid="{00000000-0005-0000-0000-00004D2C0000}"/>
    <cellStyle name="Comma 6 3 6 2 4 2" xfId="36749" xr:uid="{00000000-0005-0000-0000-00004E2C0000}"/>
    <cellStyle name="Comma 6 3 6 2 4 3" xfId="55213" xr:uid="{00000000-0005-0000-0000-00004F2C0000}"/>
    <cellStyle name="Comma 6 3 6 2 5" xfId="24444" xr:uid="{00000000-0005-0000-0000-0000502C0000}"/>
    <cellStyle name="Comma 6 3 6 2 6" xfId="42908" xr:uid="{00000000-0005-0000-0000-0000512C0000}"/>
    <cellStyle name="Comma 6 3 6 3" xfId="6976" xr:uid="{00000000-0005-0000-0000-0000522C0000}"/>
    <cellStyle name="Comma 6 3 6 3 2" xfId="13169" xr:uid="{00000000-0005-0000-0000-0000532C0000}"/>
    <cellStyle name="Comma 6 3 6 3 2 2" xfId="32129" xr:uid="{00000000-0005-0000-0000-0000542C0000}"/>
    <cellStyle name="Comma 6 3 6 3 2 3" xfId="50593" xr:uid="{00000000-0005-0000-0000-0000552C0000}"/>
    <cellStyle name="Comma 6 3 6 3 3" xfId="19321" xr:uid="{00000000-0005-0000-0000-0000562C0000}"/>
    <cellStyle name="Comma 6 3 6 3 3 2" xfId="38281" xr:uid="{00000000-0005-0000-0000-0000572C0000}"/>
    <cellStyle name="Comma 6 3 6 3 3 3" xfId="56745" xr:uid="{00000000-0005-0000-0000-0000582C0000}"/>
    <cellStyle name="Comma 6 3 6 3 4" xfId="25976" xr:uid="{00000000-0005-0000-0000-0000592C0000}"/>
    <cellStyle name="Comma 6 3 6 3 5" xfId="44440" xr:uid="{00000000-0005-0000-0000-00005A2C0000}"/>
    <cellStyle name="Comma 6 3 6 4" xfId="10103" xr:uid="{00000000-0005-0000-0000-00005B2C0000}"/>
    <cellStyle name="Comma 6 3 6 4 2" xfId="29063" xr:uid="{00000000-0005-0000-0000-00005C2C0000}"/>
    <cellStyle name="Comma 6 3 6 4 3" xfId="47527" xr:uid="{00000000-0005-0000-0000-00005D2C0000}"/>
    <cellStyle name="Comma 6 3 6 5" xfId="16255" xr:uid="{00000000-0005-0000-0000-00005E2C0000}"/>
    <cellStyle name="Comma 6 3 6 5 2" xfId="35215" xr:uid="{00000000-0005-0000-0000-00005F2C0000}"/>
    <cellStyle name="Comma 6 3 6 5 3" xfId="53679" xr:uid="{00000000-0005-0000-0000-0000602C0000}"/>
    <cellStyle name="Comma 6 3 6 6" xfId="22910" xr:uid="{00000000-0005-0000-0000-0000612C0000}"/>
    <cellStyle name="Comma 6 3 6 7" xfId="41374" xr:uid="{00000000-0005-0000-0000-0000622C0000}"/>
    <cellStyle name="Comma 6 3 7" xfId="4641" xr:uid="{00000000-0005-0000-0000-0000632C0000}"/>
    <cellStyle name="Comma 6 3 7 2" xfId="7742" xr:uid="{00000000-0005-0000-0000-0000642C0000}"/>
    <cellStyle name="Comma 6 3 7 2 2" xfId="13934" xr:uid="{00000000-0005-0000-0000-0000652C0000}"/>
    <cellStyle name="Comma 6 3 7 2 2 2" xfId="32894" xr:uid="{00000000-0005-0000-0000-0000662C0000}"/>
    <cellStyle name="Comma 6 3 7 2 2 3" xfId="51358" xr:uid="{00000000-0005-0000-0000-0000672C0000}"/>
    <cellStyle name="Comma 6 3 7 2 3" xfId="20086" xr:uid="{00000000-0005-0000-0000-0000682C0000}"/>
    <cellStyle name="Comma 6 3 7 2 3 2" xfId="39046" xr:uid="{00000000-0005-0000-0000-0000692C0000}"/>
    <cellStyle name="Comma 6 3 7 2 3 3" xfId="57510" xr:uid="{00000000-0005-0000-0000-00006A2C0000}"/>
    <cellStyle name="Comma 6 3 7 2 4" xfId="26741" xr:uid="{00000000-0005-0000-0000-00006B2C0000}"/>
    <cellStyle name="Comma 6 3 7 2 5" xfId="45205" xr:uid="{00000000-0005-0000-0000-00006C2C0000}"/>
    <cellStyle name="Comma 6 3 7 3" xfId="10868" xr:uid="{00000000-0005-0000-0000-00006D2C0000}"/>
    <cellStyle name="Comma 6 3 7 3 2" xfId="29828" xr:uid="{00000000-0005-0000-0000-00006E2C0000}"/>
    <cellStyle name="Comma 6 3 7 3 3" xfId="48292" xr:uid="{00000000-0005-0000-0000-00006F2C0000}"/>
    <cellStyle name="Comma 6 3 7 4" xfId="17020" xr:uid="{00000000-0005-0000-0000-0000702C0000}"/>
    <cellStyle name="Comma 6 3 7 4 2" xfId="35980" xr:uid="{00000000-0005-0000-0000-0000712C0000}"/>
    <cellStyle name="Comma 6 3 7 4 3" xfId="54444" xr:uid="{00000000-0005-0000-0000-0000722C0000}"/>
    <cellStyle name="Comma 6 3 7 5" xfId="23675" xr:uid="{00000000-0005-0000-0000-0000732C0000}"/>
    <cellStyle name="Comma 6 3 7 6" xfId="42139" xr:uid="{00000000-0005-0000-0000-0000742C0000}"/>
    <cellStyle name="Comma 6 3 8" xfId="6207" xr:uid="{00000000-0005-0000-0000-0000752C0000}"/>
    <cellStyle name="Comma 6 3 8 2" xfId="12400" xr:uid="{00000000-0005-0000-0000-0000762C0000}"/>
    <cellStyle name="Comma 6 3 8 2 2" xfId="31360" xr:uid="{00000000-0005-0000-0000-0000772C0000}"/>
    <cellStyle name="Comma 6 3 8 2 3" xfId="49824" xr:uid="{00000000-0005-0000-0000-0000782C0000}"/>
    <cellStyle name="Comma 6 3 8 3" xfId="18552" xr:uid="{00000000-0005-0000-0000-0000792C0000}"/>
    <cellStyle name="Comma 6 3 8 3 2" xfId="37512" xr:uid="{00000000-0005-0000-0000-00007A2C0000}"/>
    <cellStyle name="Comma 6 3 8 3 3" xfId="55976" xr:uid="{00000000-0005-0000-0000-00007B2C0000}"/>
    <cellStyle name="Comma 6 3 8 4" xfId="25207" xr:uid="{00000000-0005-0000-0000-00007C2C0000}"/>
    <cellStyle name="Comma 6 3 8 5" xfId="43671" xr:uid="{00000000-0005-0000-0000-00007D2C0000}"/>
    <cellStyle name="Comma 6 3 9" xfId="9334" xr:uid="{00000000-0005-0000-0000-00007E2C0000}"/>
    <cellStyle name="Comma 6 3 9 2" xfId="28294" xr:uid="{00000000-0005-0000-0000-00007F2C0000}"/>
    <cellStyle name="Comma 6 3 9 3" xfId="46758" xr:uid="{00000000-0005-0000-0000-0000802C0000}"/>
    <cellStyle name="Comma 6 4" xfId="70" xr:uid="{00000000-0005-0000-0000-0000812C0000}"/>
    <cellStyle name="Comma 6 4 2" xfId="290" xr:uid="{00000000-0005-0000-0000-0000822C0000}"/>
    <cellStyle name="Comma 6 4 3" xfId="2083" xr:uid="{00000000-0005-0000-0000-0000832C0000}"/>
    <cellStyle name="Comma 6 4 4" xfId="22075" xr:uid="{00000000-0005-0000-0000-0000842C0000}"/>
    <cellStyle name="Comma 6 5" xfId="286" xr:uid="{00000000-0005-0000-0000-0000852C0000}"/>
    <cellStyle name="Comma 6 5 2" xfId="4535" xr:uid="{00000000-0005-0000-0000-0000862C0000}"/>
    <cellStyle name="Comma 6 5 2 2" xfId="6158" xr:uid="{00000000-0005-0000-0000-0000872C0000}"/>
    <cellStyle name="Comma 6 5 2 2 2" xfId="9244" xr:uid="{00000000-0005-0000-0000-0000882C0000}"/>
    <cellStyle name="Comma 6 5 2 2 2 2" xfId="15436" xr:uid="{00000000-0005-0000-0000-0000892C0000}"/>
    <cellStyle name="Comma 6 5 2 2 2 2 2" xfId="34396" xr:uid="{00000000-0005-0000-0000-00008A2C0000}"/>
    <cellStyle name="Comma 6 5 2 2 2 2 3" xfId="52860" xr:uid="{00000000-0005-0000-0000-00008B2C0000}"/>
    <cellStyle name="Comma 6 5 2 2 2 3" xfId="21588" xr:uid="{00000000-0005-0000-0000-00008C2C0000}"/>
    <cellStyle name="Comma 6 5 2 2 2 3 2" xfId="40548" xr:uid="{00000000-0005-0000-0000-00008D2C0000}"/>
    <cellStyle name="Comma 6 5 2 2 2 3 3" xfId="59012" xr:uid="{00000000-0005-0000-0000-00008E2C0000}"/>
    <cellStyle name="Comma 6 5 2 2 2 4" xfId="28243" xr:uid="{00000000-0005-0000-0000-00008F2C0000}"/>
    <cellStyle name="Comma 6 5 2 2 2 5" xfId="46707" xr:uid="{00000000-0005-0000-0000-0000902C0000}"/>
    <cellStyle name="Comma 6 5 2 2 3" xfId="12370" xr:uid="{00000000-0005-0000-0000-0000912C0000}"/>
    <cellStyle name="Comma 6 5 2 2 3 2" xfId="31330" xr:uid="{00000000-0005-0000-0000-0000922C0000}"/>
    <cellStyle name="Comma 6 5 2 2 3 3" xfId="49794" xr:uid="{00000000-0005-0000-0000-0000932C0000}"/>
    <cellStyle name="Comma 6 5 2 2 4" xfId="18522" xr:uid="{00000000-0005-0000-0000-0000942C0000}"/>
    <cellStyle name="Comma 6 5 2 2 4 2" xfId="37482" xr:uid="{00000000-0005-0000-0000-0000952C0000}"/>
    <cellStyle name="Comma 6 5 2 2 4 3" xfId="55946" xr:uid="{00000000-0005-0000-0000-0000962C0000}"/>
    <cellStyle name="Comma 6 5 2 2 5" xfId="25177" xr:uid="{00000000-0005-0000-0000-0000972C0000}"/>
    <cellStyle name="Comma 6 5 2 2 6" xfId="43641" xr:uid="{00000000-0005-0000-0000-0000982C0000}"/>
    <cellStyle name="Comma 6 5 2 3" xfId="7709" xr:uid="{00000000-0005-0000-0000-0000992C0000}"/>
    <cellStyle name="Comma 6 5 2 3 2" xfId="13902" xr:uid="{00000000-0005-0000-0000-00009A2C0000}"/>
    <cellStyle name="Comma 6 5 2 3 2 2" xfId="32862" xr:uid="{00000000-0005-0000-0000-00009B2C0000}"/>
    <cellStyle name="Comma 6 5 2 3 2 3" xfId="51326" xr:uid="{00000000-0005-0000-0000-00009C2C0000}"/>
    <cellStyle name="Comma 6 5 2 3 3" xfId="20054" xr:uid="{00000000-0005-0000-0000-00009D2C0000}"/>
    <cellStyle name="Comma 6 5 2 3 3 2" xfId="39014" xr:uid="{00000000-0005-0000-0000-00009E2C0000}"/>
    <cellStyle name="Comma 6 5 2 3 3 3" xfId="57478" xr:uid="{00000000-0005-0000-0000-00009F2C0000}"/>
    <cellStyle name="Comma 6 5 2 3 4" xfId="26709" xr:uid="{00000000-0005-0000-0000-0000A02C0000}"/>
    <cellStyle name="Comma 6 5 2 3 5" xfId="45173" xr:uid="{00000000-0005-0000-0000-0000A12C0000}"/>
    <cellStyle name="Comma 6 5 2 4" xfId="10836" xr:uid="{00000000-0005-0000-0000-0000A22C0000}"/>
    <cellStyle name="Comma 6 5 2 4 2" xfId="29796" xr:uid="{00000000-0005-0000-0000-0000A32C0000}"/>
    <cellStyle name="Comma 6 5 2 4 3" xfId="48260" xr:uid="{00000000-0005-0000-0000-0000A42C0000}"/>
    <cellStyle name="Comma 6 5 2 5" xfId="16988" xr:uid="{00000000-0005-0000-0000-0000A52C0000}"/>
    <cellStyle name="Comma 6 5 2 5 2" xfId="35948" xr:uid="{00000000-0005-0000-0000-0000A62C0000}"/>
    <cellStyle name="Comma 6 5 2 5 3" xfId="54412" xr:uid="{00000000-0005-0000-0000-0000A72C0000}"/>
    <cellStyle name="Comma 6 5 2 6" xfId="23643" xr:uid="{00000000-0005-0000-0000-0000A82C0000}"/>
    <cellStyle name="Comma 6 5 2 7" xfId="42107" xr:uid="{00000000-0005-0000-0000-0000A92C0000}"/>
    <cellStyle name="Comma 6 5 3" xfId="5390" xr:uid="{00000000-0005-0000-0000-0000AA2C0000}"/>
    <cellStyle name="Comma 6 5 3 2" xfId="8475" xr:uid="{00000000-0005-0000-0000-0000AB2C0000}"/>
    <cellStyle name="Comma 6 5 3 2 2" xfId="14667" xr:uid="{00000000-0005-0000-0000-0000AC2C0000}"/>
    <cellStyle name="Comma 6 5 3 2 2 2" xfId="33627" xr:uid="{00000000-0005-0000-0000-0000AD2C0000}"/>
    <cellStyle name="Comma 6 5 3 2 2 3" xfId="52091" xr:uid="{00000000-0005-0000-0000-0000AE2C0000}"/>
    <cellStyle name="Comma 6 5 3 2 3" xfId="20819" xr:uid="{00000000-0005-0000-0000-0000AF2C0000}"/>
    <cellStyle name="Comma 6 5 3 2 3 2" xfId="39779" xr:uid="{00000000-0005-0000-0000-0000B02C0000}"/>
    <cellStyle name="Comma 6 5 3 2 3 3" xfId="58243" xr:uid="{00000000-0005-0000-0000-0000B12C0000}"/>
    <cellStyle name="Comma 6 5 3 2 4" xfId="27474" xr:uid="{00000000-0005-0000-0000-0000B22C0000}"/>
    <cellStyle name="Comma 6 5 3 2 5" xfId="45938" xr:uid="{00000000-0005-0000-0000-0000B32C0000}"/>
    <cellStyle name="Comma 6 5 3 3" xfId="11601" xr:uid="{00000000-0005-0000-0000-0000B42C0000}"/>
    <cellStyle name="Comma 6 5 3 3 2" xfId="30561" xr:uid="{00000000-0005-0000-0000-0000B52C0000}"/>
    <cellStyle name="Comma 6 5 3 3 3" xfId="49025" xr:uid="{00000000-0005-0000-0000-0000B62C0000}"/>
    <cellStyle name="Comma 6 5 3 4" xfId="17753" xr:uid="{00000000-0005-0000-0000-0000B72C0000}"/>
    <cellStyle name="Comma 6 5 3 4 2" xfId="36713" xr:uid="{00000000-0005-0000-0000-0000B82C0000}"/>
    <cellStyle name="Comma 6 5 3 4 3" xfId="55177" xr:uid="{00000000-0005-0000-0000-0000B92C0000}"/>
    <cellStyle name="Comma 6 5 3 5" xfId="24408" xr:uid="{00000000-0005-0000-0000-0000BA2C0000}"/>
    <cellStyle name="Comma 6 5 3 6" xfId="42872" xr:uid="{00000000-0005-0000-0000-0000BB2C0000}"/>
    <cellStyle name="Comma 6 5 4" xfId="6940" xr:uid="{00000000-0005-0000-0000-0000BC2C0000}"/>
    <cellStyle name="Comma 6 5 4 2" xfId="13133" xr:uid="{00000000-0005-0000-0000-0000BD2C0000}"/>
    <cellStyle name="Comma 6 5 4 2 2" xfId="32093" xr:uid="{00000000-0005-0000-0000-0000BE2C0000}"/>
    <cellStyle name="Comma 6 5 4 2 3" xfId="50557" xr:uid="{00000000-0005-0000-0000-0000BF2C0000}"/>
    <cellStyle name="Comma 6 5 4 3" xfId="19285" xr:uid="{00000000-0005-0000-0000-0000C02C0000}"/>
    <cellStyle name="Comma 6 5 4 3 2" xfId="38245" xr:uid="{00000000-0005-0000-0000-0000C12C0000}"/>
    <cellStyle name="Comma 6 5 4 3 3" xfId="56709" xr:uid="{00000000-0005-0000-0000-0000C22C0000}"/>
    <cellStyle name="Comma 6 5 4 4" xfId="25940" xr:uid="{00000000-0005-0000-0000-0000C32C0000}"/>
    <cellStyle name="Comma 6 5 4 5" xfId="44404" xr:uid="{00000000-0005-0000-0000-0000C42C0000}"/>
    <cellStyle name="Comma 6 5 5" xfId="10067" xr:uid="{00000000-0005-0000-0000-0000C52C0000}"/>
    <cellStyle name="Comma 6 5 5 2" xfId="29027" xr:uid="{00000000-0005-0000-0000-0000C62C0000}"/>
    <cellStyle name="Comma 6 5 5 3" xfId="47491" xr:uid="{00000000-0005-0000-0000-0000C72C0000}"/>
    <cellStyle name="Comma 6 5 6" xfId="16219" xr:uid="{00000000-0005-0000-0000-0000C82C0000}"/>
    <cellStyle name="Comma 6 5 6 2" xfId="35179" xr:uid="{00000000-0005-0000-0000-0000C92C0000}"/>
    <cellStyle name="Comma 6 5 6 3" xfId="53643" xr:uid="{00000000-0005-0000-0000-0000CA2C0000}"/>
    <cellStyle name="Comma 6 5 7" xfId="22874" xr:uid="{00000000-0005-0000-0000-0000CB2C0000}"/>
    <cellStyle name="Comma 6 5 8" xfId="41338" xr:uid="{00000000-0005-0000-0000-0000CC2C0000}"/>
    <cellStyle name="Comma 6 6" xfId="2078" xr:uid="{00000000-0005-0000-0000-0000CD2C0000}"/>
    <cellStyle name="Comma 6 7" xfId="3826" xr:uid="{00000000-0005-0000-0000-0000CE2C0000}"/>
    <cellStyle name="Comma 6 7 2" xfId="5415" xr:uid="{00000000-0005-0000-0000-0000CF2C0000}"/>
    <cellStyle name="Comma 6 7 2 2" xfId="8500" xr:uid="{00000000-0005-0000-0000-0000D02C0000}"/>
    <cellStyle name="Comma 6 7 2 2 2" xfId="14692" xr:uid="{00000000-0005-0000-0000-0000D12C0000}"/>
    <cellStyle name="Comma 6 7 2 2 2 2" xfId="33652" xr:uid="{00000000-0005-0000-0000-0000D22C0000}"/>
    <cellStyle name="Comma 6 7 2 2 2 3" xfId="52116" xr:uid="{00000000-0005-0000-0000-0000D32C0000}"/>
    <cellStyle name="Comma 6 7 2 2 3" xfId="20844" xr:uid="{00000000-0005-0000-0000-0000D42C0000}"/>
    <cellStyle name="Comma 6 7 2 2 3 2" xfId="39804" xr:uid="{00000000-0005-0000-0000-0000D52C0000}"/>
    <cellStyle name="Comma 6 7 2 2 3 3" xfId="58268" xr:uid="{00000000-0005-0000-0000-0000D62C0000}"/>
    <cellStyle name="Comma 6 7 2 2 4" xfId="27499" xr:uid="{00000000-0005-0000-0000-0000D72C0000}"/>
    <cellStyle name="Comma 6 7 2 2 5" xfId="45963" xr:uid="{00000000-0005-0000-0000-0000D82C0000}"/>
    <cellStyle name="Comma 6 7 2 3" xfId="11626" xr:uid="{00000000-0005-0000-0000-0000D92C0000}"/>
    <cellStyle name="Comma 6 7 2 3 2" xfId="30586" xr:uid="{00000000-0005-0000-0000-0000DA2C0000}"/>
    <cellStyle name="Comma 6 7 2 3 3" xfId="49050" xr:uid="{00000000-0005-0000-0000-0000DB2C0000}"/>
    <cellStyle name="Comma 6 7 2 4" xfId="17778" xr:uid="{00000000-0005-0000-0000-0000DC2C0000}"/>
    <cellStyle name="Comma 6 7 2 4 2" xfId="36738" xr:uid="{00000000-0005-0000-0000-0000DD2C0000}"/>
    <cellStyle name="Comma 6 7 2 4 3" xfId="55202" xr:uid="{00000000-0005-0000-0000-0000DE2C0000}"/>
    <cellStyle name="Comma 6 7 2 5" xfId="24433" xr:uid="{00000000-0005-0000-0000-0000DF2C0000}"/>
    <cellStyle name="Comma 6 7 2 6" xfId="42897" xr:uid="{00000000-0005-0000-0000-0000E02C0000}"/>
    <cellStyle name="Comma 6 7 3" xfId="6965" xr:uid="{00000000-0005-0000-0000-0000E12C0000}"/>
    <cellStyle name="Comma 6 7 3 2" xfId="13158" xr:uid="{00000000-0005-0000-0000-0000E22C0000}"/>
    <cellStyle name="Comma 6 7 3 2 2" xfId="32118" xr:uid="{00000000-0005-0000-0000-0000E32C0000}"/>
    <cellStyle name="Comma 6 7 3 2 3" xfId="50582" xr:uid="{00000000-0005-0000-0000-0000E42C0000}"/>
    <cellStyle name="Comma 6 7 3 3" xfId="19310" xr:uid="{00000000-0005-0000-0000-0000E52C0000}"/>
    <cellStyle name="Comma 6 7 3 3 2" xfId="38270" xr:uid="{00000000-0005-0000-0000-0000E62C0000}"/>
    <cellStyle name="Comma 6 7 3 3 3" xfId="56734" xr:uid="{00000000-0005-0000-0000-0000E72C0000}"/>
    <cellStyle name="Comma 6 7 3 4" xfId="25965" xr:uid="{00000000-0005-0000-0000-0000E82C0000}"/>
    <cellStyle name="Comma 6 7 3 5" xfId="44429" xr:uid="{00000000-0005-0000-0000-0000E92C0000}"/>
    <cellStyle name="Comma 6 7 4" xfId="10092" xr:uid="{00000000-0005-0000-0000-0000EA2C0000}"/>
    <cellStyle name="Comma 6 7 4 2" xfId="29052" xr:uid="{00000000-0005-0000-0000-0000EB2C0000}"/>
    <cellStyle name="Comma 6 7 4 3" xfId="47516" xr:uid="{00000000-0005-0000-0000-0000EC2C0000}"/>
    <cellStyle name="Comma 6 7 5" xfId="16244" xr:uid="{00000000-0005-0000-0000-0000ED2C0000}"/>
    <cellStyle name="Comma 6 7 5 2" xfId="35204" xr:uid="{00000000-0005-0000-0000-0000EE2C0000}"/>
    <cellStyle name="Comma 6 7 5 3" xfId="53668" xr:uid="{00000000-0005-0000-0000-0000EF2C0000}"/>
    <cellStyle name="Comma 6 7 6" xfId="22899" xr:uid="{00000000-0005-0000-0000-0000F02C0000}"/>
    <cellStyle name="Comma 6 7 7" xfId="41363" xr:uid="{00000000-0005-0000-0000-0000F12C0000}"/>
    <cellStyle name="Comma 6 8" xfId="4629" xr:uid="{00000000-0005-0000-0000-0000F22C0000}"/>
    <cellStyle name="Comma 6 8 2" xfId="7731" xr:uid="{00000000-0005-0000-0000-0000F32C0000}"/>
    <cellStyle name="Comma 6 8 2 2" xfId="13923" xr:uid="{00000000-0005-0000-0000-0000F42C0000}"/>
    <cellStyle name="Comma 6 8 2 2 2" xfId="32883" xr:uid="{00000000-0005-0000-0000-0000F52C0000}"/>
    <cellStyle name="Comma 6 8 2 2 3" xfId="51347" xr:uid="{00000000-0005-0000-0000-0000F62C0000}"/>
    <cellStyle name="Comma 6 8 2 3" xfId="20075" xr:uid="{00000000-0005-0000-0000-0000F72C0000}"/>
    <cellStyle name="Comma 6 8 2 3 2" xfId="39035" xr:uid="{00000000-0005-0000-0000-0000F82C0000}"/>
    <cellStyle name="Comma 6 8 2 3 3" xfId="57499" xr:uid="{00000000-0005-0000-0000-0000F92C0000}"/>
    <cellStyle name="Comma 6 8 2 4" xfId="26730" xr:uid="{00000000-0005-0000-0000-0000FA2C0000}"/>
    <cellStyle name="Comma 6 8 2 5" xfId="45194" xr:uid="{00000000-0005-0000-0000-0000FB2C0000}"/>
    <cellStyle name="Comma 6 8 3" xfId="10857" xr:uid="{00000000-0005-0000-0000-0000FC2C0000}"/>
    <cellStyle name="Comma 6 8 3 2" xfId="29817" xr:uid="{00000000-0005-0000-0000-0000FD2C0000}"/>
    <cellStyle name="Comma 6 8 3 3" xfId="48281" xr:uid="{00000000-0005-0000-0000-0000FE2C0000}"/>
    <cellStyle name="Comma 6 8 4" xfId="17009" xr:uid="{00000000-0005-0000-0000-0000FF2C0000}"/>
    <cellStyle name="Comma 6 8 4 2" xfId="35969" xr:uid="{00000000-0005-0000-0000-0000002D0000}"/>
    <cellStyle name="Comma 6 8 4 3" xfId="54433" xr:uid="{00000000-0005-0000-0000-0000012D0000}"/>
    <cellStyle name="Comma 6 8 5" xfId="23664" xr:uid="{00000000-0005-0000-0000-0000022D0000}"/>
    <cellStyle name="Comma 6 8 6" xfId="42128" xr:uid="{00000000-0005-0000-0000-0000032D0000}"/>
    <cellStyle name="Comma 6 9" xfId="6196" xr:uid="{00000000-0005-0000-0000-0000042D0000}"/>
    <cellStyle name="Comma 6 9 2" xfId="12389" xr:uid="{00000000-0005-0000-0000-0000052D0000}"/>
    <cellStyle name="Comma 6 9 2 2" xfId="31349" xr:uid="{00000000-0005-0000-0000-0000062D0000}"/>
    <cellStyle name="Comma 6 9 2 3" xfId="49813" xr:uid="{00000000-0005-0000-0000-0000072D0000}"/>
    <cellStyle name="Comma 6 9 3" xfId="18541" xr:uid="{00000000-0005-0000-0000-0000082D0000}"/>
    <cellStyle name="Comma 6 9 3 2" xfId="37501" xr:uid="{00000000-0005-0000-0000-0000092D0000}"/>
    <cellStyle name="Comma 6 9 3 3" xfId="55965" xr:uid="{00000000-0005-0000-0000-00000A2D0000}"/>
    <cellStyle name="Comma 6 9 4" xfId="25196" xr:uid="{00000000-0005-0000-0000-00000B2D0000}"/>
    <cellStyle name="Comma 6 9 5" xfId="43660" xr:uid="{00000000-0005-0000-0000-00000C2D0000}"/>
    <cellStyle name="Comma 60" xfId="2084" xr:uid="{00000000-0005-0000-0000-00000D2D0000}"/>
    <cellStyle name="Comma 61" xfId="2085" xr:uid="{00000000-0005-0000-0000-00000E2D0000}"/>
    <cellStyle name="Comma 62" xfId="2086" xr:uid="{00000000-0005-0000-0000-00000F2D0000}"/>
    <cellStyle name="Comma 63" xfId="2087" xr:uid="{00000000-0005-0000-0000-0000102D0000}"/>
    <cellStyle name="Comma 64" xfId="2088" xr:uid="{00000000-0005-0000-0000-0000112D0000}"/>
    <cellStyle name="Comma 65" xfId="2089" xr:uid="{00000000-0005-0000-0000-0000122D0000}"/>
    <cellStyle name="Comma 66" xfId="2090" xr:uid="{00000000-0005-0000-0000-0000132D0000}"/>
    <cellStyle name="Comma 67" xfId="2091" xr:uid="{00000000-0005-0000-0000-0000142D0000}"/>
    <cellStyle name="Comma 68" xfId="2092" xr:uid="{00000000-0005-0000-0000-0000152D0000}"/>
    <cellStyle name="Comma 69" xfId="2093" xr:uid="{00000000-0005-0000-0000-0000162D0000}"/>
    <cellStyle name="Comma 7" xfId="71" xr:uid="{00000000-0005-0000-0000-0000172D0000}"/>
    <cellStyle name="Comma 7 2" xfId="72" xr:uid="{00000000-0005-0000-0000-0000182D0000}"/>
    <cellStyle name="Comma 7 2 2" xfId="292" xr:uid="{00000000-0005-0000-0000-0000192D0000}"/>
    <cellStyle name="Comma 7 2 3" xfId="2095" xr:uid="{00000000-0005-0000-0000-00001A2D0000}"/>
    <cellStyle name="Comma 7 2 4" xfId="22077" xr:uid="{00000000-0005-0000-0000-00001B2D0000}"/>
    <cellStyle name="Comma 7 3" xfId="291" xr:uid="{00000000-0005-0000-0000-00001C2D0000}"/>
    <cellStyle name="Comma 7 3 2" xfId="2097" xr:uid="{00000000-0005-0000-0000-00001D2D0000}"/>
    <cellStyle name="Comma 7 3 3" xfId="2098" xr:uid="{00000000-0005-0000-0000-00001E2D0000}"/>
    <cellStyle name="Comma 7 3 4" xfId="2096" xr:uid="{00000000-0005-0000-0000-00001F2D0000}"/>
    <cellStyle name="Comma 7 4" xfId="2099" xr:uid="{00000000-0005-0000-0000-0000202D0000}"/>
    <cellStyle name="Comma 7 5" xfId="3790" xr:uid="{00000000-0005-0000-0000-0000212D0000}"/>
    <cellStyle name="Comma 7 6" xfId="2094" xr:uid="{00000000-0005-0000-0000-0000222D0000}"/>
    <cellStyle name="Comma 7 7" xfId="242" xr:uid="{00000000-0005-0000-0000-0000232D0000}"/>
    <cellStyle name="Comma 7 8" xfId="22076" xr:uid="{00000000-0005-0000-0000-0000242D0000}"/>
    <cellStyle name="Comma 70" xfId="2100" xr:uid="{00000000-0005-0000-0000-0000252D0000}"/>
    <cellStyle name="Comma 71" xfId="2101" xr:uid="{00000000-0005-0000-0000-0000262D0000}"/>
    <cellStyle name="Comma 72" xfId="2102" xr:uid="{00000000-0005-0000-0000-0000272D0000}"/>
    <cellStyle name="Comma 73" xfId="2103" xr:uid="{00000000-0005-0000-0000-0000282D0000}"/>
    <cellStyle name="Comma 74" xfId="2104" xr:uid="{00000000-0005-0000-0000-0000292D0000}"/>
    <cellStyle name="Comma 75" xfId="2105" xr:uid="{00000000-0005-0000-0000-00002A2D0000}"/>
    <cellStyle name="Comma 76" xfId="2106" xr:uid="{00000000-0005-0000-0000-00002B2D0000}"/>
    <cellStyle name="Comma 77" xfId="2107" xr:uid="{00000000-0005-0000-0000-00002C2D0000}"/>
    <cellStyle name="Comma 78" xfId="2108" xr:uid="{00000000-0005-0000-0000-00002D2D0000}"/>
    <cellStyle name="Comma 79" xfId="2109" xr:uid="{00000000-0005-0000-0000-00002E2D0000}"/>
    <cellStyle name="Comma 8" xfId="73" xr:uid="{00000000-0005-0000-0000-00002F2D0000}"/>
    <cellStyle name="Comma 8 2" xfId="293" xr:uid="{00000000-0005-0000-0000-0000302D0000}"/>
    <cellStyle name="Comma 8 2 2" xfId="2112" xr:uid="{00000000-0005-0000-0000-0000312D0000}"/>
    <cellStyle name="Comma 8 2 3" xfId="2113" xr:uid="{00000000-0005-0000-0000-0000322D0000}"/>
    <cellStyle name="Comma 8 2 4" xfId="2111" xr:uid="{00000000-0005-0000-0000-0000332D0000}"/>
    <cellStyle name="Comma 8 3" xfId="3796" xr:uid="{00000000-0005-0000-0000-0000342D0000}"/>
    <cellStyle name="Comma 8 4" xfId="2110" xr:uid="{00000000-0005-0000-0000-0000352D0000}"/>
    <cellStyle name="Comma 8 5" xfId="246" xr:uid="{00000000-0005-0000-0000-0000362D0000}"/>
    <cellStyle name="Comma 8 6" xfId="22078" xr:uid="{00000000-0005-0000-0000-0000372D0000}"/>
    <cellStyle name="Comma 80" xfId="2114" xr:uid="{00000000-0005-0000-0000-0000382D0000}"/>
    <cellStyle name="Comma 81" xfId="2115" xr:uid="{00000000-0005-0000-0000-0000392D0000}"/>
    <cellStyle name="Comma 82" xfId="2116" xr:uid="{00000000-0005-0000-0000-00003A2D0000}"/>
    <cellStyle name="Comma 83" xfId="2117" xr:uid="{00000000-0005-0000-0000-00003B2D0000}"/>
    <cellStyle name="Comma 84" xfId="2118" xr:uid="{00000000-0005-0000-0000-00003C2D0000}"/>
    <cellStyle name="Comma 85" xfId="2119" xr:uid="{00000000-0005-0000-0000-00003D2D0000}"/>
    <cellStyle name="Comma 86" xfId="2120" xr:uid="{00000000-0005-0000-0000-00003E2D0000}"/>
    <cellStyle name="Comma 87" xfId="2121" xr:uid="{00000000-0005-0000-0000-00003F2D0000}"/>
    <cellStyle name="Comma 88" xfId="2122" xr:uid="{00000000-0005-0000-0000-0000402D0000}"/>
    <cellStyle name="Comma 89" xfId="2123" xr:uid="{00000000-0005-0000-0000-0000412D0000}"/>
    <cellStyle name="Comma 9" xfId="153" xr:uid="{00000000-0005-0000-0000-0000422D0000}"/>
    <cellStyle name="Comma 9 2" xfId="361" xr:uid="{00000000-0005-0000-0000-0000432D0000}"/>
    <cellStyle name="Comma 9 2 2" xfId="2126" xr:uid="{00000000-0005-0000-0000-0000442D0000}"/>
    <cellStyle name="Comma 9 2 3" xfId="2127" xr:uid="{00000000-0005-0000-0000-0000452D0000}"/>
    <cellStyle name="Comma 9 2 4" xfId="2125" xr:uid="{00000000-0005-0000-0000-0000462D0000}"/>
    <cellStyle name="Comma 9 3" xfId="2128" xr:uid="{00000000-0005-0000-0000-0000472D0000}"/>
    <cellStyle name="Comma 9 4" xfId="3800" xr:uid="{00000000-0005-0000-0000-0000482D0000}"/>
    <cellStyle name="Comma 9 5" xfId="2124" xr:uid="{00000000-0005-0000-0000-0000492D0000}"/>
    <cellStyle name="Comma 9 6" xfId="407" xr:uid="{00000000-0005-0000-0000-00004A2D0000}"/>
    <cellStyle name="Comma 9 7" xfId="22120" xr:uid="{00000000-0005-0000-0000-00004B2D0000}"/>
    <cellStyle name="Comma 90" xfId="2129" xr:uid="{00000000-0005-0000-0000-00004C2D0000}"/>
    <cellStyle name="Comma 91" xfId="2130" xr:uid="{00000000-0005-0000-0000-00004D2D0000}"/>
    <cellStyle name="Comma 92" xfId="2131" xr:uid="{00000000-0005-0000-0000-00004E2D0000}"/>
    <cellStyle name="Comma 93" xfId="2132" xr:uid="{00000000-0005-0000-0000-00004F2D0000}"/>
    <cellStyle name="Comma 94" xfId="2133" xr:uid="{00000000-0005-0000-0000-0000502D0000}"/>
    <cellStyle name="Comma 95" xfId="2134" xr:uid="{00000000-0005-0000-0000-0000512D0000}"/>
    <cellStyle name="Comma 96" xfId="2135" xr:uid="{00000000-0005-0000-0000-0000522D0000}"/>
    <cellStyle name="Comma 97" xfId="2136" xr:uid="{00000000-0005-0000-0000-0000532D0000}"/>
    <cellStyle name="Comma 98" xfId="2137" xr:uid="{00000000-0005-0000-0000-0000542D0000}"/>
    <cellStyle name="Comma 99" xfId="2138" xr:uid="{00000000-0005-0000-0000-0000552D0000}"/>
    <cellStyle name="Comma(+Credit)" xfId="2139" xr:uid="{00000000-0005-0000-0000-0000562D0000}"/>
    <cellStyle name="Comma0" xfId="154" xr:uid="{00000000-0005-0000-0000-0000572D0000}"/>
    <cellStyle name="Comma0 2" xfId="9269" xr:uid="{00000000-0005-0000-0000-0000582D0000}"/>
    <cellStyle name="Comma4" xfId="155" xr:uid="{00000000-0005-0000-0000-0000592D0000}"/>
    <cellStyle name="Company Name" xfId="2140" xr:uid="{00000000-0005-0000-0000-00005A2D0000}"/>
    <cellStyle name="Company Name 2" xfId="2141" xr:uid="{00000000-0005-0000-0000-00005B2D0000}"/>
    <cellStyle name="Company Name 3" xfId="2142" xr:uid="{00000000-0005-0000-0000-00005C2D0000}"/>
    <cellStyle name="CountryTitle" xfId="156" xr:uid="{00000000-0005-0000-0000-00005D2D0000}"/>
    <cellStyle name="Currency" xfId="2" builtinId="4"/>
    <cellStyle name="Currency [0] 2" xfId="477" xr:uid="{00000000-0005-0000-0000-00005F2D0000}"/>
    <cellStyle name="Currency [0] 2 2" xfId="3713" xr:uid="{00000000-0005-0000-0000-0000602D0000}"/>
    <cellStyle name="Currency [0] 2 3" xfId="392" xr:uid="{00000000-0005-0000-0000-0000612D0000}"/>
    <cellStyle name="Currency [0] 3" xfId="454" xr:uid="{00000000-0005-0000-0000-0000622D0000}"/>
    <cellStyle name="Currency [0] 4" xfId="241" xr:uid="{00000000-0005-0000-0000-0000632D0000}"/>
    <cellStyle name="Currency [0] 5" xfId="3712" xr:uid="{00000000-0005-0000-0000-0000642D0000}"/>
    <cellStyle name="Currency [0] 6" xfId="3813" xr:uid="{00000000-0005-0000-0000-0000652D0000}"/>
    <cellStyle name="Currency [0] 7" xfId="6191" xr:uid="{00000000-0005-0000-0000-0000662D0000}"/>
    <cellStyle name="Currency [0] 8" xfId="9318" xr:uid="{00000000-0005-0000-0000-0000672D0000}"/>
    <cellStyle name="Currency [0] 9" xfId="449" xr:uid="{00000000-0005-0000-0000-0000682D0000}"/>
    <cellStyle name="currency 0" xfId="157" xr:uid="{00000000-0005-0000-0000-0000692D0000}"/>
    <cellStyle name="Currency 0.0" xfId="2143" xr:uid="{00000000-0005-0000-0000-00006A2D0000}"/>
    <cellStyle name="Currency 0.00" xfId="2144" xr:uid="{00000000-0005-0000-0000-00006B2D0000}"/>
    <cellStyle name="Currency 0.000" xfId="2145" xr:uid="{00000000-0005-0000-0000-00006C2D0000}"/>
    <cellStyle name="Currency 10" xfId="416" xr:uid="{00000000-0005-0000-0000-00006D2D0000}"/>
    <cellStyle name="Currency 10 2" xfId="2147" xr:uid="{00000000-0005-0000-0000-00006E2D0000}"/>
    <cellStyle name="Currency 10 3" xfId="2148" xr:uid="{00000000-0005-0000-0000-00006F2D0000}"/>
    <cellStyle name="Currency 10 4" xfId="2149" xr:uid="{00000000-0005-0000-0000-0000702D0000}"/>
    <cellStyle name="Currency 10 5" xfId="2150" xr:uid="{00000000-0005-0000-0000-0000712D0000}"/>
    <cellStyle name="Currency 10 6" xfId="2151" xr:uid="{00000000-0005-0000-0000-0000722D0000}"/>
    <cellStyle name="Currency 10 6 2" xfId="2152" xr:uid="{00000000-0005-0000-0000-0000732D0000}"/>
    <cellStyle name="Currency 10 6 3" xfId="2153" xr:uid="{00000000-0005-0000-0000-0000742D0000}"/>
    <cellStyle name="Currency 10 7" xfId="2154" xr:uid="{00000000-0005-0000-0000-0000752D0000}"/>
    <cellStyle name="Currency 10 8" xfId="3799" xr:uid="{00000000-0005-0000-0000-0000762D0000}"/>
    <cellStyle name="Currency 10 9" xfId="2146" xr:uid="{00000000-0005-0000-0000-0000772D0000}"/>
    <cellStyle name="Currency 100" xfId="2155" xr:uid="{00000000-0005-0000-0000-0000782D0000}"/>
    <cellStyle name="Currency 101" xfId="2156" xr:uid="{00000000-0005-0000-0000-0000792D0000}"/>
    <cellStyle name="Currency 102" xfId="2157" xr:uid="{00000000-0005-0000-0000-00007A2D0000}"/>
    <cellStyle name="Currency 103" xfId="2158" xr:uid="{00000000-0005-0000-0000-00007B2D0000}"/>
    <cellStyle name="Currency 104" xfId="2159" xr:uid="{00000000-0005-0000-0000-00007C2D0000}"/>
    <cellStyle name="Currency 105" xfId="2160" xr:uid="{00000000-0005-0000-0000-00007D2D0000}"/>
    <cellStyle name="Currency 106" xfId="2161" xr:uid="{00000000-0005-0000-0000-00007E2D0000}"/>
    <cellStyle name="Currency 107" xfId="2162" xr:uid="{00000000-0005-0000-0000-00007F2D0000}"/>
    <cellStyle name="Currency 108" xfId="2163" xr:uid="{00000000-0005-0000-0000-0000802D0000}"/>
    <cellStyle name="Currency 109" xfId="2164" xr:uid="{00000000-0005-0000-0000-0000812D0000}"/>
    <cellStyle name="Currency 11" xfId="2165" xr:uid="{00000000-0005-0000-0000-0000822D0000}"/>
    <cellStyle name="Currency 11 2" xfId="2166" xr:uid="{00000000-0005-0000-0000-0000832D0000}"/>
    <cellStyle name="Currency 11 3" xfId="2167" xr:uid="{00000000-0005-0000-0000-0000842D0000}"/>
    <cellStyle name="Currency 110" xfId="2168" xr:uid="{00000000-0005-0000-0000-0000852D0000}"/>
    <cellStyle name="Currency 111" xfId="2169" xr:uid="{00000000-0005-0000-0000-0000862D0000}"/>
    <cellStyle name="Currency 112" xfId="2170" xr:uid="{00000000-0005-0000-0000-0000872D0000}"/>
    <cellStyle name="Currency 113" xfId="2171" xr:uid="{00000000-0005-0000-0000-0000882D0000}"/>
    <cellStyle name="Currency 114" xfId="2172" xr:uid="{00000000-0005-0000-0000-0000892D0000}"/>
    <cellStyle name="Currency 115" xfId="2173" xr:uid="{00000000-0005-0000-0000-00008A2D0000}"/>
    <cellStyle name="Currency 116" xfId="2174" xr:uid="{00000000-0005-0000-0000-00008B2D0000}"/>
    <cellStyle name="Currency 117" xfId="2175" xr:uid="{00000000-0005-0000-0000-00008C2D0000}"/>
    <cellStyle name="Currency 118" xfId="2176" xr:uid="{00000000-0005-0000-0000-00008D2D0000}"/>
    <cellStyle name="Currency 118 2" xfId="2177" xr:uid="{00000000-0005-0000-0000-00008E2D0000}"/>
    <cellStyle name="Currency 118 2 2" xfId="2178" xr:uid="{00000000-0005-0000-0000-00008F2D0000}"/>
    <cellStyle name="Currency 118 2 2 2" xfId="2179" xr:uid="{00000000-0005-0000-0000-0000902D0000}"/>
    <cellStyle name="Currency 118 2 3" xfId="2180" xr:uid="{00000000-0005-0000-0000-0000912D0000}"/>
    <cellStyle name="Currency 118 3" xfId="2181" xr:uid="{00000000-0005-0000-0000-0000922D0000}"/>
    <cellStyle name="Currency 118 3 2" xfId="2182" xr:uid="{00000000-0005-0000-0000-0000932D0000}"/>
    <cellStyle name="Currency 118 4" xfId="2183" xr:uid="{00000000-0005-0000-0000-0000942D0000}"/>
    <cellStyle name="Currency 118 4 2" xfId="2184" xr:uid="{00000000-0005-0000-0000-0000952D0000}"/>
    <cellStyle name="Currency 118 5" xfId="2185" xr:uid="{00000000-0005-0000-0000-0000962D0000}"/>
    <cellStyle name="Currency 119" xfId="2186" xr:uid="{00000000-0005-0000-0000-0000972D0000}"/>
    <cellStyle name="Currency 119 2" xfId="2187" xr:uid="{00000000-0005-0000-0000-0000982D0000}"/>
    <cellStyle name="Currency 119 2 2" xfId="2188" xr:uid="{00000000-0005-0000-0000-0000992D0000}"/>
    <cellStyle name="Currency 119 2 2 2" xfId="2189" xr:uid="{00000000-0005-0000-0000-00009A2D0000}"/>
    <cellStyle name="Currency 119 2 3" xfId="2190" xr:uid="{00000000-0005-0000-0000-00009B2D0000}"/>
    <cellStyle name="Currency 119 3" xfId="2191" xr:uid="{00000000-0005-0000-0000-00009C2D0000}"/>
    <cellStyle name="Currency 119 3 2" xfId="2192" xr:uid="{00000000-0005-0000-0000-00009D2D0000}"/>
    <cellStyle name="Currency 119 4" xfId="2193" xr:uid="{00000000-0005-0000-0000-00009E2D0000}"/>
    <cellStyle name="Currency 119 4 2" xfId="2194" xr:uid="{00000000-0005-0000-0000-00009F2D0000}"/>
    <cellStyle name="Currency 119 5" xfId="2195" xr:uid="{00000000-0005-0000-0000-0000A02D0000}"/>
    <cellStyle name="Currency 12" xfId="2196" xr:uid="{00000000-0005-0000-0000-0000A12D0000}"/>
    <cellStyle name="Currency 12 2" xfId="2197" xr:uid="{00000000-0005-0000-0000-0000A22D0000}"/>
    <cellStyle name="Currency 12 3" xfId="2198" xr:uid="{00000000-0005-0000-0000-0000A32D0000}"/>
    <cellStyle name="Currency 120" xfId="2199" xr:uid="{00000000-0005-0000-0000-0000A42D0000}"/>
    <cellStyle name="Currency 120 2" xfId="3940" xr:uid="{00000000-0005-0000-0000-0000A52D0000}"/>
    <cellStyle name="Currency 120 2 2" xfId="5553" xr:uid="{00000000-0005-0000-0000-0000A62D0000}"/>
    <cellStyle name="Currency 120 2 2 2" xfId="8638" xr:uid="{00000000-0005-0000-0000-0000A72D0000}"/>
    <cellStyle name="Currency 120 2 2 2 2" xfId="14830" xr:uid="{00000000-0005-0000-0000-0000A82D0000}"/>
    <cellStyle name="Currency 120 2 2 2 2 2" xfId="33790" xr:uid="{00000000-0005-0000-0000-0000A92D0000}"/>
    <cellStyle name="Currency 120 2 2 2 2 3" xfId="52254" xr:uid="{00000000-0005-0000-0000-0000AA2D0000}"/>
    <cellStyle name="Currency 120 2 2 2 3" xfId="20982" xr:uid="{00000000-0005-0000-0000-0000AB2D0000}"/>
    <cellStyle name="Currency 120 2 2 2 3 2" xfId="39942" xr:uid="{00000000-0005-0000-0000-0000AC2D0000}"/>
    <cellStyle name="Currency 120 2 2 2 3 3" xfId="58406" xr:uid="{00000000-0005-0000-0000-0000AD2D0000}"/>
    <cellStyle name="Currency 120 2 2 2 4" xfId="27637" xr:uid="{00000000-0005-0000-0000-0000AE2D0000}"/>
    <cellStyle name="Currency 120 2 2 2 5" xfId="46101" xr:uid="{00000000-0005-0000-0000-0000AF2D0000}"/>
    <cellStyle name="Currency 120 2 2 3" xfId="11764" xr:uid="{00000000-0005-0000-0000-0000B02D0000}"/>
    <cellStyle name="Currency 120 2 2 3 2" xfId="30724" xr:uid="{00000000-0005-0000-0000-0000B12D0000}"/>
    <cellStyle name="Currency 120 2 2 3 3" xfId="49188" xr:uid="{00000000-0005-0000-0000-0000B22D0000}"/>
    <cellStyle name="Currency 120 2 2 4" xfId="17916" xr:uid="{00000000-0005-0000-0000-0000B32D0000}"/>
    <cellStyle name="Currency 120 2 2 4 2" xfId="36876" xr:uid="{00000000-0005-0000-0000-0000B42D0000}"/>
    <cellStyle name="Currency 120 2 2 4 3" xfId="55340" xr:uid="{00000000-0005-0000-0000-0000B52D0000}"/>
    <cellStyle name="Currency 120 2 2 5" xfId="24571" xr:uid="{00000000-0005-0000-0000-0000B62D0000}"/>
    <cellStyle name="Currency 120 2 2 6" xfId="43035" xr:uid="{00000000-0005-0000-0000-0000B72D0000}"/>
    <cellStyle name="Currency 120 2 3" xfId="7103" xr:uid="{00000000-0005-0000-0000-0000B82D0000}"/>
    <cellStyle name="Currency 120 2 3 2" xfId="13296" xr:uid="{00000000-0005-0000-0000-0000B92D0000}"/>
    <cellStyle name="Currency 120 2 3 2 2" xfId="32256" xr:uid="{00000000-0005-0000-0000-0000BA2D0000}"/>
    <cellStyle name="Currency 120 2 3 2 3" xfId="50720" xr:uid="{00000000-0005-0000-0000-0000BB2D0000}"/>
    <cellStyle name="Currency 120 2 3 3" xfId="19448" xr:uid="{00000000-0005-0000-0000-0000BC2D0000}"/>
    <cellStyle name="Currency 120 2 3 3 2" xfId="38408" xr:uid="{00000000-0005-0000-0000-0000BD2D0000}"/>
    <cellStyle name="Currency 120 2 3 3 3" xfId="56872" xr:uid="{00000000-0005-0000-0000-0000BE2D0000}"/>
    <cellStyle name="Currency 120 2 3 4" xfId="26103" xr:uid="{00000000-0005-0000-0000-0000BF2D0000}"/>
    <cellStyle name="Currency 120 2 3 5" xfId="44567" xr:uid="{00000000-0005-0000-0000-0000C02D0000}"/>
    <cellStyle name="Currency 120 2 4" xfId="10230" xr:uid="{00000000-0005-0000-0000-0000C12D0000}"/>
    <cellStyle name="Currency 120 2 4 2" xfId="29190" xr:uid="{00000000-0005-0000-0000-0000C22D0000}"/>
    <cellStyle name="Currency 120 2 4 3" xfId="47654" xr:uid="{00000000-0005-0000-0000-0000C32D0000}"/>
    <cellStyle name="Currency 120 2 5" xfId="16382" xr:uid="{00000000-0005-0000-0000-0000C42D0000}"/>
    <cellStyle name="Currency 120 2 5 2" xfId="35342" xr:uid="{00000000-0005-0000-0000-0000C52D0000}"/>
    <cellStyle name="Currency 120 2 5 3" xfId="53806" xr:uid="{00000000-0005-0000-0000-0000C62D0000}"/>
    <cellStyle name="Currency 120 2 6" xfId="23037" xr:uid="{00000000-0005-0000-0000-0000C72D0000}"/>
    <cellStyle name="Currency 120 2 7" xfId="41501" xr:uid="{00000000-0005-0000-0000-0000C82D0000}"/>
    <cellStyle name="Currency 120 3" xfId="4770" xr:uid="{00000000-0005-0000-0000-0000C92D0000}"/>
    <cellStyle name="Currency 120 3 2" xfId="7869" xr:uid="{00000000-0005-0000-0000-0000CA2D0000}"/>
    <cellStyle name="Currency 120 3 2 2" xfId="14061" xr:uid="{00000000-0005-0000-0000-0000CB2D0000}"/>
    <cellStyle name="Currency 120 3 2 2 2" xfId="33021" xr:uid="{00000000-0005-0000-0000-0000CC2D0000}"/>
    <cellStyle name="Currency 120 3 2 2 3" xfId="51485" xr:uid="{00000000-0005-0000-0000-0000CD2D0000}"/>
    <cellStyle name="Currency 120 3 2 3" xfId="20213" xr:uid="{00000000-0005-0000-0000-0000CE2D0000}"/>
    <cellStyle name="Currency 120 3 2 3 2" xfId="39173" xr:uid="{00000000-0005-0000-0000-0000CF2D0000}"/>
    <cellStyle name="Currency 120 3 2 3 3" xfId="57637" xr:uid="{00000000-0005-0000-0000-0000D02D0000}"/>
    <cellStyle name="Currency 120 3 2 4" xfId="26868" xr:uid="{00000000-0005-0000-0000-0000D12D0000}"/>
    <cellStyle name="Currency 120 3 2 5" xfId="45332" xr:uid="{00000000-0005-0000-0000-0000D22D0000}"/>
    <cellStyle name="Currency 120 3 3" xfId="10995" xr:uid="{00000000-0005-0000-0000-0000D32D0000}"/>
    <cellStyle name="Currency 120 3 3 2" xfId="29955" xr:uid="{00000000-0005-0000-0000-0000D42D0000}"/>
    <cellStyle name="Currency 120 3 3 3" xfId="48419" xr:uid="{00000000-0005-0000-0000-0000D52D0000}"/>
    <cellStyle name="Currency 120 3 4" xfId="17147" xr:uid="{00000000-0005-0000-0000-0000D62D0000}"/>
    <cellStyle name="Currency 120 3 4 2" xfId="36107" xr:uid="{00000000-0005-0000-0000-0000D72D0000}"/>
    <cellStyle name="Currency 120 3 4 3" xfId="54571" xr:uid="{00000000-0005-0000-0000-0000D82D0000}"/>
    <cellStyle name="Currency 120 3 5" xfId="23802" xr:uid="{00000000-0005-0000-0000-0000D92D0000}"/>
    <cellStyle name="Currency 120 3 6" xfId="42266" xr:uid="{00000000-0005-0000-0000-0000DA2D0000}"/>
    <cellStyle name="Currency 120 4" xfId="6334" xr:uid="{00000000-0005-0000-0000-0000DB2D0000}"/>
    <cellStyle name="Currency 120 4 2" xfId="12527" xr:uid="{00000000-0005-0000-0000-0000DC2D0000}"/>
    <cellStyle name="Currency 120 4 2 2" xfId="31487" xr:uid="{00000000-0005-0000-0000-0000DD2D0000}"/>
    <cellStyle name="Currency 120 4 2 3" xfId="49951" xr:uid="{00000000-0005-0000-0000-0000DE2D0000}"/>
    <cellStyle name="Currency 120 4 3" xfId="18679" xr:uid="{00000000-0005-0000-0000-0000DF2D0000}"/>
    <cellStyle name="Currency 120 4 3 2" xfId="37639" xr:uid="{00000000-0005-0000-0000-0000E02D0000}"/>
    <cellStyle name="Currency 120 4 3 3" xfId="56103" xr:uid="{00000000-0005-0000-0000-0000E12D0000}"/>
    <cellStyle name="Currency 120 4 4" xfId="25334" xr:uid="{00000000-0005-0000-0000-0000E22D0000}"/>
    <cellStyle name="Currency 120 4 5" xfId="43798" xr:uid="{00000000-0005-0000-0000-0000E32D0000}"/>
    <cellStyle name="Currency 120 5" xfId="9461" xr:uid="{00000000-0005-0000-0000-0000E42D0000}"/>
    <cellStyle name="Currency 120 5 2" xfId="28421" xr:uid="{00000000-0005-0000-0000-0000E52D0000}"/>
    <cellStyle name="Currency 120 5 3" xfId="46885" xr:uid="{00000000-0005-0000-0000-0000E62D0000}"/>
    <cellStyle name="Currency 120 6" xfId="15613" xr:uid="{00000000-0005-0000-0000-0000E72D0000}"/>
    <cellStyle name="Currency 120 6 2" xfId="34573" xr:uid="{00000000-0005-0000-0000-0000E82D0000}"/>
    <cellStyle name="Currency 120 6 3" xfId="53037" xr:uid="{00000000-0005-0000-0000-0000E92D0000}"/>
    <cellStyle name="Currency 120 7" xfId="22268" xr:uid="{00000000-0005-0000-0000-0000EA2D0000}"/>
    <cellStyle name="Currency 120 8" xfId="40729" xr:uid="{00000000-0005-0000-0000-0000EB2D0000}"/>
    <cellStyle name="Currency 121" xfId="2200" xr:uid="{00000000-0005-0000-0000-0000EC2D0000}"/>
    <cellStyle name="Currency 121 2" xfId="3941" xr:uid="{00000000-0005-0000-0000-0000ED2D0000}"/>
    <cellStyle name="Currency 121 2 2" xfId="5554" xr:uid="{00000000-0005-0000-0000-0000EE2D0000}"/>
    <cellStyle name="Currency 121 2 2 2" xfId="8639" xr:uid="{00000000-0005-0000-0000-0000EF2D0000}"/>
    <cellStyle name="Currency 121 2 2 2 2" xfId="14831" xr:uid="{00000000-0005-0000-0000-0000F02D0000}"/>
    <cellStyle name="Currency 121 2 2 2 2 2" xfId="33791" xr:uid="{00000000-0005-0000-0000-0000F12D0000}"/>
    <cellStyle name="Currency 121 2 2 2 2 3" xfId="52255" xr:uid="{00000000-0005-0000-0000-0000F22D0000}"/>
    <cellStyle name="Currency 121 2 2 2 3" xfId="20983" xr:uid="{00000000-0005-0000-0000-0000F32D0000}"/>
    <cellStyle name="Currency 121 2 2 2 3 2" xfId="39943" xr:uid="{00000000-0005-0000-0000-0000F42D0000}"/>
    <cellStyle name="Currency 121 2 2 2 3 3" xfId="58407" xr:uid="{00000000-0005-0000-0000-0000F52D0000}"/>
    <cellStyle name="Currency 121 2 2 2 4" xfId="27638" xr:uid="{00000000-0005-0000-0000-0000F62D0000}"/>
    <cellStyle name="Currency 121 2 2 2 5" xfId="46102" xr:uid="{00000000-0005-0000-0000-0000F72D0000}"/>
    <cellStyle name="Currency 121 2 2 3" xfId="11765" xr:uid="{00000000-0005-0000-0000-0000F82D0000}"/>
    <cellStyle name="Currency 121 2 2 3 2" xfId="30725" xr:uid="{00000000-0005-0000-0000-0000F92D0000}"/>
    <cellStyle name="Currency 121 2 2 3 3" xfId="49189" xr:uid="{00000000-0005-0000-0000-0000FA2D0000}"/>
    <cellStyle name="Currency 121 2 2 4" xfId="17917" xr:uid="{00000000-0005-0000-0000-0000FB2D0000}"/>
    <cellStyle name="Currency 121 2 2 4 2" xfId="36877" xr:uid="{00000000-0005-0000-0000-0000FC2D0000}"/>
    <cellStyle name="Currency 121 2 2 4 3" xfId="55341" xr:uid="{00000000-0005-0000-0000-0000FD2D0000}"/>
    <cellStyle name="Currency 121 2 2 5" xfId="24572" xr:uid="{00000000-0005-0000-0000-0000FE2D0000}"/>
    <cellStyle name="Currency 121 2 2 6" xfId="43036" xr:uid="{00000000-0005-0000-0000-0000FF2D0000}"/>
    <cellStyle name="Currency 121 2 3" xfId="7104" xr:uid="{00000000-0005-0000-0000-0000002E0000}"/>
    <cellStyle name="Currency 121 2 3 2" xfId="13297" xr:uid="{00000000-0005-0000-0000-0000012E0000}"/>
    <cellStyle name="Currency 121 2 3 2 2" xfId="32257" xr:uid="{00000000-0005-0000-0000-0000022E0000}"/>
    <cellStyle name="Currency 121 2 3 2 3" xfId="50721" xr:uid="{00000000-0005-0000-0000-0000032E0000}"/>
    <cellStyle name="Currency 121 2 3 3" xfId="19449" xr:uid="{00000000-0005-0000-0000-0000042E0000}"/>
    <cellStyle name="Currency 121 2 3 3 2" xfId="38409" xr:uid="{00000000-0005-0000-0000-0000052E0000}"/>
    <cellStyle name="Currency 121 2 3 3 3" xfId="56873" xr:uid="{00000000-0005-0000-0000-0000062E0000}"/>
    <cellStyle name="Currency 121 2 3 4" xfId="26104" xr:uid="{00000000-0005-0000-0000-0000072E0000}"/>
    <cellStyle name="Currency 121 2 3 5" xfId="44568" xr:uid="{00000000-0005-0000-0000-0000082E0000}"/>
    <cellStyle name="Currency 121 2 4" xfId="10231" xr:uid="{00000000-0005-0000-0000-0000092E0000}"/>
    <cellStyle name="Currency 121 2 4 2" xfId="29191" xr:uid="{00000000-0005-0000-0000-00000A2E0000}"/>
    <cellStyle name="Currency 121 2 4 3" xfId="47655" xr:uid="{00000000-0005-0000-0000-00000B2E0000}"/>
    <cellStyle name="Currency 121 2 5" xfId="16383" xr:uid="{00000000-0005-0000-0000-00000C2E0000}"/>
    <cellStyle name="Currency 121 2 5 2" xfId="35343" xr:uid="{00000000-0005-0000-0000-00000D2E0000}"/>
    <cellStyle name="Currency 121 2 5 3" xfId="53807" xr:uid="{00000000-0005-0000-0000-00000E2E0000}"/>
    <cellStyle name="Currency 121 2 6" xfId="23038" xr:uid="{00000000-0005-0000-0000-00000F2E0000}"/>
    <cellStyle name="Currency 121 2 7" xfId="41502" xr:uid="{00000000-0005-0000-0000-0000102E0000}"/>
    <cellStyle name="Currency 121 3" xfId="4771" xr:uid="{00000000-0005-0000-0000-0000112E0000}"/>
    <cellStyle name="Currency 121 3 2" xfId="7870" xr:uid="{00000000-0005-0000-0000-0000122E0000}"/>
    <cellStyle name="Currency 121 3 2 2" xfId="14062" xr:uid="{00000000-0005-0000-0000-0000132E0000}"/>
    <cellStyle name="Currency 121 3 2 2 2" xfId="33022" xr:uid="{00000000-0005-0000-0000-0000142E0000}"/>
    <cellStyle name="Currency 121 3 2 2 3" xfId="51486" xr:uid="{00000000-0005-0000-0000-0000152E0000}"/>
    <cellStyle name="Currency 121 3 2 3" xfId="20214" xr:uid="{00000000-0005-0000-0000-0000162E0000}"/>
    <cellStyle name="Currency 121 3 2 3 2" xfId="39174" xr:uid="{00000000-0005-0000-0000-0000172E0000}"/>
    <cellStyle name="Currency 121 3 2 3 3" xfId="57638" xr:uid="{00000000-0005-0000-0000-0000182E0000}"/>
    <cellStyle name="Currency 121 3 2 4" xfId="26869" xr:uid="{00000000-0005-0000-0000-0000192E0000}"/>
    <cellStyle name="Currency 121 3 2 5" xfId="45333" xr:uid="{00000000-0005-0000-0000-00001A2E0000}"/>
    <cellStyle name="Currency 121 3 3" xfId="10996" xr:uid="{00000000-0005-0000-0000-00001B2E0000}"/>
    <cellStyle name="Currency 121 3 3 2" xfId="29956" xr:uid="{00000000-0005-0000-0000-00001C2E0000}"/>
    <cellStyle name="Currency 121 3 3 3" xfId="48420" xr:uid="{00000000-0005-0000-0000-00001D2E0000}"/>
    <cellStyle name="Currency 121 3 4" xfId="17148" xr:uid="{00000000-0005-0000-0000-00001E2E0000}"/>
    <cellStyle name="Currency 121 3 4 2" xfId="36108" xr:uid="{00000000-0005-0000-0000-00001F2E0000}"/>
    <cellStyle name="Currency 121 3 4 3" xfId="54572" xr:uid="{00000000-0005-0000-0000-0000202E0000}"/>
    <cellStyle name="Currency 121 3 5" xfId="23803" xr:uid="{00000000-0005-0000-0000-0000212E0000}"/>
    <cellStyle name="Currency 121 3 6" xfId="42267" xr:uid="{00000000-0005-0000-0000-0000222E0000}"/>
    <cellStyle name="Currency 121 4" xfId="6335" xr:uid="{00000000-0005-0000-0000-0000232E0000}"/>
    <cellStyle name="Currency 121 4 2" xfId="12528" xr:uid="{00000000-0005-0000-0000-0000242E0000}"/>
    <cellStyle name="Currency 121 4 2 2" xfId="31488" xr:uid="{00000000-0005-0000-0000-0000252E0000}"/>
    <cellStyle name="Currency 121 4 2 3" xfId="49952" xr:uid="{00000000-0005-0000-0000-0000262E0000}"/>
    <cellStyle name="Currency 121 4 3" xfId="18680" xr:uid="{00000000-0005-0000-0000-0000272E0000}"/>
    <cellStyle name="Currency 121 4 3 2" xfId="37640" xr:uid="{00000000-0005-0000-0000-0000282E0000}"/>
    <cellStyle name="Currency 121 4 3 3" xfId="56104" xr:uid="{00000000-0005-0000-0000-0000292E0000}"/>
    <cellStyle name="Currency 121 4 4" xfId="25335" xr:uid="{00000000-0005-0000-0000-00002A2E0000}"/>
    <cellStyle name="Currency 121 4 5" xfId="43799" xr:uid="{00000000-0005-0000-0000-00002B2E0000}"/>
    <cellStyle name="Currency 121 5" xfId="9462" xr:uid="{00000000-0005-0000-0000-00002C2E0000}"/>
    <cellStyle name="Currency 121 5 2" xfId="28422" xr:uid="{00000000-0005-0000-0000-00002D2E0000}"/>
    <cellStyle name="Currency 121 5 3" xfId="46886" xr:uid="{00000000-0005-0000-0000-00002E2E0000}"/>
    <cellStyle name="Currency 121 6" xfId="15614" xr:uid="{00000000-0005-0000-0000-00002F2E0000}"/>
    <cellStyle name="Currency 121 6 2" xfId="34574" xr:uid="{00000000-0005-0000-0000-0000302E0000}"/>
    <cellStyle name="Currency 121 6 3" xfId="53038" xr:uid="{00000000-0005-0000-0000-0000312E0000}"/>
    <cellStyle name="Currency 121 7" xfId="22269" xr:uid="{00000000-0005-0000-0000-0000322E0000}"/>
    <cellStyle name="Currency 121 8" xfId="40730" xr:uid="{00000000-0005-0000-0000-0000332E0000}"/>
    <cellStyle name="Currency 122" xfId="2201" xr:uid="{00000000-0005-0000-0000-0000342E0000}"/>
    <cellStyle name="Currency 122 2" xfId="3942" xr:uid="{00000000-0005-0000-0000-0000352E0000}"/>
    <cellStyle name="Currency 122 2 2" xfId="5555" xr:uid="{00000000-0005-0000-0000-0000362E0000}"/>
    <cellStyle name="Currency 122 2 2 2" xfId="8640" xr:uid="{00000000-0005-0000-0000-0000372E0000}"/>
    <cellStyle name="Currency 122 2 2 2 2" xfId="14832" xr:uid="{00000000-0005-0000-0000-0000382E0000}"/>
    <cellStyle name="Currency 122 2 2 2 2 2" xfId="33792" xr:uid="{00000000-0005-0000-0000-0000392E0000}"/>
    <cellStyle name="Currency 122 2 2 2 2 3" xfId="52256" xr:uid="{00000000-0005-0000-0000-00003A2E0000}"/>
    <cellStyle name="Currency 122 2 2 2 3" xfId="20984" xr:uid="{00000000-0005-0000-0000-00003B2E0000}"/>
    <cellStyle name="Currency 122 2 2 2 3 2" xfId="39944" xr:uid="{00000000-0005-0000-0000-00003C2E0000}"/>
    <cellStyle name="Currency 122 2 2 2 3 3" xfId="58408" xr:uid="{00000000-0005-0000-0000-00003D2E0000}"/>
    <cellStyle name="Currency 122 2 2 2 4" xfId="27639" xr:uid="{00000000-0005-0000-0000-00003E2E0000}"/>
    <cellStyle name="Currency 122 2 2 2 5" xfId="46103" xr:uid="{00000000-0005-0000-0000-00003F2E0000}"/>
    <cellStyle name="Currency 122 2 2 3" xfId="11766" xr:uid="{00000000-0005-0000-0000-0000402E0000}"/>
    <cellStyle name="Currency 122 2 2 3 2" xfId="30726" xr:uid="{00000000-0005-0000-0000-0000412E0000}"/>
    <cellStyle name="Currency 122 2 2 3 3" xfId="49190" xr:uid="{00000000-0005-0000-0000-0000422E0000}"/>
    <cellStyle name="Currency 122 2 2 4" xfId="17918" xr:uid="{00000000-0005-0000-0000-0000432E0000}"/>
    <cellStyle name="Currency 122 2 2 4 2" xfId="36878" xr:uid="{00000000-0005-0000-0000-0000442E0000}"/>
    <cellStyle name="Currency 122 2 2 4 3" xfId="55342" xr:uid="{00000000-0005-0000-0000-0000452E0000}"/>
    <cellStyle name="Currency 122 2 2 5" xfId="24573" xr:uid="{00000000-0005-0000-0000-0000462E0000}"/>
    <cellStyle name="Currency 122 2 2 6" xfId="43037" xr:uid="{00000000-0005-0000-0000-0000472E0000}"/>
    <cellStyle name="Currency 122 2 3" xfId="7105" xr:uid="{00000000-0005-0000-0000-0000482E0000}"/>
    <cellStyle name="Currency 122 2 3 2" xfId="13298" xr:uid="{00000000-0005-0000-0000-0000492E0000}"/>
    <cellStyle name="Currency 122 2 3 2 2" xfId="32258" xr:uid="{00000000-0005-0000-0000-00004A2E0000}"/>
    <cellStyle name="Currency 122 2 3 2 3" xfId="50722" xr:uid="{00000000-0005-0000-0000-00004B2E0000}"/>
    <cellStyle name="Currency 122 2 3 3" xfId="19450" xr:uid="{00000000-0005-0000-0000-00004C2E0000}"/>
    <cellStyle name="Currency 122 2 3 3 2" xfId="38410" xr:uid="{00000000-0005-0000-0000-00004D2E0000}"/>
    <cellStyle name="Currency 122 2 3 3 3" xfId="56874" xr:uid="{00000000-0005-0000-0000-00004E2E0000}"/>
    <cellStyle name="Currency 122 2 3 4" xfId="26105" xr:uid="{00000000-0005-0000-0000-00004F2E0000}"/>
    <cellStyle name="Currency 122 2 3 5" xfId="44569" xr:uid="{00000000-0005-0000-0000-0000502E0000}"/>
    <cellStyle name="Currency 122 2 4" xfId="10232" xr:uid="{00000000-0005-0000-0000-0000512E0000}"/>
    <cellStyle name="Currency 122 2 4 2" xfId="29192" xr:uid="{00000000-0005-0000-0000-0000522E0000}"/>
    <cellStyle name="Currency 122 2 4 3" xfId="47656" xr:uid="{00000000-0005-0000-0000-0000532E0000}"/>
    <cellStyle name="Currency 122 2 5" xfId="16384" xr:uid="{00000000-0005-0000-0000-0000542E0000}"/>
    <cellStyle name="Currency 122 2 5 2" xfId="35344" xr:uid="{00000000-0005-0000-0000-0000552E0000}"/>
    <cellStyle name="Currency 122 2 5 3" xfId="53808" xr:uid="{00000000-0005-0000-0000-0000562E0000}"/>
    <cellStyle name="Currency 122 2 6" xfId="23039" xr:uid="{00000000-0005-0000-0000-0000572E0000}"/>
    <cellStyle name="Currency 122 2 7" xfId="41503" xr:uid="{00000000-0005-0000-0000-0000582E0000}"/>
    <cellStyle name="Currency 122 3" xfId="4772" xr:uid="{00000000-0005-0000-0000-0000592E0000}"/>
    <cellStyle name="Currency 122 3 2" xfId="7871" xr:uid="{00000000-0005-0000-0000-00005A2E0000}"/>
    <cellStyle name="Currency 122 3 2 2" xfId="14063" xr:uid="{00000000-0005-0000-0000-00005B2E0000}"/>
    <cellStyle name="Currency 122 3 2 2 2" xfId="33023" xr:uid="{00000000-0005-0000-0000-00005C2E0000}"/>
    <cellStyle name="Currency 122 3 2 2 3" xfId="51487" xr:uid="{00000000-0005-0000-0000-00005D2E0000}"/>
    <cellStyle name="Currency 122 3 2 3" xfId="20215" xr:uid="{00000000-0005-0000-0000-00005E2E0000}"/>
    <cellStyle name="Currency 122 3 2 3 2" xfId="39175" xr:uid="{00000000-0005-0000-0000-00005F2E0000}"/>
    <cellStyle name="Currency 122 3 2 3 3" xfId="57639" xr:uid="{00000000-0005-0000-0000-0000602E0000}"/>
    <cellStyle name="Currency 122 3 2 4" xfId="26870" xr:uid="{00000000-0005-0000-0000-0000612E0000}"/>
    <cellStyle name="Currency 122 3 2 5" xfId="45334" xr:uid="{00000000-0005-0000-0000-0000622E0000}"/>
    <cellStyle name="Currency 122 3 3" xfId="10997" xr:uid="{00000000-0005-0000-0000-0000632E0000}"/>
    <cellStyle name="Currency 122 3 3 2" xfId="29957" xr:uid="{00000000-0005-0000-0000-0000642E0000}"/>
    <cellStyle name="Currency 122 3 3 3" xfId="48421" xr:uid="{00000000-0005-0000-0000-0000652E0000}"/>
    <cellStyle name="Currency 122 3 4" xfId="17149" xr:uid="{00000000-0005-0000-0000-0000662E0000}"/>
    <cellStyle name="Currency 122 3 4 2" xfId="36109" xr:uid="{00000000-0005-0000-0000-0000672E0000}"/>
    <cellStyle name="Currency 122 3 4 3" xfId="54573" xr:uid="{00000000-0005-0000-0000-0000682E0000}"/>
    <cellStyle name="Currency 122 3 5" xfId="23804" xr:uid="{00000000-0005-0000-0000-0000692E0000}"/>
    <cellStyle name="Currency 122 3 6" xfId="42268" xr:uid="{00000000-0005-0000-0000-00006A2E0000}"/>
    <cellStyle name="Currency 122 4" xfId="6336" xr:uid="{00000000-0005-0000-0000-00006B2E0000}"/>
    <cellStyle name="Currency 122 4 2" xfId="12529" xr:uid="{00000000-0005-0000-0000-00006C2E0000}"/>
    <cellStyle name="Currency 122 4 2 2" xfId="31489" xr:uid="{00000000-0005-0000-0000-00006D2E0000}"/>
    <cellStyle name="Currency 122 4 2 3" xfId="49953" xr:uid="{00000000-0005-0000-0000-00006E2E0000}"/>
    <cellStyle name="Currency 122 4 3" xfId="18681" xr:uid="{00000000-0005-0000-0000-00006F2E0000}"/>
    <cellStyle name="Currency 122 4 3 2" xfId="37641" xr:uid="{00000000-0005-0000-0000-0000702E0000}"/>
    <cellStyle name="Currency 122 4 3 3" xfId="56105" xr:uid="{00000000-0005-0000-0000-0000712E0000}"/>
    <cellStyle name="Currency 122 4 4" xfId="25336" xr:uid="{00000000-0005-0000-0000-0000722E0000}"/>
    <cellStyle name="Currency 122 4 5" xfId="43800" xr:uid="{00000000-0005-0000-0000-0000732E0000}"/>
    <cellStyle name="Currency 122 5" xfId="9463" xr:uid="{00000000-0005-0000-0000-0000742E0000}"/>
    <cellStyle name="Currency 122 5 2" xfId="28423" xr:uid="{00000000-0005-0000-0000-0000752E0000}"/>
    <cellStyle name="Currency 122 5 3" xfId="46887" xr:uid="{00000000-0005-0000-0000-0000762E0000}"/>
    <cellStyle name="Currency 122 6" xfId="15615" xr:uid="{00000000-0005-0000-0000-0000772E0000}"/>
    <cellStyle name="Currency 122 6 2" xfId="34575" xr:uid="{00000000-0005-0000-0000-0000782E0000}"/>
    <cellStyle name="Currency 122 6 3" xfId="53039" xr:uid="{00000000-0005-0000-0000-0000792E0000}"/>
    <cellStyle name="Currency 122 7" xfId="22270" xr:uid="{00000000-0005-0000-0000-00007A2E0000}"/>
    <cellStyle name="Currency 122 8" xfId="40731" xr:uid="{00000000-0005-0000-0000-00007B2E0000}"/>
    <cellStyle name="Currency 123" xfId="2202" xr:uid="{00000000-0005-0000-0000-00007C2E0000}"/>
    <cellStyle name="Currency 123 2" xfId="3943" xr:uid="{00000000-0005-0000-0000-00007D2E0000}"/>
    <cellStyle name="Currency 123 2 2" xfId="5556" xr:uid="{00000000-0005-0000-0000-00007E2E0000}"/>
    <cellStyle name="Currency 123 2 2 2" xfId="8641" xr:uid="{00000000-0005-0000-0000-00007F2E0000}"/>
    <cellStyle name="Currency 123 2 2 2 2" xfId="14833" xr:uid="{00000000-0005-0000-0000-0000802E0000}"/>
    <cellStyle name="Currency 123 2 2 2 2 2" xfId="33793" xr:uid="{00000000-0005-0000-0000-0000812E0000}"/>
    <cellStyle name="Currency 123 2 2 2 2 3" xfId="52257" xr:uid="{00000000-0005-0000-0000-0000822E0000}"/>
    <cellStyle name="Currency 123 2 2 2 3" xfId="20985" xr:uid="{00000000-0005-0000-0000-0000832E0000}"/>
    <cellStyle name="Currency 123 2 2 2 3 2" xfId="39945" xr:uid="{00000000-0005-0000-0000-0000842E0000}"/>
    <cellStyle name="Currency 123 2 2 2 3 3" xfId="58409" xr:uid="{00000000-0005-0000-0000-0000852E0000}"/>
    <cellStyle name="Currency 123 2 2 2 4" xfId="27640" xr:uid="{00000000-0005-0000-0000-0000862E0000}"/>
    <cellStyle name="Currency 123 2 2 2 5" xfId="46104" xr:uid="{00000000-0005-0000-0000-0000872E0000}"/>
    <cellStyle name="Currency 123 2 2 3" xfId="11767" xr:uid="{00000000-0005-0000-0000-0000882E0000}"/>
    <cellStyle name="Currency 123 2 2 3 2" xfId="30727" xr:uid="{00000000-0005-0000-0000-0000892E0000}"/>
    <cellStyle name="Currency 123 2 2 3 3" xfId="49191" xr:uid="{00000000-0005-0000-0000-00008A2E0000}"/>
    <cellStyle name="Currency 123 2 2 4" xfId="17919" xr:uid="{00000000-0005-0000-0000-00008B2E0000}"/>
    <cellStyle name="Currency 123 2 2 4 2" xfId="36879" xr:uid="{00000000-0005-0000-0000-00008C2E0000}"/>
    <cellStyle name="Currency 123 2 2 4 3" xfId="55343" xr:uid="{00000000-0005-0000-0000-00008D2E0000}"/>
    <cellStyle name="Currency 123 2 2 5" xfId="24574" xr:uid="{00000000-0005-0000-0000-00008E2E0000}"/>
    <cellStyle name="Currency 123 2 2 6" xfId="43038" xr:uid="{00000000-0005-0000-0000-00008F2E0000}"/>
    <cellStyle name="Currency 123 2 3" xfId="7106" xr:uid="{00000000-0005-0000-0000-0000902E0000}"/>
    <cellStyle name="Currency 123 2 3 2" xfId="13299" xr:uid="{00000000-0005-0000-0000-0000912E0000}"/>
    <cellStyle name="Currency 123 2 3 2 2" xfId="32259" xr:uid="{00000000-0005-0000-0000-0000922E0000}"/>
    <cellStyle name="Currency 123 2 3 2 3" xfId="50723" xr:uid="{00000000-0005-0000-0000-0000932E0000}"/>
    <cellStyle name="Currency 123 2 3 3" xfId="19451" xr:uid="{00000000-0005-0000-0000-0000942E0000}"/>
    <cellStyle name="Currency 123 2 3 3 2" xfId="38411" xr:uid="{00000000-0005-0000-0000-0000952E0000}"/>
    <cellStyle name="Currency 123 2 3 3 3" xfId="56875" xr:uid="{00000000-0005-0000-0000-0000962E0000}"/>
    <cellStyle name="Currency 123 2 3 4" xfId="26106" xr:uid="{00000000-0005-0000-0000-0000972E0000}"/>
    <cellStyle name="Currency 123 2 3 5" xfId="44570" xr:uid="{00000000-0005-0000-0000-0000982E0000}"/>
    <cellStyle name="Currency 123 2 4" xfId="10233" xr:uid="{00000000-0005-0000-0000-0000992E0000}"/>
    <cellStyle name="Currency 123 2 4 2" xfId="29193" xr:uid="{00000000-0005-0000-0000-00009A2E0000}"/>
    <cellStyle name="Currency 123 2 4 3" xfId="47657" xr:uid="{00000000-0005-0000-0000-00009B2E0000}"/>
    <cellStyle name="Currency 123 2 5" xfId="16385" xr:uid="{00000000-0005-0000-0000-00009C2E0000}"/>
    <cellStyle name="Currency 123 2 5 2" xfId="35345" xr:uid="{00000000-0005-0000-0000-00009D2E0000}"/>
    <cellStyle name="Currency 123 2 5 3" xfId="53809" xr:uid="{00000000-0005-0000-0000-00009E2E0000}"/>
    <cellStyle name="Currency 123 2 6" xfId="23040" xr:uid="{00000000-0005-0000-0000-00009F2E0000}"/>
    <cellStyle name="Currency 123 2 7" xfId="41504" xr:uid="{00000000-0005-0000-0000-0000A02E0000}"/>
    <cellStyle name="Currency 123 3" xfId="4773" xr:uid="{00000000-0005-0000-0000-0000A12E0000}"/>
    <cellStyle name="Currency 123 3 2" xfId="7872" xr:uid="{00000000-0005-0000-0000-0000A22E0000}"/>
    <cellStyle name="Currency 123 3 2 2" xfId="14064" xr:uid="{00000000-0005-0000-0000-0000A32E0000}"/>
    <cellStyle name="Currency 123 3 2 2 2" xfId="33024" xr:uid="{00000000-0005-0000-0000-0000A42E0000}"/>
    <cellStyle name="Currency 123 3 2 2 3" xfId="51488" xr:uid="{00000000-0005-0000-0000-0000A52E0000}"/>
    <cellStyle name="Currency 123 3 2 3" xfId="20216" xr:uid="{00000000-0005-0000-0000-0000A62E0000}"/>
    <cellStyle name="Currency 123 3 2 3 2" xfId="39176" xr:uid="{00000000-0005-0000-0000-0000A72E0000}"/>
    <cellStyle name="Currency 123 3 2 3 3" xfId="57640" xr:uid="{00000000-0005-0000-0000-0000A82E0000}"/>
    <cellStyle name="Currency 123 3 2 4" xfId="26871" xr:uid="{00000000-0005-0000-0000-0000A92E0000}"/>
    <cellStyle name="Currency 123 3 2 5" xfId="45335" xr:uid="{00000000-0005-0000-0000-0000AA2E0000}"/>
    <cellStyle name="Currency 123 3 3" xfId="10998" xr:uid="{00000000-0005-0000-0000-0000AB2E0000}"/>
    <cellStyle name="Currency 123 3 3 2" xfId="29958" xr:uid="{00000000-0005-0000-0000-0000AC2E0000}"/>
    <cellStyle name="Currency 123 3 3 3" xfId="48422" xr:uid="{00000000-0005-0000-0000-0000AD2E0000}"/>
    <cellStyle name="Currency 123 3 4" xfId="17150" xr:uid="{00000000-0005-0000-0000-0000AE2E0000}"/>
    <cellStyle name="Currency 123 3 4 2" xfId="36110" xr:uid="{00000000-0005-0000-0000-0000AF2E0000}"/>
    <cellStyle name="Currency 123 3 4 3" xfId="54574" xr:uid="{00000000-0005-0000-0000-0000B02E0000}"/>
    <cellStyle name="Currency 123 3 5" xfId="23805" xr:uid="{00000000-0005-0000-0000-0000B12E0000}"/>
    <cellStyle name="Currency 123 3 6" xfId="42269" xr:uid="{00000000-0005-0000-0000-0000B22E0000}"/>
    <cellStyle name="Currency 123 4" xfId="6337" xr:uid="{00000000-0005-0000-0000-0000B32E0000}"/>
    <cellStyle name="Currency 123 4 2" xfId="12530" xr:uid="{00000000-0005-0000-0000-0000B42E0000}"/>
    <cellStyle name="Currency 123 4 2 2" xfId="31490" xr:uid="{00000000-0005-0000-0000-0000B52E0000}"/>
    <cellStyle name="Currency 123 4 2 3" xfId="49954" xr:uid="{00000000-0005-0000-0000-0000B62E0000}"/>
    <cellStyle name="Currency 123 4 3" xfId="18682" xr:uid="{00000000-0005-0000-0000-0000B72E0000}"/>
    <cellStyle name="Currency 123 4 3 2" xfId="37642" xr:uid="{00000000-0005-0000-0000-0000B82E0000}"/>
    <cellStyle name="Currency 123 4 3 3" xfId="56106" xr:uid="{00000000-0005-0000-0000-0000B92E0000}"/>
    <cellStyle name="Currency 123 4 4" xfId="25337" xr:uid="{00000000-0005-0000-0000-0000BA2E0000}"/>
    <cellStyle name="Currency 123 4 5" xfId="43801" xr:uid="{00000000-0005-0000-0000-0000BB2E0000}"/>
    <cellStyle name="Currency 123 5" xfId="9464" xr:uid="{00000000-0005-0000-0000-0000BC2E0000}"/>
    <cellStyle name="Currency 123 5 2" xfId="28424" xr:uid="{00000000-0005-0000-0000-0000BD2E0000}"/>
    <cellStyle name="Currency 123 5 3" xfId="46888" xr:uid="{00000000-0005-0000-0000-0000BE2E0000}"/>
    <cellStyle name="Currency 123 6" xfId="15616" xr:uid="{00000000-0005-0000-0000-0000BF2E0000}"/>
    <cellStyle name="Currency 123 6 2" xfId="34576" xr:uid="{00000000-0005-0000-0000-0000C02E0000}"/>
    <cellStyle name="Currency 123 6 3" xfId="53040" xr:uid="{00000000-0005-0000-0000-0000C12E0000}"/>
    <cellStyle name="Currency 123 7" xfId="22271" xr:uid="{00000000-0005-0000-0000-0000C22E0000}"/>
    <cellStyle name="Currency 123 8" xfId="40732" xr:uid="{00000000-0005-0000-0000-0000C32E0000}"/>
    <cellStyle name="Currency 124" xfId="2203" xr:uid="{00000000-0005-0000-0000-0000C42E0000}"/>
    <cellStyle name="Currency 124 2" xfId="3944" xr:uid="{00000000-0005-0000-0000-0000C52E0000}"/>
    <cellStyle name="Currency 124 2 2" xfId="5557" xr:uid="{00000000-0005-0000-0000-0000C62E0000}"/>
    <cellStyle name="Currency 124 2 2 2" xfId="8642" xr:uid="{00000000-0005-0000-0000-0000C72E0000}"/>
    <cellStyle name="Currency 124 2 2 2 2" xfId="14834" xr:uid="{00000000-0005-0000-0000-0000C82E0000}"/>
    <cellStyle name="Currency 124 2 2 2 2 2" xfId="33794" xr:uid="{00000000-0005-0000-0000-0000C92E0000}"/>
    <cellStyle name="Currency 124 2 2 2 2 3" xfId="52258" xr:uid="{00000000-0005-0000-0000-0000CA2E0000}"/>
    <cellStyle name="Currency 124 2 2 2 3" xfId="20986" xr:uid="{00000000-0005-0000-0000-0000CB2E0000}"/>
    <cellStyle name="Currency 124 2 2 2 3 2" xfId="39946" xr:uid="{00000000-0005-0000-0000-0000CC2E0000}"/>
    <cellStyle name="Currency 124 2 2 2 3 3" xfId="58410" xr:uid="{00000000-0005-0000-0000-0000CD2E0000}"/>
    <cellStyle name="Currency 124 2 2 2 4" xfId="27641" xr:uid="{00000000-0005-0000-0000-0000CE2E0000}"/>
    <cellStyle name="Currency 124 2 2 2 5" xfId="46105" xr:uid="{00000000-0005-0000-0000-0000CF2E0000}"/>
    <cellStyle name="Currency 124 2 2 3" xfId="11768" xr:uid="{00000000-0005-0000-0000-0000D02E0000}"/>
    <cellStyle name="Currency 124 2 2 3 2" xfId="30728" xr:uid="{00000000-0005-0000-0000-0000D12E0000}"/>
    <cellStyle name="Currency 124 2 2 3 3" xfId="49192" xr:uid="{00000000-0005-0000-0000-0000D22E0000}"/>
    <cellStyle name="Currency 124 2 2 4" xfId="17920" xr:uid="{00000000-0005-0000-0000-0000D32E0000}"/>
    <cellStyle name="Currency 124 2 2 4 2" xfId="36880" xr:uid="{00000000-0005-0000-0000-0000D42E0000}"/>
    <cellStyle name="Currency 124 2 2 4 3" xfId="55344" xr:uid="{00000000-0005-0000-0000-0000D52E0000}"/>
    <cellStyle name="Currency 124 2 2 5" xfId="24575" xr:uid="{00000000-0005-0000-0000-0000D62E0000}"/>
    <cellStyle name="Currency 124 2 2 6" xfId="43039" xr:uid="{00000000-0005-0000-0000-0000D72E0000}"/>
    <cellStyle name="Currency 124 2 3" xfId="7107" xr:uid="{00000000-0005-0000-0000-0000D82E0000}"/>
    <cellStyle name="Currency 124 2 3 2" xfId="13300" xr:uid="{00000000-0005-0000-0000-0000D92E0000}"/>
    <cellStyle name="Currency 124 2 3 2 2" xfId="32260" xr:uid="{00000000-0005-0000-0000-0000DA2E0000}"/>
    <cellStyle name="Currency 124 2 3 2 3" xfId="50724" xr:uid="{00000000-0005-0000-0000-0000DB2E0000}"/>
    <cellStyle name="Currency 124 2 3 3" xfId="19452" xr:uid="{00000000-0005-0000-0000-0000DC2E0000}"/>
    <cellStyle name="Currency 124 2 3 3 2" xfId="38412" xr:uid="{00000000-0005-0000-0000-0000DD2E0000}"/>
    <cellStyle name="Currency 124 2 3 3 3" xfId="56876" xr:uid="{00000000-0005-0000-0000-0000DE2E0000}"/>
    <cellStyle name="Currency 124 2 3 4" xfId="26107" xr:uid="{00000000-0005-0000-0000-0000DF2E0000}"/>
    <cellStyle name="Currency 124 2 3 5" xfId="44571" xr:uid="{00000000-0005-0000-0000-0000E02E0000}"/>
    <cellStyle name="Currency 124 2 4" xfId="10234" xr:uid="{00000000-0005-0000-0000-0000E12E0000}"/>
    <cellStyle name="Currency 124 2 4 2" xfId="29194" xr:uid="{00000000-0005-0000-0000-0000E22E0000}"/>
    <cellStyle name="Currency 124 2 4 3" xfId="47658" xr:uid="{00000000-0005-0000-0000-0000E32E0000}"/>
    <cellStyle name="Currency 124 2 5" xfId="16386" xr:uid="{00000000-0005-0000-0000-0000E42E0000}"/>
    <cellStyle name="Currency 124 2 5 2" xfId="35346" xr:uid="{00000000-0005-0000-0000-0000E52E0000}"/>
    <cellStyle name="Currency 124 2 5 3" xfId="53810" xr:uid="{00000000-0005-0000-0000-0000E62E0000}"/>
    <cellStyle name="Currency 124 2 6" xfId="23041" xr:uid="{00000000-0005-0000-0000-0000E72E0000}"/>
    <cellStyle name="Currency 124 2 7" xfId="41505" xr:uid="{00000000-0005-0000-0000-0000E82E0000}"/>
    <cellStyle name="Currency 124 3" xfId="4774" xr:uid="{00000000-0005-0000-0000-0000E92E0000}"/>
    <cellStyle name="Currency 124 3 2" xfId="7873" xr:uid="{00000000-0005-0000-0000-0000EA2E0000}"/>
    <cellStyle name="Currency 124 3 2 2" xfId="14065" xr:uid="{00000000-0005-0000-0000-0000EB2E0000}"/>
    <cellStyle name="Currency 124 3 2 2 2" xfId="33025" xr:uid="{00000000-0005-0000-0000-0000EC2E0000}"/>
    <cellStyle name="Currency 124 3 2 2 3" xfId="51489" xr:uid="{00000000-0005-0000-0000-0000ED2E0000}"/>
    <cellStyle name="Currency 124 3 2 3" xfId="20217" xr:uid="{00000000-0005-0000-0000-0000EE2E0000}"/>
    <cellStyle name="Currency 124 3 2 3 2" xfId="39177" xr:uid="{00000000-0005-0000-0000-0000EF2E0000}"/>
    <cellStyle name="Currency 124 3 2 3 3" xfId="57641" xr:uid="{00000000-0005-0000-0000-0000F02E0000}"/>
    <cellStyle name="Currency 124 3 2 4" xfId="26872" xr:uid="{00000000-0005-0000-0000-0000F12E0000}"/>
    <cellStyle name="Currency 124 3 2 5" xfId="45336" xr:uid="{00000000-0005-0000-0000-0000F22E0000}"/>
    <cellStyle name="Currency 124 3 3" xfId="10999" xr:uid="{00000000-0005-0000-0000-0000F32E0000}"/>
    <cellStyle name="Currency 124 3 3 2" xfId="29959" xr:uid="{00000000-0005-0000-0000-0000F42E0000}"/>
    <cellStyle name="Currency 124 3 3 3" xfId="48423" xr:uid="{00000000-0005-0000-0000-0000F52E0000}"/>
    <cellStyle name="Currency 124 3 4" xfId="17151" xr:uid="{00000000-0005-0000-0000-0000F62E0000}"/>
    <cellStyle name="Currency 124 3 4 2" xfId="36111" xr:uid="{00000000-0005-0000-0000-0000F72E0000}"/>
    <cellStyle name="Currency 124 3 4 3" xfId="54575" xr:uid="{00000000-0005-0000-0000-0000F82E0000}"/>
    <cellStyle name="Currency 124 3 5" xfId="23806" xr:uid="{00000000-0005-0000-0000-0000F92E0000}"/>
    <cellStyle name="Currency 124 3 6" xfId="42270" xr:uid="{00000000-0005-0000-0000-0000FA2E0000}"/>
    <cellStyle name="Currency 124 4" xfId="6338" xr:uid="{00000000-0005-0000-0000-0000FB2E0000}"/>
    <cellStyle name="Currency 124 4 2" xfId="12531" xr:uid="{00000000-0005-0000-0000-0000FC2E0000}"/>
    <cellStyle name="Currency 124 4 2 2" xfId="31491" xr:uid="{00000000-0005-0000-0000-0000FD2E0000}"/>
    <cellStyle name="Currency 124 4 2 3" xfId="49955" xr:uid="{00000000-0005-0000-0000-0000FE2E0000}"/>
    <cellStyle name="Currency 124 4 3" xfId="18683" xr:uid="{00000000-0005-0000-0000-0000FF2E0000}"/>
    <cellStyle name="Currency 124 4 3 2" xfId="37643" xr:uid="{00000000-0005-0000-0000-0000002F0000}"/>
    <cellStyle name="Currency 124 4 3 3" xfId="56107" xr:uid="{00000000-0005-0000-0000-0000012F0000}"/>
    <cellStyle name="Currency 124 4 4" xfId="25338" xr:uid="{00000000-0005-0000-0000-0000022F0000}"/>
    <cellStyle name="Currency 124 4 5" xfId="43802" xr:uid="{00000000-0005-0000-0000-0000032F0000}"/>
    <cellStyle name="Currency 124 5" xfId="9465" xr:uid="{00000000-0005-0000-0000-0000042F0000}"/>
    <cellStyle name="Currency 124 5 2" xfId="28425" xr:uid="{00000000-0005-0000-0000-0000052F0000}"/>
    <cellStyle name="Currency 124 5 3" xfId="46889" xr:uid="{00000000-0005-0000-0000-0000062F0000}"/>
    <cellStyle name="Currency 124 6" xfId="15617" xr:uid="{00000000-0005-0000-0000-0000072F0000}"/>
    <cellStyle name="Currency 124 6 2" xfId="34577" xr:uid="{00000000-0005-0000-0000-0000082F0000}"/>
    <cellStyle name="Currency 124 6 3" xfId="53041" xr:uid="{00000000-0005-0000-0000-0000092F0000}"/>
    <cellStyle name="Currency 124 7" xfId="22272" xr:uid="{00000000-0005-0000-0000-00000A2F0000}"/>
    <cellStyle name="Currency 124 8" xfId="40733" xr:uid="{00000000-0005-0000-0000-00000B2F0000}"/>
    <cellStyle name="Currency 125" xfId="2204" xr:uid="{00000000-0005-0000-0000-00000C2F0000}"/>
    <cellStyle name="Currency 125 2" xfId="3945" xr:uid="{00000000-0005-0000-0000-00000D2F0000}"/>
    <cellStyle name="Currency 125 2 2" xfId="5558" xr:uid="{00000000-0005-0000-0000-00000E2F0000}"/>
    <cellStyle name="Currency 125 2 2 2" xfId="8643" xr:uid="{00000000-0005-0000-0000-00000F2F0000}"/>
    <cellStyle name="Currency 125 2 2 2 2" xfId="14835" xr:uid="{00000000-0005-0000-0000-0000102F0000}"/>
    <cellStyle name="Currency 125 2 2 2 2 2" xfId="33795" xr:uid="{00000000-0005-0000-0000-0000112F0000}"/>
    <cellStyle name="Currency 125 2 2 2 2 3" xfId="52259" xr:uid="{00000000-0005-0000-0000-0000122F0000}"/>
    <cellStyle name="Currency 125 2 2 2 3" xfId="20987" xr:uid="{00000000-0005-0000-0000-0000132F0000}"/>
    <cellStyle name="Currency 125 2 2 2 3 2" xfId="39947" xr:uid="{00000000-0005-0000-0000-0000142F0000}"/>
    <cellStyle name="Currency 125 2 2 2 3 3" xfId="58411" xr:uid="{00000000-0005-0000-0000-0000152F0000}"/>
    <cellStyle name="Currency 125 2 2 2 4" xfId="27642" xr:uid="{00000000-0005-0000-0000-0000162F0000}"/>
    <cellStyle name="Currency 125 2 2 2 5" xfId="46106" xr:uid="{00000000-0005-0000-0000-0000172F0000}"/>
    <cellStyle name="Currency 125 2 2 3" xfId="11769" xr:uid="{00000000-0005-0000-0000-0000182F0000}"/>
    <cellStyle name="Currency 125 2 2 3 2" xfId="30729" xr:uid="{00000000-0005-0000-0000-0000192F0000}"/>
    <cellStyle name="Currency 125 2 2 3 3" xfId="49193" xr:uid="{00000000-0005-0000-0000-00001A2F0000}"/>
    <cellStyle name="Currency 125 2 2 4" xfId="17921" xr:uid="{00000000-0005-0000-0000-00001B2F0000}"/>
    <cellStyle name="Currency 125 2 2 4 2" xfId="36881" xr:uid="{00000000-0005-0000-0000-00001C2F0000}"/>
    <cellStyle name="Currency 125 2 2 4 3" xfId="55345" xr:uid="{00000000-0005-0000-0000-00001D2F0000}"/>
    <cellStyle name="Currency 125 2 2 5" xfId="24576" xr:uid="{00000000-0005-0000-0000-00001E2F0000}"/>
    <cellStyle name="Currency 125 2 2 6" xfId="43040" xr:uid="{00000000-0005-0000-0000-00001F2F0000}"/>
    <cellStyle name="Currency 125 2 3" xfId="7108" xr:uid="{00000000-0005-0000-0000-0000202F0000}"/>
    <cellStyle name="Currency 125 2 3 2" xfId="13301" xr:uid="{00000000-0005-0000-0000-0000212F0000}"/>
    <cellStyle name="Currency 125 2 3 2 2" xfId="32261" xr:uid="{00000000-0005-0000-0000-0000222F0000}"/>
    <cellStyle name="Currency 125 2 3 2 3" xfId="50725" xr:uid="{00000000-0005-0000-0000-0000232F0000}"/>
    <cellStyle name="Currency 125 2 3 3" xfId="19453" xr:uid="{00000000-0005-0000-0000-0000242F0000}"/>
    <cellStyle name="Currency 125 2 3 3 2" xfId="38413" xr:uid="{00000000-0005-0000-0000-0000252F0000}"/>
    <cellStyle name="Currency 125 2 3 3 3" xfId="56877" xr:uid="{00000000-0005-0000-0000-0000262F0000}"/>
    <cellStyle name="Currency 125 2 3 4" xfId="26108" xr:uid="{00000000-0005-0000-0000-0000272F0000}"/>
    <cellStyle name="Currency 125 2 3 5" xfId="44572" xr:uid="{00000000-0005-0000-0000-0000282F0000}"/>
    <cellStyle name="Currency 125 2 4" xfId="10235" xr:uid="{00000000-0005-0000-0000-0000292F0000}"/>
    <cellStyle name="Currency 125 2 4 2" xfId="29195" xr:uid="{00000000-0005-0000-0000-00002A2F0000}"/>
    <cellStyle name="Currency 125 2 4 3" xfId="47659" xr:uid="{00000000-0005-0000-0000-00002B2F0000}"/>
    <cellStyle name="Currency 125 2 5" xfId="16387" xr:uid="{00000000-0005-0000-0000-00002C2F0000}"/>
    <cellStyle name="Currency 125 2 5 2" xfId="35347" xr:uid="{00000000-0005-0000-0000-00002D2F0000}"/>
    <cellStyle name="Currency 125 2 5 3" xfId="53811" xr:uid="{00000000-0005-0000-0000-00002E2F0000}"/>
    <cellStyle name="Currency 125 2 6" xfId="23042" xr:uid="{00000000-0005-0000-0000-00002F2F0000}"/>
    <cellStyle name="Currency 125 2 7" xfId="41506" xr:uid="{00000000-0005-0000-0000-0000302F0000}"/>
    <cellStyle name="Currency 125 3" xfId="4775" xr:uid="{00000000-0005-0000-0000-0000312F0000}"/>
    <cellStyle name="Currency 125 3 2" xfId="7874" xr:uid="{00000000-0005-0000-0000-0000322F0000}"/>
    <cellStyle name="Currency 125 3 2 2" xfId="14066" xr:uid="{00000000-0005-0000-0000-0000332F0000}"/>
    <cellStyle name="Currency 125 3 2 2 2" xfId="33026" xr:uid="{00000000-0005-0000-0000-0000342F0000}"/>
    <cellStyle name="Currency 125 3 2 2 3" xfId="51490" xr:uid="{00000000-0005-0000-0000-0000352F0000}"/>
    <cellStyle name="Currency 125 3 2 3" xfId="20218" xr:uid="{00000000-0005-0000-0000-0000362F0000}"/>
    <cellStyle name="Currency 125 3 2 3 2" xfId="39178" xr:uid="{00000000-0005-0000-0000-0000372F0000}"/>
    <cellStyle name="Currency 125 3 2 3 3" xfId="57642" xr:uid="{00000000-0005-0000-0000-0000382F0000}"/>
    <cellStyle name="Currency 125 3 2 4" xfId="26873" xr:uid="{00000000-0005-0000-0000-0000392F0000}"/>
    <cellStyle name="Currency 125 3 2 5" xfId="45337" xr:uid="{00000000-0005-0000-0000-00003A2F0000}"/>
    <cellStyle name="Currency 125 3 3" xfId="11000" xr:uid="{00000000-0005-0000-0000-00003B2F0000}"/>
    <cellStyle name="Currency 125 3 3 2" xfId="29960" xr:uid="{00000000-0005-0000-0000-00003C2F0000}"/>
    <cellStyle name="Currency 125 3 3 3" xfId="48424" xr:uid="{00000000-0005-0000-0000-00003D2F0000}"/>
    <cellStyle name="Currency 125 3 4" xfId="17152" xr:uid="{00000000-0005-0000-0000-00003E2F0000}"/>
    <cellStyle name="Currency 125 3 4 2" xfId="36112" xr:uid="{00000000-0005-0000-0000-00003F2F0000}"/>
    <cellStyle name="Currency 125 3 4 3" xfId="54576" xr:uid="{00000000-0005-0000-0000-0000402F0000}"/>
    <cellStyle name="Currency 125 3 5" xfId="23807" xr:uid="{00000000-0005-0000-0000-0000412F0000}"/>
    <cellStyle name="Currency 125 3 6" xfId="42271" xr:uid="{00000000-0005-0000-0000-0000422F0000}"/>
    <cellStyle name="Currency 125 4" xfId="6339" xr:uid="{00000000-0005-0000-0000-0000432F0000}"/>
    <cellStyle name="Currency 125 4 2" xfId="12532" xr:uid="{00000000-0005-0000-0000-0000442F0000}"/>
    <cellStyle name="Currency 125 4 2 2" xfId="31492" xr:uid="{00000000-0005-0000-0000-0000452F0000}"/>
    <cellStyle name="Currency 125 4 2 3" xfId="49956" xr:uid="{00000000-0005-0000-0000-0000462F0000}"/>
    <cellStyle name="Currency 125 4 3" xfId="18684" xr:uid="{00000000-0005-0000-0000-0000472F0000}"/>
    <cellStyle name="Currency 125 4 3 2" xfId="37644" xr:uid="{00000000-0005-0000-0000-0000482F0000}"/>
    <cellStyle name="Currency 125 4 3 3" xfId="56108" xr:uid="{00000000-0005-0000-0000-0000492F0000}"/>
    <cellStyle name="Currency 125 4 4" xfId="25339" xr:uid="{00000000-0005-0000-0000-00004A2F0000}"/>
    <cellStyle name="Currency 125 4 5" xfId="43803" xr:uid="{00000000-0005-0000-0000-00004B2F0000}"/>
    <cellStyle name="Currency 125 5" xfId="9466" xr:uid="{00000000-0005-0000-0000-00004C2F0000}"/>
    <cellStyle name="Currency 125 5 2" xfId="28426" xr:uid="{00000000-0005-0000-0000-00004D2F0000}"/>
    <cellStyle name="Currency 125 5 3" xfId="46890" xr:uid="{00000000-0005-0000-0000-00004E2F0000}"/>
    <cellStyle name="Currency 125 6" xfId="15618" xr:uid="{00000000-0005-0000-0000-00004F2F0000}"/>
    <cellStyle name="Currency 125 6 2" xfId="34578" xr:uid="{00000000-0005-0000-0000-0000502F0000}"/>
    <cellStyle name="Currency 125 6 3" xfId="53042" xr:uid="{00000000-0005-0000-0000-0000512F0000}"/>
    <cellStyle name="Currency 125 7" xfId="22273" xr:uid="{00000000-0005-0000-0000-0000522F0000}"/>
    <cellStyle name="Currency 125 8" xfId="40734" xr:uid="{00000000-0005-0000-0000-0000532F0000}"/>
    <cellStyle name="Currency 126" xfId="2205" xr:uid="{00000000-0005-0000-0000-0000542F0000}"/>
    <cellStyle name="Currency 126 2" xfId="3946" xr:uid="{00000000-0005-0000-0000-0000552F0000}"/>
    <cellStyle name="Currency 126 2 2" xfId="5559" xr:uid="{00000000-0005-0000-0000-0000562F0000}"/>
    <cellStyle name="Currency 126 2 2 2" xfId="8644" xr:uid="{00000000-0005-0000-0000-0000572F0000}"/>
    <cellStyle name="Currency 126 2 2 2 2" xfId="14836" xr:uid="{00000000-0005-0000-0000-0000582F0000}"/>
    <cellStyle name="Currency 126 2 2 2 2 2" xfId="33796" xr:uid="{00000000-0005-0000-0000-0000592F0000}"/>
    <cellStyle name="Currency 126 2 2 2 2 3" xfId="52260" xr:uid="{00000000-0005-0000-0000-00005A2F0000}"/>
    <cellStyle name="Currency 126 2 2 2 3" xfId="20988" xr:uid="{00000000-0005-0000-0000-00005B2F0000}"/>
    <cellStyle name="Currency 126 2 2 2 3 2" xfId="39948" xr:uid="{00000000-0005-0000-0000-00005C2F0000}"/>
    <cellStyle name="Currency 126 2 2 2 3 3" xfId="58412" xr:uid="{00000000-0005-0000-0000-00005D2F0000}"/>
    <cellStyle name="Currency 126 2 2 2 4" xfId="27643" xr:uid="{00000000-0005-0000-0000-00005E2F0000}"/>
    <cellStyle name="Currency 126 2 2 2 5" xfId="46107" xr:uid="{00000000-0005-0000-0000-00005F2F0000}"/>
    <cellStyle name="Currency 126 2 2 3" xfId="11770" xr:uid="{00000000-0005-0000-0000-0000602F0000}"/>
    <cellStyle name="Currency 126 2 2 3 2" xfId="30730" xr:uid="{00000000-0005-0000-0000-0000612F0000}"/>
    <cellStyle name="Currency 126 2 2 3 3" xfId="49194" xr:uid="{00000000-0005-0000-0000-0000622F0000}"/>
    <cellStyle name="Currency 126 2 2 4" xfId="17922" xr:uid="{00000000-0005-0000-0000-0000632F0000}"/>
    <cellStyle name="Currency 126 2 2 4 2" xfId="36882" xr:uid="{00000000-0005-0000-0000-0000642F0000}"/>
    <cellStyle name="Currency 126 2 2 4 3" xfId="55346" xr:uid="{00000000-0005-0000-0000-0000652F0000}"/>
    <cellStyle name="Currency 126 2 2 5" xfId="24577" xr:uid="{00000000-0005-0000-0000-0000662F0000}"/>
    <cellStyle name="Currency 126 2 2 6" xfId="43041" xr:uid="{00000000-0005-0000-0000-0000672F0000}"/>
    <cellStyle name="Currency 126 2 3" xfId="7109" xr:uid="{00000000-0005-0000-0000-0000682F0000}"/>
    <cellStyle name="Currency 126 2 3 2" xfId="13302" xr:uid="{00000000-0005-0000-0000-0000692F0000}"/>
    <cellStyle name="Currency 126 2 3 2 2" xfId="32262" xr:uid="{00000000-0005-0000-0000-00006A2F0000}"/>
    <cellStyle name="Currency 126 2 3 2 3" xfId="50726" xr:uid="{00000000-0005-0000-0000-00006B2F0000}"/>
    <cellStyle name="Currency 126 2 3 3" xfId="19454" xr:uid="{00000000-0005-0000-0000-00006C2F0000}"/>
    <cellStyle name="Currency 126 2 3 3 2" xfId="38414" xr:uid="{00000000-0005-0000-0000-00006D2F0000}"/>
    <cellStyle name="Currency 126 2 3 3 3" xfId="56878" xr:uid="{00000000-0005-0000-0000-00006E2F0000}"/>
    <cellStyle name="Currency 126 2 3 4" xfId="26109" xr:uid="{00000000-0005-0000-0000-00006F2F0000}"/>
    <cellStyle name="Currency 126 2 3 5" xfId="44573" xr:uid="{00000000-0005-0000-0000-0000702F0000}"/>
    <cellStyle name="Currency 126 2 4" xfId="10236" xr:uid="{00000000-0005-0000-0000-0000712F0000}"/>
    <cellStyle name="Currency 126 2 4 2" xfId="29196" xr:uid="{00000000-0005-0000-0000-0000722F0000}"/>
    <cellStyle name="Currency 126 2 4 3" xfId="47660" xr:uid="{00000000-0005-0000-0000-0000732F0000}"/>
    <cellStyle name="Currency 126 2 5" xfId="16388" xr:uid="{00000000-0005-0000-0000-0000742F0000}"/>
    <cellStyle name="Currency 126 2 5 2" xfId="35348" xr:uid="{00000000-0005-0000-0000-0000752F0000}"/>
    <cellStyle name="Currency 126 2 5 3" xfId="53812" xr:uid="{00000000-0005-0000-0000-0000762F0000}"/>
    <cellStyle name="Currency 126 2 6" xfId="23043" xr:uid="{00000000-0005-0000-0000-0000772F0000}"/>
    <cellStyle name="Currency 126 2 7" xfId="41507" xr:uid="{00000000-0005-0000-0000-0000782F0000}"/>
    <cellStyle name="Currency 126 3" xfId="4776" xr:uid="{00000000-0005-0000-0000-0000792F0000}"/>
    <cellStyle name="Currency 126 3 2" xfId="7875" xr:uid="{00000000-0005-0000-0000-00007A2F0000}"/>
    <cellStyle name="Currency 126 3 2 2" xfId="14067" xr:uid="{00000000-0005-0000-0000-00007B2F0000}"/>
    <cellStyle name="Currency 126 3 2 2 2" xfId="33027" xr:uid="{00000000-0005-0000-0000-00007C2F0000}"/>
    <cellStyle name="Currency 126 3 2 2 3" xfId="51491" xr:uid="{00000000-0005-0000-0000-00007D2F0000}"/>
    <cellStyle name="Currency 126 3 2 3" xfId="20219" xr:uid="{00000000-0005-0000-0000-00007E2F0000}"/>
    <cellStyle name="Currency 126 3 2 3 2" xfId="39179" xr:uid="{00000000-0005-0000-0000-00007F2F0000}"/>
    <cellStyle name="Currency 126 3 2 3 3" xfId="57643" xr:uid="{00000000-0005-0000-0000-0000802F0000}"/>
    <cellStyle name="Currency 126 3 2 4" xfId="26874" xr:uid="{00000000-0005-0000-0000-0000812F0000}"/>
    <cellStyle name="Currency 126 3 2 5" xfId="45338" xr:uid="{00000000-0005-0000-0000-0000822F0000}"/>
    <cellStyle name="Currency 126 3 3" xfId="11001" xr:uid="{00000000-0005-0000-0000-0000832F0000}"/>
    <cellStyle name="Currency 126 3 3 2" xfId="29961" xr:uid="{00000000-0005-0000-0000-0000842F0000}"/>
    <cellStyle name="Currency 126 3 3 3" xfId="48425" xr:uid="{00000000-0005-0000-0000-0000852F0000}"/>
    <cellStyle name="Currency 126 3 4" xfId="17153" xr:uid="{00000000-0005-0000-0000-0000862F0000}"/>
    <cellStyle name="Currency 126 3 4 2" xfId="36113" xr:uid="{00000000-0005-0000-0000-0000872F0000}"/>
    <cellStyle name="Currency 126 3 4 3" xfId="54577" xr:uid="{00000000-0005-0000-0000-0000882F0000}"/>
    <cellStyle name="Currency 126 3 5" xfId="23808" xr:uid="{00000000-0005-0000-0000-0000892F0000}"/>
    <cellStyle name="Currency 126 3 6" xfId="42272" xr:uid="{00000000-0005-0000-0000-00008A2F0000}"/>
    <cellStyle name="Currency 126 4" xfId="6340" xr:uid="{00000000-0005-0000-0000-00008B2F0000}"/>
    <cellStyle name="Currency 126 4 2" xfId="12533" xr:uid="{00000000-0005-0000-0000-00008C2F0000}"/>
    <cellStyle name="Currency 126 4 2 2" xfId="31493" xr:uid="{00000000-0005-0000-0000-00008D2F0000}"/>
    <cellStyle name="Currency 126 4 2 3" xfId="49957" xr:uid="{00000000-0005-0000-0000-00008E2F0000}"/>
    <cellStyle name="Currency 126 4 3" xfId="18685" xr:uid="{00000000-0005-0000-0000-00008F2F0000}"/>
    <cellStyle name="Currency 126 4 3 2" xfId="37645" xr:uid="{00000000-0005-0000-0000-0000902F0000}"/>
    <cellStyle name="Currency 126 4 3 3" xfId="56109" xr:uid="{00000000-0005-0000-0000-0000912F0000}"/>
    <cellStyle name="Currency 126 4 4" xfId="25340" xr:uid="{00000000-0005-0000-0000-0000922F0000}"/>
    <cellStyle name="Currency 126 4 5" xfId="43804" xr:uid="{00000000-0005-0000-0000-0000932F0000}"/>
    <cellStyle name="Currency 126 5" xfId="9467" xr:uid="{00000000-0005-0000-0000-0000942F0000}"/>
    <cellStyle name="Currency 126 5 2" xfId="28427" xr:uid="{00000000-0005-0000-0000-0000952F0000}"/>
    <cellStyle name="Currency 126 5 3" xfId="46891" xr:uid="{00000000-0005-0000-0000-0000962F0000}"/>
    <cellStyle name="Currency 126 6" xfId="15619" xr:uid="{00000000-0005-0000-0000-0000972F0000}"/>
    <cellStyle name="Currency 126 6 2" xfId="34579" xr:uid="{00000000-0005-0000-0000-0000982F0000}"/>
    <cellStyle name="Currency 126 6 3" xfId="53043" xr:uid="{00000000-0005-0000-0000-0000992F0000}"/>
    <cellStyle name="Currency 126 7" xfId="22274" xr:uid="{00000000-0005-0000-0000-00009A2F0000}"/>
    <cellStyle name="Currency 126 8" xfId="40735" xr:uid="{00000000-0005-0000-0000-00009B2F0000}"/>
    <cellStyle name="Currency 127" xfId="2206" xr:uid="{00000000-0005-0000-0000-00009C2F0000}"/>
    <cellStyle name="Currency 127 2" xfId="3947" xr:uid="{00000000-0005-0000-0000-00009D2F0000}"/>
    <cellStyle name="Currency 127 2 2" xfId="5560" xr:uid="{00000000-0005-0000-0000-00009E2F0000}"/>
    <cellStyle name="Currency 127 2 2 2" xfId="8645" xr:uid="{00000000-0005-0000-0000-00009F2F0000}"/>
    <cellStyle name="Currency 127 2 2 2 2" xfId="14837" xr:uid="{00000000-0005-0000-0000-0000A02F0000}"/>
    <cellStyle name="Currency 127 2 2 2 2 2" xfId="33797" xr:uid="{00000000-0005-0000-0000-0000A12F0000}"/>
    <cellStyle name="Currency 127 2 2 2 2 3" xfId="52261" xr:uid="{00000000-0005-0000-0000-0000A22F0000}"/>
    <cellStyle name="Currency 127 2 2 2 3" xfId="20989" xr:uid="{00000000-0005-0000-0000-0000A32F0000}"/>
    <cellStyle name="Currency 127 2 2 2 3 2" xfId="39949" xr:uid="{00000000-0005-0000-0000-0000A42F0000}"/>
    <cellStyle name="Currency 127 2 2 2 3 3" xfId="58413" xr:uid="{00000000-0005-0000-0000-0000A52F0000}"/>
    <cellStyle name="Currency 127 2 2 2 4" xfId="27644" xr:uid="{00000000-0005-0000-0000-0000A62F0000}"/>
    <cellStyle name="Currency 127 2 2 2 5" xfId="46108" xr:uid="{00000000-0005-0000-0000-0000A72F0000}"/>
    <cellStyle name="Currency 127 2 2 3" xfId="11771" xr:uid="{00000000-0005-0000-0000-0000A82F0000}"/>
    <cellStyle name="Currency 127 2 2 3 2" xfId="30731" xr:uid="{00000000-0005-0000-0000-0000A92F0000}"/>
    <cellStyle name="Currency 127 2 2 3 3" xfId="49195" xr:uid="{00000000-0005-0000-0000-0000AA2F0000}"/>
    <cellStyle name="Currency 127 2 2 4" xfId="17923" xr:uid="{00000000-0005-0000-0000-0000AB2F0000}"/>
    <cellStyle name="Currency 127 2 2 4 2" xfId="36883" xr:uid="{00000000-0005-0000-0000-0000AC2F0000}"/>
    <cellStyle name="Currency 127 2 2 4 3" xfId="55347" xr:uid="{00000000-0005-0000-0000-0000AD2F0000}"/>
    <cellStyle name="Currency 127 2 2 5" xfId="24578" xr:uid="{00000000-0005-0000-0000-0000AE2F0000}"/>
    <cellStyle name="Currency 127 2 2 6" xfId="43042" xr:uid="{00000000-0005-0000-0000-0000AF2F0000}"/>
    <cellStyle name="Currency 127 2 3" xfId="7110" xr:uid="{00000000-0005-0000-0000-0000B02F0000}"/>
    <cellStyle name="Currency 127 2 3 2" xfId="13303" xr:uid="{00000000-0005-0000-0000-0000B12F0000}"/>
    <cellStyle name="Currency 127 2 3 2 2" xfId="32263" xr:uid="{00000000-0005-0000-0000-0000B22F0000}"/>
    <cellStyle name="Currency 127 2 3 2 3" xfId="50727" xr:uid="{00000000-0005-0000-0000-0000B32F0000}"/>
    <cellStyle name="Currency 127 2 3 3" xfId="19455" xr:uid="{00000000-0005-0000-0000-0000B42F0000}"/>
    <cellStyle name="Currency 127 2 3 3 2" xfId="38415" xr:uid="{00000000-0005-0000-0000-0000B52F0000}"/>
    <cellStyle name="Currency 127 2 3 3 3" xfId="56879" xr:uid="{00000000-0005-0000-0000-0000B62F0000}"/>
    <cellStyle name="Currency 127 2 3 4" xfId="26110" xr:uid="{00000000-0005-0000-0000-0000B72F0000}"/>
    <cellStyle name="Currency 127 2 3 5" xfId="44574" xr:uid="{00000000-0005-0000-0000-0000B82F0000}"/>
    <cellStyle name="Currency 127 2 4" xfId="10237" xr:uid="{00000000-0005-0000-0000-0000B92F0000}"/>
    <cellStyle name="Currency 127 2 4 2" xfId="29197" xr:uid="{00000000-0005-0000-0000-0000BA2F0000}"/>
    <cellStyle name="Currency 127 2 4 3" xfId="47661" xr:uid="{00000000-0005-0000-0000-0000BB2F0000}"/>
    <cellStyle name="Currency 127 2 5" xfId="16389" xr:uid="{00000000-0005-0000-0000-0000BC2F0000}"/>
    <cellStyle name="Currency 127 2 5 2" xfId="35349" xr:uid="{00000000-0005-0000-0000-0000BD2F0000}"/>
    <cellStyle name="Currency 127 2 5 3" xfId="53813" xr:uid="{00000000-0005-0000-0000-0000BE2F0000}"/>
    <cellStyle name="Currency 127 2 6" xfId="23044" xr:uid="{00000000-0005-0000-0000-0000BF2F0000}"/>
    <cellStyle name="Currency 127 2 7" xfId="41508" xr:uid="{00000000-0005-0000-0000-0000C02F0000}"/>
    <cellStyle name="Currency 127 3" xfId="4777" xr:uid="{00000000-0005-0000-0000-0000C12F0000}"/>
    <cellStyle name="Currency 127 3 2" xfId="7876" xr:uid="{00000000-0005-0000-0000-0000C22F0000}"/>
    <cellStyle name="Currency 127 3 2 2" xfId="14068" xr:uid="{00000000-0005-0000-0000-0000C32F0000}"/>
    <cellStyle name="Currency 127 3 2 2 2" xfId="33028" xr:uid="{00000000-0005-0000-0000-0000C42F0000}"/>
    <cellStyle name="Currency 127 3 2 2 3" xfId="51492" xr:uid="{00000000-0005-0000-0000-0000C52F0000}"/>
    <cellStyle name="Currency 127 3 2 3" xfId="20220" xr:uid="{00000000-0005-0000-0000-0000C62F0000}"/>
    <cellStyle name="Currency 127 3 2 3 2" xfId="39180" xr:uid="{00000000-0005-0000-0000-0000C72F0000}"/>
    <cellStyle name="Currency 127 3 2 3 3" xfId="57644" xr:uid="{00000000-0005-0000-0000-0000C82F0000}"/>
    <cellStyle name="Currency 127 3 2 4" xfId="26875" xr:uid="{00000000-0005-0000-0000-0000C92F0000}"/>
    <cellStyle name="Currency 127 3 2 5" xfId="45339" xr:uid="{00000000-0005-0000-0000-0000CA2F0000}"/>
    <cellStyle name="Currency 127 3 3" xfId="11002" xr:uid="{00000000-0005-0000-0000-0000CB2F0000}"/>
    <cellStyle name="Currency 127 3 3 2" xfId="29962" xr:uid="{00000000-0005-0000-0000-0000CC2F0000}"/>
    <cellStyle name="Currency 127 3 3 3" xfId="48426" xr:uid="{00000000-0005-0000-0000-0000CD2F0000}"/>
    <cellStyle name="Currency 127 3 4" xfId="17154" xr:uid="{00000000-0005-0000-0000-0000CE2F0000}"/>
    <cellStyle name="Currency 127 3 4 2" xfId="36114" xr:uid="{00000000-0005-0000-0000-0000CF2F0000}"/>
    <cellStyle name="Currency 127 3 4 3" xfId="54578" xr:uid="{00000000-0005-0000-0000-0000D02F0000}"/>
    <cellStyle name="Currency 127 3 5" xfId="23809" xr:uid="{00000000-0005-0000-0000-0000D12F0000}"/>
    <cellStyle name="Currency 127 3 6" xfId="42273" xr:uid="{00000000-0005-0000-0000-0000D22F0000}"/>
    <cellStyle name="Currency 127 4" xfId="6341" xr:uid="{00000000-0005-0000-0000-0000D32F0000}"/>
    <cellStyle name="Currency 127 4 2" xfId="12534" xr:uid="{00000000-0005-0000-0000-0000D42F0000}"/>
    <cellStyle name="Currency 127 4 2 2" xfId="31494" xr:uid="{00000000-0005-0000-0000-0000D52F0000}"/>
    <cellStyle name="Currency 127 4 2 3" xfId="49958" xr:uid="{00000000-0005-0000-0000-0000D62F0000}"/>
    <cellStyle name="Currency 127 4 3" xfId="18686" xr:uid="{00000000-0005-0000-0000-0000D72F0000}"/>
    <cellStyle name="Currency 127 4 3 2" xfId="37646" xr:uid="{00000000-0005-0000-0000-0000D82F0000}"/>
    <cellStyle name="Currency 127 4 3 3" xfId="56110" xr:uid="{00000000-0005-0000-0000-0000D92F0000}"/>
    <cellStyle name="Currency 127 4 4" xfId="25341" xr:uid="{00000000-0005-0000-0000-0000DA2F0000}"/>
    <cellStyle name="Currency 127 4 5" xfId="43805" xr:uid="{00000000-0005-0000-0000-0000DB2F0000}"/>
    <cellStyle name="Currency 127 5" xfId="9468" xr:uid="{00000000-0005-0000-0000-0000DC2F0000}"/>
    <cellStyle name="Currency 127 5 2" xfId="28428" xr:uid="{00000000-0005-0000-0000-0000DD2F0000}"/>
    <cellStyle name="Currency 127 5 3" xfId="46892" xr:uid="{00000000-0005-0000-0000-0000DE2F0000}"/>
    <cellStyle name="Currency 127 6" xfId="15620" xr:uid="{00000000-0005-0000-0000-0000DF2F0000}"/>
    <cellStyle name="Currency 127 6 2" xfId="34580" xr:uid="{00000000-0005-0000-0000-0000E02F0000}"/>
    <cellStyle name="Currency 127 6 3" xfId="53044" xr:uid="{00000000-0005-0000-0000-0000E12F0000}"/>
    <cellStyle name="Currency 127 7" xfId="22275" xr:uid="{00000000-0005-0000-0000-0000E22F0000}"/>
    <cellStyle name="Currency 127 8" xfId="40736" xr:uid="{00000000-0005-0000-0000-0000E32F0000}"/>
    <cellStyle name="Currency 128" xfId="2207" xr:uid="{00000000-0005-0000-0000-0000E42F0000}"/>
    <cellStyle name="Currency 128 2" xfId="3948" xr:uid="{00000000-0005-0000-0000-0000E52F0000}"/>
    <cellStyle name="Currency 128 2 2" xfId="5561" xr:uid="{00000000-0005-0000-0000-0000E62F0000}"/>
    <cellStyle name="Currency 128 2 2 2" xfId="8646" xr:uid="{00000000-0005-0000-0000-0000E72F0000}"/>
    <cellStyle name="Currency 128 2 2 2 2" xfId="14838" xr:uid="{00000000-0005-0000-0000-0000E82F0000}"/>
    <cellStyle name="Currency 128 2 2 2 2 2" xfId="33798" xr:uid="{00000000-0005-0000-0000-0000E92F0000}"/>
    <cellStyle name="Currency 128 2 2 2 2 3" xfId="52262" xr:uid="{00000000-0005-0000-0000-0000EA2F0000}"/>
    <cellStyle name="Currency 128 2 2 2 3" xfId="20990" xr:uid="{00000000-0005-0000-0000-0000EB2F0000}"/>
    <cellStyle name="Currency 128 2 2 2 3 2" xfId="39950" xr:uid="{00000000-0005-0000-0000-0000EC2F0000}"/>
    <cellStyle name="Currency 128 2 2 2 3 3" xfId="58414" xr:uid="{00000000-0005-0000-0000-0000ED2F0000}"/>
    <cellStyle name="Currency 128 2 2 2 4" xfId="27645" xr:uid="{00000000-0005-0000-0000-0000EE2F0000}"/>
    <cellStyle name="Currency 128 2 2 2 5" xfId="46109" xr:uid="{00000000-0005-0000-0000-0000EF2F0000}"/>
    <cellStyle name="Currency 128 2 2 3" xfId="11772" xr:uid="{00000000-0005-0000-0000-0000F02F0000}"/>
    <cellStyle name="Currency 128 2 2 3 2" xfId="30732" xr:uid="{00000000-0005-0000-0000-0000F12F0000}"/>
    <cellStyle name="Currency 128 2 2 3 3" xfId="49196" xr:uid="{00000000-0005-0000-0000-0000F22F0000}"/>
    <cellStyle name="Currency 128 2 2 4" xfId="17924" xr:uid="{00000000-0005-0000-0000-0000F32F0000}"/>
    <cellStyle name="Currency 128 2 2 4 2" xfId="36884" xr:uid="{00000000-0005-0000-0000-0000F42F0000}"/>
    <cellStyle name="Currency 128 2 2 4 3" xfId="55348" xr:uid="{00000000-0005-0000-0000-0000F52F0000}"/>
    <cellStyle name="Currency 128 2 2 5" xfId="24579" xr:uid="{00000000-0005-0000-0000-0000F62F0000}"/>
    <cellStyle name="Currency 128 2 2 6" xfId="43043" xr:uid="{00000000-0005-0000-0000-0000F72F0000}"/>
    <cellStyle name="Currency 128 2 3" xfId="7111" xr:uid="{00000000-0005-0000-0000-0000F82F0000}"/>
    <cellStyle name="Currency 128 2 3 2" xfId="13304" xr:uid="{00000000-0005-0000-0000-0000F92F0000}"/>
    <cellStyle name="Currency 128 2 3 2 2" xfId="32264" xr:uid="{00000000-0005-0000-0000-0000FA2F0000}"/>
    <cellStyle name="Currency 128 2 3 2 3" xfId="50728" xr:uid="{00000000-0005-0000-0000-0000FB2F0000}"/>
    <cellStyle name="Currency 128 2 3 3" xfId="19456" xr:uid="{00000000-0005-0000-0000-0000FC2F0000}"/>
    <cellStyle name="Currency 128 2 3 3 2" xfId="38416" xr:uid="{00000000-0005-0000-0000-0000FD2F0000}"/>
    <cellStyle name="Currency 128 2 3 3 3" xfId="56880" xr:uid="{00000000-0005-0000-0000-0000FE2F0000}"/>
    <cellStyle name="Currency 128 2 3 4" xfId="26111" xr:uid="{00000000-0005-0000-0000-0000FF2F0000}"/>
    <cellStyle name="Currency 128 2 3 5" xfId="44575" xr:uid="{00000000-0005-0000-0000-000000300000}"/>
    <cellStyle name="Currency 128 2 4" xfId="10238" xr:uid="{00000000-0005-0000-0000-000001300000}"/>
    <cellStyle name="Currency 128 2 4 2" xfId="29198" xr:uid="{00000000-0005-0000-0000-000002300000}"/>
    <cellStyle name="Currency 128 2 4 3" xfId="47662" xr:uid="{00000000-0005-0000-0000-000003300000}"/>
    <cellStyle name="Currency 128 2 5" xfId="16390" xr:uid="{00000000-0005-0000-0000-000004300000}"/>
    <cellStyle name="Currency 128 2 5 2" xfId="35350" xr:uid="{00000000-0005-0000-0000-000005300000}"/>
    <cellStyle name="Currency 128 2 5 3" xfId="53814" xr:uid="{00000000-0005-0000-0000-000006300000}"/>
    <cellStyle name="Currency 128 2 6" xfId="23045" xr:uid="{00000000-0005-0000-0000-000007300000}"/>
    <cellStyle name="Currency 128 2 7" xfId="41509" xr:uid="{00000000-0005-0000-0000-000008300000}"/>
    <cellStyle name="Currency 128 3" xfId="4778" xr:uid="{00000000-0005-0000-0000-000009300000}"/>
    <cellStyle name="Currency 128 3 2" xfId="7877" xr:uid="{00000000-0005-0000-0000-00000A300000}"/>
    <cellStyle name="Currency 128 3 2 2" xfId="14069" xr:uid="{00000000-0005-0000-0000-00000B300000}"/>
    <cellStyle name="Currency 128 3 2 2 2" xfId="33029" xr:uid="{00000000-0005-0000-0000-00000C300000}"/>
    <cellStyle name="Currency 128 3 2 2 3" xfId="51493" xr:uid="{00000000-0005-0000-0000-00000D300000}"/>
    <cellStyle name="Currency 128 3 2 3" xfId="20221" xr:uid="{00000000-0005-0000-0000-00000E300000}"/>
    <cellStyle name="Currency 128 3 2 3 2" xfId="39181" xr:uid="{00000000-0005-0000-0000-00000F300000}"/>
    <cellStyle name="Currency 128 3 2 3 3" xfId="57645" xr:uid="{00000000-0005-0000-0000-000010300000}"/>
    <cellStyle name="Currency 128 3 2 4" xfId="26876" xr:uid="{00000000-0005-0000-0000-000011300000}"/>
    <cellStyle name="Currency 128 3 2 5" xfId="45340" xr:uid="{00000000-0005-0000-0000-000012300000}"/>
    <cellStyle name="Currency 128 3 3" xfId="11003" xr:uid="{00000000-0005-0000-0000-000013300000}"/>
    <cellStyle name="Currency 128 3 3 2" xfId="29963" xr:uid="{00000000-0005-0000-0000-000014300000}"/>
    <cellStyle name="Currency 128 3 3 3" xfId="48427" xr:uid="{00000000-0005-0000-0000-000015300000}"/>
    <cellStyle name="Currency 128 3 4" xfId="17155" xr:uid="{00000000-0005-0000-0000-000016300000}"/>
    <cellStyle name="Currency 128 3 4 2" xfId="36115" xr:uid="{00000000-0005-0000-0000-000017300000}"/>
    <cellStyle name="Currency 128 3 4 3" xfId="54579" xr:uid="{00000000-0005-0000-0000-000018300000}"/>
    <cellStyle name="Currency 128 3 5" xfId="23810" xr:uid="{00000000-0005-0000-0000-000019300000}"/>
    <cellStyle name="Currency 128 3 6" xfId="42274" xr:uid="{00000000-0005-0000-0000-00001A300000}"/>
    <cellStyle name="Currency 128 4" xfId="6342" xr:uid="{00000000-0005-0000-0000-00001B300000}"/>
    <cellStyle name="Currency 128 4 2" xfId="12535" xr:uid="{00000000-0005-0000-0000-00001C300000}"/>
    <cellStyle name="Currency 128 4 2 2" xfId="31495" xr:uid="{00000000-0005-0000-0000-00001D300000}"/>
    <cellStyle name="Currency 128 4 2 3" xfId="49959" xr:uid="{00000000-0005-0000-0000-00001E300000}"/>
    <cellStyle name="Currency 128 4 3" xfId="18687" xr:uid="{00000000-0005-0000-0000-00001F300000}"/>
    <cellStyle name="Currency 128 4 3 2" xfId="37647" xr:uid="{00000000-0005-0000-0000-000020300000}"/>
    <cellStyle name="Currency 128 4 3 3" xfId="56111" xr:uid="{00000000-0005-0000-0000-000021300000}"/>
    <cellStyle name="Currency 128 4 4" xfId="25342" xr:uid="{00000000-0005-0000-0000-000022300000}"/>
    <cellStyle name="Currency 128 4 5" xfId="43806" xr:uid="{00000000-0005-0000-0000-000023300000}"/>
    <cellStyle name="Currency 128 5" xfId="9469" xr:uid="{00000000-0005-0000-0000-000024300000}"/>
    <cellStyle name="Currency 128 5 2" xfId="28429" xr:uid="{00000000-0005-0000-0000-000025300000}"/>
    <cellStyle name="Currency 128 5 3" xfId="46893" xr:uid="{00000000-0005-0000-0000-000026300000}"/>
    <cellStyle name="Currency 128 6" xfId="15621" xr:uid="{00000000-0005-0000-0000-000027300000}"/>
    <cellStyle name="Currency 128 6 2" xfId="34581" xr:uid="{00000000-0005-0000-0000-000028300000}"/>
    <cellStyle name="Currency 128 6 3" xfId="53045" xr:uid="{00000000-0005-0000-0000-000029300000}"/>
    <cellStyle name="Currency 128 7" xfId="22276" xr:uid="{00000000-0005-0000-0000-00002A300000}"/>
    <cellStyle name="Currency 128 8" xfId="40737" xr:uid="{00000000-0005-0000-0000-00002B300000}"/>
    <cellStyle name="Currency 129" xfId="2208" xr:uid="{00000000-0005-0000-0000-00002C300000}"/>
    <cellStyle name="Currency 129 2" xfId="3949" xr:uid="{00000000-0005-0000-0000-00002D300000}"/>
    <cellStyle name="Currency 129 2 2" xfId="5562" xr:uid="{00000000-0005-0000-0000-00002E300000}"/>
    <cellStyle name="Currency 129 2 2 2" xfId="8647" xr:uid="{00000000-0005-0000-0000-00002F300000}"/>
    <cellStyle name="Currency 129 2 2 2 2" xfId="14839" xr:uid="{00000000-0005-0000-0000-000030300000}"/>
    <cellStyle name="Currency 129 2 2 2 2 2" xfId="33799" xr:uid="{00000000-0005-0000-0000-000031300000}"/>
    <cellStyle name="Currency 129 2 2 2 2 3" xfId="52263" xr:uid="{00000000-0005-0000-0000-000032300000}"/>
    <cellStyle name="Currency 129 2 2 2 3" xfId="20991" xr:uid="{00000000-0005-0000-0000-000033300000}"/>
    <cellStyle name="Currency 129 2 2 2 3 2" xfId="39951" xr:uid="{00000000-0005-0000-0000-000034300000}"/>
    <cellStyle name="Currency 129 2 2 2 3 3" xfId="58415" xr:uid="{00000000-0005-0000-0000-000035300000}"/>
    <cellStyle name="Currency 129 2 2 2 4" xfId="27646" xr:uid="{00000000-0005-0000-0000-000036300000}"/>
    <cellStyle name="Currency 129 2 2 2 5" xfId="46110" xr:uid="{00000000-0005-0000-0000-000037300000}"/>
    <cellStyle name="Currency 129 2 2 3" xfId="11773" xr:uid="{00000000-0005-0000-0000-000038300000}"/>
    <cellStyle name="Currency 129 2 2 3 2" xfId="30733" xr:uid="{00000000-0005-0000-0000-000039300000}"/>
    <cellStyle name="Currency 129 2 2 3 3" xfId="49197" xr:uid="{00000000-0005-0000-0000-00003A300000}"/>
    <cellStyle name="Currency 129 2 2 4" xfId="17925" xr:uid="{00000000-0005-0000-0000-00003B300000}"/>
    <cellStyle name="Currency 129 2 2 4 2" xfId="36885" xr:uid="{00000000-0005-0000-0000-00003C300000}"/>
    <cellStyle name="Currency 129 2 2 4 3" xfId="55349" xr:uid="{00000000-0005-0000-0000-00003D300000}"/>
    <cellStyle name="Currency 129 2 2 5" xfId="24580" xr:uid="{00000000-0005-0000-0000-00003E300000}"/>
    <cellStyle name="Currency 129 2 2 6" xfId="43044" xr:uid="{00000000-0005-0000-0000-00003F300000}"/>
    <cellStyle name="Currency 129 2 3" xfId="7112" xr:uid="{00000000-0005-0000-0000-000040300000}"/>
    <cellStyle name="Currency 129 2 3 2" xfId="13305" xr:uid="{00000000-0005-0000-0000-000041300000}"/>
    <cellStyle name="Currency 129 2 3 2 2" xfId="32265" xr:uid="{00000000-0005-0000-0000-000042300000}"/>
    <cellStyle name="Currency 129 2 3 2 3" xfId="50729" xr:uid="{00000000-0005-0000-0000-000043300000}"/>
    <cellStyle name="Currency 129 2 3 3" xfId="19457" xr:uid="{00000000-0005-0000-0000-000044300000}"/>
    <cellStyle name="Currency 129 2 3 3 2" xfId="38417" xr:uid="{00000000-0005-0000-0000-000045300000}"/>
    <cellStyle name="Currency 129 2 3 3 3" xfId="56881" xr:uid="{00000000-0005-0000-0000-000046300000}"/>
    <cellStyle name="Currency 129 2 3 4" xfId="26112" xr:uid="{00000000-0005-0000-0000-000047300000}"/>
    <cellStyle name="Currency 129 2 3 5" xfId="44576" xr:uid="{00000000-0005-0000-0000-000048300000}"/>
    <cellStyle name="Currency 129 2 4" xfId="10239" xr:uid="{00000000-0005-0000-0000-000049300000}"/>
    <cellStyle name="Currency 129 2 4 2" xfId="29199" xr:uid="{00000000-0005-0000-0000-00004A300000}"/>
    <cellStyle name="Currency 129 2 4 3" xfId="47663" xr:uid="{00000000-0005-0000-0000-00004B300000}"/>
    <cellStyle name="Currency 129 2 5" xfId="16391" xr:uid="{00000000-0005-0000-0000-00004C300000}"/>
    <cellStyle name="Currency 129 2 5 2" xfId="35351" xr:uid="{00000000-0005-0000-0000-00004D300000}"/>
    <cellStyle name="Currency 129 2 5 3" xfId="53815" xr:uid="{00000000-0005-0000-0000-00004E300000}"/>
    <cellStyle name="Currency 129 2 6" xfId="23046" xr:uid="{00000000-0005-0000-0000-00004F300000}"/>
    <cellStyle name="Currency 129 2 7" xfId="41510" xr:uid="{00000000-0005-0000-0000-000050300000}"/>
    <cellStyle name="Currency 129 3" xfId="4779" xr:uid="{00000000-0005-0000-0000-000051300000}"/>
    <cellStyle name="Currency 129 3 2" xfId="7878" xr:uid="{00000000-0005-0000-0000-000052300000}"/>
    <cellStyle name="Currency 129 3 2 2" xfId="14070" xr:uid="{00000000-0005-0000-0000-000053300000}"/>
    <cellStyle name="Currency 129 3 2 2 2" xfId="33030" xr:uid="{00000000-0005-0000-0000-000054300000}"/>
    <cellStyle name="Currency 129 3 2 2 3" xfId="51494" xr:uid="{00000000-0005-0000-0000-000055300000}"/>
    <cellStyle name="Currency 129 3 2 3" xfId="20222" xr:uid="{00000000-0005-0000-0000-000056300000}"/>
    <cellStyle name="Currency 129 3 2 3 2" xfId="39182" xr:uid="{00000000-0005-0000-0000-000057300000}"/>
    <cellStyle name="Currency 129 3 2 3 3" xfId="57646" xr:uid="{00000000-0005-0000-0000-000058300000}"/>
    <cellStyle name="Currency 129 3 2 4" xfId="26877" xr:uid="{00000000-0005-0000-0000-000059300000}"/>
    <cellStyle name="Currency 129 3 2 5" xfId="45341" xr:uid="{00000000-0005-0000-0000-00005A300000}"/>
    <cellStyle name="Currency 129 3 3" xfId="11004" xr:uid="{00000000-0005-0000-0000-00005B300000}"/>
    <cellStyle name="Currency 129 3 3 2" xfId="29964" xr:uid="{00000000-0005-0000-0000-00005C300000}"/>
    <cellStyle name="Currency 129 3 3 3" xfId="48428" xr:uid="{00000000-0005-0000-0000-00005D300000}"/>
    <cellStyle name="Currency 129 3 4" xfId="17156" xr:uid="{00000000-0005-0000-0000-00005E300000}"/>
    <cellStyle name="Currency 129 3 4 2" xfId="36116" xr:uid="{00000000-0005-0000-0000-00005F300000}"/>
    <cellStyle name="Currency 129 3 4 3" xfId="54580" xr:uid="{00000000-0005-0000-0000-000060300000}"/>
    <cellStyle name="Currency 129 3 5" xfId="23811" xr:uid="{00000000-0005-0000-0000-000061300000}"/>
    <cellStyle name="Currency 129 3 6" xfId="42275" xr:uid="{00000000-0005-0000-0000-000062300000}"/>
    <cellStyle name="Currency 129 4" xfId="6343" xr:uid="{00000000-0005-0000-0000-000063300000}"/>
    <cellStyle name="Currency 129 4 2" xfId="12536" xr:uid="{00000000-0005-0000-0000-000064300000}"/>
    <cellStyle name="Currency 129 4 2 2" xfId="31496" xr:uid="{00000000-0005-0000-0000-000065300000}"/>
    <cellStyle name="Currency 129 4 2 3" xfId="49960" xr:uid="{00000000-0005-0000-0000-000066300000}"/>
    <cellStyle name="Currency 129 4 3" xfId="18688" xr:uid="{00000000-0005-0000-0000-000067300000}"/>
    <cellStyle name="Currency 129 4 3 2" xfId="37648" xr:uid="{00000000-0005-0000-0000-000068300000}"/>
    <cellStyle name="Currency 129 4 3 3" xfId="56112" xr:uid="{00000000-0005-0000-0000-000069300000}"/>
    <cellStyle name="Currency 129 4 4" xfId="25343" xr:uid="{00000000-0005-0000-0000-00006A300000}"/>
    <cellStyle name="Currency 129 4 5" xfId="43807" xr:uid="{00000000-0005-0000-0000-00006B300000}"/>
    <cellStyle name="Currency 129 5" xfId="9470" xr:uid="{00000000-0005-0000-0000-00006C300000}"/>
    <cellStyle name="Currency 129 5 2" xfId="28430" xr:uid="{00000000-0005-0000-0000-00006D300000}"/>
    <cellStyle name="Currency 129 5 3" xfId="46894" xr:uid="{00000000-0005-0000-0000-00006E300000}"/>
    <cellStyle name="Currency 129 6" xfId="15622" xr:uid="{00000000-0005-0000-0000-00006F300000}"/>
    <cellStyle name="Currency 129 6 2" xfId="34582" xr:uid="{00000000-0005-0000-0000-000070300000}"/>
    <cellStyle name="Currency 129 6 3" xfId="53046" xr:uid="{00000000-0005-0000-0000-000071300000}"/>
    <cellStyle name="Currency 129 7" xfId="22277" xr:uid="{00000000-0005-0000-0000-000072300000}"/>
    <cellStyle name="Currency 129 8" xfId="40738" xr:uid="{00000000-0005-0000-0000-000073300000}"/>
    <cellStyle name="Currency 13" xfId="2209" xr:uid="{00000000-0005-0000-0000-000074300000}"/>
    <cellStyle name="Currency 13 2" xfId="2210" xr:uid="{00000000-0005-0000-0000-000075300000}"/>
    <cellStyle name="Currency 13 3" xfId="2211" xr:uid="{00000000-0005-0000-0000-000076300000}"/>
    <cellStyle name="Currency 130" xfId="2212" xr:uid="{00000000-0005-0000-0000-000077300000}"/>
    <cellStyle name="Currency 130 2" xfId="3950" xr:uid="{00000000-0005-0000-0000-000078300000}"/>
    <cellStyle name="Currency 130 2 2" xfId="5563" xr:uid="{00000000-0005-0000-0000-000079300000}"/>
    <cellStyle name="Currency 130 2 2 2" xfId="8648" xr:uid="{00000000-0005-0000-0000-00007A300000}"/>
    <cellStyle name="Currency 130 2 2 2 2" xfId="14840" xr:uid="{00000000-0005-0000-0000-00007B300000}"/>
    <cellStyle name="Currency 130 2 2 2 2 2" xfId="33800" xr:uid="{00000000-0005-0000-0000-00007C300000}"/>
    <cellStyle name="Currency 130 2 2 2 2 3" xfId="52264" xr:uid="{00000000-0005-0000-0000-00007D300000}"/>
    <cellStyle name="Currency 130 2 2 2 3" xfId="20992" xr:uid="{00000000-0005-0000-0000-00007E300000}"/>
    <cellStyle name="Currency 130 2 2 2 3 2" xfId="39952" xr:uid="{00000000-0005-0000-0000-00007F300000}"/>
    <cellStyle name="Currency 130 2 2 2 3 3" xfId="58416" xr:uid="{00000000-0005-0000-0000-000080300000}"/>
    <cellStyle name="Currency 130 2 2 2 4" xfId="27647" xr:uid="{00000000-0005-0000-0000-000081300000}"/>
    <cellStyle name="Currency 130 2 2 2 5" xfId="46111" xr:uid="{00000000-0005-0000-0000-000082300000}"/>
    <cellStyle name="Currency 130 2 2 3" xfId="11774" xr:uid="{00000000-0005-0000-0000-000083300000}"/>
    <cellStyle name="Currency 130 2 2 3 2" xfId="30734" xr:uid="{00000000-0005-0000-0000-000084300000}"/>
    <cellStyle name="Currency 130 2 2 3 3" xfId="49198" xr:uid="{00000000-0005-0000-0000-000085300000}"/>
    <cellStyle name="Currency 130 2 2 4" xfId="17926" xr:uid="{00000000-0005-0000-0000-000086300000}"/>
    <cellStyle name="Currency 130 2 2 4 2" xfId="36886" xr:uid="{00000000-0005-0000-0000-000087300000}"/>
    <cellStyle name="Currency 130 2 2 4 3" xfId="55350" xr:uid="{00000000-0005-0000-0000-000088300000}"/>
    <cellStyle name="Currency 130 2 2 5" xfId="24581" xr:uid="{00000000-0005-0000-0000-000089300000}"/>
    <cellStyle name="Currency 130 2 2 6" xfId="43045" xr:uid="{00000000-0005-0000-0000-00008A300000}"/>
    <cellStyle name="Currency 130 2 3" xfId="7113" xr:uid="{00000000-0005-0000-0000-00008B300000}"/>
    <cellStyle name="Currency 130 2 3 2" xfId="13306" xr:uid="{00000000-0005-0000-0000-00008C300000}"/>
    <cellStyle name="Currency 130 2 3 2 2" xfId="32266" xr:uid="{00000000-0005-0000-0000-00008D300000}"/>
    <cellStyle name="Currency 130 2 3 2 3" xfId="50730" xr:uid="{00000000-0005-0000-0000-00008E300000}"/>
    <cellStyle name="Currency 130 2 3 3" xfId="19458" xr:uid="{00000000-0005-0000-0000-00008F300000}"/>
    <cellStyle name="Currency 130 2 3 3 2" xfId="38418" xr:uid="{00000000-0005-0000-0000-000090300000}"/>
    <cellStyle name="Currency 130 2 3 3 3" xfId="56882" xr:uid="{00000000-0005-0000-0000-000091300000}"/>
    <cellStyle name="Currency 130 2 3 4" xfId="26113" xr:uid="{00000000-0005-0000-0000-000092300000}"/>
    <cellStyle name="Currency 130 2 3 5" xfId="44577" xr:uid="{00000000-0005-0000-0000-000093300000}"/>
    <cellStyle name="Currency 130 2 4" xfId="10240" xr:uid="{00000000-0005-0000-0000-000094300000}"/>
    <cellStyle name="Currency 130 2 4 2" xfId="29200" xr:uid="{00000000-0005-0000-0000-000095300000}"/>
    <cellStyle name="Currency 130 2 4 3" xfId="47664" xr:uid="{00000000-0005-0000-0000-000096300000}"/>
    <cellStyle name="Currency 130 2 5" xfId="16392" xr:uid="{00000000-0005-0000-0000-000097300000}"/>
    <cellStyle name="Currency 130 2 5 2" xfId="35352" xr:uid="{00000000-0005-0000-0000-000098300000}"/>
    <cellStyle name="Currency 130 2 5 3" xfId="53816" xr:uid="{00000000-0005-0000-0000-000099300000}"/>
    <cellStyle name="Currency 130 2 6" xfId="23047" xr:uid="{00000000-0005-0000-0000-00009A300000}"/>
    <cellStyle name="Currency 130 2 7" xfId="41511" xr:uid="{00000000-0005-0000-0000-00009B300000}"/>
    <cellStyle name="Currency 130 3" xfId="4780" xr:uid="{00000000-0005-0000-0000-00009C300000}"/>
    <cellStyle name="Currency 130 3 2" xfId="7879" xr:uid="{00000000-0005-0000-0000-00009D300000}"/>
    <cellStyle name="Currency 130 3 2 2" xfId="14071" xr:uid="{00000000-0005-0000-0000-00009E300000}"/>
    <cellStyle name="Currency 130 3 2 2 2" xfId="33031" xr:uid="{00000000-0005-0000-0000-00009F300000}"/>
    <cellStyle name="Currency 130 3 2 2 3" xfId="51495" xr:uid="{00000000-0005-0000-0000-0000A0300000}"/>
    <cellStyle name="Currency 130 3 2 3" xfId="20223" xr:uid="{00000000-0005-0000-0000-0000A1300000}"/>
    <cellStyle name="Currency 130 3 2 3 2" xfId="39183" xr:uid="{00000000-0005-0000-0000-0000A2300000}"/>
    <cellStyle name="Currency 130 3 2 3 3" xfId="57647" xr:uid="{00000000-0005-0000-0000-0000A3300000}"/>
    <cellStyle name="Currency 130 3 2 4" xfId="26878" xr:uid="{00000000-0005-0000-0000-0000A4300000}"/>
    <cellStyle name="Currency 130 3 2 5" xfId="45342" xr:uid="{00000000-0005-0000-0000-0000A5300000}"/>
    <cellStyle name="Currency 130 3 3" xfId="11005" xr:uid="{00000000-0005-0000-0000-0000A6300000}"/>
    <cellStyle name="Currency 130 3 3 2" xfId="29965" xr:uid="{00000000-0005-0000-0000-0000A7300000}"/>
    <cellStyle name="Currency 130 3 3 3" xfId="48429" xr:uid="{00000000-0005-0000-0000-0000A8300000}"/>
    <cellStyle name="Currency 130 3 4" xfId="17157" xr:uid="{00000000-0005-0000-0000-0000A9300000}"/>
    <cellStyle name="Currency 130 3 4 2" xfId="36117" xr:uid="{00000000-0005-0000-0000-0000AA300000}"/>
    <cellStyle name="Currency 130 3 4 3" xfId="54581" xr:uid="{00000000-0005-0000-0000-0000AB300000}"/>
    <cellStyle name="Currency 130 3 5" xfId="23812" xr:uid="{00000000-0005-0000-0000-0000AC300000}"/>
    <cellStyle name="Currency 130 3 6" xfId="42276" xr:uid="{00000000-0005-0000-0000-0000AD300000}"/>
    <cellStyle name="Currency 130 4" xfId="6344" xr:uid="{00000000-0005-0000-0000-0000AE300000}"/>
    <cellStyle name="Currency 130 4 2" xfId="12537" xr:uid="{00000000-0005-0000-0000-0000AF300000}"/>
    <cellStyle name="Currency 130 4 2 2" xfId="31497" xr:uid="{00000000-0005-0000-0000-0000B0300000}"/>
    <cellStyle name="Currency 130 4 2 3" xfId="49961" xr:uid="{00000000-0005-0000-0000-0000B1300000}"/>
    <cellStyle name="Currency 130 4 3" xfId="18689" xr:uid="{00000000-0005-0000-0000-0000B2300000}"/>
    <cellStyle name="Currency 130 4 3 2" xfId="37649" xr:uid="{00000000-0005-0000-0000-0000B3300000}"/>
    <cellStyle name="Currency 130 4 3 3" xfId="56113" xr:uid="{00000000-0005-0000-0000-0000B4300000}"/>
    <cellStyle name="Currency 130 4 4" xfId="25344" xr:uid="{00000000-0005-0000-0000-0000B5300000}"/>
    <cellStyle name="Currency 130 4 5" xfId="43808" xr:uid="{00000000-0005-0000-0000-0000B6300000}"/>
    <cellStyle name="Currency 130 5" xfId="9471" xr:uid="{00000000-0005-0000-0000-0000B7300000}"/>
    <cellStyle name="Currency 130 5 2" xfId="28431" xr:uid="{00000000-0005-0000-0000-0000B8300000}"/>
    <cellStyle name="Currency 130 5 3" xfId="46895" xr:uid="{00000000-0005-0000-0000-0000B9300000}"/>
    <cellStyle name="Currency 130 6" xfId="15623" xr:uid="{00000000-0005-0000-0000-0000BA300000}"/>
    <cellStyle name="Currency 130 6 2" xfId="34583" xr:uid="{00000000-0005-0000-0000-0000BB300000}"/>
    <cellStyle name="Currency 130 6 3" xfId="53047" xr:uid="{00000000-0005-0000-0000-0000BC300000}"/>
    <cellStyle name="Currency 130 7" xfId="22278" xr:uid="{00000000-0005-0000-0000-0000BD300000}"/>
    <cellStyle name="Currency 130 8" xfId="40739" xr:uid="{00000000-0005-0000-0000-0000BE300000}"/>
    <cellStyle name="Currency 131" xfId="2213" xr:uid="{00000000-0005-0000-0000-0000BF300000}"/>
    <cellStyle name="Currency 132" xfId="2214" xr:uid="{00000000-0005-0000-0000-0000C0300000}"/>
    <cellStyle name="Currency 133" xfId="2215" xr:uid="{00000000-0005-0000-0000-0000C1300000}"/>
    <cellStyle name="Currency 134" xfId="2216" xr:uid="{00000000-0005-0000-0000-0000C2300000}"/>
    <cellStyle name="Currency 135" xfId="2217" xr:uid="{00000000-0005-0000-0000-0000C3300000}"/>
    <cellStyle name="Currency 136" xfId="2218" xr:uid="{00000000-0005-0000-0000-0000C4300000}"/>
    <cellStyle name="Currency 137" xfId="2219" xr:uid="{00000000-0005-0000-0000-0000C5300000}"/>
    <cellStyle name="Currency 138" xfId="2220" xr:uid="{00000000-0005-0000-0000-0000C6300000}"/>
    <cellStyle name="Currency 139" xfId="2221" xr:uid="{00000000-0005-0000-0000-0000C7300000}"/>
    <cellStyle name="Currency 14" xfId="2222" xr:uid="{00000000-0005-0000-0000-0000C8300000}"/>
    <cellStyle name="Currency 14 2" xfId="2223" xr:uid="{00000000-0005-0000-0000-0000C9300000}"/>
    <cellStyle name="Currency 14 3" xfId="2224" xr:uid="{00000000-0005-0000-0000-0000CA300000}"/>
    <cellStyle name="Currency 140" xfId="2225" xr:uid="{00000000-0005-0000-0000-0000CB300000}"/>
    <cellStyle name="Currency 141" xfId="2226" xr:uid="{00000000-0005-0000-0000-0000CC300000}"/>
    <cellStyle name="Currency 142" xfId="2227" xr:uid="{00000000-0005-0000-0000-0000CD300000}"/>
    <cellStyle name="Currency 143" xfId="2228" xr:uid="{00000000-0005-0000-0000-0000CE300000}"/>
    <cellStyle name="Currency 144" xfId="2229" xr:uid="{00000000-0005-0000-0000-0000CF300000}"/>
    <cellStyle name="Currency 145" xfId="2230" xr:uid="{00000000-0005-0000-0000-0000D0300000}"/>
    <cellStyle name="Currency 146" xfId="2231" xr:uid="{00000000-0005-0000-0000-0000D1300000}"/>
    <cellStyle name="Currency 147" xfId="2232" xr:uid="{00000000-0005-0000-0000-0000D2300000}"/>
    <cellStyle name="Currency 148" xfId="2233" xr:uid="{00000000-0005-0000-0000-0000D3300000}"/>
    <cellStyle name="Currency 149" xfId="2234" xr:uid="{00000000-0005-0000-0000-0000D4300000}"/>
    <cellStyle name="Currency 15" xfId="2235" xr:uid="{00000000-0005-0000-0000-0000D5300000}"/>
    <cellStyle name="Currency 15 2" xfId="2236" xr:uid="{00000000-0005-0000-0000-0000D6300000}"/>
    <cellStyle name="Currency 15 3" xfId="2237" xr:uid="{00000000-0005-0000-0000-0000D7300000}"/>
    <cellStyle name="Currency 150" xfId="2238" xr:uid="{00000000-0005-0000-0000-0000D8300000}"/>
    <cellStyle name="Currency 151" xfId="2239" xr:uid="{00000000-0005-0000-0000-0000D9300000}"/>
    <cellStyle name="Currency 152" xfId="2240" xr:uid="{00000000-0005-0000-0000-0000DA300000}"/>
    <cellStyle name="Currency 153" xfId="2241" xr:uid="{00000000-0005-0000-0000-0000DB300000}"/>
    <cellStyle name="Currency 154" xfId="2242" xr:uid="{00000000-0005-0000-0000-0000DC300000}"/>
    <cellStyle name="Currency 155" xfId="2243" xr:uid="{00000000-0005-0000-0000-0000DD300000}"/>
    <cellStyle name="Currency 156" xfId="2244" xr:uid="{00000000-0005-0000-0000-0000DE300000}"/>
    <cellStyle name="Currency 157" xfId="2245" xr:uid="{00000000-0005-0000-0000-0000DF300000}"/>
    <cellStyle name="Currency 158" xfId="2246" xr:uid="{00000000-0005-0000-0000-0000E0300000}"/>
    <cellStyle name="Currency 159" xfId="2247" xr:uid="{00000000-0005-0000-0000-0000E1300000}"/>
    <cellStyle name="Currency 159 2" xfId="3951" xr:uid="{00000000-0005-0000-0000-0000E2300000}"/>
    <cellStyle name="Currency 159 2 2" xfId="5564" xr:uid="{00000000-0005-0000-0000-0000E3300000}"/>
    <cellStyle name="Currency 159 2 2 2" xfId="8649" xr:uid="{00000000-0005-0000-0000-0000E4300000}"/>
    <cellStyle name="Currency 159 2 2 2 2" xfId="14841" xr:uid="{00000000-0005-0000-0000-0000E5300000}"/>
    <cellStyle name="Currency 159 2 2 2 2 2" xfId="33801" xr:uid="{00000000-0005-0000-0000-0000E6300000}"/>
    <cellStyle name="Currency 159 2 2 2 2 3" xfId="52265" xr:uid="{00000000-0005-0000-0000-0000E7300000}"/>
    <cellStyle name="Currency 159 2 2 2 3" xfId="20993" xr:uid="{00000000-0005-0000-0000-0000E8300000}"/>
    <cellStyle name="Currency 159 2 2 2 3 2" xfId="39953" xr:uid="{00000000-0005-0000-0000-0000E9300000}"/>
    <cellStyle name="Currency 159 2 2 2 3 3" xfId="58417" xr:uid="{00000000-0005-0000-0000-0000EA300000}"/>
    <cellStyle name="Currency 159 2 2 2 4" xfId="27648" xr:uid="{00000000-0005-0000-0000-0000EB300000}"/>
    <cellStyle name="Currency 159 2 2 2 5" xfId="46112" xr:uid="{00000000-0005-0000-0000-0000EC300000}"/>
    <cellStyle name="Currency 159 2 2 3" xfId="11775" xr:uid="{00000000-0005-0000-0000-0000ED300000}"/>
    <cellStyle name="Currency 159 2 2 3 2" xfId="30735" xr:uid="{00000000-0005-0000-0000-0000EE300000}"/>
    <cellStyle name="Currency 159 2 2 3 3" xfId="49199" xr:uid="{00000000-0005-0000-0000-0000EF300000}"/>
    <cellStyle name="Currency 159 2 2 4" xfId="17927" xr:uid="{00000000-0005-0000-0000-0000F0300000}"/>
    <cellStyle name="Currency 159 2 2 4 2" xfId="36887" xr:uid="{00000000-0005-0000-0000-0000F1300000}"/>
    <cellStyle name="Currency 159 2 2 4 3" xfId="55351" xr:uid="{00000000-0005-0000-0000-0000F2300000}"/>
    <cellStyle name="Currency 159 2 2 5" xfId="24582" xr:uid="{00000000-0005-0000-0000-0000F3300000}"/>
    <cellStyle name="Currency 159 2 2 6" xfId="43046" xr:uid="{00000000-0005-0000-0000-0000F4300000}"/>
    <cellStyle name="Currency 159 2 3" xfId="7114" xr:uid="{00000000-0005-0000-0000-0000F5300000}"/>
    <cellStyle name="Currency 159 2 3 2" xfId="13307" xr:uid="{00000000-0005-0000-0000-0000F6300000}"/>
    <cellStyle name="Currency 159 2 3 2 2" xfId="32267" xr:uid="{00000000-0005-0000-0000-0000F7300000}"/>
    <cellStyle name="Currency 159 2 3 2 3" xfId="50731" xr:uid="{00000000-0005-0000-0000-0000F8300000}"/>
    <cellStyle name="Currency 159 2 3 3" xfId="19459" xr:uid="{00000000-0005-0000-0000-0000F9300000}"/>
    <cellStyle name="Currency 159 2 3 3 2" xfId="38419" xr:uid="{00000000-0005-0000-0000-0000FA300000}"/>
    <cellStyle name="Currency 159 2 3 3 3" xfId="56883" xr:uid="{00000000-0005-0000-0000-0000FB300000}"/>
    <cellStyle name="Currency 159 2 3 4" xfId="26114" xr:uid="{00000000-0005-0000-0000-0000FC300000}"/>
    <cellStyle name="Currency 159 2 3 5" xfId="44578" xr:uid="{00000000-0005-0000-0000-0000FD300000}"/>
    <cellStyle name="Currency 159 2 4" xfId="10241" xr:uid="{00000000-0005-0000-0000-0000FE300000}"/>
    <cellStyle name="Currency 159 2 4 2" xfId="29201" xr:uid="{00000000-0005-0000-0000-0000FF300000}"/>
    <cellStyle name="Currency 159 2 4 3" xfId="47665" xr:uid="{00000000-0005-0000-0000-000000310000}"/>
    <cellStyle name="Currency 159 2 5" xfId="16393" xr:uid="{00000000-0005-0000-0000-000001310000}"/>
    <cellStyle name="Currency 159 2 5 2" xfId="35353" xr:uid="{00000000-0005-0000-0000-000002310000}"/>
    <cellStyle name="Currency 159 2 5 3" xfId="53817" xr:uid="{00000000-0005-0000-0000-000003310000}"/>
    <cellStyle name="Currency 159 2 6" xfId="23048" xr:uid="{00000000-0005-0000-0000-000004310000}"/>
    <cellStyle name="Currency 159 2 7" xfId="41512" xr:uid="{00000000-0005-0000-0000-000005310000}"/>
    <cellStyle name="Currency 159 3" xfId="4781" xr:uid="{00000000-0005-0000-0000-000006310000}"/>
    <cellStyle name="Currency 159 3 2" xfId="7880" xr:uid="{00000000-0005-0000-0000-000007310000}"/>
    <cellStyle name="Currency 159 3 2 2" xfId="14072" xr:uid="{00000000-0005-0000-0000-000008310000}"/>
    <cellStyle name="Currency 159 3 2 2 2" xfId="33032" xr:uid="{00000000-0005-0000-0000-000009310000}"/>
    <cellStyle name="Currency 159 3 2 2 3" xfId="51496" xr:uid="{00000000-0005-0000-0000-00000A310000}"/>
    <cellStyle name="Currency 159 3 2 3" xfId="20224" xr:uid="{00000000-0005-0000-0000-00000B310000}"/>
    <cellStyle name="Currency 159 3 2 3 2" xfId="39184" xr:uid="{00000000-0005-0000-0000-00000C310000}"/>
    <cellStyle name="Currency 159 3 2 3 3" xfId="57648" xr:uid="{00000000-0005-0000-0000-00000D310000}"/>
    <cellStyle name="Currency 159 3 2 4" xfId="26879" xr:uid="{00000000-0005-0000-0000-00000E310000}"/>
    <cellStyle name="Currency 159 3 2 5" xfId="45343" xr:uid="{00000000-0005-0000-0000-00000F310000}"/>
    <cellStyle name="Currency 159 3 3" xfId="11006" xr:uid="{00000000-0005-0000-0000-000010310000}"/>
    <cellStyle name="Currency 159 3 3 2" xfId="29966" xr:uid="{00000000-0005-0000-0000-000011310000}"/>
    <cellStyle name="Currency 159 3 3 3" xfId="48430" xr:uid="{00000000-0005-0000-0000-000012310000}"/>
    <cellStyle name="Currency 159 3 4" xfId="17158" xr:uid="{00000000-0005-0000-0000-000013310000}"/>
    <cellStyle name="Currency 159 3 4 2" xfId="36118" xr:uid="{00000000-0005-0000-0000-000014310000}"/>
    <cellStyle name="Currency 159 3 4 3" xfId="54582" xr:uid="{00000000-0005-0000-0000-000015310000}"/>
    <cellStyle name="Currency 159 3 5" xfId="23813" xr:uid="{00000000-0005-0000-0000-000016310000}"/>
    <cellStyle name="Currency 159 3 6" xfId="42277" xr:uid="{00000000-0005-0000-0000-000017310000}"/>
    <cellStyle name="Currency 159 4" xfId="6345" xr:uid="{00000000-0005-0000-0000-000018310000}"/>
    <cellStyle name="Currency 159 4 2" xfId="12538" xr:uid="{00000000-0005-0000-0000-000019310000}"/>
    <cellStyle name="Currency 159 4 2 2" xfId="31498" xr:uid="{00000000-0005-0000-0000-00001A310000}"/>
    <cellStyle name="Currency 159 4 2 3" xfId="49962" xr:uid="{00000000-0005-0000-0000-00001B310000}"/>
    <cellStyle name="Currency 159 4 3" xfId="18690" xr:uid="{00000000-0005-0000-0000-00001C310000}"/>
    <cellStyle name="Currency 159 4 3 2" xfId="37650" xr:uid="{00000000-0005-0000-0000-00001D310000}"/>
    <cellStyle name="Currency 159 4 3 3" xfId="56114" xr:uid="{00000000-0005-0000-0000-00001E310000}"/>
    <cellStyle name="Currency 159 4 4" xfId="25345" xr:uid="{00000000-0005-0000-0000-00001F310000}"/>
    <cellStyle name="Currency 159 4 5" xfId="43809" xr:uid="{00000000-0005-0000-0000-000020310000}"/>
    <cellStyle name="Currency 159 5" xfId="9472" xr:uid="{00000000-0005-0000-0000-000021310000}"/>
    <cellStyle name="Currency 159 5 2" xfId="28432" xr:uid="{00000000-0005-0000-0000-000022310000}"/>
    <cellStyle name="Currency 159 5 3" xfId="46896" xr:uid="{00000000-0005-0000-0000-000023310000}"/>
    <cellStyle name="Currency 159 6" xfId="15624" xr:uid="{00000000-0005-0000-0000-000024310000}"/>
    <cellStyle name="Currency 159 6 2" xfId="34584" xr:uid="{00000000-0005-0000-0000-000025310000}"/>
    <cellStyle name="Currency 159 6 3" xfId="53048" xr:uid="{00000000-0005-0000-0000-000026310000}"/>
    <cellStyle name="Currency 159 7" xfId="22279" xr:uid="{00000000-0005-0000-0000-000027310000}"/>
    <cellStyle name="Currency 159 8" xfId="40740" xr:uid="{00000000-0005-0000-0000-000028310000}"/>
    <cellStyle name="Currency 16" xfId="2248" xr:uid="{00000000-0005-0000-0000-000029310000}"/>
    <cellStyle name="Currency 16 2" xfId="2249" xr:uid="{00000000-0005-0000-0000-00002A310000}"/>
    <cellStyle name="Currency 16 3" xfId="2250" xr:uid="{00000000-0005-0000-0000-00002B310000}"/>
    <cellStyle name="Currency 160" xfId="465" xr:uid="{00000000-0005-0000-0000-00002C310000}"/>
    <cellStyle name="Currency 161" xfId="3709" xr:uid="{00000000-0005-0000-0000-00002D310000}"/>
    <cellStyle name="Currency 162" xfId="3811" xr:uid="{00000000-0005-0000-0000-00002E310000}"/>
    <cellStyle name="Currency 162 2" xfId="3816" xr:uid="{00000000-0005-0000-0000-00002F310000}"/>
    <cellStyle name="Currency 162 3" xfId="5407" xr:uid="{00000000-0005-0000-0000-000030310000}"/>
    <cellStyle name="Currency 162 3 2" xfId="8492" xr:uid="{00000000-0005-0000-0000-000031310000}"/>
    <cellStyle name="Currency 162 3 2 2" xfId="14684" xr:uid="{00000000-0005-0000-0000-000032310000}"/>
    <cellStyle name="Currency 162 3 2 2 2" xfId="33644" xr:uid="{00000000-0005-0000-0000-000033310000}"/>
    <cellStyle name="Currency 162 3 2 2 3" xfId="52108" xr:uid="{00000000-0005-0000-0000-000034310000}"/>
    <cellStyle name="Currency 162 3 2 3" xfId="20836" xr:uid="{00000000-0005-0000-0000-000035310000}"/>
    <cellStyle name="Currency 162 3 2 3 2" xfId="39796" xr:uid="{00000000-0005-0000-0000-000036310000}"/>
    <cellStyle name="Currency 162 3 2 3 3" xfId="58260" xr:uid="{00000000-0005-0000-0000-000037310000}"/>
    <cellStyle name="Currency 162 3 2 4" xfId="27491" xr:uid="{00000000-0005-0000-0000-000038310000}"/>
    <cellStyle name="Currency 162 3 2 5" xfId="45955" xr:uid="{00000000-0005-0000-0000-000039310000}"/>
    <cellStyle name="Currency 162 3 3" xfId="11618" xr:uid="{00000000-0005-0000-0000-00003A310000}"/>
    <cellStyle name="Currency 162 3 3 2" xfId="30578" xr:uid="{00000000-0005-0000-0000-00003B310000}"/>
    <cellStyle name="Currency 162 3 3 3" xfId="49042" xr:uid="{00000000-0005-0000-0000-00003C310000}"/>
    <cellStyle name="Currency 162 3 4" xfId="17770" xr:uid="{00000000-0005-0000-0000-00003D310000}"/>
    <cellStyle name="Currency 162 3 4 2" xfId="36730" xr:uid="{00000000-0005-0000-0000-00003E310000}"/>
    <cellStyle name="Currency 162 3 4 3" xfId="55194" xr:uid="{00000000-0005-0000-0000-00003F310000}"/>
    <cellStyle name="Currency 162 3 5" xfId="24425" xr:uid="{00000000-0005-0000-0000-000040310000}"/>
    <cellStyle name="Currency 162 3 6" xfId="42889" xr:uid="{00000000-0005-0000-0000-000041310000}"/>
    <cellStyle name="Currency 162 4" xfId="6957" xr:uid="{00000000-0005-0000-0000-000042310000}"/>
    <cellStyle name="Currency 162 4 2" xfId="13150" xr:uid="{00000000-0005-0000-0000-000043310000}"/>
    <cellStyle name="Currency 162 4 2 2" xfId="32110" xr:uid="{00000000-0005-0000-0000-000044310000}"/>
    <cellStyle name="Currency 162 4 2 3" xfId="50574" xr:uid="{00000000-0005-0000-0000-000045310000}"/>
    <cellStyle name="Currency 162 4 3" xfId="19302" xr:uid="{00000000-0005-0000-0000-000046310000}"/>
    <cellStyle name="Currency 162 4 3 2" xfId="38262" xr:uid="{00000000-0005-0000-0000-000047310000}"/>
    <cellStyle name="Currency 162 4 3 3" xfId="56726" xr:uid="{00000000-0005-0000-0000-000048310000}"/>
    <cellStyle name="Currency 162 4 4" xfId="25957" xr:uid="{00000000-0005-0000-0000-000049310000}"/>
    <cellStyle name="Currency 162 4 5" xfId="44421" xr:uid="{00000000-0005-0000-0000-00004A310000}"/>
    <cellStyle name="Currency 162 5" xfId="10084" xr:uid="{00000000-0005-0000-0000-00004B310000}"/>
    <cellStyle name="Currency 162 5 2" xfId="29044" xr:uid="{00000000-0005-0000-0000-00004C310000}"/>
    <cellStyle name="Currency 162 5 3" xfId="47508" xr:uid="{00000000-0005-0000-0000-00004D310000}"/>
    <cellStyle name="Currency 162 6" xfId="16236" xr:uid="{00000000-0005-0000-0000-00004E310000}"/>
    <cellStyle name="Currency 162 6 2" xfId="35196" xr:uid="{00000000-0005-0000-0000-00004F310000}"/>
    <cellStyle name="Currency 162 6 3" xfId="53660" xr:uid="{00000000-0005-0000-0000-000050310000}"/>
    <cellStyle name="Currency 162 7" xfId="22891" xr:uid="{00000000-0005-0000-0000-000051310000}"/>
    <cellStyle name="Currency 162 8" xfId="41355" xr:uid="{00000000-0005-0000-0000-000052310000}"/>
    <cellStyle name="Currency 163" xfId="4550" xr:uid="{00000000-0005-0000-0000-000053310000}"/>
    <cellStyle name="Currency 164" xfId="4618" xr:uid="{00000000-0005-0000-0000-000054310000}"/>
    <cellStyle name="Currency 165" xfId="4558" xr:uid="{00000000-0005-0000-0000-000055310000}"/>
    <cellStyle name="Currency 166" xfId="4609" xr:uid="{00000000-0005-0000-0000-000056310000}"/>
    <cellStyle name="Currency 167" xfId="4569" xr:uid="{00000000-0005-0000-0000-000057310000}"/>
    <cellStyle name="Currency 168" xfId="4555" xr:uid="{00000000-0005-0000-0000-000058310000}"/>
    <cellStyle name="Currency 169" xfId="4611" xr:uid="{00000000-0005-0000-0000-000059310000}"/>
    <cellStyle name="Currency 17" xfId="2251" xr:uid="{00000000-0005-0000-0000-00005A310000}"/>
    <cellStyle name="Currency 17 2" xfId="2252" xr:uid="{00000000-0005-0000-0000-00005B310000}"/>
    <cellStyle name="Currency 17 3" xfId="2253" xr:uid="{00000000-0005-0000-0000-00005C310000}"/>
    <cellStyle name="Currency 170" xfId="4567" xr:uid="{00000000-0005-0000-0000-00005D310000}"/>
    <cellStyle name="Currency 171" xfId="4607" xr:uid="{00000000-0005-0000-0000-00005E310000}"/>
    <cellStyle name="Currency 172" xfId="4598" xr:uid="{00000000-0005-0000-0000-00005F310000}"/>
    <cellStyle name="Currency 173" xfId="4572" xr:uid="{00000000-0005-0000-0000-000060310000}"/>
    <cellStyle name="Currency 174" xfId="4594" xr:uid="{00000000-0005-0000-0000-000061310000}"/>
    <cellStyle name="Currency 175" xfId="4579" xr:uid="{00000000-0005-0000-0000-000062310000}"/>
    <cellStyle name="Currency 176" xfId="4575" xr:uid="{00000000-0005-0000-0000-000063310000}"/>
    <cellStyle name="Currency 177" xfId="4591" xr:uid="{00000000-0005-0000-0000-000064310000}"/>
    <cellStyle name="Currency 178" xfId="4578" xr:uid="{00000000-0005-0000-0000-000065310000}"/>
    <cellStyle name="Currency 179" xfId="3820" xr:uid="{00000000-0005-0000-0000-000066310000}"/>
    <cellStyle name="Currency 179 2" xfId="5409" xr:uid="{00000000-0005-0000-0000-000067310000}"/>
    <cellStyle name="Currency 179 2 2" xfId="8494" xr:uid="{00000000-0005-0000-0000-000068310000}"/>
    <cellStyle name="Currency 179 2 2 2" xfId="14686" xr:uid="{00000000-0005-0000-0000-000069310000}"/>
    <cellStyle name="Currency 179 2 2 2 2" xfId="33646" xr:uid="{00000000-0005-0000-0000-00006A310000}"/>
    <cellStyle name="Currency 179 2 2 2 3" xfId="52110" xr:uid="{00000000-0005-0000-0000-00006B310000}"/>
    <cellStyle name="Currency 179 2 2 3" xfId="20838" xr:uid="{00000000-0005-0000-0000-00006C310000}"/>
    <cellStyle name="Currency 179 2 2 3 2" xfId="39798" xr:uid="{00000000-0005-0000-0000-00006D310000}"/>
    <cellStyle name="Currency 179 2 2 3 3" xfId="58262" xr:uid="{00000000-0005-0000-0000-00006E310000}"/>
    <cellStyle name="Currency 179 2 2 4" xfId="27493" xr:uid="{00000000-0005-0000-0000-00006F310000}"/>
    <cellStyle name="Currency 179 2 2 5" xfId="45957" xr:uid="{00000000-0005-0000-0000-000070310000}"/>
    <cellStyle name="Currency 179 2 3" xfId="11620" xr:uid="{00000000-0005-0000-0000-000071310000}"/>
    <cellStyle name="Currency 179 2 3 2" xfId="30580" xr:uid="{00000000-0005-0000-0000-000072310000}"/>
    <cellStyle name="Currency 179 2 3 3" xfId="49044" xr:uid="{00000000-0005-0000-0000-000073310000}"/>
    <cellStyle name="Currency 179 2 4" xfId="17772" xr:uid="{00000000-0005-0000-0000-000074310000}"/>
    <cellStyle name="Currency 179 2 4 2" xfId="36732" xr:uid="{00000000-0005-0000-0000-000075310000}"/>
    <cellStyle name="Currency 179 2 4 3" xfId="55196" xr:uid="{00000000-0005-0000-0000-000076310000}"/>
    <cellStyle name="Currency 179 2 5" xfId="24427" xr:uid="{00000000-0005-0000-0000-000077310000}"/>
    <cellStyle name="Currency 179 2 6" xfId="42891" xr:uid="{00000000-0005-0000-0000-000078310000}"/>
    <cellStyle name="Currency 179 3" xfId="6959" xr:uid="{00000000-0005-0000-0000-000079310000}"/>
    <cellStyle name="Currency 179 3 2" xfId="13152" xr:uid="{00000000-0005-0000-0000-00007A310000}"/>
    <cellStyle name="Currency 179 3 2 2" xfId="32112" xr:uid="{00000000-0005-0000-0000-00007B310000}"/>
    <cellStyle name="Currency 179 3 2 3" xfId="50576" xr:uid="{00000000-0005-0000-0000-00007C310000}"/>
    <cellStyle name="Currency 179 3 3" xfId="19304" xr:uid="{00000000-0005-0000-0000-00007D310000}"/>
    <cellStyle name="Currency 179 3 3 2" xfId="38264" xr:uid="{00000000-0005-0000-0000-00007E310000}"/>
    <cellStyle name="Currency 179 3 3 3" xfId="56728" xr:uid="{00000000-0005-0000-0000-00007F310000}"/>
    <cellStyle name="Currency 179 3 4" xfId="25959" xr:uid="{00000000-0005-0000-0000-000080310000}"/>
    <cellStyle name="Currency 179 3 5" xfId="44423" xr:uid="{00000000-0005-0000-0000-000081310000}"/>
    <cellStyle name="Currency 179 4" xfId="10086" xr:uid="{00000000-0005-0000-0000-000082310000}"/>
    <cellStyle name="Currency 179 4 2" xfId="29046" xr:uid="{00000000-0005-0000-0000-000083310000}"/>
    <cellStyle name="Currency 179 4 3" xfId="47510" xr:uid="{00000000-0005-0000-0000-000084310000}"/>
    <cellStyle name="Currency 179 5" xfId="16238" xr:uid="{00000000-0005-0000-0000-000085310000}"/>
    <cellStyle name="Currency 179 5 2" xfId="35198" xr:uid="{00000000-0005-0000-0000-000086310000}"/>
    <cellStyle name="Currency 179 5 3" xfId="53662" xr:uid="{00000000-0005-0000-0000-000087310000}"/>
    <cellStyle name="Currency 179 6" xfId="22893" xr:uid="{00000000-0005-0000-0000-000088310000}"/>
    <cellStyle name="Currency 179 7" xfId="41357" xr:uid="{00000000-0005-0000-0000-000089310000}"/>
    <cellStyle name="Currency 18" xfId="2254" xr:uid="{00000000-0005-0000-0000-00008A310000}"/>
    <cellStyle name="Currency 18 2" xfId="2255" xr:uid="{00000000-0005-0000-0000-00008B310000}"/>
    <cellStyle name="Currency 18 3" xfId="2256" xr:uid="{00000000-0005-0000-0000-00008C310000}"/>
    <cellStyle name="Currency 180" xfId="6188" xr:uid="{00000000-0005-0000-0000-00008D310000}"/>
    <cellStyle name="Currency 181" xfId="9259" xr:uid="{00000000-0005-0000-0000-00008E310000}"/>
    <cellStyle name="Currency 182" xfId="9263" xr:uid="{00000000-0005-0000-0000-00008F310000}"/>
    <cellStyle name="Currency 183" xfId="9315" xr:uid="{00000000-0005-0000-0000-000090310000}"/>
    <cellStyle name="Currency 184" xfId="359" xr:uid="{00000000-0005-0000-0000-000091310000}"/>
    <cellStyle name="Currency 185" xfId="4385" xr:uid="{00000000-0005-0000-0000-000092310000}"/>
    <cellStyle name="Currency 186" xfId="21686" xr:uid="{00000000-0005-0000-0000-000093310000}"/>
    <cellStyle name="Currency 187" xfId="21880" xr:uid="{00000000-0005-0000-0000-000094310000}"/>
    <cellStyle name="Currency 188" xfId="21958" xr:uid="{00000000-0005-0000-0000-000095310000}"/>
    <cellStyle name="Currency 189" xfId="21850" xr:uid="{00000000-0005-0000-0000-000096310000}"/>
    <cellStyle name="Currency 19" xfId="2257" xr:uid="{00000000-0005-0000-0000-000097310000}"/>
    <cellStyle name="Currency 19 2" xfId="2258" xr:uid="{00000000-0005-0000-0000-000098310000}"/>
    <cellStyle name="Currency 19 3" xfId="2259" xr:uid="{00000000-0005-0000-0000-000099310000}"/>
    <cellStyle name="Currency 190" xfId="21770" xr:uid="{00000000-0005-0000-0000-00009A310000}"/>
    <cellStyle name="Currency 191" xfId="21801" xr:uid="{00000000-0005-0000-0000-00009B310000}"/>
    <cellStyle name="Currency 192" xfId="21898" xr:uid="{00000000-0005-0000-0000-00009C310000}"/>
    <cellStyle name="Currency 193" xfId="21653" xr:uid="{00000000-0005-0000-0000-00009D310000}"/>
    <cellStyle name="Currency 194" xfId="21940" xr:uid="{00000000-0005-0000-0000-00009E310000}"/>
    <cellStyle name="Currency 195" xfId="21990" xr:uid="{00000000-0005-0000-0000-00009F310000}"/>
    <cellStyle name="Currency 196" xfId="21870" xr:uid="{00000000-0005-0000-0000-0000A0310000}"/>
    <cellStyle name="Currency 197" xfId="21673" xr:uid="{00000000-0005-0000-0000-0000A1310000}"/>
    <cellStyle name="Currency 198" xfId="22124" xr:uid="{00000000-0005-0000-0000-0000A2310000}"/>
    <cellStyle name="Currency 199" xfId="40585" xr:uid="{00000000-0005-0000-0000-0000A3310000}"/>
    <cellStyle name="Currency 2" xfId="11" xr:uid="{00000000-0005-0000-0000-0000A4310000}"/>
    <cellStyle name="Currency 2 10" xfId="442" xr:uid="{00000000-0005-0000-0000-0000A5310000}"/>
    <cellStyle name="Currency 2 10 2" xfId="3731" xr:uid="{00000000-0005-0000-0000-0000A6310000}"/>
    <cellStyle name="Currency 2 10 3" xfId="2261" xr:uid="{00000000-0005-0000-0000-0000A7310000}"/>
    <cellStyle name="Currency 2 11" xfId="441" xr:uid="{00000000-0005-0000-0000-0000A8310000}"/>
    <cellStyle name="Currency 2 11 2" xfId="3732" xr:uid="{00000000-0005-0000-0000-0000A9310000}"/>
    <cellStyle name="Currency 2 11 3" xfId="2262" xr:uid="{00000000-0005-0000-0000-0000AA310000}"/>
    <cellStyle name="Currency 2 12" xfId="249" xr:uid="{00000000-0005-0000-0000-0000AB310000}"/>
    <cellStyle name="Currency 2 12 2" xfId="3733" xr:uid="{00000000-0005-0000-0000-0000AC310000}"/>
    <cellStyle name="Currency 2 12 3" xfId="2263" xr:uid="{00000000-0005-0000-0000-0000AD310000}"/>
    <cellStyle name="Currency 2 13" xfId="472" xr:uid="{00000000-0005-0000-0000-0000AE310000}"/>
    <cellStyle name="Currency 2 13 2" xfId="3734" xr:uid="{00000000-0005-0000-0000-0000AF310000}"/>
    <cellStyle name="Currency 2 13 3" xfId="2264" xr:uid="{00000000-0005-0000-0000-0000B0310000}"/>
    <cellStyle name="Currency 2 14" xfId="223" xr:uid="{00000000-0005-0000-0000-0000B1310000}"/>
    <cellStyle name="Currency 2 14 2" xfId="3735" xr:uid="{00000000-0005-0000-0000-0000B2310000}"/>
    <cellStyle name="Currency 2 14 3" xfId="2265" xr:uid="{00000000-0005-0000-0000-0000B3310000}"/>
    <cellStyle name="Currency 2 15" xfId="431" xr:uid="{00000000-0005-0000-0000-0000B4310000}"/>
    <cellStyle name="Currency 2 15 2" xfId="3736" xr:uid="{00000000-0005-0000-0000-0000B5310000}"/>
    <cellStyle name="Currency 2 15 3" xfId="2266" xr:uid="{00000000-0005-0000-0000-0000B6310000}"/>
    <cellStyle name="Currency 2 16" xfId="352" xr:uid="{00000000-0005-0000-0000-0000B7310000}"/>
    <cellStyle name="Currency 2 16 2" xfId="3737" xr:uid="{00000000-0005-0000-0000-0000B8310000}"/>
    <cellStyle name="Currency 2 16 3" xfId="2267" xr:uid="{00000000-0005-0000-0000-0000B9310000}"/>
    <cellStyle name="Currency 2 17" xfId="353" xr:uid="{00000000-0005-0000-0000-0000BA310000}"/>
    <cellStyle name="Currency 2 17 2" xfId="3738" xr:uid="{00000000-0005-0000-0000-0000BB310000}"/>
    <cellStyle name="Currency 2 17 3" xfId="2268" xr:uid="{00000000-0005-0000-0000-0000BC310000}"/>
    <cellStyle name="Currency 2 18" xfId="337" xr:uid="{00000000-0005-0000-0000-0000BD310000}"/>
    <cellStyle name="Currency 2 18 2" xfId="3739" xr:uid="{00000000-0005-0000-0000-0000BE310000}"/>
    <cellStyle name="Currency 2 18 3" xfId="2269" xr:uid="{00000000-0005-0000-0000-0000BF310000}"/>
    <cellStyle name="Currency 2 19" xfId="435" xr:uid="{00000000-0005-0000-0000-0000C0310000}"/>
    <cellStyle name="Currency 2 19 2" xfId="3740" xr:uid="{00000000-0005-0000-0000-0000C1310000}"/>
    <cellStyle name="Currency 2 19 3" xfId="2270" xr:uid="{00000000-0005-0000-0000-0000C2310000}"/>
    <cellStyle name="Currency 2 2" xfId="18" xr:uid="{00000000-0005-0000-0000-0000C3310000}"/>
    <cellStyle name="Currency 2 2 10" xfId="2272" xr:uid="{00000000-0005-0000-0000-0000C4310000}"/>
    <cellStyle name="Currency 2 2 10 2" xfId="3954" xr:uid="{00000000-0005-0000-0000-0000C5310000}"/>
    <cellStyle name="Currency 2 2 10 2 2" xfId="5567" xr:uid="{00000000-0005-0000-0000-0000C6310000}"/>
    <cellStyle name="Currency 2 2 10 2 2 2" xfId="8652" xr:uid="{00000000-0005-0000-0000-0000C7310000}"/>
    <cellStyle name="Currency 2 2 10 2 2 2 2" xfId="14844" xr:uid="{00000000-0005-0000-0000-0000C8310000}"/>
    <cellStyle name="Currency 2 2 10 2 2 2 2 2" xfId="33804" xr:uid="{00000000-0005-0000-0000-0000C9310000}"/>
    <cellStyle name="Currency 2 2 10 2 2 2 2 3" xfId="52268" xr:uid="{00000000-0005-0000-0000-0000CA310000}"/>
    <cellStyle name="Currency 2 2 10 2 2 2 3" xfId="20996" xr:uid="{00000000-0005-0000-0000-0000CB310000}"/>
    <cellStyle name="Currency 2 2 10 2 2 2 3 2" xfId="39956" xr:uid="{00000000-0005-0000-0000-0000CC310000}"/>
    <cellStyle name="Currency 2 2 10 2 2 2 3 3" xfId="58420" xr:uid="{00000000-0005-0000-0000-0000CD310000}"/>
    <cellStyle name="Currency 2 2 10 2 2 2 4" xfId="27651" xr:uid="{00000000-0005-0000-0000-0000CE310000}"/>
    <cellStyle name="Currency 2 2 10 2 2 2 5" xfId="46115" xr:uid="{00000000-0005-0000-0000-0000CF310000}"/>
    <cellStyle name="Currency 2 2 10 2 2 3" xfId="11778" xr:uid="{00000000-0005-0000-0000-0000D0310000}"/>
    <cellStyle name="Currency 2 2 10 2 2 3 2" xfId="30738" xr:uid="{00000000-0005-0000-0000-0000D1310000}"/>
    <cellStyle name="Currency 2 2 10 2 2 3 3" xfId="49202" xr:uid="{00000000-0005-0000-0000-0000D2310000}"/>
    <cellStyle name="Currency 2 2 10 2 2 4" xfId="17930" xr:uid="{00000000-0005-0000-0000-0000D3310000}"/>
    <cellStyle name="Currency 2 2 10 2 2 4 2" xfId="36890" xr:uid="{00000000-0005-0000-0000-0000D4310000}"/>
    <cellStyle name="Currency 2 2 10 2 2 4 3" xfId="55354" xr:uid="{00000000-0005-0000-0000-0000D5310000}"/>
    <cellStyle name="Currency 2 2 10 2 2 5" xfId="24585" xr:uid="{00000000-0005-0000-0000-0000D6310000}"/>
    <cellStyle name="Currency 2 2 10 2 2 6" xfId="43049" xr:uid="{00000000-0005-0000-0000-0000D7310000}"/>
    <cellStyle name="Currency 2 2 10 2 3" xfId="7117" xr:uid="{00000000-0005-0000-0000-0000D8310000}"/>
    <cellStyle name="Currency 2 2 10 2 3 2" xfId="13310" xr:uid="{00000000-0005-0000-0000-0000D9310000}"/>
    <cellStyle name="Currency 2 2 10 2 3 2 2" xfId="32270" xr:uid="{00000000-0005-0000-0000-0000DA310000}"/>
    <cellStyle name="Currency 2 2 10 2 3 2 3" xfId="50734" xr:uid="{00000000-0005-0000-0000-0000DB310000}"/>
    <cellStyle name="Currency 2 2 10 2 3 3" xfId="19462" xr:uid="{00000000-0005-0000-0000-0000DC310000}"/>
    <cellStyle name="Currency 2 2 10 2 3 3 2" xfId="38422" xr:uid="{00000000-0005-0000-0000-0000DD310000}"/>
    <cellStyle name="Currency 2 2 10 2 3 3 3" xfId="56886" xr:uid="{00000000-0005-0000-0000-0000DE310000}"/>
    <cellStyle name="Currency 2 2 10 2 3 4" xfId="26117" xr:uid="{00000000-0005-0000-0000-0000DF310000}"/>
    <cellStyle name="Currency 2 2 10 2 3 5" xfId="44581" xr:uid="{00000000-0005-0000-0000-0000E0310000}"/>
    <cellStyle name="Currency 2 2 10 2 4" xfId="10244" xr:uid="{00000000-0005-0000-0000-0000E1310000}"/>
    <cellStyle name="Currency 2 2 10 2 4 2" xfId="29204" xr:uid="{00000000-0005-0000-0000-0000E2310000}"/>
    <cellStyle name="Currency 2 2 10 2 4 3" xfId="47668" xr:uid="{00000000-0005-0000-0000-0000E3310000}"/>
    <cellStyle name="Currency 2 2 10 2 5" xfId="16396" xr:uid="{00000000-0005-0000-0000-0000E4310000}"/>
    <cellStyle name="Currency 2 2 10 2 5 2" xfId="35356" xr:uid="{00000000-0005-0000-0000-0000E5310000}"/>
    <cellStyle name="Currency 2 2 10 2 5 3" xfId="53820" xr:uid="{00000000-0005-0000-0000-0000E6310000}"/>
    <cellStyle name="Currency 2 2 10 2 6" xfId="23051" xr:uid="{00000000-0005-0000-0000-0000E7310000}"/>
    <cellStyle name="Currency 2 2 10 2 7" xfId="41515" xr:uid="{00000000-0005-0000-0000-0000E8310000}"/>
    <cellStyle name="Currency 2 2 10 3" xfId="4784" xr:uid="{00000000-0005-0000-0000-0000E9310000}"/>
    <cellStyle name="Currency 2 2 10 3 2" xfId="7883" xr:uid="{00000000-0005-0000-0000-0000EA310000}"/>
    <cellStyle name="Currency 2 2 10 3 2 2" xfId="14075" xr:uid="{00000000-0005-0000-0000-0000EB310000}"/>
    <cellStyle name="Currency 2 2 10 3 2 2 2" xfId="33035" xr:uid="{00000000-0005-0000-0000-0000EC310000}"/>
    <cellStyle name="Currency 2 2 10 3 2 2 3" xfId="51499" xr:uid="{00000000-0005-0000-0000-0000ED310000}"/>
    <cellStyle name="Currency 2 2 10 3 2 3" xfId="20227" xr:uid="{00000000-0005-0000-0000-0000EE310000}"/>
    <cellStyle name="Currency 2 2 10 3 2 3 2" xfId="39187" xr:uid="{00000000-0005-0000-0000-0000EF310000}"/>
    <cellStyle name="Currency 2 2 10 3 2 3 3" xfId="57651" xr:uid="{00000000-0005-0000-0000-0000F0310000}"/>
    <cellStyle name="Currency 2 2 10 3 2 4" xfId="26882" xr:uid="{00000000-0005-0000-0000-0000F1310000}"/>
    <cellStyle name="Currency 2 2 10 3 2 5" xfId="45346" xr:uid="{00000000-0005-0000-0000-0000F2310000}"/>
    <cellStyle name="Currency 2 2 10 3 3" xfId="11009" xr:uid="{00000000-0005-0000-0000-0000F3310000}"/>
    <cellStyle name="Currency 2 2 10 3 3 2" xfId="29969" xr:uid="{00000000-0005-0000-0000-0000F4310000}"/>
    <cellStyle name="Currency 2 2 10 3 3 3" xfId="48433" xr:uid="{00000000-0005-0000-0000-0000F5310000}"/>
    <cellStyle name="Currency 2 2 10 3 4" xfId="17161" xr:uid="{00000000-0005-0000-0000-0000F6310000}"/>
    <cellStyle name="Currency 2 2 10 3 4 2" xfId="36121" xr:uid="{00000000-0005-0000-0000-0000F7310000}"/>
    <cellStyle name="Currency 2 2 10 3 4 3" xfId="54585" xr:uid="{00000000-0005-0000-0000-0000F8310000}"/>
    <cellStyle name="Currency 2 2 10 3 5" xfId="23816" xr:uid="{00000000-0005-0000-0000-0000F9310000}"/>
    <cellStyle name="Currency 2 2 10 3 6" xfId="42280" xr:uid="{00000000-0005-0000-0000-0000FA310000}"/>
    <cellStyle name="Currency 2 2 10 4" xfId="6348" xr:uid="{00000000-0005-0000-0000-0000FB310000}"/>
    <cellStyle name="Currency 2 2 10 4 2" xfId="12541" xr:uid="{00000000-0005-0000-0000-0000FC310000}"/>
    <cellStyle name="Currency 2 2 10 4 2 2" xfId="31501" xr:uid="{00000000-0005-0000-0000-0000FD310000}"/>
    <cellStyle name="Currency 2 2 10 4 2 3" xfId="49965" xr:uid="{00000000-0005-0000-0000-0000FE310000}"/>
    <cellStyle name="Currency 2 2 10 4 3" xfId="18693" xr:uid="{00000000-0005-0000-0000-0000FF310000}"/>
    <cellStyle name="Currency 2 2 10 4 3 2" xfId="37653" xr:uid="{00000000-0005-0000-0000-000000320000}"/>
    <cellStyle name="Currency 2 2 10 4 3 3" xfId="56117" xr:uid="{00000000-0005-0000-0000-000001320000}"/>
    <cellStyle name="Currency 2 2 10 4 4" xfId="25348" xr:uid="{00000000-0005-0000-0000-000002320000}"/>
    <cellStyle name="Currency 2 2 10 4 5" xfId="43812" xr:uid="{00000000-0005-0000-0000-000003320000}"/>
    <cellStyle name="Currency 2 2 10 5" xfId="9475" xr:uid="{00000000-0005-0000-0000-000004320000}"/>
    <cellStyle name="Currency 2 2 10 5 2" xfId="28435" xr:uid="{00000000-0005-0000-0000-000005320000}"/>
    <cellStyle name="Currency 2 2 10 5 3" xfId="46899" xr:uid="{00000000-0005-0000-0000-000006320000}"/>
    <cellStyle name="Currency 2 2 10 6" xfId="15627" xr:uid="{00000000-0005-0000-0000-000007320000}"/>
    <cellStyle name="Currency 2 2 10 6 2" xfId="34587" xr:uid="{00000000-0005-0000-0000-000008320000}"/>
    <cellStyle name="Currency 2 2 10 6 3" xfId="53051" xr:uid="{00000000-0005-0000-0000-000009320000}"/>
    <cellStyle name="Currency 2 2 10 7" xfId="22282" xr:uid="{00000000-0005-0000-0000-00000A320000}"/>
    <cellStyle name="Currency 2 2 10 8" xfId="40743" xr:uid="{00000000-0005-0000-0000-00000B320000}"/>
    <cellStyle name="Currency 2 2 11" xfId="2273" xr:uid="{00000000-0005-0000-0000-00000C320000}"/>
    <cellStyle name="Currency 2 2 11 2" xfId="3955" xr:uid="{00000000-0005-0000-0000-00000D320000}"/>
    <cellStyle name="Currency 2 2 11 2 2" xfId="5568" xr:uid="{00000000-0005-0000-0000-00000E320000}"/>
    <cellStyle name="Currency 2 2 11 2 2 2" xfId="8653" xr:uid="{00000000-0005-0000-0000-00000F320000}"/>
    <cellStyle name="Currency 2 2 11 2 2 2 2" xfId="14845" xr:uid="{00000000-0005-0000-0000-000010320000}"/>
    <cellStyle name="Currency 2 2 11 2 2 2 2 2" xfId="33805" xr:uid="{00000000-0005-0000-0000-000011320000}"/>
    <cellStyle name="Currency 2 2 11 2 2 2 2 3" xfId="52269" xr:uid="{00000000-0005-0000-0000-000012320000}"/>
    <cellStyle name="Currency 2 2 11 2 2 2 3" xfId="20997" xr:uid="{00000000-0005-0000-0000-000013320000}"/>
    <cellStyle name="Currency 2 2 11 2 2 2 3 2" xfId="39957" xr:uid="{00000000-0005-0000-0000-000014320000}"/>
    <cellStyle name="Currency 2 2 11 2 2 2 3 3" xfId="58421" xr:uid="{00000000-0005-0000-0000-000015320000}"/>
    <cellStyle name="Currency 2 2 11 2 2 2 4" xfId="27652" xr:uid="{00000000-0005-0000-0000-000016320000}"/>
    <cellStyle name="Currency 2 2 11 2 2 2 5" xfId="46116" xr:uid="{00000000-0005-0000-0000-000017320000}"/>
    <cellStyle name="Currency 2 2 11 2 2 3" xfId="11779" xr:uid="{00000000-0005-0000-0000-000018320000}"/>
    <cellStyle name="Currency 2 2 11 2 2 3 2" xfId="30739" xr:uid="{00000000-0005-0000-0000-000019320000}"/>
    <cellStyle name="Currency 2 2 11 2 2 3 3" xfId="49203" xr:uid="{00000000-0005-0000-0000-00001A320000}"/>
    <cellStyle name="Currency 2 2 11 2 2 4" xfId="17931" xr:uid="{00000000-0005-0000-0000-00001B320000}"/>
    <cellStyle name="Currency 2 2 11 2 2 4 2" xfId="36891" xr:uid="{00000000-0005-0000-0000-00001C320000}"/>
    <cellStyle name="Currency 2 2 11 2 2 4 3" xfId="55355" xr:uid="{00000000-0005-0000-0000-00001D320000}"/>
    <cellStyle name="Currency 2 2 11 2 2 5" xfId="24586" xr:uid="{00000000-0005-0000-0000-00001E320000}"/>
    <cellStyle name="Currency 2 2 11 2 2 6" xfId="43050" xr:uid="{00000000-0005-0000-0000-00001F320000}"/>
    <cellStyle name="Currency 2 2 11 2 3" xfId="7118" xr:uid="{00000000-0005-0000-0000-000020320000}"/>
    <cellStyle name="Currency 2 2 11 2 3 2" xfId="13311" xr:uid="{00000000-0005-0000-0000-000021320000}"/>
    <cellStyle name="Currency 2 2 11 2 3 2 2" xfId="32271" xr:uid="{00000000-0005-0000-0000-000022320000}"/>
    <cellStyle name="Currency 2 2 11 2 3 2 3" xfId="50735" xr:uid="{00000000-0005-0000-0000-000023320000}"/>
    <cellStyle name="Currency 2 2 11 2 3 3" xfId="19463" xr:uid="{00000000-0005-0000-0000-000024320000}"/>
    <cellStyle name="Currency 2 2 11 2 3 3 2" xfId="38423" xr:uid="{00000000-0005-0000-0000-000025320000}"/>
    <cellStyle name="Currency 2 2 11 2 3 3 3" xfId="56887" xr:uid="{00000000-0005-0000-0000-000026320000}"/>
    <cellStyle name="Currency 2 2 11 2 3 4" xfId="26118" xr:uid="{00000000-0005-0000-0000-000027320000}"/>
    <cellStyle name="Currency 2 2 11 2 3 5" xfId="44582" xr:uid="{00000000-0005-0000-0000-000028320000}"/>
    <cellStyle name="Currency 2 2 11 2 4" xfId="10245" xr:uid="{00000000-0005-0000-0000-000029320000}"/>
    <cellStyle name="Currency 2 2 11 2 4 2" xfId="29205" xr:uid="{00000000-0005-0000-0000-00002A320000}"/>
    <cellStyle name="Currency 2 2 11 2 4 3" xfId="47669" xr:uid="{00000000-0005-0000-0000-00002B320000}"/>
    <cellStyle name="Currency 2 2 11 2 5" xfId="16397" xr:uid="{00000000-0005-0000-0000-00002C320000}"/>
    <cellStyle name="Currency 2 2 11 2 5 2" xfId="35357" xr:uid="{00000000-0005-0000-0000-00002D320000}"/>
    <cellStyle name="Currency 2 2 11 2 5 3" xfId="53821" xr:uid="{00000000-0005-0000-0000-00002E320000}"/>
    <cellStyle name="Currency 2 2 11 2 6" xfId="23052" xr:uid="{00000000-0005-0000-0000-00002F320000}"/>
    <cellStyle name="Currency 2 2 11 2 7" xfId="41516" xr:uid="{00000000-0005-0000-0000-000030320000}"/>
    <cellStyle name="Currency 2 2 11 3" xfId="4785" xr:uid="{00000000-0005-0000-0000-000031320000}"/>
    <cellStyle name="Currency 2 2 11 3 2" xfId="7884" xr:uid="{00000000-0005-0000-0000-000032320000}"/>
    <cellStyle name="Currency 2 2 11 3 2 2" xfId="14076" xr:uid="{00000000-0005-0000-0000-000033320000}"/>
    <cellStyle name="Currency 2 2 11 3 2 2 2" xfId="33036" xr:uid="{00000000-0005-0000-0000-000034320000}"/>
    <cellStyle name="Currency 2 2 11 3 2 2 3" xfId="51500" xr:uid="{00000000-0005-0000-0000-000035320000}"/>
    <cellStyle name="Currency 2 2 11 3 2 3" xfId="20228" xr:uid="{00000000-0005-0000-0000-000036320000}"/>
    <cellStyle name="Currency 2 2 11 3 2 3 2" xfId="39188" xr:uid="{00000000-0005-0000-0000-000037320000}"/>
    <cellStyle name="Currency 2 2 11 3 2 3 3" xfId="57652" xr:uid="{00000000-0005-0000-0000-000038320000}"/>
    <cellStyle name="Currency 2 2 11 3 2 4" xfId="26883" xr:uid="{00000000-0005-0000-0000-000039320000}"/>
    <cellStyle name="Currency 2 2 11 3 2 5" xfId="45347" xr:uid="{00000000-0005-0000-0000-00003A320000}"/>
    <cellStyle name="Currency 2 2 11 3 3" xfId="11010" xr:uid="{00000000-0005-0000-0000-00003B320000}"/>
    <cellStyle name="Currency 2 2 11 3 3 2" xfId="29970" xr:uid="{00000000-0005-0000-0000-00003C320000}"/>
    <cellStyle name="Currency 2 2 11 3 3 3" xfId="48434" xr:uid="{00000000-0005-0000-0000-00003D320000}"/>
    <cellStyle name="Currency 2 2 11 3 4" xfId="17162" xr:uid="{00000000-0005-0000-0000-00003E320000}"/>
    <cellStyle name="Currency 2 2 11 3 4 2" xfId="36122" xr:uid="{00000000-0005-0000-0000-00003F320000}"/>
    <cellStyle name="Currency 2 2 11 3 4 3" xfId="54586" xr:uid="{00000000-0005-0000-0000-000040320000}"/>
    <cellStyle name="Currency 2 2 11 3 5" xfId="23817" xr:uid="{00000000-0005-0000-0000-000041320000}"/>
    <cellStyle name="Currency 2 2 11 3 6" xfId="42281" xr:uid="{00000000-0005-0000-0000-000042320000}"/>
    <cellStyle name="Currency 2 2 11 4" xfId="6349" xr:uid="{00000000-0005-0000-0000-000043320000}"/>
    <cellStyle name="Currency 2 2 11 4 2" xfId="12542" xr:uid="{00000000-0005-0000-0000-000044320000}"/>
    <cellStyle name="Currency 2 2 11 4 2 2" xfId="31502" xr:uid="{00000000-0005-0000-0000-000045320000}"/>
    <cellStyle name="Currency 2 2 11 4 2 3" xfId="49966" xr:uid="{00000000-0005-0000-0000-000046320000}"/>
    <cellStyle name="Currency 2 2 11 4 3" xfId="18694" xr:uid="{00000000-0005-0000-0000-000047320000}"/>
    <cellStyle name="Currency 2 2 11 4 3 2" xfId="37654" xr:uid="{00000000-0005-0000-0000-000048320000}"/>
    <cellStyle name="Currency 2 2 11 4 3 3" xfId="56118" xr:uid="{00000000-0005-0000-0000-000049320000}"/>
    <cellStyle name="Currency 2 2 11 4 4" xfId="25349" xr:uid="{00000000-0005-0000-0000-00004A320000}"/>
    <cellStyle name="Currency 2 2 11 4 5" xfId="43813" xr:uid="{00000000-0005-0000-0000-00004B320000}"/>
    <cellStyle name="Currency 2 2 11 5" xfId="9476" xr:uid="{00000000-0005-0000-0000-00004C320000}"/>
    <cellStyle name="Currency 2 2 11 5 2" xfId="28436" xr:uid="{00000000-0005-0000-0000-00004D320000}"/>
    <cellStyle name="Currency 2 2 11 5 3" xfId="46900" xr:uid="{00000000-0005-0000-0000-00004E320000}"/>
    <cellStyle name="Currency 2 2 11 6" xfId="15628" xr:uid="{00000000-0005-0000-0000-00004F320000}"/>
    <cellStyle name="Currency 2 2 11 6 2" xfId="34588" xr:uid="{00000000-0005-0000-0000-000050320000}"/>
    <cellStyle name="Currency 2 2 11 6 3" xfId="53052" xr:uid="{00000000-0005-0000-0000-000051320000}"/>
    <cellStyle name="Currency 2 2 11 7" xfId="22283" xr:uid="{00000000-0005-0000-0000-000052320000}"/>
    <cellStyle name="Currency 2 2 11 8" xfId="40744" xr:uid="{00000000-0005-0000-0000-000053320000}"/>
    <cellStyle name="Currency 2 2 12" xfId="2274" xr:uid="{00000000-0005-0000-0000-000054320000}"/>
    <cellStyle name="Currency 2 2 12 2" xfId="3956" xr:uid="{00000000-0005-0000-0000-000055320000}"/>
    <cellStyle name="Currency 2 2 12 2 2" xfId="5569" xr:uid="{00000000-0005-0000-0000-000056320000}"/>
    <cellStyle name="Currency 2 2 12 2 2 2" xfId="8654" xr:uid="{00000000-0005-0000-0000-000057320000}"/>
    <cellStyle name="Currency 2 2 12 2 2 2 2" xfId="14846" xr:uid="{00000000-0005-0000-0000-000058320000}"/>
    <cellStyle name="Currency 2 2 12 2 2 2 2 2" xfId="33806" xr:uid="{00000000-0005-0000-0000-000059320000}"/>
    <cellStyle name="Currency 2 2 12 2 2 2 2 3" xfId="52270" xr:uid="{00000000-0005-0000-0000-00005A320000}"/>
    <cellStyle name="Currency 2 2 12 2 2 2 3" xfId="20998" xr:uid="{00000000-0005-0000-0000-00005B320000}"/>
    <cellStyle name="Currency 2 2 12 2 2 2 3 2" xfId="39958" xr:uid="{00000000-0005-0000-0000-00005C320000}"/>
    <cellStyle name="Currency 2 2 12 2 2 2 3 3" xfId="58422" xr:uid="{00000000-0005-0000-0000-00005D320000}"/>
    <cellStyle name="Currency 2 2 12 2 2 2 4" xfId="27653" xr:uid="{00000000-0005-0000-0000-00005E320000}"/>
    <cellStyle name="Currency 2 2 12 2 2 2 5" xfId="46117" xr:uid="{00000000-0005-0000-0000-00005F320000}"/>
    <cellStyle name="Currency 2 2 12 2 2 3" xfId="11780" xr:uid="{00000000-0005-0000-0000-000060320000}"/>
    <cellStyle name="Currency 2 2 12 2 2 3 2" xfId="30740" xr:uid="{00000000-0005-0000-0000-000061320000}"/>
    <cellStyle name="Currency 2 2 12 2 2 3 3" xfId="49204" xr:uid="{00000000-0005-0000-0000-000062320000}"/>
    <cellStyle name="Currency 2 2 12 2 2 4" xfId="17932" xr:uid="{00000000-0005-0000-0000-000063320000}"/>
    <cellStyle name="Currency 2 2 12 2 2 4 2" xfId="36892" xr:uid="{00000000-0005-0000-0000-000064320000}"/>
    <cellStyle name="Currency 2 2 12 2 2 4 3" xfId="55356" xr:uid="{00000000-0005-0000-0000-000065320000}"/>
    <cellStyle name="Currency 2 2 12 2 2 5" xfId="24587" xr:uid="{00000000-0005-0000-0000-000066320000}"/>
    <cellStyle name="Currency 2 2 12 2 2 6" xfId="43051" xr:uid="{00000000-0005-0000-0000-000067320000}"/>
    <cellStyle name="Currency 2 2 12 2 3" xfId="7119" xr:uid="{00000000-0005-0000-0000-000068320000}"/>
    <cellStyle name="Currency 2 2 12 2 3 2" xfId="13312" xr:uid="{00000000-0005-0000-0000-000069320000}"/>
    <cellStyle name="Currency 2 2 12 2 3 2 2" xfId="32272" xr:uid="{00000000-0005-0000-0000-00006A320000}"/>
    <cellStyle name="Currency 2 2 12 2 3 2 3" xfId="50736" xr:uid="{00000000-0005-0000-0000-00006B320000}"/>
    <cellStyle name="Currency 2 2 12 2 3 3" xfId="19464" xr:uid="{00000000-0005-0000-0000-00006C320000}"/>
    <cellStyle name="Currency 2 2 12 2 3 3 2" xfId="38424" xr:uid="{00000000-0005-0000-0000-00006D320000}"/>
    <cellStyle name="Currency 2 2 12 2 3 3 3" xfId="56888" xr:uid="{00000000-0005-0000-0000-00006E320000}"/>
    <cellStyle name="Currency 2 2 12 2 3 4" xfId="26119" xr:uid="{00000000-0005-0000-0000-00006F320000}"/>
    <cellStyle name="Currency 2 2 12 2 3 5" xfId="44583" xr:uid="{00000000-0005-0000-0000-000070320000}"/>
    <cellStyle name="Currency 2 2 12 2 4" xfId="10246" xr:uid="{00000000-0005-0000-0000-000071320000}"/>
    <cellStyle name="Currency 2 2 12 2 4 2" xfId="29206" xr:uid="{00000000-0005-0000-0000-000072320000}"/>
    <cellStyle name="Currency 2 2 12 2 4 3" xfId="47670" xr:uid="{00000000-0005-0000-0000-000073320000}"/>
    <cellStyle name="Currency 2 2 12 2 5" xfId="16398" xr:uid="{00000000-0005-0000-0000-000074320000}"/>
    <cellStyle name="Currency 2 2 12 2 5 2" xfId="35358" xr:uid="{00000000-0005-0000-0000-000075320000}"/>
    <cellStyle name="Currency 2 2 12 2 5 3" xfId="53822" xr:uid="{00000000-0005-0000-0000-000076320000}"/>
    <cellStyle name="Currency 2 2 12 2 6" xfId="23053" xr:uid="{00000000-0005-0000-0000-000077320000}"/>
    <cellStyle name="Currency 2 2 12 2 7" xfId="41517" xr:uid="{00000000-0005-0000-0000-000078320000}"/>
    <cellStyle name="Currency 2 2 12 3" xfId="4786" xr:uid="{00000000-0005-0000-0000-000079320000}"/>
    <cellStyle name="Currency 2 2 12 3 2" xfId="7885" xr:uid="{00000000-0005-0000-0000-00007A320000}"/>
    <cellStyle name="Currency 2 2 12 3 2 2" xfId="14077" xr:uid="{00000000-0005-0000-0000-00007B320000}"/>
    <cellStyle name="Currency 2 2 12 3 2 2 2" xfId="33037" xr:uid="{00000000-0005-0000-0000-00007C320000}"/>
    <cellStyle name="Currency 2 2 12 3 2 2 3" xfId="51501" xr:uid="{00000000-0005-0000-0000-00007D320000}"/>
    <cellStyle name="Currency 2 2 12 3 2 3" xfId="20229" xr:uid="{00000000-0005-0000-0000-00007E320000}"/>
    <cellStyle name="Currency 2 2 12 3 2 3 2" xfId="39189" xr:uid="{00000000-0005-0000-0000-00007F320000}"/>
    <cellStyle name="Currency 2 2 12 3 2 3 3" xfId="57653" xr:uid="{00000000-0005-0000-0000-000080320000}"/>
    <cellStyle name="Currency 2 2 12 3 2 4" xfId="26884" xr:uid="{00000000-0005-0000-0000-000081320000}"/>
    <cellStyle name="Currency 2 2 12 3 2 5" xfId="45348" xr:uid="{00000000-0005-0000-0000-000082320000}"/>
    <cellStyle name="Currency 2 2 12 3 3" xfId="11011" xr:uid="{00000000-0005-0000-0000-000083320000}"/>
    <cellStyle name="Currency 2 2 12 3 3 2" xfId="29971" xr:uid="{00000000-0005-0000-0000-000084320000}"/>
    <cellStyle name="Currency 2 2 12 3 3 3" xfId="48435" xr:uid="{00000000-0005-0000-0000-000085320000}"/>
    <cellStyle name="Currency 2 2 12 3 4" xfId="17163" xr:uid="{00000000-0005-0000-0000-000086320000}"/>
    <cellStyle name="Currency 2 2 12 3 4 2" xfId="36123" xr:uid="{00000000-0005-0000-0000-000087320000}"/>
    <cellStyle name="Currency 2 2 12 3 4 3" xfId="54587" xr:uid="{00000000-0005-0000-0000-000088320000}"/>
    <cellStyle name="Currency 2 2 12 3 5" xfId="23818" xr:uid="{00000000-0005-0000-0000-000089320000}"/>
    <cellStyle name="Currency 2 2 12 3 6" xfId="42282" xr:uid="{00000000-0005-0000-0000-00008A320000}"/>
    <cellStyle name="Currency 2 2 12 4" xfId="6350" xr:uid="{00000000-0005-0000-0000-00008B320000}"/>
    <cellStyle name="Currency 2 2 12 4 2" xfId="12543" xr:uid="{00000000-0005-0000-0000-00008C320000}"/>
    <cellStyle name="Currency 2 2 12 4 2 2" xfId="31503" xr:uid="{00000000-0005-0000-0000-00008D320000}"/>
    <cellStyle name="Currency 2 2 12 4 2 3" xfId="49967" xr:uid="{00000000-0005-0000-0000-00008E320000}"/>
    <cellStyle name="Currency 2 2 12 4 3" xfId="18695" xr:uid="{00000000-0005-0000-0000-00008F320000}"/>
    <cellStyle name="Currency 2 2 12 4 3 2" xfId="37655" xr:uid="{00000000-0005-0000-0000-000090320000}"/>
    <cellStyle name="Currency 2 2 12 4 3 3" xfId="56119" xr:uid="{00000000-0005-0000-0000-000091320000}"/>
    <cellStyle name="Currency 2 2 12 4 4" xfId="25350" xr:uid="{00000000-0005-0000-0000-000092320000}"/>
    <cellStyle name="Currency 2 2 12 4 5" xfId="43814" xr:uid="{00000000-0005-0000-0000-000093320000}"/>
    <cellStyle name="Currency 2 2 12 5" xfId="9477" xr:uid="{00000000-0005-0000-0000-000094320000}"/>
    <cellStyle name="Currency 2 2 12 5 2" xfId="28437" xr:uid="{00000000-0005-0000-0000-000095320000}"/>
    <cellStyle name="Currency 2 2 12 5 3" xfId="46901" xr:uid="{00000000-0005-0000-0000-000096320000}"/>
    <cellStyle name="Currency 2 2 12 6" xfId="15629" xr:uid="{00000000-0005-0000-0000-000097320000}"/>
    <cellStyle name="Currency 2 2 12 6 2" xfId="34589" xr:uid="{00000000-0005-0000-0000-000098320000}"/>
    <cellStyle name="Currency 2 2 12 6 3" xfId="53053" xr:uid="{00000000-0005-0000-0000-000099320000}"/>
    <cellStyle name="Currency 2 2 12 7" xfId="22284" xr:uid="{00000000-0005-0000-0000-00009A320000}"/>
    <cellStyle name="Currency 2 2 12 8" xfId="40745" xr:uid="{00000000-0005-0000-0000-00009B320000}"/>
    <cellStyle name="Currency 2 2 13" xfId="2275" xr:uid="{00000000-0005-0000-0000-00009C320000}"/>
    <cellStyle name="Currency 2 2 13 2" xfId="3957" xr:uid="{00000000-0005-0000-0000-00009D320000}"/>
    <cellStyle name="Currency 2 2 13 2 2" xfId="5570" xr:uid="{00000000-0005-0000-0000-00009E320000}"/>
    <cellStyle name="Currency 2 2 13 2 2 2" xfId="8655" xr:uid="{00000000-0005-0000-0000-00009F320000}"/>
    <cellStyle name="Currency 2 2 13 2 2 2 2" xfId="14847" xr:uid="{00000000-0005-0000-0000-0000A0320000}"/>
    <cellStyle name="Currency 2 2 13 2 2 2 2 2" xfId="33807" xr:uid="{00000000-0005-0000-0000-0000A1320000}"/>
    <cellStyle name="Currency 2 2 13 2 2 2 2 3" xfId="52271" xr:uid="{00000000-0005-0000-0000-0000A2320000}"/>
    <cellStyle name="Currency 2 2 13 2 2 2 3" xfId="20999" xr:uid="{00000000-0005-0000-0000-0000A3320000}"/>
    <cellStyle name="Currency 2 2 13 2 2 2 3 2" xfId="39959" xr:uid="{00000000-0005-0000-0000-0000A4320000}"/>
    <cellStyle name="Currency 2 2 13 2 2 2 3 3" xfId="58423" xr:uid="{00000000-0005-0000-0000-0000A5320000}"/>
    <cellStyle name="Currency 2 2 13 2 2 2 4" xfId="27654" xr:uid="{00000000-0005-0000-0000-0000A6320000}"/>
    <cellStyle name="Currency 2 2 13 2 2 2 5" xfId="46118" xr:uid="{00000000-0005-0000-0000-0000A7320000}"/>
    <cellStyle name="Currency 2 2 13 2 2 3" xfId="11781" xr:uid="{00000000-0005-0000-0000-0000A8320000}"/>
    <cellStyle name="Currency 2 2 13 2 2 3 2" xfId="30741" xr:uid="{00000000-0005-0000-0000-0000A9320000}"/>
    <cellStyle name="Currency 2 2 13 2 2 3 3" xfId="49205" xr:uid="{00000000-0005-0000-0000-0000AA320000}"/>
    <cellStyle name="Currency 2 2 13 2 2 4" xfId="17933" xr:uid="{00000000-0005-0000-0000-0000AB320000}"/>
    <cellStyle name="Currency 2 2 13 2 2 4 2" xfId="36893" xr:uid="{00000000-0005-0000-0000-0000AC320000}"/>
    <cellStyle name="Currency 2 2 13 2 2 4 3" xfId="55357" xr:uid="{00000000-0005-0000-0000-0000AD320000}"/>
    <cellStyle name="Currency 2 2 13 2 2 5" xfId="24588" xr:uid="{00000000-0005-0000-0000-0000AE320000}"/>
    <cellStyle name="Currency 2 2 13 2 2 6" xfId="43052" xr:uid="{00000000-0005-0000-0000-0000AF320000}"/>
    <cellStyle name="Currency 2 2 13 2 3" xfId="7120" xr:uid="{00000000-0005-0000-0000-0000B0320000}"/>
    <cellStyle name="Currency 2 2 13 2 3 2" xfId="13313" xr:uid="{00000000-0005-0000-0000-0000B1320000}"/>
    <cellStyle name="Currency 2 2 13 2 3 2 2" xfId="32273" xr:uid="{00000000-0005-0000-0000-0000B2320000}"/>
    <cellStyle name="Currency 2 2 13 2 3 2 3" xfId="50737" xr:uid="{00000000-0005-0000-0000-0000B3320000}"/>
    <cellStyle name="Currency 2 2 13 2 3 3" xfId="19465" xr:uid="{00000000-0005-0000-0000-0000B4320000}"/>
    <cellStyle name="Currency 2 2 13 2 3 3 2" xfId="38425" xr:uid="{00000000-0005-0000-0000-0000B5320000}"/>
    <cellStyle name="Currency 2 2 13 2 3 3 3" xfId="56889" xr:uid="{00000000-0005-0000-0000-0000B6320000}"/>
    <cellStyle name="Currency 2 2 13 2 3 4" xfId="26120" xr:uid="{00000000-0005-0000-0000-0000B7320000}"/>
    <cellStyle name="Currency 2 2 13 2 3 5" xfId="44584" xr:uid="{00000000-0005-0000-0000-0000B8320000}"/>
    <cellStyle name="Currency 2 2 13 2 4" xfId="10247" xr:uid="{00000000-0005-0000-0000-0000B9320000}"/>
    <cellStyle name="Currency 2 2 13 2 4 2" xfId="29207" xr:uid="{00000000-0005-0000-0000-0000BA320000}"/>
    <cellStyle name="Currency 2 2 13 2 4 3" xfId="47671" xr:uid="{00000000-0005-0000-0000-0000BB320000}"/>
    <cellStyle name="Currency 2 2 13 2 5" xfId="16399" xr:uid="{00000000-0005-0000-0000-0000BC320000}"/>
    <cellStyle name="Currency 2 2 13 2 5 2" xfId="35359" xr:uid="{00000000-0005-0000-0000-0000BD320000}"/>
    <cellStyle name="Currency 2 2 13 2 5 3" xfId="53823" xr:uid="{00000000-0005-0000-0000-0000BE320000}"/>
    <cellStyle name="Currency 2 2 13 2 6" xfId="23054" xr:uid="{00000000-0005-0000-0000-0000BF320000}"/>
    <cellStyle name="Currency 2 2 13 2 7" xfId="41518" xr:uid="{00000000-0005-0000-0000-0000C0320000}"/>
    <cellStyle name="Currency 2 2 13 3" xfId="4787" xr:uid="{00000000-0005-0000-0000-0000C1320000}"/>
    <cellStyle name="Currency 2 2 13 3 2" xfId="7886" xr:uid="{00000000-0005-0000-0000-0000C2320000}"/>
    <cellStyle name="Currency 2 2 13 3 2 2" xfId="14078" xr:uid="{00000000-0005-0000-0000-0000C3320000}"/>
    <cellStyle name="Currency 2 2 13 3 2 2 2" xfId="33038" xr:uid="{00000000-0005-0000-0000-0000C4320000}"/>
    <cellStyle name="Currency 2 2 13 3 2 2 3" xfId="51502" xr:uid="{00000000-0005-0000-0000-0000C5320000}"/>
    <cellStyle name="Currency 2 2 13 3 2 3" xfId="20230" xr:uid="{00000000-0005-0000-0000-0000C6320000}"/>
    <cellStyle name="Currency 2 2 13 3 2 3 2" xfId="39190" xr:uid="{00000000-0005-0000-0000-0000C7320000}"/>
    <cellStyle name="Currency 2 2 13 3 2 3 3" xfId="57654" xr:uid="{00000000-0005-0000-0000-0000C8320000}"/>
    <cellStyle name="Currency 2 2 13 3 2 4" xfId="26885" xr:uid="{00000000-0005-0000-0000-0000C9320000}"/>
    <cellStyle name="Currency 2 2 13 3 2 5" xfId="45349" xr:uid="{00000000-0005-0000-0000-0000CA320000}"/>
    <cellStyle name="Currency 2 2 13 3 3" xfId="11012" xr:uid="{00000000-0005-0000-0000-0000CB320000}"/>
    <cellStyle name="Currency 2 2 13 3 3 2" xfId="29972" xr:uid="{00000000-0005-0000-0000-0000CC320000}"/>
    <cellStyle name="Currency 2 2 13 3 3 3" xfId="48436" xr:uid="{00000000-0005-0000-0000-0000CD320000}"/>
    <cellStyle name="Currency 2 2 13 3 4" xfId="17164" xr:uid="{00000000-0005-0000-0000-0000CE320000}"/>
    <cellStyle name="Currency 2 2 13 3 4 2" xfId="36124" xr:uid="{00000000-0005-0000-0000-0000CF320000}"/>
    <cellStyle name="Currency 2 2 13 3 4 3" xfId="54588" xr:uid="{00000000-0005-0000-0000-0000D0320000}"/>
    <cellStyle name="Currency 2 2 13 3 5" xfId="23819" xr:uid="{00000000-0005-0000-0000-0000D1320000}"/>
    <cellStyle name="Currency 2 2 13 3 6" xfId="42283" xr:uid="{00000000-0005-0000-0000-0000D2320000}"/>
    <cellStyle name="Currency 2 2 13 4" xfId="6351" xr:uid="{00000000-0005-0000-0000-0000D3320000}"/>
    <cellStyle name="Currency 2 2 13 4 2" xfId="12544" xr:uid="{00000000-0005-0000-0000-0000D4320000}"/>
    <cellStyle name="Currency 2 2 13 4 2 2" xfId="31504" xr:uid="{00000000-0005-0000-0000-0000D5320000}"/>
    <cellStyle name="Currency 2 2 13 4 2 3" xfId="49968" xr:uid="{00000000-0005-0000-0000-0000D6320000}"/>
    <cellStyle name="Currency 2 2 13 4 3" xfId="18696" xr:uid="{00000000-0005-0000-0000-0000D7320000}"/>
    <cellStyle name="Currency 2 2 13 4 3 2" xfId="37656" xr:uid="{00000000-0005-0000-0000-0000D8320000}"/>
    <cellStyle name="Currency 2 2 13 4 3 3" xfId="56120" xr:uid="{00000000-0005-0000-0000-0000D9320000}"/>
    <cellStyle name="Currency 2 2 13 4 4" xfId="25351" xr:uid="{00000000-0005-0000-0000-0000DA320000}"/>
    <cellStyle name="Currency 2 2 13 4 5" xfId="43815" xr:uid="{00000000-0005-0000-0000-0000DB320000}"/>
    <cellStyle name="Currency 2 2 13 5" xfId="9478" xr:uid="{00000000-0005-0000-0000-0000DC320000}"/>
    <cellStyle name="Currency 2 2 13 5 2" xfId="28438" xr:uid="{00000000-0005-0000-0000-0000DD320000}"/>
    <cellStyle name="Currency 2 2 13 5 3" xfId="46902" xr:uid="{00000000-0005-0000-0000-0000DE320000}"/>
    <cellStyle name="Currency 2 2 13 6" xfId="15630" xr:uid="{00000000-0005-0000-0000-0000DF320000}"/>
    <cellStyle name="Currency 2 2 13 6 2" xfId="34590" xr:uid="{00000000-0005-0000-0000-0000E0320000}"/>
    <cellStyle name="Currency 2 2 13 6 3" xfId="53054" xr:uid="{00000000-0005-0000-0000-0000E1320000}"/>
    <cellStyle name="Currency 2 2 13 7" xfId="22285" xr:uid="{00000000-0005-0000-0000-0000E2320000}"/>
    <cellStyle name="Currency 2 2 13 8" xfId="40746" xr:uid="{00000000-0005-0000-0000-0000E3320000}"/>
    <cellStyle name="Currency 2 2 14" xfId="2276" xr:uid="{00000000-0005-0000-0000-0000E4320000}"/>
    <cellStyle name="Currency 2 2 14 2" xfId="3958" xr:uid="{00000000-0005-0000-0000-0000E5320000}"/>
    <cellStyle name="Currency 2 2 14 2 2" xfId="5571" xr:uid="{00000000-0005-0000-0000-0000E6320000}"/>
    <cellStyle name="Currency 2 2 14 2 2 2" xfId="8656" xr:uid="{00000000-0005-0000-0000-0000E7320000}"/>
    <cellStyle name="Currency 2 2 14 2 2 2 2" xfId="14848" xr:uid="{00000000-0005-0000-0000-0000E8320000}"/>
    <cellStyle name="Currency 2 2 14 2 2 2 2 2" xfId="33808" xr:uid="{00000000-0005-0000-0000-0000E9320000}"/>
    <cellStyle name="Currency 2 2 14 2 2 2 2 3" xfId="52272" xr:uid="{00000000-0005-0000-0000-0000EA320000}"/>
    <cellStyle name="Currency 2 2 14 2 2 2 3" xfId="21000" xr:uid="{00000000-0005-0000-0000-0000EB320000}"/>
    <cellStyle name="Currency 2 2 14 2 2 2 3 2" xfId="39960" xr:uid="{00000000-0005-0000-0000-0000EC320000}"/>
    <cellStyle name="Currency 2 2 14 2 2 2 3 3" xfId="58424" xr:uid="{00000000-0005-0000-0000-0000ED320000}"/>
    <cellStyle name="Currency 2 2 14 2 2 2 4" xfId="27655" xr:uid="{00000000-0005-0000-0000-0000EE320000}"/>
    <cellStyle name="Currency 2 2 14 2 2 2 5" xfId="46119" xr:uid="{00000000-0005-0000-0000-0000EF320000}"/>
    <cellStyle name="Currency 2 2 14 2 2 3" xfId="11782" xr:uid="{00000000-0005-0000-0000-0000F0320000}"/>
    <cellStyle name="Currency 2 2 14 2 2 3 2" xfId="30742" xr:uid="{00000000-0005-0000-0000-0000F1320000}"/>
    <cellStyle name="Currency 2 2 14 2 2 3 3" xfId="49206" xr:uid="{00000000-0005-0000-0000-0000F2320000}"/>
    <cellStyle name="Currency 2 2 14 2 2 4" xfId="17934" xr:uid="{00000000-0005-0000-0000-0000F3320000}"/>
    <cellStyle name="Currency 2 2 14 2 2 4 2" xfId="36894" xr:uid="{00000000-0005-0000-0000-0000F4320000}"/>
    <cellStyle name="Currency 2 2 14 2 2 4 3" xfId="55358" xr:uid="{00000000-0005-0000-0000-0000F5320000}"/>
    <cellStyle name="Currency 2 2 14 2 2 5" xfId="24589" xr:uid="{00000000-0005-0000-0000-0000F6320000}"/>
    <cellStyle name="Currency 2 2 14 2 2 6" xfId="43053" xr:uid="{00000000-0005-0000-0000-0000F7320000}"/>
    <cellStyle name="Currency 2 2 14 2 3" xfId="7121" xr:uid="{00000000-0005-0000-0000-0000F8320000}"/>
    <cellStyle name="Currency 2 2 14 2 3 2" xfId="13314" xr:uid="{00000000-0005-0000-0000-0000F9320000}"/>
    <cellStyle name="Currency 2 2 14 2 3 2 2" xfId="32274" xr:uid="{00000000-0005-0000-0000-0000FA320000}"/>
    <cellStyle name="Currency 2 2 14 2 3 2 3" xfId="50738" xr:uid="{00000000-0005-0000-0000-0000FB320000}"/>
    <cellStyle name="Currency 2 2 14 2 3 3" xfId="19466" xr:uid="{00000000-0005-0000-0000-0000FC320000}"/>
    <cellStyle name="Currency 2 2 14 2 3 3 2" xfId="38426" xr:uid="{00000000-0005-0000-0000-0000FD320000}"/>
    <cellStyle name="Currency 2 2 14 2 3 3 3" xfId="56890" xr:uid="{00000000-0005-0000-0000-0000FE320000}"/>
    <cellStyle name="Currency 2 2 14 2 3 4" xfId="26121" xr:uid="{00000000-0005-0000-0000-0000FF320000}"/>
    <cellStyle name="Currency 2 2 14 2 3 5" xfId="44585" xr:uid="{00000000-0005-0000-0000-000000330000}"/>
    <cellStyle name="Currency 2 2 14 2 4" xfId="10248" xr:uid="{00000000-0005-0000-0000-000001330000}"/>
    <cellStyle name="Currency 2 2 14 2 4 2" xfId="29208" xr:uid="{00000000-0005-0000-0000-000002330000}"/>
    <cellStyle name="Currency 2 2 14 2 4 3" xfId="47672" xr:uid="{00000000-0005-0000-0000-000003330000}"/>
    <cellStyle name="Currency 2 2 14 2 5" xfId="16400" xr:uid="{00000000-0005-0000-0000-000004330000}"/>
    <cellStyle name="Currency 2 2 14 2 5 2" xfId="35360" xr:uid="{00000000-0005-0000-0000-000005330000}"/>
    <cellStyle name="Currency 2 2 14 2 5 3" xfId="53824" xr:uid="{00000000-0005-0000-0000-000006330000}"/>
    <cellStyle name="Currency 2 2 14 2 6" xfId="23055" xr:uid="{00000000-0005-0000-0000-000007330000}"/>
    <cellStyle name="Currency 2 2 14 2 7" xfId="41519" xr:uid="{00000000-0005-0000-0000-000008330000}"/>
    <cellStyle name="Currency 2 2 14 3" xfId="4788" xr:uid="{00000000-0005-0000-0000-000009330000}"/>
    <cellStyle name="Currency 2 2 14 3 2" xfId="7887" xr:uid="{00000000-0005-0000-0000-00000A330000}"/>
    <cellStyle name="Currency 2 2 14 3 2 2" xfId="14079" xr:uid="{00000000-0005-0000-0000-00000B330000}"/>
    <cellStyle name="Currency 2 2 14 3 2 2 2" xfId="33039" xr:uid="{00000000-0005-0000-0000-00000C330000}"/>
    <cellStyle name="Currency 2 2 14 3 2 2 3" xfId="51503" xr:uid="{00000000-0005-0000-0000-00000D330000}"/>
    <cellStyle name="Currency 2 2 14 3 2 3" xfId="20231" xr:uid="{00000000-0005-0000-0000-00000E330000}"/>
    <cellStyle name="Currency 2 2 14 3 2 3 2" xfId="39191" xr:uid="{00000000-0005-0000-0000-00000F330000}"/>
    <cellStyle name="Currency 2 2 14 3 2 3 3" xfId="57655" xr:uid="{00000000-0005-0000-0000-000010330000}"/>
    <cellStyle name="Currency 2 2 14 3 2 4" xfId="26886" xr:uid="{00000000-0005-0000-0000-000011330000}"/>
    <cellStyle name="Currency 2 2 14 3 2 5" xfId="45350" xr:uid="{00000000-0005-0000-0000-000012330000}"/>
    <cellStyle name="Currency 2 2 14 3 3" xfId="11013" xr:uid="{00000000-0005-0000-0000-000013330000}"/>
    <cellStyle name="Currency 2 2 14 3 3 2" xfId="29973" xr:uid="{00000000-0005-0000-0000-000014330000}"/>
    <cellStyle name="Currency 2 2 14 3 3 3" xfId="48437" xr:uid="{00000000-0005-0000-0000-000015330000}"/>
    <cellStyle name="Currency 2 2 14 3 4" xfId="17165" xr:uid="{00000000-0005-0000-0000-000016330000}"/>
    <cellStyle name="Currency 2 2 14 3 4 2" xfId="36125" xr:uid="{00000000-0005-0000-0000-000017330000}"/>
    <cellStyle name="Currency 2 2 14 3 4 3" xfId="54589" xr:uid="{00000000-0005-0000-0000-000018330000}"/>
    <cellStyle name="Currency 2 2 14 3 5" xfId="23820" xr:uid="{00000000-0005-0000-0000-000019330000}"/>
    <cellStyle name="Currency 2 2 14 3 6" xfId="42284" xr:uid="{00000000-0005-0000-0000-00001A330000}"/>
    <cellStyle name="Currency 2 2 14 4" xfId="6352" xr:uid="{00000000-0005-0000-0000-00001B330000}"/>
    <cellStyle name="Currency 2 2 14 4 2" xfId="12545" xr:uid="{00000000-0005-0000-0000-00001C330000}"/>
    <cellStyle name="Currency 2 2 14 4 2 2" xfId="31505" xr:uid="{00000000-0005-0000-0000-00001D330000}"/>
    <cellStyle name="Currency 2 2 14 4 2 3" xfId="49969" xr:uid="{00000000-0005-0000-0000-00001E330000}"/>
    <cellStyle name="Currency 2 2 14 4 3" xfId="18697" xr:uid="{00000000-0005-0000-0000-00001F330000}"/>
    <cellStyle name="Currency 2 2 14 4 3 2" xfId="37657" xr:uid="{00000000-0005-0000-0000-000020330000}"/>
    <cellStyle name="Currency 2 2 14 4 3 3" xfId="56121" xr:uid="{00000000-0005-0000-0000-000021330000}"/>
    <cellStyle name="Currency 2 2 14 4 4" xfId="25352" xr:uid="{00000000-0005-0000-0000-000022330000}"/>
    <cellStyle name="Currency 2 2 14 4 5" xfId="43816" xr:uid="{00000000-0005-0000-0000-000023330000}"/>
    <cellStyle name="Currency 2 2 14 5" xfId="9479" xr:uid="{00000000-0005-0000-0000-000024330000}"/>
    <cellStyle name="Currency 2 2 14 5 2" xfId="28439" xr:uid="{00000000-0005-0000-0000-000025330000}"/>
    <cellStyle name="Currency 2 2 14 5 3" xfId="46903" xr:uid="{00000000-0005-0000-0000-000026330000}"/>
    <cellStyle name="Currency 2 2 14 6" xfId="15631" xr:uid="{00000000-0005-0000-0000-000027330000}"/>
    <cellStyle name="Currency 2 2 14 6 2" xfId="34591" xr:uid="{00000000-0005-0000-0000-000028330000}"/>
    <cellStyle name="Currency 2 2 14 6 3" xfId="53055" xr:uid="{00000000-0005-0000-0000-000029330000}"/>
    <cellStyle name="Currency 2 2 14 7" xfId="22286" xr:uid="{00000000-0005-0000-0000-00002A330000}"/>
    <cellStyle name="Currency 2 2 14 8" xfId="40747" xr:uid="{00000000-0005-0000-0000-00002B330000}"/>
    <cellStyle name="Currency 2 2 15" xfId="2277" xr:uid="{00000000-0005-0000-0000-00002C330000}"/>
    <cellStyle name="Currency 2 2 15 2" xfId="3959" xr:uid="{00000000-0005-0000-0000-00002D330000}"/>
    <cellStyle name="Currency 2 2 15 2 2" xfId="5572" xr:uid="{00000000-0005-0000-0000-00002E330000}"/>
    <cellStyle name="Currency 2 2 15 2 2 2" xfId="8657" xr:uid="{00000000-0005-0000-0000-00002F330000}"/>
    <cellStyle name="Currency 2 2 15 2 2 2 2" xfId="14849" xr:uid="{00000000-0005-0000-0000-000030330000}"/>
    <cellStyle name="Currency 2 2 15 2 2 2 2 2" xfId="33809" xr:uid="{00000000-0005-0000-0000-000031330000}"/>
    <cellStyle name="Currency 2 2 15 2 2 2 2 3" xfId="52273" xr:uid="{00000000-0005-0000-0000-000032330000}"/>
    <cellStyle name="Currency 2 2 15 2 2 2 3" xfId="21001" xr:uid="{00000000-0005-0000-0000-000033330000}"/>
    <cellStyle name="Currency 2 2 15 2 2 2 3 2" xfId="39961" xr:uid="{00000000-0005-0000-0000-000034330000}"/>
    <cellStyle name="Currency 2 2 15 2 2 2 3 3" xfId="58425" xr:uid="{00000000-0005-0000-0000-000035330000}"/>
    <cellStyle name="Currency 2 2 15 2 2 2 4" xfId="27656" xr:uid="{00000000-0005-0000-0000-000036330000}"/>
    <cellStyle name="Currency 2 2 15 2 2 2 5" xfId="46120" xr:uid="{00000000-0005-0000-0000-000037330000}"/>
    <cellStyle name="Currency 2 2 15 2 2 3" xfId="11783" xr:uid="{00000000-0005-0000-0000-000038330000}"/>
    <cellStyle name="Currency 2 2 15 2 2 3 2" xfId="30743" xr:uid="{00000000-0005-0000-0000-000039330000}"/>
    <cellStyle name="Currency 2 2 15 2 2 3 3" xfId="49207" xr:uid="{00000000-0005-0000-0000-00003A330000}"/>
    <cellStyle name="Currency 2 2 15 2 2 4" xfId="17935" xr:uid="{00000000-0005-0000-0000-00003B330000}"/>
    <cellStyle name="Currency 2 2 15 2 2 4 2" xfId="36895" xr:uid="{00000000-0005-0000-0000-00003C330000}"/>
    <cellStyle name="Currency 2 2 15 2 2 4 3" xfId="55359" xr:uid="{00000000-0005-0000-0000-00003D330000}"/>
    <cellStyle name="Currency 2 2 15 2 2 5" xfId="24590" xr:uid="{00000000-0005-0000-0000-00003E330000}"/>
    <cellStyle name="Currency 2 2 15 2 2 6" xfId="43054" xr:uid="{00000000-0005-0000-0000-00003F330000}"/>
    <cellStyle name="Currency 2 2 15 2 3" xfId="7122" xr:uid="{00000000-0005-0000-0000-000040330000}"/>
    <cellStyle name="Currency 2 2 15 2 3 2" xfId="13315" xr:uid="{00000000-0005-0000-0000-000041330000}"/>
    <cellStyle name="Currency 2 2 15 2 3 2 2" xfId="32275" xr:uid="{00000000-0005-0000-0000-000042330000}"/>
    <cellStyle name="Currency 2 2 15 2 3 2 3" xfId="50739" xr:uid="{00000000-0005-0000-0000-000043330000}"/>
    <cellStyle name="Currency 2 2 15 2 3 3" xfId="19467" xr:uid="{00000000-0005-0000-0000-000044330000}"/>
    <cellStyle name="Currency 2 2 15 2 3 3 2" xfId="38427" xr:uid="{00000000-0005-0000-0000-000045330000}"/>
    <cellStyle name="Currency 2 2 15 2 3 3 3" xfId="56891" xr:uid="{00000000-0005-0000-0000-000046330000}"/>
    <cellStyle name="Currency 2 2 15 2 3 4" xfId="26122" xr:uid="{00000000-0005-0000-0000-000047330000}"/>
    <cellStyle name="Currency 2 2 15 2 3 5" xfId="44586" xr:uid="{00000000-0005-0000-0000-000048330000}"/>
    <cellStyle name="Currency 2 2 15 2 4" xfId="10249" xr:uid="{00000000-0005-0000-0000-000049330000}"/>
    <cellStyle name="Currency 2 2 15 2 4 2" xfId="29209" xr:uid="{00000000-0005-0000-0000-00004A330000}"/>
    <cellStyle name="Currency 2 2 15 2 4 3" xfId="47673" xr:uid="{00000000-0005-0000-0000-00004B330000}"/>
    <cellStyle name="Currency 2 2 15 2 5" xfId="16401" xr:uid="{00000000-0005-0000-0000-00004C330000}"/>
    <cellStyle name="Currency 2 2 15 2 5 2" xfId="35361" xr:uid="{00000000-0005-0000-0000-00004D330000}"/>
    <cellStyle name="Currency 2 2 15 2 5 3" xfId="53825" xr:uid="{00000000-0005-0000-0000-00004E330000}"/>
    <cellStyle name="Currency 2 2 15 2 6" xfId="23056" xr:uid="{00000000-0005-0000-0000-00004F330000}"/>
    <cellStyle name="Currency 2 2 15 2 7" xfId="41520" xr:uid="{00000000-0005-0000-0000-000050330000}"/>
    <cellStyle name="Currency 2 2 15 3" xfId="4789" xr:uid="{00000000-0005-0000-0000-000051330000}"/>
    <cellStyle name="Currency 2 2 15 3 2" xfId="7888" xr:uid="{00000000-0005-0000-0000-000052330000}"/>
    <cellStyle name="Currency 2 2 15 3 2 2" xfId="14080" xr:uid="{00000000-0005-0000-0000-000053330000}"/>
    <cellStyle name="Currency 2 2 15 3 2 2 2" xfId="33040" xr:uid="{00000000-0005-0000-0000-000054330000}"/>
    <cellStyle name="Currency 2 2 15 3 2 2 3" xfId="51504" xr:uid="{00000000-0005-0000-0000-000055330000}"/>
    <cellStyle name="Currency 2 2 15 3 2 3" xfId="20232" xr:uid="{00000000-0005-0000-0000-000056330000}"/>
    <cellStyle name="Currency 2 2 15 3 2 3 2" xfId="39192" xr:uid="{00000000-0005-0000-0000-000057330000}"/>
    <cellStyle name="Currency 2 2 15 3 2 3 3" xfId="57656" xr:uid="{00000000-0005-0000-0000-000058330000}"/>
    <cellStyle name="Currency 2 2 15 3 2 4" xfId="26887" xr:uid="{00000000-0005-0000-0000-000059330000}"/>
    <cellStyle name="Currency 2 2 15 3 2 5" xfId="45351" xr:uid="{00000000-0005-0000-0000-00005A330000}"/>
    <cellStyle name="Currency 2 2 15 3 3" xfId="11014" xr:uid="{00000000-0005-0000-0000-00005B330000}"/>
    <cellStyle name="Currency 2 2 15 3 3 2" xfId="29974" xr:uid="{00000000-0005-0000-0000-00005C330000}"/>
    <cellStyle name="Currency 2 2 15 3 3 3" xfId="48438" xr:uid="{00000000-0005-0000-0000-00005D330000}"/>
    <cellStyle name="Currency 2 2 15 3 4" xfId="17166" xr:uid="{00000000-0005-0000-0000-00005E330000}"/>
    <cellStyle name="Currency 2 2 15 3 4 2" xfId="36126" xr:uid="{00000000-0005-0000-0000-00005F330000}"/>
    <cellStyle name="Currency 2 2 15 3 4 3" xfId="54590" xr:uid="{00000000-0005-0000-0000-000060330000}"/>
    <cellStyle name="Currency 2 2 15 3 5" xfId="23821" xr:uid="{00000000-0005-0000-0000-000061330000}"/>
    <cellStyle name="Currency 2 2 15 3 6" xfId="42285" xr:uid="{00000000-0005-0000-0000-000062330000}"/>
    <cellStyle name="Currency 2 2 15 4" xfId="6353" xr:uid="{00000000-0005-0000-0000-000063330000}"/>
    <cellStyle name="Currency 2 2 15 4 2" xfId="12546" xr:uid="{00000000-0005-0000-0000-000064330000}"/>
    <cellStyle name="Currency 2 2 15 4 2 2" xfId="31506" xr:uid="{00000000-0005-0000-0000-000065330000}"/>
    <cellStyle name="Currency 2 2 15 4 2 3" xfId="49970" xr:uid="{00000000-0005-0000-0000-000066330000}"/>
    <cellStyle name="Currency 2 2 15 4 3" xfId="18698" xr:uid="{00000000-0005-0000-0000-000067330000}"/>
    <cellStyle name="Currency 2 2 15 4 3 2" xfId="37658" xr:uid="{00000000-0005-0000-0000-000068330000}"/>
    <cellStyle name="Currency 2 2 15 4 3 3" xfId="56122" xr:uid="{00000000-0005-0000-0000-000069330000}"/>
    <cellStyle name="Currency 2 2 15 4 4" xfId="25353" xr:uid="{00000000-0005-0000-0000-00006A330000}"/>
    <cellStyle name="Currency 2 2 15 4 5" xfId="43817" xr:uid="{00000000-0005-0000-0000-00006B330000}"/>
    <cellStyle name="Currency 2 2 15 5" xfId="9480" xr:uid="{00000000-0005-0000-0000-00006C330000}"/>
    <cellStyle name="Currency 2 2 15 5 2" xfId="28440" xr:uid="{00000000-0005-0000-0000-00006D330000}"/>
    <cellStyle name="Currency 2 2 15 5 3" xfId="46904" xr:uid="{00000000-0005-0000-0000-00006E330000}"/>
    <cellStyle name="Currency 2 2 15 6" xfId="15632" xr:uid="{00000000-0005-0000-0000-00006F330000}"/>
    <cellStyle name="Currency 2 2 15 6 2" xfId="34592" xr:uid="{00000000-0005-0000-0000-000070330000}"/>
    <cellStyle name="Currency 2 2 15 6 3" xfId="53056" xr:uid="{00000000-0005-0000-0000-000071330000}"/>
    <cellStyle name="Currency 2 2 15 7" xfId="22287" xr:uid="{00000000-0005-0000-0000-000072330000}"/>
    <cellStyle name="Currency 2 2 15 8" xfId="40748" xr:uid="{00000000-0005-0000-0000-000073330000}"/>
    <cellStyle name="Currency 2 2 16" xfId="2278" xr:uid="{00000000-0005-0000-0000-000074330000}"/>
    <cellStyle name="Currency 2 2 16 2" xfId="3960" xr:uid="{00000000-0005-0000-0000-000075330000}"/>
    <cellStyle name="Currency 2 2 16 2 2" xfId="5573" xr:uid="{00000000-0005-0000-0000-000076330000}"/>
    <cellStyle name="Currency 2 2 16 2 2 2" xfId="8658" xr:uid="{00000000-0005-0000-0000-000077330000}"/>
    <cellStyle name="Currency 2 2 16 2 2 2 2" xfId="14850" xr:uid="{00000000-0005-0000-0000-000078330000}"/>
    <cellStyle name="Currency 2 2 16 2 2 2 2 2" xfId="33810" xr:uid="{00000000-0005-0000-0000-000079330000}"/>
    <cellStyle name="Currency 2 2 16 2 2 2 2 3" xfId="52274" xr:uid="{00000000-0005-0000-0000-00007A330000}"/>
    <cellStyle name="Currency 2 2 16 2 2 2 3" xfId="21002" xr:uid="{00000000-0005-0000-0000-00007B330000}"/>
    <cellStyle name="Currency 2 2 16 2 2 2 3 2" xfId="39962" xr:uid="{00000000-0005-0000-0000-00007C330000}"/>
    <cellStyle name="Currency 2 2 16 2 2 2 3 3" xfId="58426" xr:uid="{00000000-0005-0000-0000-00007D330000}"/>
    <cellStyle name="Currency 2 2 16 2 2 2 4" xfId="27657" xr:uid="{00000000-0005-0000-0000-00007E330000}"/>
    <cellStyle name="Currency 2 2 16 2 2 2 5" xfId="46121" xr:uid="{00000000-0005-0000-0000-00007F330000}"/>
    <cellStyle name="Currency 2 2 16 2 2 3" xfId="11784" xr:uid="{00000000-0005-0000-0000-000080330000}"/>
    <cellStyle name="Currency 2 2 16 2 2 3 2" xfId="30744" xr:uid="{00000000-0005-0000-0000-000081330000}"/>
    <cellStyle name="Currency 2 2 16 2 2 3 3" xfId="49208" xr:uid="{00000000-0005-0000-0000-000082330000}"/>
    <cellStyle name="Currency 2 2 16 2 2 4" xfId="17936" xr:uid="{00000000-0005-0000-0000-000083330000}"/>
    <cellStyle name="Currency 2 2 16 2 2 4 2" xfId="36896" xr:uid="{00000000-0005-0000-0000-000084330000}"/>
    <cellStyle name="Currency 2 2 16 2 2 4 3" xfId="55360" xr:uid="{00000000-0005-0000-0000-000085330000}"/>
    <cellStyle name="Currency 2 2 16 2 2 5" xfId="24591" xr:uid="{00000000-0005-0000-0000-000086330000}"/>
    <cellStyle name="Currency 2 2 16 2 2 6" xfId="43055" xr:uid="{00000000-0005-0000-0000-000087330000}"/>
    <cellStyle name="Currency 2 2 16 2 3" xfId="7123" xr:uid="{00000000-0005-0000-0000-000088330000}"/>
    <cellStyle name="Currency 2 2 16 2 3 2" xfId="13316" xr:uid="{00000000-0005-0000-0000-000089330000}"/>
    <cellStyle name="Currency 2 2 16 2 3 2 2" xfId="32276" xr:uid="{00000000-0005-0000-0000-00008A330000}"/>
    <cellStyle name="Currency 2 2 16 2 3 2 3" xfId="50740" xr:uid="{00000000-0005-0000-0000-00008B330000}"/>
    <cellStyle name="Currency 2 2 16 2 3 3" xfId="19468" xr:uid="{00000000-0005-0000-0000-00008C330000}"/>
    <cellStyle name="Currency 2 2 16 2 3 3 2" xfId="38428" xr:uid="{00000000-0005-0000-0000-00008D330000}"/>
    <cellStyle name="Currency 2 2 16 2 3 3 3" xfId="56892" xr:uid="{00000000-0005-0000-0000-00008E330000}"/>
    <cellStyle name="Currency 2 2 16 2 3 4" xfId="26123" xr:uid="{00000000-0005-0000-0000-00008F330000}"/>
    <cellStyle name="Currency 2 2 16 2 3 5" xfId="44587" xr:uid="{00000000-0005-0000-0000-000090330000}"/>
    <cellStyle name="Currency 2 2 16 2 4" xfId="10250" xr:uid="{00000000-0005-0000-0000-000091330000}"/>
    <cellStyle name="Currency 2 2 16 2 4 2" xfId="29210" xr:uid="{00000000-0005-0000-0000-000092330000}"/>
    <cellStyle name="Currency 2 2 16 2 4 3" xfId="47674" xr:uid="{00000000-0005-0000-0000-000093330000}"/>
    <cellStyle name="Currency 2 2 16 2 5" xfId="16402" xr:uid="{00000000-0005-0000-0000-000094330000}"/>
    <cellStyle name="Currency 2 2 16 2 5 2" xfId="35362" xr:uid="{00000000-0005-0000-0000-000095330000}"/>
    <cellStyle name="Currency 2 2 16 2 5 3" xfId="53826" xr:uid="{00000000-0005-0000-0000-000096330000}"/>
    <cellStyle name="Currency 2 2 16 2 6" xfId="23057" xr:uid="{00000000-0005-0000-0000-000097330000}"/>
    <cellStyle name="Currency 2 2 16 2 7" xfId="41521" xr:uid="{00000000-0005-0000-0000-000098330000}"/>
    <cellStyle name="Currency 2 2 16 3" xfId="4790" xr:uid="{00000000-0005-0000-0000-000099330000}"/>
    <cellStyle name="Currency 2 2 16 3 2" xfId="7889" xr:uid="{00000000-0005-0000-0000-00009A330000}"/>
    <cellStyle name="Currency 2 2 16 3 2 2" xfId="14081" xr:uid="{00000000-0005-0000-0000-00009B330000}"/>
    <cellStyle name="Currency 2 2 16 3 2 2 2" xfId="33041" xr:uid="{00000000-0005-0000-0000-00009C330000}"/>
    <cellStyle name="Currency 2 2 16 3 2 2 3" xfId="51505" xr:uid="{00000000-0005-0000-0000-00009D330000}"/>
    <cellStyle name="Currency 2 2 16 3 2 3" xfId="20233" xr:uid="{00000000-0005-0000-0000-00009E330000}"/>
    <cellStyle name="Currency 2 2 16 3 2 3 2" xfId="39193" xr:uid="{00000000-0005-0000-0000-00009F330000}"/>
    <cellStyle name="Currency 2 2 16 3 2 3 3" xfId="57657" xr:uid="{00000000-0005-0000-0000-0000A0330000}"/>
    <cellStyle name="Currency 2 2 16 3 2 4" xfId="26888" xr:uid="{00000000-0005-0000-0000-0000A1330000}"/>
    <cellStyle name="Currency 2 2 16 3 2 5" xfId="45352" xr:uid="{00000000-0005-0000-0000-0000A2330000}"/>
    <cellStyle name="Currency 2 2 16 3 3" xfId="11015" xr:uid="{00000000-0005-0000-0000-0000A3330000}"/>
    <cellStyle name="Currency 2 2 16 3 3 2" xfId="29975" xr:uid="{00000000-0005-0000-0000-0000A4330000}"/>
    <cellStyle name="Currency 2 2 16 3 3 3" xfId="48439" xr:uid="{00000000-0005-0000-0000-0000A5330000}"/>
    <cellStyle name="Currency 2 2 16 3 4" xfId="17167" xr:uid="{00000000-0005-0000-0000-0000A6330000}"/>
    <cellStyle name="Currency 2 2 16 3 4 2" xfId="36127" xr:uid="{00000000-0005-0000-0000-0000A7330000}"/>
    <cellStyle name="Currency 2 2 16 3 4 3" xfId="54591" xr:uid="{00000000-0005-0000-0000-0000A8330000}"/>
    <cellStyle name="Currency 2 2 16 3 5" xfId="23822" xr:uid="{00000000-0005-0000-0000-0000A9330000}"/>
    <cellStyle name="Currency 2 2 16 3 6" xfId="42286" xr:uid="{00000000-0005-0000-0000-0000AA330000}"/>
    <cellStyle name="Currency 2 2 16 4" xfId="6354" xr:uid="{00000000-0005-0000-0000-0000AB330000}"/>
    <cellStyle name="Currency 2 2 16 4 2" xfId="12547" xr:uid="{00000000-0005-0000-0000-0000AC330000}"/>
    <cellStyle name="Currency 2 2 16 4 2 2" xfId="31507" xr:uid="{00000000-0005-0000-0000-0000AD330000}"/>
    <cellStyle name="Currency 2 2 16 4 2 3" xfId="49971" xr:uid="{00000000-0005-0000-0000-0000AE330000}"/>
    <cellStyle name="Currency 2 2 16 4 3" xfId="18699" xr:uid="{00000000-0005-0000-0000-0000AF330000}"/>
    <cellStyle name="Currency 2 2 16 4 3 2" xfId="37659" xr:uid="{00000000-0005-0000-0000-0000B0330000}"/>
    <cellStyle name="Currency 2 2 16 4 3 3" xfId="56123" xr:uid="{00000000-0005-0000-0000-0000B1330000}"/>
    <cellStyle name="Currency 2 2 16 4 4" xfId="25354" xr:uid="{00000000-0005-0000-0000-0000B2330000}"/>
    <cellStyle name="Currency 2 2 16 4 5" xfId="43818" xr:uid="{00000000-0005-0000-0000-0000B3330000}"/>
    <cellStyle name="Currency 2 2 16 5" xfId="9481" xr:uid="{00000000-0005-0000-0000-0000B4330000}"/>
    <cellStyle name="Currency 2 2 16 5 2" xfId="28441" xr:uid="{00000000-0005-0000-0000-0000B5330000}"/>
    <cellStyle name="Currency 2 2 16 5 3" xfId="46905" xr:uid="{00000000-0005-0000-0000-0000B6330000}"/>
    <cellStyle name="Currency 2 2 16 6" xfId="15633" xr:uid="{00000000-0005-0000-0000-0000B7330000}"/>
    <cellStyle name="Currency 2 2 16 6 2" xfId="34593" xr:uid="{00000000-0005-0000-0000-0000B8330000}"/>
    <cellStyle name="Currency 2 2 16 6 3" xfId="53057" xr:uid="{00000000-0005-0000-0000-0000B9330000}"/>
    <cellStyle name="Currency 2 2 16 7" xfId="22288" xr:uid="{00000000-0005-0000-0000-0000BA330000}"/>
    <cellStyle name="Currency 2 2 16 8" xfId="40749" xr:uid="{00000000-0005-0000-0000-0000BB330000}"/>
    <cellStyle name="Currency 2 2 17" xfId="2279" xr:uid="{00000000-0005-0000-0000-0000BC330000}"/>
    <cellStyle name="Currency 2 2 17 2" xfId="3961" xr:uid="{00000000-0005-0000-0000-0000BD330000}"/>
    <cellStyle name="Currency 2 2 17 2 2" xfId="5574" xr:uid="{00000000-0005-0000-0000-0000BE330000}"/>
    <cellStyle name="Currency 2 2 17 2 2 2" xfId="8659" xr:uid="{00000000-0005-0000-0000-0000BF330000}"/>
    <cellStyle name="Currency 2 2 17 2 2 2 2" xfId="14851" xr:uid="{00000000-0005-0000-0000-0000C0330000}"/>
    <cellStyle name="Currency 2 2 17 2 2 2 2 2" xfId="33811" xr:uid="{00000000-0005-0000-0000-0000C1330000}"/>
    <cellStyle name="Currency 2 2 17 2 2 2 2 3" xfId="52275" xr:uid="{00000000-0005-0000-0000-0000C2330000}"/>
    <cellStyle name="Currency 2 2 17 2 2 2 3" xfId="21003" xr:uid="{00000000-0005-0000-0000-0000C3330000}"/>
    <cellStyle name="Currency 2 2 17 2 2 2 3 2" xfId="39963" xr:uid="{00000000-0005-0000-0000-0000C4330000}"/>
    <cellStyle name="Currency 2 2 17 2 2 2 3 3" xfId="58427" xr:uid="{00000000-0005-0000-0000-0000C5330000}"/>
    <cellStyle name="Currency 2 2 17 2 2 2 4" xfId="27658" xr:uid="{00000000-0005-0000-0000-0000C6330000}"/>
    <cellStyle name="Currency 2 2 17 2 2 2 5" xfId="46122" xr:uid="{00000000-0005-0000-0000-0000C7330000}"/>
    <cellStyle name="Currency 2 2 17 2 2 3" xfId="11785" xr:uid="{00000000-0005-0000-0000-0000C8330000}"/>
    <cellStyle name="Currency 2 2 17 2 2 3 2" xfId="30745" xr:uid="{00000000-0005-0000-0000-0000C9330000}"/>
    <cellStyle name="Currency 2 2 17 2 2 3 3" xfId="49209" xr:uid="{00000000-0005-0000-0000-0000CA330000}"/>
    <cellStyle name="Currency 2 2 17 2 2 4" xfId="17937" xr:uid="{00000000-0005-0000-0000-0000CB330000}"/>
    <cellStyle name="Currency 2 2 17 2 2 4 2" xfId="36897" xr:uid="{00000000-0005-0000-0000-0000CC330000}"/>
    <cellStyle name="Currency 2 2 17 2 2 4 3" xfId="55361" xr:uid="{00000000-0005-0000-0000-0000CD330000}"/>
    <cellStyle name="Currency 2 2 17 2 2 5" xfId="24592" xr:uid="{00000000-0005-0000-0000-0000CE330000}"/>
    <cellStyle name="Currency 2 2 17 2 2 6" xfId="43056" xr:uid="{00000000-0005-0000-0000-0000CF330000}"/>
    <cellStyle name="Currency 2 2 17 2 3" xfId="7124" xr:uid="{00000000-0005-0000-0000-0000D0330000}"/>
    <cellStyle name="Currency 2 2 17 2 3 2" xfId="13317" xr:uid="{00000000-0005-0000-0000-0000D1330000}"/>
    <cellStyle name="Currency 2 2 17 2 3 2 2" xfId="32277" xr:uid="{00000000-0005-0000-0000-0000D2330000}"/>
    <cellStyle name="Currency 2 2 17 2 3 2 3" xfId="50741" xr:uid="{00000000-0005-0000-0000-0000D3330000}"/>
    <cellStyle name="Currency 2 2 17 2 3 3" xfId="19469" xr:uid="{00000000-0005-0000-0000-0000D4330000}"/>
    <cellStyle name="Currency 2 2 17 2 3 3 2" xfId="38429" xr:uid="{00000000-0005-0000-0000-0000D5330000}"/>
    <cellStyle name="Currency 2 2 17 2 3 3 3" xfId="56893" xr:uid="{00000000-0005-0000-0000-0000D6330000}"/>
    <cellStyle name="Currency 2 2 17 2 3 4" xfId="26124" xr:uid="{00000000-0005-0000-0000-0000D7330000}"/>
    <cellStyle name="Currency 2 2 17 2 3 5" xfId="44588" xr:uid="{00000000-0005-0000-0000-0000D8330000}"/>
    <cellStyle name="Currency 2 2 17 2 4" xfId="10251" xr:uid="{00000000-0005-0000-0000-0000D9330000}"/>
    <cellStyle name="Currency 2 2 17 2 4 2" xfId="29211" xr:uid="{00000000-0005-0000-0000-0000DA330000}"/>
    <cellStyle name="Currency 2 2 17 2 4 3" xfId="47675" xr:uid="{00000000-0005-0000-0000-0000DB330000}"/>
    <cellStyle name="Currency 2 2 17 2 5" xfId="16403" xr:uid="{00000000-0005-0000-0000-0000DC330000}"/>
    <cellStyle name="Currency 2 2 17 2 5 2" xfId="35363" xr:uid="{00000000-0005-0000-0000-0000DD330000}"/>
    <cellStyle name="Currency 2 2 17 2 5 3" xfId="53827" xr:uid="{00000000-0005-0000-0000-0000DE330000}"/>
    <cellStyle name="Currency 2 2 17 2 6" xfId="23058" xr:uid="{00000000-0005-0000-0000-0000DF330000}"/>
    <cellStyle name="Currency 2 2 17 2 7" xfId="41522" xr:uid="{00000000-0005-0000-0000-0000E0330000}"/>
    <cellStyle name="Currency 2 2 17 3" xfId="4791" xr:uid="{00000000-0005-0000-0000-0000E1330000}"/>
    <cellStyle name="Currency 2 2 17 3 2" xfId="7890" xr:uid="{00000000-0005-0000-0000-0000E2330000}"/>
    <cellStyle name="Currency 2 2 17 3 2 2" xfId="14082" xr:uid="{00000000-0005-0000-0000-0000E3330000}"/>
    <cellStyle name="Currency 2 2 17 3 2 2 2" xfId="33042" xr:uid="{00000000-0005-0000-0000-0000E4330000}"/>
    <cellStyle name="Currency 2 2 17 3 2 2 3" xfId="51506" xr:uid="{00000000-0005-0000-0000-0000E5330000}"/>
    <cellStyle name="Currency 2 2 17 3 2 3" xfId="20234" xr:uid="{00000000-0005-0000-0000-0000E6330000}"/>
    <cellStyle name="Currency 2 2 17 3 2 3 2" xfId="39194" xr:uid="{00000000-0005-0000-0000-0000E7330000}"/>
    <cellStyle name="Currency 2 2 17 3 2 3 3" xfId="57658" xr:uid="{00000000-0005-0000-0000-0000E8330000}"/>
    <cellStyle name="Currency 2 2 17 3 2 4" xfId="26889" xr:uid="{00000000-0005-0000-0000-0000E9330000}"/>
    <cellStyle name="Currency 2 2 17 3 2 5" xfId="45353" xr:uid="{00000000-0005-0000-0000-0000EA330000}"/>
    <cellStyle name="Currency 2 2 17 3 3" xfId="11016" xr:uid="{00000000-0005-0000-0000-0000EB330000}"/>
    <cellStyle name="Currency 2 2 17 3 3 2" xfId="29976" xr:uid="{00000000-0005-0000-0000-0000EC330000}"/>
    <cellStyle name="Currency 2 2 17 3 3 3" xfId="48440" xr:uid="{00000000-0005-0000-0000-0000ED330000}"/>
    <cellStyle name="Currency 2 2 17 3 4" xfId="17168" xr:uid="{00000000-0005-0000-0000-0000EE330000}"/>
    <cellStyle name="Currency 2 2 17 3 4 2" xfId="36128" xr:uid="{00000000-0005-0000-0000-0000EF330000}"/>
    <cellStyle name="Currency 2 2 17 3 4 3" xfId="54592" xr:uid="{00000000-0005-0000-0000-0000F0330000}"/>
    <cellStyle name="Currency 2 2 17 3 5" xfId="23823" xr:uid="{00000000-0005-0000-0000-0000F1330000}"/>
    <cellStyle name="Currency 2 2 17 3 6" xfId="42287" xr:uid="{00000000-0005-0000-0000-0000F2330000}"/>
    <cellStyle name="Currency 2 2 17 4" xfId="6355" xr:uid="{00000000-0005-0000-0000-0000F3330000}"/>
    <cellStyle name="Currency 2 2 17 4 2" xfId="12548" xr:uid="{00000000-0005-0000-0000-0000F4330000}"/>
    <cellStyle name="Currency 2 2 17 4 2 2" xfId="31508" xr:uid="{00000000-0005-0000-0000-0000F5330000}"/>
    <cellStyle name="Currency 2 2 17 4 2 3" xfId="49972" xr:uid="{00000000-0005-0000-0000-0000F6330000}"/>
    <cellStyle name="Currency 2 2 17 4 3" xfId="18700" xr:uid="{00000000-0005-0000-0000-0000F7330000}"/>
    <cellStyle name="Currency 2 2 17 4 3 2" xfId="37660" xr:uid="{00000000-0005-0000-0000-0000F8330000}"/>
    <cellStyle name="Currency 2 2 17 4 3 3" xfId="56124" xr:uid="{00000000-0005-0000-0000-0000F9330000}"/>
    <cellStyle name="Currency 2 2 17 4 4" xfId="25355" xr:uid="{00000000-0005-0000-0000-0000FA330000}"/>
    <cellStyle name="Currency 2 2 17 4 5" xfId="43819" xr:uid="{00000000-0005-0000-0000-0000FB330000}"/>
    <cellStyle name="Currency 2 2 17 5" xfId="9482" xr:uid="{00000000-0005-0000-0000-0000FC330000}"/>
    <cellStyle name="Currency 2 2 17 5 2" xfId="28442" xr:uid="{00000000-0005-0000-0000-0000FD330000}"/>
    <cellStyle name="Currency 2 2 17 5 3" xfId="46906" xr:uid="{00000000-0005-0000-0000-0000FE330000}"/>
    <cellStyle name="Currency 2 2 17 6" xfId="15634" xr:uid="{00000000-0005-0000-0000-0000FF330000}"/>
    <cellStyle name="Currency 2 2 17 6 2" xfId="34594" xr:uid="{00000000-0005-0000-0000-000000340000}"/>
    <cellStyle name="Currency 2 2 17 6 3" xfId="53058" xr:uid="{00000000-0005-0000-0000-000001340000}"/>
    <cellStyle name="Currency 2 2 17 7" xfId="22289" xr:uid="{00000000-0005-0000-0000-000002340000}"/>
    <cellStyle name="Currency 2 2 17 8" xfId="40750" xr:uid="{00000000-0005-0000-0000-000003340000}"/>
    <cellStyle name="Currency 2 2 18" xfId="2280" xr:uid="{00000000-0005-0000-0000-000004340000}"/>
    <cellStyle name="Currency 2 2 18 2" xfId="3962" xr:uid="{00000000-0005-0000-0000-000005340000}"/>
    <cellStyle name="Currency 2 2 18 2 2" xfId="5575" xr:uid="{00000000-0005-0000-0000-000006340000}"/>
    <cellStyle name="Currency 2 2 18 2 2 2" xfId="8660" xr:uid="{00000000-0005-0000-0000-000007340000}"/>
    <cellStyle name="Currency 2 2 18 2 2 2 2" xfId="14852" xr:uid="{00000000-0005-0000-0000-000008340000}"/>
    <cellStyle name="Currency 2 2 18 2 2 2 2 2" xfId="33812" xr:uid="{00000000-0005-0000-0000-000009340000}"/>
    <cellStyle name="Currency 2 2 18 2 2 2 2 3" xfId="52276" xr:uid="{00000000-0005-0000-0000-00000A340000}"/>
    <cellStyle name="Currency 2 2 18 2 2 2 3" xfId="21004" xr:uid="{00000000-0005-0000-0000-00000B340000}"/>
    <cellStyle name="Currency 2 2 18 2 2 2 3 2" xfId="39964" xr:uid="{00000000-0005-0000-0000-00000C340000}"/>
    <cellStyle name="Currency 2 2 18 2 2 2 3 3" xfId="58428" xr:uid="{00000000-0005-0000-0000-00000D340000}"/>
    <cellStyle name="Currency 2 2 18 2 2 2 4" xfId="27659" xr:uid="{00000000-0005-0000-0000-00000E340000}"/>
    <cellStyle name="Currency 2 2 18 2 2 2 5" xfId="46123" xr:uid="{00000000-0005-0000-0000-00000F340000}"/>
    <cellStyle name="Currency 2 2 18 2 2 3" xfId="11786" xr:uid="{00000000-0005-0000-0000-000010340000}"/>
    <cellStyle name="Currency 2 2 18 2 2 3 2" xfId="30746" xr:uid="{00000000-0005-0000-0000-000011340000}"/>
    <cellStyle name="Currency 2 2 18 2 2 3 3" xfId="49210" xr:uid="{00000000-0005-0000-0000-000012340000}"/>
    <cellStyle name="Currency 2 2 18 2 2 4" xfId="17938" xr:uid="{00000000-0005-0000-0000-000013340000}"/>
    <cellStyle name="Currency 2 2 18 2 2 4 2" xfId="36898" xr:uid="{00000000-0005-0000-0000-000014340000}"/>
    <cellStyle name="Currency 2 2 18 2 2 4 3" xfId="55362" xr:uid="{00000000-0005-0000-0000-000015340000}"/>
    <cellStyle name="Currency 2 2 18 2 2 5" xfId="24593" xr:uid="{00000000-0005-0000-0000-000016340000}"/>
    <cellStyle name="Currency 2 2 18 2 2 6" xfId="43057" xr:uid="{00000000-0005-0000-0000-000017340000}"/>
    <cellStyle name="Currency 2 2 18 2 3" xfId="7125" xr:uid="{00000000-0005-0000-0000-000018340000}"/>
    <cellStyle name="Currency 2 2 18 2 3 2" xfId="13318" xr:uid="{00000000-0005-0000-0000-000019340000}"/>
    <cellStyle name="Currency 2 2 18 2 3 2 2" xfId="32278" xr:uid="{00000000-0005-0000-0000-00001A340000}"/>
    <cellStyle name="Currency 2 2 18 2 3 2 3" xfId="50742" xr:uid="{00000000-0005-0000-0000-00001B340000}"/>
    <cellStyle name="Currency 2 2 18 2 3 3" xfId="19470" xr:uid="{00000000-0005-0000-0000-00001C340000}"/>
    <cellStyle name="Currency 2 2 18 2 3 3 2" xfId="38430" xr:uid="{00000000-0005-0000-0000-00001D340000}"/>
    <cellStyle name="Currency 2 2 18 2 3 3 3" xfId="56894" xr:uid="{00000000-0005-0000-0000-00001E340000}"/>
    <cellStyle name="Currency 2 2 18 2 3 4" xfId="26125" xr:uid="{00000000-0005-0000-0000-00001F340000}"/>
    <cellStyle name="Currency 2 2 18 2 3 5" xfId="44589" xr:uid="{00000000-0005-0000-0000-000020340000}"/>
    <cellStyle name="Currency 2 2 18 2 4" xfId="10252" xr:uid="{00000000-0005-0000-0000-000021340000}"/>
    <cellStyle name="Currency 2 2 18 2 4 2" xfId="29212" xr:uid="{00000000-0005-0000-0000-000022340000}"/>
    <cellStyle name="Currency 2 2 18 2 4 3" xfId="47676" xr:uid="{00000000-0005-0000-0000-000023340000}"/>
    <cellStyle name="Currency 2 2 18 2 5" xfId="16404" xr:uid="{00000000-0005-0000-0000-000024340000}"/>
    <cellStyle name="Currency 2 2 18 2 5 2" xfId="35364" xr:uid="{00000000-0005-0000-0000-000025340000}"/>
    <cellStyle name="Currency 2 2 18 2 5 3" xfId="53828" xr:uid="{00000000-0005-0000-0000-000026340000}"/>
    <cellStyle name="Currency 2 2 18 2 6" xfId="23059" xr:uid="{00000000-0005-0000-0000-000027340000}"/>
    <cellStyle name="Currency 2 2 18 2 7" xfId="41523" xr:uid="{00000000-0005-0000-0000-000028340000}"/>
    <cellStyle name="Currency 2 2 18 3" xfId="4792" xr:uid="{00000000-0005-0000-0000-000029340000}"/>
    <cellStyle name="Currency 2 2 18 3 2" xfId="7891" xr:uid="{00000000-0005-0000-0000-00002A340000}"/>
    <cellStyle name="Currency 2 2 18 3 2 2" xfId="14083" xr:uid="{00000000-0005-0000-0000-00002B340000}"/>
    <cellStyle name="Currency 2 2 18 3 2 2 2" xfId="33043" xr:uid="{00000000-0005-0000-0000-00002C340000}"/>
    <cellStyle name="Currency 2 2 18 3 2 2 3" xfId="51507" xr:uid="{00000000-0005-0000-0000-00002D340000}"/>
    <cellStyle name="Currency 2 2 18 3 2 3" xfId="20235" xr:uid="{00000000-0005-0000-0000-00002E340000}"/>
    <cellStyle name="Currency 2 2 18 3 2 3 2" xfId="39195" xr:uid="{00000000-0005-0000-0000-00002F340000}"/>
    <cellStyle name="Currency 2 2 18 3 2 3 3" xfId="57659" xr:uid="{00000000-0005-0000-0000-000030340000}"/>
    <cellStyle name="Currency 2 2 18 3 2 4" xfId="26890" xr:uid="{00000000-0005-0000-0000-000031340000}"/>
    <cellStyle name="Currency 2 2 18 3 2 5" xfId="45354" xr:uid="{00000000-0005-0000-0000-000032340000}"/>
    <cellStyle name="Currency 2 2 18 3 3" xfId="11017" xr:uid="{00000000-0005-0000-0000-000033340000}"/>
    <cellStyle name="Currency 2 2 18 3 3 2" xfId="29977" xr:uid="{00000000-0005-0000-0000-000034340000}"/>
    <cellStyle name="Currency 2 2 18 3 3 3" xfId="48441" xr:uid="{00000000-0005-0000-0000-000035340000}"/>
    <cellStyle name="Currency 2 2 18 3 4" xfId="17169" xr:uid="{00000000-0005-0000-0000-000036340000}"/>
    <cellStyle name="Currency 2 2 18 3 4 2" xfId="36129" xr:uid="{00000000-0005-0000-0000-000037340000}"/>
    <cellStyle name="Currency 2 2 18 3 4 3" xfId="54593" xr:uid="{00000000-0005-0000-0000-000038340000}"/>
    <cellStyle name="Currency 2 2 18 3 5" xfId="23824" xr:uid="{00000000-0005-0000-0000-000039340000}"/>
    <cellStyle name="Currency 2 2 18 3 6" xfId="42288" xr:uid="{00000000-0005-0000-0000-00003A340000}"/>
    <cellStyle name="Currency 2 2 18 4" xfId="6356" xr:uid="{00000000-0005-0000-0000-00003B340000}"/>
    <cellStyle name="Currency 2 2 18 4 2" xfId="12549" xr:uid="{00000000-0005-0000-0000-00003C340000}"/>
    <cellStyle name="Currency 2 2 18 4 2 2" xfId="31509" xr:uid="{00000000-0005-0000-0000-00003D340000}"/>
    <cellStyle name="Currency 2 2 18 4 2 3" xfId="49973" xr:uid="{00000000-0005-0000-0000-00003E340000}"/>
    <cellStyle name="Currency 2 2 18 4 3" xfId="18701" xr:uid="{00000000-0005-0000-0000-00003F340000}"/>
    <cellStyle name="Currency 2 2 18 4 3 2" xfId="37661" xr:uid="{00000000-0005-0000-0000-000040340000}"/>
    <cellStyle name="Currency 2 2 18 4 3 3" xfId="56125" xr:uid="{00000000-0005-0000-0000-000041340000}"/>
    <cellStyle name="Currency 2 2 18 4 4" xfId="25356" xr:uid="{00000000-0005-0000-0000-000042340000}"/>
    <cellStyle name="Currency 2 2 18 4 5" xfId="43820" xr:uid="{00000000-0005-0000-0000-000043340000}"/>
    <cellStyle name="Currency 2 2 18 5" xfId="9483" xr:uid="{00000000-0005-0000-0000-000044340000}"/>
    <cellStyle name="Currency 2 2 18 5 2" xfId="28443" xr:uid="{00000000-0005-0000-0000-000045340000}"/>
    <cellStyle name="Currency 2 2 18 5 3" xfId="46907" xr:uid="{00000000-0005-0000-0000-000046340000}"/>
    <cellStyle name="Currency 2 2 18 6" xfId="15635" xr:uid="{00000000-0005-0000-0000-000047340000}"/>
    <cellStyle name="Currency 2 2 18 6 2" xfId="34595" xr:uid="{00000000-0005-0000-0000-000048340000}"/>
    <cellStyle name="Currency 2 2 18 6 3" xfId="53059" xr:uid="{00000000-0005-0000-0000-000049340000}"/>
    <cellStyle name="Currency 2 2 18 7" xfId="22290" xr:uid="{00000000-0005-0000-0000-00004A340000}"/>
    <cellStyle name="Currency 2 2 18 8" xfId="40751" xr:uid="{00000000-0005-0000-0000-00004B340000}"/>
    <cellStyle name="Currency 2 2 19" xfId="2281" xr:uid="{00000000-0005-0000-0000-00004C340000}"/>
    <cellStyle name="Currency 2 2 2" xfId="2282" xr:uid="{00000000-0005-0000-0000-00004D340000}"/>
    <cellStyle name="Currency 2 2 2 2" xfId="2283" xr:uid="{00000000-0005-0000-0000-00004E340000}"/>
    <cellStyle name="Currency 2 2 2 2 2" xfId="3963" xr:uid="{00000000-0005-0000-0000-00004F340000}"/>
    <cellStyle name="Currency 2 2 2 2 2 2" xfId="5576" xr:uid="{00000000-0005-0000-0000-000050340000}"/>
    <cellStyle name="Currency 2 2 2 2 2 2 2" xfId="8661" xr:uid="{00000000-0005-0000-0000-000051340000}"/>
    <cellStyle name="Currency 2 2 2 2 2 2 2 2" xfId="14853" xr:uid="{00000000-0005-0000-0000-000052340000}"/>
    <cellStyle name="Currency 2 2 2 2 2 2 2 2 2" xfId="33813" xr:uid="{00000000-0005-0000-0000-000053340000}"/>
    <cellStyle name="Currency 2 2 2 2 2 2 2 2 3" xfId="52277" xr:uid="{00000000-0005-0000-0000-000054340000}"/>
    <cellStyle name="Currency 2 2 2 2 2 2 2 3" xfId="21005" xr:uid="{00000000-0005-0000-0000-000055340000}"/>
    <cellStyle name="Currency 2 2 2 2 2 2 2 3 2" xfId="39965" xr:uid="{00000000-0005-0000-0000-000056340000}"/>
    <cellStyle name="Currency 2 2 2 2 2 2 2 3 3" xfId="58429" xr:uid="{00000000-0005-0000-0000-000057340000}"/>
    <cellStyle name="Currency 2 2 2 2 2 2 2 4" xfId="27660" xr:uid="{00000000-0005-0000-0000-000058340000}"/>
    <cellStyle name="Currency 2 2 2 2 2 2 2 5" xfId="46124" xr:uid="{00000000-0005-0000-0000-000059340000}"/>
    <cellStyle name="Currency 2 2 2 2 2 2 3" xfId="11787" xr:uid="{00000000-0005-0000-0000-00005A340000}"/>
    <cellStyle name="Currency 2 2 2 2 2 2 3 2" xfId="30747" xr:uid="{00000000-0005-0000-0000-00005B340000}"/>
    <cellStyle name="Currency 2 2 2 2 2 2 3 3" xfId="49211" xr:uid="{00000000-0005-0000-0000-00005C340000}"/>
    <cellStyle name="Currency 2 2 2 2 2 2 4" xfId="17939" xr:uid="{00000000-0005-0000-0000-00005D340000}"/>
    <cellStyle name="Currency 2 2 2 2 2 2 4 2" xfId="36899" xr:uid="{00000000-0005-0000-0000-00005E340000}"/>
    <cellStyle name="Currency 2 2 2 2 2 2 4 3" xfId="55363" xr:uid="{00000000-0005-0000-0000-00005F340000}"/>
    <cellStyle name="Currency 2 2 2 2 2 2 5" xfId="24594" xr:uid="{00000000-0005-0000-0000-000060340000}"/>
    <cellStyle name="Currency 2 2 2 2 2 2 6" xfId="43058" xr:uid="{00000000-0005-0000-0000-000061340000}"/>
    <cellStyle name="Currency 2 2 2 2 2 3" xfId="7126" xr:uid="{00000000-0005-0000-0000-000062340000}"/>
    <cellStyle name="Currency 2 2 2 2 2 3 2" xfId="13319" xr:uid="{00000000-0005-0000-0000-000063340000}"/>
    <cellStyle name="Currency 2 2 2 2 2 3 2 2" xfId="32279" xr:uid="{00000000-0005-0000-0000-000064340000}"/>
    <cellStyle name="Currency 2 2 2 2 2 3 2 3" xfId="50743" xr:uid="{00000000-0005-0000-0000-000065340000}"/>
    <cellStyle name="Currency 2 2 2 2 2 3 3" xfId="19471" xr:uid="{00000000-0005-0000-0000-000066340000}"/>
    <cellStyle name="Currency 2 2 2 2 2 3 3 2" xfId="38431" xr:uid="{00000000-0005-0000-0000-000067340000}"/>
    <cellStyle name="Currency 2 2 2 2 2 3 3 3" xfId="56895" xr:uid="{00000000-0005-0000-0000-000068340000}"/>
    <cellStyle name="Currency 2 2 2 2 2 3 4" xfId="26126" xr:uid="{00000000-0005-0000-0000-000069340000}"/>
    <cellStyle name="Currency 2 2 2 2 2 3 5" xfId="44590" xr:uid="{00000000-0005-0000-0000-00006A340000}"/>
    <cellStyle name="Currency 2 2 2 2 2 4" xfId="10253" xr:uid="{00000000-0005-0000-0000-00006B340000}"/>
    <cellStyle name="Currency 2 2 2 2 2 4 2" xfId="29213" xr:uid="{00000000-0005-0000-0000-00006C340000}"/>
    <cellStyle name="Currency 2 2 2 2 2 4 3" xfId="47677" xr:uid="{00000000-0005-0000-0000-00006D340000}"/>
    <cellStyle name="Currency 2 2 2 2 2 5" xfId="16405" xr:uid="{00000000-0005-0000-0000-00006E340000}"/>
    <cellStyle name="Currency 2 2 2 2 2 5 2" xfId="35365" xr:uid="{00000000-0005-0000-0000-00006F340000}"/>
    <cellStyle name="Currency 2 2 2 2 2 5 3" xfId="53829" xr:uid="{00000000-0005-0000-0000-000070340000}"/>
    <cellStyle name="Currency 2 2 2 2 2 6" xfId="23060" xr:uid="{00000000-0005-0000-0000-000071340000}"/>
    <cellStyle name="Currency 2 2 2 2 2 7" xfId="41524" xr:uid="{00000000-0005-0000-0000-000072340000}"/>
    <cellStyle name="Currency 2 2 2 2 3" xfId="4793" xr:uid="{00000000-0005-0000-0000-000073340000}"/>
    <cellStyle name="Currency 2 2 2 2 3 2" xfId="7892" xr:uid="{00000000-0005-0000-0000-000074340000}"/>
    <cellStyle name="Currency 2 2 2 2 3 2 2" xfId="14084" xr:uid="{00000000-0005-0000-0000-000075340000}"/>
    <cellStyle name="Currency 2 2 2 2 3 2 2 2" xfId="33044" xr:uid="{00000000-0005-0000-0000-000076340000}"/>
    <cellStyle name="Currency 2 2 2 2 3 2 2 3" xfId="51508" xr:uid="{00000000-0005-0000-0000-000077340000}"/>
    <cellStyle name="Currency 2 2 2 2 3 2 3" xfId="20236" xr:uid="{00000000-0005-0000-0000-000078340000}"/>
    <cellStyle name="Currency 2 2 2 2 3 2 3 2" xfId="39196" xr:uid="{00000000-0005-0000-0000-000079340000}"/>
    <cellStyle name="Currency 2 2 2 2 3 2 3 3" xfId="57660" xr:uid="{00000000-0005-0000-0000-00007A340000}"/>
    <cellStyle name="Currency 2 2 2 2 3 2 4" xfId="26891" xr:uid="{00000000-0005-0000-0000-00007B340000}"/>
    <cellStyle name="Currency 2 2 2 2 3 2 5" xfId="45355" xr:uid="{00000000-0005-0000-0000-00007C340000}"/>
    <cellStyle name="Currency 2 2 2 2 3 3" xfId="11018" xr:uid="{00000000-0005-0000-0000-00007D340000}"/>
    <cellStyle name="Currency 2 2 2 2 3 3 2" xfId="29978" xr:uid="{00000000-0005-0000-0000-00007E340000}"/>
    <cellStyle name="Currency 2 2 2 2 3 3 3" xfId="48442" xr:uid="{00000000-0005-0000-0000-00007F340000}"/>
    <cellStyle name="Currency 2 2 2 2 3 4" xfId="17170" xr:uid="{00000000-0005-0000-0000-000080340000}"/>
    <cellStyle name="Currency 2 2 2 2 3 4 2" xfId="36130" xr:uid="{00000000-0005-0000-0000-000081340000}"/>
    <cellStyle name="Currency 2 2 2 2 3 4 3" xfId="54594" xr:uid="{00000000-0005-0000-0000-000082340000}"/>
    <cellStyle name="Currency 2 2 2 2 3 5" xfId="23825" xr:uid="{00000000-0005-0000-0000-000083340000}"/>
    <cellStyle name="Currency 2 2 2 2 3 6" xfId="42289" xr:uid="{00000000-0005-0000-0000-000084340000}"/>
    <cellStyle name="Currency 2 2 2 2 4" xfId="6357" xr:uid="{00000000-0005-0000-0000-000085340000}"/>
    <cellStyle name="Currency 2 2 2 2 4 2" xfId="12550" xr:uid="{00000000-0005-0000-0000-000086340000}"/>
    <cellStyle name="Currency 2 2 2 2 4 2 2" xfId="31510" xr:uid="{00000000-0005-0000-0000-000087340000}"/>
    <cellStyle name="Currency 2 2 2 2 4 2 3" xfId="49974" xr:uid="{00000000-0005-0000-0000-000088340000}"/>
    <cellStyle name="Currency 2 2 2 2 4 3" xfId="18702" xr:uid="{00000000-0005-0000-0000-000089340000}"/>
    <cellStyle name="Currency 2 2 2 2 4 3 2" xfId="37662" xr:uid="{00000000-0005-0000-0000-00008A340000}"/>
    <cellStyle name="Currency 2 2 2 2 4 3 3" xfId="56126" xr:uid="{00000000-0005-0000-0000-00008B340000}"/>
    <cellStyle name="Currency 2 2 2 2 4 4" xfId="25357" xr:uid="{00000000-0005-0000-0000-00008C340000}"/>
    <cellStyle name="Currency 2 2 2 2 4 5" xfId="43821" xr:uid="{00000000-0005-0000-0000-00008D340000}"/>
    <cellStyle name="Currency 2 2 2 2 5" xfId="9484" xr:uid="{00000000-0005-0000-0000-00008E340000}"/>
    <cellStyle name="Currency 2 2 2 2 5 2" xfId="28444" xr:uid="{00000000-0005-0000-0000-00008F340000}"/>
    <cellStyle name="Currency 2 2 2 2 5 3" xfId="46908" xr:uid="{00000000-0005-0000-0000-000090340000}"/>
    <cellStyle name="Currency 2 2 2 2 6" xfId="15636" xr:uid="{00000000-0005-0000-0000-000091340000}"/>
    <cellStyle name="Currency 2 2 2 2 6 2" xfId="34596" xr:uid="{00000000-0005-0000-0000-000092340000}"/>
    <cellStyle name="Currency 2 2 2 2 6 3" xfId="53060" xr:uid="{00000000-0005-0000-0000-000093340000}"/>
    <cellStyle name="Currency 2 2 2 2 7" xfId="22291" xr:uid="{00000000-0005-0000-0000-000094340000}"/>
    <cellStyle name="Currency 2 2 2 2 8" xfId="40752" xr:uid="{00000000-0005-0000-0000-000095340000}"/>
    <cellStyle name="Currency 2 2 2 3" xfId="2284" xr:uid="{00000000-0005-0000-0000-000096340000}"/>
    <cellStyle name="Currency 2 2 2 3 2" xfId="3964" xr:uid="{00000000-0005-0000-0000-000097340000}"/>
    <cellStyle name="Currency 2 2 2 3 2 2" xfId="5577" xr:uid="{00000000-0005-0000-0000-000098340000}"/>
    <cellStyle name="Currency 2 2 2 3 2 2 2" xfId="8662" xr:uid="{00000000-0005-0000-0000-000099340000}"/>
    <cellStyle name="Currency 2 2 2 3 2 2 2 2" xfId="14854" xr:uid="{00000000-0005-0000-0000-00009A340000}"/>
    <cellStyle name="Currency 2 2 2 3 2 2 2 2 2" xfId="33814" xr:uid="{00000000-0005-0000-0000-00009B340000}"/>
    <cellStyle name="Currency 2 2 2 3 2 2 2 2 3" xfId="52278" xr:uid="{00000000-0005-0000-0000-00009C340000}"/>
    <cellStyle name="Currency 2 2 2 3 2 2 2 3" xfId="21006" xr:uid="{00000000-0005-0000-0000-00009D340000}"/>
    <cellStyle name="Currency 2 2 2 3 2 2 2 3 2" xfId="39966" xr:uid="{00000000-0005-0000-0000-00009E340000}"/>
    <cellStyle name="Currency 2 2 2 3 2 2 2 3 3" xfId="58430" xr:uid="{00000000-0005-0000-0000-00009F340000}"/>
    <cellStyle name="Currency 2 2 2 3 2 2 2 4" xfId="27661" xr:uid="{00000000-0005-0000-0000-0000A0340000}"/>
    <cellStyle name="Currency 2 2 2 3 2 2 2 5" xfId="46125" xr:uid="{00000000-0005-0000-0000-0000A1340000}"/>
    <cellStyle name="Currency 2 2 2 3 2 2 3" xfId="11788" xr:uid="{00000000-0005-0000-0000-0000A2340000}"/>
    <cellStyle name="Currency 2 2 2 3 2 2 3 2" xfId="30748" xr:uid="{00000000-0005-0000-0000-0000A3340000}"/>
    <cellStyle name="Currency 2 2 2 3 2 2 3 3" xfId="49212" xr:uid="{00000000-0005-0000-0000-0000A4340000}"/>
    <cellStyle name="Currency 2 2 2 3 2 2 4" xfId="17940" xr:uid="{00000000-0005-0000-0000-0000A5340000}"/>
    <cellStyle name="Currency 2 2 2 3 2 2 4 2" xfId="36900" xr:uid="{00000000-0005-0000-0000-0000A6340000}"/>
    <cellStyle name="Currency 2 2 2 3 2 2 4 3" xfId="55364" xr:uid="{00000000-0005-0000-0000-0000A7340000}"/>
    <cellStyle name="Currency 2 2 2 3 2 2 5" xfId="24595" xr:uid="{00000000-0005-0000-0000-0000A8340000}"/>
    <cellStyle name="Currency 2 2 2 3 2 2 6" xfId="43059" xr:uid="{00000000-0005-0000-0000-0000A9340000}"/>
    <cellStyle name="Currency 2 2 2 3 2 3" xfId="7127" xr:uid="{00000000-0005-0000-0000-0000AA340000}"/>
    <cellStyle name="Currency 2 2 2 3 2 3 2" xfId="13320" xr:uid="{00000000-0005-0000-0000-0000AB340000}"/>
    <cellStyle name="Currency 2 2 2 3 2 3 2 2" xfId="32280" xr:uid="{00000000-0005-0000-0000-0000AC340000}"/>
    <cellStyle name="Currency 2 2 2 3 2 3 2 3" xfId="50744" xr:uid="{00000000-0005-0000-0000-0000AD340000}"/>
    <cellStyle name="Currency 2 2 2 3 2 3 3" xfId="19472" xr:uid="{00000000-0005-0000-0000-0000AE340000}"/>
    <cellStyle name="Currency 2 2 2 3 2 3 3 2" xfId="38432" xr:uid="{00000000-0005-0000-0000-0000AF340000}"/>
    <cellStyle name="Currency 2 2 2 3 2 3 3 3" xfId="56896" xr:uid="{00000000-0005-0000-0000-0000B0340000}"/>
    <cellStyle name="Currency 2 2 2 3 2 3 4" xfId="26127" xr:uid="{00000000-0005-0000-0000-0000B1340000}"/>
    <cellStyle name="Currency 2 2 2 3 2 3 5" xfId="44591" xr:uid="{00000000-0005-0000-0000-0000B2340000}"/>
    <cellStyle name="Currency 2 2 2 3 2 4" xfId="10254" xr:uid="{00000000-0005-0000-0000-0000B3340000}"/>
    <cellStyle name="Currency 2 2 2 3 2 4 2" xfId="29214" xr:uid="{00000000-0005-0000-0000-0000B4340000}"/>
    <cellStyle name="Currency 2 2 2 3 2 4 3" xfId="47678" xr:uid="{00000000-0005-0000-0000-0000B5340000}"/>
    <cellStyle name="Currency 2 2 2 3 2 5" xfId="16406" xr:uid="{00000000-0005-0000-0000-0000B6340000}"/>
    <cellStyle name="Currency 2 2 2 3 2 5 2" xfId="35366" xr:uid="{00000000-0005-0000-0000-0000B7340000}"/>
    <cellStyle name="Currency 2 2 2 3 2 5 3" xfId="53830" xr:uid="{00000000-0005-0000-0000-0000B8340000}"/>
    <cellStyle name="Currency 2 2 2 3 2 6" xfId="23061" xr:uid="{00000000-0005-0000-0000-0000B9340000}"/>
    <cellStyle name="Currency 2 2 2 3 2 7" xfId="41525" xr:uid="{00000000-0005-0000-0000-0000BA340000}"/>
    <cellStyle name="Currency 2 2 2 3 3" xfId="4794" xr:uid="{00000000-0005-0000-0000-0000BB340000}"/>
    <cellStyle name="Currency 2 2 2 3 3 2" xfId="7893" xr:uid="{00000000-0005-0000-0000-0000BC340000}"/>
    <cellStyle name="Currency 2 2 2 3 3 2 2" xfId="14085" xr:uid="{00000000-0005-0000-0000-0000BD340000}"/>
    <cellStyle name="Currency 2 2 2 3 3 2 2 2" xfId="33045" xr:uid="{00000000-0005-0000-0000-0000BE340000}"/>
    <cellStyle name="Currency 2 2 2 3 3 2 2 3" xfId="51509" xr:uid="{00000000-0005-0000-0000-0000BF340000}"/>
    <cellStyle name="Currency 2 2 2 3 3 2 3" xfId="20237" xr:uid="{00000000-0005-0000-0000-0000C0340000}"/>
    <cellStyle name="Currency 2 2 2 3 3 2 3 2" xfId="39197" xr:uid="{00000000-0005-0000-0000-0000C1340000}"/>
    <cellStyle name="Currency 2 2 2 3 3 2 3 3" xfId="57661" xr:uid="{00000000-0005-0000-0000-0000C2340000}"/>
    <cellStyle name="Currency 2 2 2 3 3 2 4" xfId="26892" xr:uid="{00000000-0005-0000-0000-0000C3340000}"/>
    <cellStyle name="Currency 2 2 2 3 3 2 5" xfId="45356" xr:uid="{00000000-0005-0000-0000-0000C4340000}"/>
    <cellStyle name="Currency 2 2 2 3 3 3" xfId="11019" xr:uid="{00000000-0005-0000-0000-0000C5340000}"/>
    <cellStyle name="Currency 2 2 2 3 3 3 2" xfId="29979" xr:uid="{00000000-0005-0000-0000-0000C6340000}"/>
    <cellStyle name="Currency 2 2 2 3 3 3 3" xfId="48443" xr:uid="{00000000-0005-0000-0000-0000C7340000}"/>
    <cellStyle name="Currency 2 2 2 3 3 4" xfId="17171" xr:uid="{00000000-0005-0000-0000-0000C8340000}"/>
    <cellStyle name="Currency 2 2 2 3 3 4 2" xfId="36131" xr:uid="{00000000-0005-0000-0000-0000C9340000}"/>
    <cellStyle name="Currency 2 2 2 3 3 4 3" xfId="54595" xr:uid="{00000000-0005-0000-0000-0000CA340000}"/>
    <cellStyle name="Currency 2 2 2 3 3 5" xfId="23826" xr:uid="{00000000-0005-0000-0000-0000CB340000}"/>
    <cellStyle name="Currency 2 2 2 3 3 6" xfId="42290" xr:uid="{00000000-0005-0000-0000-0000CC340000}"/>
    <cellStyle name="Currency 2 2 2 3 4" xfId="6358" xr:uid="{00000000-0005-0000-0000-0000CD340000}"/>
    <cellStyle name="Currency 2 2 2 3 4 2" xfId="12551" xr:uid="{00000000-0005-0000-0000-0000CE340000}"/>
    <cellStyle name="Currency 2 2 2 3 4 2 2" xfId="31511" xr:uid="{00000000-0005-0000-0000-0000CF340000}"/>
    <cellStyle name="Currency 2 2 2 3 4 2 3" xfId="49975" xr:uid="{00000000-0005-0000-0000-0000D0340000}"/>
    <cellStyle name="Currency 2 2 2 3 4 3" xfId="18703" xr:uid="{00000000-0005-0000-0000-0000D1340000}"/>
    <cellStyle name="Currency 2 2 2 3 4 3 2" xfId="37663" xr:uid="{00000000-0005-0000-0000-0000D2340000}"/>
    <cellStyle name="Currency 2 2 2 3 4 3 3" xfId="56127" xr:uid="{00000000-0005-0000-0000-0000D3340000}"/>
    <cellStyle name="Currency 2 2 2 3 4 4" xfId="25358" xr:uid="{00000000-0005-0000-0000-0000D4340000}"/>
    <cellStyle name="Currency 2 2 2 3 4 5" xfId="43822" xr:uid="{00000000-0005-0000-0000-0000D5340000}"/>
    <cellStyle name="Currency 2 2 2 3 5" xfId="9485" xr:uid="{00000000-0005-0000-0000-0000D6340000}"/>
    <cellStyle name="Currency 2 2 2 3 5 2" xfId="28445" xr:uid="{00000000-0005-0000-0000-0000D7340000}"/>
    <cellStyle name="Currency 2 2 2 3 5 3" xfId="46909" xr:uid="{00000000-0005-0000-0000-0000D8340000}"/>
    <cellStyle name="Currency 2 2 2 3 6" xfId="15637" xr:uid="{00000000-0005-0000-0000-0000D9340000}"/>
    <cellStyle name="Currency 2 2 2 3 6 2" xfId="34597" xr:uid="{00000000-0005-0000-0000-0000DA340000}"/>
    <cellStyle name="Currency 2 2 2 3 6 3" xfId="53061" xr:uid="{00000000-0005-0000-0000-0000DB340000}"/>
    <cellStyle name="Currency 2 2 2 3 7" xfId="22292" xr:uid="{00000000-0005-0000-0000-0000DC340000}"/>
    <cellStyle name="Currency 2 2 2 3 8" xfId="40753" xr:uid="{00000000-0005-0000-0000-0000DD340000}"/>
    <cellStyle name="Currency 2 2 2 4" xfId="2285" xr:uid="{00000000-0005-0000-0000-0000DE340000}"/>
    <cellStyle name="Currency 2 2 2 4 2" xfId="3965" xr:uid="{00000000-0005-0000-0000-0000DF340000}"/>
    <cellStyle name="Currency 2 2 2 4 2 2" xfId="5578" xr:uid="{00000000-0005-0000-0000-0000E0340000}"/>
    <cellStyle name="Currency 2 2 2 4 2 2 2" xfId="8663" xr:uid="{00000000-0005-0000-0000-0000E1340000}"/>
    <cellStyle name="Currency 2 2 2 4 2 2 2 2" xfId="14855" xr:uid="{00000000-0005-0000-0000-0000E2340000}"/>
    <cellStyle name="Currency 2 2 2 4 2 2 2 2 2" xfId="33815" xr:uid="{00000000-0005-0000-0000-0000E3340000}"/>
    <cellStyle name="Currency 2 2 2 4 2 2 2 2 3" xfId="52279" xr:uid="{00000000-0005-0000-0000-0000E4340000}"/>
    <cellStyle name="Currency 2 2 2 4 2 2 2 3" xfId="21007" xr:uid="{00000000-0005-0000-0000-0000E5340000}"/>
    <cellStyle name="Currency 2 2 2 4 2 2 2 3 2" xfId="39967" xr:uid="{00000000-0005-0000-0000-0000E6340000}"/>
    <cellStyle name="Currency 2 2 2 4 2 2 2 3 3" xfId="58431" xr:uid="{00000000-0005-0000-0000-0000E7340000}"/>
    <cellStyle name="Currency 2 2 2 4 2 2 2 4" xfId="27662" xr:uid="{00000000-0005-0000-0000-0000E8340000}"/>
    <cellStyle name="Currency 2 2 2 4 2 2 2 5" xfId="46126" xr:uid="{00000000-0005-0000-0000-0000E9340000}"/>
    <cellStyle name="Currency 2 2 2 4 2 2 3" xfId="11789" xr:uid="{00000000-0005-0000-0000-0000EA340000}"/>
    <cellStyle name="Currency 2 2 2 4 2 2 3 2" xfId="30749" xr:uid="{00000000-0005-0000-0000-0000EB340000}"/>
    <cellStyle name="Currency 2 2 2 4 2 2 3 3" xfId="49213" xr:uid="{00000000-0005-0000-0000-0000EC340000}"/>
    <cellStyle name="Currency 2 2 2 4 2 2 4" xfId="17941" xr:uid="{00000000-0005-0000-0000-0000ED340000}"/>
    <cellStyle name="Currency 2 2 2 4 2 2 4 2" xfId="36901" xr:uid="{00000000-0005-0000-0000-0000EE340000}"/>
    <cellStyle name="Currency 2 2 2 4 2 2 4 3" xfId="55365" xr:uid="{00000000-0005-0000-0000-0000EF340000}"/>
    <cellStyle name="Currency 2 2 2 4 2 2 5" xfId="24596" xr:uid="{00000000-0005-0000-0000-0000F0340000}"/>
    <cellStyle name="Currency 2 2 2 4 2 2 6" xfId="43060" xr:uid="{00000000-0005-0000-0000-0000F1340000}"/>
    <cellStyle name="Currency 2 2 2 4 2 3" xfId="7128" xr:uid="{00000000-0005-0000-0000-0000F2340000}"/>
    <cellStyle name="Currency 2 2 2 4 2 3 2" xfId="13321" xr:uid="{00000000-0005-0000-0000-0000F3340000}"/>
    <cellStyle name="Currency 2 2 2 4 2 3 2 2" xfId="32281" xr:uid="{00000000-0005-0000-0000-0000F4340000}"/>
    <cellStyle name="Currency 2 2 2 4 2 3 2 3" xfId="50745" xr:uid="{00000000-0005-0000-0000-0000F5340000}"/>
    <cellStyle name="Currency 2 2 2 4 2 3 3" xfId="19473" xr:uid="{00000000-0005-0000-0000-0000F6340000}"/>
    <cellStyle name="Currency 2 2 2 4 2 3 3 2" xfId="38433" xr:uid="{00000000-0005-0000-0000-0000F7340000}"/>
    <cellStyle name="Currency 2 2 2 4 2 3 3 3" xfId="56897" xr:uid="{00000000-0005-0000-0000-0000F8340000}"/>
    <cellStyle name="Currency 2 2 2 4 2 3 4" xfId="26128" xr:uid="{00000000-0005-0000-0000-0000F9340000}"/>
    <cellStyle name="Currency 2 2 2 4 2 3 5" xfId="44592" xr:uid="{00000000-0005-0000-0000-0000FA340000}"/>
    <cellStyle name="Currency 2 2 2 4 2 4" xfId="10255" xr:uid="{00000000-0005-0000-0000-0000FB340000}"/>
    <cellStyle name="Currency 2 2 2 4 2 4 2" xfId="29215" xr:uid="{00000000-0005-0000-0000-0000FC340000}"/>
    <cellStyle name="Currency 2 2 2 4 2 4 3" xfId="47679" xr:uid="{00000000-0005-0000-0000-0000FD340000}"/>
    <cellStyle name="Currency 2 2 2 4 2 5" xfId="16407" xr:uid="{00000000-0005-0000-0000-0000FE340000}"/>
    <cellStyle name="Currency 2 2 2 4 2 5 2" xfId="35367" xr:uid="{00000000-0005-0000-0000-0000FF340000}"/>
    <cellStyle name="Currency 2 2 2 4 2 5 3" xfId="53831" xr:uid="{00000000-0005-0000-0000-000000350000}"/>
    <cellStyle name="Currency 2 2 2 4 2 6" xfId="23062" xr:uid="{00000000-0005-0000-0000-000001350000}"/>
    <cellStyle name="Currency 2 2 2 4 2 7" xfId="41526" xr:uid="{00000000-0005-0000-0000-000002350000}"/>
    <cellStyle name="Currency 2 2 2 4 3" xfId="4795" xr:uid="{00000000-0005-0000-0000-000003350000}"/>
    <cellStyle name="Currency 2 2 2 4 3 2" xfId="7894" xr:uid="{00000000-0005-0000-0000-000004350000}"/>
    <cellStyle name="Currency 2 2 2 4 3 2 2" xfId="14086" xr:uid="{00000000-0005-0000-0000-000005350000}"/>
    <cellStyle name="Currency 2 2 2 4 3 2 2 2" xfId="33046" xr:uid="{00000000-0005-0000-0000-000006350000}"/>
    <cellStyle name="Currency 2 2 2 4 3 2 2 3" xfId="51510" xr:uid="{00000000-0005-0000-0000-000007350000}"/>
    <cellStyle name="Currency 2 2 2 4 3 2 3" xfId="20238" xr:uid="{00000000-0005-0000-0000-000008350000}"/>
    <cellStyle name="Currency 2 2 2 4 3 2 3 2" xfId="39198" xr:uid="{00000000-0005-0000-0000-000009350000}"/>
    <cellStyle name="Currency 2 2 2 4 3 2 3 3" xfId="57662" xr:uid="{00000000-0005-0000-0000-00000A350000}"/>
    <cellStyle name="Currency 2 2 2 4 3 2 4" xfId="26893" xr:uid="{00000000-0005-0000-0000-00000B350000}"/>
    <cellStyle name="Currency 2 2 2 4 3 2 5" xfId="45357" xr:uid="{00000000-0005-0000-0000-00000C350000}"/>
    <cellStyle name="Currency 2 2 2 4 3 3" xfId="11020" xr:uid="{00000000-0005-0000-0000-00000D350000}"/>
    <cellStyle name="Currency 2 2 2 4 3 3 2" xfId="29980" xr:uid="{00000000-0005-0000-0000-00000E350000}"/>
    <cellStyle name="Currency 2 2 2 4 3 3 3" xfId="48444" xr:uid="{00000000-0005-0000-0000-00000F350000}"/>
    <cellStyle name="Currency 2 2 2 4 3 4" xfId="17172" xr:uid="{00000000-0005-0000-0000-000010350000}"/>
    <cellStyle name="Currency 2 2 2 4 3 4 2" xfId="36132" xr:uid="{00000000-0005-0000-0000-000011350000}"/>
    <cellStyle name="Currency 2 2 2 4 3 4 3" xfId="54596" xr:uid="{00000000-0005-0000-0000-000012350000}"/>
    <cellStyle name="Currency 2 2 2 4 3 5" xfId="23827" xr:uid="{00000000-0005-0000-0000-000013350000}"/>
    <cellStyle name="Currency 2 2 2 4 3 6" xfId="42291" xr:uid="{00000000-0005-0000-0000-000014350000}"/>
    <cellStyle name="Currency 2 2 2 4 4" xfId="6359" xr:uid="{00000000-0005-0000-0000-000015350000}"/>
    <cellStyle name="Currency 2 2 2 4 4 2" xfId="12552" xr:uid="{00000000-0005-0000-0000-000016350000}"/>
    <cellStyle name="Currency 2 2 2 4 4 2 2" xfId="31512" xr:uid="{00000000-0005-0000-0000-000017350000}"/>
    <cellStyle name="Currency 2 2 2 4 4 2 3" xfId="49976" xr:uid="{00000000-0005-0000-0000-000018350000}"/>
    <cellStyle name="Currency 2 2 2 4 4 3" xfId="18704" xr:uid="{00000000-0005-0000-0000-000019350000}"/>
    <cellStyle name="Currency 2 2 2 4 4 3 2" xfId="37664" xr:uid="{00000000-0005-0000-0000-00001A350000}"/>
    <cellStyle name="Currency 2 2 2 4 4 3 3" xfId="56128" xr:uid="{00000000-0005-0000-0000-00001B350000}"/>
    <cellStyle name="Currency 2 2 2 4 4 4" xfId="25359" xr:uid="{00000000-0005-0000-0000-00001C350000}"/>
    <cellStyle name="Currency 2 2 2 4 4 5" xfId="43823" xr:uid="{00000000-0005-0000-0000-00001D350000}"/>
    <cellStyle name="Currency 2 2 2 4 5" xfId="9486" xr:uid="{00000000-0005-0000-0000-00001E350000}"/>
    <cellStyle name="Currency 2 2 2 4 5 2" xfId="28446" xr:uid="{00000000-0005-0000-0000-00001F350000}"/>
    <cellStyle name="Currency 2 2 2 4 5 3" xfId="46910" xr:uid="{00000000-0005-0000-0000-000020350000}"/>
    <cellStyle name="Currency 2 2 2 4 6" xfId="15638" xr:uid="{00000000-0005-0000-0000-000021350000}"/>
    <cellStyle name="Currency 2 2 2 4 6 2" xfId="34598" xr:uid="{00000000-0005-0000-0000-000022350000}"/>
    <cellStyle name="Currency 2 2 2 4 6 3" xfId="53062" xr:uid="{00000000-0005-0000-0000-000023350000}"/>
    <cellStyle name="Currency 2 2 2 4 7" xfId="22293" xr:uid="{00000000-0005-0000-0000-000024350000}"/>
    <cellStyle name="Currency 2 2 2 4 8" xfId="40754" xr:uid="{00000000-0005-0000-0000-000025350000}"/>
    <cellStyle name="Currency 2 2 2 5" xfId="2286" xr:uid="{00000000-0005-0000-0000-000026350000}"/>
    <cellStyle name="Currency 2 2 2 5 2" xfId="3966" xr:uid="{00000000-0005-0000-0000-000027350000}"/>
    <cellStyle name="Currency 2 2 2 5 2 2" xfId="5579" xr:uid="{00000000-0005-0000-0000-000028350000}"/>
    <cellStyle name="Currency 2 2 2 5 2 2 2" xfId="8664" xr:uid="{00000000-0005-0000-0000-000029350000}"/>
    <cellStyle name="Currency 2 2 2 5 2 2 2 2" xfId="14856" xr:uid="{00000000-0005-0000-0000-00002A350000}"/>
    <cellStyle name="Currency 2 2 2 5 2 2 2 2 2" xfId="33816" xr:uid="{00000000-0005-0000-0000-00002B350000}"/>
    <cellStyle name="Currency 2 2 2 5 2 2 2 2 3" xfId="52280" xr:uid="{00000000-0005-0000-0000-00002C350000}"/>
    <cellStyle name="Currency 2 2 2 5 2 2 2 3" xfId="21008" xr:uid="{00000000-0005-0000-0000-00002D350000}"/>
    <cellStyle name="Currency 2 2 2 5 2 2 2 3 2" xfId="39968" xr:uid="{00000000-0005-0000-0000-00002E350000}"/>
    <cellStyle name="Currency 2 2 2 5 2 2 2 3 3" xfId="58432" xr:uid="{00000000-0005-0000-0000-00002F350000}"/>
    <cellStyle name="Currency 2 2 2 5 2 2 2 4" xfId="27663" xr:uid="{00000000-0005-0000-0000-000030350000}"/>
    <cellStyle name="Currency 2 2 2 5 2 2 2 5" xfId="46127" xr:uid="{00000000-0005-0000-0000-000031350000}"/>
    <cellStyle name="Currency 2 2 2 5 2 2 3" xfId="11790" xr:uid="{00000000-0005-0000-0000-000032350000}"/>
    <cellStyle name="Currency 2 2 2 5 2 2 3 2" xfId="30750" xr:uid="{00000000-0005-0000-0000-000033350000}"/>
    <cellStyle name="Currency 2 2 2 5 2 2 3 3" xfId="49214" xr:uid="{00000000-0005-0000-0000-000034350000}"/>
    <cellStyle name="Currency 2 2 2 5 2 2 4" xfId="17942" xr:uid="{00000000-0005-0000-0000-000035350000}"/>
    <cellStyle name="Currency 2 2 2 5 2 2 4 2" xfId="36902" xr:uid="{00000000-0005-0000-0000-000036350000}"/>
    <cellStyle name="Currency 2 2 2 5 2 2 4 3" xfId="55366" xr:uid="{00000000-0005-0000-0000-000037350000}"/>
    <cellStyle name="Currency 2 2 2 5 2 2 5" xfId="24597" xr:uid="{00000000-0005-0000-0000-000038350000}"/>
    <cellStyle name="Currency 2 2 2 5 2 2 6" xfId="43061" xr:uid="{00000000-0005-0000-0000-000039350000}"/>
    <cellStyle name="Currency 2 2 2 5 2 3" xfId="7129" xr:uid="{00000000-0005-0000-0000-00003A350000}"/>
    <cellStyle name="Currency 2 2 2 5 2 3 2" xfId="13322" xr:uid="{00000000-0005-0000-0000-00003B350000}"/>
    <cellStyle name="Currency 2 2 2 5 2 3 2 2" xfId="32282" xr:uid="{00000000-0005-0000-0000-00003C350000}"/>
    <cellStyle name="Currency 2 2 2 5 2 3 2 3" xfId="50746" xr:uid="{00000000-0005-0000-0000-00003D350000}"/>
    <cellStyle name="Currency 2 2 2 5 2 3 3" xfId="19474" xr:uid="{00000000-0005-0000-0000-00003E350000}"/>
    <cellStyle name="Currency 2 2 2 5 2 3 3 2" xfId="38434" xr:uid="{00000000-0005-0000-0000-00003F350000}"/>
    <cellStyle name="Currency 2 2 2 5 2 3 3 3" xfId="56898" xr:uid="{00000000-0005-0000-0000-000040350000}"/>
    <cellStyle name="Currency 2 2 2 5 2 3 4" xfId="26129" xr:uid="{00000000-0005-0000-0000-000041350000}"/>
    <cellStyle name="Currency 2 2 2 5 2 3 5" xfId="44593" xr:uid="{00000000-0005-0000-0000-000042350000}"/>
    <cellStyle name="Currency 2 2 2 5 2 4" xfId="10256" xr:uid="{00000000-0005-0000-0000-000043350000}"/>
    <cellStyle name="Currency 2 2 2 5 2 4 2" xfId="29216" xr:uid="{00000000-0005-0000-0000-000044350000}"/>
    <cellStyle name="Currency 2 2 2 5 2 4 3" xfId="47680" xr:uid="{00000000-0005-0000-0000-000045350000}"/>
    <cellStyle name="Currency 2 2 2 5 2 5" xfId="16408" xr:uid="{00000000-0005-0000-0000-000046350000}"/>
    <cellStyle name="Currency 2 2 2 5 2 5 2" xfId="35368" xr:uid="{00000000-0005-0000-0000-000047350000}"/>
    <cellStyle name="Currency 2 2 2 5 2 5 3" xfId="53832" xr:uid="{00000000-0005-0000-0000-000048350000}"/>
    <cellStyle name="Currency 2 2 2 5 2 6" xfId="23063" xr:uid="{00000000-0005-0000-0000-000049350000}"/>
    <cellStyle name="Currency 2 2 2 5 2 7" xfId="41527" xr:uid="{00000000-0005-0000-0000-00004A350000}"/>
    <cellStyle name="Currency 2 2 2 5 3" xfId="4796" xr:uid="{00000000-0005-0000-0000-00004B350000}"/>
    <cellStyle name="Currency 2 2 2 5 3 2" xfId="7895" xr:uid="{00000000-0005-0000-0000-00004C350000}"/>
    <cellStyle name="Currency 2 2 2 5 3 2 2" xfId="14087" xr:uid="{00000000-0005-0000-0000-00004D350000}"/>
    <cellStyle name="Currency 2 2 2 5 3 2 2 2" xfId="33047" xr:uid="{00000000-0005-0000-0000-00004E350000}"/>
    <cellStyle name="Currency 2 2 2 5 3 2 2 3" xfId="51511" xr:uid="{00000000-0005-0000-0000-00004F350000}"/>
    <cellStyle name="Currency 2 2 2 5 3 2 3" xfId="20239" xr:uid="{00000000-0005-0000-0000-000050350000}"/>
    <cellStyle name="Currency 2 2 2 5 3 2 3 2" xfId="39199" xr:uid="{00000000-0005-0000-0000-000051350000}"/>
    <cellStyle name="Currency 2 2 2 5 3 2 3 3" xfId="57663" xr:uid="{00000000-0005-0000-0000-000052350000}"/>
    <cellStyle name="Currency 2 2 2 5 3 2 4" xfId="26894" xr:uid="{00000000-0005-0000-0000-000053350000}"/>
    <cellStyle name="Currency 2 2 2 5 3 2 5" xfId="45358" xr:uid="{00000000-0005-0000-0000-000054350000}"/>
    <cellStyle name="Currency 2 2 2 5 3 3" xfId="11021" xr:uid="{00000000-0005-0000-0000-000055350000}"/>
    <cellStyle name="Currency 2 2 2 5 3 3 2" xfId="29981" xr:uid="{00000000-0005-0000-0000-000056350000}"/>
    <cellStyle name="Currency 2 2 2 5 3 3 3" xfId="48445" xr:uid="{00000000-0005-0000-0000-000057350000}"/>
    <cellStyle name="Currency 2 2 2 5 3 4" xfId="17173" xr:uid="{00000000-0005-0000-0000-000058350000}"/>
    <cellStyle name="Currency 2 2 2 5 3 4 2" xfId="36133" xr:uid="{00000000-0005-0000-0000-000059350000}"/>
    <cellStyle name="Currency 2 2 2 5 3 4 3" xfId="54597" xr:uid="{00000000-0005-0000-0000-00005A350000}"/>
    <cellStyle name="Currency 2 2 2 5 3 5" xfId="23828" xr:uid="{00000000-0005-0000-0000-00005B350000}"/>
    <cellStyle name="Currency 2 2 2 5 3 6" xfId="42292" xr:uid="{00000000-0005-0000-0000-00005C350000}"/>
    <cellStyle name="Currency 2 2 2 5 4" xfId="6360" xr:uid="{00000000-0005-0000-0000-00005D350000}"/>
    <cellStyle name="Currency 2 2 2 5 4 2" xfId="12553" xr:uid="{00000000-0005-0000-0000-00005E350000}"/>
    <cellStyle name="Currency 2 2 2 5 4 2 2" xfId="31513" xr:uid="{00000000-0005-0000-0000-00005F350000}"/>
    <cellStyle name="Currency 2 2 2 5 4 2 3" xfId="49977" xr:uid="{00000000-0005-0000-0000-000060350000}"/>
    <cellStyle name="Currency 2 2 2 5 4 3" xfId="18705" xr:uid="{00000000-0005-0000-0000-000061350000}"/>
    <cellStyle name="Currency 2 2 2 5 4 3 2" xfId="37665" xr:uid="{00000000-0005-0000-0000-000062350000}"/>
    <cellStyle name="Currency 2 2 2 5 4 3 3" xfId="56129" xr:uid="{00000000-0005-0000-0000-000063350000}"/>
    <cellStyle name="Currency 2 2 2 5 4 4" xfId="25360" xr:uid="{00000000-0005-0000-0000-000064350000}"/>
    <cellStyle name="Currency 2 2 2 5 4 5" xfId="43824" xr:uid="{00000000-0005-0000-0000-000065350000}"/>
    <cellStyle name="Currency 2 2 2 5 5" xfId="9487" xr:uid="{00000000-0005-0000-0000-000066350000}"/>
    <cellStyle name="Currency 2 2 2 5 5 2" xfId="28447" xr:uid="{00000000-0005-0000-0000-000067350000}"/>
    <cellStyle name="Currency 2 2 2 5 5 3" xfId="46911" xr:uid="{00000000-0005-0000-0000-000068350000}"/>
    <cellStyle name="Currency 2 2 2 5 6" xfId="15639" xr:uid="{00000000-0005-0000-0000-000069350000}"/>
    <cellStyle name="Currency 2 2 2 5 6 2" xfId="34599" xr:uid="{00000000-0005-0000-0000-00006A350000}"/>
    <cellStyle name="Currency 2 2 2 5 6 3" xfId="53063" xr:uid="{00000000-0005-0000-0000-00006B350000}"/>
    <cellStyle name="Currency 2 2 2 5 7" xfId="22294" xr:uid="{00000000-0005-0000-0000-00006C350000}"/>
    <cellStyle name="Currency 2 2 2 5 8" xfId="40755" xr:uid="{00000000-0005-0000-0000-00006D350000}"/>
    <cellStyle name="Currency 2 2 20" xfId="2271" xr:uid="{00000000-0005-0000-0000-00006E350000}"/>
    <cellStyle name="Currency 2 2 20 2" xfId="3953" xr:uid="{00000000-0005-0000-0000-00006F350000}"/>
    <cellStyle name="Currency 2 2 20 2 2" xfId="5566" xr:uid="{00000000-0005-0000-0000-000070350000}"/>
    <cellStyle name="Currency 2 2 20 2 2 2" xfId="8651" xr:uid="{00000000-0005-0000-0000-000071350000}"/>
    <cellStyle name="Currency 2 2 20 2 2 2 2" xfId="14843" xr:uid="{00000000-0005-0000-0000-000072350000}"/>
    <cellStyle name="Currency 2 2 20 2 2 2 2 2" xfId="33803" xr:uid="{00000000-0005-0000-0000-000073350000}"/>
    <cellStyle name="Currency 2 2 20 2 2 2 2 3" xfId="52267" xr:uid="{00000000-0005-0000-0000-000074350000}"/>
    <cellStyle name="Currency 2 2 20 2 2 2 3" xfId="20995" xr:uid="{00000000-0005-0000-0000-000075350000}"/>
    <cellStyle name="Currency 2 2 20 2 2 2 3 2" xfId="39955" xr:uid="{00000000-0005-0000-0000-000076350000}"/>
    <cellStyle name="Currency 2 2 20 2 2 2 3 3" xfId="58419" xr:uid="{00000000-0005-0000-0000-000077350000}"/>
    <cellStyle name="Currency 2 2 20 2 2 2 4" xfId="27650" xr:uid="{00000000-0005-0000-0000-000078350000}"/>
    <cellStyle name="Currency 2 2 20 2 2 2 5" xfId="46114" xr:uid="{00000000-0005-0000-0000-000079350000}"/>
    <cellStyle name="Currency 2 2 20 2 2 3" xfId="11777" xr:uid="{00000000-0005-0000-0000-00007A350000}"/>
    <cellStyle name="Currency 2 2 20 2 2 3 2" xfId="30737" xr:uid="{00000000-0005-0000-0000-00007B350000}"/>
    <cellStyle name="Currency 2 2 20 2 2 3 3" xfId="49201" xr:uid="{00000000-0005-0000-0000-00007C350000}"/>
    <cellStyle name="Currency 2 2 20 2 2 4" xfId="17929" xr:uid="{00000000-0005-0000-0000-00007D350000}"/>
    <cellStyle name="Currency 2 2 20 2 2 4 2" xfId="36889" xr:uid="{00000000-0005-0000-0000-00007E350000}"/>
    <cellStyle name="Currency 2 2 20 2 2 4 3" xfId="55353" xr:uid="{00000000-0005-0000-0000-00007F350000}"/>
    <cellStyle name="Currency 2 2 20 2 2 5" xfId="24584" xr:uid="{00000000-0005-0000-0000-000080350000}"/>
    <cellStyle name="Currency 2 2 20 2 2 6" xfId="43048" xr:uid="{00000000-0005-0000-0000-000081350000}"/>
    <cellStyle name="Currency 2 2 20 2 3" xfId="7116" xr:uid="{00000000-0005-0000-0000-000082350000}"/>
    <cellStyle name="Currency 2 2 20 2 3 2" xfId="13309" xr:uid="{00000000-0005-0000-0000-000083350000}"/>
    <cellStyle name="Currency 2 2 20 2 3 2 2" xfId="32269" xr:uid="{00000000-0005-0000-0000-000084350000}"/>
    <cellStyle name="Currency 2 2 20 2 3 2 3" xfId="50733" xr:uid="{00000000-0005-0000-0000-000085350000}"/>
    <cellStyle name="Currency 2 2 20 2 3 3" xfId="19461" xr:uid="{00000000-0005-0000-0000-000086350000}"/>
    <cellStyle name="Currency 2 2 20 2 3 3 2" xfId="38421" xr:uid="{00000000-0005-0000-0000-000087350000}"/>
    <cellStyle name="Currency 2 2 20 2 3 3 3" xfId="56885" xr:uid="{00000000-0005-0000-0000-000088350000}"/>
    <cellStyle name="Currency 2 2 20 2 3 4" xfId="26116" xr:uid="{00000000-0005-0000-0000-000089350000}"/>
    <cellStyle name="Currency 2 2 20 2 3 5" xfId="44580" xr:uid="{00000000-0005-0000-0000-00008A350000}"/>
    <cellStyle name="Currency 2 2 20 2 4" xfId="10243" xr:uid="{00000000-0005-0000-0000-00008B350000}"/>
    <cellStyle name="Currency 2 2 20 2 4 2" xfId="29203" xr:uid="{00000000-0005-0000-0000-00008C350000}"/>
    <cellStyle name="Currency 2 2 20 2 4 3" xfId="47667" xr:uid="{00000000-0005-0000-0000-00008D350000}"/>
    <cellStyle name="Currency 2 2 20 2 5" xfId="16395" xr:uid="{00000000-0005-0000-0000-00008E350000}"/>
    <cellStyle name="Currency 2 2 20 2 5 2" xfId="35355" xr:uid="{00000000-0005-0000-0000-00008F350000}"/>
    <cellStyle name="Currency 2 2 20 2 5 3" xfId="53819" xr:uid="{00000000-0005-0000-0000-000090350000}"/>
    <cellStyle name="Currency 2 2 20 2 6" xfId="23050" xr:uid="{00000000-0005-0000-0000-000091350000}"/>
    <cellStyle name="Currency 2 2 20 2 7" xfId="41514" xr:uid="{00000000-0005-0000-0000-000092350000}"/>
    <cellStyle name="Currency 2 2 20 3" xfId="4783" xr:uid="{00000000-0005-0000-0000-000093350000}"/>
    <cellStyle name="Currency 2 2 20 3 2" xfId="7882" xr:uid="{00000000-0005-0000-0000-000094350000}"/>
    <cellStyle name="Currency 2 2 20 3 2 2" xfId="14074" xr:uid="{00000000-0005-0000-0000-000095350000}"/>
    <cellStyle name="Currency 2 2 20 3 2 2 2" xfId="33034" xr:uid="{00000000-0005-0000-0000-000096350000}"/>
    <cellStyle name="Currency 2 2 20 3 2 2 3" xfId="51498" xr:uid="{00000000-0005-0000-0000-000097350000}"/>
    <cellStyle name="Currency 2 2 20 3 2 3" xfId="20226" xr:uid="{00000000-0005-0000-0000-000098350000}"/>
    <cellStyle name="Currency 2 2 20 3 2 3 2" xfId="39186" xr:uid="{00000000-0005-0000-0000-000099350000}"/>
    <cellStyle name="Currency 2 2 20 3 2 3 3" xfId="57650" xr:uid="{00000000-0005-0000-0000-00009A350000}"/>
    <cellStyle name="Currency 2 2 20 3 2 4" xfId="26881" xr:uid="{00000000-0005-0000-0000-00009B350000}"/>
    <cellStyle name="Currency 2 2 20 3 2 5" xfId="45345" xr:uid="{00000000-0005-0000-0000-00009C350000}"/>
    <cellStyle name="Currency 2 2 20 3 3" xfId="11008" xr:uid="{00000000-0005-0000-0000-00009D350000}"/>
    <cellStyle name="Currency 2 2 20 3 3 2" xfId="29968" xr:uid="{00000000-0005-0000-0000-00009E350000}"/>
    <cellStyle name="Currency 2 2 20 3 3 3" xfId="48432" xr:uid="{00000000-0005-0000-0000-00009F350000}"/>
    <cellStyle name="Currency 2 2 20 3 4" xfId="17160" xr:uid="{00000000-0005-0000-0000-0000A0350000}"/>
    <cellStyle name="Currency 2 2 20 3 4 2" xfId="36120" xr:uid="{00000000-0005-0000-0000-0000A1350000}"/>
    <cellStyle name="Currency 2 2 20 3 4 3" xfId="54584" xr:uid="{00000000-0005-0000-0000-0000A2350000}"/>
    <cellStyle name="Currency 2 2 20 3 5" xfId="23815" xr:uid="{00000000-0005-0000-0000-0000A3350000}"/>
    <cellStyle name="Currency 2 2 20 3 6" xfId="42279" xr:uid="{00000000-0005-0000-0000-0000A4350000}"/>
    <cellStyle name="Currency 2 2 20 4" xfId="6347" xr:uid="{00000000-0005-0000-0000-0000A5350000}"/>
    <cellStyle name="Currency 2 2 20 4 2" xfId="12540" xr:uid="{00000000-0005-0000-0000-0000A6350000}"/>
    <cellStyle name="Currency 2 2 20 4 2 2" xfId="31500" xr:uid="{00000000-0005-0000-0000-0000A7350000}"/>
    <cellStyle name="Currency 2 2 20 4 2 3" xfId="49964" xr:uid="{00000000-0005-0000-0000-0000A8350000}"/>
    <cellStyle name="Currency 2 2 20 4 3" xfId="18692" xr:uid="{00000000-0005-0000-0000-0000A9350000}"/>
    <cellStyle name="Currency 2 2 20 4 3 2" xfId="37652" xr:uid="{00000000-0005-0000-0000-0000AA350000}"/>
    <cellStyle name="Currency 2 2 20 4 3 3" xfId="56116" xr:uid="{00000000-0005-0000-0000-0000AB350000}"/>
    <cellStyle name="Currency 2 2 20 4 4" xfId="25347" xr:uid="{00000000-0005-0000-0000-0000AC350000}"/>
    <cellStyle name="Currency 2 2 20 4 5" xfId="43811" xr:uid="{00000000-0005-0000-0000-0000AD350000}"/>
    <cellStyle name="Currency 2 2 20 5" xfId="9474" xr:uid="{00000000-0005-0000-0000-0000AE350000}"/>
    <cellStyle name="Currency 2 2 20 5 2" xfId="28434" xr:uid="{00000000-0005-0000-0000-0000AF350000}"/>
    <cellStyle name="Currency 2 2 20 5 3" xfId="46898" xr:uid="{00000000-0005-0000-0000-0000B0350000}"/>
    <cellStyle name="Currency 2 2 20 6" xfId="15626" xr:uid="{00000000-0005-0000-0000-0000B1350000}"/>
    <cellStyle name="Currency 2 2 20 6 2" xfId="34586" xr:uid="{00000000-0005-0000-0000-0000B2350000}"/>
    <cellStyle name="Currency 2 2 20 6 3" xfId="53050" xr:uid="{00000000-0005-0000-0000-0000B3350000}"/>
    <cellStyle name="Currency 2 2 20 7" xfId="22281" xr:uid="{00000000-0005-0000-0000-0000B4350000}"/>
    <cellStyle name="Currency 2 2 20 8" xfId="40742" xr:uid="{00000000-0005-0000-0000-0000B5350000}"/>
    <cellStyle name="Currency 2 2 3" xfId="2287" xr:uid="{00000000-0005-0000-0000-0000B6350000}"/>
    <cellStyle name="Currency 2 2 3 10" xfId="15640" xr:uid="{00000000-0005-0000-0000-0000B7350000}"/>
    <cellStyle name="Currency 2 2 3 10 2" xfId="34600" xr:uid="{00000000-0005-0000-0000-0000B8350000}"/>
    <cellStyle name="Currency 2 2 3 10 3" xfId="53064" xr:uid="{00000000-0005-0000-0000-0000B9350000}"/>
    <cellStyle name="Currency 2 2 3 11" xfId="22295" xr:uid="{00000000-0005-0000-0000-0000BA350000}"/>
    <cellStyle name="Currency 2 2 3 12" xfId="40756" xr:uid="{00000000-0005-0000-0000-0000BB350000}"/>
    <cellStyle name="Currency 2 2 3 2" xfId="2288" xr:uid="{00000000-0005-0000-0000-0000BC350000}"/>
    <cellStyle name="Currency 2 2 3 2 2" xfId="3968" xr:uid="{00000000-0005-0000-0000-0000BD350000}"/>
    <cellStyle name="Currency 2 2 3 2 2 2" xfId="5581" xr:uid="{00000000-0005-0000-0000-0000BE350000}"/>
    <cellStyle name="Currency 2 2 3 2 2 2 2" xfId="8666" xr:uid="{00000000-0005-0000-0000-0000BF350000}"/>
    <cellStyle name="Currency 2 2 3 2 2 2 2 2" xfId="14858" xr:uid="{00000000-0005-0000-0000-0000C0350000}"/>
    <cellStyle name="Currency 2 2 3 2 2 2 2 2 2" xfId="33818" xr:uid="{00000000-0005-0000-0000-0000C1350000}"/>
    <cellStyle name="Currency 2 2 3 2 2 2 2 2 3" xfId="52282" xr:uid="{00000000-0005-0000-0000-0000C2350000}"/>
    <cellStyle name="Currency 2 2 3 2 2 2 2 3" xfId="21010" xr:uid="{00000000-0005-0000-0000-0000C3350000}"/>
    <cellStyle name="Currency 2 2 3 2 2 2 2 3 2" xfId="39970" xr:uid="{00000000-0005-0000-0000-0000C4350000}"/>
    <cellStyle name="Currency 2 2 3 2 2 2 2 3 3" xfId="58434" xr:uid="{00000000-0005-0000-0000-0000C5350000}"/>
    <cellStyle name="Currency 2 2 3 2 2 2 2 4" xfId="27665" xr:uid="{00000000-0005-0000-0000-0000C6350000}"/>
    <cellStyle name="Currency 2 2 3 2 2 2 2 5" xfId="46129" xr:uid="{00000000-0005-0000-0000-0000C7350000}"/>
    <cellStyle name="Currency 2 2 3 2 2 2 3" xfId="11792" xr:uid="{00000000-0005-0000-0000-0000C8350000}"/>
    <cellStyle name="Currency 2 2 3 2 2 2 3 2" xfId="30752" xr:uid="{00000000-0005-0000-0000-0000C9350000}"/>
    <cellStyle name="Currency 2 2 3 2 2 2 3 3" xfId="49216" xr:uid="{00000000-0005-0000-0000-0000CA350000}"/>
    <cellStyle name="Currency 2 2 3 2 2 2 4" xfId="17944" xr:uid="{00000000-0005-0000-0000-0000CB350000}"/>
    <cellStyle name="Currency 2 2 3 2 2 2 4 2" xfId="36904" xr:uid="{00000000-0005-0000-0000-0000CC350000}"/>
    <cellStyle name="Currency 2 2 3 2 2 2 4 3" xfId="55368" xr:uid="{00000000-0005-0000-0000-0000CD350000}"/>
    <cellStyle name="Currency 2 2 3 2 2 2 5" xfId="24599" xr:uid="{00000000-0005-0000-0000-0000CE350000}"/>
    <cellStyle name="Currency 2 2 3 2 2 2 6" xfId="43063" xr:uid="{00000000-0005-0000-0000-0000CF350000}"/>
    <cellStyle name="Currency 2 2 3 2 2 3" xfId="7131" xr:uid="{00000000-0005-0000-0000-0000D0350000}"/>
    <cellStyle name="Currency 2 2 3 2 2 3 2" xfId="13324" xr:uid="{00000000-0005-0000-0000-0000D1350000}"/>
    <cellStyle name="Currency 2 2 3 2 2 3 2 2" xfId="32284" xr:uid="{00000000-0005-0000-0000-0000D2350000}"/>
    <cellStyle name="Currency 2 2 3 2 2 3 2 3" xfId="50748" xr:uid="{00000000-0005-0000-0000-0000D3350000}"/>
    <cellStyle name="Currency 2 2 3 2 2 3 3" xfId="19476" xr:uid="{00000000-0005-0000-0000-0000D4350000}"/>
    <cellStyle name="Currency 2 2 3 2 2 3 3 2" xfId="38436" xr:uid="{00000000-0005-0000-0000-0000D5350000}"/>
    <cellStyle name="Currency 2 2 3 2 2 3 3 3" xfId="56900" xr:uid="{00000000-0005-0000-0000-0000D6350000}"/>
    <cellStyle name="Currency 2 2 3 2 2 3 4" xfId="26131" xr:uid="{00000000-0005-0000-0000-0000D7350000}"/>
    <cellStyle name="Currency 2 2 3 2 2 3 5" xfId="44595" xr:uid="{00000000-0005-0000-0000-0000D8350000}"/>
    <cellStyle name="Currency 2 2 3 2 2 4" xfId="10258" xr:uid="{00000000-0005-0000-0000-0000D9350000}"/>
    <cellStyle name="Currency 2 2 3 2 2 4 2" xfId="29218" xr:uid="{00000000-0005-0000-0000-0000DA350000}"/>
    <cellStyle name="Currency 2 2 3 2 2 4 3" xfId="47682" xr:uid="{00000000-0005-0000-0000-0000DB350000}"/>
    <cellStyle name="Currency 2 2 3 2 2 5" xfId="16410" xr:uid="{00000000-0005-0000-0000-0000DC350000}"/>
    <cellStyle name="Currency 2 2 3 2 2 5 2" xfId="35370" xr:uid="{00000000-0005-0000-0000-0000DD350000}"/>
    <cellStyle name="Currency 2 2 3 2 2 5 3" xfId="53834" xr:uid="{00000000-0005-0000-0000-0000DE350000}"/>
    <cellStyle name="Currency 2 2 3 2 2 6" xfId="23065" xr:uid="{00000000-0005-0000-0000-0000DF350000}"/>
    <cellStyle name="Currency 2 2 3 2 2 7" xfId="41529" xr:uid="{00000000-0005-0000-0000-0000E0350000}"/>
    <cellStyle name="Currency 2 2 3 2 3" xfId="4798" xr:uid="{00000000-0005-0000-0000-0000E1350000}"/>
    <cellStyle name="Currency 2 2 3 2 3 2" xfId="7897" xr:uid="{00000000-0005-0000-0000-0000E2350000}"/>
    <cellStyle name="Currency 2 2 3 2 3 2 2" xfId="14089" xr:uid="{00000000-0005-0000-0000-0000E3350000}"/>
    <cellStyle name="Currency 2 2 3 2 3 2 2 2" xfId="33049" xr:uid="{00000000-0005-0000-0000-0000E4350000}"/>
    <cellStyle name="Currency 2 2 3 2 3 2 2 3" xfId="51513" xr:uid="{00000000-0005-0000-0000-0000E5350000}"/>
    <cellStyle name="Currency 2 2 3 2 3 2 3" xfId="20241" xr:uid="{00000000-0005-0000-0000-0000E6350000}"/>
    <cellStyle name="Currency 2 2 3 2 3 2 3 2" xfId="39201" xr:uid="{00000000-0005-0000-0000-0000E7350000}"/>
    <cellStyle name="Currency 2 2 3 2 3 2 3 3" xfId="57665" xr:uid="{00000000-0005-0000-0000-0000E8350000}"/>
    <cellStyle name="Currency 2 2 3 2 3 2 4" xfId="26896" xr:uid="{00000000-0005-0000-0000-0000E9350000}"/>
    <cellStyle name="Currency 2 2 3 2 3 2 5" xfId="45360" xr:uid="{00000000-0005-0000-0000-0000EA350000}"/>
    <cellStyle name="Currency 2 2 3 2 3 3" xfId="11023" xr:uid="{00000000-0005-0000-0000-0000EB350000}"/>
    <cellStyle name="Currency 2 2 3 2 3 3 2" xfId="29983" xr:uid="{00000000-0005-0000-0000-0000EC350000}"/>
    <cellStyle name="Currency 2 2 3 2 3 3 3" xfId="48447" xr:uid="{00000000-0005-0000-0000-0000ED350000}"/>
    <cellStyle name="Currency 2 2 3 2 3 4" xfId="17175" xr:uid="{00000000-0005-0000-0000-0000EE350000}"/>
    <cellStyle name="Currency 2 2 3 2 3 4 2" xfId="36135" xr:uid="{00000000-0005-0000-0000-0000EF350000}"/>
    <cellStyle name="Currency 2 2 3 2 3 4 3" xfId="54599" xr:uid="{00000000-0005-0000-0000-0000F0350000}"/>
    <cellStyle name="Currency 2 2 3 2 3 5" xfId="23830" xr:uid="{00000000-0005-0000-0000-0000F1350000}"/>
    <cellStyle name="Currency 2 2 3 2 3 6" xfId="42294" xr:uid="{00000000-0005-0000-0000-0000F2350000}"/>
    <cellStyle name="Currency 2 2 3 2 4" xfId="6362" xr:uid="{00000000-0005-0000-0000-0000F3350000}"/>
    <cellStyle name="Currency 2 2 3 2 4 2" xfId="12555" xr:uid="{00000000-0005-0000-0000-0000F4350000}"/>
    <cellStyle name="Currency 2 2 3 2 4 2 2" xfId="31515" xr:uid="{00000000-0005-0000-0000-0000F5350000}"/>
    <cellStyle name="Currency 2 2 3 2 4 2 3" xfId="49979" xr:uid="{00000000-0005-0000-0000-0000F6350000}"/>
    <cellStyle name="Currency 2 2 3 2 4 3" xfId="18707" xr:uid="{00000000-0005-0000-0000-0000F7350000}"/>
    <cellStyle name="Currency 2 2 3 2 4 3 2" xfId="37667" xr:uid="{00000000-0005-0000-0000-0000F8350000}"/>
    <cellStyle name="Currency 2 2 3 2 4 3 3" xfId="56131" xr:uid="{00000000-0005-0000-0000-0000F9350000}"/>
    <cellStyle name="Currency 2 2 3 2 4 4" xfId="25362" xr:uid="{00000000-0005-0000-0000-0000FA350000}"/>
    <cellStyle name="Currency 2 2 3 2 4 5" xfId="43826" xr:uid="{00000000-0005-0000-0000-0000FB350000}"/>
    <cellStyle name="Currency 2 2 3 2 5" xfId="9489" xr:uid="{00000000-0005-0000-0000-0000FC350000}"/>
    <cellStyle name="Currency 2 2 3 2 5 2" xfId="28449" xr:uid="{00000000-0005-0000-0000-0000FD350000}"/>
    <cellStyle name="Currency 2 2 3 2 5 3" xfId="46913" xr:uid="{00000000-0005-0000-0000-0000FE350000}"/>
    <cellStyle name="Currency 2 2 3 2 6" xfId="15641" xr:uid="{00000000-0005-0000-0000-0000FF350000}"/>
    <cellStyle name="Currency 2 2 3 2 6 2" xfId="34601" xr:uid="{00000000-0005-0000-0000-000000360000}"/>
    <cellStyle name="Currency 2 2 3 2 6 3" xfId="53065" xr:uid="{00000000-0005-0000-0000-000001360000}"/>
    <cellStyle name="Currency 2 2 3 2 7" xfId="22296" xr:uid="{00000000-0005-0000-0000-000002360000}"/>
    <cellStyle name="Currency 2 2 3 2 8" xfId="40757" xr:uid="{00000000-0005-0000-0000-000003360000}"/>
    <cellStyle name="Currency 2 2 3 3" xfId="2289" xr:uid="{00000000-0005-0000-0000-000004360000}"/>
    <cellStyle name="Currency 2 2 3 3 2" xfId="3969" xr:uid="{00000000-0005-0000-0000-000005360000}"/>
    <cellStyle name="Currency 2 2 3 3 2 2" xfId="5582" xr:uid="{00000000-0005-0000-0000-000006360000}"/>
    <cellStyle name="Currency 2 2 3 3 2 2 2" xfId="8667" xr:uid="{00000000-0005-0000-0000-000007360000}"/>
    <cellStyle name="Currency 2 2 3 3 2 2 2 2" xfId="14859" xr:uid="{00000000-0005-0000-0000-000008360000}"/>
    <cellStyle name="Currency 2 2 3 3 2 2 2 2 2" xfId="33819" xr:uid="{00000000-0005-0000-0000-000009360000}"/>
    <cellStyle name="Currency 2 2 3 3 2 2 2 2 3" xfId="52283" xr:uid="{00000000-0005-0000-0000-00000A360000}"/>
    <cellStyle name="Currency 2 2 3 3 2 2 2 3" xfId="21011" xr:uid="{00000000-0005-0000-0000-00000B360000}"/>
    <cellStyle name="Currency 2 2 3 3 2 2 2 3 2" xfId="39971" xr:uid="{00000000-0005-0000-0000-00000C360000}"/>
    <cellStyle name="Currency 2 2 3 3 2 2 2 3 3" xfId="58435" xr:uid="{00000000-0005-0000-0000-00000D360000}"/>
    <cellStyle name="Currency 2 2 3 3 2 2 2 4" xfId="27666" xr:uid="{00000000-0005-0000-0000-00000E360000}"/>
    <cellStyle name="Currency 2 2 3 3 2 2 2 5" xfId="46130" xr:uid="{00000000-0005-0000-0000-00000F360000}"/>
    <cellStyle name="Currency 2 2 3 3 2 2 3" xfId="11793" xr:uid="{00000000-0005-0000-0000-000010360000}"/>
    <cellStyle name="Currency 2 2 3 3 2 2 3 2" xfId="30753" xr:uid="{00000000-0005-0000-0000-000011360000}"/>
    <cellStyle name="Currency 2 2 3 3 2 2 3 3" xfId="49217" xr:uid="{00000000-0005-0000-0000-000012360000}"/>
    <cellStyle name="Currency 2 2 3 3 2 2 4" xfId="17945" xr:uid="{00000000-0005-0000-0000-000013360000}"/>
    <cellStyle name="Currency 2 2 3 3 2 2 4 2" xfId="36905" xr:uid="{00000000-0005-0000-0000-000014360000}"/>
    <cellStyle name="Currency 2 2 3 3 2 2 4 3" xfId="55369" xr:uid="{00000000-0005-0000-0000-000015360000}"/>
    <cellStyle name="Currency 2 2 3 3 2 2 5" xfId="24600" xr:uid="{00000000-0005-0000-0000-000016360000}"/>
    <cellStyle name="Currency 2 2 3 3 2 2 6" xfId="43064" xr:uid="{00000000-0005-0000-0000-000017360000}"/>
    <cellStyle name="Currency 2 2 3 3 2 3" xfId="7132" xr:uid="{00000000-0005-0000-0000-000018360000}"/>
    <cellStyle name="Currency 2 2 3 3 2 3 2" xfId="13325" xr:uid="{00000000-0005-0000-0000-000019360000}"/>
    <cellStyle name="Currency 2 2 3 3 2 3 2 2" xfId="32285" xr:uid="{00000000-0005-0000-0000-00001A360000}"/>
    <cellStyle name="Currency 2 2 3 3 2 3 2 3" xfId="50749" xr:uid="{00000000-0005-0000-0000-00001B360000}"/>
    <cellStyle name="Currency 2 2 3 3 2 3 3" xfId="19477" xr:uid="{00000000-0005-0000-0000-00001C360000}"/>
    <cellStyle name="Currency 2 2 3 3 2 3 3 2" xfId="38437" xr:uid="{00000000-0005-0000-0000-00001D360000}"/>
    <cellStyle name="Currency 2 2 3 3 2 3 3 3" xfId="56901" xr:uid="{00000000-0005-0000-0000-00001E360000}"/>
    <cellStyle name="Currency 2 2 3 3 2 3 4" xfId="26132" xr:uid="{00000000-0005-0000-0000-00001F360000}"/>
    <cellStyle name="Currency 2 2 3 3 2 3 5" xfId="44596" xr:uid="{00000000-0005-0000-0000-000020360000}"/>
    <cellStyle name="Currency 2 2 3 3 2 4" xfId="10259" xr:uid="{00000000-0005-0000-0000-000021360000}"/>
    <cellStyle name="Currency 2 2 3 3 2 4 2" xfId="29219" xr:uid="{00000000-0005-0000-0000-000022360000}"/>
    <cellStyle name="Currency 2 2 3 3 2 4 3" xfId="47683" xr:uid="{00000000-0005-0000-0000-000023360000}"/>
    <cellStyle name="Currency 2 2 3 3 2 5" xfId="16411" xr:uid="{00000000-0005-0000-0000-000024360000}"/>
    <cellStyle name="Currency 2 2 3 3 2 5 2" xfId="35371" xr:uid="{00000000-0005-0000-0000-000025360000}"/>
    <cellStyle name="Currency 2 2 3 3 2 5 3" xfId="53835" xr:uid="{00000000-0005-0000-0000-000026360000}"/>
    <cellStyle name="Currency 2 2 3 3 2 6" xfId="23066" xr:uid="{00000000-0005-0000-0000-000027360000}"/>
    <cellStyle name="Currency 2 2 3 3 2 7" xfId="41530" xr:uid="{00000000-0005-0000-0000-000028360000}"/>
    <cellStyle name="Currency 2 2 3 3 3" xfId="4799" xr:uid="{00000000-0005-0000-0000-000029360000}"/>
    <cellStyle name="Currency 2 2 3 3 3 2" xfId="7898" xr:uid="{00000000-0005-0000-0000-00002A360000}"/>
    <cellStyle name="Currency 2 2 3 3 3 2 2" xfId="14090" xr:uid="{00000000-0005-0000-0000-00002B360000}"/>
    <cellStyle name="Currency 2 2 3 3 3 2 2 2" xfId="33050" xr:uid="{00000000-0005-0000-0000-00002C360000}"/>
    <cellStyle name="Currency 2 2 3 3 3 2 2 3" xfId="51514" xr:uid="{00000000-0005-0000-0000-00002D360000}"/>
    <cellStyle name="Currency 2 2 3 3 3 2 3" xfId="20242" xr:uid="{00000000-0005-0000-0000-00002E360000}"/>
    <cellStyle name="Currency 2 2 3 3 3 2 3 2" xfId="39202" xr:uid="{00000000-0005-0000-0000-00002F360000}"/>
    <cellStyle name="Currency 2 2 3 3 3 2 3 3" xfId="57666" xr:uid="{00000000-0005-0000-0000-000030360000}"/>
    <cellStyle name="Currency 2 2 3 3 3 2 4" xfId="26897" xr:uid="{00000000-0005-0000-0000-000031360000}"/>
    <cellStyle name="Currency 2 2 3 3 3 2 5" xfId="45361" xr:uid="{00000000-0005-0000-0000-000032360000}"/>
    <cellStyle name="Currency 2 2 3 3 3 3" xfId="11024" xr:uid="{00000000-0005-0000-0000-000033360000}"/>
    <cellStyle name="Currency 2 2 3 3 3 3 2" xfId="29984" xr:uid="{00000000-0005-0000-0000-000034360000}"/>
    <cellStyle name="Currency 2 2 3 3 3 3 3" xfId="48448" xr:uid="{00000000-0005-0000-0000-000035360000}"/>
    <cellStyle name="Currency 2 2 3 3 3 4" xfId="17176" xr:uid="{00000000-0005-0000-0000-000036360000}"/>
    <cellStyle name="Currency 2 2 3 3 3 4 2" xfId="36136" xr:uid="{00000000-0005-0000-0000-000037360000}"/>
    <cellStyle name="Currency 2 2 3 3 3 4 3" xfId="54600" xr:uid="{00000000-0005-0000-0000-000038360000}"/>
    <cellStyle name="Currency 2 2 3 3 3 5" xfId="23831" xr:uid="{00000000-0005-0000-0000-000039360000}"/>
    <cellStyle name="Currency 2 2 3 3 3 6" xfId="42295" xr:uid="{00000000-0005-0000-0000-00003A360000}"/>
    <cellStyle name="Currency 2 2 3 3 4" xfId="6363" xr:uid="{00000000-0005-0000-0000-00003B360000}"/>
    <cellStyle name="Currency 2 2 3 3 4 2" xfId="12556" xr:uid="{00000000-0005-0000-0000-00003C360000}"/>
    <cellStyle name="Currency 2 2 3 3 4 2 2" xfId="31516" xr:uid="{00000000-0005-0000-0000-00003D360000}"/>
    <cellStyle name="Currency 2 2 3 3 4 2 3" xfId="49980" xr:uid="{00000000-0005-0000-0000-00003E360000}"/>
    <cellStyle name="Currency 2 2 3 3 4 3" xfId="18708" xr:uid="{00000000-0005-0000-0000-00003F360000}"/>
    <cellStyle name="Currency 2 2 3 3 4 3 2" xfId="37668" xr:uid="{00000000-0005-0000-0000-000040360000}"/>
    <cellStyle name="Currency 2 2 3 3 4 3 3" xfId="56132" xr:uid="{00000000-0005-0000-0000-000041360000}"/>
    <cellStyle name="Currency 2 2 3 3 4 4" xfId="25363" xr:uid="{00000000-0005-0000-0000-000042360000}"/>
    <cellStyle name="Currency 2 2 3 3 4 5" xfId="43827" xr:uid="{00000000-0005-0000-0000-000043360000}"/>
    <cellStyle name="Currency 2 2 3 3 5" xfId="9490" xr:uid="{00000000-0005-0000-0000-000044360000}"/>
    <cellStyle name="Currency 2 2 3 3 5 2" xfId="28450" xr:uid="{00000000-0005-0000-0000-000045360000}"/>
    <cellStyle name="Currency 2 2 3 3 5 3" xfId="46914" xr:uid="{00000000-0005-0000-0000-000046360000}"/>
    <cellStyle name="Currency 2 2 3 3 6" xfId="15642" xr:uid="{00000000-0005-0000-0000-000047360000}"/>
    <cellStyle name="Currency 2 2 3 3 6 2" xfId="34602" xr:uid="{00000000-0005-0000-0000-000048360000}"/>
    <cellStyle name="Currency 2 2 3 3 6 3" xfId="53066" xr:uid="{00000000-0005-0000-0000-000049360000}"/>
    <cellStyle name="Currency 2 2 3 3 7" xfId="22297" xr:uid="{00000000-0005-0000-0000-00004A360000}"/>
    <cellStyle name="Currency 2 2 3 3 8" xfId="40758" xr:uid="{00000000-0005-0000-0000-00004B360000}"/>
    <cellStyle name="Currency 2 2 3 4" xfId="2290" xr:uid="{00000000-0005-0000-0000-00004C360000}"/>
    <cellStyle name="Currency 2 2 3 4 2" xfId="3970" xr:uid="{00000000-0005-0000-0000-00004D360000}"/>
    <cellStyle name="Currency 2 2 3 4 2 2" xfId="5583" xr:uid="{00000000-0005-0000-0000-00004E360000}"/>
    <cellStyle name="Currency 2 2 3 4 2 2 2" xfId="8668" xr:uid="{00000000-0005-0000-0000-00004F360000}"/>
    <cellStyle name="Currency 2 2 3 4 2 2 2 2" xfId="14860" xr:uid="{00000000-0005-0000-0000-000050360000}"/>
    <cellStyle name="Currency 2 2 3 4 2 2 2 2 2" xfId="33820" xr:uid="{00000000-0005-0000-0000-000051360000}"/>
    <cellStyle name="Currency 2 2 3 4 2 2 2 2 3" xfId="52284" xr:uid="{00000000-0005-0000-0000-000052360000}"/>
    <cellStyle name="Currency 2 2 3 4 2 2 2 3" xfId="21012" xr:uid="{00000000-0005-0000-0000-000053360000}"/>
    <cellStyle name="Currency 2 2 3 4 2 2 2 3 2" xfId="39972" xr:uid="{00000000-0005-0000-0000-000054360000}"/>
    <cellStyle name="Currency 2 2 3 4 2 2 2 3 3" xfId="58436" xr:uid="{00000000-0005-0000-0000-000055360000}"/>
    <cellStyle name="Currency 2 2 3 4 2 2 2 4" xfId="27667" xr:uid="{00000000-0005-0000-0000-000056360000}"/>
    <cellStyle name="Currency 2 2 3 4 2 2 2 5" xfId="46131" xr:uid="{00000000-0005-0000-0000-000057360000}"/>
    <cellStyle name="Currency 2 2 3 4 2 2 3" xfId="11794" xr:uid="{00000000-0005-0000-0000-000058360000}"/>
    <cellStyle name="Currency 2 2 3 4 2 2 3 2" xfId="30754" xr:uid="{00000000-0005-0000-0000-000059360000}"/>
    <cellStyle name="Currency 2 2 3 4 2 2 3 3" xfId="49218" xr:uid="{00000000-0005-0000-0000-00005A360000}"/>
    <cellStyle name="Currency 2 2 3 4 2 2 4" xfId="17946" xr:uid="{00000000-0005-0000-0000-00005B360000}"/>
    <cellStyle name="Currency 2 2 3 4 2 2 4 2" xfId="36906" xr:uid="{00000000-0005-0000-0000-00005C360000}"/>
    <cellStyle name="Currency 2 2 3 4 2 2 4 3" xfId="55370" xr:uid="{00000000-0005-0000-0000-00005D360000}"/>
    <cellStyle name="Currency 2 2 3 4 2 2 5" xfId="24601" xr:uid="{00000000-0005-0000-0000-00005E360000}"/>
    <cellStyle name="Currency 2 2 3 4 2 2 6" xfId="43065" xr:uid="{00000000-0005-0000-0000-00005F360000}"/>
    <cellStyle name="Currency 2 2 3 4 2 3" xfId="7133" xr:uid="{00000000-0005-0000-0000-000060360000}"/>
    <cellStyle name="Currency 2 2 3 4 2 3 2" xfId="13326" xr:uid="{00000000-0005-0000-0000-000061360000}"/>
    <cellStyle name="Currency 2 2 3 4 2 3 2 2" xfId="32286" xr:uid="{00000000-0005-0000-0000-000062360000}"/>
    <cellStyle name="Currency 2 2 3 4 2 3 2 3" xfId="50750" xr:uid="{00000000-0005-0000-0000-000063360000}"/>
    <cellStyle name="Currency 2 2 3 4 2 3 3" xfId="19478" xr:uid="{00000000-0005-0000-0000-000064360000}"/>
    <cellStyle name="Currency 2 2 3 4 2 3 3 2" xfId="38438" xr:uid="{00000000-0005-0000-0000-000065360000}"/>
    <cellStyle name="Currency 2 2 3 4 2 3 3 3" xfId="56902" xr:uid="{00000000-0005-0000-0000-000066360000}"/>
    <cellStyle name="Currency 2 2 3 4 2 3 4" xfId="26133" xr:uid="{00000000-0005-0000-0000-000067360000}"/>
    <cellStyle name="Currency 2 2 3 4 2 3 5" xfId="44597" xr:uid="{00000000-0005-0000-0000-000068360000}"/>
    <cellStyle name="Currency 2 2 3 4 2 4" xfId="10260" xr:uid="{00000000-0005-0000-0000-000069360000}"/>
    <cellStyle name="Currency 2 2 3 4 2 4 2" xfId="29220" xr:uid="{00000000-0005-0000-0000-00006A360000}"/>
    <cellStyle name="Currency 2 2 3 4 2 4 3" xfId="47684" xr:uid="{00000000-0005-0000-0000-00006B360000}"/>
    <cellStyle name="Currency 2 2 3 4 2 5" xfId="16412" xr:uid="{00000000-0005-0000-0000-00006C360000}"/>
    <cellStyle name="Currency 2 2 3 4 2 5 2" xfId="35372" xr:uid="{00000000-0005-0000-0000-00006D360000}"/>
    <cellStyle name="Currency 2 2 3 4 2 5 3" xfId="53836" xr:uid="{00000000-0005-0000-0000-00006E360000}"/>
    <cellStyle name="Currency 2 2 3 4 2 6" xfId="23067" xr:uid="{00000000-0005-0000-0000-00006F360000}"/>
    <cellStyle name="Currency 2 2 3 4 2 7" xfId="41531" xr:uid="{00000000-0005-0000-0000-000070360000}"/>
    <cellStyle name="Currency 2 2 3 4 3" xfId="4800" xr:uid="{00000000-0005-0000-0000-000071360000}"/>
    <cellStyle name="Currency 2 2 3 4 3 2" xfId="7899" xr:uid="{00000000-0005-0000-0000-000072360000}"/>
    <cellStyle name="Currency 2 2 3 4 3 2 2" xfId="14091" xr:uid="{00000000-0005-0000-0000-000073360000}"/>
    <cellStyle name="Currency 2 2 3 4 3 2 2 2" xfId="33051" xr:uid="{00000000-0005-0000-0000-000074360000}"/>
    <cellStyle name="Currency 2 2 3 4 3 2 2 3" xfId="51515" xr:uid="{00000000-0005-0000-0000-000075360000}"/>
    <cellStyle name="Currency 2 2 3 4 3 2 3" xfId="20243" xr:uid="{00000000-0005-0000-0000-000076360000}"/>
    <cellStyle name="Currency 2 2 3 4 3 2 3 2" xfId="39203" xr:uid="{00000000-0005-0000-0000-000077360000}"/>
    <cellStyle name="Currency 2 2 3 4 3 2 3 3" xfId="57667" xr:uid="{00000000-0005-0000-0000-000078360000}"/>
    <cellStyle name="Currency 2 2 3 4 3 2 4" xfId="26898" xr:uid="{00000000-0005-0000-0000-000079360000}"/>
    <cellStyle name="Currency 2 2 3 4 3 2 5" xfId="45362" xr:uid="{00000000-0005-0000-0000-00007A360000}"/>
    <cellStyle name="Currency 2 2 3 4 3 3" xfId="11025" xr:uid="{00000000-0005-0000-0000-00007B360000}"/>
    <cellStyle name="Currency 2 2 3 4 3 3 2" xfId="29985" xr:uid="{00000000-0005-0000-0000-00007C360000}"/>
    <cellStyle name="Currency 2 2 3 4 3 3 3" xfId="48449" xr:uid="{00000000-0005-0000-0000-00007D360000}"/>
    <cellStyle name="Currency 2 2 3 4 3 4" xfId="17177" xr:uid="{00000000-0005-0000-0000-00007E360000}"/>
    <cellStyle name="Currency 2 2 3 4 3 4 2" xfId="36137" xr:uid="{00000000-0005-0000-0000-00007F360000}"/>
    <cellStyle name="Currency 2 2 3 4 3 4 3" xfId="54601" xr:uid="{00000000-0005-0000-0000-000080360000}"/>
    <cellStyle name="Currency 2 2 3 4 3 5" xfId="23832" xr:uid="{00000000-0005-0000-0000-000081360000}"/>
    <cellStyle name="Currency 2 2 3 4 3 6" xfId="42296" xr:uid="{00000000-0005-0000-0000-000082360000}"/>
    <cellStyle name="Currency 2 2 3 4 4" xfId="6364" xr:uid="{00000000-0005-0000-0000-000083360000}"/>
    <cellStyle name="Currency 2 2 3 4 4 2" xfId="12557" xr:uid="{00000000-0005-0000-0000-000084360000}"/>
    <cellStyle name="Currency 2 2 3 4 4 2 2" xfId="31517" xr:uid="{00000000-0005-0000-0000-000085360000}"/>
    <cellStyle name="Currency 2 2 3 4 4 2 3" xfId="49981" xr:uid="{00000000-0005-0000-0000-000086360000}"/>
    <cellStyle name="Currency 2 2 3 4 4 3" xfId="18709" xr:uid="{00000000-0005-0000-0000-000087360000}"/>
    <cellStyle name="Currency 2 2 3 4 4 3 2" xfId="37669" xr:uid="{00000000-0005-0000-0000-000088360000}"/>
    <cellStyle name="Currency 2 2 3 4 4 3 3" xfId="56133" xr:uid="{00000000-0005-0000-0000-000089360000}"/>
    <cellStyle name="Currency 2 2 3 4 4 4" xfId="25364" xr:uid="{00000000-0005-0000-0000-00008A360000}"/>
    <cellStyle name="Currency 2 2 3 4 4 5" xfId="43828" xr:uid="{00000000-0005-0000-0000-00008B360000}"/>
    <cellStyle name="Currency 2 2 3 4 5" xfId="9491" xr:uid="{00000000-0005-0000-0000-00008C360000}"/>
    <cellStyle name="Currency 2 2 3 4 5 2" xfId="28451" xr:uid="{00000000-0005-0000-0000-00008D360000}"/>
    <cellStyle name="Currency 2 2 3 4 5 3" xfId="46915" xr:uid="{00000000-0005-0000-0000-00008E360000}"/>
    <cellStyle name="Currency 2 2 3 4 6" xfId="15643" xr:uid="{00000000-0005-0000-0000-00008F360000}"/>
    <cellStyle name="Currency 2 2 3 4 6 2" xfId="34603" xr:uid="{00000000-0005-0000-0000-000090360000}"/>
    <cellStyle name="Currency 2 2 3 4 6 3" xfId="53067" xr:uid="{00000000-0005-0000-0000-000091360000}"/>
    <cellStyle name="Currency 2 2 3 4 7" xfId="22298" xr:uid="{00000000-0005-0000-0000-000092360000}"/>
    <cellStyle name="Currency 2 2 3 4 8" xfId="40759" xr:uid="{00000000-0005-0000-0000-000093360000}"/>
    <cellStyle name="Currency 2 2 3 5" xfId="2291" xr:uid="{00000000-0005-0000-0000-000094360000}"/>
    <cellStyle name="Currency 2 2 3 5 2" xfId="3971" xr:uid="{00000000-0005-0000-0000-000095360000}"/>
    <cellStyle name="Currency 2 2 3 5 2 2" xfId="5584" xr:uid="{00000000-0005-0000-0000-000096360000}"/>
    <cellStyle name="Currency 2 2 3 5 2 2 2" xfId="8669" xr:uid="{00000000-0005-0000-0000-000097360000}"/>
    <cellStyle name="Currency 2 2 3 5 2 2 2 2" xfId="14861" xr:uid="{00000000-0005-0000-0000-000098360000}"/>
    <cellStyle name="Currency 2 2 3 5 2 2 2 2 2" xfId="33821" xr:uid="{00000000-0005-0000-0000-000099360000}"/>
    <cellStyle name="Currency 2 2 3 5 2 2 2 2 3" xfId="52285" xr:uid="{00000000-0005-0000-0000-00009A360000}"/>
    <cellStyle name="Currency 2 2 3 5 2 2 2 3" xfId="21013" xr:uid="{00000000-0005-0000-0000-00009B360000}"/>
    <cellStyle name="Currency 2 2 3 5 2 2 2 3 2" xfId="39973" xr:uid="{00000000-0005-0000-0000-00009C360000}"/>
    <cellStyle name="Currency 2 2 3 5 2 2 2 3 3" xfId="58437" xr:uid="{00000000-0005-0000-0000-00009D360000}"/>
    <cellStyle name="Currency 2 2 3 5 2 2 2 4" xfId="27668" xr:uid="{00000000-0005-0000-0000-00009E360000}"/>
    <cellStyle name="Currency 2 2 3 5 2 2 2 5" xfId="46132" xr:uid="{00000000-0005-0000-0000-00009F360000}"/>
    <cellStyle name="Currency 2 2 3 5 2 2 3" xfId="11795" xr:uid="{00000000-0005-0000-0000-0000A0360000}"/>
    <cellStyle name="Currency 2 2 3 5 2 2 3 2" xfId="30755" xr:uid="{00000000-0005-0000-0000-0000A1360000}"/>
    <cellStyle name="Currency 2 2 3 5 2 2 3 3" xfId="49219" xr:uid="{00000000-0005-0000-0000-0000A2360000}"/>
    <cellStyle name="Currency 2 2 3 5 2 2 4" xfId="17947" xr:uid="{00000000-0005-0000-0000-0000A3360000}"/>
    <cellStyle name="Currency 2 2 3 5 2 2 4 2" xfId="36907" xr:uid="{00000000-0005-0000-0000-0000A4360000}"/>
    <cellStyle name="Currency 2 2 3 5 2 2 4 3" xfId="55371" xr:uid="{00000000-0005-0000-0000-0000A5360000}"/>
    <cellStyle name="Currency 2 2 3 5 2 2 5" xfId="24602" xr:uid="{00000000-0005-0000-0000-0000A6360000}"/>
    <cellStyle name="Currency 2 2 3 5 2 2 6" xfId="43066" xr:uid="{00000000-0005-0000-0000-0000A7360000}"/>
    <cellStyle name="Currency 2 2 3 5 2 3" xfId="7134" xr:uid="{00000000-0005-0000-0000-0000A8360000}"/>
    <cellStyle name="Currency 2 2 3 5 2 3 2" xfId="13327" xr:uid="{00000000-0005-0000-0000-0000A9360000}"/>
    <cellStyle name="Currency 2 2 3 5 2 3 2 2" xfId="32287" xr:uid="{00000000-0005-0000-0000-0000AA360000}"/>
    <cellStyle name="Currency 2 2 3 5 2 3 2 3" xfId="50751" xr:uid="{00000000-0005-0000-0000-0000AB360000}"/>
    <cellStyle name="Currency 2 2 3 5 2 3 3" xfId="19479" xr:uid="{00000000-0005-0000-0000-0000AC360000}"/>
    <cellStyle name="Currency 2 2 3 5 2 3 3 2" xfId="38439" xr:uid="{00000000-0005-0000-0000-0000AD360000}"/>
    <cellStyle name="Currency 2 2 3 5 2 3 3 3" xfId="56903" xr:uid="{00000000-0005-0000-0000-0000AE360000}"/>
    <cellStyle name="Currency 2 2 3 5 2 3 4" xfId="26134" xr:uid="{00000000-0005-0000-0000-0000AF360000}"/>
    <cellStyle name="Currency 2 2 3 5 2 3 5" xfId="44598" xr:uid="{00000000-0005-0000-0000-0000B0360000}"/>
    <cellStyle name="Currency 2 2 3 5 2 4" xfId="10261" xr:uid="{00000000-0005-0000-0000-0000B1360000}"/>
    <cellStyle name="Currency 2 2 3 5 2 4 2" xfId="29221" xr:uid="{00000000-0005-0000-0000-0000B2360000}"/>
    <cellStyle name="Currency 2 2 3 5 2 4 3" xfId="47685" xr:uid="{00000000-0005-0000-0000-0000B3360000}"/>
    <cellStyle name="Currency 2 2 3 5 2 5" xfId="16413" xr:uid="{00000000-0005-0000-0000-0000B4360000}"/>
    <cellStyle name="Currency 2 2 3 5 2 5 2" xfId="35373" xr:uid="{00000000-0005-0000-0000-0000B5360000}"/>
    <cellStyle name="Currency 2 2 3 5 2 5 3" xfId="53837" xr:uid="{00000000-0005-0000-0000-0000B6360000}"/>
    <cellStyle name="Currency 2 2 3 5 2 6" xfId="23068" xr:uid="{00000000-0005-0000-0000-0000B7360000}"/>
    <cellStyle name="Currency 2 2 3 5 2 7" xfId="41532" xr:uid="{00000000-0005-0000-0000-0000B8360000}"/>
    <cellStyle name="Currency 2 2 3 5 3" xfId="4801" xr:uid="{00000000-0005-0000-0000-0000B9360000}"/>
    <cellStyle name="Currency 2 2 3 5 3 2" xfId="7900" xr:uid="{00000000-0005-0000-0000-0000BA360000}"/>
    <cellStyle name="Currency 2 2 3 5 3 2 2" xfId="14092" xr:uid="{00000000-0005-0000-0000-0000BB360000}"/>
    <cellStyle name="Currency 2 2 3 5 3 2 2 2" xfId="33052" xr:uid="{00000000-0005-0000-0000-0000BC360000}"/>
    <cellStyle name="Currency 2 2 3 5 3 2 2 3" xfId="51516" xr:uid="{00000000-0005-0000-0000-0000BD360000}"/>
    <cellStyle name="Currency 2 2 3 5 3 2 3" xfId="20244" xr:uid="{00000000-0005-0000-0000-0000BE360000}"/>
    <cellStyle name="Currency 2 2 3 5 3 2 3 2" xfId="39204" xr:uid="{00000000-0005-0000-0000-0000BF360000}"/>
    <cellStyle name="Currency 2 2 3 5 3 2 3 3" xfId="57668" xr:uid="{00000000-0005-0000-0000-0000C0360000}"/>
    <cellStyle name="Currency 2 2 3 5 3 2 4" xfId="26899" xr:uid="{00000000-0005-0000-0000-0000C1360000}"/>
    <cellStyle name="Currency 2 2 3 5 3 2 5" xfId="45363" xr:uid="{00000000-0005-0000-0000-0000C2360000}"/>
    <cellStyle name="Currency 2 2 3 5 3 3" xfId="11026" xr:uid="{00000000-0005-0000-0000-0000C3360000}"/>
    <cellStyle name="Currency 2 2 3 5 3 3 2" xfId="29986" xr:uid="{00000000-0005-0000-0000-0000C4360000}"/>
    <cellStyle name="Currency 2 2 3 5 3 3 3" xfId="48450" xr:uid="{00000000-0005-0000-0000-0000C5360000}"/>
    <cellStyle name="Currency 2 2 3 5 3 4" xfId="17178" xr:uid="{00000000-0005-0000-0000-0000C6360000}"/>
    <cellStyle name="Currency 2 2 3 5 3 4 2" xfId="36138" xr:uid="{00000000-0005-0000-0000-0000C7360000}"/>
    <cellStyle name="Currency 2 2 3 5 3 4 3" xfId="54602" xr:uid="{00000000-0005-0000-0000-0000C8360000}"/>
    <cellStyle name="Currency 2 2 3 5 3 5" xfId="23833" xr:uid="{00000000-0005-0000-0000-0000C9360000}"/>
    <cellStyle name="Currency 2 2 3 5 3 6" xfId="42297" xr:uid="{00000000-0005-0000-0000-0000CA360000}"/>
    <cellStyle name="Currency 2 2 3 5 4" xfId="6365" xr:uid="{00000000-0005-0000-0000-0000CB360000}"/>
    <cellStyle name="Currency 2 2 3 5 4 2" xfId="12558" xr:uid="{00000000-0005-0000-0000-0000CC360000}"/>
    <cellStyle name="Currency 2 2 3 5 4 2 2" xfId="31518" xr:uid="{00000000-0005-0000-0000-0000CD360000}"/>
    <cellStyle name="Currency 2 2 3 5 4 2 3" xfId="49982" xr:uid="{00000000-0005-0000-0000-0000CE360000}"/>
    <cellStyle name="Currency 2 2 3 5 4 3" xfId="18710" xr:uid="{00000000-0005-0000-0000-0000CF360000}"/>
    <cellStyle name="Currency 2 2 3 5 4 3 2" xfId="37670" xr:uid="{00000000-0005-0000-0000-0000D0360000}"/>
    <cellStyle name="Currency 2 2 3 5 4 3 3" xfId="56134" xr:uid="{00000000-0005-0000-0000-0000D1360000}"/>
    <cellStyle name="Currency 2 2 3 5 4 4" xfId="25365" xr:uid="{00000000-0005-0000-0000-0000D2360000}"/>
    <cellStyle name="Currency 2 2 3 5 4 5" xfId="43829" xr:uid="{00000000-0005-0000-0000-0000D3360000}"/>
    <cellStyle name="Currency 2 2 3 5 5" xfId="9492" xr:uid="{00000000-0005-0000-0000-0000D4360000}"/>
    <cellStyle name="Currency 2 2 3 5 5 2" xfId="28452" xr:uid="{00000000-0005-0000-0000-0000D5360000}"/>
    <cellStyle name="Currency 2 2 3 5 5 3" xfId="46916" xr:uid="{00000000-0005-0000-0000-0000D6360000}"/>
    <cellStyle name="Currency 2 2 3 5 6" xfId="15644" xr:uid="{00000000-0005-0000-0000-0000D7360000}"/>
    <cellStyle name="Currency 2 2 3 5 6 2" xfId="34604" xr:uid="{00000000-0005-0000-0000-0000D8360000}"/>
    <cellStyle name="Currency 2 2 3 5 6 3" xfId="53068" xr:uid="{00000000-0005-0000-0000-0000D9360000}"/>
    <cellStyle name="Currency 2 2 3 5 7" xfId="22299" xr:uid="{00000000-0005-0000-0000-0000DA360000}"/>
    <cellStyle name="Currency 2 2 3 5 8" xfId="40760" xr:uid="{00000000-0005-0000-0000-0000DB360000}"/>
    <cellStyle name="Currency 2 2 3 6" xfId="3967" xr:uid="{00000000-0005-0000-0000-0000DC360000}"/>
    <cellStyle name="Currency 2 2 3 6 2" xfId="5580" xr:uid="{00000000-0005-0000-0000-0000DD360000}"/>
    <cellStyle name="Currency 2 2 3 6 2 2" xfId="8665" xr:uid="{00000000-0005-0000-0000-0000DE360000}"/>
    <cellStyle name="Currency 2 2 3 6 2 2 2" xfId="14857" xr:uid="{00000000-0005-0000-0000-0000DF360000}"/>
    <cellStyle name="Currency 2 2 3 6 2 2 2 2" xfId="33817" xr:uid="{00000000-0005-0000-0000-0000E0360000}"/>
    <cellStyle name="Currency 2 2 3 6 2 2 2 3" xfId="52281" xr:uid="{00000000-0005-0000-0000-0000E1360000}"/>
    <cellStyle name="Currency 2 2 3 6 2 2 3" xfId="21009" xr:uid="{00000000-0005-0000-0000-0000E2360000}"/>
    <cellStyle name="Currency 2 2 3 6 2 2 3 2" xfId="39969" xr:uid="{00000000-0005-0000-0000-0000E3360000}"/>
    <cellStyle name="Currency 2 2 3 6 2 2 3 3" xfId="58433" xr:uid="{00000000-0005-0000-0000-0000E4360000}"/>
    <cellStyle name="Currency 2 2 3 6 2 2 4" xfId="27664" xr:uid="{00000000-0005-0000-0000-0000E5360000}"/>
    <cellStyle name="Currency 2 2 3 6 2 2 5" xfId="46128" xr:uid="{00000000-0005-0000-0000-0000E6360000}"/>
    <cellStyle name="Currency 2 2 3 6 2 3" xfId="11791" xr:uid="{00000000-0005-0000-0000-0000E7360000}"/>
    <cellStyle name="Currency 2 2 3 6 2 3 2" xfId="30751" xr:uid="{00000000-0005-0000-0000-0000E8360000}"/>
    <cellStyle name="Currency 2 2 3 6 2 3 3" xfId="49215" xr:uid="{00000000-0005-0000-0000-0000E9360000}"/>
    <cellStyle name="Currency 2 2 3 6 2 4" xfId="17943" xr:uid="{00000000-0005-0000-0000-0000EA360000}"/>
    <cellStyle name="Currency 2 2 3 6 2 4 2" xfId="36903" xr:uid="{00000000-0005-0000-0000-0000EB360000}"/>
    <cellStyle name="Currency 2 2 3 6 2 4 3" xfId="55367" xr:uid="{00000000-0005-0000-0000-0000EC360000}"/>
    <cellStyle name="Currency 2 2 3 6 2 5" xfId="24598" xr:uid="{00000000-0005-0000-0000-0000ED360000}"/>
    <cellStyle name="Currency 2 2 3 6 2 6" xfId="43062" xr:uid="{00000000-0005-0000-0000-0000EE360000}"/>
    <cellStyle name="Currency 2 2 3 6 3" xfId="7130" xr:uid="{00000000-0005-0000-0000-0000EF360000}"/>
    <cellStyle name="Currency 2 2 3 6 3 2" xfId="13323" xr:uid="{00000000-0005-0000-0000-0000F0360000}"/>
    <cellStyle name="Currency 2 2 3 6 3 2 2" xfId="32283" xr:uid="{00000000-0005-0000-0000-0000F1360000}"/>
    <cellStyle name="Currency 2 2 3 6 3 2 3" xfId="50747" xr:uid="{00000000-0005-0000-0000-0000F2360000}"/>
    <cellStyle name="Currency 2 2 3 6 3 3" xfId="19475" xr:uid="{00000000-0005-0000-0000-0000F3360000}"/>
    <cellStyle name="Currency 2 2 3 6 3 3 2" xfId="38435" xr:uid="{00000000-0005-0000-0000-0000F4360000}"/>
    <cellStyle name="Currency 2 2 3 6 3 3 3" xfId="56899" xr:uid="{00000000-0005-0000-0000-0000F5360000}"/>
    <cellStyle name="Currency 2 2 3 6 3 4" xfId="26130" xr:uid="{00000000-0005-0000-0000-0000F6360000}"/>
    <cellStyle name="Currency 2 2 3 6 3 5" xfId="44594" xr:uid="{00000000-0005-0000-0000-0000F7360000}"/>
    <cellStyle name="Currency 2 2 3 6 4" xfId="10257" xr:uid="{00000000-0005-0000-0000-0000F8360000}"/>
    <cellStyle name="Currency 2 2 3 6 4 2" xfId="29217" xr:uid="{00000000-0005-0000-0000-0000F9360000}"/>
    <cellStyle name="Currency 2 2 3 6 4 3" xfId="47681" xr:uid="{00000000-0005-0000-0000-0000FA360000}"/>
    <cellStyle name="Currency 2 2 3 6 5" xfId="16409" xr:uid="{00000000-0005-0000-0000-0000FB360000}"/>
    <cellStyle name="Currency 2 2 3 6 5 2" xfId="35369" xr:uid="{00000000-0005-0000-0000-0000FC360000}"/>
    <cellStyle name="Currency 2 2 3 6 5 3" xfId="53833" xr:uid="{00000000-0005-0000-0000-0000FD360000}"/>
    <cellStyle name="Currency 2 2 3 6 6" xfId="23064" xr:uid="{00000000-0005-0000-0000-0000FE360000}"/>
    <cellStyle name="Currency 2 2 3 6 7" xfId="41528" xr:uid="{00000000-0005-0000-0000-0000FF360000}"/>
    <cellStyle name="Currency 2 2 3 7" xfId="4797" xr:uid="{00000000-0005-0000-0000-000000370000}"/>
    <cellStyle name="Currency 2 2 3 7 2" xfId="7896" xr:uid="{00000000-0005-0000-0000-000001370000}"/>
    <cellStyle name="Currency 2 2 3 7 2 2" xfId="14088" xr:uid="{00000000-0005-0000-0000-000002370000}"/>
    <cellStyle name="Currency 2 2 3 7 2 2 2" xfId="33048" xr:uid="{00000000-0005-0000-0000-000003370000}"/>
    <cellStyle name="Currency 2 2 3 7 2 2 3" xfId="51512" xr:uid="{00000000-0005-0000-0000-000004370000}"/>
    <cellStyle name="Currency 2 2 3 7 2 3" xfId="20240" xr:uid="{00000000-0005-0000-0000-000005370000}"/>
    <cellStyle name="Currency 2 2 3 7 2 3 2" xfId="39200" xr:uid="{00000000-0005-0000-0000-000006370000}"/>
    <cellStyle name="Currency 2 2 3 7 2 3 3" xfId="57664" xr:uid="{00000000-0005-0000-0000-000007370000}"/>
    <cellStyle name="Currency 2 2 3 7 2 4" xfId="26895" xr:uid="{00000000-0005-0000-0000-000008370000}"/>
    <cellStyle name="Currency 2 2 3 7 2 5" xfId="45359" xr:uid="{00000000-0005-0000-0000-000009370000}"/>
    <cellStyle name="Currency 2 2 3 7 3" xfId="11022" xr:uid="{00000000-0005-0000-0000-00000A370000}"/>
    <cellStyle name="Currency 2 2 3 7 3 2" xfId="29982" xr:uid="{00000000-0005-0000-0000-00000B370000}"/>
    <cellStyle name="Currency 2 2 3 7 3 3" xfId="48446" xr:uid="{00000000-0005-0000-0000-00000C370000}"/>
    <cellStyle name="Currency 2 2 3 7 4" xfId="17174" xr:uid="{00000000-0005-0000-0000-00000D370000}"/>
    <cellStyle name="Currency 2 2 3 7 4 2" xfId="36134" xr:uid="{00000000-0005-0000-0000-00000E370000}"/>
    <cellStyle name="Currency 2 2 3 7 4 3" xfId="54598" xr:uid="{00000000-0005-0000-0000-00000F370000}"/>
    <cellStyle name="Currency 2 2 3 7 5" xfId="23829" xr:uid="{00000000-0005-0000-0000-000010370000}"/>
    <cellStyle name="Currency 2 2 3 7 6" xfId="42293" xr:uid="{00000000-0005-0000-0000-000011370000}"/>
    <cellStyle name="Currency 2 2 3 8" xfId="6361" xr:uid="{00000000-0005-0000-0000-000012370000}"/>
    <cellStyle name="Currency 2 2 3 8 2" xfId="12554" xr:uid="{00000000-0005-0000-0000-000013370000}"/>
    <cellStyle name="Currency 2 2 3 8 2 2" xfId="31514" xr:uid="{00000000-0005-0000-0000-000014370000}"/>
    <cellStyle name="Currency 2 2 3 8 2 3" xfId="49978" xr:uid="{00000000-0005-0000-0000-000015370000}"/>
    <cellStyle name="Currency 2 2 3 8 3" xfId="18706" xr:uid="{00000000-0005-0000-0000-000016370000}"/>
    <cellStyle name="Currency 2 2 3 8 3 2" xfId="37666" xr:uid="{00000000-0005-0000-0000-000017370000}"/>
    <cellStyle name="Currency 2 2 3 8 3 3" xfId="56130" xr:uid="{00000000-0005-0000-0000-000018370000}"/>
    <cellStyle name="Currency 2 2 3 8 4" xfId="25361" xr:uid="{00000000-0005-0000-0000-000019370000}"/>
    <cellStyle name="Currency 2 2 3 8 5" xfId="43825" xr:uid="{00000000-0005-0000-0000-00001A370000}"/>
    <cellStyle name="Currency 2 2 3 9" xfId="9488" xr:uid="{00000000-0005-0000-0000-00001B370000}"/>
    <cellStyle name="Currency 2 2 3 9 2" xfId="28448" xr:uid="{00000000-0005-0000-0000-00001C370000}"/>
    <cellStyle name="Currency 2 2 3 9 3" xfId="46912" xr:uid="{00000000-0005-0000-0000-00001D370000}"/>
    <cellStyle name="Currency 2 2 4" xfId="2292" xr:uid="{00000000-0005-0000-0000-00001E370000}"/>
    <cellStyle name="Currency 2 2 4 2" xfId="3972" xr:uid="{00000000-0005-0000-0000-00001F370000}"/>
    <cellStyle name="Currency 2 2 4 2 2" xfId="5585" xr:uid="{00000000-0005-0000-0000-000020370000}"/>
    <cellStyle name="Currency 2 2 4 2 2 2" xfId="8670" xr:uid="{00000000-0005-0000-0000-000021370000}"/>
    <cellStyle name="Currency 2 2 4 2 2 2 2" xfId="14862" xr:uid="{00000000-0005-0000-0000-000022370000}"/>
    <cellStyle name="Currency 2 2 4 2 2 2 2 2" xfId="33822" xr:uid="{00000000-0005-0000-0000-000023370000}"/>
    <cellStyle name="Currency 2 2 4 2 2 2 2 3" xfId="52286" xr:uid="{00000000-0005-0000-0000-000024370000}"/>
    <cellStyle name="Currency 2 2 4 2 2 2 3" xfId="21014" xr:uid="{00000000-0005-0000-0000-000025370000}"/>
    <cellStyle name="Currency 2 2 4 2 2 2 3 2" xfId="39974" xr:uid="{00000000-0005-0000-0000-000026370000}"/>
    <cellStyle name="Currency 2 2 4 2 2 2 3 3" xfId="58438" xr:uid="{00000000-0005-0000-0000-000027370000}"/>
    <cellStyle name="Currency 2 2 4 2 2 2 4" xfId="27669" xr:uid="{00000000-0005-0000-0000-000028370000}"/>
    <cellStyle name="Currency 2 2 4 2 2 2 5" xfId="46133" xr:uid="{00000000-0005-0000-0000-000029370000}"/>
    <cellStyle name="Currency 2 2 4 2 2 3" xfId="11796" xr:uid="{00000000-0005-0000-0000-00002A370000}"/>
    <cellStyle name="Currency 2 2 4 2 2 3 2" xfId="30756" xr:uid="{00000000-0005-0000-0000-00002B370000}"/>
    <cellStyle name="Currency 2 2 4 2 2 3 3" xfId="49220" xr:uid="{00000000-0005-0000-0000-00002C370000}"/>
    <cellStyle name="Currency 2 2 4 2 2 4" xfId="17948" xr:uid="{00000000-0005-0000-0000-00002D370000}"/>
    <cellStyle name="Currency 2 2 4 2 2 4 2" xfId="36908" xr:uid="{00000000-0005-0000-0000-00002E370000}"/>
    <cellStyle name="Currency 2 2 4 2 2 4 3" xfId="55372" xr:uid="{00000000-0005-0000-0000-00002F370000}"/>
    <cellStyle name="Currency 2 2 4 2 2 5" xfId="24603" xr:uid="{00000000-0005-0000-0000-000030370000}"/>
    <cellStyle name="Currency 2 2 4 2 2 6" xfId="43067" xr:uid="{00000000-0005-0000-0000-000031370000}"/>
    <cellStyle name="Currency 2 2 4 2 3" xfId="7135" xr:uid="{00000000-0005-0000-0000-000032370000}"/>
    <cellStyle name="Currency 2 2 4 2 3 2" xfId="13328" xr:uid="{00000000-0005-0000-0000-000033370000}"/>
    <cellStyle name="Currency 2 2 4 2 3 2 2" xfId="32288" xr:uid="{00000000-0005-0000-0000-000034370000}"/>
    <cellStyle name="Currency 2 2 4 2 3 2 3" xfId="50752" xr:uid="{00000000-0005-0000-0000-000035370000}"/>
    <cellStyle name="Currency 2 2 4 2 3 3" xfId="19480" xr:uid="{00000000-0005-0000-0000-000036370000}"/>
    <cellStyle name="Currency 2 2 4 2 3 3 2" xfId="38440" xr:uid="{00000000-0005-0000-0000-000037370000}"/>
    <cellStyle name="Currency 2 2 4 2 3 3 3" xfId="56904" xr:uid="{00000000-0005-0000-0000-000038370000}"/>
    <cellStyle name="Currency 2 2 4 2 3 4" xfId="26135" xr:uid="{00000000-0005-0000-0000-000039370000}"/>
    <cellStyle name="Currency 2 2 4 2 3 5" xfId="44599" xr:uid="{00000000-0005-0000-0000-00003A370000}"/>
    <cellStyle name="Currency 2 2 4 2 4" xfId="10262" xr:uid="{00000000-0005-0000-0000-00003B370000}"/>
    <cellStyle name="Currency 2 2 4 2 4 2" xfId="29222" xr:uid="{00000000-0005-0000-0000-00003C370000}"/>
    <cellStyle name="Currency 2 2 4 2 4 3" xfId="47686" xr:uid="{00000000-0005-0000-0000-00003D370000}"/>
    <cellStyle name="Currency 2 2 4 2 5" xfId="16414" xr:uid="{00000000-0005-0000-0000-00003E370000}"/>
    <cellStyle name="Currency 2 2 4 2 5 2" xfId="35374" xr:uid="{00000000-0005-0000-0000-00003F370000}"/>
    <cellStyle name="Currency 2 2 4 2 5 3" xfId="53838" xr:uid="{00000000-0005-0000-0000-000040370000}"/>
    <cellStyle name="Currency 2 2 4 2 6" xfId="23069" xr:uid="{00000000-0005-0000-0000-000041370000}"/>
    <cellStyle name="Currency 2 2 4 2 7" xfId="41533" xr:uid="{00000000-0005-0000-0000-000042370000}"/>
    <cellStyle name="Currency 2 2 4 3" xfId="4802" xr:uid="{00000000-0005-0000-0000-000043370000}"/>
    <cellStyle name="Currency 2 2 4 3 2" xfId="7901" xr:uid="{00000000-0005-0000-0000-000044370000}"/>
    <cellStyle name="Currency 2 2 4 3 2 2" xfId="14093" xr:uid="{00000000-0005-0000-0000-000045370000}"/>
    <cellStyle name="Currency 2 2 4 3 2 2 2" xfId="33053" xr:uid="{00000000-0005-0000-0000-000046370000}"/>
    <cellStyle name="Currency 2 2 4 3 2 2 3" xfId="51517" xr:uid="{00000000-0005-0000-0000-000047370000}"/>
    <cellStyle name="Currency 2 2 4 3 2 3" xfId="20245" xr:uid="{00000000-0005-0000-0000-000048370000}"/>
    <cellStyle name="Currency 2 2 4 3 2 3 2" xfId="39205" xr:uid="{00000000-0005-0000-0000-000049370000}"/>
    <cellStyle name="Currency 2 2 4 3 2 3 3" xfId="57669" xr:uid="{00000000-0005-0000-0000-00004A370000}"/>
    <cellStyle name="Currency 2 2 4 3 2 4" xfId="26900" xr:uid="{00000000-0005-0000-0000-00004B370000}"/>
    <cellStyle name="Currency 2 2 4 3 2 5" xfId="45364" xr:uid="{00000000-0005-0000-0000-00004C370000}"/>
    <cellStyle name="Currency 2 2 4 3 3" xfId="11027" xr:uid="{00000000-0005-0000-0000-00004D370000}"/>
    <cellStyle name="Currency 2 2 4 3 3 2" xfId="29987" xr:uid="{00000000-0005-0000-0000-00004E370000}"/>
    <cellStyle name="Currency 2 2 4 3 3 3" xfId="48451" xr:uid="{00000000-0005-0000-0000-00004F370000}"/>
    <cellStyle name="Currency 2 2 4 3 4" xfId="17179" xr:uid="{00000000-0005-0000-0000-000050370000}"/>
    <cellStyle name="Currency 2 2 4 3 4 2" xfId="36139" xr:uid="{00000000-0005-0000-0000-000051370000}"/>
    <cellStyle name="Currency 2 2 4 3 4 3" xfId="54603" xr:uid="{00000000-0005-0000-0000-000052370000}"/>
    <cellStyle name="Currency 2 2 4 3 5" xfId="23834" xr:uid="{00000000-0005-0000-0000-000053370000}"/>
    <cellStyle name="Currency 2 2 4 3 6" xfId="42298" xr:uid="{00000000-0005-0000-0000-000054370000}"/>
    <cellStyle name="Currency 2 2 4 4" xfId="6366" xr:uid="{00000000-0005-0000-0000-000055370000}"/>
    <cellStyle name="Currency 2 2 4 4 2" xfId="12559" xr:uid="{00000000-0005-0000-0000-000056370000}"/>
    <cellStyle name="Currency 2 2 4 4 2 2" xfId="31519" xr:uid="{00000000-0005-0000-0000-000057370000}"/>
    <cellStyle name="Currency 2 2 4 4 2 3" xfId="49983" xr:uid="{00000000-0005-0000-0000-000058370000}"/>
    <cellStyle name="Currency 2 2 4 4 3" xfId="18711" xr:uid="{00000000-0005-0000-0000-000059370000}"/>
    <cellStyle name="Currency 2 2 4 4 3 2" xfId="37671" xr:uid="{00000000-0005-0000-0000-00005A370000}"/>
    <cellStyle name="Currency 2 2 4 4 3 3" xfId="56135" xr:uid="{00000000-0005-0000-0000-00005B370000}"/>
    <cellStyle name="Currency 2 2 4 4 4" xfId="25366" xr:uid="{00000000-0005-0000-0000-00005C370000}"/>
    <cellStyle name="Currency 2 2 4 4 5" xfId="43830" xr:uid="{00000000-0005-0000-0000-00005D370000}"/>
    <cellStyle name="Currency 2 2 4 5" xfId="9493" xr:uid="{00000000-0005-0000-0000-00005E370000}"/>
    <cellStyle name="Currency 2 2 4 5 2" xfId="28453" xr:uid="{00000000-0005-0000-0000-00005F370000}"/>
    <cellStyle name="Currency 2 2 4 5 3" xfId="46917" xr:uid="{00000000-0005-0000-0000-000060370000}"/>
    <cellStyle name="Currency 2 2 4 6" xfId="15645" xr:uid="{00000000-0005-0000-0000-000061370000}"/>
    <cellStyle name="Currency 2 2 4 6 2" xfId="34605" xr:uid="{00000000-0005-0000-0000-000062370000}"/>
    <cellStyle name="Currency 2 2 4 6 3" xfId="53069" xr:uid="{00000000-0005-0000-0000-000063370000}"/>
    <cellStyle name="Currency 2 2 4 7" xfId="22300" xr:uid="{00000000-0005-0000-0000-000064370000}"/>
    <cellStyle name="Currency 2 2 4 8" xfId="40761" xr:uid="{00000000-0005-0000-0000-000065370000}"/>
    <cellStyle name="Currency 2 2 5" xfId="2293" xr:uid="{00000000-0005-0000-0000-000066370000}"/>
    <cellStyle name="Currency 2 2 5 2" xfId="3973" xr:uid="{00000000-0005-0000-0000-000067370000}"/>
    <cellStyle name="Currency 2 2 5 2 2" xfId="5586" xr:uid="{00000000-0005-0000-0000-000068370000}"/>
    <cellStyle name="Currency 2 2 5 2 2 2" xfId="8671" xr:uid="{00000000-0005-0000-0000-000069370000}"/>
    <cellStyle name="Currency 2 2 5 2 2 2 2" xfId="14863" xr:uid="{00000000-0005-0000-0000-00006A370000}"/>
    <cellStyle name="Currency 2 2 5 2 2 2 2 2" xfId="33823" xr:uid="{00000000-0005-0000-0000-00006B370000}"/>
    <cellStyle name="Currency 2 2 5 2 2 2 2 3" xfId="52287" xr:uid="{00000000-0005-0000-0000-00006C370000}"/>
    <cellStyle name="Currency 2 2 5 2 2 2 3" xfId="21015" xr:uid="{00000000-0005-0000-0000-00006D370000}"/>
    <cellStyle name="Currency 2 2 5 2 2 2 3 2" xfId="39975" xr:uid="{00000000-0005-0000-0000-00006E370000}"/>
    <cellStyle name="Currency 2 2 5 2 2 2 3 3" xfId="58439" xr:uid="{00000000-0005-0000-0000-00006F370000}"/>
    <cellStyle name="Currency 2 2 5 2 2 2 4" xfId="27670" xr:uid="{00000000-0005-0000-0000-000070370000}"/>
    <cellStyle name="Currency 2 2 5 2 2 2 5" xfId="46134" xr:uid="{00000000-0005-0000-0000-000071370000}"/>
    <cellStyle name="Currency 2 2 5 2 2 3" xfId="11797" xr:uid="{00000000-0005-0000-0000-000072370000}"/>
    <cellStyle name="Currency 2 2 5 2 2 3 2" xfId="30757" xr:uid="{00000000-0005-0000-0000-000073370000}"/>
    <cellStyle name="Currency 2 2 5 2 2 3 3" xfId="49221" xr:uid="{00000000-0005-0000-0000-000074370000}"/>
    <cellStyle name="Currency 2 2 5 2 2 4" xfId="17949" xr:uid="{00000000-0005-0000-0000-000075370000}"/>
    <cellStyle name="Currency 2 2 5 2 2 4 2" xfId="36909" xr:uid="{00000000-0005-0000-0000-000076370000}"/>
    <cellStyle name="Currency 2 2 5 2 2 4 3" xfId="55373" xr:uid="{00000000-0005-0000-0000-000077370000}"/>
    <cellStyle name="Currency 2 2 5 2 2 5" xfId="24604" xr:uid="{00000000-0005-0000-0000-000078370000}"/>
    <cellStyle name="Currency 2 2 5 2 2 6" xfId="43068" xr:uid="{00000000-0005-0000-0000-000079370000}"/>
    <cellStyle name="Currency 2 2 5 2 3" xfId="7136" xr:uid="{00000000-0005-0000-0000-00007A370000}"/>
    <cellStyle name="Currency 2 2 5 2 3 2" xfId="13329" xr:uid="{00000000-0005-0000-0000-00007B370000}"/>
    <cellStyle name="Currency 2 2 5 2 3 2 2" xfId="32289" xr:uid="{00000000-0005-0000-0000-00007C370000}"/>
    <cellStyle name="Currency 2 2 5 2 3 2 3" xfId="50753" xr:uid="{00000000-0005-0000-0000-00007D370000}"/>
    <cellStyle name="Currency 2 2 5 2 3 3" xfId="19481" xr:uid="{00000000-0005-0000-0000-00007E370000}"/>
    <cellStyle name="Currency 2 2 5 2 3 3 2" xfId="38441" xr:uid="{00000000-0005-0000-0000-00007F370000}"/>
    <cellStyle name="Currency 2 2 5 2 3 3 3" xfId="56905" xr:uid="{00000000-0005-0000-0000-000080370000}"/>
    <cellStyle name="Currency 2 2 5 2 3 4" xfId="26136" xr:uid="{00000000-0005-0000-0000-000081370000}"/>
    <cellStyle name="Currency 2 2 5 2 3 5" xfId="44600" xr:uid="{00000000-0005-0000-0000-000082370000}"/>
    <cellStyle name="Currency 2 2 5 2 4" xfId="10263" xr:uid="{00000000-0005-0000-0000-000083370000}"/>
    <cellStyle name="Currency 2 2 5 2 4 2" xfId="29223" xr:uid="{00000000-0005-0000-0000-000084370000}"/>
    <cellStyle name="Currency 2 2 5 2 4 3" xfId="47687" xr:uid="{00000000-0005-0000-0000-000085370000}"/>
    <cellStyle name="Currency 2 2 5 2 5" xfId="16415" xr:uid="{00000000-0005-0000-0000-000086370000}"/>
    <cellStyle name="Currency 2 2 5 2 5 2" xfId="35375" xr:uid="{00000000-0005-0000-0000-000087370000}"/>
    <cellStyle name="Currency 2 2 5 2 5 3" xfId="53839" xr:uid="{00000000-0005-0000-0000-000088370000}"/>
    <cellStyle name="Currency 2 2 5 2 6" xfId="23070" xr:uid="{00000000-0005-0000-0000-000089370000}"/>
    <cellStyle name="Currency 2 2 5 2 7" xfId="41534" xr:uid="{00000000-0005-0000-0000-00008A370000}"/>
    <cellStyle name="Currency 2 2 5 3" xfId="4803" xr:uid="{00000000-0005-0000-0000-00008B370000}"/>
    <cellStyle name="Currency 2 2 5 3 2" xfId="7902" xr:uid="{00000000-0005-0000-0000-00008C370000}"/>
    <cellStyle name="Currency 2 2 5 3 2 2" xfId="14094" xr:uid="{00000000-0005-0000-0000-00008D370000}"/>
    <cellStyle name="Currency 2 2 5 3 2 2 2" xfId="33054" xr:uid="{00000000-0005-0000-0000-00008E370000}"/>
    <cellStyle name="Currency 2 2 5 3 2 2 3" xfId="51518" xr:uid="{00000000-0005-0000-0000-00008F370000}"/>
    <cellStyle name="Currency 2 2 5 3 2 3" xfId="20246" xr:uid="{00000000-0005-0000-0000-000090370000}"/>
    <cellStyle name="Currency 2 2 5 3 2 3 2" xfId="39206" xr:uid="{00000000-0005-0000-0000-000091370000}"/>
    <cellStyle name="Currency 2 2 5 3 2 3 3" xfId="57670" xr:uid="{00000000-0005-0000-0000-000092370000}"/>
    <cellStyle name="Currency 2 2 5 3 2 4" xfId="26901" xr:uid="{00000000-0005-0000-0000-000093370000}"/>
    <cellStyle name="Currency 2 2 5 3 2 5" xfId="45365" xr:uid="{00000000-0005-0000-0000-000094370000}"/>
    <cellStyle name="Currency 2 2 5 3 3" xfId="11028" xr:uid="{00000000-0005-0000-0000-000095370000}"/>
    <cellStyle name="Currency 2 2 5 3 3 2" xfId="29988" xr:uid="{00000000-0005-0000-0000-000096370000}"/>
    <cellStyle name="Currency 2 2 5 3 3 3" xfId="48452" xr:uid="{00000000-0005-0000-0000-000097370000}"/>
    <cellStyle name="Currency 2 2 5 3 4" xfId="17180" xr:uid="{00000000-0005-0000-0000-000098370000}"/>
    <cellStyle name="Currency 2 2 5 3 4 2" xfId="36140" xr:uid="{00000000-0005-0000-0000-000099370000}"/>
    <cellStyle name="Currency 2 2 5 3 4 3" xfId="54604" xr:uid="{00000000-0005-0000-0000-00009A370000}"/>
    <cellStyle name="Currency 2 2 5 3 5" xfId="23835" xr:uid="{00000000-0005-0000-0000-00009B370000}"/>
    <cellStyle name="Currency 2 2 5 3 6" xfId="42299" xr:uid="{00000000-0005-0000-0000-00009C370000}"/>
    <cellStyle name="Currency 2 2 5 4" xfId="6367" xr:uid="{00000000-0005-0000-0000-00009D370000}"/>
    <cellStyle name="Currency 2 2 5 4 2" xfId="12560" xr:uid="{00000000-0005-0000-0000-00009E370000}"/>
    <cellStyle name="Currency 2 2 5 4 2 2" xfId="31520" xr:uid="{00000000-0005-0000-0000-00009F370000}"/>
    <cellStyle name="Currency 2 2 5 4 2 3" xfId="49984" xr:uid="{00000000-0005-0000-0000-0000A0370000}"/>
    <cellStyle name="Currency 2 2 5 4 3" xfId="18712" xr:uid="{00000000-0005-0000-0000-0000A1370000}"/>
    <cellStyle name="Currency 2 2 5 4 3 2" xfId="37672" xr:uid="{00000000-0005-0000-0000-0000A2370000}"/>
    <cellStyle name="Currency 2 2 5 4 3 3" xfId="56136" xr:uid="{00000000-0005-0000-0000-0000A3370000}"/>
    <cellStyle name="Currency 2 2 5 4 4" xfId="25367" xr:uid="{00000000-0005-0000-0000-0000A4370000}"/>
    <cellStyle name="Currency 2 2 5 4 5" xfId="43831" xr:uid="{00000000-0005-0000-0000-0000A5370000}"/>
    <cellStyle name="Currency 2 2 5 5" xfId="9494" xr:uid="{00000000-0005-0000-0000-0000A6370000}"/>
    <cellStyle name="Currency 2 2 5 5 2" xfId="28454" xr:uid="{00000000-0005-0000-0000-0000A7370000}"/>
    <cellStyle name="Currency 2 2 5 5 3" xfId="46918" xr:uid="{00000000-0005-0000-0000-0000A8370000}"/>
    <cellStyle name="Currency 2 2 5 6" xfId="15646" xr:uid="{00000000-0005-0000-0000-0000A9370000}"/>
    <cellStyle name="Currency 2 2 5 6 2" xfId="34606" xr:uid="{00000000-0005-0000-0000-0000AA370000}"/>
    <cellStyle name="Currency 2 2 5 6 3" xfId="53070" xr:uid="{00000000-0005-0000-0000-0000AB370000}"/>
    <cellStyle name="Currency 2 2 5 7" xfId="22301" xr:uid="{00000000-0005-0000-0000-0000AC370000}"/>
    <cellStyle name="Currency 2 2 5 8" xfId="40762" xr:uid="{00000000-0005-0000-0000-0000AD370000}"/>
    <cellStyle name="Currency 2 2 6" xfId="2294" xr:uid="{00000000-0005-0000-0000-0000AE370000}"/>
    <cellStyle name="Currency 2 2 6 2" xfId="3974" xr:uid="{00000000-0005-0000-0000-0000AF370000}"/>
    <cellStyle name="Currency 2 2 6 2 2" xfId="5587" xr:uid="{00000000-0005-0000-0000-0000B0370000}"/>
    <cellStyle name="Currency 2 2 6 2 2 2" xfId="8672" xr:uid="{00000000-0005-0000-0000-0000B1370000}"/>
    <cellStyle name="Currency 2 2 6 2 2 2 2" xfId="14864" xr:uid="{00000000-0005-0000-0000-0000B2370000}"/>
    <cellStyle name="Currency 2 2 6 2 2 2 2 2" xfId="33824" xr:uid="{00000000-0005-0000-0000-0000B3370000}"/>
    <cellStyle name="Currency 2 2 6 2 2 2 2 3" xfId="52288" xr:uid="{00000000-0005-0000-0000-0000B4370000}"/>
    <cellStyle name="Currency 2 2 6 2 2 2 3" xfId="21016" xr:uid="{00000000-0005-0000-0000-0000B5370000}"/>
    <cellStyle name="Currency 2 2 6 2 2 2 3 2" xfId="39976" xr:uid="{00000000-0005-0000-0000-0000B6370000}"/>
    <cellStyle name="Currency 2 2 6 2 2 2 3 3" xfId="58440" xr:uid="{00000000-0005-0000-0000-0000B7370000}"/>
    <cellStyle name="Currency 2 2 6 2 2 2 4" xfId="27671" xr:uid="{00000000-0005-0000-0000-0000B8370000}"/>
    <cellStyle name="Currency 2 2 6 2 2 2 5" xfId="46135" xr:uid="{00000000-0005-0000-0000-0000B9370000}"/>
    <cellStyle name="Currency 2 2 6 2 2 3" xfId="11798" xr:uid="{00000000-0005-0000-0000-0000BA370000}"/>
    <cellStyle name="Currency 2 2 6 2 2 3 2" xfId="30758" xr:uid="{00000000-0005-0000-0000-0000BB370000}"/>
    <cellStyle name="Currency 2 2 6 2 2 3 3" xfId="49222" xr:uid="{00000000-0005-0000-0000-0000BC370000}"/>
    <cellStyle name="Currency 2 2 6 2 2 4" xfId="17950" xr:uid="{00000000-0005-0000-0000-0000BD370000}"/>
    <cellStyle name="Currency 2 2 6 2 2 4 2" xfId="36910" xr:uid="{00000000-0005-0000-0000-0000BE370000}"/>
    <cellStyle name="Currency 2 2 6 2 2 4 3" xfId="55374" xr:uid="{00000000-0005-0000-0000-0000BF370000}"/>
    <cellStyle name="Currency 2 2 6 2 2 5" xfId="24605" xr:uid="{00000000-0005-0000-0000-0000C0370000}"/>
    <cellStyle name="Currency 2 2 6 2 2 6" xfId="43069" xr:uid="{00000000-0005-0000-0000-0000C1370000}"/>
    <cellStyle name="Currency 2 2 6 2 3" xfId="7137" xr:uid="{00000000-0005-0000-0000-0000C2370000}"/>
    <cellStyle name="Currency 2 2 6 2 3 2" xfId="13330" xr:uid="{00000000-0005-0000-0000-0000C3370000}"/>
    <cellStyle name="Currency 2 2 6 2 3 2 2" xfId="32290" xr:uid="{00000000-0005-0000-0000-0000C4370000}"/>
    <cellStyle name="Currency 2 2 6 2 3 2 3" xfId="50754" xr:uid="{00000000-0005-0000-0000-0000C5370000}"/>
    <cellStyle name="Currency 2 2 6 2 3 3" xfId="19482" xr:uid="{00000000-0005-0000-0000-0000C6370000}"/>
    <cellStyle name="Currency 2 2 6 2 3 3 2" xfId="38442" xr:uid="{00000000-0005-0000-0000-0000C7370000}"/>
    <cellStyle name="Currency 2 2 6 2 3 3 3" xfId="56906" xr:uid="{00000000-0005-0000-0000-0000C8370000}"/>
    <cellStyle name="Currency 2 2 6 2 3 4" xfId="26137" xr:uid="{00000000-0005-0000-0000-0000C9370000}"/>
    <cellStyle name="Currency 2 2 6 2 3 5" xfId="44601" xr:uid="{00000000-0005-0000-0000-0000CA370000}"/>
    <cellStyle name="Currency 2 2 6 2 4" xfId="10264" xr:uid="{00000000-0005-0000-0000-0000CB370000}"/>
    <cellStyle name="Currency 2 2 6 2 4 2" xfId="29224" xr:uid="{00000000-0005-0000-0000-0000CC370000}"/>
    <cellStyle name="Currency 2 2 6 2 4 3" xfId="47688" xr:uid="{00000000-0005-0000-0000-0000CD370000}"/>
    <cellStyle name="Currency 2 2 6 2 5" xfId="16416" xr:uid="{00000000-0005-0000-0000-0000CE370000}"/>
    <cellStyle name="Currency 2 2 6 2 5 2" xfId="35376" xr:uid="{00000000-0005-0000-0000-0000CF370000}"/>
    <cellStyle name="Currency 2 2 6 2 5 3" xfId="53840" xr:uid="{00000000-0005-0000-0000-0000D0370000}"/>
    <cellStyle name="Currency 2 2 6 2 6" xfId="23071" xr:uid="{00000000-0005-0000-0000-0000D1370000}"/>
    <cellStyle name="Currency 2 2 6 2 7" xfId="41535" xr:uid="{00000000-0005-0000-0000-0000D2370000}"/>
    <cellStyle name="Currency 2 2 6 3" xfId="4804" xr:uid="{00000000-0005-0000-0000-0000D3370000}"/>
    <cellStyle name="Currency 2 2 6 3 2" xfId="7903" xr:uid="{00000000-0005-0000-0000-0000D4370000}"/>
    <cellStyle name="Currency 2 2 6 3 2 2" xfId="14095" xr:uid="{00000000-0005-0000-0000-0000D5370000}"/>
    <cellStyle name="Currency 2 2 6 3 2 2 2" xfId="33055" xr:uid="{00000000-0005-0000-0000-0000D6370000}"/>
    <cellStyle name="Currency 2 2 6 3 2 2 3" xfId="51519" xr:uid="{00000000-0005-0000-0000-0000D7370000}"/>
    <cellStyle name="Currency 2 2 6 3 2 3" xfId="20247" xr:uid="{00000000-0005-0000-0000-0000D8370000}"/>
    <cellStyle name="Currency 2 2 6 3 2 3 2" xfId="39207" xr:uid="{00000000-0005-0000-0000-0000D9370000}"/>
    <cellStyle name="Currency 2 2 6 3 2 3 3" xfId="57671" xr:uid="{00000000-0005-0000-0000-0000DA370000}"/>
    <cellStyle name="Currency 2 2 6 3 2 4" xfId="26902" xr:uid="{00000000-0005-0000-0000-0000DB370000}"/>
    <cellStyle name="Currency 2 2 6 3 2 5" xfId="45366" xr:uid="{00000000-0005-0000-0000-0000DC370000}"/>
    <cellStyle name="Currency 2 2 6 3 3" xfId="11029" xr:uid="{00000000-0005-0000-0000-0000DD370000}"/>
    <cellStyle name="Currency 2 2 6 3 3 2" xfId="29989" xr:uid="{00000000-0005-0000-0000-0000DE370000}"/>
    <cellStyle name="Currency 2 2 6 3 3 3" xfId="48453" xr:uid="{00000000-0005-0000-0000-0000DF370000}"/>
    <cellStyle name="Currency 2 2 6 3 4" xfId="17181" xr:uid="{00000000-0005-0000-0000-0000E0370000}"/>
    <cellStyle name="Currency 2 2 6 3 4 2" xfId="36141" xr:uid="{00000000-0005-0000-0000-0000E1370000}"/>
    <cellStyle name="Currency 2 2 6 3 4 3" xfId="54605" xr:uid="{00000000-0005-0000-0000-0000E2370000}"/>
    <cellStyle name="Currency 2 2 6 3 5" xfId="23836" xr:uid="{00000000-0005-0000-0000-0000E3370000}"/>
    <cellStyle name="Currency 2 2 6 3 6" xfId="42300" xr:uid="{00000000-0005-0000-0000-0000E4370000}"/>
    <cellStyle name="Currency 2 2 6 4" xfId="6368" xr:uid="{00000000-0005-0000-0000-0000E5370000}"/>
    <cellStyle name="Currency 2 2 6 4 2" xfId="12561" xr:uid="{00000000-0005-0000-0000-0000E6370000}"/>
    <cellStyle name="Currency 2 2 6 4 2 2" xfId="31521" xr:uid="{00000000-0005-0000-0000-0000E7370000}"/>
    <cellStyle name="Currency 2 2 6 4 2 3" xfId="49985" xr:uid="{00000000-0005-0000-0000-0000E8370000}"/>
    <cellStyle name="Currency 2 2 6 4 3" xfId="18713" xr:uid="{00000000-0005-0000-0000-0000E9370000}"/>
    <cellStyle name="Currency 2 2 6 4 3 2" xfId="37673" xr:uid="{00000000-0005-0000-0000-0000EA370000}"/>
    <cellStyle name="Currency 2 2 6 4 3 3" xfId="56137" xr:uid="{00000000-0005-0000-0000-0000EB370000}"/>
    <cellStyle name="Currency 2 2 6 4 4" xfId="25368" xr:uid="{00000000-0005-0000-0000-0000EC370000}"/>
    <cellStyle name="Currency 2 2 6 4 5" xfId="43832" xr:uid="{00000000-0005-0000-0000-0000ED370000}"/>
    <cellStyle name="Currency 2 2 6 5" xfId="9495" xr:uid="{00000000-0005-0000-0000-0000EE370000}"/>
    <cellStyle name="Currency 2 2 6 5 2" xfId="28455" xr:uid="{00000000-0005-0000-0000-0000EF370000}"/>
    <cellStyle name="Currency 2 2 6 5 3" xfId="46919" xr:uid="{00000000-0005-0000-0000-0000F0370000}"/>
    <cellStyle name="Currency 2 2 6 6" xfId="15647" xr:uid="{00000000-0005-0000-0000-0000F1370000}"/>
    <cellStyle name="Currency 2 2 6 6 2" xfId="34607" xr:uid="{00000000-0005-0000-0000-0000F2370000}"/>
    <cellStyle name="Currency 2 2 6 6 3" xfId="53071" xr:uid="{00000000-0005-0000-0000-0000F3370000}"/>
    <cellStyle name="Currency 2 2 6 7" xfId="22302" xr:uid="{00000000-0005-0000-0000-0000F4370000}"/>
    <cellStyle name="Currency 2 2 6 8" xfId="40763" xr:uid="{00000000-0005-0000-0000-0000F5370000}"/>
    <cellStyle name="Currency 2 2 7" xfId="2295" xr:uid="{00000000-0005-0000-0000-0000F6370000}"/>
    <cellStyle name="Currency 2 2 7 2" xfId="3975" xr:uid="{00000000-0005-0000-0000-0000F7370000}"/>
    <cellStyle name="Currency 2 2 7 2 2" xfId="5588" xr:uid="{00000000-0005-0000-0000-0000F8370000}"/>
    <cellStyle name="Currency 2 2 7 2 2 2" xfId="8673" xr:uid="{00000000-0005-0000-0000-0000F9370000}"/>
    <cellStyle name="Currency 2 2 7 2 2 2 2" xfId="14865" xr:uid="{00000000-0005-0000-0000-0000FA370000}"/>
    <cellStyle name="Currency 2 2 7 2 2 2 2 2" xfId="33825" xr:uid="{00000000-0005-0000-0000-0000FB370000}"/>
    <cellStyle name="Currency 2 2 7 2 2 2 2 3" xfId="52289" xr:uid="{00000000-0005-0000-0000-0000FC370000}"/>
    <cellStyle name="Currency 2 2 7 2 2 2 3" xfId="21017" xr:uid="{00000000-0005-0000-0000-0000FD370000}"/>
    <cellStyle name="Currency 2 2 7 2 2 2 3 2" xfId="39977" xr:uid="{00000000-0005-0000-0000-0000FE370000}"/>
    <cellStyle name="Currency 2 2 7 2 2 2 3 3" xfId="58441" xr:uid="{00000000-0005-0000-0000-0000FF370000}"/>
    <cellStyle name="Currency 2 2 7 2 2 2 4" xfId="27672" xr:uid="{00000000-0005-0000-0000-000000380000}"/>
    <cellStyle name="Currency 2 2 7 2 2 2 5" xfId="46136" xr:uid="{00000000-0005-0000-0000-000001380000}"/>
    <cellStyle name="Currency 2 2 7 2 2 3" xfId="11799" xr:uid="{00000000-0005-0000-0000-000002380000}"/>
    <cellStyle name="Currency 2 2 7 2 2 3 2" xfId="30759" xr:uid="{00000000-0005-0000-0000-000003380000}"/>
    <cellStyle name="Currency 2 2 7 2 2 3 3" xfId="49223" xr:uid="{00000000-0005-0000-0000-000004380000}"/>
    <cellStyle name="Currency 2 2 7 2 2 4" xfId="17951" xr:uid="{00000000-0005-0000-0000-000005380000}"/>
    <cellStyle name="Currency 2 2 7 2 2 4 2" xfId="36911" xr:uid="{00000000-0005-0000-0000-000006380000}"/>
    <cellStyle name="Currency 2 2 7 2 2 4 3" xfId="55375" xr:uid="{00000000-0005-0000-0000-000007380000}"/>
    <cellStyle name="Currency 2 2 7 2 2 5" xfId="24606" xr:uid="{00000000-0005-0000-0000-000008380000}"/>
    <cellStyle name="Currency 2 2 7 2 2 6" xfId="43070" xr:uid="{00000000-0005-0000-0000-000009380000}"/>
    <cellStyle name="Currency 2 2 7 2 3" xfId="7138" xr:uid="{00000000-0005-0000-0000-00000A380000}"/>
    <cellStyle name="Currency 2 2 7 2 3 2" xfId="13331" xr:uid="{00000000-0005-0000-0000-00000B380000}"/>
    <cellStyle name="Currency 2 2 7 2 3 2 2" xfId="32291" xr:uid="{00000000-0005-0000-0000-00000C380000}"/>
    <cellStyle name="Currency 2 2 7 2 3 2 3" xfId="50755" xr:uid="{00000000-0005-0000-0000-00000D380000}"/>
    <cellStyle name="Currency 2 2 7 2 3 3" xfId="19483" xr:uid="{00000000-0005-0000-0000-00000E380000}"/>
    <cellStyle name="Currency 2 2 7 2 3 3 2" xfId="38443" xr:uid="{00000000-0005-0000-0000-00000F380000}"/>
    <cellStyle name="Currency 2 2 7 2 3 3 3" xfId="56907" xr:uid="{00000000-0005-0000-0000-000010380000}"/>
    <cellStyle name="Currency 2 2 7 2 3 4" xfId="26138" xr:uid="{00000000-0005-0000-0000-000011380000}"/>
    <cellStyle name="Currency 2 2 7 2 3 5" xfId="44602" xr:uid="{00000000-0005-0000-0000-000012380000}"/>
    <cellStyle name="Currency 2 2 7 2 4" xfId="10265" xr:uid="{00000000-0005-0000-0000-000013380000}"/>
    <cellStyle name="Currency 2 2 7 2 4 2" xfId="29225" xr:uid="{00000000-0005-0000-0000-000014380000}"/>
    <cellStyle name="Currency 2 2 7 2 4 3" xfId="47689" xr:uid="{00000000-0005-0000-0000-000015380000}"/>
    <cellStyle name="Currency 2 2 7 2 5" xfId="16417" xr:uid="{00000000-0005-0000-0000-000016380000}"/>
    <cellStyle name="Currency 2 2 7 2 5 2" xfId="35377" xr:uid="{00000000-0005-0000-0000-000017380000}"/>
    <cellStyle name="Currency 2 2 7 2 5 3" xfId="53841" xr:uid="{00000000-0005-0000-0000-000018380000}"/>
    <cellStyle name="Currency 2 2 7 2 6" xfId="23072" xr:uid="{00000000-0005-0000-0000-000019380000}"/>
    <cellStyle name="Currency 2 2 7 2 7" xfId="41536" xr:uid="{00000000-0005-0000-0000-00001A380000}"/>
    <cellStyle name="Currency 2 2 7 3" xfId="4805" xr:uid="{00000000-0005-0000-0000-00001B380000}"/>
    <cellStyle name="Currency 2 2 7 3 2" xfId="7904" xr:uid="{00000000-0005-0000-0000-00001C380000}"/>
    <cellStyle name="Currency 2 2 7 3 2 2" xfId="14096" xr:uid="{00000000-0005-0000-0000-00001D380000}"/>
    <cellStyle name="Currency 2 2 7 3 2 2 2" xfId="33056" xr:uid="{00000000-0005-0000-0000-00001E380000}"/>
    <cellStyle name="Currency 2 2 7 3 2 2 3" xfId="51520" xr:uid="{00000000-0005-0000-0000-00001F380000}"/>
    <cellStyle name="Currency 2 2 7 3 2 3" xfId="20248" xr:uid="{00000000-0005-0000-0000-000020380000}"/>
    <cellStyle name="Currency 2 2 7 3 2 3 2" xfId="39208" xr:uid="{00000000-0005-0000-0000-000021380000}"/>
    <cellStyle name="Currency 2 2 7 3 2 3 3" xfId="57672" xr:uid="{00000000-0005-0000-0000-000022380000}"/>
    <cellStyle name="Currency 2 2 7 3 2 4" xfId="26903" xr:uid="{00000000-0005-0000-0000-000023380000}"/>
    <cellStyle name="Currency 2 2 7 3 2 5" xfId="45367" xr:uid="{00000000-0005-0000-0000-000024380000}"/>
    <cellStyle name="Currency 2 2 7 3 3" xfId="11030" xr:uid="{00000000-0005-0000-0000-000025380000}"/>
    <cellStyle name="Currency 2 2 7 3 3 2" xfId="29990" xr:uid="{00000000-0005-0000-0000-000026380000}"/>
    <cellStyle name="Currency 2 2 7 3 3 3" xfId="48454" xr:uid="{00000000-0005-0000-0000-000027380000}"/>
    <cellStyle name="Currency 2 2 7 3 4" xfId="17182" xr:uid="{00000000-0005-0000-0000-000028380000}"/>
    <cellStyle name="Currency 2 2 7 3 4 2" xfId="36142" xr:uid="{00000000-0005-0000-0000-000029380000}"/>
    <cellStyle name="Currency 2 2 7 3 4 3" xfId="54606" xr:uid="{00000000-0005-0000-0000-00002A380000}"/>
    <cellStyle name="Currency 2 2 7 3 5" xfId="23837" xr:uid="{00000000-0005-0000-0000-00002B380000}"/>
    <cellStyle name="Currency 2 2 7 3 6" xfId="42301" xr:uid="{00000000-0005-0000-0000-00002C380000}"/>
    <cellStyle name="Currency 2 2 7 4" xfId="6369" xr:uid="{00000000-0005-0000-0000-00002D380000}"/>
    <cellStyle name="Currency 2 2 7 4 2" xfId="12562" xr:uid="{00000000-0005-0000-0000-00002E380000}"/>
    <cellStyle name="Currency 2 2 7 4 2 2" xfId="31522" xr:uid="{00000000-0005-0000-0000-00002F380000}"/>
    <cellStyle name="Currency 2 2 7 4 2 3" xfId="49986" xr:uid="{00000000-0005-0000-0000-000030380000}"/>
    <cellStyle name="Currency 2 2 7 4 3" xfId="18714" xr:uid="{00000000-0005-0000-0000-000031380000}"/>
    <cellStyle name="Currency 2 2 7 4 3 2" xfId="37674" xr:uid="{00000000-0005-0000-0000-000032380000}"/>
    <cellStyle name="Currency 2 2 7 4 3 3" xfId="56138" xr:uid="{00000000-0005-0000-0000-000033380000}"/>
    <cellStyle name="Currency 2 2 7 4 4" xfId="25369" xr:uid="{00000000-0005-0000-0000-000034380000}"/>
    <cellStyle name="Currency 2 2 7 4 5" xfId="43833" xr:uid="{00000000-0005-0000-0000-000035380000}"/>
    <cellStyle name="Currency 2 2 7 5" xfId="9496" xr:uid="{00000000-0005-0000-0000-000036380000}"/>
    <cellStyle name="Currency 2 2 7 5 2" xfId="28456" xr:uid="{00000000-0005-0000-0000-000037380000}"/>
    <cellStyle name="Currency 2 2 7 5 3" xfId="46920" xr:uid="{00000000-0005-0000-0000-000038380000}"/>
    <cellStyle name="Currency 2 2 7 6" xfId="15648" xr:uid="{00000000-0005-0000-0000-000039380000}"/>
    <cellStyle name="Currency 2 2 7 6 2" xfId="34608" xr:uid="{00000000-0005-0000-0000-00003A380000}"/>
    <cellStyle name="Currency 2 2 7 6 3" xfId="53072" xr:uid="{00000000-0005-0000-0000-00003B380000}"/>
    <cellStyle name="Currency 2 2 7 7" xfId="22303" xr:uid="{00000000-0005-0000-0000-00003C380000}"/>
    <cellStyle name="Currency 2 2 7 8" xfId="40764" xr:uid="{00000000-0005-0000-0000-00003D380000}"/>
    <cellStyle name="Currency 2 2 8" xfId="2296" xr:uid="{00000000-0005-0000-0000-00003E380000}"/>
    <cellStyle name="Currency 2 2 8 2" xfId="3976" xr:uid="{00000000-0005-0000-0000-00003F380000}"/>
    <cellStyle name="Currency 2 2 8 2 2" xfId="5589" xr:uid="{00000000-0005-0000-0000-000040380000}"/>
    <cellStyle name="Currency 2 2 8 2 2 2" xfId="8674" xr:uid="{00000000-0005-0000-0000-000041380000}"/>
    <cellStyle name="Currency 2 2 8 2 2 2 2" xfId="14866" xr:uid="{00000000-0005-0000-0000-000042380000}"/>
    <cellStyle name="Currency 2 2 8 2 2 2 2 2" xfId="33826" xr:uid="{00000000-0005-0000-0000-000043380000}"/>
    <cellStyle name="Currency 2 2 8 2 2 2 2 3" xfId="52290" xr:uid="{00000000-0005-0000-0000-000044380000}"/>
    <cellStyle name="Currency 2 2 8 2 2 2 3" xfId="21018" xr:uid="{00000000-0005-0000-0000-000045380000}"/>
    <cellStyle name="Currency 2 2 8 2 2 2 3 2" xfId="39978" xr:uid="{00000000-0005-0000-0000-000046380000}"/>
    <cellStyle name="Currency 2 2 8 2 2 2 3 3" xfId="58442" xr:uid="{00000000-0005-0000-0000-000047380000}"/>
    <cellStyle name="Currency 2 2 8 2 2 2 4" xfId="27673" xr:uid="{00000000-0005-0000-0000-000048380000}"/>
    <cellStyle name="Currency 2 2 8 2 2 2 5" xfId="46137" xr:uid="{00000000-0005-0000-0000-000049380000}"/>
    <cellStyle name="Currency 2 2 8 2 2 3" xfId="11800" xr:uid="{00000000-0005-0000-0000-00004A380000}"/>
    <cellStyle name="Currency 2 2 8 2 2 3 2" xfId="30760" xr:uid="{00000000-0005-0000-0000-00004B380000}"/>
    <cellStyle name="Currency 2 2 8 2 2 3 3" xfId="49224" xr:uid="{00000000-0005-0000-0000-00004C380000}"/>
    <cellStyle name="Currency 2 2 8 2 2 4" xfId="17952" xr:uid="{00000000-0005-0000-0000-00004D380000}"/>
    <cellStyle name="Currency 2 2 8 2 2 4 2" xfId="36912" xr:uid="{00000000-0005-0000-0000-00004E380000}"/>
    <cellStyle name="Currency 2 2 8 2 2 4 3" xfId="55376" xr:uid="{00000000-0005-0000-0000-00004F380000}"/>
    <cellStyle name="Currency 2 2 8 2 2 5" xfId="24607" xr:uid="{00000000-0005-0000-0000-000050380000}"/>
    <cellStyle name="Currency 2 2 8 2 2 6" xfId="43071" xr:uid="{00000000-0005-0000-0000-000051380000}"/>
    <cellStyle name="Currency 2 2 8 2 3" xfId="7139" xr:uid="{00000000-0005-0000-0000-000052380000}"/>
    <cellStyle name="Currency 2 2 8 2 3 2" xfId="13332" xr:uid="{00000000-0005-0000-0000-000053380000}"/>
    <cellStyle name="Currency 2 2 8 2 3 2 2" xfId="32292" xr:uid="{00000000-0005-0000-0000-000054380000}"/>
    <cellStyle name="Currency 2 2 8 2 3 2 3" xfId="50756" xr:uid="{00000000-0005-0000-0000-000055380000}"/>
    <cellStyle name="Currency 2 2 8 2 3 3" xfId="19484" xr:uid="{00000000-0005-0000-0000-000056380000}"/>
    <cellStyle name="Currency 2 2 8 2 3 3 2" xfId="38444" xr:uid="{00000000-0005-0000-0000-000057380000}"/>
    <cellStyle name="Currency 2 2 8 2 3 3 3" xfId="56908" xr:uid="{00000000-0005-0000-0000-000058380000}"/>
    <cellStyle name="Currency 2 2 8 2 3 4" xfId="26139" xr:uid="{00000000-0005-0000-0000-000059380000}"/>
    <cellStyle name="Currency 2 2 8 2 3 5" xfId="44603" xr:uid="{00000000-0005-0000-0000-00005A380000}"/>
    <cellStyle name="Currency 2 2 8 2 4" xfId="10266" xr:uid="{00000000-0005-0000-0000-00005B380000}"/>
    <cellStyle name="Currency 2 2 8 2 4 2" xfId="29226" xr:uid="{00000000-0005-0000-0000-00005C380000}"/>
    <cellStyle name="Currency 2 2 8 2 4 3" xfId="47690" xr:uid="{00000000-0005-0000-0000-00005D380000}"/>
    <cellStyle name="Currency 2 2 8 2 5" xfId="16418" xr:uid="{00000000-0005-0000-0000-00005E380000}"/>
    <cellStyle name="Currency 2 2 8 2 5 2" xfId="35378" xr:uid="{00000000-0005-0000-0000-00005F380000}"/>
    <cellStyle name="Currency 2 2 8 2 5 3" xfId="53842" xr:uid="{00000000-0005-0000-0000-000060380000}"/>
    <cellStyle name="Currency 2 2 8 2 6" xfId="23073" xr:uid="{00000000-0005-0000-0000-000061380000}"/>
    <cellStyle name="Currency 2 2 8 2 7" xfId="41537" xr:uid="{00000000-0005-0000-0000-000062380000}"/>
    <cellStyle name="Currency 2 2 8 3" xfId="4806" xr:uid="{00000000-0005-0000-0000-000063380000}"/>
    <cellStyle name="Currency 2 2 8 3 2" xfId="7905" xr:uid="{00000000-0005-0000-0000-000064380000}"/>
    <cellStyle name="Currency 2 2 8 3 2 2" xfId="14097" xr:uid="{00000000-0005-0000-0000-000065380000}"/>
    <cellStyle name="Currency 2 2 8 3 2 2 2" xfId="33057" xr:uid="{00000000-0005-0000-0000-000066380000}"/>
    <cellStyle name="Currency 2 2 8 3 2 2 3" xfId="51521" xr:uid="{00000000-0005-0000-0000-000067380000}"/>
    <cellStyle name="Currency 2 2 8 3 2 3" xfId="20249" xr:uid="{00000000-0005-0000-0000-000068380000}"/>
    <cellStyle name="Currency 2 2 8 3 2 3 2" xfId="39209" xr:uid="{00000000-0005-0000-0000-000069380000}"/>
    <cellStyle name="Currency 2 2 8 3 2 3 3" xfId="57673" xr:uid="{00000000-0005-0000-0000-00006A380000}"/>
    <cellStyle name="Currency 2 2 8 3 2 4" xfId="26904" xr:uid="{00000000-0005-0000-0000-00006B380000}"/>
    <cellStyle name="Currency 2 2 8 3 2 5" xfId="45368" xr:uid="{00000000-0005-0000-0000-00006C380000}"/>
    <cellStyle name="Currency 2 2 8 3 3" xfId="11031" xr:uid="{00000000-0005-0000-0000-00006D380000}"/>
    <cellStyle name="Currency 2 2 8 3 3 2" xfId="29991" xr:uid="{00000000-0005-0000-0000-00006E380000}"/>
    <cellStyle name="Currency 2 2 8 3 3 3" xfId="48455" xr:uid="{00000000-0005-0000-0000-00006F380000}"/>
    <cellStyle name="Currency 2 2 8 3 4" xfId="17183" xr:uid="{00000000-0005-0000-0000-000070380000}"/>
    <cellStyle name="Currency 2 2 8 3 4 2" xfId="36143" xr:uid="{00000000-0005-0000-0000-000071380000}"/>
    <cellStyle name="Currency 2 2 8 3 4 3" xfId="54607" xr:uid="{00000000-0005-0000-0000-000072380000}"/>
    <cellStyle name="Currency 2 2 8 3 5" xfId="23838" xr:uid="{00000000-0005-0000-0000-000073380000}"/>
    <cellStyle name="Currency 2 2 8 3 6" xfId="42302" xr:uid="{00000000-0005-0000-0000-000074380000}"/>
    <cellStyle name="Currency 2 2 8 4" xfId="6370" xr:uid="{00000000-0005-0000-0000-000075380000}"/>
    <cellStyle name="Currency 2 2 8 4 2" xfId="12563" xr:uid="{00000000-0005-0000-0000-000076380000}"/>
    <cellStyle name="Currency 2 2 8 4 2 2" xfId="31523" xr:uid="{00000000-0005-0000-0000-000077380000}"/>
    <cellStyle name="Currency 2 2 8 4 2 3" xfId="49987" xr:uid="{00000000-0005-0000-0000-000078380000}"/>
    <cellStyle name="Currency 2 2 8 4 3" xfId="18715" xr:uid="{00000000-0005-0000-0000-000079380000}"/>
    <cellStyle name="Currency 2 2 8 4 3 2" xfId="37675" xr:uid="{00000000-0005-0000-0000-00007A380000}"/>
    <cellStyle name="Currency 2 2 8 4 3 3" xfId="56139" xr:uid="{00000000-0005-0000-0000-00007B380000}"/>
    <cellStyle name="Currency 2 2 8 4 4" xfId="25370" xr:uid="{00000000-0005-0000-0000-00007C380000}"/>
    <cellStyle name="Currency 2 2 8 4 5" xfId="43834" xr:uid="{00000000-0005-0000-0000-00007D380000}"/>
    <cellStyle name="Currency 2 2 8 5" xfId="9497" xr:uid="{00000000-0005-0000-0000-00007E380000}"/>
    <cellStyle name="Currency 2 2 8 5 2" xfId="28457" xr:uid="{00000000-0005-0000-0000-00007F380000}"/>
    <cellStyle name="Currency 2 2 8 5 3" xfId="46921" xr:uid="{00000000-0005-0000-0000-000080380000}"/>
    <cellStyle name="Currency 2 2 8 6" xfId="15649" xr:uid="{00000000-0005-0000-0000-000081380000}"/>
    <cellStyle name="Currency 2 2 8 6 2" xfId="34609" xr:uid="{00000000-0005-0000-0000-000082380000}"/>
    <cellStyle name="Currency 2 2 8 6 3" xfId="53073" xr:uid="{00000000-0005-0000-0000-000083380000}"/>
    <cellStyle name="Currency 2 2 8 7" xfId="22304" xr:uid="{00000000-0005-0000-0000-000084380000}"/>
    <cellStyle name="Currency 2 2 8 8" xfId="40765" xr:uid="{00000000-0005-0000-0000-000085380000}"/>
    <cellStyle name="Currency 2 2 9" xfId="2297" xr:uid="{00000000-0005-0000-0000-000086380000}"/>
    <cellStyle name="Currency 2 2 9 2" xfId="3977" xr:uid="{00000000-0005-0000-0000-000087380000}"/>
    <cellStyle name="Currency 2 2 9 2 2" xfId="5590" xr:uid="{00000000-0005-0000-0000-000088380000}"/>
    <cellStyle name="Currency 2 2 9 2 2 2" xfId="8675" xr:uid="{00000000-0005-0000-0000-000089380000}"/>
    <cellStyle name="Currency 2 2 9 2 2 2 2" xfId="14867" xr:uid="{00000000-0005-0000-0000-00008A380000}"/>
    <cellStyle name="Currency 2 2 9 2 2 2 2 2" xfId="33827" xr:uid="{00000000-0005-0000-0000-00008B380000}"/>
    <cellStyle name="Currency 2 2 9 2 2 2 2 3" xfId="52291" xr:uid="{00000000-0005-0000-0000-00008C380000}"/>
    <cellStyle name="Currency 2 2 9 2 2 2 3" xfId="21019" xr:uid="{00000000-0005-0000-0000-00008D380000}"/>
    <cellStyle name="Currency 2 2 9 2 2 2 3 2" xfId="39979" xr:uid="{00000000-0005-0000-0000-00008E380000}"/>
    <cellStyle name="Currency 2 2 9 2 2 2 3 3" xfId="58443" xr:uid="{00000000-0005-0000-0000-00008F380000}"/>
    <cellStyle name="Currency 2 2 9 2 2 2 4" xfId="27674" xr:uid="{00000000-0005-0000-0000-000090380000}"/>
    <cellStyle name="Currency 2 2 9 2 2 2 5" xfId="46138" xr:uid="{00000000-0005-0000-0000-000091380000}"/>
    <cellStyle name="Currency 2 2 9 2 2 3" xfId="11801" xr:uid="{00000000-0005-0000-0000-000092380000}"/>
    <cellStyle name="Currency 2 2 9 2 2 3 2" xfId="30761" xr:uid="{00000000-0005-0000-0000-000093380000}"/>
    <cellStyle name="Currency 2 2 9 2 2 3 3" xfId="49225" xr:uid="{00000000-0005-0000-0000-000094380000}"/>
    <cellStyle name="Currency 2 2 9 2 2 4" xfId="17953" xr:uid="{00000000-0005-0000-0000-000095380000}"/>
    <cellStyle name="Currency 2 2 9 2 2 4 2" xfId="36913" xr:uid="{00000000-0005-0000-0000-000096380000}"/>
    <cellStyle name="Currency 2 2 9 2 2 4 3" xfId="55377" xr:uid="{00000000-0005-0000-0000-000097380000}"/>
    <cellStyle name="Currency 2 2 9 2 2 5" xfId="24608" xr:uid="{00000000-0005-0000-0000-000098380000}"/>
    <cellStyle name="Currency 2 2 9 2 2 6" xfId="43072" xr:uid="{00000000-0005-0000-0000-000099380000}"/>
    <cellStyle name="Currency 2 2 9 2 3" xfId="7140" xr:uid="{00000000-0005-0000-0000-00009A380000}"/>
    <cellStyle name="Currency 2 2 9 2 3 2" xfId="13333" xr:uid="{00000000-0005-0000-0000-00009B380000}"/>
    <cellStyle name="Currency 2 2 9 2 3 2 2" xfId="32293" xr:uid="{00000000-0005-0000-0000-00009C380000}"/>
    <cellStyle name="Currency 2 2 9 2 3 2 3" xfId="50757" xr:uid="{00000000-0005-0000-0000-00009D380000}"/>
    <cellStyle name="Currency 2 2 9 2 3 3" xfId="19485" xr:uid="{00000000-0005-0000-0000-00009E380000}"/>
    <cellStyle name="Currency 2 2 9 2 3 3 2" xfId="38445" xr:uid="{00000000-0005-0000-0000-00009F380000}"/>
    <cellStyle name="Currency 2 2 9 2 3 3 3" xfId="56909" xr:uid="{00000000-0005-0000-0000-0000A0380000}"/>
    <cellStyle name="Currency 2 2 9 2 3 4" xfId="26140" xr:uid="{00000000-0005-0000-0000-0000A1380000}"/>
    <cellStyle name="Currency 2 2 9 2 3 5" xfId="44604" xr:uid="{00000000-0005-0000-0000-0000A2380000}"/>
    <cellStyle name="Currency 2 2 9 2 4" xfId="10267" xr:uid="{00000000-0005-0000-0000-0000A3380000}"/>
    <cellStyle name="Currency 2 2 9 2 4 2" xfId="29227" xr:uid="{00000000-0005-0000-0000-0000A4380000}"/>
    <cellStyle name="Currency 2 2 9 2 4 3" xfId="47691" xr:uid="{00000000-0005-0000-0000-0000A5380000}"/>
    <cellStyle name="Currency 2 2 9 2 5" xfId="16419" xr:uid="{00000000-0005-0000-0000-0000A6380000}"/>
    <cellStyle name="Currency 2 2 9 2 5 2" xfId="35379" xr:uid="{00000000-0005-0000-0000-0000A7380000}"/>
    <cellStyle name="Currency 2 2 9 2 5 3" xfId="53843" xr:uid="{00000000-0005-0000-0000-0000A8380000}"/>
    <cellStyle name="Currency 2 2 9 2 6" xfId="23074" xr:uid="{00000000-0005-0000-0000-0000A9380000}"/>
    <cellStyle name="Currency 2 2 9 2 7" xfId="41538" xr:uid="{00000000-0005-0000-0000-0000AA380000}"/>
    <cellStyle name="Currency 2 2 9 3" xfId="4807" xr:uid="{00000000-0005-0000-0000-0000AB380000}"/>
    <cellStyle name="Currency 2 2 9 3 2" xfId="7906" xr:uid="{00000000-0005-0000-0000-0000AC380000}"/>
    <cellStyle name="Currency 2 2 9 3 2 2" xfId="14098" xr:uid="{00000000-0005-0000-0000-0000AD380000}"/>
    <cellStyle name="Currency 2 2 9 3 2 2 2" xfId="33058" xr:uid="{00000000-0005-0000-0000-0000AE380000}"/>
    <cellStyle name="Currency 2 2 9 3 2 2 3" xfId="51522" xr:uid="{00000000-0005-0000-0000-0000AF380000}"/>
    <cellStyle name="Currency 2 2 9 3 2 3" xfId="20250" xr:uid="{00000000-0005-0000-0000-0000B0380000}"/>
    <cellStyle name="Currency 2 2 9 3 2 3 2" xfId="39210" xr:uid="{00000000-0005-0000-0000-0000B1380000}"/>
    <cellStyle name="Currency 2 2 9 3 2 3 3" xfId="57674" xr:uid="{00000000-0005-0000-0000-0000B2380000}"/>
    <cellStyle name="Currency 2 2 9 3 2 4" xfId="26905" xr:uid="{00000000-0005-0000-0000-0000B3380000}"/>
    <cellStyle name="Currency 2 2 9 3 2 5" xfId="45369" xr:uid="{00000000-0005-0000-0000-0000B4380000}"/>
    <cellStyle name="Currency 2 2 9 3 3" xfId="11032" xr:uid="{00000000-0005-0000-0000-0000B5380000}"/>
    <cellStyle name="Currency 2 2 9 3 3 2" xfId="29992" xr:uid="{00000000-0005-0000-0000-0000B6380000}"/>
    <cellStyle name="Currency 2 2 9 3 3 3" xfId="48456" xr:uid="{00000000-0005-0000-0000-0000B7380000}"/>
    <cellStyle name="Currency 2 2 9 3 4" xfId="17184" xr:uid="{00000000-0005-0000-0000-0000B8380000}"/>
    <cellStyle name="Currency 2 2 9 3 4 2" xfId="36144" xr:uid="{00000000-0005-0000-0000-0000B9380000}"/>
    <cellStyle name="Currency 2 2 9 3 4 3" xfId="54608" xr:uid="{00000000-0005-0000-0000-0000BA380000}"/>
    <cellStyle name="Currency 2 2 9 3 5" xfId="23839" xr:uid="{00000000-0005-0000-0000-0000BB380000}"/>
    <cellStyle name="Currency 2 2 9 3 6" xfId="42303" xr:uid="{00000000-0005-0000-0000-0000BC380000}"/>
    <cellStyle name="Currency 2 2 9 4" xfId="6371" xr:uid="{00000000-0005-0000-0000-0000BD380000}"/>
    <cellStyle name="Currency 2 2 9 4 2" xfId="12564" xr:uid="{00000000-0005-0000-0000-0000BE380000}"/>
    <cellStyle name="Currency 2 2 9 4 2 2" xfId="31524" xr:uid="{00000000-0005-0000-0000-0000BF380000}"/>
    <cellStyle name="Currency 2 2 9 4 2 3" xfId="49988" xr:uid="{00000000-0005-0000-0000-0000C0380000}"/>
    <cellStyle name="Currency 2 2 9 4 3" xfId="18716" xr:uid="{00000000-0005-0000-0000-0000C1380000}"/>
    <cellStyle name="Currency 2 2 9 4 3 2" xfId="37676" xr:uid="{00000000-0005-0000-0000-0000C2380000}"/>
    <cellStyle name="Currency 2 2 9 4 3 3" xfId="56140" xr:uid="{00000000-0005-0000-0000-0000C3380000}"/>
    <cellStyle name="Currency 2 2 9 4 4" xfId="25371" xr:uid="{00000000-0005-0000-0000-0000C4380000}"/>
    <cellStyle name="Currency 2 2 9 4 5" xfId="43835" xr:uid="{00000000-0005-0000-0000-0000C5380000}"/>
    <cellStyle name="Currency 2 2 9 5" xfId="9498" xr:uid="{00000000-0005-0000-0000-0000C6380000}"/>
    <cellStyle name="Currency 2 2 9 5 2" xfId="28458" xr:uid="{00000000-0005-0000-0000-0000C7380000}"/>
    <cellStyle name="Currency 2 2 9 5 3" xfId="46922" xr:uid="{00000000-0005-0000-0000-0000C8380000}"/>
    <cellStyle name="Currency 2 2 9 6" xfId="15650" xr:uid="{00000000-0005-0000-0000-0000C9380000}"/>
    <cellStyle name="Currency 2 2 9 6 2" xfId="34610" xr:uid="{00000000-0005-0000-0000-0000CA380000}"/>
    <cellStyle name="Currency 2 2 9 6 3" xfId="53074" xr:uid="{00000000-0005-0000-0000-0000CB380000}"/>
    <cellStyle name="Currency 2 2 9 7" xfId="22305" xr:uid="{00000000-0005-0000-0000-0000CC380000}"/>
    <cellStyle name="Currency 2 2 9 8" xfId="40766" xr:uid="{00000000-0005-0000-0000-0000CD380000}"/>
    <cellStyle name="Currency 2 20" xfId="2298" xr:uid="{00000000-0005-0000-0000-0000CE380000}"/>
    <cellStyle name="Currency 2 21" xfId="2299" xr:uid="{00000000-0005-0000-0000-0000CF380000}"/>
    <cellStyle name="Currency 2 22" xfId="2300" xr:uid="{00000000-0005-0000-0000-0000D0380000}"/>
    <cellStyle name="Currency 2 23" xfId="2301" xr:uid="{00000000-0005-0000-0000-0000D1380000}"/>
    <cellStyle name="Currency 2 24" xfId="2302" xr:uid="{00000000-0005-0000-0000-0000D2380000}"/>
    <cellStyle name="Currency 2 24 2" xfId="2303" xr:uid="{00000000-0005-0000-0000-0000D3380000}"/>
    <cellStyle name="Currency 2 24 3" xfId="2304" xr:uid="{00000000-0005-0000-0000-0000D4380000}"/>
    <cellStyle name="Currency 2 25" xfId="2305" xr:uid="{00000000-0005-0000-0000-0000D5380000}"/>
    <cellStyle name="Currency 2 25 2" xfId="2306" xr:uid="{00000000-0005-0000-0000-0000D6380000}"/>
    <cellStyle name="Currency 2 26" xfId="2307" xr:uid="{00000000-0005-0000-0000-0000D7380000}"/>
    <cellStyle name="Currency 2 26 2" xfId="2308" xr:uid="{00000000-0005-0000-0000-0000D8380000}"/>
    <cellStyle name="Currency 2 27" xfId="2260" xr:uid="{00000000-0005-0000-0000-0000D9380000}"/>
    <cellStyle name="Currency 2 27 2" xfId="3952" xr:uid="{00000000-0005-0000-0000-0000DA380000}"/>
    <cellStyle name="Currency 2 27 2 2" xfId="5565" xr:uid="{00000000-0005-0000-0000-0000DB380000}"/>
    <cellStyle name="Currency 2 27 2 2 2" xfId="8650" xr:uid="{00000000-0005-0000-0000-0000DC380000}"/>
    <cellStyle name="Currency 2 27 2 2 2 2" xfId="14842" xr:uid="{00000000-0005-0000-0000-0000DD380000}"/>
    <cellStyle name="Currency 2 27 2 2 2 2 2" xfId="33802" xr:uid="{00000000-0005-0000-0000-0000DE380000}"/>
    <cellStyle name="Currency 2 27 2 2 2 2 3" xfId="52266" xr:uid="{00000000-0005-0000-0000-0000DF380000}"/>
    <cellStyle name="Currency 2 27 2 2 2 3" xfId="20994" xr:uid="{00000000-0005-0000-0000-0000E0380000}"/>
    <cellStyle name="Currency 2 27 2 2 2 3 2" xfId="39954" xr:uid="{00000000-0005-0000-0000-0000E1380000}"/>
    <cellStyle name="Currency 2 27 2 2 2 3 3" xfId="58418" xr:uid="{00000000-0005-0000-0000-0000E2380000}"/>
    <cellStyle name="Currency 2 27 2 2 2 4" xfId="27649" xr:uid="{00000000-0005-0000-0000-0000E3380000}"/>
    <cellStyle name="Currency 2 27 2 2 2 5" xfId="46113" xr:uid="{00000000-0005-0000-0000-0000E4380000}"/>
    <cellStyle name="Currency 2 27 2 2 3" xfId="11776" xr:uid="{00000000-0005-0000-0000-0000E5380000}"/>
    <cellStyle name="Currency 2 27 2 2 3 2" xfId="30736" xr:uid="{00000000-0005-0000-0000-0000E6380000}"/>
    <cellStyle name="Currency 2 27 2 2 3 3" xfId="49200" xr:uid="{00000000-0005-0000-0000-0000E7380000}"/>
    <cellStyle name="Currency 2 27 2 2 4" xfId="17928" xr:uid="{00000000-0005-0000-0000-0000E8380000}"/>
    <cellStyle name="Currency 2 27 2 2 4 2" xfId="36888" xr:uid="{00000000-0005-0000-0000-0000E9380000}"/>
    <cellStyle name="Currency 2 27 2 2 4 3" xfId="55352" xr:uid="{00000000-0005-0000-0000-0000EA380000}"/>
    <cellStyle name="Currency 2 27 2 2 5" xfId="24583" xr:uid="{00000000-0005-0000-0000-0000EB380000}"/>
    <cellStyle name="Currency 2 27 2 2 6" xfId="43047" xr:uid="{00000000-0005-0000-0000-0000EC380000}"/>
    <cellStyle name="Currency 2 27 2 3" xfId="7115" xr:uid="{00000000-0005-0000-0000-0000ED380000}"/>
    <cellStyle name="Currency 2 27 2 3 2" xfId="13308" xr:uid="{00000000-0005-0000-0000-0000EE380000}"/>
    <cellStyle name="Currency 2 27 2 3 2 2" xfId="32268" xr:uid="{00000000-0005-0000-0000-0000EF380000}"/>
    <cellStyle name="Currency 2 27 2 3 2 3" xfId="50732" xr:uid="{00000000-0005-0000-0000-0000F0380000}"/>
    <cellStyle name="Currency 2 27 2 3 3" xfId="19460" xr:uid="{00000000-0005-0000-0000-0000F1380000}"/>
    <cellStyle name="Currency 2 27 2 3 3 2" xfId="38420" xr:uid="{00000000-0005-0000-0000-0000F2380000}"/>
    <cellStyle name="Currency 2 27 2 3 3 3" xfId="56884" xr:uid="{00000000-0005-0000-0000-0000F3380000}"/>
    <cellStyle name="Currency 2 27 2 3 4" xfId="26115" xr:uid="{00000000-0005-0000-0000-0000F4380000}"/>
    <cellStyle name="Currency 2 27 2 3 5" xfId="44579" xr:uid="{00000000-0005-0000-0000-0000F5380000}"/>
    <cellStyle name="Currency 2 27 2 4" xfId="10242" xr:uid="{00000000-0005-0000-0000-0000F6380000}"/>
    <cellStyle name="Currency 2 27 2 4 2" xfId="29202" xr:uid="{00000000-0005-0000-0000-0000F7380000}"/>
    <cellStyle name="Currency 2 27 2 4 3" xfId="47666" xr:uid="{00000000-0005-0000-0000-0000F8380000}"/>
    <cellStyle name="Currency 2 27 2 5" xfId="16394" xr:uid="{00000000-0005-0000-0000-0000F9380000}"/>
    <cellStyle name="Currency 2 27 2 5 2" xfId="35354" xr:uid="{00000000-0005-0000-0000-0000FA380000}"/>
    <cellStyle name="Currency 2 27 2 5 3" xfId="53818" xr:uid="{00000000-0005-0000-0000-0000FB380000}"/>
    <cellStyle name="Currency 2 27 2 6" xfId="23049" xr:uid="{00000000-0005-0000-0000-0000FC380000}"/>
    <cellStyle name="Currency 2 27 2 7" xfId="41513" xr:uid="{00000000-0005-0000-0000-0000FD380000}"/>
    <cellStyle name="Currency 2 27 3" xfId="4782" xr:uid="{00000000-0005-0000-0000-0000FE380000}"/>
    <cellStyle name="Currency 2 27 3 2" xfId="7881" xr:uid="{00000000-0005-0000-0000-0000FF380000}"/>
    <cellStyle name="Currency 2 27 3 2 2" xfId="14073" xr:uid="{00000000-0005-0000-0000-000000390000}"/>
    <cellStyle name="Currency 2 27 3 2 2 2" xfId="33033" xr:uid="{00000000-0005-0000-0000-000001390000}"/>
    <cellStyle name="Currency 2 27 3 2 2 3" xfId="51497" xr:uid="{00000000-0005-0000-0000-000002390000}"/>
    <cellStyle name="Currency 2 27 3 2 3" xfId="20225" xr:uid="{00000000-0005-0000-0000-000003390000}"/>
    <cellStyle name="Currency 2 27 3 2 3 2" xfId="39185" xr:uid="{00000000-0005-0000-0000-000004390000}"/>
    <cellStyle name="Currency 2 27 3 2 3 3" xfId="57649" xr:uid="{00000000-0005-0000-0000-000005390000}"/>
    <cellStyle name="Currency 2 27 3 2 4" xfId="26880" xr:uid="{00000000-0005-0000-0000-000006390000}"/>
    <cellStyle name="Currency 2 27 3 2 5" xfId="45344" xr:uid="{00000000-0005-0000-0000-000007390000}"/>
    <cellStyle name="Currency 2 27 3 3" xfId="11007" xr:uid="{00000000-0005-0000-0000-000008390000}"/>
    <cellStyle name="Currency 2 27 3 3 2" xfId="29967" xr:uid="{00000000-0005-0000-0000-000009390000}"/>
    <cellStyle name="Currency 2 27 3 3 3" xfId="48431" xr:uid="{00000000-0005-0000-0000-00000A390000}"/>
    <cellStyle name="Currency 2 27 3 4" xfId="17159" xr:uid="{00000000-0005-0000-0000-00000B390000}"/>
    <cellStyle name="Currency 2 27 3 4 2" xfId="36119" xr:uid="{00000000-0005-0000-0000-00000C390000}"/>
    <cellStyle name="Currency 2 27 3 4 3" xfId="54583" xr:uid="{00000000-0005-0000-0000-00000D390000}"/>
    <cellStyle name="Currency 2 27 3 5" xfId="23814" xr:uid="{00000000-0005-0000-0000-00000E390000}"/>
    <cellStyle name="Currency 2 27 3 6" xfId="42278" xr:uid="{00000000-0005-0000-0000-00000F390000}"/>
    <cellStyle name="Currency 2 27 4" xfId="6346" xr:uid="{00000000-0005-0000-0000-000010390000}"/>
    <cellStyle name="Currency 2 27 4 2" xfId="12539" xr:uid="{00000000-0005-0000-0000-000011390000}"/>
    <cellStyle name="Currency 2 27 4 2 2" xfId="31499" xr:uid="{00000000-0005-0000-0000-000012390000}"/>
    <cellStyle name="Currency 2 27 4 2 3" xfId="49963" xr:uid="{00000000-0005-0000-0000-000013390000}"/>
    <cellStyle name="Currency 2 27 4 3" xfId="18691" xr:uid="{00000000-0005-0000-0000-000014390000}"/>
    <cellStyle name="Currency 2 27 4 3 2" xfId="37651" xr:uid="{00000000-0005-0000-0000-000015390000}"/>
    <cellStyle name="Currency 2 27 4 3 3" xfId="56115" xr:uid="{00000000-0005-0000-0000-000016390000}"/>
    <cellStyle name="Currency 2 27 4 4" xfId="25346" xr:uid="{00000000-0005-0000-0000-000017390000}"/>
    <cellStyle name="Currency 2 27 4 5" xfId="43810" xr:uid="{00000000-0005-0000-0000-000018390000}"/>
    <cellStyle name="Currency 2 27 5" xfId="9473" xr:uid="{00000000-0005-0000-0000-000019390000}"/>
    <cellStyle name="Currency 2 27 5 2" xfId="28433" xr:uid="{00000000-0005-0000-0000-00001A390000}"/>
    <cellStyle name="Currency 2 27 5 3" xfId="46897" xr:uid="{00000000-0005-0000-0000-00001B390000}"/>
    <cellStyle name="Currency 2 27 6" xfId="15625" xr:uid="{00000000-0005-0000-0000-00001C390000}"/>
    <cellStyle name="Currency 2 27 6 2" xfId="34585" xr:uid="{00000000-0005-0000-0000-00001D390000}"/>
    <cellStyle name="Currency 2 27 6 3" xfId="53049" xr:uid="{00000000-0005-0000-0000-00001E390000}"/>
    <cellStyle name="Currency 2 27 7" xfId="22280" xr:uid="{00000000-0005-0000-0000-00001F390000}"/>
    <cellStyle name="Currency 2 27 8" xfId="40741" xr:uid="{00000000-0005-0000-0000-000020390000}"/>
    <cellStyle name="Currency 2 28" xfId="9266" xr:uid="{00000000-0005-0000-0000-000021390000}"/>
    <cellStyle name="Currency 2 3" xfId="417" xr:uid="{00000000-0005-0000-0000-000022390000}"/>
    <cellStyle name="Currency 2 3 2" xfId="2310" xr:uid="{00000000-0005-0000-0000-000023390000}"/>
    <cellStyle name="Currency 2 3 3" xfId="3741" xr:uid="{00000000-0005-0000-0000-000024390000}"/>
    <cellStyle name="Currency 2 3 4" xfId="2309" xr:uid="{00000000-0005-0000-0000-000025390000}"/>
    <cellStyle name="Currency 2 3 5" xfId="9298" xr:uid="{00000000-0005-0000-0000-000026390000}"/>
    <cellStyle name="Currency 2 4" xfId="379" xr:uid="{00000000-0005-0000-0000-000027390000}"/>
    <cellStyle name="Currency 2 4 2" xfId="3742" xr:uid="{00000000-0005-0000-0000-000028390000}"/>
    <cellStyle name="Currency 2 4 3" xfId="2311" xr:uid="{00000000-0005-0000-0000-000029390000}"/>
    <cellStyle name="Currency 2 5" xfId="239" xr:uid="{00000000-0005-0000-0000-00002A390000}"/>
    <cellStyle name="Currency 2 6" xfId="230" xr:uid="{00000000-0005-0000-0000-00002B390000}"/>
    <cellStyle name="Currency 2 6 2" xfId="3743" xr:uid="{00000000-0005-0000-0000-00002C390000}"/>
    <cellStyle name="Currency 2 6 3" xfId="2312" xr:uid="{00000000-0005-0000-0000-00002D390000}"/>
    <cellStyle name="Currency 2 7" xfId="464" xr:uid="{00000000-0005-0000-0000-00002E390000}"/>
    <cellStyle name="Currency 2 7 2" xfId="3744" xr:uid="{00000000-0005-0000-0000-00002F390000}"/>
    <cellStyle name="Currency 2 7 3" xfId="2313" xr:uid="{00000000-0005-0000-0000-000030390000}"/>
    <cellStyle name="Currency 2 8" xfId="457" xr:uid="{00000000-0005-0000-0000-000031390000}"/>
    <cellStyle name="Currency 2 8 2" xfId="3745" xr:uid="{00000000-0005-0000-0000-000032390000}"/>
    <cellStyle name="Currency 2 8 3" xfId="2314" xr:uid="{00000000-0005-0000-0000-000033390000}"/>
    <cellStyle name="Currency 2 9" xfId="456" xr:uid="{00000000-0005-0000-0000-000034390000}"/>
    <cellStyle name="Currency 2 9 2" xfId="3746" xr:uid="{00000000-0005-0000-0000-000035390000}"/>
    <cellStyle name="Currency 2 9 3" xfId="2315" xr:uid="{00000000-0005-0000-0000-000036390000}"/>
    <cellStyle name="Currency 20" xfId="2316" xr:uid="{00000000-0005-0000-0000-000037390000}"/>
    <cellStyle name="Currency 20 2" xfId="2317" xr:uid="{00000000-0005-0000-0000-000038390000}"/>
    <cellStyle name="Currency 20 3" xfId="2318" xr:uid="{00000000-0005-0000-0000-000039390000}"/>
    <cellStyle name="Currency 21" xfId="2319" xr:uid="{00000000-0005-0000-0000-00003A390000}"/>
    <cellStyle name="Currency 22" xfId="2320" xr:uid="{00000000-0005-0000-0000-00003B390000}"/>
    <cellStyle name="Currency 23" xfId="2321" xr:uid="{00000000-0005-0000-0000-00003C390000}"/>
    <cellStyle name="Currency 24" xfId="2322" xr:uid="{00000000-0005-0000-0000-00003D390000}"/>
    <cellStyle name="Currency 25" xfId="2323" xr:uid="{00000000-0005-0000-0000-00003E390000}"/>
    <cellStyle name="Currency 26" xfId="2324" xr:uid="{00000000-0005-0000-0000-00003F390000}"/>
    <cellStyle name="Currency 27" xfId="2325" xr:uid="{00000000-0005-0000-0000-000040390000}"/>
    <cellStyle name="Currency 28" xfId="2326" xr:uid="{00000000-0005-0000-0000-000041390000}"/>
    <cellStyle name="Currency 29" xfId="2327" xr:uid="{00000000-0005-0000-0000-000042390000}"/>
    <cellStyle name="Currency 3" xfId="9" xr:uid="{00000000-0005-0000-0000-000043390000}"/>
    <cellStyle name="Currency 3 10" xfId="2328" xr:uid="{00000000-0005-0000-0000-000044390000}"/>
    <cellStyle name="Currency 3 10 2" xfId="3978" xr:uid="{00000000-0005-0000-0000-000045390000}"/>
    <cellStyle name="Currency 3 10 2 2" xfId="5591" xr:uid="{00000000-0005-0000-0000-000046390000}"/>
    <cellStyle name="Currency 3 10 2 2 2" xfId="8676" xr:uid="{00000000-0005-0000-0000-000047390000}"/>
    <cellStyle name="Currency 3 10 2 2 2 2" xfId="14868" xr:uid="{00000000-0005-0000-0000-000048390000}"/>
    <cellStyle name="Currency 3 10 2 2 2 2 2" xfId="33828" xr:uid="{00000000-0005-0000-0000-000049390000}"/>
    <cellStyle name="Currency 3 10 2 2 2 2 3" xfId="52292" xr:uid="{00000000-0005-0000-0000-00004A390000}"/>
    <cellStyle name="Currency 3 10 2 2 2 3" xfId="21020" xr:uid="{00000000-0005-0000-0000-00004B390000}"/>
    <cellStyle name="Currency 3 10 2 2 2 3 2" xfId="39980" xr:uid="{00000000-0005-0000-0000-00004C390000}"/>
    <cellStyle name="Currency 3 10 2 2 2 3 3" xfId="58444" xr:uid="{00000000-0005-0000-0000-00004D390000}"/>
    <cellStyle name="Currency 3 10 2 2 2 4" xfId="27675" xr:uid="{00000000-0005-0000-0000-00004E390000}"/>
    <cellStyle name="Currency 3 10 2 2 2 5" xfId="46139" xr:uid="{00000000-0005-0000-0000-00004F390000}"/>
    <cellStyle name="Currency 3 10 2 2 3" xfId="11802" xr:uid="{00000000-0005-0000-0000-000050390000}"/>
    <cellStyle name="Currency 3 10 2 2 3 2" xfId="30762" xr:uid="{00000000-0005-0000-0000-000051390000}"/>
    <cellStyle name="Currency 3 10 2 2 3 3" xfId="49226" xr:uid="{00000000-0005-0000-0000-000052390000}"/>
    <cellStyle name="Currency 3 10 2 2 4" xfId="17954" xr:uid="{00000000-0005-0000-0000-000053390000}"/>
    <cellStyle name="Currency 3 10 2 2 4 2" xfId="36914" xr:uid="{00000000-0005-0000-0000-000054390000}"/>
    <cellStyle name="Currency 3 10 2 2 4 3" xfId="55378" xr:uid="{00000000-0005-0000-0000-000055390000}"/>
    <cellStyle name="Currency 3 10 2 2 5" xfId="24609" xr:uid="{00000000-0005-0000-0000-000056390000}"/>
    <cellStyle name="Currency 3 10 2 2 6" xfId="43073" xr:uid="{00000000-0005-0000-0000-000057390000}"/>
    <cellStyle name="Currency 3 10 2 3" xfId="7141" xr:uid="{00000000-0005-0000-0000-000058390000}"/>
    <cellStyle name="Currency 3 10 2 3 2" xfId="13334" xr:uid="{00000000-0005-0000-0000-000059390000}"/>
    <cellStyle name="Currency 3 10 2 3 2 2" xfId="32294" xr:uid="{00000000-0005-0000-0000-00005A390000}"/>
    <cellStyle name="Currency 3 10 2 3 2 3" xfId="50758" xr:uid="{00000000-0005-0000-0000-00005B390000}"/>
    <cellStyle name="Currency 3 10 2 3 3" xfId="19486" xr:uid="{00000000-0005-0000-0000-00005C390000}"/>
    <cellStyle name="Currency 3 10 2 3 3 2" xfId="38446" xr:uid="{00000000-0005-0000-0000-00005D390000}"/>
    <cellStyle name="Currency 3 10 2 3 3 3" xfId="56910" xr:uid="{00000000-0005-0000-0000-00005E390000}"/>
    <cellStyle name="Currency 3 10 2 3 4" xfId="26141" xr:uid="{00000000-0005-0000-0000-00005F390000}"/>
    <cellStyle name="Currency 3 10 2 3 5" xfId="44605" xr:uid="{00000000-0005-0000-0000-000060390000}"/>
    <cellStyle name="Currency 3 10 2 4" xfId="10268" xr:uid="{00000000-0005-0000-0000-000061390000}"/>
    <cellStyle name="Currency 3 10 2 4 2" xfId="29228" xr:uid="{00000000-0005-0000-0000-000062390000}"/>
    <cellStyle name="Currency 3 10 2 4 3" xfId="47692" xr:uid="{00000000-0005-0000-0000-000063390000}"/>
    <cellStyle name="Currency 3 10 2 5" xfId="16420" xr:uid="{00000000-0005-0000-0000-000064390000}"/>
    <cellStyle name="Currency 3 10 2 5 2" xfId="35380" xr:uid="{00000000-0005-0000-0000-000065390000}"/>
    <cellStyle name="Currency 3 10 2 5 3" xfId="53844" xr:uid="{00000000-0005-0000-0000-000066390000}"/>
    <cellStyle name="Currency 3 10 2 6" xfId="23075" xr:uid="{00000000-0005-0000-0000-000067390000}"/>
    <cellStyle name="Currency 3 10 2 7" xfId="41539" xr:uid="{00000000-0005-0000-0000-000068390000}"/>
    <cellStyle name="Currency 3 10 3" xfId="4808" xr:uid="{00000000-0005-0000-0000-000069390000}"/>
    <cellStyle name="Currency 3 10 3 2" xfId="7907" xr:uid="{00000000-0005-0000-0000-00006A390000}"/>
    <cellStyle name="Currency 3 10 3 2 2" xfId="14099" xr:uid="{00000000-0005-0000-0000-00006B390000}"/>
    <cellStyle name="Currency 3 10 3 2 2 2" xfId="33059" xr:uid="{00000000-0005-0000-0000-00006C390000}"/>
    <cellStyle name="Currency 3 10 3 2 2 3" xfId="51523" xr:uid="{00000000-0005-0000-0000-00006D390000}"/>
    <cellStyle name="Currency 3 10 3 2 3" xfId="20251" xr:uid="{00000000-0005-0000-0000-00006E390000}"/>
    <cellStyle name="Currency 3 10 3 2 3 2" xfId="39211" xr:uid="{00000000-0005-0000-0000-00006F390000}"/>
    <cellStyle name="Currency 3 10 3 2 3 3" xfId="57675" xr:uid="{00000000-0005-0000-0000-000070390000}"/>
    <cellStyle name="Currency 3 10 3 2 4" xfId="26906" xr:uid="{00000000-0005-0000-0000-000071390000}"/>
    <cellStyle name="Currency 3 10 3 2 5" xfId="45370" xr:uid="{00000000-0005-0000-0000-000072390000}"/>
    <cellStyle name="Currency 3 10 3 3" xfId="11033" xr:uid="{00000000-0005-0000-0000-000073390000}"/>
    <cellStyle name="Currency 3 10 3 3 2" xfId="29993" xr:uid="{00000000-0005-0000-0000-000074390000}"/>
    <cellStyle name="Currency 3 10 3 3 3" xfId="48457" xr:uid="{00000000-0005-0000-0000-000075390000}"/>
    <cellStyle name="Currency 3 10 3 4" xfId="17185" xr:uid="{00000000-0005-0000-0000-000076390000}"/>
    <cellStyle name="Currency 3 10 3 4 2" xfId="36145" xr:uid="{00000000-0005-0000-0000-000077390000}"/>
    <cellStyle name="Currency 3 10 3 4 3" xfId="54609" xr:uid="{00000000-0005-0000-0000-000078390000}"/>
    <cellStyle name="Currency 3 10 3 5" xfId="23840" xr:uid="{00000000-0005-0000-0000-000079390000}"/>
    <cellStyle name="Currency 3 10 3 6" xfId="42304" xr:uid="{00000000-0005-0000-0000-00007A390000}"/>
    <cellStyle name="Currency 3 10 4" xfId="6372" xr:uid="{00000000-0005-0000-0000-00007B390000}"/>
    <cellStyle name="Currency 3 10 4 2" xfId="12565" xr:uid="{00000000-0005-0000-0000-00007C390000}"/>
    <cellStyle name="Currency 3 10 4 2 2" xfId="31525" xr:uid="{00000000-0005-0000-0000-00007D390000}"/>
    <cellStyle name="Currency 3 10 4 2 3" xfId="49989" xr:uid="{00000000-0005-0000-0000-00007E390000}"/>
    <cellStyle name="Currency 3 10 4 3" xfId="18717" xr:uid="{00000000-0005-0000-0000-00007F390000}"/>
    <cellStyle name="Currency 3 10 4 3 2" xfId="37677" xr:uid="{00000000-0005-0000-0000-000080390000}"/>
    <cellStyle name="Currency 3 10 4 3 3" xfId="56141" xr:uid="{00000000-0005-0000-0000-000081390000}"/>
    <cellStyle name="Currency 3 10 4 4" xfId="25372" xr:uid="{00000000-0005-0000-0000-000082390000}"/>
    <cellStyle name="Currency 3 10 4 5" xfId="43836" xr:uid="{00000000-0005-0000-0000-000083390000}"/>
    <cellStyle name="Currency 3 10 5" xfId="9499" xr:uid="{00000000-0005-0000-0000-000084390000}"/>
    <cellStyle name="Currency 3 10 5 2" xfId="28459" xr:uid="{00000000-0005-0000-0000-000085390000}"/>
    <cellStyle name="Currency 3 10 5 3" xfId="46923" xr:uid="{00000000-0005-0000-0000-000086390000}"/>
    <cellStyle name="Currency 3 10 6" xfId="15651" xr:uid="{00000000-0005-0000-0000-000087390000}"/>
    <cellStyle name="Currency 3 10 6 2" xfId="34611" xr:uid="{00000000-0005-0000-0000-000088390000}"/>
    <cellStyle name="Currency 3 10 6 3" xfId="53075" xr:uid="{00000000-0005-0000-0000-000089390000}"/>
    <cellStyle name="Currency 3 10 7" xfId="22306" xr:uid="{00000000-0005-0000-0000-00008A390000}"/>
    <cellStyle name="Currency 3 10 8" xfId="40767" xr:uid="{00000000-0005-0000-0000-00008B390000}"/>
    <cellStyle name="Currency 3 11" xfId="2329" xr:uid="{00000000-0005-0000-0000-00008C390000}"/>
    <cellStyle name="Currency 3 11 2" xfId="3979" xr:uid="{00000000-0005-0000-0000-00008D390000}"/>
    <cellStyle name="Currency 3 11 2 2" xfId="5592" xr:uid="{00000000-0005-0000-0000-00008E390000}"/>
    <cellStyle name="Currency 3 11 2 2 2" xfId="8677" xr:uid="{00000000-0005-0000-0000-00008F390000}"/>
    <cellStyle name="Currency 3 11 2 2 2 2" xfId="14869" xr:uid="{00000000-0005-0000-0000-000090390000}"/>
    <cellStyle name="Currency 3 11 2 2 2 2 2" xfId="33829" xr:uid="{00000000-0005-0000-0000-000091390000}"/>
    <cellStyle name="Currency 3 11 2 2 2 2 3" xfId="52293" xr:uid="{00000000-0005-0000-0000-000092390000}"/>
    <cellStyle name="Currency 3 11 2 2 2 3" xfId="21021" xr:uid="{00000000-0005-0000-0000-000093390000}"/>
    <cellStyle name="Currency 3 11 2 2 2 3 2" xfId="39981" xr:uid="{00000000-0005-0000-0000-000094390000}"/>
    <cellStyle name="Currency 3 11 2 2 2 3 3" xfId="58445" xr:uid="{00000000-0005-0000-0000-000095390000}"/>
    <cellStyle name="Currency 3 11 2 2 2 4" xfId="27676" xr:uid="{00000000-0005-0000-0000-000096390000}"/>
    <cellStyle name="Currency 3 11 2 2 2 5" xfId="46140" xr:uid="{00000000-0005-0000-0000-000097390000}"/>
    <cellStyle name="Currency 3 11 2 2 3" xfId="11803" xr:uid="{00000000-0005-0000-0000-000098390000}"/>
    <cellStyle name="Currency 3 11 2 2 3 2" xfId="30763" xr:uid="{00000000-0005-0000-0000-000099390000}"/>
    <cellStyle name="Currency 3 11 2 2 3 3" xfId="49227" xr:uid="{00000000-0005-0000-0000-00009A390000}"/>
    <cellStyle name="Currency 3 11 2 2 4" xfId="17955" xr:uid="{00000000-0005-0000-0000-00009B390000}"/>
    <cellStyle name="Currency 3 11 2 2 4 2" xfId="36915" xr:uid="{00000000-0005-0000-0000-00009C390000}"/>
    <cellStyle name="Currency 3 11 2 2 4 3" xfId="55379" xr:uid="{00000000-0005-0000-0000-00009D390000}"/>
    <cellStyle name="Currency 3 11 2 2 5" xfId="24610" xr:uid="{00000000-0005-0000-0000-00009E390000}"/>
    <cellStyle name="Currency 3 11 2 2 6" xfId="43074" xr:uid="{00000000-0005-0000-0000-00009F390000}"/>
    <cellStyle name="Currency 3 11 2 3" xfId="7142" xr:uid="{00000000-0005-0000-0000-0000A0390000}"/>
    <cellStyle name="Currency 3 11 2 3 2" xfId="13335" xr:uid="{00000000-0005-0000-0000-0000A1390000}"/>
    <cellStyle name="Currency 3 11 2 3 2 2" xfId="32295" xr:uid="{00000000-0005-0000-0000-0000A2390000}"/>
    <cellStyle name="Currency 3 11 2 3 2 3" xfId="50759" xr:uid="{00000000-0005-0000-0000-0000A3390000}"/>
    <cellStyle name="Currency 3 11 2 3 3" xfId="19487" xr:uid="{00000000-0005-0000-0000-0000A4390000}"/>
    <cellStyle name="Currency 3 11 2 3 3 2" xfId="38447" xr:uid="{00000000-0005-0000-0000-0000A5390000}"/>
    <cellStyle name="Currency 3 11 2 3 3 3" xfId="56911" xr:uid="{00000000-0005-0000-0000-0000A6390000}"/>
    <cellStyle name="Currency 3 11 2 3 4" xfId="26142" xr:uid="{00000000-0005-0000-0000-0000A7390000}"/>
    <cellStyle name="Currency 3 11 2 3 5" xfId="44606" xr:uid="{00000000-0005-0000-0000-0000A8390000}"/>
    <cellStyle name="Currency 3 11 2 4" xfId="10269" xr:uid="{00000000-0005-0000-0000-0000A9390000}"/>
    <cellStyle name="Currency 3 11 2 4 2" xfId="29229" xr:uid="{00000000-0005-0000-0000-0000AA390000}"/>
    <cellStyle name="Currency 3 11 2 4 3" xfId="47693" xr:uid="{00000000-0005-0000-0000-0000AB390000}"/>
    <cellStyle name="Currency 3 11 2 5" xfId="16421" xr:uid="{00000000-0005-0000-0000-0000AC390000}"/>
    <cellStyle name="Currency 3 11 2 5 2" xfId="35381" xr:uid="{00000000-0005-0000-0000-0000AD390000}"/>
    <cellStyle name="Currency 3 11 2 5 3" xfId="53845" xr:uid="{00000000-0005-0000-0000-0000AE390000}"/>
    <cellStyle name="Currency 3 11 2 6" xfId="23076" xr:uid="{00000000-0005-0000-0000-0000AF390000}"/>
    <cellStyle name="Currency 3 11 2 7" xfId="41540" xr:uid="{00000000-0005-0000-0000-0000B0390000}"/>
    <cellStyle name="Currency 3 11 3" xfId="4809" xr:uid="{00000000-0005-0000-0000-0000B1390000}"/>
    <cellStyle name="Currency 3 11 3 2" xfId="7908" xr:uid="{00000000-0005-0000-0000-0000B2390000}"/>
    <cellStyle name="Currency 3 11 3 2 2" xfId="14100" xr:uid="{00000000-0005-0000-0000-0000B3390000}"/>
    <cellStyle name="Currency 3 11 3 2 2 2" xfId="33060" xr:uid="{00000000-0005-0000-0000-0000B4390000}"/>
    <cellStyle name="Currency 3 11 3 2 2 3" xfId="51524" xr:uid="{00000000-0005-0000-0000-0000B5390000}"/>
    <cellStyle name="Currency 3 11 3 2 3" xfId="20252" xr:uid="{00000000-0005-0000-0000-0000B6390000}"/>
    <cellStyle name="Currency 3 11 3 2 3 2" xfId="39212" xr:uid="{00000000-0005-0000-0000-0000B7390000}"/>
    <cellStyle name="Currency 3 11 3 2 3 3" xfId="57676" xr:uid="{00000000-0005-0000-0000-0000B8390000}"/>
    <cellStyle name="Currency 3 11 3 2 4" xfId="26907" xr:uid="{00000000-0005-0000-0000-0000B9390000}"/>
    <cellStyle name="Currency 3 11 3 2 5" xfId="45371" xr:uid="{00000000-0005-0000-0000-0000BA390000}"/>
    <cellStyle name="Currency 3 11 3 3" xfId="11034" xr:uid="{00000000-0005-0000-0000-0000BB390000}"/>
    <cellStyle name="Currency 3 11 3 3 2" xfId="29994" xr:uid="{00000000-0005-0000-0000-0000BC390000}"/>
    <cellStyle name="Currency 3 11 3 3 3" xfId="48458" xr:uid="{00000000-0005-0000-0000-0000BD390000}"/>
    <cellStyle name="Currency 3 11 3 4" xfId="17186" xr:uid="{00000000-0005-0000-0000-0000BE390000}"/>
    <cellStyle name="Currency 3 11 3 4 2" xfId="36146" xr:uid="{00000000-0005-0000-0000-0000BF390000}"/>
    <cellStyle name="Currency 3 11 3 4 3" xfId="54610" xr:uid="{00000000-0005-0000-0000-0000C0390000}"/>
    <cellStyle name="Currency 3 11 3 5" xfId="23841" xr:uid="{00000000-0005-0000-0000-0000C1390000}"/>
    <cellStyle name="Currency 3 11 3 6" xfId="42305" xr:uid="{00000000-0005-0000-0000-0000C2390000}"/>
    <cellStyle name="Currency 3 11 4" xfId="6373" xr:uid="{00000000-0005-0000-0000-0000C3390000}"/>
    <cellStyle name="Currency 3 11 4 2" xfId="12566" xr:uid="{00000000-0005-0000-0000-0000C4390000}"/>
    <cellStyle name="Currency 3 11 4 2 2" xfId="31526" xr:uid="{00000000-0005-0000-0000-0000C5390000}"/>
    <cellStyle name="Currency 3 11 4 2 3" xfId="49990" xr:uid="{00000000-0005-0000-0000-0000C6390000}"/>
    <cellStyle name="Currency 3 11 4 3" xfId="18718" xr:uid="{00000000-0005-0000-0000-0000C7390000}"/>
    <cellStyle name="Currency 3 11 4 3 2" xfId="37678" xr:uid="{00000000-0005-0000-0000-0000C8390000}"/>
    <cellStyle name="Currency 3 11 4 3 3" xfId="56142" xr:uid="{00000000-0005-0000-0000-0000C9390000}"/>
    <cellStyle name="Currency 3 11 4 4" xfId="25373" xr:uid="{00000000-0005-0000-0000-0000CA390000}"/>
    <cellStyle name="Currency 3 11 4 5" xfId="43837" xr:uid="{00000000-0005-0000-0000-0000CB390000}"/>
    <cellStyle name="Currency 3 11 5" xfId="9500" xr:uid="{00000000-0005-0000-0000-0000CC390000}"/>
    <cellStyle name="Currency 3 11 5 2" xfId="28460" xr:uid="{00000000-0005-0000-0000-0000CD390000}"/>
    <cellStyle name="Currency 3 11 5 3" xfId="46924" xr:uid="{00000000-0005-0000-0000-0000CE390000}"/>
    <cellStyle name="Currency 3 11 6" xfId="15652" xr:uid="{00000000-0005-0000-0000-0000CF390000}"/>
    <cellStyle name="Currency 3 11 6 2" xfId="34612" xr:uid="{00000000-0005-0000-0000-0000D0390000}"/>
    <cellStyle name="Currency 3 11 6 3" xfId="53076" xr:uid="{00000000-0005-0000-0000-0000D1390000}"/>
    <cellStyle name="Currency 3 11 7" xfId="22307" xr:uid="{00000000-0005-0000-0000-0000D2390000}"/>
    <cellStyle name="Currency 3 11 8" xfId="40768" xr:uid="{00000000-0005-0000-0000-0000D3390000}"/>
    <cellStyle name="Currency 3 12" xfId="2330" xr:uid="{00000000-0005-0000-0000-0000D4390000}"/>
    <cellStyle name="Currency 3 12 2" xfId="3980" xr:uid="{00000000-0005-0000-0000-0000D5390000}"/>
    <cellStyle name="Currency 3 12 2 2" xfId="5593" xr:uid="{00000000-0005-0000-0000-0000D6390000}"/>
    <cellStyle name="Currency 3 12 2 2 2" xfId="8678" xr:uid="{00000000-0005-0000-0000-0000D7390000}"/>
    <cellStyle name="Currency 3 12 2 2 2 2" xfId="14870" xr:uid="{00000000-0005-0000-0000-0000D8390000}"/>
    <cellStyle name="Currency 3 12 2 2 2 2 2" xfId="33830" xr:uid="{00000000-0005-0000-0000-0000D9390000}"/>
    <cellStyle name="Currency 3 12 2 2 2 2 3" xfId="52294" xr:uid="{00000000-0005-0000-0000-0000DA390000}"/>
    <cellStyle name="Currency 3 12 2 2 2 3" xfId="21022" xr:uid="{00000000-0005-0000-0000-0000DB390000}"/>
    <cellStyle name="Currency 3 12 2 2 2 3 2" xfId="39982" xr:uid="{00000000-0005-0000-0000-0000DC390000}"/>
    <cellStyle name="Currency 3 12 2 2 2 3 3" xfId="58446" xr:uid="{00000000-0005-0000-0000-0000DD390000}"/>
    <cellStyle name="Currency 3 12 2 2 2 4" xfId="27677" xr:uid="{00000000-0005-0000-0000-0000DE390000}"/>
    <cellStyle name="Currency 3 12 2 2 2 5" xfId="46141" xr:uid="{00000000-0005-0000-0000-0000DF390000}"/>
    <cellStyle name="Currency 3 12 2 2 3" xfId="11804" xr:uid="{00000000-0005-0000-0000-0000E0390000}"/>
    <cellStyle name="Currency 3 12 2 2 3 2" xfId="30764" xr:uid="{00000000-0005-0000-0000-0000E1390000}"/>
    <cellStyle name="Currency 3 12 2 2 3 3" xfId="49228" xr:uid="{00000000-0005-0000-0000-0000E2390000}"/>
    <cellStyle name="Currency 3 12 2 2 4" xfId="17956" xr:uid="{00000000-0005-0000-0000-0000E3390000}"/>
    <cellStyle name="Currency 3 12 2 2 4 2" xfId="36916" xr:uid="{00000000-0005-0000-0000-0000E4390000}"/>
    <cellStyle name="Currency 3 12 2 2 4 3" xfId="55380" xr:uid="{00000000-0005-0000-0000-0000E5390000}"/>
    <cellStyle name="Currency 3 12 2 2 5" xfId="24611" xr:uid="{00000000-0005-0000-0000-0000E6390000}"/>
    <cellStyle name="Currency 3 12 2 2 6" xfId="43075" xr:uid="{00000000-0005-0000-0000-0000E7390000}"/>
    <cellStyle name="Currency 3 12 2 3" xfId="7143" xr:uid="{00000000-0005-0000-0000-0000E8390000}"/>
    <cellStyle name="Currency 3 12 2 3 2" xfId="13336" xr:uid="{00000000-0005-0000-0000-0000E9390000}"/>
    <cellStyle name="Currency 3 12 2 3 2 2" xfId="32296" xr:uid="{00000000-0005-0000-0000-0000EA390000}"/>
    <cellStyle name="Currency 3 12 2 3 2 3" xfId="50760" xr:uid="{00000000-0005-0000-0000-0000EB390000}"/>
    <cellStyle name="Currency 3 12 2 3 3" xfId="19488" xr:uid="{00000000-0005-0000-0000-0000EC390000}"/>
    <cellStyle name="Currency 3 12 2 3 3 2" xfId="38448" xr:uid="{00000000-0005-0000-0000-0000ED390000}"/>
    <cellStyle name="Currency 3 12 2 3 3 3" xfId="56912" xr:uid="{00000000-0005-0000-0000-0000EE390000}"/>
    <cellStyle name="Currency 3 12 2 3 4" xfId="26143" xr:uid="{00000000-0005-0000-0000-0000EF390000}"/>
    <cellStyle name="Currency 3 12 2 3 5" xfId="44607" xr:uid="{00000000-0005-0000-0000-0000F0390000}"/>
    <cellStyle name="Currency 3 12 2 4" xfId="10270" xr:uid="{00000000-0005-0000-0000-0000F1390000}"/>
    <cellStyle name="Currency 3 12 2 4 2" xfId="29230" xr:uid="{00000000-0005-0000-0000-0000F2390000}"/>
    <cellStyle name="Currency 3 12 2 4 3" xfId="47694" xr:uid="{00000000-0005-0000-0000-0000F3390000}"/>
    <cellStyle name="Currency 3 12 2 5" xfId="16422" xr:uid="{00000000-0005-0000-0000-0000F4390000}"/>
    <cellStyle name="Currency 3 12 2 5 2" xfId="35382" xr:uid="{00000000-0005-0000-0000-0000F5390000}"/>
    <cellStyle name="Currency 3 12 2 5 3" xfId="53846" xr:uid="{00000000-0005-0000-0000-0000F6390000}"/>
    <cellStyle name="Currency 3 12 2 6" xfId="23077" xr:uid="{00000000-0005-0000-0000-0000F7390000}"/>
    <cellStyle name="Currency 3 12 2 7" xfId="41541" xr:uid="{00000000-0005-0000-0000-0000F8390000}"/>
    <cellStyle name="Currency 3 12 3" xfId="4810" xr:uid="{00000000-0005-0000-0000-0000F9390000}"/>
    <cellStyle name="Currency 3 12 3 2" xfId="7909" xr:uid="{00000000-0005-0000-0000-0000FA390000}"/>
    <cellStyle name="Currency 3 12 3 2 2" xfId="14101" xr:uid="{00000000-0005-0000-0000-0000FB390000}"/>
    <cellStyle name="Currency 3 12 3 2 2 2" xfId="33061" xr:uid="{00000000-0005-0000-0000-0000FC390000}"/>
    <cellStyle name="Currency 3 12 3 2 2 3" xfId="51525" xr:uid="{00000000-0005-0000-0000-0000FD390000}"/>
    <cellStyle name="Currency 3 12 3 2 3" xfId="20253" xr:uid="{00000000-0005-0000-0000-0000FE390000}"/>
    <cellStyle name="Currency 3 12 3 2 3 2" xfId="39213" xr:uid="{00000000-0005-0000-0000-0000FF390000}"/>
    <cellStyle name="Currency 3 12 3 2 3 3" xfId="57677" xr:uid="{00000000-0005-0000-0000-0000003A0000}"/>
    <cellStyle name="Currency 3 12 3 2 4" xfId="26908" xr:uid="{00000000-0005-0000-0000-0000013A0000}"/>
    <cellStyle name="Currency 3 12 3 2 5" xfId="45372" xr:uid="{00000000-0005-0000-0000-0000023A0000}"/>
    <cellStyle name="Currency 3 12 3 3" xfId="11035" xr:uid="{00000000-0005-0000-0000-0000033A0000}"/>
    <cellStyle name="Currency 3 12 3 3 2" xfId="29995" xr:uid="{00000000-0005-0000-0000-0000043A0000}"/>
    <cellStyle name="Currency 3 12 3 3 3" xfId="48459" xr:uid="{00000000-0005-0000-0000-0000053A0000}"/>
    <cellStyle name="Currency 3 12 3 4" xfId="17187" xr:uid="{00000000-0005-0000-0000-0000063A0000}"/>
    <cellStyle name="Currency 3 12 3 4 2" xfId="36147" xr:uid="{00000000-0005-0000-0000-0000073A0000}"/>
    <cellStyle name="Currency 3 12 3 4 3" xfId="54611" xr:uid="{00000000-0005-0000-0000-0000083A0000}"/>
    <cellStyle name="Currency 3 12 3 5" xfId="23842" xr:uid="{00000000-0005-0000-0000-0000093A0000}"/>
    <cellStyle name="Currency 3 12 3 6" xfId="42306" xr:uid="{00000000-0005-0000-0000-00000A3A0000}"/>
    <cellStyle name="Currency 3 12 4" xfId="6374" xr:uid="{00000000-0005-0000-0000-00000B3A0000}"/>
    <cellStyle name="Currency 3 12 4 2" xfId="12567" xr:uid="{00000000-0005-0000-0000-00000C3A0000}"/>
    <cellStyle name="Currency 3 12 4 2 2" xfId="31527" xr:uid="{00000000-0005-0000-0000-00000D3A0000}"/>
    <cellStyle name="Currency 3 12 4 2 3" xfId="49991" xr:uid="{00000000-0005-0000-0000-00000E3A0000}"/>
    <cellStyle name="Currency 3 12 4 3" xfId="18719" xr:uid="{00000000-0005-0000-0000-00000F3A0000}"/>
    <cellStyle name="Currency 3 12 4 3 2" xfId="37679" xr:uid="{00000000-0005-0000-0000-0000103A0000}"/>
    <cellStyle name="Currency 3 12 4 3 3" xfId="56143" xr:uid="{00000000-0005-0000-0000-0000113A0000}"/>
    <cellStyle name="Currency 3 12 4 4" xfId="25374" xr:uid="{00000000-0005-0000-0000-0000123A0000}"/>
    <cellStyle name="Currency 3 12 4 5" xfId="43838" xr:uid="{00000000-0005-0000-0000-0000133A0000}"/>
    <cellStyle name="Currency 3 12 5" xfId="9501" xr:uid="{00000000-0005-0000-0000-0000143A0000}"/>
    <cellStyle name="Currency 3 12 5 2" xfId="28461" xr:uid="{00000000-0005-0000-0000-0000153A0000}"/>
    <cellStyle name="Currency 3 12 5 3" xfId="46925" xr:uid="{00000000-0005-0000-0000-0000163A0000}"/>
    <cellStyle name="Currency 3 12 6" xfId="15653" xr:uid="{00000000-0005-0000-0000-0000173A0000}"/>
    <cellStyle name="Currency 3 12 6 2" xfId="34613" xr:uid="{00000000-0005-0000-0000-0000183A0000}"/>
    <cellStyle name="Currency 3 12 6 3" xfId="53077" xr:uid="{00000000-0005-0000-0000-0000193A0000}"/>
    <cellStyle name="Currency 3 12 7" xfId="22308" xr:uid="{00000000-0005-0000-0000-00001A3A0000}"/>
    <cellStyle name="Currency 3 12 8" xfId="40769" xr:uid="{00000000-0005-0000-0000-00001B3A0000}"/>
    <cellStyle name="Currency 3 13" xfId="2331" xr:uid="{00000000-0005-0000-0000-00001C3A0000}"/>
    <cellStyle name="Currency 3 13 2" xfId="3981" xr:uid="{00000000-0005-0000-0000-00001D3A0000}"/>
    <cellStyle name="Currency 3 13 2 2" xfId="5594" xr:uid="{00000000-0005-0000-0000-00001E3A0000}"/>
    <cellStyle name="Currency 3 13 2 2 2" xfId="8679" xr:uid="{00000000-0005-0000-0000-00001F3A0000}"/>
    <cellStyle name="Currency 3 13 2 2 2 2" xfId="14871" xr:uid="{00000000-0005-0000-0000-0000203A0000}"/>
    <cellStyle name="Currency 3 13 2 2 2 2 2" xfId="33831" xr:uid="{00000000-0005-0000-0000-0000213A0000}"/>
    <cellStyle name="Currency 3 13 2 2 2 2 3" xfId="52295" xr:uid="{00000000-0005-0000-0000-0000223A0000}"/>
    <cellStyle name="Currency 3 13 2 2 2 3" xfId="21023" xr:uid="{00000000-0005-0000-0000-0000233A0000}"/>
    <cellStyle name="Currency 3 13 2 2 2 3 2" xfId="39983" xr:uid="{00000000-0005-0000-0000-0000243A0000}"/>
    <cellStyle name="Currency 3 13 2 2 2 3 3" xfId="58447" xr:uid="{00000000-0005-0000-0000-0000253A0000}"/>
    <cellStyle name="Currency 3 13 2 2 2 4" xfId="27678" xr:uid="{00000000-0005-0000-0000-0000263A0000}"/>
    <cellStyle name="Currency 3 13 2 2 2 5" xfId="46142" xr:uid="{00000000-0005-0000-0000-0000273A0000}"/>
    <cellStyle name="Currency 3 13 2 2 3" xfId="11805" xr:uid="{00000000-0005-0000-0000-0000283A0000}"/>
    <cellStyle name="Currency 3 13 2 2 3 2" xfId="30765" xr:uid="{00000000-0005-0000-0000-0000293A0000}"/>
    <cellStyle name="Currency 3 13 2 2 3 3" xfId="49229" xr:uid="{00000000-0005-0000-0000-00002A3A0000}"/>
    <cellStyle name="Currency 3 13 2 2 4" xfId="17957" xr:uid="{00000000-0005-0000-0000-00002B3A0000}"/>
    <cellStyle name="Currency 3 13 2 2 4 2" xfId="36917" xr:uid="{00000000-0005-0000-0000-00002C3A0000}"/>
    <cellStyle name="Currency 3 13 2 2 4 3" xfId="55381" xr:uid="{00000000-0005-0000-0000-00002D3A0000}"/>
    <cellStyle name="Currency 3 13 2 2 5" xfId="24612" xr:uid="{00000000-0005-0000-0000-00002E3A0000}"/>
    <cellStyle name="Currency 3 13 2 2 6" xfId="43076" xr:uid="{00000000-0005-0000-0000-00002F3A0000}"/>
    <cellStyle name="Currency 3 13 2 3" xfId="7144" xr:uid="{00000000-0005-0000-0000-0000303A0000}"/>
    <cellStyle name="Currency 3 13 2 3 2" xfId="13337" xr:uid="{00000000-0005-0000-0000-0000313A0000}"/>
    <cellStyle name="Currency 3 13 2 3 2 2" xfId="32297" xr:uid="{00000000-0005-0000-0000-0000323A0000}"/>
    <cellStyle name="Currency 3 13 2 3 2 3" xfId="50761" xr:uid="{00000000-0005-0000-0000-0000333A0000}"/>
    <cellStyle name="Currency 3 13 2 3 3" xfId="19489" xr:uid="{00000000-0005-0000-0000-0000343A0000}"/>
    <cellStyle name="Currency 3 13 2 3 3 2" xfId="38449" xr:uid="{00000000-0005-0000-0000-0000353A0000}"/>
    <cellStyle name="Currency 3 13 2 3 3 3" xfId="56913" xr:uid="{00000000-0005-0000-0000-0000363A0000}"/>
    <cellStyle name="Currency 3 13 2 3 4" xfId="26144" xr:uid="{00000000-0005-0000-0000-0000373A0000}"/>
    <cellStyle name="Currency 3 13 2 3 5" xfId="44608" xr:uid="{00000000-0005-0000-0000-0000383A0000}"/>
    <cellStyle name="Currency 3 13 2 4" xfId="10271" xr:uid="{00000000-0005-0000-0000-0000393A0000}"/>
    <cellStyle name="Currency 3 13 2 4 2" xfId="29231" xr:uid="{00000000-0005-0000-0000-00003A3A0000}"/>
    <cellStyle name="Currency 3 13 2 4 3" xfId="47695" xr:uid="{00000000-0005-0000-0000-00003B3A0000}"/>
    <cellStyle name="Currency 3 13 2 5" xfId="16423" xr:uid="{00000000-0005-0000-0000-00003C3A0000}"/>
    <cellStyle name="Currency 3 13 2 5 2" xfId="35383" xr:uid="{00000000-0005-0000-0000-00003D3A0000}"/>
    <cellStyle name="Currency 3 13 2 5 3" xfId="53847" xr:uid="{00000000-0005-0000-0000-00003E3A0000}"/>
    <cellStyle name="Currency 3 13 2 6" xfId="23078" xr:uid="{00000000-0005-0000-0000-00003F3A0000}"/>
    <cellStyle name="Currency 3 13 2 7" xfId="41542" xr:uid="{00000000-0005-0000-0000-0000403A0000}"/>
    <cellStyle name="Currency 3 13 3" xfId="4811" xr:uid="{00000000-0005-0000-0000-0000413A0000}"/>
    <cellStyle name="Currency 3 13 3 2" xfId="7910" xr:uid="{00000000-0005-0000-0000-0000423A0000}"/>
    <cellStyle name="Currency 3 13 3 2 2" xfId="14102" xr:uid="{00000000-0005-0000-0000-0000433A0000}"/>
    <cellStyle name="Currency 3 13 3 2 2 2" xfId="33062" xr:uid="{00000000-0005-0000-0000-0000443A0000}"/>
    <cellStyle name="Currency 3 13 3 2 2 3" xfId="51526" xr:uid="{00000000-0005-0000-0000-0000453A0000}"/>
    <cellStyle name="Currency 3 13 3 2 3" xfId="20254" xr:uid="{00000000-0005-0000-0000-0000463A0000}"/>
    <cellStyle name="Currency 3 13 3 2 3 2" xfId="39214" xr:uid="{00000000-0005-0000-0000-0000473A0000}"/>
    <cellStyle name="Currency 3 13 3 2 3 3" xfId="57678" xr:uid="{00000000-0005-0000-0000-0000483A0000}"/>
    <cellStyle name="Currency 3 13 3 2 4" xfId="26909" xr:uid="{00000000-0005-0000-0000-0000493A0000}"/>
    <cellStyle name="Currency 3 13 3 2 5" xfId="45373" xr:uid="{00000000-0005-0000-0000-00004A3A0000}"/>
    <cellStyle name="Currency 3 13 3 3" xfId="11036" xr:uid="{00000000-0005-0000-0000-00004B3A0000}"/>
    <cellStyle name="Currency 3 13 3 3 2" xfId="29996" xr:uid="{00000000-0005-0000-0000-00004C3A0000}"/>
    <cellStyle name="Currency 3 13 3 3 3" xfId="48460" xr:uid="{00000000-0005-0000-0000-00004D3A0000}"/>
    <cellStyle name="Currency 3 13 3 4" xfId="17188" xr:uid="{00000000-0005-0000-0000-00004E3A0000}"/>
    <cellStyle name="Currency 3 13 3 4 2" xfId="36148" xr:uid="{00000000-0005-0000-0000-00004F3A0000}"/>
    <cellStyle name="Currency 3 13 3 4 3" xfId="54612" xr:uid="{00000000-0005-0000-0000-0000503A0000}"/>
    <cellStyle name="Currency 3 13 3 5" xfId="23843" xr:uid="{00000000-0005-0000-0000-0000513A0000}"/>
    <cellStyle name="Currency 3 13 3 6" xfId="42307" xr:uid="{00000000-0005-0000-0000-0000523A0000}"/>
    <cellStyle name="Currency 3 13 4" xfId="6375" xr:uid="{00000000-0005-0000-0000-0000533A0000}"/>
    <cellStyle name="Currency 3 13 4 2" xfId="12568" xr:uid="{00000000-0005-0000-0000-0000543A0000}"/>
    <cellStyle name="Currency 3 13 4 2 2" xfId="31528" xr:uid="{00000000-0005-0000-0000-0000553A0000}"/>
    <cellStyle name="Currency 3 13 4 2 3" xfId="49992" xr:uid="{00000000-0005-0000-0000-0000563A0000}"/>
    <cellStyle name="Currency 3 13 4 3" xfId="18720" xr:uid="{00000000-0005-0000-0000-0000573A0000}"/>
    <cellStyle name="Currency 3 13 4 3 2" xfId="37680" xr:uid="{00000000-0005-0000-0000-0000583A0000}"/>
    <cellStyle name="Currency 3 13 4 3 3" xfId="56144" xr:uid="{00000000-0005-0000-0000-0000593A0000}"/>
    <cellStyle name="Currency 3 13 4 4" xfId="25375" xr:uid="{00000000-0005-0000-0000-00005A3A0000}"/>
    <cellStyle name="Currency 3 13 4 5" xfId="43839" xr:uid="{00000000-0005-0000-0000-00005B3A0000}"/>
    <cellStyle name="Currency 3 13 5" xfId="9502" xr:uid="{00000000-0005-0000-0000-00005C3A0000}"/>
    <cellStyle name="Currency 3 13 5 2" xfId="28462" xr:uid="{00000000-0005-0000-0000-00005D3A0000}"/>
    <cellStyle name="Currency 3 13 5 3" xfId="46926" xr:uid="{00000000-0005-0000-0000-00005E3A0000}"/>
    <cellStyle name="Currency 3 13 6" xfId="15654" xr:uid="{00000000-0005-0000-0000-00005F3A0000}"/>
    <cellStyle name="Currency 3 13 6 2" xfId="34614" xr:uid="{00000000-0005-0000-0000-0000603A0000}"/>
    <cellStyle name="Currency 3 13 6 3" xfId="53078" xr:uid="{00000000-0005-0000-0000-0000613A0000}"/>
    <cellStyle name="Currency 3 13 7" xfId="22309" xr:uid="{00000000-0005-0000-0000-0000623A0000}"/>
    <cellStyle name="Currency 3 13 8" xfId="40770" xr:uid="{00000000-0005-0000-0000-0000633A0000}"/>
    <cellStyle name="Currency 3 14" xfId="2332" xr:uid="{00000000-0005-0000-0000-0000643A0000}"/>
    <cellStyle name="Currency 3 14 2" xfId="3982" xr:uid="{00000000-0005-0000-0000-0000653A0000}"/>
    <cellStyle name="Currency 3 14 2 2" xfId="5595" xr:uid="{00000000-0005-0000-0000-0000663A0000}"/>
    <cellStyle name="Currency 3 14 2 2 2" xfId="8680" xr:uid="{00000000-0005-0000-0000-0000673A0000}"/>
    <cellStyle name="Currency 3 14 2 2 2 2" xfId="14872" xr:uid="{00000000-0005-0000-0000-0000683A0000}"/>
    <cellStyle name="Currency 3 14 2 2 2 2 2" xfId="33832" xr:uid="{00000000-0005-0000-0000-0000693A0000}"/>
    <cellStyle name="Currency 3 14 2 2 2 2 3" xfId="52296" xr:uid="{00000000-0005-0000-0000-00006A3A0000}"/>
    <cellStyle name="Currency 3 14 2 2 2 3" xfId="21024" xr:uid="{00000000-0005-0000-0000-00006B3A0000}"/>
    <cellStyle name="Currency 3 14 2 2 2 3 2" xfId="39984" xr:uid="{00000000-0005-0000-0000-00006C3A0000}"/>
    <cellStyle name="Currency 3 14 2 2 2 3 3" xfId="58448" xr:uid="{00000000-0005-0000-0000-00006D3A0000}"/>
    <cellStyle name="Currency 3 14 2 2 2 4" xfId="27679" xr:uid="{00000000-0005-0000-0000-00006E3A0000}"/>
    <cellStyle name="Currency 3 14 2 2 2 5" xfId="46143" xr:uid="{00000000-0005-0000-0000-00006F3A0000}"/>
    <cellStyle name="Currency 3 14 2 2 3" xfId="11806" xr:uid="{00000000-0005-0000-0000-0000703A0000}"/>
    <cellStyle name="Currency 3 14 2 2 3 2" xfId="30766" xr:uid="{00000000-0005-0000-0000-0000713A0000}"/>
    <cellStyle name="Currency 3 14 2 2 3 3" xfId="49230" xr:uid="{00000000-0005-0000-0000-0000723A0000}"/>
    <cellStyle name="Currency 3 14 2 2 4" xfId="17958" xr:uid="{00000000-0005-0000-0000-0000733A0000}"/>
    <cellStyle name="Currency 3 14 2 2 4 2" xfId="36918" xr:uid="{00000000-0005-0000-0000-0000743A0000}"/>
    <cellStyle name="Currency 3 14 2 2 4 3" xfId="55382" xr:uid="{00000000-0005-0000-0000-0000753A0000}"/>
    <cellStyle name="Currency 3 14 2 2 5" xfId="24613" xr:uid="{00000000-0005-0000-0000-0000763A0000}"/>
    <cellStyle name="Currency 3 14 2 2 6" xfId="43077" xr:uid="{00000000-0005-0000-0000-0000773A0000}"/>
    <cellStyle name="Currency 3 14 2 3" xfId="7145" xr:uid="{00000000-0005-0000-0000-0000783A0000}"/>
    <cellStyle name="Currency 3 14 2 3 2" xfId="13338" xr:uid="{00000000-0005-0000-0000-0000793A0000}"/>
    <cellStyle name="Currency 3 14 2 3 2 2" xfId="32298" xr:uid="{00000000-0005-0000-0000-00007A3A0000}"/>
    <cellStyle name="Currency 3 14 2 3 2 3" xfId="50762" xr:uid="{00000000-0005-0000-0000-00007B3A0000}"/>
    <cellStyle name="Currency 3 14 2 3 3" xfId="19490" xr:uid="{00000000-0005-0000-0000-00007C3A0000}"/>
    <cellStyle name="Currency 3 14 2 3 3 2" xfId="38450" xr:uid="{00000000-0005-0000-0000-00007D3A0000}"/>
    <cellStyle name="Currency 3 14 2 3 3 3" xfId="56914" xr:uid="{00000000-0005-0000-0000-00007E3A0000}"/>
    <cellStyle name="Currency 3 14 2 3 4" xfId="26145" xr:uid="{00000000-0005-0000-0000-00007F3A0000}"/>
    <cellStyle name="Currency 3 14 2 3 5" xfId="44609" xr:uid="{00000000-0005-0000-0000-0000803A0000}"/>
    <cellStyle name="Currency 3 14 2 4" xfId="10272" xr:uid="{00000000-0005-0000-0000-0000813A0000}"/>
    <cellStyle name="Currency 3 14 2 4 2" xfId="29232" xr:uid="{00000000-0005-0000-0000-0000823A0000}"/>
    <cellStyle name="Currency 3 14 2 4 3" xfId="47696" xr:uid="{00000000-0005-0000-0000-0000833A0000}"/>
    <cellStyle name="Currency 3 14 2 5" xfId="16424" xr:uid="{00000000-0005-0000-0000-0000843A0000}"/>
    <cellStyle name="Currency 3 14 2 5 2" xfId="35384" xr:uid="{00000000-0005-0000-0000-0000853A0000}"/>
    <cellStyle name="Currency 3 14 2 5 3" xfId="53848" xr:uid="{00000000-0005-0000-0000-0000863A0000}"/>
    <cellStyle name="Currency 3 14 2 6" xfId="23079" xr:uid="{00000000-0005-0000-0000-0000873A0000}"/>
    <cellStyle name="Currency 3 14 2 7" xfId="41543" xr:uid="{00000000-0005-0000-0000-0000883A0000}"/>
    <cellStyle name="Currency 3 14 3" xfId="4812" xr:uid="{00000000-0005-0000-0000-0000893A0000}"/>
    <cellStyle name="Currency 3 14 3 2" xfId="7911" xr:uid="{00000000-0005-0000-0000-00008A3A0000}"/>
    <cellStyle name="Currency 3 14 3 2 2" xfId="14103" xr:uid="{00000000-0005-0000-0000-00008B3A0000}"/>
    <cellStyle name="Currency 3 14 3 2 2 2" xfId="33063" xr:uid="{00000000-0005-0000-0000-00008C3A0000}"/>
    <cellStyle name="Currency 3 14 3 2 2 3" xfId="51527" xr:uid="{00000000-0005-0000-0000-00008D3A0000}"/>
    <cellStyle name="Currency 3 14 3 2 3" xfId="20255" xr:uid="{00000000-0005-0000-0000-00008E3A0000}"/>
    <cellStyle name="Currency 3 14 3 2 3 2" xfId="39215" xr:uid="{00000000-0005-0000-0000-00008F3A0000}"/>
    <cellStyle name="Currency 3 14 3 2 3 3" xfId="57679" xr:uid="{00000000-0005-0000-0000-0000903A0000}"/>
    <cellStyle name="Currency 3 14 3 2 4" xfId="26910" xr:uid="{00000000-0005-0000-0000-0000913A0000}"/>
    <cellStyle name="Currency 3 14 3 2 5" xfId="45374" xr:uid="{00000000-0005-0000-0000-0000923A0000}"/>
    <cellStyle name="Currency 3 14 3 3" xfId="11037" xr:uid="{00000000-0005-0000-0000-0000933A0000}"/>
    <cellStyle name="Currency 3 14 3 3 2" xfId="29997" xr:uid="{00000000-0005-0000-0000-0000943A0000}"/>
    <cellStyle name="Currency 3 14 3 3 3" xfId="48461" xr:uid="{00000000-0005-0000-0000-0000953A0000}"/>
    <cellStyle name="Currency 3 14 3 4" xfId="17189" xr:uid="{00000000-0005-0000-0000-0000963A0000}"/>
    <cellStyle name="Currency 3 14 3 4 2" xfId="36149" xr:uid="{00000000-0005-0000-0000-0000973A0000}"/>
    <cellStyle name="Currency 3 14 3 4 3" xfId="54613" xr:uid="{00000000-0005-0000-0000-0000983A0000}"/>
    <cellStyle name="Currency 3 14 3 5" xfId="23844" xr:uid="{00000000-0005-0000-0000-0000993A0000}"/>
    <cellStyle name="Currency 3 14 3 6" xfId="42308" xr:uid="{00000000-0005-0000-0000-00009A3A0000}"/>
    <cellStyle name="Currency 3 14 4" xfId="6376" xr:uid="{00000000-0005-0000-0000-00009B3A0000}"/>
    <cellStyle name="Currency 3 14 4 2" xfId="12569" xr:uid="{00000000-0005-0000-0000-00009C3A0000}"/>
    <cellStyle name="Currency 3 14 4 2 2" xfId="31529" xr:uid="{00000000-0005-0000-0000-00009D3A0000}"/>
    <cellStyle name="Currency 3 14 4 2 3" xfId="49993" xr:uid="{00000000-0005-0000-0000-00009E3A0000}"/>
    <cellStyle name="Currency 3 14 4 3" xfId="18721" xr:uid="{00000000-0005-0000-0000-00009F3A0000}"/>
    <cellStyle name="Currency 3 14 4 3 2" xfId="37681" xr:uid="{00000000-0005-0000-0000-0000A03A0000}"/>
    <cellStyle name="Currency 3 14 4 3 3" xfId="56145" xr:uid="{00000000-0005-0000-0000-0000A13A0000}"/>
    <cellStyle name="Currency 3 14 4 4" xfId="25376" xr:uid="{00000000-0005-0000-0000-0000A23A0000}"/>
    <cellStyle name="Currency 3 14 4 5" xfId="43840" xr:uid="{00000000-0005-0000-0000-0000A33A0000}"/>
    <cellStyle name="Currency 3 14 5" xfId="9503" xr:uid="{00000000-0005-0000-0000-0000A43A0000}"/>
    <cellStyle name="Currency 3 14 5 2" xfId="28463" xr:uid="{00000000-0005-0000-0000-0000A53A0000}"/>
    <cellStyle name="Currency 3 14 5 3" xfId="46927" xr:uid="{00000000-0005-0000-0000-0000A63A0000}"/>
    <cellStyle name="Currency 3 14 6" xfId="15655" xr:uid="{00000000-0005-0000-0000-0000A73A0000}"/>
    <cellStyle name="Currency 3 14 6 2" xfId="34615" xr:uid="{00000000-0005-0000-0000-0000A83A0000}"/>
    <cellStyle name="Currency 3 14 6 3" xfId="53079" xr:uid="{00000000-0005-0000-0000-0000A93A0000}"/>
    <cellStyle name="Currency 3 14 7" xfId="22310" xr:uid="{00000000-0005-0000-0000-0000AA3A0000}"/>
    <cellStyle name="Currency 3 14 8" xfId="40771" xr:uid="{00000000-0005-0000-0000-0000AB3A0000}"/>
    <cellStyle name="Currency 3 15" xfId="2333" xr:uid="{00000000-0005-0000-0000-0000AC3A0000}"/>
    <cellStyle name="Currency 3 15 2" xfId="3983" xr:uid="{00000000-0005-0000-0000-0000AD3A0000}"/>
    <cellStyle name="Currency 3 15 2 2" xfId="5596" xr:uid="{00000000-0005-0000-0000-0000AE3A0000}"/>
    <cellStyle name="Currency 3 15 2 2 2" xfId="8681" xr:uid="{00000000-0005-0000-0000-0000AF3A0000}"/>
    <cellStyle name="Currency 3 15 2 2 2 2" xfId="14873" xr:uid="{00000000-0005-0000-0000-0000B03A0000}"/>
    <cellStyle name="Currency 3 15 2 2 2 2 2" xfId="33833" xr:uid="{00000000-0005-0000-0000-0000B13A0000}"/>
    <cellStyle name="Currency 3 15 2 2 2 2 3" xfId="52297" xr:uid="{00000000-0005-0000-0000-0000B23A0000}"/>
    <cellStyle name="Currency 3 15 2 2 2 3" xfId="21025" xr:uid="{00000000-0005-0000-0000-0000B33A0000}"/>
    <cellStyle name="Currency 3 15 2 2 2 3 2" xfId="39985" xr:uid="{00000000-0005-0000-0000-0000B43A0000}"/>
    <cellStyle name="Currency 3 15 2 2 2 3 3" xfId="58449" xr:uid="{00000000-0005-0000-0000-0000B53A0000}"/>
    <cellStyle name="Currency 3 15 2 2 2 4" xfId="27680" xr:uid="{00000000-0005-0000-0000-0000B63A0000}"/>
    <cellStyle name="Currency 3 15 2 2 2 5" xfId="46144" xr:uid="{00000000-0005-0000-0000-0000B73A0000}"/>
    <cellStyle name="Currency 3 15 2 2 3" xfId="11807" xr:uid="{00000000-0005-0000-0000-0000B83A0000}"/>
    <cellStyle name="Currency 3 15 2 2 3 2" xfId="30767" xr:uid="{00000000-0005-0000-0000-0000B93A0000}"/>
    <cellStyle name="Currency 3 15 2 2 3 3" xfId="49231" xr:uid="{00000000-0005-0000-0000-0000BA3A0000}"/>
    <cellStyle name="Currency 3 15 2 2 4" xfId="17959" xr:uid="{00000000-0005-0000-0000-0000BB3A0000}"/>
    <cellStyle name="Currency 3 15 2 2 4 2" xfId="36919" xr:uid="{00000000-0005-0000-0000-0000BC3A0000}"/>
    <cellStyle name="Currency 3 15 2 2 4 3" xfId="55383" xr:uid="{00000000-0005-0000-0000-0000BD3A0000}"/>
    <cellStyle name="Currency 3 15 2 2 5" xfId="24614" xr:uid="{00000000-0005-0000-0000-0000BE3A0000}"/>
    <cellStyle name="Currency 3 15 2 2 6" xfId="43078" xr:uid="{00000000-0005-0000-0000-0000BF3A0000}"/>
    <cellStyle name="Currency 3 15 2 3" xfId="7146" xr:uid="{00000000-0005-0000-0000-0000C03A0000}"/>
    <cellStyle name="Currency 3 15 2 3 2" xfId="13339" xr:uid="{00000000-0005-0000-0000-0000C13A0000}"/>
    <cellStyle name="Currency 3 15 2 3 2 2" xfId="32299" xr:uid="{00000000-0005-0000-0000-0000C23A0000}"/>
    <cellStyle name="Currency 3 15 2 3 2 3" xfId="50763" xr:uid="{00000000-0005-0000-0000-0000C33A0000}"/>
    <cellStyle name="Currency 3 15 2 3 3" xfId="19491" xr:uid="{00000000-0005-0000-0000-0000C43A0000}"/>
    <cellStyle name="Currency 3 15 2 3 3 2" xfId="38451" xr:uid="{00000000-0005-0000-0000-0000C53A0000}"/>
    <cellStyle name="Currency 3 15 2 3 3 3" xfId="56915" xr:uid="{00000000-0005-0000-0000-0000C63A0000}"/>
    <cellStyle name="Currency 3 15 2 3 4" xfId="26146" xr:uid="{00000000-0005-0000-0000-0000C73A0000}"/>
    <cellStyle name="Currency 3 15 2 3 5" xfId="44610" xr:uid="{00000000-0005-0000-0000-0000C83A0000}"/>
    <cellStyle name="Currency 3 15 2 4" xfId="10273" xr:uid="{00000000-0005-0000-0000-0000C93A0000}"/>
    <cellStyle name="Currency 3 15 2 4 2" xfId="29233" xr:uid="{00000000-0005-0000-0000-0000CA3A0000}"/>
    <cellStyle name="Currency 3 15 2 4 3" xfId="47697" xr:uid="{00000000-0005-0000-0000-0000CB3A0000}"/>
    <cellStyle name="Currency 3 15 2 5" xfId="16425" xr:uid="{00000000-0005-0000-0000-0000CC3A0000}"/>
    <cellStyle name="Currency 3 15 2 5 2" xfId="35385" xr:uid="{00000000-0005-0000-0000-0000CD3A0000}"/>
    <cellStyle name="Currency 3 15 2 5 3" xfId="53849" xr:uid="{00000000-0005-0000-0000-0000CE3A0000}"/>
    <cellStyle name="Currency 3 15 2 6" xfId="23080" xr:uid="{00000000-0005-0000-0000-0000CF3A0000}"/>
    <cellStyle name="Currency 3 15 2 7" xfId="41544" xr:uid="{00000000-0005-0000-0000-0000D03A0000}"/>
    <cellStyle name="Currency 3 15 3" xfId="4813" xr:uid="{00000000-0005-0000-0000-0000D13A0000}"/>
    <cellStyle name="Currency 3 15 3 2" xfId="7912" xr:uid="{00000000-0005-0000-0000-0000D23A0000}"/>
    <cellStyle name="Currency 3 15 3 2 2" xfId="14104" xr:uid="{00000000-0005-0000-0000-0000D33A0000}"/>
    <cellStyle name="Currency 3 15 3 2 2 2" xfId="33064" xr:uid="{00000000-0005-0000-0000-0000D43A0000}"/>
    <cellStyle name="Currency 3 15 3 2 2 3" xfId="51528" xr:uid="{00000000-0005-0000-0000-0000D53A0000}"/>
    <cellStyle name="Currency 3 15 3 2 3" xfId="20256" xr:uid="{00000000-0005-0000-0000-0000D63A0000}"/>
    <cellStyle name="Currency 3 15 3 2 3 2" xfId="39216" xr:uid="{00000000-0005-0000-0000-0000D73A0000}"/>
    <cellStyle name="Currency 3 15 3 2 3 3" xfId="57680" xr:uid="{00000000-0005-0000-0000-0000D83A0000}"/>
    <cellStyle name="Currency 3 15 3 2 4" xfId="26911" xr:uid="{00000000-0005-0000-0000-0000D93A0000}"/>
    <cellStyle name="Currency 3 15 3 2 5" xfId="45375" xr:uid="{00000000-0005-0000-0000-0000DA3A0000}"/>
    <cellStyle name="Currency 3 15 3 3" xfId="11038" xr:uid="{00000000-0005-0000-0000-0000DB3A0000}"/>
    <cellStyle name="Currency 3 15 3 3 2" xfId="29998" xr:uid="{00000000-0005-0000-0000-0000DC3A0000}"/>
    <cellStyle name="Currency 3 15 3 3 3" xfId="48462" xr:uid="{00000000-0005-0000-0000-0000DD3A0000}"/>
    <cellStyle name="Currency 3 15 3 4" xfId="17190" xr:uid="{00000000-0005-0000-0000-0000DE3A0000}"/>
    <cellStyle name="Currency 3 15 3 4 2" xfId="36150" xr:uid="{00000000-0005-0000-0000-0000DF3A0000}"/>
    <cellStyle name="Currency 3 15 3 4 3" xfId="54614" xr:uid="{00000000-0005-0000-0000-0000E03A0000}"/>
    <cellStyle name="Currency 3 15 3 5" xfId="23845" xr:uid="{00000000-0005-0000-0000-0000E13A0000}"/>
    <cellStyle name="Currency 3 15 3 6" xfId="42309" xr:uid="{00000000-0005-0000-0000-0000E23A0000}"/>
    <cellStyle name="Currency 3 15 4" xfId="6377" xr:uid="{00000000-0005-0000-0000-0000E33A0000}"/>
    <cellStyle name="Currency 3 15 4 2" xfId="12570" xr:uid="{00000000-0005-0000-0000-0000E43A0000}"/>
    <cellStyle name="Currency 3 15 4 2 2" xfId="31530" xr:uid="{00000000-0005-0000-0000-0000E53A0000}"/>
    <cellStyle name="Currency 3 15 4 2 3" xfId="49994" xr:uid="{00000000-0005-0000-0000-0000E63A0000}"/>
    <cellStyle name="Currency 3 15 4 3" xfId="18722" xr:uid="{00000000-0005-0000-0000-0000E73A0000}"/>
    <cellStyle name="Currency 3 15 4 3 2" xfId="37682" xr:uid="{00000000-0005-0000-0000-0000E83A0000}"/>
    <cellStyle name="Currency 3 15 4 3 3" xfId="56146" xr:uid="{00000000-0005-0000-0000-0000E93A0000}"/>
    <cellStyle name="Currency 3 15 4 4" xfId="25377" xr:uid="{00000000-0005-0000-0000-0000EA3A0000}"/>
    <cellStyle name="Currency 3 15 4 5" xfId="43841" xr:uid="{00000000-0005-0000-0000-0000EB3A0000}"/>
    <cellStyle name="Currency 3 15 5" xfId="9504" xr:uid="{00000000-0005-0000-0000-0000EC3A0000}"/>
    <cellStyle name="Currency 3 15 5 2" xfId="28464" xr:uid="{00000000-0005-0000-0000-0000ED3A0000}"/>
    <cellStyle name="Currency 3 15 5 3" xfId="46928" xr:uid="{00000000-0005-0000-0000-0000EE3A0000}"/>
    <cellStyle name="Currency 3 15 6" xfId="15656" xr:uid="{00000000-0005-0000-0000-0000EF3A0000}"/>
    <cellStyle name="Currency 3 15 6 2" xfId="34616" xr:uid="{00000000-0005-0000-0000-0000F03A0000}"/>
    <cellStyle name="Currency 3 15 6 3" xfId="53080" xr:uid="{00000000-0005-0000-0000-0000F13A0000}"/>
    <cellStyle name="Currency 3 15 7" xfId="22311" xr:uid="{00000000-0005-0000-0000-0000F23A0000}"/>
    <cellStyle name="Currency 3 15 8" xfId="40772" xr:uid="{00000000-0005-0000-0000-0000F33A0000}"/>
    <cellStyle name="Currency 3 16" xfId="2334" xr:uid="{00000000-0005-0000-0000-0000F43A0000}"/>
    <cellStyle name="Currency 3 16 2" xfId="3984" xr:uid="{00000000-0005-0000-0000-0000F53A0000}"/>
    <cellStyle name="Currency 3 16 2 2" xfId="5597" xr:uid="{00000000-0005-0000-0000-0000F63A0000}"/>
    <cellStyle name="Currency 3 16 2 2 2" xfId="8682" xr:uid="{00000000-0005-0000-0000-0000F73A0000}"/>
    <cellStyle name="Currency 3 16 2 2 2 2" xfId="14874" xr:uid="{00000000-0005-0000-0000-0000F83A0000}"/>
    <cellStyle name="Currency 3 16 2 2 2 2 2" xfId="33834" xr:uid="{00000000-0005-0000-0000-0000F93A0000}"/>
    <cellStyle name="Currency 3 16 2 2 2 2 3" xfId="52298" xr:uid="{00000000-0005-0000-0000-0000FA3A0000}"/>
    <cellStyle name="Currency 3 16 2 2 2 3" xfId="21026" xr:uid="{00000000-0005-0000-0000-0000FB3A0000}"/>
    <cellStyle name="Currency 3 16 2 2 2 3 2" xfId="39986" xr:uid="{00000000-0005-0000-0000-0000FC3A0000}"/>
    <cellStyle name="Currency 3 16 2 2 2 3 3" xfId="58450" xr:uid="{00000000-0005-0000-0000-0000FD3A0000}"/>
    <cellStyle name="Currency 3 16 2 2 2 4" xfId="27681" xr:uid="{00000000-0005-0000-0000-0000FE3A0000}"/>
    <cellStyle name="Currency 3 16 2 2 2 5" xfId="46145" xr:uid="{00000000-0005-0000-0000-0000FF3A0000}"/>
    <cellStyle name="Currency 3 16 2 2 3" xfId="11808" xr:uid="{00000000-0005-0000-0000-0000003B0000}"/>
    <cellStyle name="Currency 3 16 2 2 3 2" xfId="30768" xr:uid="{00000000-0005-0000-0000-0000013B0000}"/>
    <cellStyle name="Currency 3 16 2 2 3 3" xfId="49232" xr:uid="{00000000-0005-0000-0000-0000023B0000}"/>
    <cellStyle name="Currency 3 16 2 2 4" xfId="17960" xr:uid="{00000000-0005-0000-0000-0000033B0000}"/>
    <cellStyle name="Currency 3 16 2 2 4 2" xfId="36920" xr:uid="{00000000-0005-0000-0000-0000043B0000}"/>
    <cellStyle name="Currency 3 16 2 2 4 3" xfId="55384" xr:uid="{00000000-0005-0000-0000-0000053B0000}"/>
    <cellStyle name="Currency 3 16 2 2 5" xfId="24615" xr:uid="{00000000-0005-0000-0000-0000063B0000}"/>
    <cellStyle name="Currency 3 16 2 2 6" xfId="43079" xr:uid="{00000000-0005-0000-0000-0000073B0000}"/>
    <cellStyle name="Currency 3 16 2 3" xfId="7147" xr:uid="{00000000-0005-0000-0000-0000083B0000}"/>
    <cellStyle name="Currency 3 16 2 3 2" xfId="13340" xr:uid="{00000000-0005-0000-0000-0000093B0000}"/>
    <cellStyle name="Currency 3 16 2 3 2 2" xfId="32300" xr:uid="{00000000-0005-0000-0000-00000A3B0000}"/>
    <cellStyle name="Currency 3 16 2 3 2 3" xfId="50764" xr:uid="{00000000-0005-0000-0000-00000B3B0000}"/>
    <cellStyle name="Currency 3 16 2 3 3" xfId="19492" xr:uid="{00000000-0005-0000-0000-00000C3B0000}"/>
    <cellStyle name="Currency 3 16 2 3 3 2" xfId="38452" xr:uid="{00000000-0005-0000-0000-00000D3B0000}"/>
    <cellStyle name="Currency 3 16 2 3 3 3" xfId="56916" xr:uid="{00000000-0005-0000-0000-00000E3B0000}"/>
    <cellStyle name="Currency 3 16 2 3 4" xfId="26147" xr:uid="{00000000-0005-0000-0000-00000F3B0000}"/>
    <cellStyle name="Currency 3 16 2 3 5" xfId="44611" xr:uid="{00000000-0005-0000-0000-0000103B0000}"/>
    <cellStyle name="Currency 3 16 2 4" xfId="10274" xr:uid="{00000000-0005-0000-0000-0000113B0000}"/>
    <cellStyle name="Currency 3 16 2 4 2" xfId="29234" xr:uid="{00000000-0005-0000-0000-0000123B0000}"/>
    <cellStyle name="Currency 3 16 2 4 3" xfId="47698" xr:uid="{00000000-0005-0000-0000-0000133B0000}"/>
    <cellStyle name="Currency 3 16 2 5" xfId="16426" xr:uid="{00000000-0005-0000-0000-0000143B0000}"/>
    <cellStyle name="Currency 3 16 2 5 2" xfId="35386" xr:uid="{00000000-0005-0000-0000-0000153B0000}"/>
    <cellStyle name="Currency 3 16 2 5 3" xfId="53850" xr:uid="{00000000-0005-0000-0000-0000163B0000}"/>
    <cellStyle name="Currency 3 16 2 6" xfId="23081" xr:uid="{00000000-0005-0000-0000-0000173B0000}"/>
    <cellStyle name="Currency 3 16 2 7" xfId="41545" xr:uid="{00000000-0005-0000-0000-0000183B0000}"/>
    <cellStyle name="Currency 3 16 3" xfId="4814" xr:uid="{00000000-0005-0000-0000-0000193B0000}"/>
    <cellStyle name="Currency 3 16 3 2" xfId="7913" xr:uid="{00000000-0005-0000-0000-00001A3B0000}"/>
    <cellStyle name="Currency 3 16 3 2 2" xfId="14105" xr:uid="{00000000-0005-0000-0000-00001B3B0000}"/>
    <cellStyle name="Currency 3 16 3 2 2 2" xfId="33065" xr:uid="{00000000-0005-0000-0000-00001C3B0000}"/>
    <cellStyle name="Currency 3 16 3 2 2 3" xfId="51529" xr:uid="{00000000-0005-0000-0000-00001D3B0000}"/>
    <cellStyle name="Currency 3 16 3 2 3" xfId="20257" xr:uid="{00000000-0005-0000-0000-00001E3B0000}"/>
    <cellStyle name="Currency 3 16 3 2 3 2" xfId="39217" xr:uid="{00000000-0005-0000-0000-00001F3B0000}"/>
    <cellStyle name="Currency 3 16 3 2 3 3" xfId="57681" xr:uid="{00000000-0005-0000-0000-0000203B0000}"/>
    <cellStyle name="Currency 3 16 3 2 4" xfId="26912" xr:uid="{00000000-0005-0000-0000-0000213B0000}"/>
    <cellStyle name="Currency 3 16 3 2 5" xfId="45376" xr:uid="{00000000-0005-0000-0000-0000223B0000}"/>
    <cellStyle name="Currency 3 16 3 3" xfId="11039" xr:uid="{00000000-0005-0000-0000-0000233B0000}"/>
    <cellStyle name="Currency 3 16 3 3 2" xfId="29999" xr:uid="{00000000-0005-0000-0000-0000243B0000}"/>
    <cellStyle name="Currency 3 16 3 3 3" xfId="48463" xr:uid="{00000000-0005-0000-0000-0000253B0000}"/>
    <cellStyle name="Currency 3 16 3 4" xfId="17191" xr:uid="{00000000-0005-0000-0000-0000263B0000}"/>
    <cellStyle name="Currency 3 16 3 4 2" xfId="36151" xr:uid="{00000000-0005-0000-0000-0000273B0000}"/>
    <cellStyle name="Currency 3 16 3 4 3" xfId="54615" xr:uid="{00000000-0005-0000-0000-0000283B0000}"/>
    <cellStyle name="Currency 3 16 3 5" xfId="23846" xr:uid="{00000000-0005-0000-0000-0000293B0000}"/>
    <cellStyle name="Currency 3 16 3 6" xfId="42310" xr:uid="{00000000-0005-0000-0000-00002A3B0000}"/>
    <cellStyle name="Currency 3 16 4" xfId="6378" xr:uid="{00000000-0005-0000-0000-00002B3B0000}"/>
    <cellStyle name="Currency 3 16 4 2" xfId="12571" xr:uid="{00000000-0005-0000-0000-00002C3B0000}"/>
    <cellStyle name="Currency 3 16 4 2 2" xfId="31531" xr:uid="{00000000-0005-0000-0000-00002D3B0000}"/>
    <cellStyle name="Currency 3 16 4 2 3" xfId="49995" xr:uid="{00000000-0005-0000-0000-00002E3B0000}"/>
    <cellStyle name="Currency 3 16 4 3" xfId="18723" xr:uid="{00000000-0005-0000-0000-00002F3B0000}"/>
    <cellStyle name="Currency 3 16 4 3 2" xfId="37683" xr:uid="{00000000-0005-0000-0000-0000303B0000}"/>
    <cellStyle name="Currency 3 16 4 3 3" xfId="56147" xr:uid="{00000000-0005-0000-0000-0000313B0000}"/>
    <cellStyle name="Currency 3 16 4 4" xfId="25378" xr:uid="{00000000-0005-0000-0000-0000323B0000}"/>
    <cellStyle name="Currency 3 16 4 5" xfId="43842" xr:uid="{00000000-0005-0000-0000-0000333B0000}"/>
    <cellStyle name="Currency 3 16 5" xfId="9505" xr:uid="{00000000-0005-0000-0000-0000343B0000}"/>
    <cellStyle name="Currency 3 16 5 2" xfId="28465" xr:uid="{00000000-0005-0000-0000-0000353B0000}"/>
    <cellStyle name="Currency 3 16 5 3" xfId="46929" xr:uid="{00000000-0005-0000-0000-0000363B0000}"/>
    <cellStyle name="Currency 3 16 6" xfId="15657" xr:uid="{00000000-0005-0000-0000-0000373B0000}"/>
    <cellStyle name="Currency 3 16 6 2" xfId="34617" xr:uid="{00000000-0005-0000-0000-0000383B0000}"/>
    <cellStyle name="Currency 3 16 6 3" xfId="53081" xr:uid="{00000000-0005-0000-0000-0000393B0000}"/>
    <cellStyle name="Currency 3 16 7" xfId="22312" xr:uid="{00000000-0005-0000-0000-00003A3B0000}"/>
    <cellStyle name="Currency 3 16 8" xfId="40773" xr:uid="{00000000-0005-0000-0000-00003B3B0000}"/>
    <cellStyle name="Currency 3 17" xfId="2335" xr:uid="{00000000-0005-0000-0000-00003C3B0000}"/>
    <cellStyle name="Currency 3 17 2" xfId="3985" xr:uid="{00000000-0005-0000-0000-00003D3B0000}"/>
    <cellStyle name="Currency 3 17 2 2" xfId="5598" xr:uid="{00000000-0005-0000-0000-00003E3B0000}"/>
    <cellStyle name="Currency 3 17 2 2 2" xfId="8683" xr:uid="{00000000-0005-0000-0000-00003F3B0000}"/>
    <cellStyle name="Currency 3 17 2 2 2 2" xfId="14875" xr:uid="{00000000-0005-0000-0000-0000403B0000}"/>
    <cellStyle name="Currency 3 17 2 2 2 2 2" xfId="33835" xr:uid="{00000000-0005-0000-0000-0000413B0000}"/>
    <cellStyle name="Currency 3 17 2 2 2 2 3" xfId="52299" xr:uid="{00000000-0005-0000-0000-0000423B0000}"/>
    <cellStyle name="Currency 3 17 2 2 2 3" xfId="21027" xr:uid="{00000000-0005-0000-0000-0000433B0000}"/>
    <cellStyle name="Currency 3 17 2 2 2 3 2" xfId="39987" xr:uid="{00000000-0005-0000-0000-0000443B0000}"/>
    <cellStyle name="Currency 3 17 2 2 2 3 3" xfId="58451" xr:uid="{00000000-0005-0000-0000-0000453B0000}"/>
    <cellStyle name="Currency 3 17 2 2 2 4" xfId="27682" xr:uid="{00000000-0005-0000-0000-0000463B0000}"/>
    <cellStyle name="Currency 3 17 2 2 2 5" xfId="46146" xr:uid="{00000000-0005-0000-0000-0000473B0000}"/>
    <cellStyle name="Currency 3 17 2 2 3" xfId="11809" xr:uid="{00000000-0005-0000-0000-0000483B0000}"/>
    <cellStyle name="Currency 3 17 2 2 3 2" xfId="30769" xr:uid="{00000000-0005-0000-0000-0000493B0000}"/>
    <cellStyle name="Currency 3 17 2 2 3 3" xfId="49233" xr:uid="{00000000-0005-0000-0000-00004A3B0000}"/>
    <cellStyle name="Currency 3 17 2 2 4" xfId="17961" xr:uid="{00000000-0005-0000-0000-00004B3B0000}"/>
    <cellStyle name="Currency 3 17 2 2 4 2" xfId="36921" xr:uid="{00000000-0005-0000-0000-00004C3B0000}"/>
    <cellStyle name="Currency 3 17 2 2 4 3" xfId="55385" xr:uid="{00000000-0005-0000-0000-00004D3B0000}"/>
    <cellStyle name="Currency 3 17 2 2 5" xfId="24616" xr:uid="{00000000-0005-0000-0000-00004E3B0000}"/>
    <cellStyle name="Currency 3 17 2 2 6" xfId="43080" xr:uid="{00000000-0005-0000-0000-00004F3B0000}"/>
    <cellStyle name="Currency 3 17 2 3" xfId="7148" xr:uid="{00000000-0005-0000-0000-0000503B0000}"/>
    <cellStyle name="Currency 3 17 2 3 2" xfId="13341" xr:uid="{00000000-0005-0000-0000-0000513B0000}"/>
    <cellStyle name="Currency 3 17 2 3 2 2" xfId="32301" xr:uid="{00000000-0005-0000-0000-0000523B0000}"/>
    <cellStyle name="Currency 3 17 2 3 2 3" xfId="50765" xr:uid="{00000000-0005-0000-0000-0000533B0000}"/>
    <cellStyle name="Currency 3 17 2 3 3" xfId="19493" xr:uid="{00000000-0005-0000-0000-0000543B0000}"/>
    <cellStyle name="Currency 3 17 2 3 3 2" xfId="38453" xr:uid="{00000000-0005-0000-0000-0000553B0000}"/>
    <cellStyle name="Currency 3 17 2 3 3 3" xfId="56917" xr:uid="{00000000-0005-0000-0000-0000563B0000}"/>
    <cellStyle name="Currency 3 17 2 3 4" xfId="26148" xr:uid="{00000000-0005-0000-0000-0000573B0000}"/>
    <cellStyle name="Currency 3 17 2 3 5" xfId="44612" xr:uid="{00000000-0005-0000-0000-0000583B0000}"/>
    <cellStyle name="Currency 3 17 2 4" xfId="10275" xr:uid="{00000000-0005-0000-0000-0000593B0000}"/>
    <cellStyle name="Currency 3 17 2 4 2" xfId="29235" xr:uid="{00000000-0005-0000-0000-00005A3B0000}"/>
    <cellStyle name="Currency 3 17 2 4 3" xfId="47699" xr:uid="{00000000-0005-0000-0000-00005B3B0000}"/>
    <cellStyle name="Currency 3 17 2 5" xfId="16427" xr:uid="{00000000-0005-0000-0000-00005C3B0000}"/>
    <cellStyle name="Currency 3 17 2 5 2" xfId="35387" xr:uid="{00000000-0005-0000-0000-00005D3B0000}"/>
    <cellStyle name="Currency 3 17 2 5 3" xfId="53851" xr:uid="{00000000-0005-0000-0000-00005E3B0000}"/>
    <cellStyle name="Currency 3 17 2 6" xfId="23082" xr:uid="{00000000-0005-0000-0000-00005F3B0000}"/>
    <cellStyle name="Currency 3 17 2 7" xfId="41546" xr:uid="{00000000-0005-0000-0000-0000603B0000}"/>
    <cellStyle name="Currency 3 17 3" xfId="4815" xr:uid="{00000000-0005-0000-0000-0000613B0000}"/>
    <cellStyle name="Currency 3 17 3 2" xfId="7914" xr:uid="{00000000-0005-0000-0000-0000623B0000}"/>
    <cellStyle name="Currency 3 17 3 2 2" xfId="14106" xr:uid="{00000000-0005-0000-0000-0000633B0000}"/>
    <cellStyle name="Currency 3 17 3 2 2 2" xfId="33066" xr:uid="{00000000-0005-0000-0000-0000643B0000}"/>
    <cellStyle name="Currency 3 17 3 2 2 3" xfId="51530" xr:uid="{00000000-0005-0000-0000-0000653B0000}"/>
    <cellStyle name="Currency 3 17 3 2 3" xfId="20258" xr:uid="{00000000-0005-0000-0000-0000663B0000}"/>
    <cellStyle name="Currency 3 17 3 2 3 2" xfId="39218" xr:uid="{00000000-0005-0000-0000-0000673B0000}"/>
    <cellStyle name="Currency 3 17 3 2 3 3" xfId="57682" xr:uid="{00000000-0005-0000-0000-0000683B0000}"/>
    <cellStyle name="Currency 3 17 3 2 4" xfId="26913" xr:uid="{00000000-0005-0000-0000-0000693B0000}"/>
    <cellStyle name="Currency 3 17 3 2 5" xfId="45377" xr:uid="{00000000-0005-0000-0000-00006A3B0000}"/>
    <cellStyle name="Currency 3 17 3 3" xfId="11040" xr:uid="{00000000-0005-0000-0000-00006B3B0000}"/>
    <cellStyle name="Currency 3 17 3 3 2" xfId="30000" xr:uid="{00000000-0005-0000-0000-00006C3B0000}"/>
    <cellStyle name="Currency 3 17 3 3 3" xfId="48464" xr:uid="{00000000-0005-0000-0000-00006D3B0000}"/>
    <cellStyle name="Currency 3 17 3 4" xfId="17192" xr:uid="{00000000-0005-0000-0000-00006E3B0000}"/>
    <cellStyle name="Currency 3 17 3 4 2" xfId="36152" xr:uid="{00000000-0005-0000-0000-00006F3B0000}"/>
    <cellStyle name="Currency 3 17 3 4 3" xfId="54616" xr:uid="{00000000-0005-0000-0000-0000703B0000}"/>
    <cellStyle name="Currency 3 17 3 5" xfId="23847" xr:uid="{00000000-0005-0000-0000-0000713B0000}"/>
    <cellStyle name="Currency 3 17 3 6" xfId="42311" xr:uid="{00000000-0005-0000-0000-0000723B0000}"/>
    <cellStyle name="Currency 3 17 4" xfId="6379" xr:uid="{00000000-0005-0000-0000-0000733B0000}"/>
    <cellStyle name="Currency 3 17 4 2" xfId="12572" xr:uid="{00000000-0005-0000-0000-0000743B0000}"/>
    <cellStyle name="Currency 3 17 4 2 2" xfId="31532" xr:uid="{00000000-0005-0000-0000-0000753B0000}"/>
    <cellStyle name="Currency 3 17 4 2 3" xfId="49996" xr:uid="{00000000-0005-0000-0000-0000763B0000}"/>
    <cellStyle name="Currency 3 17 4 3" xfId="18724" xr:uid="{00000000-0005-0000-0000-0000773B0000}"/>
    <cellStyle name="Currency 3 17 4 3 2" xfId="37684" xr:uid="{00000000-0005-0000-0000-0000783B0000}"/>
    <cellStyle name="Currency 3 17 4 3 3" xfId="56148" xr:uid="{00000000-0005-0000-0000-0000793B0000}"/>
    <cellStyle name="Currency 3 17 4 4" xfId="25379" xr:uid="{00000000-0005-0000-0000-00007A3B0000}"/>
    <cellStyle name="Currency 3 17 4 5" xfId="43843" xr:uid="{00000000-0005-0000-0000-00007B3B0000}"/>
    <cellStyle name="Currency 3 17 5" xfId="9506" xr:uid="{00000000-0005-0000-0000-00007C3B0000}"/>
    <cellStyle name="Currency 3 17 5 2" xfId="28466" xr:uid="{00000000-0005-0000-0000-00007D3B0000}"/>
    <cellStyle name="Currency 3 17 5 3" xfId="46930" xr:uid="{00000000-0005-0000-0000-00007E3B0000}"/>
    <cellStyle name="Currency 3 17 6" xfId="15658" xr:uid="{00000000-0005-0000-0000-00007F3B0000}"/>
    <cellStyle name="Currency 3 17 6 2" xfId="34618" xr:uid="{00000000-0005-0000-0000-0000803B0000}"/>
    <cellStyle name="Currency 3 17 6 3" xfId="53082" xr:uid="{00000000-0005-0000-0000-0000813B0000}"/>
    <cellStyle name="Currency 3 17 7" xfId="22313" xr:uid="{00000000-0005-0000-0000-0000823B0000}"/>
    <cellStyle name="Currency 3 17 8" xfId="40774" xr:uid="{00000000-0005-0000-0000-0000833B0000}"/>
    <cellStyle name="Currency 3 18" xfId="2336" xr:uid="{00000000-0005-0000-0000-0000843B0000}"/>
    <cellStyle name="Currency 3 18 2" xfId="3986" xr:uid="{00000000-0005-0000-0000-0000853B0000}"/>
    <cellStyle name="Currency 3 18 2 2" xfId="5599" xr:uid="{00000000-0005-0000-0000-0000863B0000}"/>
    <cellStyle name="Currency 3 18 2 2 2" xfId="8684" xr:uid="{00000000-0005-0000-0000-0000873B0000}"/>
    <cellStyle name="Currency 3 18 2 2 2 2" xfId="14876" xr:uid="{00000000-0005-0000-0000-0000883B0000}"/>
    <cellStyle name="Currency 3 18 2 2 2 2 2" xfId="33836" xr:uid="{00000000-0005-0000-0000-0000893B0000}"/>
    <cellStyle name="Currency 3 18 2 2 2 2 3" xfId="52300" xr:uid="{00000000-0005-0000-0000-00008A3B0000}"/>
    <cellStyle name="Currency 3 18 2 2 2 3" xfId="21028" xr:uid="{00000000-0005-0000-0000-00008B3B0000}"/>
    <cellStyle name="Currency 3 18 2 2 2 3 2" xfId="39988" xr:uid="{00000000-0005-0000-0000-00008C3B0000}"/>
    <cellStyle name="Currency 3 18 2 2 2 3 3" xfId="58452" xr:uid="{00000000-0005-0000-0000-00008D3B0000}"/>
    <cellStyle name="Currency 3 18 2 2 2 4" xfId="27683" xr:uid="{00000000-0005-0000-0000-00008E3B0000}"/>
    <cellStyle name="Currency 3 18 2 2 2 5" xfId="46147" xr:uid="{00000000-0005-0000-0000-00008F3B0000}"/>
    <cellStyle name="Currency 3 18 2 2 3" xfId="11810" xr:uid="{00000000-0005-0000-0000-0000903B0000}"/>
    <cellStyle name="Currency 3 18 2 2 3 2" xfId="30770" xr:uid="{00000000-0005-0000-0000-0000913B0000}"/>
    <cellStyle name="Currency 3 18 2 2 3 3" xfId="49234" xr:uid="{00000000-0005-0000-0000-0000923B0000}"/>
    <cellStyle name="Currency 3 18 2 2 4" xfId="17962" xr:uid="{00000000-0005-0000-0000-0000933B0000}"/>
    <cellStyle name="Currency 3 18 2 2 4 2" xfId="36922" xr:uid="{00000000-0005-0000-0000-0000943B0000}"/>
    <cellStyle name="Currency 3 18 2 2 4 3" xfId="55386" xr:uid="{00000000-0005-0000-0000-0000953B0000}"/>
    <cellStyle name="Currency 3 18 2 2 5" xfId="24617" xr:uid="{00000000-0005-0000-0000-0000963B0000}"/>
    <cellStyle name="Currency 3 18 2 2 6" xfId="43081" xr:uid="{00000000-0005-0000-0000-0000973B0000}"/>
    <cellStyle name="Currency 3 18 2 3" xfId="7149" xr:uid="{00000000-0005-0000-0000-0000983B0000}"/>
    <cellStyle name="Currency 3 18 2 3 2" xfId="13342" xr:uid="{00000000-0005-0000-0000-0000993B0000}"/>
    <cellStyle name="Currency 3 18 2 3 2 2" xfId="32302" xr:uid="{00000000-0005-0000-0000-00009A3B0000}"/>
    <cellStyle name="Currency 3 18 2 3 2 3" xfId="50766" xr:uid="{00000000-0005-0000-0000-00009B3B0000}"/>
    <cellStyle name="Currency 3 18 2 3 3" xfId="19494" xr:uid="{00000000-0005-0000-0000-00009C3B0000}"/>
    <cellStyle name="Currency 3 18 2 3 3 2" xfId="38454" xr:uid="{00000000-0005-0000-0000-00009D3B0000}"/>
    <cellStyle name="Currency 3 18 2 3 3 3" xfId="56918" xr:uid="{00000000-0005-0000-0000-00009E3B0000}"/>
    <cellStyle name="Currency 3 18 2 3 4" xfId="26149" xr:uid="{00000000-0005-0000-0000-00009F3B0000}"/>
    <cellStyle name="Currency 3 18 2 3 5" xfId="44613" xr:uid="{00000000-0005-0000-0000-0000A03B0000}"/>
    <cellStyle name="Currency 3 18 2 4" xfId="10276" xr:uid="{00000000-0005-0000-0000-0000A13B0000}"/>
    <cellStyle name="Currency 3 18 2 4 2" xfId="29236" xr:uid="{00000000-0005-0000-0000-0000A23B0000}"/>
    <cellStyle name="Currency 3 18 2 4 3" xfId="47700" xr:uid="{00000000-0005-0000-0000-0000A33B0000}"/>
    <cellStyle name="Currency 3 18 2 5" xfId="16428" xr:uid="{00000000-0005-0000-0000-0000A43B0000}"/>
    <cellStyle name="Currency 3 18 2 5 2" xfId="35388" xr:uid="{00000000-0005-0000-0000-0000A53B0000}"/>
    <cellStyle name="Currency 3 18 2 5 3" xfId="53852" xr:uid="{00000000-0005-0000-0000-0000A63B0000}"/>
    <cellStyle name="Currency 3 18 2 6" xfId="23083" xr:uid="{00000000-0005-0000-0000-0000A73B0000}"/>
    <cellStyle name="Currency 3 18 2 7" xfId="41547" xr:uid="{00000000-0005-0000-0000-0000A83B0000}"/>
    <cellStyle name="Currency 3 18 3" xfId="4816" xr:uid="{00000000-0005-0000-0000-0000A93B0000}"/>
    <cellStyle name="Currency 3 18 3 2" xfId="7915" xr:uid="{00000000-0005-0000-0000-0000AA3B0000}"/>
    <cellStyle name="Currency 3 18 3 2 2" xfId="14107" xr:uid="{00000000-0005-0000-0000-0000AB3B0000}"/>
    <cellStyle name="Currency 3 18 3 2 2 2" xfId="33067" xr:uid="{00000000-0005-0000-0000-0000AC3B0000}"/>
    <cellStyle name="Currency 3 18 3 2 2 3" xfId="51531" xr:uid="{00000000-0005-0000-0000-0000AD3B0000}"/>
    <cellStyle name="Currency 3 18 3 2 3" xfId="20259" xr:uid="{00000000-0005-0000-0000-0000AE3B0000}"/>
    <cellStyle name="Currency 3 18 3 2 3 2" xfId="39219" xr:uid="{00000000-0005-0000-0000-0000AF3B0000}"/>
    <cellStyle name="Currency 3 18 3 2 3 3" xfId="57683" xr:uid="{00000000-0005-0000-0000-0000B03B0000}"/>
    <cellStyle name="Currency 3 18 3 2 4" xfId="26914" xr:uid="{00000000-0005-0000-0000-0000B13B0000}"/>
    <cellStyle name="Currency 3 18 3 2 5" xfId="45378" xr:uid="{00000000-0005-0000-0000-0000B23B0000}"/>
    <cellStyle name="Currency 3 18 3 3" xfId="11041" xr:uid="{00000000-0005-0000-0000-0000B33B0000}"/>
    <cellStyle name="Currency 3 18 3 3 2" xfId="30001" xr:uid="{00000000-0005-0000-0000-0000B43B0000}"/>
    <cellStyle name="Currency 3 18 3 3 3" xfId="48465" xr:uid="{00000000-0005-0000-0000-0000B53B0000}"/>
    <cellStyle name="Currency 3 18 3 4" xfId="17193" xr:uid="{00000000-0005-0000-0000-0000B63B0000}"/>
    <cellStyle name="Currency 3 18 3 4 2" xfId="36153" xr:uid="{00000000-0005-0000-0000-0000B73B0000}"/>
    <cellStyle name="Currency 3 18 3 4 3" xfId="54617" xr:uid="{00000000-0005-0000-0000-0000B83B0000}"/>
    <cellStyle name="Currency 3 18 3 5" xfId="23848" xr:uid="{00000000-0005-0000-0000-0000B93B0000}"/>
    <cellStyle name="Currency 3 18 3 6" xfId="42312" xr:uid="{00000000-0005-0000-0000-0000BA3B0000}"/>
    <cellStyle name="Currency 3 18 4" xfId="6380" xr:uid="{00000000-0005-0000-0000-0000BB3B0000}"/>
    <cellStyle name="Currency 3 18 4 2" xfId="12573" xr:uid="{00000000-0005-0000-0000-0000BC3B0000}"/>
    <cellStyle name="Currency 3 18 4 2 2" xfId="31533" xr:uid="{00000000-0005-0000-0000-0000BD3B0000}"/>
    <cellStyle name="Currency 3 18 4 2 3" xfId="49997" xr:uid="{00000000-0005-0000-0000-0000BE3B0000}"/>
    <cellStyle name="Currency 3 18 4 3" xfId="18725" xr:uid="{00000000-0005-0000-0000-0000BF3B0000}"/>
    <cellStyle name="Currency 3 18 4 3 2" xfId="37685" xr:uid="{00000000-0005-0000-0000-0000C03B0000}"/>
    <cellStyle name="Currency 3 18 4 3 3" xfId="56149" xr:uid="{00000000-0005-0000-0000-0000C13B0000}"/>
    <cellStyle name="Currency 3 18 4 4" xfId="25380" xr:uid="{00000000-0005-0000-0000-0000C23B0000}"/>
    <cellStyle name="Currency 3 18 4 5" xfId="43844" xr:uid="{00000000-0005-0000-0000-0000C33B0000}"/>
    <cellStyle name="Currency 3 18 5" xfId="9507" xr:uid="{00000000-0005-0000-0000-0000C43B0000}"/>
    <cellStyle name="Currency 3 18 5 2" xfId="28467" xr:uid="{00000000-0005-0000-0000-0000C53B0000}"/>
    <cellStyle name="Currency 3 18 5 3" xfId="46931" xr:uid="{00000000-0005-0000-0000-0000C63B0000}"/>
    <cellStyle name="Currency 3 18 6" xfId="15659" xr:uid="{00000000-0005-0000-0000-0000C73B0000}"/>
    <cellStyle name="Currency 3 18 6 2" xfId="34619" xr:uid="{00000000-0005-0000-0000-0000C83B0000}"/>
    <cellStyle name="Currency 3 18 6 3" xfId="53083" xr:uid="{00000000-0005-0000-0000-0000C93B0000}"/>
    <cellStyle name="Currency 3 18 7" xfId="22314" xr:uid="{00000000-0005-0000-0000-0000CA3B0000}"/>
    <cellStyle name="Currency 3 18 8" xfId="40775" xr:uid="{00000000-0005-0000-0000-0000CB3B0000}"/>
    <cellStyle name="Currency 3 19" xfId="2337" xr:uid="{00000000-0005-0000-0000-0000CC3B0000}"/>
    <cellStyle name="Currency 3 19 2" xfId="3987" xr:uid="{00000000-0005-0000-0000-0000CD3B0000}"/>
    <cellStyle name="Currency 3 19 2 2" xfId="5600" xr:uid="{00000000-0005-0000-0000-0000CE3B0000}"/>
    <cellStyle name="Currency 3 19 2 2 2" xfId="8685" xr:uid="{00000000-0005-0000-0000-0000CF3B0000}"/>
    <cellStyle name="Currency 3 19 2 2 2 2" xfId="14877" xr:uid="{00000000-0005-0000-0000-0000D03B0000}"/>
    <cellStyle name="Currency 3 19 2 2 2 2 2" xfId="33837" xr:uid="{00000000-0005-0000-0000-0000D13B0000}"/>
    <cellStyle name="Currency 3 19 2 2 2 2 3" xfId="52301" xr:uid="{00000000-0005-0000-0000-0000D23B0000}"/>
    <cellStyle name="Currency 3 19 2 2 2 3" xfId="21029" xr:uid="{00000000-0005-0000-0000-0000D33B0000}"/>
    <cellStyle name="Currency 3 19 2 2 2 3 2" xfId="39989" xr:uid="{00000000-0005-0000-0000-0000D43B0000}"/>
    <cellStyle name="Currency 3 19 2 2 2 3 3" xfId="58453" xr:uid="{00000000-0005-0000-0000-0000D53B0000}"/>
    <cellStyle name="Currency 3 19 2 2 2 4" xfId="27684" xr:uid="{00000000-0005-0000-0000-0000D63B0000}"/>
    <cellStyle name="Currency 3 19 2 2 2 5" xfId="46148" xr:uid="{00000000-0005-0000-0000-0000D73B0000}"/>
    <cellStyle name="Currency 3 19 2 2 3" xfId="11811" xr:uid="{00000000-0005-0000-0000-0000D83B0000}"/>
    <cellStyle name="Currency 3 19 2 2 3 2" xfId="30771" xr:uid="{00000000-0005-0000-0000-0000D93B0000}"/>
    <cellStyle name="Currency 3 19 2 2 3 3" xfId="49235" xr:uid="{00000000-0005-0000-0000-0000DA3B0000}"/>
    <cellStyle name="Currency 3 19 2 2 4" xfId="17963" xr:uid="{00000000-0005-0000-0000-0000DB3B0000}"/>
    <cellStyle name="Currency 3 19 2 2 4 2" xfId="36923" xr:uid="{00000000-0005-0000-0000-0000DC3B0000}"/>
    <cellStyle name="Currency 3 19 2 2 4 3" xfId="55387" xr:uid="{00000000-0005-0000-0000-0000DD3B0000}"/>
    <cellStyle name="Currency 3 19 2 2 5" xfId="24618" xr:uid="{00000000-0005-0000-0000-0000DE3B0000}"/>
    <cellStyle name="Currency 3 19 2 2 6" xfId="43082" xr:uid="{00000000-0005-0000-0000-0000DF3B0000}"/>
    <cellStyle name="Currency 3 19 2 3" xfId="7150" xr:uid="{00000000-0005-0000-0000-0000E03B0000}"/>
    <cellStyle name="Currency 3 19 2 3 2" xfId="13343" xr:uid="{00000000-0005-0000-0000-0000E13B0000}"/>
    <cellStyle name="Currency 3 19 2 3 2 2" xfId="32303" xr:uid="{00000000-0005-0000-0000-0000E23B0000}"/>
    <cellStyle name="Currency 3 19 2 3 2 3" xfId="50767" xr:uid="{00000000-0005-0000-0000-0000E33B0000}"/>
    <cellStyle name="Currency 3 19 2 3 3" xfId="19495" xr:uid="{00000000-0005-0000-0000-0000E43B0000}"/>
    <cellStyle name="Currency 3 19 2 3 3 2" xfId="38455" xr:uid="{00000000-0005-0000-0000-0000E53B0000}"/>
    <cellStyle name="Currency 3 19 2 3 3 3" xfId="56919" xr:uid="{00000000-0005-0000-0000-0000E63B0000}"/>
    <cellStyle name="Currency 3 19 2 3 4" xfId="26150" xr:uid="{00000000-0005-0000-0000-0000E73B0000}"/>
    <cellStyle name="Currency 3 19 2 3 5" xfId="44614" xr:uid="{00000000-0005-0000-0000-0000E83B0000}"/>
    <cellStyle name="Currency 3 19 2 4" xfId="10277" xr:uid="{00000000-0005-0000-0000-0000E93B0000}"/>
    <cellStyle name="Currency 3 19 2 4 2" xfId="29237" xr:uid="{00000000-0005-0000-0000-0000EA3B0000}"/>
    <cellStyle name="Currency 3 19 2 4 3" xfId="47701" xr:uid="{00000000-0005-0000-0000-0000EB3B0000}"/>
    <cellStyle name="Currency 3 19 2 5" xfId="16429" xr:uid="{00000000-0005-0000-0000-0000EC3B0000}"/>
    <cellStyle name="Currency 3 19 2 5 2" xfId="35389" xr:uid="{00000000-0005-0000-0000-0000ED3B0000}"/>
    <cellStyle name="Currency 3 19 2 5 3" xfId="53853" xr:uid="{00000000-0005-0000-0000-0000EE3B0000}"/>
    <cellStyle name="Currency 3 19 2 6" xfId="23084" xr:uid="{00000000-0005-0000-0000-0000EF3B0000}"/>
    <cellStyle name="Currency 3 19 2 7" xfId="41548" xr:uid="{00000000-0005-0000-0000-0000F03B0000}"/>
    <cellStyle name="Currency 3 19 3" xfId="4817" xr:uid="{00000000-0005-0000-0000-0000F13B0000}"/>
    <cellStyle name="Currency 3 19 3 2" xfId="7916" xr:uid="{00000000-0005-0000-0000-0000F23B0000}"/>
    <cellStyle name="Currency 3 19 3 2 2" xfId="14108" xr:uid="{00000000-0005-0000-0000-0000F33B0000}"/>
    <cellStyle name="Currency 3 19 3 2 2 2" xfId="33068" xr:uid="{00000000-0005-0000-0000-0000F43B0000}"/>
    <cellStyle name="Currency 3 19 3 2 2 3" xfId="51532" xr:uid="{00000000-0005-0000-0000-0000F53B0000}"/>
    <cellStyle name="Currency 3 19 3 2 3" xfId="20260" xr:uid="{00000000-0005-0000-0000-0000F63B0000}"/>
    <cellStyle name="Currency 3 19 3 2 3 2" xfId="39220" xr:uid="{00000000-0005-0000-0000-0000F73B0000}"/>
    <cellStyle name="Currency 3 19 3 2 3 3" xfId="57684" xr:uid="{00000000-0005-0000-0000-0000F83B0000}"/>
    <cellStyle name="Currency 3 19 3 2 4" xfId="26915" xr:uid="{00000000-0005-0000-0000-0000F93B0000}"/>
    <cellStyle name="Currency 3 19 3 2 5" xfId="45379" xr:uid="{00000000-0005-0000-0000-0000FA3B0000}"/>
    <cellStyle name="Currency 3 19 3 3" xfId="11042" xr:uid="{00000000-0005-0000-0000-0000FB3B0000}"/>
    <cellStyle name="Currency 3 19 3 3 2" xfId="30002" xr:uid="{00000000-0005-0000-0000-0000FC3B0000}"/>
    <cellStyle name="Currency 3 19 3 3 3" xfId="48466" xr:uid="{00000000-0005-0000-0000-0000FD3B0000}"/>
    <cellStyle name="Currency 3 19 3 4" xfId="17194" xr:uid="{00000000-0005-0000-0000-0000FE3B0000}"/>
    <cellStyle name="Currency 3 19 3 4 2" xfId="36154" xr:uid="{00000000-0005-0000-0000-0000FF3B0000}"/>
    <cellStyle name="Currency 3 19 3 4 3" xfId="54618" xr:uid="{00000000-0005-0000-0000-0000003C0000}"/>
    <cellStyle name="Currency 3 19 3 5" xfId="23849" xr:uid="{00000000-0005-0000-0000-0000013C0000}"/>
    <cellStyle name="Currency 3 19 3 6" xfId="42313" xr:uid="{00000000-0005-0000-0000-0000023C0000}"/>
    <cellStyle name="Currency 3 19 4" xfId="6381" xr:uid="{00000000-0005-0000-0000-0000033C0000}"/>
    <cellStyle name="Currency 3 19 4 2" xfId="12574" xr:uid="{00000000-0005-0000-0000-0000043C0000}"/>
    <cellStyle name="Currency 3 19 4 2 2" xfId="31534" xr:uid="{00000000-0005-0000-0000-0000053C0000}"/>
    <cellStyle name="Currency 3 19 4 2 3" xfId="49998" xr:uid="{00000000-0005-0000-0000-0000063C0000}"/>
    <cellStyle name="Currency 3 19 4 3" xfId="18726" xr:uid="{00000000-0005-0000-0000-0000073C0000}"/>
    <cellStyle name="Currency 3 19 4 3 2" xfId="37686" xr:uid="{00000000-0005-0000-0000-0000083C0000}"/>
    <cellStyle name="Currency 3 19 4 3 3" xfId="56150" xr:uid="{00000000-0005-0000-0000-0000093C0000}"/>
    <cellStyle name="Currency 3 19 4 4" xfId="25381" xr:uid="{00000000-0005-0000-0000-00000A3C0000}"/>
    <cellStyle name="Currency 3 19 4 5" xfId="43845" xr:uid="{00000000-0005-0000-0000-00000B3C0000}"/>
    <cellStyle name="Currency 3 19 5" xfId="9508" xr:uid="{00000000-0005-0000-0000-00000C3C0000}"/>
    <cellStyle name="Currency 3 19 5 2" xfId="28468" xr:uid="{00000000-0005-0000-0000-00000D3C0000}"/>
    <cellStyle name="Currency 3 19 5 3" xfId="46932" xr:uid="{00000000-0005-0000-0000-00000E3C0000}"/>
    <cellStyle name="Currency 3 19 6" xfId="15660" xr:uid="{00000000-0005-0000-0000-00000F3C0000}"/>
    <cellStyle name="Currency 3 19 6 2" xfId="34620" xr:uid="{00000000-0005-0000-0000-0000103C0000}"/>
    <cellStyle name="Currency 3 19 6 3" xfId="53084" xr:uid="{00000000-0005-0000-0000-0000113C0000}"/>
    <cellStyle name="Currency 3 19 7" xfId="22315" xr:uid="{00000000-0005-0000-0000-0000123C0000}"/>
    <cellStyle name="Currency 3 19 8" xfId="40776" xr:uid="{00000000-0005-0000-0000-0000133C0000}"/>
    <cellStyle name="Currency 3 2" xfId="14" xr:uid="{00000000-0005-0000-0000-0000143C0000}"/>
    <cellStyle name="Currency 3 2 2" xfId="2339" xr:uid="{00000000-0005-0000-0000-0000153C0000}"/>
    <cellStyle name="Currency 3 2 2 2" xfId="3988" xr:uid="{00000000-0005-0000-0000-0000163C0000}"/>
    <cellStyle name="Currency 3 2 2 2 2" xfId="5601" xr:uid="{00000000-0005-0000-0000-0000173C0000}"/>
    <cellStyle name="Currency 3 2 2 2 2 2" xfId="8686" xr:uid="{00000000-0005-0000-0000-0000183C0000}"/>
    <cellStyle name="Currency 3 2 2 2 2 2 2" xfId="14878" xr:uid="{00000000-0005-0000-0000-0000193C0000}"/>
    <cellStyle name="Currency 3 2 2 2 2 2 2 2" xfId="33838" xr:uid="{00000000-0005-0000-0000-00001A3C0000}"/>
    <cellStyle name="Currency 3 2 2 2 2 2 2 3" xfId="52302" xr:uid="{00000000-0005-0000-0000-00001B3C0000}"/>
    <cellStyle name="Currency 3 2 2 2 2 2 3" xfId="21030" xr:uid="{00000000-0005-0000-0000-00001C3C0000}"/>
    <cellStyle name="Currency 3 2 2 2 2 2 3 2" xfId="39990" xr:uid="{00000000-0005-0000-0000-00001D3C0000}"/>
    <cellStyle name="Currency 3 2 2 2 2 2 3 3" xfId="58454" xr:uid="{00000000-0005-0000-0000-00001E3C0000}"/>
    <cellStyle name="Currency 3 2 2 2 2 2 4" xfId="27685" xr:uid="{00000000-0005-0000-0000-00001F3C0000}"/>
    <cellStyle name="Currency 3 2 2 2 2 2 5" xfId="46149" xr:uid="{00000000-0005-0000-0000-0000203C0000}"/>
    <cellStyle name="Currency 3 2 2 2 2 3" xfId="11812" xr:uid="{00000000-0005-0000-0000-0000213C0000}"/>
    <cellStyle name="Currency 3 2 2 2 2 3 2" xfId="30772" xr:uid="{00000000-0005-0000-0000-0000223C0000}"/>
    <cellStyle name="Currency 3 2 2 2 2 3 3" xfId="49236" xr:uid="{00000000-0005-0000-0000-0000233C0000}"/>
    <cellStyle name="Currency 3 2 2 2 2 4" xfId="17964" xr:uid="{00000000-0005-0000-0000-0000243C0000}"/>
    <cellStyle name="Currency 3 2 2 2 2 4 2" xfId="36924" xr:uid="{00000000-0005-0000-0000-0000253C0000}"/>
    <cellStyle name="Currency 3 2 2 2 2 4 3" xfId="55388" xr:uid="{00000000-0005-0000-0000-0000263C0000}"/>
    <cellStyle name="Currency 3 2 2 2 2 5" xfId="24619" xr:uid="{00000000-0005-0000-0000-0000273C0000}"/>
    <cellStyle name="Currency 3 2 2 2 2 6" xfId="43083" xr:uid="{00000000-0005-0000-0000-0000283C0000}"/>
    <cellStyle name="Currency 3 2 2 2 3" xfId="7151" xr:uid="{00000000-0005-0000-0000-0000293C0000}"/>
    <cellStyle name="Currency 3 2 2 2 3 2" xfId="13344" xr:uid="{00000000-0005-0000-0000-00002A3C0000}"/>
    <cellStyle name="Currency 3 2 2 2 3 2 2" xfId="32304" xr:uid="{00000000-0005-0000-0000-00002B3C0000}"/>
    <cellStyle name="Currency 3 2 2 2 3 2 3" xfId="50768" xr:uid="{00000000-0005-0000-0000-00002C3C0000}"/>
    <cellStyle name="Currency 3 2 2 2 3 3" xfId="19496" xr:uid="{00000000-0005-0000-0000-00002D3C0000}"/>
    <cellStyle name="Currency 3 2 2 2 3 3 2" xfId="38456" xr:uid="{00000000-0005-0000-0000-00002E3C0000}"/>
    <cellStyle name="Currency 3 2 2 2 3 3 3" xfId="56920" xr:uid="{00000000-0005-0000-0000-00002F3C0000}"/>
    <cellStyle name="Currency 3 2 2 2 3 4" xfId="26151" xr:uid="{00000000-0005-0000-0000-0000303C0000}"/>
    <cellStyle name="Currency 3 2 2 2 3 5" xfId="44615" xr:uid="{00000000-0005-0000-0000-0000313C0000}"/>
    <cellStyle name="Currency 3 2 2 2 4" xfId="10278" xr:uid="{00000000-0005-0000-0000-0000323C0000}"/>
    <cellStyle name="Currency 3 2 2 2 4 2" xfId="29238" xr:uid="{00000000-0005-0000-0000-0000333C0000}"/>
    <cellStyle name="Currency 3 2 2 2 4 3" xfId="47702" xr:uid="{00000000-0005-0000-0000-0000343C0000}"/>
    <cellStyle name="Currency 3 2 2 2 5" xfId="16430" xr:uid="{00000000-0005-0000-0000-0000353C0000}"/>
    <cellStyle name="Currency 3 2 2 2 5 2" xfId="35390" xr:uid="{00000000-0005-0000-0000-0000363C0000}"/>
    <cellStyle name="Currency 3 2 2 2 5 3" xfId="53854" xr:uid="{00000000-0005-0000-0000-0000373C0000}"/>
    <cellStyle name="Currency 3 2 2 2 6" xfId="23085" xr:uid="{00000000-0005-0000-0000-0000383C0000}"/>
    <cellStyle name="Currency 3 2 2 2 7" xfId="41549" xr:uid="{00000000-0005-0000-0000-0000393C0000}"/>
    <cellStyle name="Currency 3 2 2 3" xfId="4818" xr:uid="{00000000-0005-0000-0000-00003A3C0000}"/>
    <cellStyle name="Currency 3 2 2 3 2" xfId="7917" xr:uid="{00000000-0005-0000-0000-00003B3C0000}"/>
    <cellStyle name="Currency 3 2 2 3 2 2" xfId="14109" xr:uid="{00000000-0005-0000-0000-00003C3C0000}"/>
    <cellStyle name="Currency 3 2 2 3 2 2 2" xfId="33069" xr:uid="{00000000-0005-0000-0000-00003D3C0000}"/>
    <cellStyle name="Currency 3 2 2 3 2 2 3" xfId="51533" xr:uid="{00000000-0005-0000-0000-00003E3C0000}"/>
    <cellStyle name="Currency 3 2 2 3 2 3" xfId="20261" xr:uid="{00000000-0005-0000-0000-00003F3C0000}"/>
    <cellStyle name="Currency 3 2 2 3 2 3 2" xfId="39221" xr:uid="{00000000-0005-0000-0000-0000403C0000}"/>
    <cellStyle name="Currency 3 2 2 3 2 3 3" xfId="57685" xr:uid="{00000000-0005-0000-0000-0000413C0000}"/>
    <cellStyle name="Currency 3 2 2 3 2 4" xfId="26916" xr:uid="{00000000-0005-0000-0000-0000423C0000}"/>
    <cellStyle name="Currency 3 2 2 3 2 5" xfId="45380" xr:uid="{00000000-0005-0000-0000-0000433C0000}"/>
    <cellStyle name="Currency 3 2 2 3 3" xfId="11043" xr:uid="{00000000-0005-0000-0000-0000443C0000}"/>
    <cellStyle name="Currency 3 2 2 3 3 2" xfId="30003" xr:uid="{00000000-0005-0000-0000-0000453C0000}"/>
    <cellStyle name="Currency 3 2 2 3 3 3" xfId="48467" xr:uid="{00000000-0005-0000-0000-0000463C0000}"/>
    <cellStyle name="Currency 3 2 2 3 4" xfId="17195" xr:uid="{00000000-0005-0000-0000-0000473C0000}"/>
    <cellStyle name="Currency 3 2 2 3 4 2" xfId="36155" xr:uid="{00000000-0005-0000-0000-0000483C0000}"/>
    <cellStyle name="Currency 3 2 2 3 4 3" xfId="54619" xr:uid="{00000000-0005-0000-0000-0000493C0000}"/>
    <cellStyle name="Currency 3 2 2 3 5" xfId="23850" xr:uid="{00000000-0005-0000-0000-00004A3C0000}"/>
    <cellStyle name="Currency 3 2 2 3 6" xfId="42314" xr:uid="{00000000-0005-0000-0000-00004B3C0000}"/>
    <cellStyle name="Currency 3 2 2 4" xfId="6382" xr:uid="{00000000-0005-0000-0000-00004C3C0000}"/>
    <cellStyle name="Currency 3 2 2 4 2" xfId="12575" xr:uid="{00000000-0005-0000-0000-00004D3C0000}"/>
    <cellStyle name="Currency 3 2 2 4 2 2" xfId="31535" xr:uid="{00000000-0005-0000-0000-00004E3C0000}"/>
    <cellStyle name="Currency 3 2 2 4 2 3" xfId="49999" xr:uid="{00000000-0005-0000-0000-00004F3C0000}"/>
    <cellStyle name="Currency 3 2 2 4 3" xfId="18727" xr:uid="{00000000-0005-0000-0000-0000503C0000}"/>
    <cellStyle name="Currency 3 2 2 4 3 2" xfId="37687" xr:uid="{00000000-0005-0000-0000-0000513C0000}"/>
    <cellStyle name="Currency 3 2 2 4 3 3" xfId="56151" xr:uid="{00000000-0005-0000-0000-0000523C0000}"/>
    <cellStyle name="Currency 3 2 2 4 4" xfId="25382" xr:uid="{00000000-0005-0000-0000-0000533C0000}"/>
    <cellStyle name="Currency 3 2 2 4 5" xfId="43846" xr:uid="{00000000-0005-0000-0000-0000543C0000}"/>
    <cellStyle name="Currency 3 2 2 5" xfId="9509" xr:uid="{00000000-0005-0000-0000-0000553C0000}"/>
    <cellStyle name="Currency 3 2 2 5 2" xfId="28469" xr:uid="{00000000-0005-0000-0000-0000563C0000}"/>
    <cellStyle name="Currency 3 2 2 5 3" xfId="46933" xr:uid="{00000000-0005-0000-0000-0000573C0000}"/>
    <cellStyle name="Currency 3 2 2 6" xfId="15661" xr:uid="{00000000-0005-0000-0000-0000583C0000}"/>
    <cellStyle name="Currency 3 2 2 6 2" xfId="34621" xr:uid="{00000000-0005-0000-0000-0000593C0000}"/>
    <cellStyle name="Currency 3 2 2 6 3" xfId="53085" xr:uid="{00000000-0005-0000-0000-00005A3C0000}"/>
    <cellStyle name="Currency 3 2 2 7" xfId="22316" xr:uid="{00000000-0005-0000-0000-00005B3C0000}"/>
    <cellStyle name="Currency 3 2 2 8" xfId="40777" xr:uid="{00000000-0005-0000-0000-00005C3C0000}"/>
    <cellStyle name="Currency 3 2 3" xfId="2340" xr:uid="{00000000-0005-0000-0000-00005D3C0000}"/>
    <cellStyle name="Currency 3 2 3 2" xfId="3989" xr:uid="{00000000-0005-0000-0000-00005E3C0000}"/>
    <cellStyle name="Currency 3 2 3 2 2" xfId="5602" xr:uid="{00000000-0005-0000-0000-00005F3C0000}"/>
    <cellStyle name="Currency 3 2 3 2 2 2" xfId="8687" xr:uid="{00000000-0005-0000-0000-0000603C0000}"/>
    <cellStyle name="Currency 3 2 3 2 2 2 2" xfId="14879" xr:uid="{00000000-0005-0000-0000-0000613C0000}"/>
    <cellStyle name="Currency 3 2 3 2 2 2 2 2" xfId="33839" xr:uid="{00000000-0005-0000-0000-0000623C0000}"/>
    <cellStyle name="Currency 3 2 3 2 2 2 2 3" xfId="52303" xr:uid="{00000000-0005-0000-0000-0000633C0000}"/>
    <cellStyle name="Currency 3 2 3 2 2 2 3" xfId="21031" xr:uid="{00000000-0005-0000-0000-0000643C0000}"/>
    <cellStyle name="Currency 3 2 3 2 2 2 3 2" xfId="39991" xr:uid="{00000000-0005-0000-0000-0000653C0000}"/>
    <cellStyle name="Currency 3 2 3 2 2 2 3 3" xfId="58455" xr:uid="{00000000-0005-0000-0000-0000663C0000}"/>
    <cellStyle name="Currency 3 2 3 2 2 2 4" xfId="27686" xr:uid="{00000000-0005-0000-0000-0000673C0000}"/>
    <cellStyle name="Currency 3 2 3 2 2 2 5" xfId="46150" xr:uid="{00000000-0005-0000-0000-0000683C0000}"/>
    <cellStyle name="Currency 3 2 3 2 2 3" xfId="11813" xr:uid="{00000000-0005-0000-0000-0000693C0000}"/>
    <cellStyle name="Currency 3 2 3 2 2 3 2" xfId="30773" xr:uid="{00000000-0005-0000-0000-00006A3C0000}"/>
    <cellStyle name="Currency 3 2 3 2 2 3 3" xfId="49237" xr:uid="{00000000-0005-0000-0000-00006B3C0000}"/>
    <cellStyle name="Currency 3 2 3 2 2 4" xfId="17965" xr:uid="{00000000-0005-0000-0000-00006C3C0000}"/>
    <cellStyle name="Currency 3 2 3 2 2 4 2" xfId="36925" xr:uid="{00000000-0005-0000-0000-00006D3C0000}"/>
    <cellStyle name="Currency 3 2 3 2 2 4 3" xfId="55389" xr:uid="{00000000-0005-0000-0000-00006E3C0000}"/>
    <cellStyle name="Currency 3 2 3 2 2 5" xfId="24620" xr:uid="{00000000-0005-0000-0000-00006F3C0000}"/>
    <cellStyle name="Currency 3 2 3 2 2 6" xfId="43084" xr:uid="{00000000-0005-0000-0000-0000703C0000}"/>
    <cellStyle name="Currency 3 2 3 2 3" xfId="7152" xr:uid="{00000000-0005-0000-0000-0000713C0000}"/>
    <cellStyle name="Currency 3 2 3 2 3 2" xfId="13345" xr:uid="{00000000-0005-0000-0000-0000723C0000}"/>
    <cellStyle name="Currency 3 2 3 2 3 2 2" xfId="32305" xr:uid="{00000000-0005-0000-0000-0000733C0000}"/>
    <cellStyle name="Currency 3 2 3 2 3 2 3" xfId="50769" xr:uid="{00000000-0005-0000-0000-0000743C0000}"/>
    <cellStyle name="Currency 3 2 3 2 3 3" xfId="19497" xr:uid="{00000000-0005-0000-0000-0000753C0000}"/>
    <cellStyle name="Currency 3 2 3 2 3 3 2" xfId="38457" xr:uid="{00000000-0005-0000-0000-0000763C0000}"/>
    <cellStyle name="Currency 3 2 3 2 3 3 3" xfId="56921" xr:uid="{00000000-0005-0000-0000-0000773C0000}"/>
    <cellStyle name="Currency 3 2 3 2 3 4" xfId="26152" xr:uid="{00000000-0005-0000-0000-0000783C0000}"/>
    <cellStyle name="Currency 3 2 3 2 3 5" xfId="44616" xr:uid="{00000000-0005-0000-0000-0000793C0000}"/>
    <cellStyle name="Currency 3 2 3 2 4" xfId="10279" xr:uid="{00000000-0005-0000-0000-00007A3C0000}"/>
    <cellStyle name="Currency 3 2 3 2 4 2" xfId="29239" xr:uid="{00000000-0005-0000-0000-00007B3C0000}"/>
    <cellStyle name="Currency 3 2 3 2 4 3" xfId="47703" xr:uid="{00000000-0005-0000-0000-00007C3C0000}"/>
    <cellStyle name="Currency 3 2 3 2 5" xfId="16431" xr:uid="{00000000-0005-0000-0000-00007D3C0000}"/>
    <cellStyle name="Currency 3 2 3 2 5 2" xfId="35391" xr:uid="{00000000-0005-0000-0000-00007E3C0000}"/>
    <cellStyle name="Currency 3 2 3 2 5 3" xfId="53855" xr:uid="{00000000-0005-0000-0000-00007F3C0000}"/>
    <cellStyle name="Currency 3 2 3 2 6" xfId="23086" xr:uid="{00000000-0005-0000-0000-0000803C0000}"/>
    <cellStyle name="Currency 3 2 3 2 7" xfId="41550" xr:uid="{00000000-0005-0000-0000-0000813C0000}"/>
    <cellStyle name="Currency 3 2 3 3" xfId="4819" xr:uid="{00000000-0005-0000-0000-0000823C0000}"/>
    <cellStyle name="Currency 3 2 3 3 2" xfId="7918" xr:uid="{00000000-0005-0000-0000-0000833C0000}"/>
    <cellStyle name="Currency 3 2 3 3 2 2" xfId="14110" xr:uid="{00000000-0005-0000-0000-0000843C0000}"/>
    <cellStyle name="Currency 3 2 3 3 2 2 2" xfId="33070" xr:uid="{00000000-0005-0000-0000-0000853C0000}"/>
    <cellStyle name="Currency 3 2 3 3 2 2 3" xfId="51534" xr:uid="{00000000-0005-0000-0000-0000863C0000}"/>
    <cellStyle name="Currency 3 2 3 3 2 3" xfId="20262" xr:uid="{00000000-0005-0000-0000-0000873C0000}"/>
    <cellStyle name="Currency 3 2 3 3 2 3 2" xfId="39222" xr:uid="{00000000-0005-0000-0000-0000883C0000}"/>
    <cellStyle name="Currency 3 2 3 3 2 3 3" xfId="57686" xr:uid="{00000000-0005-0000-0000-0000893C0000}"/>
    <cellStyle name="Currency 3 2 3 3 2 4" xfId="26917" xr:uid="{00000000-0005-0000-0000-00008A3C0000}"/>
    <cellStyle name="Currency 3 2 3 3 2 5" xfId="45381" xr:uid="{00000000-0005-0000-0000-00008B3C0000}"/>
    <cellStyle name="Currency 3 2 3 3 3" xfId="11044" xr:uid="{00000000-0005-0000-0000-00008C3C0000}"/>
    <cellStyle name="Currency 3 2 3 3 3 2" xfId="30004" xr:uid="{00000000-0005-0000-0000-00008D3C0000}"/>
    <cellStyle name="Currency 3 2 3 3 3 3" xfId="48468" xr:uid="{00000000-0005-0000-0000-00008E3C0000}"/>
    <cellStyle name="Currency 3 2 3 3 4" xfId="17196" xr:uid="{00000000-0005-0000-0000-00008F3C0000}"/>
    <cellStyle name="Currency 3 2 3 3 4 2" xfId="36156" xr:uid="{00000000-0005-0000-0000-0000903C0000}"/>
    <cellStyle name="Currency 3 2 3 3 4 3" xfId="54620" xr:uid="{00000000-0005-0000-0000-0000913C0000}"/>
    <cellStyle name="Currency 3 2 3 3 5" xfId="23851" xr:uid="{00000000-0005-0000-0000-0000923C0000}"/>
    <cellStyle name="Currency 3 2 3 3 6" xfId="42315" xr:uid="{00000000-0005-0000-0000-0000933C0000}"/>
    <cellStyle name="Currency 3 2 3 4" xfId="6383" xr:uid="{00000000-0005-0000-0000-0000943C0000}"/>
    <cellStyle name="Currency 3 2 3 4 2" xfId="12576" xr:uid="{00000000-0005-0000-0000-0000953C0000}"/>
    <cellStyle name="Currency 3 2 3 4 2 2" xfId="31536" xr:uid="{00000000-0005-0000-0000-0000963C0000}"/>
    <cellStyle name="Currency 3 2 3 4 2 3" xfId="50000" xr:uid="{00000000-0005-0000-0000-0000973C0000}"/>
    <cellStyle name="Currency 3 2 3 4 3" xfId="18728" xr:uid="{00000000-0005-0000-0000-0000983C0000}"/>
    <cellStyle name="Currency 3 2 3 4 3 2" xfId="37688" xr:uid="{00000000-0005-0000-0000-0000993C0000}"/>
    <cellStyle name="Currency 3 2 3 4 3 3" xfId="56152" xr:uid="{00000000-0005-0000-0000-00009A3C0000}"/>
    <cellStyle name="Currency 3 2 3 4 4" xfId="25383" xr:uid="{00000000-0005-0000-0000-00009B3C0000}"/>
    <cellStyle name="Currency 3 2 3 4 5" xfId="43847" xr:uid="{00000000-0005-0000-0000-00009C3C0000}"/>
    <cellStyle name="Currency 3 2 3 5" xfId="9510" xr:uid="{00000000-0005-0000-0000-00009D3C0000}"/>
    <cellStyle name="Currency 3 2 3 5 2" xfId="28470" xr:uid="{00000000-0005-0000-0000-00009E3C0000}"/>
    <cellStyle name="Currency 3 2 3 5 3" xfId="46934" xr:uid="{00000000-0005-0000-0000-00009F3C0000}"/>
    <cellStyle name="Currency 3 2 3 6" xfId="15662" xr:uid="{00000000-0005-0000-0000-0000A03C0000}"/>
    <cellStyle name="Currency 3 2 3 6 2" xfId="34622" xr:uid="{00000000-0005-0000-0000-0000A13C0000}"/>
    <cellStyle name="Currency 3 2 3 6 3" xfId="53086" xr:uid="{00000000-0005-0000-0000-0000A23C0000}"/>
    <cellStyle name="Currency 3 2 3 7" xfId="22317" xr:uid="{00000000-0005-0000-0000-0000A33C0000}"/>
    <cellStyle name="Currency 3 2 3 8" xfId="40778" xr:uid="{00000000-0005-0000-0000-0000A43C0000}"/>
    <cellStyle name="Currency 3 2 4" xfId="2341" xr:uid="{00000000-0005-0000-0000-0000A53C0000}"/>
    <cellStyle name="Currency 3 2 4 2" xfId="3990" xr:uid="{00000000-0005-0000-0000-0000A63C0000}"/>
    <cellStyle name="Currency 3 2 4 2 2" xfId="5603" xr:uid="{00000000-0005-0000-0000-0000A73C0000}"/>
    <cellStyle name="Currency 3 2 4 2 2 2" xfId="8688" xr:uid="{00000000-0005-0000-0000-0000A83C0000}"/>
    <cellStyle name="Currency 3 2 4 2 2 2 2" xfId="14880" xr:uid="{00000000-0005-0000-0000-0000A93C0000}"/>
    <cellStyle name="Currency 3 2 4 2 2 2 2 2" xfId="33840" xr:uid="{00000000-0005-0000-0000-0000AA3C0000}"/>
    <cellStyle name="Currency 3 2 4 2 2 2 2 3" xfId="52304" xr:uid="{00000000-0005-0000-0000-0000AB3C0000}"/>
    <cellStyle name="Currency 3 2 4 2 2 2 3" xfId="21032" xr:uid="{00000000-0005-0000-0000-0000AC3C0000}"/>
    <cellStyle name="Currency 3 2 4 2 2 2 3 2" xfId="39992" xr:uid="{00000000-0005-0000-0000-0000AD3C0000}"/>
    <cellStyle name="Currency 3 2 4 2 2 2 3 3" xfId="58456" xr:uid="{00000000-0005-0000-0000-0000AE3C0000}"/>
    <cellStyle name="Currency 3 2 4 2 2 2 4" xfId="27687" xr:uid="{00000000-0005-0000-0000-0000AF3C0000}"/>
    <cellStyle name="Currency 3 2 4 2 2 2 5" xfId="46151" xr:uid="{00000000-0005-0000-0000-0000B03C0000}"/>
    <cellStyle name="Currency 3 2 4 2 2 3" xfId="11814" xr:uid="{00000000-0005-0000-0000-0000B13C0000}"/>
    <cellStyle name="Currency 3 2 4 2 2 3 2" xfId="30774" xr:uid="{00000000-0005-0000-0000-0000B23C0000}"/>
    <cellStyle name="Currency 3 2 4 2 2 3 3" xfId="49238" xr:uid="{00000000-0005-0000-0000-0000B33C0000}"/>
    <cellStyle name="Currency 3 2 4 2 2 4" xfId="17966" xr:uid="{00000000-0005-0000-0000-0000B43C0000}"/>
    <cellStyle name="Currency 3 2 4 2 2 4 2" xfId="36926" xr:uid="{00000000-0005-0000-0000-0000B53C0000}"/>
    <cellStyle name="Currency 3 2 4 2 2 4 3" xfId="55390" xr:uid="{00000000-0005-0000-0000-0000B63C0000}"/>
    <cellStyle name="Currency 3 2 4 2 2 5" xfId="24621" xr:uid="{00000000-0005-0000-0000-0000B73C0000}"/>
    <cellStyle name="Currency 3 2 4 2 2 6" xfId="43085" xr:uid="{00000000-0005-0000-0000-0000B83C0000}"/>
    <cellStyle name="Currency 3 2 4 2 3" xfId="7153" xr:uid="{00000000-0005-0000-0000-0000B93C0000}"/>
    <cellStyle name="Currency 3 2 4 2 3 2" xfId="13346" xr:uid="{00000000-0005-0000-0000-0000BA3C0000}"/>
    <cellStyle name="Currency 3 2 4 2 3 2 2" xfId="32306" xr:uid="{00000000-0005-0000-0000-0000BB3C0000}"/>
    <cellStyle name="Currency 3 2 4 2 3 2 3" xfId="50770" xr:uid="{00000000-0005-0000-0000-0000BC3C0000}"/>
    <cellStyle name="Currency 3 2 4 2 3 3" xfId="19498" xr:uid="{00000000-0005-0000-0000-0000BD3C0000}"/>
    <cellStyle name="Currency 3 2 4 2 3 3 2" xfId="38458" xr:uid="{00000000-0005-0000-0000-0000BE3C0000}"/>
    <cellStyle name="Currency 3 2 4 2 3 3 3" xfId="56922" xr:uid="{00000000-0005-0000-0000-0000BF3C0000}"/>
    <cellStyle name="Currency 3 2 4 2 3 4" xfId="26153" xr:uid="{00000000-0005-0000-0000-0000C03C0000}"/>
    <cellStyle name="Currency 3 2 4 2 3 5" xfId="44617" xr:uid="{00000000-0005-0000-0000-0000C13C0000}"/>
    <cellStyle name="Currency 3 2 4 2 4" xfId="10280" xr:uid="{00000000-0005-0000-0000-0000C23C0000}"/>
    <cellStyle name="Currency 3 2 4 2 4 2" xfId="29240" xr:uid="{00000000-0005-0000-0000-0000C33C0000}"/>
    <cellStyle name="Currency 3 2 4 2 4 3" xfId="47704" xr:uid="{00000000-0005-0000-0000-0000C43C0000}"/>
    <cellStyle name="Currency 3 2 4 2 5" xfId="16432" xr:uid="{00000000-0005-0000-0000-0000C53C0000}"/>
    <cellStyle name="Currency 3 2 4 2 5 2" xfId="35392" xr:uid="{00000000-0005-0000-0000-0000C63C0000}"/>
    <cellStyle name="Currency 3 2 4 2 5 3" xfId="53856" xr:uid="{00000000-0005-0000-0000-0000C73C0000}"/>
    <cellStyle name="Currency 3 2 4 2 6" xfId="23087" xr:uid="{00000000-0005-0000-0000-0000C83C0000}"/>
    <cellStyle name="Currency 3 2 4 2 7" xfId="41551" xr:uid="{00000000-0005-0000-0000-0000C93C0000}"/>
    <cellStyle name="Currency 3 2 4 3" xfId="4820" xr:uid="{00000000-0005-0000-0000-0000CA3C0000}"/>
    <cellStyle name="Currency 3 2 4 3 2" xfId="7919" xr:uid="{00000000-0005-0000-0000-0000CB3C0000}"/>
    <cellStyle name="Currency 3 2 4 3 2 2" xfId="14111" xr:uid="{00000000-0005-0000-0000-0000CC3C0000}"/>
    <cellStyle name="Currency 3 2 4 3 2 2 2" xfId="33071" xr:uid="{00000000-0005-0000-0000-0000CD3C0000}"/>
    <cellStyle name="Currency 3 2 4 3 2 2 3" xfId="51535" xr:uid="{00000000-0005-0000-0000-0000CE3C0000}"/>
    <cellStyle name="Currency 3 2 4 3 2 3" xfId="20263" xr:uid="{00000000-0005-0000-0000-0000CF3C0000}"/>
    <cellStyle name="Currency 3 2 4 3 2 3 2" xfId="39223" xr:uid="{00000000-0005-0000-0000-0000D03C0000}"/>
    <cellStyle name="Currency 3 2 4 3 2 3 3" xfId="57687" xr:uid="{00000000-0005-0000-0000-0000D13C0000}"/>
    <cellStyle name="Currency 3 2 4 3 2 4" xfId="26918" xr:uid="{00000000-0005-0000-0000-0000D23C0000}"/>
    <cellStyle name="Currency 3 2 4 3 2 5" xfId="45382" xr:uid="{00000000-0005-0000-0000-0000D33C0000}"/>
    <cellStyle name="Currency 3 2 4 3 3" xfId="11045" xr:uid="{00000000-0005-0000-0000-0000D43C0000}"/>
    <cellStyle name="Currency 3 2 4 3 3 2" xfId="30005" xr:uid="{00000000-0005-0000-0000-0000D53C0000}"/>
    <cellStyle name="Currency 3 2 4 3 3 3" xfId="48469" xr:uid="{00000000-0005-0000-0000-0000D63C0000}"/>
    <cellStyle name="Currency 3 2 4 3 4" xfId="17197" xr:uid="{00000000-0005-0000-0000-0000D73C0000}"/>
    <cellStyle name="Currency 3 2 4 3 4 2" xfId="36157" xr:uid="{00000000-0005-0000-0000-0000D83C0000}"/>
    <cellStyle name="Currency 3 2 4 3 4 3" xfId="54621" xr:uid="{00000000-0005-0000-0000-0000D93C0000}"/>
    <cellStyle name="Currency 3 2 4 3 5" xfId="23852" xr:uid="{00000000-0005-0000-0000-0000DA3C0000}"/>
    <cellStyle name="Currency 3 2 4 3 6" xfId="42316" xr:uid="{00000000-0005-0000-0000-0000DB3C0000}"/>
    <cellStyle name="Currency 3 2 4 4" xfId="6384" xr:uid="{00000000-0005-0000-0000-0000DC3C0000}"/>
    <cellStyle name="Currency 3 2 4 4 2" xfId="12577" xr:uid="{00000000-0005-0000-0000-0000DD3C0000}"/>
    <cellStyle name="Currency 3 2 4 4 2 2" xfId="31537" xr:uid="{00000000-0005-0000-0000-0000DE3C0000}"/>
    <cellStyle name="Currency 3 2 4 4 2 3" xfId="50001" xr:uid="{00000000-0005-0000-0000-0000DF3C0000}"/>
    <cellStyle name="Currency 3 2 4 4 3" xfId="18729" xr:uid="{00000000-0005-0000-0000-0000E03C0000}"/>
    <cellStyle name="Currency 3 2 4 4 3 2" xfId="37689" xr:uid="{00000000-0005-0000-0000-0000E13C0000}"/>
    <cellStyle name="Currency 3 2 4 4 3 3" xfId="56153" xr:uid="{00000000-0005-0000-0000-0000E23C0000}"/>
    <cellStyle name="Currency 3 2 4 4 4" xfId="25384" xr:uid="{00000000-0005-0000-0000-0000E33C0000}"/>
    <cellStyle name="Currency 3 2 4 4 5" xfId="43848" xr:uid="{00000000-0005-0000-0000-0000E43C0000}"/>
    <cellStyle name="Currency 3 2 4 5" xfId="9511" xr:uid="{00000000-0005-0000-0000-0000E53C0000}"/>
    <cellStyle name="Currency 3 2 4 5 2" xfId="28471" xr:uid="{00000000-0005-0000-0000-0000E63C0000}"/>
    <cellStyle name="Currency 3 2 4 5 3" xfId="46935" xr:uid="{00000000-0005-0000-0000-0000E73C0000}"/>
    <cellStyle name="Currency 3 2 4 6" xfId="15663" xr:uid="{00000000-0005-0000-0000-0000E83C0000}"/>
    <cellStyle name="Currency 3 2 4 6 2" xfId="34623" xr:uid="{00000000-0005-0000-0000-0000E93C0000}"/>
    <cellStyle name="Currency 3 2 4 6 3" xfId="53087" xr:uid="{00000000-0005-0000-0000-0000EA3C0000}"/>
    <cellStyle name="Currency 3 2 4 7" xfId="22318" xr:uid="{00000000-0005-0000-0000-0000EB3C0000}"/>
    <cellStyle name="Currency 3 2 4 8" xfId="40779" xr:uid="{00000000-0005-0000-0000-0000EC3C0000}"/>
    <cellStyle name="Currency 3 2 5" xfId="2342" xr:uid="{00000000-0005-0000-0000-0000ED3C0000}"/>
    <cellStyle name="Currency 3 2 5 2" xfId="3991" xr:uid="{00000000-0005-0000-0000-0000EE3C0000}"/>
    <cellStyle name="Currency 3 2 5 2 2" xfId="5604" xr:uid="{00000000-0005-0000-0000-0000EF3C0000}"/>
    <cellStyle name="Currency 3 2 5 2 2 2" xfId="8689" xr:uid="{00000000-0005-0000-0000-0000F03C0000}"/>
    <cellStyle name="Currency 3 2 5 2 2 2 2" xfId="14881" xr:uid="{00000000-0005-0000-0000-0000F13C0000}"/>
    <cellStyle name="Currency 3 2 5 2 2 2 2 2" xfId="33841" xr:uid="{00000000-0005-0000-0000-0000F23C0000}"/>
    <cellStyle name="Currency 3 2 5 2 2 2 2 3" xfId="52305" xr:uid="{00000000-0005-0000-0000-0000F33C0000}"/>
    <cellStyle name="Currency 3 2 5 2 2 2 3" xfId="21033" xr:uid="{00000000-0005-0000-0000-0000F43C0000}"/>
    <cellStyle name="Currency 3 2 5 2 2 2 3 2" xfId="39993" xr:uid="{00000000-0005-0000-0000-0000F53C0000}"/>
    <cellStyle name="Currency 3 2 5 2 2 2 3 3" xfId="58457" xr:uid="{00000000-0005-0000-0000-0000F63C0000}"/>
    <cellStyle name="Currency 3 2 5 2 2 2 4" xfId="27688" xr:uid="{00000000-0005-0000-0000-0000F73C0000}"/>
    <cellStyle name="Currency 3 2 5 2 2 2 5" xfId="46152" xr:uid="{00000000-0005-0000-0000-0000F83C0000}"/>
    <cellStyle name="Currency 3 2 5 2 2 3" xfId="11815" xr:uid="{00000000-0005-0000-0000-0000F93C0000}"/>
    <cellStyle name="Currency 3 2 5 2 2 3 2" xfId="30775" xr:uid="{00000000-0005-0000-0000-0000FA3C0000}"/>
    <cellStyle name="Currency 3 2 5 2 2 3 3" xfId="49239" xr:uid="{00000000-0005-0000-0000-0000FB3C0000}"/>
    <cellStyle name="Currency 3 2 5 2 2 4" xfId="17967" xr:uid="{00000000-0005-0000-0000-0000FC3C0000}"/>
    <cellStyle name="Currency 3 2 5 2 2 4 2" xfId="36927" xr:uid="{00000000-0005-0000-0000-0000FD3C0000}"/>
    <cellStyle name="Currency 3 2 5 2 2 4 3" xfId="55391" xr:uid="{00000000-0005-0000-0000-0000FE3C0000}"/>
    <cellStyle name="Currency 3 2 5 2 2 5" xfId="24622" xr:uid="{00000000-0005-0000-0000-0000FF3C0000}"/>
    <cellStyle name="Currency 3 2 5 2 2 6" xfId="43086" xr:uid="{00000000-0005-0000-0000-0000003D0000}"/>
    <cellStyle name="Currency 3 2 5 2 3" xfId="7154" xr:uid="{00000000-0005-0000-0000-0000013D0000}"/>
    <cellStyle name="Currency 3 2 5 2 3 2" xfId="13347" xr:uid="{00000000-0005-0000-0000-0000023D0000}"/>
    <cellStyle name="Currency 3 2 5 2 3 2 2" xfId="32307" xr:uid="{00000000-0005-0000-0000-0000033D0000}"/>
    <cellStyle name="Currency 3 2 5 2 3 2 3" xfId="50771" xr:uid="{00000000-0005-0000-0000-0000043D0000}"/>
    <cellStyle name="Currency 3 2 5 2 3 3" xfId="19499" xr:uid="{00000000-0005-0000-0000-0000053D0000}"/>
    <cellStyle name="Currency 3 2 5 2 3 3 2" xfId="38459" xr:uid="{00000000-0005-0000-0000-0000063D0000}"/>
    <cellStyle name="Currency 3 2 5 2 3 3 3" xfId="56923" xr:uid="{00000000-0005-0000-0000-0000073D0000}"/>
    <cellStyle name="Currency 3 2 5 2 3 4" xfId="26154" xr:uid="{00000000-0005-0000-0000-0000083D0000}"/>
    <cellStyle name="Currency 3 2 5 2 3 5" xfId="44618" xr:uid="{00000000-0005-0000-0000-0000093D0000}"/>
    <cellStyle name="Currency 3 2 5 2 4" xfId="10281" xr:uid="{00000000-0005-0000-0000-00000A3D0000}"/>
    <cellStyle name="Currency 3 2 5 2 4 2" xfId="29241" xr:uid="{00000000-0005-0000-0000-00000B3D0000}"/>
    <cellStyle name="Currency 3 2 5 2 4 3" xfId="47705" xr:uid="{00000000-0005-0000-0000-00000C3D0000}"/>
    <cellStyle name="Currency 3 2 5 2 5" xfId="16433" xr:uid="{00000000-0005-0000-0000-00000D3D0000}"/>
    <cellStyle name="Currency 3 2 5 2 5 2" xfId="35393" xr:uid="{00000000-0005-0000-0000-00000E3D0000}"/>
    <cellStyle name="Currency 3 2 5 2 5 3" xfId="53857" xr:uid="{00000000-0005-0000-0000-00000F3D0000}"/>
    <cellStyle name="Currency 3 2 5 2 6" xfId="23088" xr:uid="{00000000-0005-0000-0000-0000103D0000}"/>
    <cellStyle name="Currency 3 2 5 2 7" xfId="41552" xr:uid="{00000000-0005-0000-0000-0000113D0000}"/>
    <cellStyle name="Currency 3 2 5 3" xfId="4821" xr:uid="{00000000-0005-0000-0000-0000123D0000}"/>
    <cellStyle name="Currency 3 2 5 3 2" xfId="7920" xr:uid="{00000000-0005-0000-0000-0000133D0000}"/>
    <cellStyle name="Currency 3 2 5 3 2 2" xfId="14112" xr:uid="{00000000-0005-0000-0000-0000143D0000}"/>
    <cellStyle name="Currency 3 2 5 3 2 2 2" xfId="33072" xr:uid="{00000000-0005-0000-0000-0000153D0000}"/>
    <cellStyle name="Currency 3 2 5 3 2 2 3" xfId="51536" xr:uid="{00000000-0005-0000-0000-0000163D0000}"/>
    <cellStyle name="Currency 3 2 5 3 2 3" xfId="20264" xr:uid="{00000000-0005-0000-0000-0000173D0000}"/>
    <cellStyle name="Currency 3 2 5 3 2 3 2" xfId="39224" xr:uid="{00000000-0005-0000-0000-0000183D0000}"/>
    <cellStyle name="Currency 3 2 5 3 2 3 3" xfId="57688" xr:uid="{00000000-0005-0000-0000-0000193D0000}"/>
    <cellStyle name="Currency 3 2 5 3 2 4" xfId="26919" xr:uid="{00000000-0005-0000-0000-00001A3D0000}"/>
    <cellStyle name="Currency 3 2 5 3 2 5" xfId="45383" xr:uid="{00000000-0005-0000-0000-00001B3D0000}"/>
    <cellStyle name="Currency 3 2 5 3 3" xfId="11046" xr:uid="{00000000-0005-0000-0000-00001C3D0000}"/>
    <cellStyle name="Currency 3 2 5 3 3 2" xfId="30006" xr:uid="{00000000-0005-0000-0000-00001D3D0000}"/>
    <cellStyle name="Currency 3 2 5 3 3 3" xfId="48470" xr:uid="{00000000-0005-0000-0000-00001E3D0000}"/>
    <cellStyle name="Currency 3 2 5 3 4" xfId="17198" xr:uid="{00000000-0005-0000-0000-00001F3D0000}"/>
    <cellStyle name="Currency 3 2 5 3 4 2" xfId="36158" xr:uid="{00000000-0005-0000-0000-0000203D0000}"/>
    <cellStyle name="Currency 3 2 5 3 4 3" xfId="54622" xr:uid="{00000000-0005-0000-0000-0000213D0000}"/>
    <cellStyle name="Currency 3 2 5 3 5" xfId="23853" xr:uid="{00000000-0005-0000-0000-0000223D0000}"/>
    <cellStyle name="Currency 3 2 5 3 6" xfId="42317" xr:uid="{00000000-0005-0000-0000-0000233D0000}"/>
    <cellStyle name="Currency 3 2 5 4" xfId="6385" xr:uid="{00000000-0005-0000-0000-0000243D0000}"/>
    <cellStyle name="Currency 3 2 5 4 2" xfId="12578" xr:uid="{00000000-0005-0000-0000-0000253D0000}"/>
    <cellStyle name="Currency 3 2 5 4 2 2" xfId="31538" xr:uid="{00000000-0005-0000-0000-0000263D0000}"/>
    <cellStyle name="Currency 3 2 5 4 2 3" xfId="50002" xr:uid="{00000000-0005-0000-0000-0000273D0000}"/>
    <cellStyle name="Currency 3 2 5 4 3" xfId="18730" xr:uid="{00000000-0005-0000-0000-0000283D0000}"/>
    <cellStyle name="Currency 3 2 5 4 3 2" xfId="37690" xr:uid="{00000000-0005-0000-0000-0000293D0000}"/>
    <cellStyle name="Currency 3 2 5 4 3 3" xfId="56154" xr:uid="{00000000-0005-0000-0000-00002A3D0000}"/>
    <cellStyle name="Currency 3 2 5 4 4" xfId="25385" xr:uid="{00000000-0005-0000-0000-00002B3D0000}"/>
    <cellStyle name="Currency 3 2 5 4 5" xfId="43849" xr:uid="{00000000-0005-0000-0000-00002C3D0000}"/>
    <cellStyle name="Currency 3 2 5 5" xfId="9512" xr:uid="{00000000-0005-0000-0000-00002D3D0000}"/>
    <cellStyle name="Currency 3 2 5 5 2" xfId="28472" xr:uid="{00000000-0005-0000-0000-00002E3D0000}"/>
    <cellStyle name="Currency 3 2 5 5 3" xfId="46936" xr:uid="{00000000-0005-0000-0000-00002F3D0000}"/>
    <cellStyle name="Currency 3 2 5 6" xfId="15664" xr:uid="{00000000-0005-0000-0000-0000303D0000}"/>
    <cellStyle name="Currency 3 2 5 6 2" xfId="34624" xr:uid="{00000000-0005-0000-0000-0000313D0000}"/>
    <cellStyle name="Currency 3 2 5 6 3" xfId="53088" xr:uid="{00000000-0005-0000-0000-0000323D0000}"/>
    <cellStyle name="Currency 3 2 5 7" xfId="22319" xr:uid="{00000000-0005-0000-0000-0000333D0000}"/>
    <cellStyle name="Currency 3 2 5 8" xfId="40780" xr:uid="{00000000-0005-0000-0000-0000343D0000}"/>
    <cellStyle name="Currency 3 2 6" xfId="2343" xr:uid="{00000000-0005-0000-0000-0000353D0000}"/>
    <cellStyle name="Currency 3 2 7" xfId="2344" xr:uid="{00000000-0005-0000-0000-0000363D0000}"/>
    <cellStyle name="Currency 3 2 8" xfId="9304" xr:uid="{00000000-0005-0000-0000-0000373D0000}"/>
    <cellStyle name="Currency 3 2 9" xfId="2338" xr:uid="{00000000-0005-0000-0000-0000383D0000}"/>
    <cellStyle name="Currency 3 20" xfId="2345" xr:uid="{00000000-0005-0000-0000-0000393D0000}"/>
    <cellStyle name="Currency 3 20 2" xfId="3992" xr:uid="{00000000-0005-0000-0000-00003A3D0000}"/>
    <cellStyle name="Currency 3 20 2 2" xfId="5605" xr:uid="{00000000-0005-0000-0000-00003B3D0000}"/>
    <cellStyle name="Currency 3 20 2 2 2" xfId="8690" xr:uid="{00000000-0005-0000-0000-00003C3D0000}"/>
    <cellStyle name="Currency 3 20 2 2 2 2" xfId="14882" xr:uid="{00000000-0005-0000-0000-00003D3D0000}"/>
    <cellStyle name="Currency 3 20 2 2 2 2 2" xfId="33842" xr:uid="{00000000-0005-0000-0000-00003E3D0000}"/>
    <cellStyle name="Currency 3 20 2 2 2 2 3" xfId="52306" xr:uid="{00000000-0005-0000-0000-00003F3D0000}"/>
    <cellStyle name="Currency 3 20 2 2 2 3" xfId="21034" xr:uid="{00000000-0005-0000-0000-0000403D0000}"/>
    <cellStyle name="Currency 3 20 2 2 2 3 2" xfId="39994" xr:uid="{00000000-0005-0000-0000-0000413D0000}"/>
    <cellStyle name="Currency 3 20 2 2 2 3 3" xfId="58458" xr:uid="{00000000-0005-0000-0000-0000423D0000}"/>
    <cellStyle name="Currency 3 20 2 2 2 4" xfId="27689" xr:uid="{00000000-0005-0000-0000-0000433D0000}"/>
    <cellStyle name="Currency 3 20 2 2 2 5" xfId="46153" xr:uid="{00000000-0005-0000-0000-0000443D0000}"/>
    <cellStyle name="Currency 3 20 2 2 3" xfId="11816" xr:uid="{00000000-0005-0000-0000-0000453D0000}"/>
    <cellStyle name="Currency 3 20 2 2 3 2" xfId="30776" xr:uid="{00000000-0005-0000-0000-0000463D0000}"/>
    <cellStyle name="Currency 3 20 2 2 3 3" xfId="49240" xr:uid="{00000000-0005-0000-0000-0000473D0000}"/>
    <cellStyle name="Currency 3 20 2 2 4" xfId="17968" xr:uid="{00000000-0005-0000-0000-0000483D0000}"/>
    <cellStyle name="Currency 3 20 2 2 4 2" xfId="36928" xr:uid="{00000000-0005-0000-0000-0000493D0000}"/>
    <cellStyle name="Currency 3 20 2 2 4 3" xfId="55392" xr:uid="{00000000-0005-0000-0000-00004A3D0000}"/>
    <cellStyle name="Currency 3 20 2 2 5" xfId="24623" xr:uid="{00000000-0005-0000-0000-00004B3D0000}"/>
    <cellStyle name="Currency 3 20 2 2 6" xfId="43087" xr:uid="{00000000-0005-0000-0000-00004C3D0000}"/>
    <cellStyle name="Currency 3 20 2 3" xfId="7155" xr:uid="{00000000-0005-0000-0000-00004D3D0000}"/>
    <cellStyle name="Currency 3 20 2 3 2" xfId="13348" xr:uid="{00000000-0005-0000-0000-00004E3D0000}"/>
    <cellStyle name="Currency 3 20 2 3 2 2" xfId="32308" xr:uid="{00000000-0005-0000-0000-00004F3D0000}"/>
    <cellStyle name="Currency 3 20 2 3 2 3" xfId="50772" xr:uid="{00000000-0005-0000-0000-0000503D0000}"/>
    <cellStyle name="Currency 3 20 2 3 3" xfId="19500" xr:uid="{00000000-0005-0000-0000-0000513D0000}"/>
    <cellStyle name="Currency 3 20 2 3 3 2" xfId="38460" xr:uid="{00000000-0005-0000-0000-0000523D0000}"/>
    <cellStyle name="Currency 3 20 2 3 3 3" xfId="56924" xr:uid="{00000000-0005-0000-0000-0000533D0000}"/>
    <cellStyle name="Currency 3 20 2 3 4" xfId="26155" xr:uid="{00000000-0005-0000-0000-0000543D0000}"/>
    <cellStyle name="Currency 3 20 2 3 5" xfId="44619" xr:uid="{00000000-0005-0000-0000-0000553D0000}"/>
    <cellStyle name="Currency 3 20 2 4" xfId="10282" xr:uid="{00000000-0005-0000-0000-0000563D0000}"/>
    <cellStyle name="Currency 3 20 2 4 2" xfId="29242" xr:uid="{00000000-0005-0000-0000-0000573D0000}"/>
    <cellStyle name="Currency 3 20 2 4 3" xfId="47706" xr:uid="{00000000-0005-0000-0000-0000583D0000}"/>
    <cellStyle name="Currency 3 20 2 5" xfId="16434" xr:uid="{00000000-0005-0000-0000-0000593D0000}"/>
    <cellStyle name="Currency 3 20 2 5 2" xfId="35394" xr:uid="{00000000-0005-0000-0000-00005A3D0000}"/>
    <cellStyle name="Currency 3 20 2 5 3" xfId="53858" xr:uid="{00000000-0005-0000-0000-00005B3D0000}"/>
    <cellStyle name="Currency 3 20 2 6" xfId="23089" xr:uid="{00000000-0005-0000-0000-00005C3D0000}"/>
    <cellStyle name="Currency 3 20 2 7" xfId="41553" xr:uid="{00000000-0005-0000-0000-00005D3D0000}"/>
    <cellStyle name="Currency 3 20 3" xfId="4822" xr:uid="{00000000-0005-0000-0000-00005E3D0000}"/>
    <cellStyle name="Currency 3 20 3 2" xfId="7921" xr:uid="{00000000-0005-0000-0000-00005F3D0000}"/>
    <cellStyle name="Currency 3 20 3 2 2" xfId="14113" xr:uid="{00000000-0005-0000-0000-0000603D0000}"/>
    <cellStyle name="Currency 3 20 3 2 2 2" xfId="33073" xr:uid="{00000000-0005-0000-0000-0000613D0000}"/>
    <cellStyle name="Currency 3 20 3 2 2 3" xfId="51537" xr:uid="{00000000-0005-0000-0000-0000623D0000}"/>
    <cellStyle name="Currency 3 20 3 2 3" xfId="20265" xr:uid="{00000000-0005-0000-0000-0000633D0000}"/>
    <cellStyle name="Currency 3 20 3 2 3 2" xfId="39225" xr:uid="{00000000-0005-0000-0000-0000643D0000}"/>
    <cellStyle name="Currency 3 20 3 2 3 3" xfId="57689" xr:uid="{00000000-0005-0000-0000-0000653D0000}"/>
    <cellStyle name="Currency 3 20 3 2 4" xfId="26920" xr:uid="{00000000-0005-0000-0000-0000663D0000}"/>
    <cellStyle name="Currency 3 20 3 2 5" xfId="45384" xr:uid="{00000000-0005-0000-0000-0000673D0000}"/>
    <cellStyle name="Currency 3 20 3 3" xfId="11047" xr:uid="{00000000-0005-0000-0000-0000683D0000}"/>
    <cellStyle name="Currency 3 20 3 3 2" xfId="30007" xr:uid="{00000000-0005-0000-0000-0000693D0000}"/>
    <cellStyle name="Currency 3 20 3 3 3" xfId="48471" xr:uid="{00000000-0005-0000-0000-00006A3D0000}"/>
    <cellStyle name="Currency 3 20 3 4" xfId="17199" xr:uid="{00000000-0005-0000-0000-00006B3D0000}"/>
    <cellStyle name="Currency 3 20 3 4 2" xfId="36159" xr:uid="{00000000-0005-0000-0000-00006C3D0000}"/>
    <cellStyle name="Currency 3 20 3 4 3" xfId="54623" xr:uid="{00000000-0005-0000-0000-00006D3D0000}"/>
    <cellStyle name="Currency 3 20 3 5" xfId="23854" xr:uid="{00000000-0005-0000-0000-00006E3D0000}"/>
    <cellStyle name="Currency 3 20 3 6" xfId="42318" xr:uid="{00000000-0005-0000-0000-00006F3D0000}"/>
    <cellStyle name="Currency 3 20 4" xfId="6386" xr:uid="{00000000-0005-0000-0000-0000703D0000}"/>
    <cellStyle name="Currency 3 20 4 2" xfId="12579" xr:uid="{00000000-0005-0000-0000-0000713D0000}"/>
    <cellStyle name="Currency 3 20 4 2 2" xfId="31539" xr:uid="{00000000-0005-0000-0000-0000723D0000}"/>
    <cellStyle name="Currency 3 20 4 2 3" xfId="50003" xr:uid="{00000000-0005-0000-0000-0000733D0000}"/>
    <cellStyle name="Currency 3 20 4 3" xfId="18731" xr:uid="{00000000-0005-0000-0000-0000743D0000}"/>
    <cellStyle name="Currency 3 20 4 3 2" xfId="37691" xr:uid="{00000000-0005-0000-0000-0000753D0000}"/>
    <cellStyle name="Currency 3 20 4 3 3" xfId="56155" xr:uid="{00000000-0005-0000-0000-0000763D0000}"/>
    <cellStyle name="Currency 3 20 4 4" xfId="25386" xr:uid="{00000000-0005-0000-0000-0000773D0000}"/>
    <cellStyle name="Currency 3 20 4 5" xfId="43850" xr:uid="{00000000-0005-0000-0000-0000783D0000}"/>
    <cellStyle name="Currency 3 20 5" xfId="9513" xr:uid="{00000000-0005-0000-0000-0000793D0000}"/>
    <cellStyle name="Currency 3 20 5 2" xfId="28473" xr:uid="{00000000-0005-0000-0000-00007A3D0000}"/>
    <cellStyle name="Currency 3 20 5 3" xfId="46937" xr:uid="{00000000-0005-0000-0000-00007B3D0000}"/>
    <cellStyle name="Currency 3 20 6" xfId="15665" xr:uid="{00000000-0005-0000-0000-00007C3D0000}"/>
    <cellStyle name="Currency 3 20 6 2" xfId="34625" xr:uid="{00000000-0005-0000-0000-00007D3D0000}"/>
    <cellStyle name="Currency 3 20 6 3" xfId="53089" xr:uid="{00000000-0005-0000-0000-00007E3D0000}"/>
    <cellStyle name="Currency 3 20 7" xfId="22320" xr:uid="{00000000-0005-0000-0000-00007F3D0000}"/>
    <cellStyle name="Currency 3 20 8" xfId="40781" xr:uid="{00000000-0005-0000-0000-0000803D0000}"/>
    <cellStyle name="Currency 3 21" xfId="2346" xr:uid="{00000000-0005-0000-0000-0000813D0000}"/>
    <cellStyle name="Currency 3 21 2" xfId="3993" xr:uid="{00000000-0005-0000-0000-0000823D0000}"/>
    <cellStyle name="Currency 3 21 2 2" xfId="5606" xr:uid="{00000000-0005-0000-0000-0000833D0000}"/>
    <cellStyle name="Currency 3 21 2 2 2" xfId="8691" xr:uid="{00000000-0005-0000-0000-0000843D0000}"/>
    <cellStyle name="Currency 3 21 2 2 2 2" xfId="14883" xr:uid="{00000000-0005-0000-0000-0000853D0000}"/>
    <cellStyle name="Currency 3 21 2 2 2 2 2" xfId="33843" xr:uid="{00000000-0005-0000-0000-0000863D0000}"/>
    <cellStyle name="Currency 3 21 2 2 2 2 3" xfId="52307" xr:uid="{00000000-0005-0000-0000-0000873D0000}"/>
    <cellStyle name="Currency 3 21 2 2 2 3" xfId="21035" xr:uid="{00000000-0005-0000-0000-0000883D0000}"/>
    <cellStyle name="Currency 3 21 2 2 2 3 2" xfId="39995" xr:uid="{00000000-0005-0000-0000-0000893D0000}"/>
    <cellStyle name="Currency 3 21 2 2 2 3 3" xfId="58459" xr:uid="{00000000-0005-0000-0000-00008A3D0000}"/>
    <cellStyle name="Currency 3 21 2 2 2 4" xfId="27690" xr:uid="{00000000-0005-0000-0000-00008B3D0000}"/>
    <cellStyle name="Currency 3 21 2 2 2 5" xfId="46154" xr:uid="{00000000-0005-0000-0000-00008C3D0000}"/>
    <cellStyle name="Currency 3 21 2 2 3" xfId="11817" xr:uid="{00000000-0005-0000-0000-00008D3D0000}"/>
    <cellStyle name="Currency 3 21 2 2 3 2" xfId="30777" xr:uid="{00000000-0005-0000-0000-00008E3D0000}"/>
    <cellStyle name="Currency 3 21 2 2 3 3" xfId="49241" xr:uid="{00000000-0005-0000-0000-00008F3D0000}"/>
    <cellStyle name="Currency 3 21 2 2 4" xfId="17969" xr:uid="{00000000-0005-0000-0000-0000903D0000}"/>
    <cellStyle name="Currency 3 21 2 2 4 2" xfId="36929" xr:uid="{00000000-0005-0000-0000-0000913D0000}"/>
    <cellStyle name="Currency 3 21 2 2 4 3" xfId="55393" xr:uid="{00000000-0005-0000-0000-0000923D0000}"/>
    <cellStyle name="Currency 3 21 2 2 5" xfId="24624" xr:uid="{00000000-0005-0000-0000-0000933D0000}"/>
    <cellStyle name="Currency 3 21 2 2 6" xfId="43088" xr:uid="{00000000-0005-0000-0000-0000943D0000}"/>
    <cellStyle name="Currency 3 21 2 3" xfId="7156" xr:uid="{00000000-0005-0000-0000-0000953D0000}"/>
    <cellStyle name="Currency 3 21 2 3 2" xfId="13349" xr:uid="{00000000-0005-0000-0000-0000963D0000}"/>
    <cellStyle name="Currency 3 21 2 3 2 2" xfId="32309" xr:uid="{00000000-0005-0000-0000-0000973D0000}"/>
    <cellStyle name="Currency 3 21 2 3 2 3" xfId="50773" xr:uid="{00000000-0005-0000-0000-0000983D0000}"/>
    <cellStyle name="Currency 3 21 2 3 3" xfId="19501" xr:uid="{00000000-0005-0000-0000-0000993D0000}"/>
    <cellStyle name="Currency 3 21 2 3 3 2" xfId="38461" xr:uid="{00000000-0005-0000-0000-00009A3D0000}"/>
    <cellStyle name="Currency 3 21 2 3 3 3" xfId="56925" xr:uid="{00000000-0005-0000-0000-00009B3D0000}"/>
    <cellStyle name="Currency 3 21 2 3 4" xfId="26156" xr:uid="{00000000-0005-0000-0000-00009C3D0000}"/>
    <cellStyle name="Currency 3 21 2 3 5" xfId="44620" xr:uid="{00000000-0005-0000-0000-00009D3D0000}"/>
    <cellStyle name="Currency 3 21 2 4" xfId="10283" xr:uid="{00000000-0005-0000-0000-00009E3D0000}"/>
    <cellStyle name="Currency 3 21 2 4 2" xfId="29243" xr:uid="{00000000-0005-0000-0000-00009F3D0000}"/>
    <cellStyle name="Currency 3 21 2 4 3" xfId="47707" xr:uid="{00000000-0005-0000-0000-0000A03D0000}"/>
    <cellStyle name="Currency 3 21 2 5" xfId="16435" xr:uid="{00000000-0005-0000-0000-0000A13D0000}"/>
    <cellStyle name="Currency 3 21 2 5 2" xfId="35395" xr:uid="{00000000-0005-0000-0000-0000A23D0000}"/>
    <cellStyle name="Currency 3 21 2 5 3" xfId="53859" xr:uid="{00000000-0005-0000-0000-0000A33D0000}"/>
    <cellStyle name="Currency 3 21 2 6" xfId="23090" xr:uid="{00000000-0005-0000-0000-0000A43D0000}"/>
    <cellStyle name="Currency 3 21 2 7" xfId="41554" xr:uid="{00000000-0005-0000-0000-0000A53D0000}"/>
    <cellStyle name="Currency 3 21 3" xfId="4823" xr:uid="{00000000-0005-0000-0000-0000A63D0000}"/>
    <cellStyle name="Currency 3 21 3 2" xfId="7922" xr:uid="{00000000-0005-0000-0000-0000A73D0000}"/>
    <cellStyle name="Currency 3 21 3 2 2" xfId="14114" xr:uid="{00000000-0005-0000-0000-0000A83D0000}"/>
    <cellStyle name="Currency 3 21 3 2 2 2" xfId="33074" xr:uid="{00000000-0005-0000-0000-0000A93D0000}"/>
    <cellStyle name="Currency 3 21 3 2 2 3" xfId="51538" xr:uid="{00000000-0005-0000-0000-0000AA3D0000}"/>
    <cellStyle name="Currency 3 21 3 2 3" xfId="20266" xr:uid="{00000000-0005-0000-0000-0000AB3D0000}"/>
    <cellStyle name="Currency 3 21 3 2 3 2" xfId="39226" xr:uid="{00000000-0005-0000-0000-0000AC3D0000}"/>
    <cellStyle name="Currency 3 21 3 2 3 3" xfId="57690" xr:uid="{00000000-0005-0000-0000-0000AD3D0000}"/>
    <cellStyle name="Currency 3 21 3 2 4" xfId="26921" xr:uid="{00000000-0005-0000-0000-0000AE3D0000}"/>
    <cellStyle name="Currency 3 21 3 2 5" xfId="45385" xr:uid="{00000000-0005-0000-0000-0000AF3D0000}"/>
    <cellStyle name="Currency 3 21 3 3" xfId="11048" xr:uid="{00000000-0005-0000-0000-0000B03D0000}"/>
    <cellStyle name="Currency 3 21 3 3 2" xfId="30008" xr:uid="{00000000-0005-0000-0000-0000B13D0000}"/>
    <cellStyle name="Currency 3 21 3 3 3" xfId="48472" xr:uid="{00000000-0005-0000-0000-0000B23D0000}"/>
    <cellStyle name="Currency 3 21 3 4" xfId="17200" xr:uid="{00000000-0005-0000-0000-0000B33D0000}"/>
    <cellStyle name="Currency 3 21 3 4 2" xfId="36160" xr:uid="{00000000-0005-0000-0000-0000B43D0000}"/>
    <cellStyle name="Currency 3 21 3 4 3" xfId="54624" xr:uid="{00000000-0005-0000-0000-0000B53D0000}"/>
    <cellStyle name="Currency 3 21 3 5" xfId="23855" xr:uid="{00000000-0005-0000-0000-0000B63D0000}"/>
    <cellStyle name="Currency 3 21 3 6" xfId="42319" xr:uid="{00000000-0005-0000-0000-0000B73D0000}"/>
    <cellStyle name="Currency 3 21 4" xfId="6387" xr:uid="{00000000-0005-0000-0000-0000B83D0000}"/>
    <cellStyle name="Currency 3 21 4 2" xfId="12580" xr:uid="{00000000-0005-0000-0000-0000B93D0000}"/>
    <cellStyle name="Currency 3 21 4 2 2" xfId="31540" xr:uid="{00000000-0005-0000-0000-0000BA3D0000}"/>
    <cellStyle name="Currency 3 21 4 2 3" xfId="50004" xr:uid="{00000000-0005-0000-0000-0000BB3D0000}"/>
    <cellStyle name="Currency 3 21 4 3" xfId="18732" xr:uid="{00000000-0005-0000-0000-0000BC3D0000}"/>
    <cellStyle name="Currency 3 21 4 3 2" xfId="37692" xr:uid="{00000000-0005-0000-0000-0000BD3D0000}"/>
    <cellStyle name="Currency 3 21 4 3 3" xfId="56156" xr:uid="{00000000-0005-0000-0000-0000BE3D0000}"/>
    <cellStyle name="Currency 3 21 4 4" xfId="25387" xr:uid="{00000000-0005-0000-0000-0000BF3D0000}"/>
    <cellStyle name="Currency 3 21 4 5" xfId="43851" xr:uid="{00000000-0005-0000-0000-0000C03D0000}"/>
    <cellStyle name="Currency 3 21 5" xfId="9514" xr:uid="{00000000-0005-0000-0000-0000C13D0000}"/>
    <cellStyle name="Currency 3 21 5 2" xfId="28474" xr:uid="{00000000-0005-0000-0000-0000C23D0000}"/>
    <cellStyle name="Currency 3 21 5 3" xfId="46938" xr:uid="{00000000-0005-0000-0000-0000C33D0000}"/>
    <cellStyle name="Currency 3 21 6" xfId="15666" xr:uid="{00000000-0005-0000-0000-0000C43D0000}"/>
    <cellStyle name="Currency 3 21 6 2" xfId="34626" xr:uid="{00000000-0005-0000-0000-0000C53D0000}"/>
    <cellStyle name="Currency 3 21 6 3" xfId="53090" xr:uid="{00000000-0005-0000-0000-0000C63D0000}"/>
    <cellStyle name="Currency 3 21 7" xfId="22321" xr:uid="{00000000-0005-0000-0000-0000C73D0000}"/>
    <cellStyle name="Currency 3 21 8" xfId="40782" xr:uid="{00000000-0005-0000-0000-0000C83D0000}"/>
    <cellStyle name="Currency 3 22" xfId="2347" xr:uid="{00000000-0005-0000-0000-0000C93D0000}"/>
    <cellStyle name="Currency 3 22 2" xfId="2348" xr:uid="{00000000-0005-0000-0000-0000CA3D0000}"/>
    <cellStyle name="Currency 3 22 3" xfId="2349" xr:uid="{00000000-0005-0000-0000-0000CB3D0000}"/>
    <cellStyle name="Currency 3 23" xfId="9270" xr:uid="{00000000-0005-0000-0000-0000CC3D0000}"/>
    <cellStyle name="Currency 3 3" xfId="2350" xr:uid="{00000000-0005-0000-0000-0000CD3D0000}"/>
    <cellStyle name="Currency 3 3 10" xfId="6388" xr:uid="{00000000-0005-0000-0000-0000CE3D0000}"/>
    <cellStyle name="Currency 3 3 10 2" xfId="12581" xr:uid="{00000000-0005-0000-0000-0000CF3D0000}"/>
    <cellStyle name="Currency 3 3 10 2 2" xfId="31541" xr:uid="{00000000-0005-0000-0000-0000D03D0000}"/>
    <cellStyle name="Currency 3 3 10 2 3" xfId="50005" xr:uid="{00000000-0005-0000-0000-0000D13D0000}"/>
    <cellStyle name="Currency 3 3 10 3" xfId="18733" xr:uid="{00000000-0005-0000-0000-0000D23D0000}"/>
    <cellStyle name="Currency 3 3 10 3 2" xfId="37693" xr:uid="{00000000-0005-0000-0000-0000D33D0000}"/>
    <cellStyle name="Currency 3 3 10 3 3" xfId="56157" xr:uid="{00000000-0005-0000-0000-0000D43D0000}"/>
    <cellStyle name="Currency 3 3 10 4" xfId="25388" xr:uid="{00000000-0005-0000-0000-0000D53D0000}"/>
    <cellStyle name="Currency 3 3 10 5" xfId="43852" xr:uid="{00000000-0005-0000-0000-0000D63D0000}"/>
    <cellStyle name="Currency 3 3 11" xfId="9299" xr:uid="{00000000-0005-0000-0000-0000D73D0000}"/>
    <cellStyle name="Currency 3 3 12" xfId="9515" xr:uid="{00000000-0005-0000-0000-0000D83D0000}"/>
    <cellStyle name="Currency 3 3 12 2" xfId="28475" xr:uid="{00000000-0005-0000-0000-0000D93D0000}"/>
    <cellStyle name="Currency 3 3 12 3" xfId="46939" xr:uid="{00000000-0005-0000-0000-0000DA3D0000}"/>
    <cellStyle name="Currency 3 3 13" xfId="15667" xr:uid="{00000000-0005-0000-0000-0000DB3D0000}"/>
    <cellStyle name="Currency 3 3 13 2" xfId="34627" xr:uid="{00000000-0005-0000-0000-0000DC3D0000}"/>
    <cellStyle name="Currency 3 3 13 3" xfId="53091" xr:uid="{00000000-0005-0000-0000-0000DD3D0000}"/>
    <cellStyle name="Currency 3 3 14" xfId="22322" xr:uid="{00000000-0005-0000-0000-0000DE3D0000}"/>
    <cellStyle name="Currency 3 3 15" xfId="40783" xr:uid="{00000000-0005-0000-0000-0000DF3D0000}"/>
    <cellStyle name="Currency 3 3 2" xfId="2351" xr:uid="{00000000-0005-0000-0000-0000E03D0000}"/>
    <cellStyle name="Currency 3 3 2 2" xfId="3995" xr:uid="{00000000-0005-0000-0000-0000E13D0000}"/>
    <cellStyle name="Currency 3 3 2 2 2" xfId="5608" xr:uid="{00000000-0005-0000-0000-0000E23D0000}"/>
    <cellStyle name="Currency 3 3 2 2 2 2" xfId="8693" xr:uid="{00000000-0005-0000-0000-0000E33D0000}"/>
    <cellStyle name="Currency 3 3 2 2 2 2 2" xfId="14885" xr:uid="{00000000-0005-0000-0000-0000E43D0000}"/>
    <cellStyle name="Currency 3 3 2 2 2 2 2 2" xfId="33845" xr:uid="{00000000-0005-0000-0000-0000E53D0000}"/>
    <cellStyle name="Currency 3 3 2 2 2 2 2 3" xfId="52309" xr:uid="{00000000-0005-0000-0000-0000E63D0000}"/>
    <cellStyle name="Currency 3 3 2 2 2 2 3" xfId="21037" xr:uid="{00000000-0005-0000-0000-0000E73D0000}"/>
    <cellStyle name="Currency 3 3 2 2 2 2 3 2" xfId="39997" xr:uid="{00000000-0005-0000-0000-0000E83D0000}"/>
    <cellStyle name="Currency 3 3 2 2 2 2 3 3" xfId="58461" xr:uid="{00000000-0005-0000-0000-0000E93D0000}"/>
    <cellStyle name="Currency 3 3 2 2 2 2 4" xfId="27692" xr:uid="{00000000-0005-0000-0000-0000EA3D0000}"/>
    <cellStyle name="Currency 3 3 2 2 2 2 5" xfId="46156" xr:uid="{00000000-0005-0000-0000-0000EB3D0000}"/>
    <cellStyle name="Currency 3 3 2 2 2 3" xfId="11819" xr:uid="{00000000-0005-0000-0000-0000EC3D0000}"/>
    <cellStyle name="Currency 3 3 2 2 2 3 2" xfId="30779" xr:uid="{00000000-0005-0000-0000-0000ED3D0000}"/>
    <cellStyle name="Currency 3 3 2 2 2 3 3" xfId="49243" xr:uid="{00000000-0005-0000-0000-0000EE3D0000}"/>
    <cellStyle name="Currency 3 3 2 2 2 4" xfId="17971" xr:uid="{00000000-0005-0000-0000-0000EF3D0000}"/>
    <cellStyle name="Currency 3 3 2 2 2 4 2" xfId="36931" xr:uid="{00000000-0005-0000-0000-0000F03D0000}"/>
    <cellStyle name="Currency 3 3 2 2 2 4 3" xfId="55395" xr:uid="{00000000-0005-0000-0000-0000F13D0000}"/>
    <cellStyle name="Currency 3 3 2 2 2 5" xfId="24626" xr:uid="{00000000-0005-0000-0000-0000F23D0000}"/>
    <cellStyle name="Currency 3 3 2 2 2 6" xfId="43090" xr:uid="{00000000-0005-0000-0000-0000F33D0000}"/>
    <cellStyle name="Currency 3 3 2 2 3" xfId="7158" xr:uid="{00000000-0005-0000-0000-0000F43D0000}"/>
    <cellStyle name="Currency 3 3 2 2 3 2" xfId="13351" xr:uid="{00000000-0005-0000-0000-0000F53D0000}"/>
    <cellStyle name="Currency 3 3 2 2 3 2 2" xfId="32311" xr:uid="{00000000-0005-0000-0000-0000F63D0000}"/>
    <cellStyle name="Currency 3 3 2 2 3 2 3" xfId="50775" xr:uid="{00000000-0005-0000-0000-0000F73D0000}"/>
    <cellStyle name="Currency 3 3 2 2 3 3" xfId="19503" xr:uid="{00000000-0005-0000-0000-0000F83D0000}"/>
    <cellStyle name="Currency 3 3 2 2 3 3 2" xfId="38463" xr:uid="{00000000-0005-0000-0000-0000F93D0000}"/>
    <cellStyle name="Currency 3 3 2 2 3 3 3" xfId="56927" xr:uid="{00000000-0005-0000-0000-0000FA3D0000}"/>
    <cellStyle name="Currency 3 3 2 2 3 4" xfId="26158" xr:uid="{00000000-0005-0000-0000-0000FB3D0000}"/>
    <cellStyle name="Currency 3 3 2 2 3 5" xfId="44622" xr:uid="{00000000-0005-0000-0000-0000FC3D0000}"/>
    <cellStyle name="Currency 3 3 2 2 4" xfId="10285" xr:uid="{00000000-0005-0000-0000-0000FD3D0000}"/>
    <cellStyle name="Currency 3 3 2 2 4 2" xfId="29245" xr:uid="{00000000-0005-0000-0000-0000FE3D0000}"/>
    <cellStyle name="Currency 3 3 2 2 4 3" xfId="47709" xr:uid="{00000000-0005-0000-0000-0000FF3D0000}"/>
    <cellStyle name="Currency 3 3 2 2 5" xfId="16437" xr:uid="{00000000-0005-0000-0000-0000003E0000}"/>
    <cellStyle name="Currency 3 3 2 2 5 2" xfId="35397" xr:uid="{00000000-0005-0000-0000-0000013E0000}"/>
    <cellStyle name="Currency 3 3 2 2 5 3" xfId="53861" xr:uid="{00000000-0005-0000-0000-0000023E0000}"/>
    <cellStyle name="Currency 3 3 2 2 6" xfId="23092" xr:uid="{00000000-0005-0000-0000-0000033E0000}"/>
    <cellStyle name="Currency 3 3 2 2 7" xfId="41556" xr:uid="{00000000-0005-0000-0000-0000043E0000}"/>
    <cellStyle name="Currency 3 3 2 3" xfId="4825" xr:uid="{00000000-0005-0000-0000-0000053E0000}"/>
    <cellStyle name="Currency 3 3 2 3 2" xfId="7924" xr:uid="{00000000-0005-0000-0000-0000063E0000}"/>
    <cellStyle name="Currency 3 3 2 3 2 2" xfId="14116" xr:uid="{00000000-0005-0000-0000-0000073E0000}"/>
    <cellStyle name="Currency 3 3 2 3 2 2 2" xfId="33076" xr:uid="{00000000-0005-0000-0000-0000083E0000}"/>
    <cellStyle name="Currency 3 3 2 3 2 2 3" xfId="51540" xr:uid="{00000000-0005-0000-0000-0000093E0000}"/>
    <cellStyle name="Currency 3 3 2 3 2 3" xfId="20268" xr:uid="{00000000-0005-0000-0000-00000A3E0000}"/>
    <cellStyle name="Currency 3 3 2 3 2 3 2" xfId="39228" xr:uid="{00000000-0005-0000-0000-00000B3E0000}"/>
    <cellStyle name="Currency 3 3 2 3 2 3 3" xfId="57692" xr:uid="{00000000-0005-0000-0000-00000C3E0000}"/>
    <cellStyle name="Currency 3 3 2 3 2 4" xfId="26923" xr:uid="{00000000-0005-0000-0000-00000D3E0000}"/>
    <cellStyle name="Currency 3 3 2 3 2 5" xfId="45387" xr:uid="{00000000-0005-0000-0000-00000E3E0000}"/>
    <cellStyle name="Currency 3 3 2 3 3" xfId="11050" xr:uid="{00000000-0005-0000-0000-00000F3E0000}"/>
    <cellStyle name="Currency 3 3 2 3 3 2" xfId="30010" xr:uid="{00000000-0005-0000-0000-0000103E0000}"/>
    <cellStyle name="Currency 3 3 2 3 3 3" xfId="48474" xr:uid="{00000000-0005-0000-0000-0000113E0000}"/>
    <cellStyle name="Currency 3 3 2 3 4" xfId="17202" xr:uid="{00000000-0005-0000-0000-0000123E0000}"/>
    <cellStyle name="Currency 3 3 2 3 4 2" xfId="36162" xr:uid="{00000000-0005-0000-0000-0000133E0000}"/>
    <cellStyle name="Currency 3 3 2 3 4 3" xfId="54626" xr:uid="{00000000-0005-0000-0000-0000143E0000}"/>
    <cellStyle name="Currency 3 3 2 3 5" xfId="23857" xr:uid="{00000000-0005-0000-0000-0000153E0000}"/>
    <cellStyle name="Currency 3 3 2 3 6" xfId="42321" xr:uid="{00000000-0005-0000-0000-0000163E0000}"/>
    <cellStyle name="Currency 3 3 2 4" xfId="6389" xr:uid="{00000000-0005-0000-0000-0000173E0000}"/>
    <cellStyle name="Currency 3 3 2 4 2" xfId="12582" xr:uid="{00000000-0005-0000-0000-0000183E0000}"/>
    <cellStyle name="Currency 3 3 2 4 2 2" xfId="31542" xr:uid="{00000000-0005-0000-0000-0000193E0000}"/>
    <cellStyle name="Currency 3 3 2 4 2 3" xfId="50006" xr:uid="{00000000-0005-0000-0000-00001A3E0000}"/>
    <cellStyle name="Currency 3 3 2 4 3" xfId="18734" xr:uid="{00000000-0005-0000-0000-00001B3E0000}"/>
    <cellStyle name="Currency 3 3 2 4 3 2" xfId="37694" xr:uid="{00000000-0005-0000-0000-00001C3E0000}"/>
    <cellStyle name="Currency 3 3 2 4 3 3" xfId="56158" xr:uid="{00000000-0005-0000-0000-00001D3E0000}"/>
    <cellStyle name="Currency 3 3 2 4 4" xfId="25389" xr:uid="{00000000-0005-0000-0000-00001E3E0000}"/>
    <cellStyle name="Currency 3 3 2 4 5" xfId="43853" xr:uid="{00000000-0005-0000-0000-00001F3E0000}"/>
    <cellStyle name="Currency 3 3 2 5" xfId="9516" xr:uid="{00000000-0005-0000-0000-0000203E0000}"/>
    <cellStyle name="Currency 3 3 2 5 2" xfId="28476" xr:uid="{00000000-0005-0000-0000-0000213E0000}"/>
    <cellStyle name="Currency 3 3 2 5 3" xfId="46940" xr:uid="{00000000-0005-0000-0000-0000223E0000}"/>
    <cellStyle name="Currency 3 3 2 6" xfId="15668" xr:uid="{00000000-0005-0000-0000-0000233E0000}"/>
    <cellStyle name="Currency 3 3 2 6 2" xfId="34628" xr:uid="{00000000-0005-0000-0000-0000243E0000}"/>
    <cellStyle name="Currency 3 3 2 6 3" xfId="53092" xr:uid="{00000000-0005-0000-0000-0000253E0000}"/>
    <cellStyle name="Currency 3 3 2 7" xfId="22323" xr:uid="{00000000-0005-0000-0000-0000263E0000}"/>
    <cellStyle name="Currency 3 3 2 8" xfId="40784" xr:uid="{00000000-0005-0000-0000-0000273E0000}"/>
    <cellStyle name="Currency 3 3 3" xfId="2352" xr:uid="{00000000-0005-0000-0000-0000283E0000}"/>
    <cellStyle name="Currency 3 3 3 2" xfId="3996" xr:uid="{00000000-0005-0000-0000-0000293E0000}"/>
    <cellStyle name="Currency 3 3 3 2 2" xfId="5609" xr:uid="{00000000-0005-0000-0000-00002A3E0000}"/>
    <cellStyle name="Currency 3 3 3 2 2 2" xfId="8694" xr:uid="{00000000-0005-0000-0000-00002B3E0000}"/>
    <cellStyle name="Currency 3 3 3 2 2 2 2" xfId="14886" xr:uid="{00000000-0005-0000-0000-00002C3E0000}"/>
    <cellStyle name="Currency 3 3 3 2 2 2 2 2" xfId="33846" xr:uid="{00000000-0005-0000-0000-00002D3E0000}"/>
    <cellStyle name="Currency 3 3 3 2 2 2 2 3" xfId="52310" xr:uid="{00000000-0005-0000-0000-00002E3E0000}"/>
    <cellStyle name="Currency 3 3 3 2 2 2 3" xfId="21038" xr:uid="{00000000-0005-0000-0000-00002F3E0000}"/>
    <cellStyle name="Currency 3 3 3 2 2 2 3 2" xfId="39998" xr:uid="{00000000-0005-0000-0000-0000303E0000}"/>
    <cellStyle name="Currency 3 3 3 2 2 2 3 3" xfId="58462" xr:uid="{00000000-0005-0000-0000-0000313E0000}"/>
    <cellStyle name="Currency 3 3 3 2 2 2 4" xfId="27693" xr:uid="{00000000-0005-0000-0000-0000323E0000}"/>
    <cellStyle name="Currency 3 3 3 2 2 2 5" xfId="46157" xr:uid="{00000000-0005-0000-0000-0000333E0000}"/>
    <cellStyle name="Currency 3 3 3 2 2 3" xfId="11820" xr:uid="{00000000-0005-0000-0000-0000343E0000}"/>
    <cellStyle name="Currency 3 3 3 2 2 3 2" xfId="30780" xr:uid="{00000000-0005-0000-0000-0000353E0000}"/>
    <cellStyle name="Currency 3 3 3 2 2 3 3" xfId="49244" xr:uid="{00000000-0005-0000-0000-0000363E0000}"/>
    <cellStyle name="Currency 3 3 3 2 2 4" xfId="17972" xr:uid="{00000000-0005-0000-0000-0000373E0000}"/>
    <cellStyle name="Currency 3 3 3 2 2 4 2" xfId="36932" xr:uid="{00000000-0005-0000-0000-0000383E0000}"/>
    <cellStyle name="Currency 3 3 3 2 2 4 3" xfId="55396" xr:uid="{00000000-0005-0000-0000-0000393E0000}"/>
    <cellStyle name="Currency 3 3 3 2 2 5" xfId="24627" xr:uid="{00000000-0005-0000-0000-00003A3E0000}"/>
    <cellStyle name="Currency 3 3 3 2 2 6" xfId="43091" xr:uid="{00000000-0005-0000-0000-00003B3E0000}"/>
    <cellStyle name="Currency 3 3 3 2 3" xfId="7159" xr:uid="{00000000-0005-0000-0000-00003C3E0000}"/>
    <cellStyle name="Currency 3 3 3 2 3 2" xfId="13352" xr:uid="{00000000-0005-0000-0000-00003D3E0000}"/>
    <cellStyle name="Currency 3 3 3 2 3 2 2" xfId="32312" xr:uid="{00000000-0005-0000-0000-00003E3E0000}"/>
    <cellStyle name="Currency 3 3 3 2 3 2 3" xfId="50776" xr:uid="{00000000-0005-0000-0000-00003F3E0000}"/>
    <cellStyle name="Currency 3 3 3 2 3 3" xfId="19504" xr:uid="{00000000-0005-0000-0000-0000403E0000}"/>
    <cellStyle name="Currency 3 3 3 2 3 3 2" xfId="38464" xr:uid="{00000000-0005-0000-0000-0000413E0000}"/>
    <cellStyle name="Currency 3 3 3 2 3 3 3" xfId="56928" xr:uid="{00000000-0005-0000-0000-0000423E0000}"/>
    <cellStyle name="Currency 3 3 3 2 3 4" xfId="26159" xr:uid="{00000000-0005-0000-0000-0000433E0000}"/>
    <cellStyle name="Currency 3 3 3 2 3 5" xfId="44623" xr:uid="{00000000-0005-0000-0000-0000443E0000}"/>
    <cellStyle name="Currency 3 3 3 2 4" xfId="10286" xr:uid="{00000000-0005-0000-0000-0000453E0000}"/>
    <cellStyle name="Currency 3 3 3 2 4 2" xfId="29246" xr:uid="{00000000-0005-0000-0000-0000463E0000}"/>
    <cellStyle name="Currency 3 3 3 2 4 3" xfId="47710" xr:uid="{00000000-0005-0000-0000-0000473E0000}"/>
    <cellStyle name="Currency 3 3 3 2 5" xfId="16438" xr:uid="{00000000-0005-0000-0000-0000483E0000}"/>
    <cellStyle name="Currency 3 3 3 2 5 2" xfId="35398" xr:uid="{00000000-0005-0000-0000-0000493E0000}"/>
    <cellStyle name="Currency 3 3 3 2 5 3" xfId="53862" xr:uid="{00000000-0005-0000-0000-00004A3E0000}"/>
    <cellStyle name="Currency 3 3 3 2 6" xfId="23093" xr:uid="{00000000-0005-0000-0000-00004B3E0000}"/>
    <cellStyle name="Currency 3 3 3 2 7" xfId="41557" xr:uid="{00000000-0005-0000-0000-00004C3E0000}"/>
    <cellStyle name="Currency 3 3 3 3" xfId="4826" xr:uid="{00000000-0005-0000-0000-00004D3E0000}"/>
    <cellStyle name="Currency 3 3 3 3 2" xfId="7925" xr:uid="{00000000-0005-0000-0000-00004E3E0000}"/>
    <cellStyle name="Currency 3 3 3 3 2 2" xfId="14117" xr:uid="{00000000-0005-0000-0000-00004F3E0000}"/>
    <cellStyle name="Currency 3 3 3 3 2 2 2" xfId="33077" xr:uid="{00000000-0005-0000-0000-0000503E0000}"/>
    <cellStyle name="Currency 3 3 3 3 2 2 3" xfId="51541" xr:uid="{00000000-0005-0000-0000-0000513E0000}"/>
    <cellStyle name="Currency 3 3 3 3 2 3" xfId="20269" xr:uid="{00000000-0005-0000-0000-0000523E0000}"/>
    <cellStyle name="Currency 3 3 3 3 2 3 2" xfId="39229" xr:uid="{00000000-0005-0000-0000-0000533E0000}"/>
    <cellStyle name="Currency 3 3 3 3 2 3 3" xfId="57693" xr:uid="{00000000-0005-0000-0000-0000543E0000}"/>
    <cellStyle name="Currency 3 3 3 3 2 4" xfId="26924" xr:uid="{00000000-0005-0000-0000-0000553E0000}"/>
    <cellStyle name="Currency 3 3 3 3 2 5" xfId="45388" xr:uid="{00000000-0005-0000-0000-0000563E0000}"/>
    <cellStyle name="Currency 3 3 3 3 3" xfId="11051" xr:uid="{00000000-0005-0000-0000-0000573E0000}"/>
    <cellStyle name="Currency 3 3 3 3 3 2" xfId="30011" xr:uid="{00000000-0005-0000-0000-0000583E0000}"/>
    <cellStyle name="Currency 3 3 3 3 3 3" xfId="48475" xr:uid="{00000000-0005-0000-0000-0000593E0000}"/>
    <cellStyle name="Currency 3 3 3 3 4" xfId="17203" xr:uid="{00000000-0005-0000-0000-00005A3E0000}"/>
    <cellStyle name="Currency 3 3 3 3 4 2" xfId="36163" xr:uid="{00000000-0005-0000-0000-00005B3E0000}"/>
    <cellStyle name="Currency 3 3 3 3 4 3" xfId="54627" xr:uid="{00000000-0005-0000-0000-00005C3E0000}"/>
    <cellStyle name="Currency 3 3 3 3 5" xfId="23858" xr:uid="{00000000-0005-0000-0000-00005D3E0000}"/>
    <cellStyle name="Currency 3 3 3 3 6" xfId="42322" xr:uid="{00000000-0005-0000-0000-00005E3E0000}"/>
    <cellStyle name="Currency 3 3 3 4" xfId="6390" xr:uid="{00000000-0005-0000-0000-00005F3E0000}"/>
    <cellStyle name="Currency 3 3 3 4 2" xfId="12583" xr:uid="{00000000-0005-0000-0000-0000603E0000}"/>
    <cellStyle name="Currency 3 3 3 4 2 2" xfId="31543" xr:uid="{00000000-0005-0000-0000-0000613E0000}"/>
    <cellStyle name="Currency 3 3 3 4 2 3" xfId="50007" xr:uid="{00000000-0005-0000-0000-0000623E0000}"/>
    <cellStyle name="Currency 3 3 3 4 3" xfId="18735" xr:uid="{00000000-0005-0000-0000-0000633E0000}"/>
    <cellStyle name="Currency 3 3 3 4 3 2" xfId="37695" xr:uid="{00000000-0005-0000-0000-0000643E0000}"/>
    <cellStyle name="Currency 3 3 3 4 3 3" xfId="56159" xr:uid="{00000000-0005-0000-0000-0000653E0000}"/>
    <cellStyle name="Currency 3 3 3 4 4" xfId="25390" xr:uid="{00000000-0005-0000-0000-0000663E0000}"/>
    <cellStyle name="Currency 3 3 3 4 5" xfId="43854" xr:uid="{00000000-0005-0000-0000-0000673E0000}"/>
    <cellStyle name="Currency 3 3 3 5" xfId="9517" xr:uid="{00000000-0005-0000-0000-0000683E0000}"/>
    <cellStyle name="Currency 3 3 3 5 2" xfId="28477" xr:uid="{00000000-0005-0000-0000-0000693E0000}"/>
    <cellStyle name="Currency 3 3 3 5 3" xfId="46941" xr:uid="{00000000-0005-0000-0000-00006A3E0000}"/>
    <cellStyle name="Currency 3 3 3 6" xfId="15669" xr:uid="{00000000-0005-0000-0000-00006B3E0000}"/>
    <cellStyle name="Currency 3 3 3 6 2" xfId="34629" xr:uid="{00000000-0005-0000-0000-00006C3E0000}"/>
    <cellStyle name="Currency 3 3 3 6 3" xfId="53093" xr:uid="{00000000-0005-0000-0000-00006D3E0000}"/>
    <cellStyle name="Currency 3 3 3 7" xfId="22324" xr:uid="{00000000-0005-0000-0000-00006E3E0000}"/>
    <cellStyle name="Currency 3 3 3 8" xfId="40785" xr:uid="{00000000-0005-0000-0000-00006F3E0000}"/>
    <cellStyle name="Currency 3 3 4" xfId="2353" xr:uid="{00000000-0005-0000-0000-0000703E0000}"/>
    <cellStyle name="Currency 3 3 4 2" xfId="3997" xr:uid="{00000000-0005-0000-0000-0000713E0000}"/>
    <cellStyle name="Currency 3 3 4 2 2" xfId="5610" xr:uid="{00000000-0005-0000-0000-0000723E0000}"/>
    <cellStyle name="Currency 3 3 4 2 2 2" xfId="8695" xr:uid="{00000000-0005-0000-0000-0000733E0000}"/>
    <cellStyle name="Currency 3 3 4 2 2 2 2" xfId="14887" xr:uid="{00000000-0005-0000-0000-0000743E0000}"/>
    <cellStyle name="Currency 3 3 4 2 2 2 2 2" xfId="33847" xr:uid="{00000000-0005-0000-0000-0000753E0000}"/>
    <cellStyle name="Currency 3 3 4 2 2 2 2 3" xfId="52311" xr:uid="{00000000-0005-0000-0000-0000763E0000}"/>
    <cellStyle name="Currency 3 3 4 2 2 2 3" xfId="21039" xr:uid="{00000000-0005-0000-0000-0000773E0000}"/>
    <cellStyle name="Currency 3 3 4 2 2 2 3 2" xfId="39999" xr:uid="{00000000-0005-0000-0000-0000783E0000}"/>
    <cellStyle name="Currency 3 3 4 2 2 2 3 3" xfId="58463" xr:uid="{00000000-0005-0000-0000-0000793E0000}"/>
    <cellStyle name="Currency 3 3 4 2 2 2 4" xfId="27694" xr:uid="{00000000-0005-0000-0000-00007A3E0000}"/>
    <cellStyle name="Currency 3 3 4 2 2 2 5" xfId="46158" xr:uid="{00000000-0005-0000-0000-00007B3E0000}"/>
    <cellStyle name="Currency 3 3 4 2 2 3" xfId="11821" xr:uid="{00000000-0005-0000-0000-00007C3E0000}"/>
    <cellStyle name="Currency 3 3 4 2 2 3 2" xfId="30781" xr:uid="{00000000-0005-0000-0000-00007D3E0000}"/>
    <cellStyle name="Currency 3 3 4 2 2 3 3" xfId="49245" xr:uid="{00000000-0005-0000-0000-00007E3E0000}"/>
    <cellStyle name="Currency 3 3 4 2 2 4" xfId="17973" xr:uid="{00000000-0005-0000-0000-00007F3E0000}"/>
    <cellStyle name="Currency 3 3 4 2 2 4 2" xfId="36933" xr:uid="{00000000-0005-0000-0000-0000803E0000}"/>
    <cellStyle name="Currency 3 3 4 2 2 4 3" xfId="55397" xr:uid="{00000000-0005-0000-0000-0000813E0000}"/>
    <cellStyle name="Currency 3 3 4 2 2 5" xfId="24628" xr:uid="{00000000-0005-0000-0000-0000823E0000}"/>
    <cellStyle name="Currency 3 3 4 2 2 6" xfId="43092" xr:uid="{00000000-0005-0000-0000-0000833E0000}"/>
    <cellStyle name="Currency 3 3 4 2 3" xfId="7160" xr:uid="{00000000-0005-0000-0000-0000843E0000}"/>
    <cellStyle name="Currency 3 3 4 2 3 2" xfId="13353" xr:uid="{00000000-0005-0000-0000-0000853E0000}"/>
    <cellStyle name="Currency 3 3 4 2 3 2 2" xfId="32313" xr:uid="{00000000-0005-0000-0000-0000863E0000}"/>
    <cellStyle name="Currency 3 3 4 2 3 2 3" xfId="50777" xr:uid="{00000000-0005-0000-0000-0000873E0000}"/>
    <cellStyle name="Currency 3 3 4 2 3 3" xfId="19505" xr:uid="{00000000-0005-0000-0000-0000883E0000}"/>
    <cellStyle name="Currency 3 3 4 2 3 3 2" xfId="38465" xr:uid="{00000000-0005-0000-0000-0000893E0000}"/>
    <cellStyle name="Currency 3 3 4 2 3 3 3" xfId="56929" xr:uid="{00000000-0005-0000-0000-00008A3E0000}"/>
    <cellStyle name="Currency 3 3 4 2 3 4" xfId="26160" xr:uid="{00000000-0005-0000-0000-00008B3E0000}"/>
    <cellStyle name="Currency 3 3 4 2 3 5" xfId="44624" xr:uid="{00000000-0005-0000-0000-00008C3E0000}"/>
    <cellStyle name="Currency 3 3 4 2 4" xfId="10287" xr:uid="{00000000-0005-0000-0000-00008D3E0000}"/>
    <cellStyle name="Currency 3 3 4 2 4 2" xfId="29247" xr:uid="{00000000-0005-0000-0000-00008E3E0000}"/>
    <cellStyle name="Currency 3 3 4 2 4 3" xfId="47711" xr:uid="{00000000-0005-0000-0000-00008F3E0000}"/>
    <cellStyle name="Currency 3 3 4 2 5" xfId="16439" xr:uid="{00000000-0005-0000-0000-0000903E0000}"/>
    <cellStyle name="Currency 3 3 4 2 5 2" xfId="35399" xr:uid="{00000000-0005-0000-0000-0000913E0000}"/>
    <cellStyle name="Currency 3 3 4 2 5 3" xfId="53863" xr:uid="{00000000-0005-0000-0000-0000923E0000}"/>
    <cellStyle name="Currency 3 3 4 2 6" xfId="23094" xr:uid="{00000000-0005-0000-0000-0000933E0000}"/>
    <cellStyle name="Currency 3 3 4 2 7" xfId="41558" xr:uid="{00000000-0005-0000-0000-0000943E0000}"/>
    <cellStyle name="Currency 3 3 4 3" xfId="4827" xr:uid="{00000000-0005-0000-0000-0000953E0000}"/>
    <cellStyle name="Currency 3 3 4 3 2" xfId="7926" xr:uid="{00000000-0005-0000-0000-0000963E0000}"/>
    <cellStyle name="Currency 3 3 4 3 2 2" xfId="14118" xr:uid="{00000000-0005-0000-0000-0000973E0000}"/>
    <cellStyle name="Currency 3 3 4 3 2 2 2" xfId="33078" xr:uid="{00000000-0005-0000-0000-0000983E0000}"/>
    <cellStyle name="Currency 3 3 4 3 2 2 3" xfId="51542" xr:uid="{00000000-0005-0000-0000-0000993E0000}"/>
    <cellStyle name="Currency 3 3 4 3 2 3" xfId="20270" xr:uid="{00000000-0005-0000-0000-00009A3E0000}"/>
    <cellStyle name="Currency 3 3 4 3 2 3 2" xfId="39230" xr:uid="{00000000-0005-0000-0000-00009B3E0000}"/>
    <cellStyle name="Currency 3 3 4 3 2 3 3" xfId="57694" xr:uid="{00000000-0005-0000-0000-00009C3E0000}"/>
    <cellStyle name="Currency 3 3 4 3 2 4" xfId="26925" xr:uid="{00000000-0005-0000-0000-00009D3E0000}"/>
    <cellStyle name="Currency 3 3 4 3 2 5" xfId="45389" xr:uid="{00000000-0005-0000-0000-00009E3E0000}"/>
    <cellStyle name="Currency 3 3 4 3 3" xfId="11052" xr:uid="{00000000-0005-0000-0000-00009F3E0000}"/>
    <cellStyle name="Currency 3 3 4 3 3 2" xfId="30012" xr:uid="{00000000-0005-0000-0000-0000A03E0000}"/>
    <cellStyle name="Currency 3 3 4 3 3 3" xfId="48476" xr:uid="{00000000-0005-0000-0000-0000A13E0000}"/>
    <cellStyle name="Currency 3 3 4 3 4" xfId="17204" xr:uid="{00000000-0005-0000-0000-0000A23E0000}"/>
    <cellStyle name="Currency 3 3 4 3 4 2" xfId="36164" xr:uid="{00000000-0005-0000-0000-0000A33E0000}"/>
    <cellStyle name="Currency 3 3 4 3 4 3" xfId="54628" xr:uid="{00000000-0005-0000-0000-0000A43E0000}"/>
    <cellStyle name="Currency 3 3 4 3 5" xfId="23859" xr:uid="{00000000-0005-0000-0000-0000A53E0000}"/>
    <cellStyle name="Currency 3 3 4 3 6" xfId="42323" xr:uid="{00000000-0005-0000-0000-0000A63E0000}"/>
    <cellStyle name="Currency 3 3 4 4" xfId="6391" xr:uid="{00000000-0005-0000-0000-0000A73E0000}"/>
    <cellStyle name="Currency 3 3 4 4 2" xfId="12584" xr:uid="{00000000-0005-0000-0000-0000A83E0000}"/>
    <cellStyle name="Currency 3 3 4 4 2 2" xfId="31544" xr:uid="{00000000-0005-0000-0000-0000A93E0000}"/>
    <cellStyle name="Currency 3 3 4 4 2 3" xfId="50008" xr:uid="{00000000-0005-0000-0000-0000AA3E0000}"/>
    <cellStyle name="Currency 3 3 4 4 3" xfId="18736" xr:uid="{00000000-0005-0000-0000-0000AB3E0000}"/>
    <cellStyle name="Currency 3 3 4 4 3 2" xfId="37696" xr:uid="{00000000-0005-0000-0000-0000AC3E0000}"/>
    <cellStyle name="Currency 3 3 4 4 3 3" xfId="56160" xr:uid="{00000000-0005-0000-0000-0000AD3E0000}"/>
    <cellStyle name="Currency 3 3 4 4 4" xfId="25391" xr:uid="{00000000-0005-0000-0000-0000AE3E0000}"/>
    <cellStyle name="Currency 3 3 4 4 5" xfId="43855" xr:uid="{00000000-0005-0000-0000-0000AF3E0000}"/>
    <cellStyle name="Currency 3 3 4 5" xfId="9518" xr:uid="{00000000-0005-0000-0000-0000B03E0000}"/>
    <cellStyle name="Currency 3 3 4 5 2" xfId="28478" xr:uid="{00000000-0005-0000-0000-0000B13E0000}"/>
    <cellStyle name="Currency 3 3 4 5 3" xfId="46942" xr:uid="{00000000-0005-0000-0000-0000B23E0000}"/>
    <cellStyle name="Currency 3 3 4 6" xfId="15670" xr:uid="{00000000-0005-0000-0000-0000B33E0000}"/>
    <cellStyle name="Currency 3 3 4 6 2" xfId="34630" xr:uid="{00000000-0005-0000-0000-0000B43E0000}"/>
    <cellStyle name="Currency 3 3 4 6 3" xfId="53094" xr:uid="{00000000-0005-0000-0000-0000B53E0000}"/>
    <cellStyle name="Currency 3 3 4 7" xfId="22325" xr:uid="{00000000-0005-0000-0000-0000B63E0000}"/>
    <cellStyle name="Currency 3 3 4 8" xfId="40786" xr:uid="{00000000-0005-0000-0000-0000B73E0000}"/>
    <cellStyle name="Currency 3 3 5" xfId="2354" xr:uid="{00000000-0005-0000-0000-0000B83E0000}"/>
    <cellStyle name="Currency 3 3 5 2" xfId="3998" xr:uid="{00000000-0005-0000-0000-0000B93E0000}"/>
    <cellStyle name="Currency 3 3 5 2 2" xfId="5611" xr:uid="{00000000-0005-0000-0000-0000BA3E0000}"/>
    <cellStyle name="Currency 3 3 5 2 2 2" xfId="8696" xr:uid="{00000000-0005-0000-0000-0000BB3E0000}"/>
    <cellStyle name="Currency 3 3 5 2 2 2 2" xfId="14888" xr:uid="{00000000-0005-0000-0000-0000BC3E0000}"/>
    <cellStyle name="Currency 3 3 5 2 2 2 2 2" xfId="33848" xr:uid="{00000000-0005-0000-0000-0000BD3E0000}"/>
    <cellStyle name="Currency 3 3 5 2 2 2 2 3" xfId="52312" xr:uid="{00000000-0005-0000-0000-0000BE3E0000}"/>
    <cellStyle name="Currency 3 3 5 2 2 2 3" xfId="21040" xr:uid="{00000000-0005-0000-0000-0000BF3E0000}"/>
    <cellStyle name="Currency 3 3 5 2 2 2 3 2" xfId="40000" xr:uid="{00000000-0005-0000-0000-0000C03E0000}"/>
    <cellStyle name="Currency 3 3 5 2 2 2 3 3" xfId="58464" xr:uid="{00000000-0005-0000-0000-0000C13E0000}"/>
    <cellStyle name="Currency 3 3 5 2 2 2 4" xfId="27695" xr:uid="{00000000-0005-0000-0000-0000C23E0000}"/>
    <cellStyle name="Currency 3 3 5 2 2 2 5" xfId="46159" xr:uid="{00000000-0005-0000-0000-0000C33E0000}"/>
    <cellStyle name="Currency 3 3 5 2 2 3" xfId="11822" xr:uid="{00000000-0005-0000-0000-0000C43E0000}"/>
    <cellStyle name="Currency 3 3 5 2 2 3 2" xfId="30782" xr:uid="{00000000-0005-0000-0000-0000C53E0000}"/>
    <cellStyle name="Currency 3 3 5 2 2 3 3" xfId="49246" xr:uid="{00000000-0005-0000-0000-0000C63E0000}"/>
    <cellStyle name="Currency 3 3 5 2 2 4" xfId="17974" xr:uid="{00000000-0005-0000-0000-0000C73E0000}"/>
    <cellStyle name="Currency 3 3 5 2 2 4 2" xfId="36934" xr:uid="{00000000-0005-0000-0000-0000C83E0000}"/>
    <cellStyle name="Currency 3 3 5 2 2 4 3" xfId="55398" xr:uid="{00000000-0005-0000-0000-0000C93E0000}"/>
    <cellStyle name="Currency 3 3 5 2 2 5" xfId="24629" xr:uid="{00000000-0005-0000-0000-0000CA3E0000}"/>
    <cellStyle name="Currency 3 3 5 2 2 6" xfId="43093" xr:uid="{00000000-0005-0000-0000-0000CB3E0000}"/>
    <cellStyle name="Currency 3 3 5 2 3" xfId="7161" xr:uid="{00000000-0005-0000-0000-0000CC3E0000}"/>
    <cellStyle name="Currency 3 3 5 2 3 2" xfId="13354" xr:uid="{00000000-0005-0000-0000-0000CD3E0000}"/>
    <cellStyle name="Currency 3 3 5 2 3 2 2" xfId="32314" xr:uid="{00000000-0005-0000-0000-0000CE3E0000}"/>
    <cellStyle name="Currency 3 3 5 2 3 2 3" xfId="50778" xr:uid="{00000000-0005-0000-0000-0000CF3E0000}"/>
    <cellStyle name="Currency 3 3 5 2 3 3" xfId="19506" xr:uid="{00000000-0005-0000-0000-0000D03E0000}"/>
    <cellStyle name="Currency 3 3 5 2 3 3 2" xfId="38466" xr:uid="{00000000-0005-0000-0000-0000D13E0000}"/>
    <cellStyle name="Currency 3 3 5 2 3 3 3" xfId="56930" xr:uid="{00000000-0005-0000-0000-0000D23E0000}"/>
    <cellStyle name="Currency 3 3 5 2 3 4" xfId="26161" xr:uid="{00000000-0005-0000-0000-0000D33E0000}"/>
    <cellStyle name="Currency 3 3 5 2 3 5" xfId="44625" xr:uid="{00000000-0005-0000-0000-0000D43E0000}"/>
    <cellStyle name="Currency 3 3 5 2 4" xfId="10288" xr:uid="{00000000-0005-0000-0000-0000D53E0000}"/>
    <cellStyle name="Currency 3 3 5 2 4 2" xfId="29248" xr:uid="{00000000-0005-0000-0000-0000D63E0000}"/>
    <cellStyle name="Currency 3 3 5 2 4 3" xfId="47712" xr:uid="{00000000-0005-0000-0000-0000D73E0000}"/>
    <cellStyle name="Currency 3 3 5 2 5" xfId="16440" xr:uid="{00000000-0005-0000-0000-0000D83E0000}"/>
    <cellStyle name="Currency 3 3 5 2 5 2" xfId="35400" xr:uid="{00000000-0005-0000-0000-0000D93E0000}"/>
    <cellStyle name="Currency 3 3 5 2 5 3" xfId="53864" xr:uid="{00000000-0005-0000-0000-0000DA3E0000}"/>
    <cellStyle name="Currency 3 3 5 2 6" xfId="23095" xr:uid="{00000000-0005-0000-0000-0000DB3E0000}"/>
    <cellStyle name="Currency 3 3 5 2 7" xfId="41559" xr:uid="{00000000-0005-0000-0000-0000DC3E0000}"/>
    <cellStyle name="Currency 3 3 5 3" xfId="4828" xr:uid="{00000000-0005-0000-0000-0000DD3E0000}"/>
    <cellStyle name="Currency 3 3 5 3 2" xfId="7927" xr:uid="{00000000-0005-0000-0000-0000DE3E0000}"/>
    <cellStyle name="Currency 3 3 5 3 2 2" xfId="14119" xr:uid="{00000000-0005-0000-0000-0000DF3E0000}"/>
    <cellStyle name="Currency 3 3 5 3 2 2 2" xfId="33079" xr:uid="{00000000-0005-0000-0000-0000E03E0000}"/>
    <cellStyle name="Currency 3 3 5 3 2 2 3" xfId="51543" xr:uid="{00000000-0005-0000-0000-0000E13E0000}"/>
    <cellStyle name="Currency 3 3 5 3 2 3" xfId="20271" xr:uid="{00000000-0005-0000-0000-0000E23E0000}"/>
    <cellStyle name="Currency 3 3 5 3 2 3 2" xfId="39231" xr:uid="{00000000-0005-0000-0000-0000E33E0000}"/>
    <cellStyle name="Currency 3 3 5 3 2 3 3" xfId="57695" xr:uid="{00000000-0005-0000-0000-0000E43E0000}"/>
    <cellStyle name="Currency 3 3 5 3 2 4" xfId="26926" xr:uid="{00000000-0005-0000-0000-0000E53E0000}"/>
    <cellStyle name="Currency 3 3 5 3 2 5" xfId="45390" xr:uid="{00000000-0005-0000-0000-0000E63E0000}"/>
    <cellStyle name="Currency 3 3 5 3 3" xfId="11053" xr:uid="{00000000-0005-0000-0000-0000E73E0000}"/>
    <cellStyle name="Currency 3 3 5 3 3 2" xfId="30013" xr:uid="{00000000-0005-0000-0000-0000E83E0000}"/>
    <cellStyle name="Currency 3 3 5 3 3 3" xfId="48477" xr:uid="{00000000-0005-0000-0000-0000E93E0000}"/>
    <cellStyle name="Currency 3 3 5 3 4" xfId="17205" xr:uid="{00000000-0005-0000-0000-0000EA3E0000}"/>
    <cellStyle name="Currency 3 3 5 3 4 2" xfId="36165" xr:uid="{00000000-0005-0000-0000-0000EB3E0000}"/>
    <cellStyle name="Currency 3 3 5 3 4 3" xfId="54629" xr:uid="{00000000-0005-0000-0000-0000EC3E0000}"/>
    <cellStyle name="Currency 3 3 5 3 5" xfId="23860" xr:uid="{00000000-0005-0000-0000-0000ED3E0000}"/>
    <cellStyle name="Currency 3 3 5 3 6" xfId="42324" xr:uid="{00000000-0005-0000-0000-0000EE3E0000}"/>
    <cellStyle name="Currency 3 3 5 4" xfId="6392" xr:uid="{00000000-0005-0000-0000-0000EF3E0000}"/>
    <cellStyle name="Currency 3 3 5 4 2" xfId="12585" xr:uid="{00000000-0005-0000-0000-0000F03E0000}"/>
    <cellStyle name="Currency 3 3 5 4 2 2" xfId="31545" xr:uid="{00000000-0005-0000-0000-0000F13E0000}"/>
    <cellStyle name="Currency 3 3 5 4 2 3" xfId="50009" xr:uid="{00000000-0005-0000-0000-0000F23E0000}"/>
    <cellStyle name="Currency 3 3 5 4 3" xfId="18737" xr:uid="{00000000-0005-0000-0000-0000F33E0000}"/>
    <cellStyle name="Currency 3 3 5 4 3 2" xfId="37697" xr:uid="{00000000-0005-0000-0000-0000F43E0000}"/>
    <cellStyle name="Currency 3 3 5 4 3 3" xfId="56161" xr:uid="{00000000-0005-0000-0000-0000F53E0000}"/>
    <cellStyle name="Currency 3 3 5 4 4" xfId="25392" xr:uid="{00000000-0005-0000-0000-0000F63E0000}"/>
    <cellStyle name="Currency 3 3 5 4 5" xfId="43856" xr:uid="{00000000-0005-0000-0000-0000F73E0000}"/>
    <cellStyle name="Currency 3 3 5 5" xfId="9519" xr:uid="{00000000-0005-0000-0000-0000F83E0000}"/>
    <cellStyle name="Currency 3 3 5 5 2" xfId="28479" xr:uid="{00000000-0005-0000-0000-0000F93E0000}"/>
    <cellStyle name="Currency 3 3 5 5 3" xfId="46943" xr:uid="{00000000-0005-0000-0000-0000FA3E0000}"/>
    <cellStyle name="Currency 3 3 5 6" xfId="15671" xr:uid="{00000000-0005-0000-0000-0000FB3E0000}"/>
    <cellStyle name="Currency 3 3 5 6 2" xfId="34631" xr:uid="{00000000-0005-0000-0000-0000FC3E0000}"/>
    <cellStyle name="Currency 3 3 5 6 3" xfId="53095" xr:uid="{00000000-0005-0000-0000-0000FD3E0000}"/>
    <cellStyle name="Currency 3 3 5 7" xfId="22326" xr:uid="{00000000-0005-0000-0000-0000FE3E0000}"/>
    <cellStyle name="Currency 3 3 5 8" xfId="40787" xr:uid="{00000000-0005-0000-0000-0000FF3E0000}"/>
    <cellStyle name="Currency 3 3 6" xfId="2355" xr:uid="{00000000-0005-0000-0000-0000003F0000}"/>
    <cellStyle name="Currency 3 3 6 2" xfId="3999" xr:uid="{00000000-0005-0000-0000-0000013F0000}"/>
    <cellStyle name="Currency 3 3 6 2 2" xfId="5612" xr:uid="{00000000-0005-0000-0000-0000023F0000}"/>
    <cellStyle name="Currency 3 3 6 2 2 2" xfId="8697" xr:uid="{00000000-0005-0000-0000-0000033F0000}"/>
    <cellStyle name="Currency 3 3 6 2 2 2 2" xfId="14889" xr:uid="{00000000-0005-0000-0000-0000043F0000}"/>
    <cellStyle name="Currency 3 3 6 2 2 2 2 2" xfId="33849" xr:uid="{00000000-0005-0000-0000-0000053F0000}"/>
    <cellStyle name="Currency 3 3 6 2 2 2 2 3" xfId="52313" xr:uid="{00000000-0005-0000-0000-0000063F0000}"/>
    <cellStyle name="Currency 3 3 6 2 2 2 3" xfId="21041" xr:uid="{00000000-0005-0000-0000-0000073F0000}"/>
    <cellStyle name="Currency 3 3 6 2 2 2 3 2" xfId="40001" xr:uid="{00000000-0005-0000-0000-0000083F0000}"/>
    <cellStyle name="Currency 3 3 6 2 2 2 3 3" xfId="58465" xr:uid="{00000000-0005-0000-0000-0000093F0000}"/>
    <cellStyle name="Currency 3 3 6 2 2 2 4" xfId="27696" xr:uid="{00000000-0005-0000-0000-00000A3F0000}"/>
    <cellStyle name="Currency 3 3 6 2 2 2 5" xfId="46160" xr:uid="{00000000-0005-0000-0000-00000B3F0000}"/>
    <cellStyle name="Currency 3 3 6 2 2 3" xfId="11823" xr:uid="{00000000-0005-0000-0000-00000C3F0000}"/>
    <cellStyle name="Currency 3 3 6 2 2 3 2" xfId="30783" xr:uid="{00000000-0005-0000-0000-00000D3F0000}"/>
    <cellStyle name="Currency 3 3 6 2 2 3 3" xfId="49247" xr:uid="{00000000-0005-0000-0000-00000E3F0000}"/>
    <cellStyle name="Currency 3 3 6 2 2 4" xfId="17975" xr:uid="{00000000-0005-0000-0000-00000F3F0000}"/>
    <cellStyle name="Currency 3 3 6 2 2 4 2" xfId="36935" xr:uid="{00000000-0005-0000-0000-0000103F0000}"/>
    <cellStyle name="Currency 3 3 6 2 2 4 3" xfId="55399" xr:uid="{00000000-0005-0000-0000-0000113F0000}"/>
    <cellStyle name="Currency 3 3 6 2 2 5" xfId="24630" xr:uid="{00000000-0005-0000-0000-0000123F0000}"/>
    <cellStyle name="Currency 3 3 6 2 2 6" xfId="43094" xr:uid="{00000000-0005-0000-0000-0000133F0000}"/>
    <cellStyle name="Currency 3 3 6 2 3" xfId="7162" xr:uid="{00000000-0005-0000-0000-0000143F0000}"/>
    <cellStyle name="Currency 3 3 6 2 3 2" xfId="13355" xr:uid="{00000000-0005-0000-0000-0000153F0000}"/>
    <cellStyle name="Currency 3 3 6 2 3 2 2" xfId="32315" xr:uid="{00000000-0005-0000-0000-0000163F0000}"/>
    <cellStyle name="Currency 3 3 6 2 3 2 3" xfId="50779" xr:uid="{00000000-0005-0000-0000-0000173F0000}"/>
    <cellStyle name="Currency 3 3 6 2 3 3" xfId="19507" xr:uid="{00000000-0005-0000-0000-0000183F0000}"/>
    <cellStyle name="Currency 3 3 6 2 3 3 2" xfId="38467" xr:uid="{00000000-0005-0000-0000-0000193F0000}"/>
    <cellStyle name="Currency 3 3 6 2 3 3 3" xfId="56931" xr:uid="{00000000-0005-0000-0000-00001A3F0000}"/>
    <cellStyle name="Currency 3 3 6 2 3 4" xfId="26162" xr:uid="{00000000-0005-0000-0000-00001B3F0000}"/>
    <cellStyle name="Currency 3 3 6 2 3 5" xfId="44626" xr:uid="{00000000-0005-0000-0000-00001C3F0000}"/>
    <cellStyle name="Currency 3 3 6 2 4" xfId="10289" xr:uid="{00000000-0005-0000-0000-00001D3F0000}"/>
    <cellStyle name="Currency 3 3 6 2 4 2" xfId="29249" xr:uid="{00000000-0005-0000-0000-00001E3F0000}"/>
    <cellStyle name="Currency 3 3 6 2 4 3" xfId="47713" xr:uid="{00000000-0005-0000-0000-00001F3F0000}"/>
    <cellStyle name="Currency 3 3 6 2 5" xfId="16441" xr:uid="{00000000-0005-0000-0000-0000203F0000}"/>
    <cellStyle name="Currency 3 3 6 2 5 2" xfId="35401" xr:uid="{00000000-0005-0000-0000-0000213F0000}"/>
    <cellStyle name="Currency 3 3 6 2 5 3" xfId="53865" xr:uid="{00000000-0005-0000-0000-0000223F0000}"/>
    <cellStyle name="Currency 3 3 6 2 6" xfId="23096" xr:uid="{00000000-0005-0000-0000-0000233F0000}"/>
    <cellStyle name="Currency 3 3 6 2 7" xfId="41560" xr:uid="{00000000-0005-0000-0000-0000243F0000}"/>
    <cellStyle name="Currency 3 3 6 3" xfId="4829" xr:uid="{00000000-0005-0000-0000-0000253F0000}"/>
    <cellStyle name="Currency 3 3 6 3 2" xfId="7928" xr:uid="{00000000-0005-0000-0000-0000263F0000}"/>
    <cellStyle name="Currency 3 3 6 3 2 2" xfId="14120" xr:uid="{00000000-0005-0000-0000-0000273F0000}"/>
    <cellStyle name="Currency 3 3 6 3 2 2 2" xfId="33080" xr:uid="{00000000-0005-0000-0000-0000283F0000}"/>
    <cellStyle name="Currency 3 3 6 3 2 2 3" xfId="51544" xr:uid="{00000000-0005-0000-0000-0000293F0000}"/>
    <cellStyle name="Currency 3 3 6 3 2 3" xfId="20272" xr:uid="{00000000-0005-0000-0000-00002A3F0000}"/>
    <cellStyle name="Currency 3 3 6 3 2 3 2" xfId="39232" xr:uid="{00000000-0005-0000-0000-00002B3F0000}"/>
    <cellStyle name="Currency 3 3 6 3 2 3 3" xfId="57696" xr:uid="{00000000-0005-0000-0000-00002C3F0000}"/>
    <cellStyle name="Currency 3 3 6 3 2 4" xfId="26927" xr:uid="{00000000-0005-0000-0000-00002D3F0000}"/>
    <cellStyle name="Currency 3 3 6 3 2 5" xfId="45391" xr:uid="{00000000-0005-0000-0000-00002E3F0000}"/>
    <cellStyle name="Currency 3 3 6 3 3" xfId="11054" xr:uid="{00000000-0005-0000-0000-00002F3F0000}"/>
    <cellStyle name="Currency 3 3 6 3 3 2" xfId="30014" xr:uid="{00000000-0005-0000-0000-0000303F0000}"/>
    <cellStyle name="Currency 3 3 6 3 3 3" xfId="48478" xr:uid="{00000000-0005-0000-0000-0000313F0000}"/>
    <cellStyle name="Currency 3 3 6 3 4" xfId="17206" xr:uid="{00000000-0005-0000-0000-0000323F0000}"/>
    <cellStyle name="Currency 3 3 6 3 4 2" xfId="36166" xr:uid="{00000000-0005-0000-0000-0000333F0000}"/>
    <cellStyle name="Currency 3 3 6 3 4 3" xfId="54630" xr:uid="{00000000-0005-0000-0000-0000343F0000}"/>
    <cellStyle name="Currency 3 3 6 3 5" xfId="23861" xr:uid="{00000000-0005-0000-0000-0000353F0000}"/>
    <cellStyle name="Currency 3 3 6 3 6" xfId="42325" xr:uid="{00000000-0005-0000-0000-0000363F0000}"/>
    <cellStyle name="Currency 3 3 6 4" xfId="6393" xr:uid="{00000000-0005-0000-0000-0000373F0000}"/>
    <cellStyle name="Currency 3 3 6 4 2" xfId="12586" xr:uid="{00000000-0005-0000-0000-0000383F0000}"/>
    <cellStyle name="Currency 3 3 6 4 2 2" xfId="31546" xr:uid="{00000000-0005-0000-0000-0000393F0000}"/>
    <cellStyle name="Currency 3 3 6 4 2 3" xfId="50010" xr:uid="{00000000-0005-0000-0000-00003A3F0000}"/>
    <cellStyle name="Currency 3 3 6 4 3" xfId="18738" xr:uid="{00000000-0005-0000-0000-00003B3F0000}"/>
    <cellStyle name="Currency 3 3 6 4 3 2" xfId="37698" xr:uid="{00000000-0005-0000-0000-00003C3F0000}"/>
    <cellStyle name="Currency 3 3 6 4 3 3" xfId="56162" xr:uid="{00000000-0005-0000-0000-00003D3F0000}"/>
    <cellStyle name="Currency 3 3 6 4 4" xfId="25393" xr:uid="{00000000-0005-0000-0000-00003E3F0000}"/>
    <cellStyle name="Currency 3 3 6 4 5" xfId="43857" xr:uid="{00000000-0005-0000-0000-00003F3F0000}"/>
    <cellStyle name="Currency 3 3 6 5" xfId="9520" xr:uid="{00000000-0005-0000-0000-0000403F0000}"/>
    <cellStyle name="Currency 3 3 6 5 2" xfId="28480" xr:uid="{00000000-0005-0000-0000-0000413F0000}"/>
    <cellStyle name="Currency 3 3 6 5 3" xfId="46944" xr:uid="{00000000-0005-0000-0000-0000423F0000}"/>
    <cellStyle name="Currency 3 3 6 6" xfId="15672" xr:uid="{00000000-0005-0000-0000-0000433F0000}"/>
    <cellStyle name="Currency 3 3 6 6 2" xfId="34632" xr:uid="{00000000-0005-0000-0000-0000443F0000}"/>
    <cellStyle name="Currency 3 3 6 6 3" xfId="53096" xr:uid="{00000000-0005-0000-0000-0000453F0000}"/>
    <cellStyle name="Currency 3 3 6 7" xfId="22327" xr:uid="{00000000-0005-0000-0000-0000463F0000}"/>
    <cellStyle name="Currency 3 3 6 8" xfId="40788" xr:uid="{00000000-0005-0000-0000-0000473F0000}"/>
    <cellStyle name="Currency 3 3 7" xfId="2356" xr:uid="{00000000-0005-0000-0000-0000483F0000}"/>
    <cellStyle name="Currency 3 3 8" xfId="3994" xr:uid="{00000000-0005-0000-0000-0000493F0000}"/>
    <cellStyle name="Currency 3 3 8 2" xfId="5607" xr:uid="{00000000-0005-0000-0000-00004A3F0000}"/>
    <cellStyle name="Currency 3 3 8 2 2" xfId="8692" xr:uid="{00000000-0005-0000-0000-00004B3F0000}"/>
    <cellStyle name="Currency 3 3 8 2 2 2" xfId="14884" xr:uid="{00000000-0005-0000-0000-00004C3F0000}"/>
    <cellStyle name="Currency 3 3 8 2 2 2 2" xfId="33844" xr:uid="{00000000-0005-0000-0000-00004D3F0000}"/>
    <cellStyle name="Currency 3 3 8 2 2 2 3" xfId="52308" xr:uid="{00000000-0005-0000-0000-00004E3F0000}"/>
    <cellStyle name="Currency 3 3 8 2 2 3" xfId="21036" xr:uid="{00000000-0005-0000-0000-00004F3F0000}"/>
    <cellStyle name="Currency 3 3 8 2 2 3 2" xfId="39996" xr:uid="{00000000-0005-0000-0000-0000503F0000}"/>
    <cellStyle name="Currency 3 3 8 2 2 3 3" xfId="58460" xr:uid="{00000000-0005-0000-0000-0000513F0000}"/>
    <cellStyle name="Currency 3 3 8 2 2 4" xfId="27691" xr:uid="{00000000-0005-0000-0000-0000523F0000}"/>
    <cellStyle name="Currency 3 3 8 2 2 5" xfId="46155" xr:uid="{00000000-0005-0000-0000-0000533F0000}"/>
    <cellStyle name="Currency 3 3 8 2 3" xfId="11818" xr:uid="{00000000-0005-0000-0000-0000543F0000}"/>
    <cellStyle name="Currency 3 3 8 2 3 2" xfId="30778" xr:uid="{00000000-0005-0000-0000-0000553F0000}"/>
    <cellStyle name="Currency 3 3 8 2 3 3" xfId="49242" xr:uid="{00000000-0005-0000-0000-0000563F0000}"/>
    <cellStyle name="Currency 3 3 8 2 4" xfId="17970" xr:uid="{00000000-0005-0000-0000-0000573F0000}"/>
    <cellStyle name="Currency 3 3 8 2 4 2" xfId="36930" xr:uid="{00000000-0005-0000-0000-0000583F0000}"/>
    <cellStyle name="Currency 3 3 8 2 4 3" xfId="55394" xr:uid="{00000000-0005-0000-0000-0000593F0000}"/>
    <cellStyle name="Currency 3 3 8 2 5" xfId="24625" xr:uid="{00000000-0005-0000-0000-00005A3F0000}"/>
    <cellStyle name="Currency 3 3 8 2 6" xfId="43089" xr:uid="{00000000-0005-0000-0000-00005B3F0000}"/>
    <cellStyle name="Currency 3 3 8 3" xfId="7157" xr:uid="{00000000-0005-0000-0000-00005C3F0000}"/>
    <cellStyle name="Currency 3 3 8 3 2" xfId="13350" xr:uid="{00000000-0005-0000-0000-00005D3F0000}"/>
    <cellStyle name="Currency 3 3 8 3 2 2" xfId="32310" xr:uid="{00000000-0005-0000-0000-00005E3F0000}"/>
    <cellStyle name="Currency 3 3 8 3 2 3" xfId="50774" xr:uid="{00000000-0005-0000-0000-00005F3F0000}"/>
    <cellStyle name="Currency 3 3 8 3 3" xfId="19502" xr:uid="{00000000-0005-0000-0000-0000603F0000}"/>
    <cellStyle name="Currency 3 3 8 3 3 2" xfId="38462" xr:uid="{00000000-0005-0000-0000-0000613F0000}"/>
    <cellStyle name="Currency 3 3 8 3 3 3" xfId="56926" xr:uid="{00000000-0005-0000-0000-0000623F0000}"/>
    <cellStyle name="Currency 3 3 8 3 4" xfId="26157" xr:uid="{00000000-0005-0000-0000-0000633F0000}"/>
    <cellStyle name="Currency 3 3 8 3 5" xfId="44621" xr:uid="{00000000-0005-0000-0000-0000643F0000}"/>
    <cellStyle name="Currency 3 3 8 4" xfId="10284" xr:uid="{00000000-0005-0000-0000-0000653F0000}"/>
    <cellStyle name="Currency 3 3 8 4 2" xfId="29244" xr:uid="{00000000-0005-0000-0000-0000663F0000}"/>
    <cellStyle name="Currency 3 3 8 4 3" xfId="47708" xr:uid="{00000000-0005-0000-0000-0000673F0000}"/>
    <cellStyle name="Currency 3 3 8 5" xfId="16436" xr:uid="{00000000-0005-0000-0000-0000683F0000}"/>
    <cellStyle name="Currency 3 3 8 5 2" xfId="35396" xr:uid="{00000000-0005-0000-0000-0000693F0000}"/>
    <cellStyle name="Currency 3 3 8 5 3" xfId="53860" xr:uid="{00000000-0005-0000-0000-00006A3F0000}"/>
    <cellStyle name="Currency 3 3 8 6" xfId="23091" xr:uid="{00000000-0005-0000-0000-00006B3F0000}"/>
    <cellStyle name="Currency 3 3 8 7" xfId="41555" xr:uid="{00000000-0005-0000-0000-00006C3F0000}"/>
    <cellStyle name="Currency 3 3 9" xfId="4824" xr:uid="{00000000-0005-0000-0000-00006D3F0000}"/>
    <cellStyle name="Currency 3 3 9 2" xfId="7923" xr:uid="{00000000-0005-0000-0000-00006E3F0000}"/>
    <cellStyle name="Currency 3 3 9 2 2" xfId="14115" xr:uid="{00000000-0005-0000-0000-00006F3F0000}"/>
    <cellStyle name="Currency 3 3 9 2 2 2" xfId="33075" xr:uid="{00000000-0005-0000-0000-0000703F0000}"/>
    <cellStyle name="Currency 3 3 9 2 2 3" xfId="51539" xr:uid="{00000000-0005-0000-0000-0000713F0000}"/>
    <cellStyle name="Currency 3 3 9 2 3" xfId="20267" xr:uid="{00000000-0005-0000-0000-0000723F0000}"/>
    <cellStyle name="Currency 3 3 9 2 3 2" xfId="39227" xr:uid="{00000000-0005-0000-0000-0000733F0000}"/>
    <cellStyle name="Currency 3 3 9 2 3 3" xfId="57691" xr:uid="{00000000-0005-0000-0000-0000743F0000}"/>
    <cellStyle name="Currency 3 3 9 2 4" xfId="26922" xr:uid="{00000000-0005-0000-0000-0000753F0000}"/>
    <cellStyle name="Currency 3 3 9 2 5" xfId="45386" xr:uid="{00000000-0005-0000-0000-0000763F0000}"/>
    <cellStyle name="Currency 3 3 9 3" xfId="11049" xr:uid="{00000000-0005-0000-0000-0000773F0000}"/>
    <cellStyle name="Currency 3 3 9 3 2" xfId="30009" xr:uid="{00000000-0005-0000-0000-0000783F0000}"/>
    <cellStyle name="Currency 3 3 9 3 3" xfId="48473" xr:uid="{00000000-0005-0000-0000-0000793F0000}"/>
    <cellStyle name="Currency 3 3 9 4" xfId="17201" xr:uid="{00000000-0005-0000-0000-00007A3F0000}"/>
    <cellStyle name="Currency 3 3 9 4 2" xfId="36161" xr:uid="{00000000-0005-0000-0000-00007B3F0000}"/>
    <cellStyle name="Currency 3 3 9 4 3" xfId="54625" xr:uid="{00000000-0005-0000-0000-00007C3F0000}"/>
    <cellStyle name="Currency 3 3 9 5" xfId="23856" xr:uid="{00000000-0005-0000-0000-00007D3F0000}"/>
    <cellStyle name="Currency 3 3 9 6" xfId="42320" xr:uid="{00000000-0005-0000-0000-00007E3F0000}"/>
    <cellStyle name="Currency 3 4" xfId="2357" xr:uid="{00000000-0005-0000-0000-00007F3F0000}"/>
    <cellStyle name="Currency 3 4 2" xfId="2358" xr:uid="{00000000-0005-0000-0000-0000803F0000}"/>
    <cellStyle name="Currency 3 4 2 2" xfId="4001" xr:uid="{00000000-0005-0000-0000-0000813F0000}"/>
    <cellStyle name="Currency 3 4 2 2 2" xfId="5614" xr:uid="{00000000-0005-0000-0000-0000823F0000}"/>
    <cellStyle name="Currency 3 4 2 2 2 2" xfId="8699" xr:uid="{00000000-0005-0000-0000-0000833F0000}"/>
    <cellStyle name="Currency 3 4 2 2 2 2 2" xfId="14891" xr:uid="{00000000-0005-0000-0000-0000843F0000}"/>
    <cellStyle name="Currency 3 4 2 2 2 2 2 2" xfId="33851" xr:uid="{00000000-0005-0000-0000-0000853F0000}"/>
    <cellStyle name="Currency 3 4 2 2 2 2 2 3" xfId="52315" xr:uid="{00000000-0005-0000-0000-0000863F0000}"/>
    <cellStyle name="Currency 3 4 2 2 2 2 3" xfId="21043" xr:uid="{00000000-0005-0000-0000-0000873F0000}"/>
    <cellStyle name="Currency 3 4 2 2 2 2 3 2" xfId="40003" xr:uid="{00000000-0005-0000-0000-0000883F0000}"/>
    <cellStyle name="Currency 3 4 2 2 2 2 3 3" xfId="58467" xr:uid="{00000000-0005-0000-0000-0000893F0000}"/>
    <cellStyle name="Currency 3 4 2 2 2 2 4" xfId="27698" xr:uid="{00000000-0005-0000-0000-00008A3F0000}"/>
    <cellStyle name="Currency 3 4 2 2 2 2 5" xfId="46162" xr:uid="{00000000-0005-0000-0000-00008B3F0000}"/>
    <cellStyle name="Currency 3 4 2 2 2 3" xfId="11825" xr:uid="{00000000-0005-0000-0000-00008C3F0000}"/>
    <cellStyle name="Currency 3 4 2 2 2 3 2" xfId="30785" xr:uid="{00000000-0005-0000-0000-00008D3F0000}"/>
    <cellStyle name="Currency 3 4 2 2 2 3 3" xfId="49249" xr:uid="{00000000-0005-0000-0000-00008E3F0000}"/>
    <cellStyle name="Currency 3 4 2 2 2 4" xfId="17977" xr:uid="{00000000-0005-0000-0000-00008F3F0000}"/>
    <cellStyle name="Currency 3 4 2 2 2 4 2" xfId="36937" xr:uid="{00000000-0005-0000-0000-0000903F0000}"/>
    <cellStyle name="Currency 3 4 2 2 2 4 3" xfId="55401" xr:uid="{00000000-0005-0000-0000-0000913F0000}"/>
    <cellStyle name="Currency 3 4 2 2 2 5" xfId="24632" xr:uid="{00000000-0005-0000-0000-0000923F0000}"/>
    <cellStyle name="Currency 3 4 2 2 2 6" xfId="43096" xr:uid="{00000000-0005-0000-0000-0000933F0000}"/>
    <cellStyle name="Currency 3 4 2 2 3" xfId="7164" xr:uid="{00000000-0005-0000-0000-0000943F0000}"/>
    <cellStyle name="Currency 3 4 2 2 3 2" xfId="13357" xr:uid="{00000000-0005-0000-0000-0000953F0000}"/>
    <cellStyle name="Currency 3 4 2 2 3 2 2" xfId="32317" xr:uid="{00000000-0005-0000-0000-0000963F0000}"/>
    <cellStyle name="Currency 3 4 2 2 3 2 3" xfId="50781" xr:uid="{00000000-0005-0000-0000-0000973F0000}"/>
    <cellStyle name="Currency 3 4 2 2 3 3" xfId="19509" xr:uid="{00000000-0005-0000-0000-0000983F0000}"/>
    <cellStyle name="Currency 3 4 2 2 3 3 2" xfId="38469" xr:uid="{00000000-0005-0000-0000-0000993F0000}"/>
    <cellStyle name="Currency 3 4 2 2 3 3 3" xfId="56933" xr:uid="{00000000-0005-0000-0000-00009A3F0000}"/>
    <cellStyle name="Currency 3 4 2 2 3 4" xfId="26164" xr:uid="{00000000-0005-0000-0000-00009B3F0000}"/>
    <cellStyle name="Currency 3 4 2 2 3 5" xfId="44628" xr:uid="{00000000-0005-0000-0000-00009C3F0000}"/>
    <cellStyle name="Currency 3 4 2 2 4" xfId="10291" xr:uid="{00000000-0005-0000-0000-00009D3F0000}"/>
    <cellStyle name="Currency 3 4 2 2 4 2" xfId="29251" xr:uid="{00000000-0005-0000-0000-00009E3F0000}"/>
    <cellStyle name="Currency 3 4 2 2 4 3" xfId="47715" xr:uid="{00000000-0005-0000-0000-00009F3F0000}"/>
    <cellStyle name="Currency 3 4 2 2 5" xfId="16443" xr:uid="{00000000-0005-0000-0000-0000A03F0000}"/>
    <cellStyle name="Currency 3 4 2 2 5 2" xfId="35403" xr:uid="{00000000-0005-0000-0000-0000A13F0000}"/>
    <cellStyle name="Currency 3 4 2 2 5 3" xfId="53867" xr:uid="{00000000-0005-0000-0000-0000A23F0000}"/>
    <cellStyle name="Currency 3 4 2 2 6" xfId="23098" xr:uid="{00000000-0005-0000-0000-0000A33F0000}"/>
    <cellStyle name="Currency 3 4 2 2 7" xfId="41562" xr:uid="{00000000-0005-0000-0000-0000A43F0000}"/>
    <cellStyle name="Currency 3 4 2 3" xfId="4831" xr:uid="{00000000-0005-0000-0000-0000A53F0000}"/>
    <cellStyle name="Currency 3 4 2 3 2" xfId="7930" xr:uid="{00000000-0005-0000-0000-0000A63F0000}"/>
    <cellStyle name="Currency 3 4 2 3 2 2" xfId="14122" xr:uid="{00000000-0005-0000-0000-0000A73F0000}"/>
    <cellStyle name="Currency 3 4 2 3 2 2 2" xfId="33082" xr:uid="{00000000-0005-0000-0000-0000A83F0000}"/>
    <cellStyle name="Currency 3 4 2 3 2 2 3" xfId="51546" xr:uid="{00000000-0005-0000-0000-0000A93F0000}"/>
    <cellStyle name="Currency 3 4 2 3 2 3" xfId="20274" xr:uid="{00000000-0005-0000-0000-0000AA3F0000}"/>
    <cellStyle name="Currency 3 4 2 3 2 3 2" xfId="39234" xr:uid="{00000000-0005-0000-0000-0000AB3F0000}"/>
    <cellStyle name="Currency 3 4 2 3 2 3 3" xfId="57698" xr:uid="{00000000-0005-0000-0000-0000AC3F0000}"/>
    <cellStyle name="Currency 3 4 2 3 2 4" xfId="26929" xr:uid="{00000000-0005-0000-0000-0000AD3F0000}"/>
    <cellStyle name="Currency 3 4 2 3 2 5" xfId="45393" xr:uid="{00000000-0005-0000-0000-0000AE3F0000}"/>
    <cellStyle name="Currency 3 4 2 3 3" xfId="11056" xr:uid="{00000000-0005-0000-0000-0000AF3F0000}"/>
    <cellStyle name="Currency 3 4 2 3 3 2" xfId="30016" xr:uid="{00000000-0005-0000-0000-0000B03F0000}"/>
    <cellStyle name="Currency 3 4 2 3 3 3" xfId="48480" xr:uid="{00000000-0005-0000-0000-0000B13F0000}"/>
    <cellStyle name="Currency 3 4 2 3 4" xfId="17208" xr:uid="{00000000-0005-0000-0000-0000B23F0000}"/>
    <cellStyle name="Currency 3 4 2 3 4 2" xfId="36168" xr:uid="{00000000-0005-0000-0000-0000B33F0000}"/>
    <cellStyle name="Currency 3 4 2 3 4 3" xfId="54632" xr:uid="{00000000-0005-0000-0000-0000B43F0000}"/>
    <cellStyle name="Currency 3 4 2 3 5" xfId="23863" xr:uid="{00000000-0005-0000-0000-0000B53F0000}"/>
    <cellStyle name="Currency 3 4 2 3 6" xfId="42327" xr:uid="{00000000-0005-0000-0000-0000B63F0000}"/>
    <cellStyle name="Currency 3 4 2 4" xfId="6395" xr:uid="{00000000-0005-0000-0000-0000B73F0000}"/>
    <cellStyle name="Currency 3 4 2 4 2" xfId="12588" xr:uid="{00000000-0005-0000-0000-0000B83F0000}"/>
    <cellStyle name="Currency 3 4 2 4 2 2" xfId="31548" xr:uid="{00000000-0005-0000-0000-0000B93F0000}"/>
    <cellStyle name="Currency 3 4 2 4 2 3" xfId="50012" xr:uid="{00000000-0005-0000-0000-0000BA3F0000}"/>
    <cellStyle name="Currency 3 4 2 4 3" xfId="18740" xr:uid="{00000000-0005-0000-0000-0000BB3F0000}"/>
    <cellStyle name="Currency 3 4 2 4 3 2" xfId="37700" xr:uid="{00000000-0005-0000-0000-0000BC3F0000}"/>
    <cellStyle name="Currency 3 4 2 4 3 3" xfId="56164" xr:uid="{00000000-0005-0000-0000-0000BD3F0000}"/>
    <cellStyle name="Currency 3 4 2 4 4" xfId="25395" xr:uid="{00000000-0005-0000-0000-0000BE3F0000}"/>
    <cellStyle name="Currency 3 4 2 4 5" xfId="43859" xr:uid="{00000000-0005-0000-0000-0000BF3F0000}"/>
    <cellStyle name="Currency 3 4 2 5" xfId="9522" xr:uid="{00000000-0005-0000-0000-0000C03F0000}"/>
    <cellStyle name="Currency 3 4 2 5 2" xfId="28482" xr:uid="{00000000-0005-0000-0000-0000C13F0000}"/>
    <cellStyle name="Currency 3 4 2 5 3" xfId="46946" xr:uid="{00000000-0005-0000-0000-0000C23F0000}"/>
    <cellStyle name="Currency 3 4 2 6" xfId="15674" xr:uid="{00000000-0005-0000-0000-0000C33F0000}"/>
    <cellStyle name="Currency 3 4 2 6 2" xfId="34634" xr:uid="{00000000-0005-0000-0000-0000C43F0000}"/>
    <cellStyle name="Currency 3 4 2 6 3" xfId="53098" xr:uid="{00000000-0005-0000-0000-0000C53F0000}"/>
    <cellStyle name="Currency 3 4 2 7" xfId="22329" xr:uid="{00000000-0005-0000-0000-0000C63F0000}"/>
    <cellStyle name="Currency 3 4 2 8" xfId="40790" xr:uid="{00000000-0005-0000-0000-0000C73F0000}"/>
    <cellStyle name="Currency 3 4 3" xfId="4000" xr:uid="{00000000-0005-0000-0000-0000C83F0000}"/>
    <cellStyle name="Currency 3 4 3 2" xfId="5613" xr:uid="{00000000-0005-0000-0000-0000C93F0000}"/>
    <cellStyle name="Currency 3 4 3 2 2" xfId="8698" xr:uid="{00000000-0005-0000-0000-0000CA3F0000}"/>
    <cellStyle name="Currency 3 4 3 2 2 2" xfId="14890" xr:uid="{00000000-0005-0000-0000-0000CB3F0000}"/>
    <cellStyle name="Currency 3 4 3 2 2 2 2" xfId="33850" xr:uid="{00000000-0005-0000-0000-0000CC3F0000}"/>
    <cellStyle name="Currency 3 4 3 2 2 2 3" xfId="52314" xr:uid="{00000000-0005-0000-0000-0000CD3F0000}"/>
    <cellStyle name="Currency 3 4 3 2 2 3" xfId="21042" xr:uid="{00000000-0005-0000-0000-0000CE3F0000}"/>
    <cellStyle name="Currency 3 4 3 2 2 3 2" xfId="40002" xr:uid="{00000000-0005-0000-0000-0000CF3F0000}"/>
    <cellStyle name="Currency 3 4 3 2 2 3 3" xfId="58466" xr:uid="{00000000-0005-0000-0000-0000D03F0000}"/>
    <cellStyle name="Currency 3 4 3 2 2 4" xfId="27697" xr:uid="{00000000-0005-0000-0000-0000D13F0000}"/>
    <cellStyle name="Currency 3 4 3 2 2 5" xfId="46161" xr:uid="{00000000-0005-0000-0000-0000D23F0000}"/>
    <cellStyle name="Currency 3 4 3 2 3" xfId="11824" xr:uid="{00000000-0005-0000-0000-0000D33F0000}"/>
    <cellStyle name="Currency 3 4 3 2 3 2" xfId="30784" xr:uid="{00000000-0005-0000-0000-0000D43F0000}"/>
    <cellStyle name="Currency 3 4 3 2 3 3" xfId="49248" xr:uid="{00000000-0005-0000-0000-0000D53F0000}"/>
    <cellStyle name="Currency 3 4 3 2 4" xfId="17976" xr:uid="{00000000-0005-0000-0000-0000D63F0000}"/>
    <cellStyle name="Currency 3 4 3 2 4 2" xfId="36936" xr:uid="{00000000-0005-0000-0000-0000D73F0000}"/>
    <cellStyle name="Currency 3 4 3 2 4 3" xfId="55400" xr:uid="{00000000-0005-0000-0000-0000D83F0000}"/>
    <cellStyle name="Currency 3 4 3 2 5" xfId="24631" xr:uid="{00000000-0005-0000-0000-0000D93F0000}"/>
    <cellStyle name="Currency 3 4 3 2 6" xfId="43095" xr:uid="{00000000-0005-0000-0000-0000DA3F0000}"/>
    <cellStyle name="Currency 3 4 3 3" xfId="7163" xr:uid="{00000000-0005-0000-0000-0000DB3F0000}"/>
    <cellStyle name="Currency 3 4 3 3 2" xfId="13356" xr:uid="{00000000-0005-0000-0000-0000DC3F0000}"/>
    <cellStyle name="Currency 3 4 3 3 2 2" xfId="32316" xr:uid="{00000000-0005-0000-0000-0000DD3F0000}"/>
    <cellStyle name="Currency 3 4 3 3 2 3" xfId="50780" xr:uid="{00000000-0005-0000-0000-0000DE3F0000}"/>
    <cellStyle name="Currency 3 4 3 3 3" xfId="19508" xr:uid="{00000000-0005-0000-0000-0000DF3F0000}"/>
    <cellStyle name="Currency 3 4 3 3 3 2" xfId="38468" xr:uid="{00000000-0005-0000-0000-0000E03F0000}"/>
    <cellStyle name="Currency 3 4 3 3 3 3" xfId="56932" xr:uid="{00000000-0005-0000-0000-0000E13F0000}"/>
    <cellStyle name="Currency 3 4 3 3 4" xfId="26163" xr:uid="{00000000-0005-0000-0000-0000E23F0000}"/>
    <cellStyle name="Currency 3 4 3 3 5" xfId="44627" xr:uid="{00000000-0005-0000-0000-0000E33F0000}"/>
    <cellStyle name="Currency 3 4 3 4" xfId="10290" xr:uid="{00000000-0005-0000-0000-0000E43F0000}"/>
    <cellStyle name="Currency 3 4 3 4 2" xfId="29250" xr:uid="{00000000-0005-0000-0000-0000E53F0000}"/>
    <cellStyle name="Currency 3 4 3 4 3" xfId="47714" xr:uid="{00000000-0005-0000-0000-0000E63F0000}"/>
    <cellStyle name="Currency 3 4 3 5" xfId="16442" xr:uid="{00000000-0005-0000-0000-0000E73F0000}"/>
    <cellStyle name="Currency 3 4 3 5 2" xfId="35402" xr:uid="{00000000-0005-0000-0000-0000E83F0000}"/>
    <cellStyle name="Currency 3 4 3 5 3" xfId="53866" xr:uid="{00000000-0005-0000-0000-0000E93F0000}"/>
    <cellStyle name="Currency 3 4 3 6" xfId="23097" xr:uid="{00000000-0005-0000-0000-0000EA3F0000}"/>
    <cellStyle name="Currency 3 4 3 7" xfId="41561" xr:uid="{00000000-0005-0000-0000-0000EB3F0000}"/>
    <cellStyle name="Currency 3 4 4" xfId="4830" xr:uid="{00000000-0005-0000-0000-0000EC3F0000}"/>
    <cellStyle name="Currency 3 4 4 2" xfId="7929" xr:uid="{00000000-0005-0000-0000-0000ED3F0000}"/>
    <cellStyle name="Currency 3 4 4 2 2" xfId="14121" xr:uid="{00000000-0005-0000-0000-0000EE3F0000}"/>
    <cellStyle name="Currency 3 4 4 2 2 2" xfId="33081" xr:uid="{00000000-0005-0000-0000-0000EF3F0000}"/>
    <cellStyle name="Currency 3 4 4 2 2 3" xfId="51545" xr:uid="{00000000-0005-0000-0000-0000F03F0000}"/>
    <cellStyle name="Currency 3 4 4 2 3" xfId="20273" xr:uid="{00000000-0005-0000-0000-0000F13F0000}"/>
    <cellStyle name="Currency 3 4 4 2 3 2" xfId="39233" xr:uid="{00000000-0005-0000-0000-0000F23F0000}"/>
    <cellStyle name="Currency 3 4 4 2 3 3" xfId="57697" xr:uid="{00000000-0005-0000-0000-0000F33F0000}"/>
    <cellStyle name="Currency 3 4 4 2 4" xfId="26928" xr:uid="{00000000-0005-0000-0000-0000F43F0000}"/>
    <cellStyle name="Currency 3 4 4 2 5" xfId="45392" xr:uid="{00000000-0005-0000-0000-0000F53F0000}"/>
    <cellStyle name="Currency 3 4 4 3" xfId="11055" xr:uid="{00000000-0005-0000-0000-0000F63F0000}"/>
    <cellStyle name="Currency 3 4 4 3 2" xfId="30015" xr:uid="{00000000-0005-0000-0000-0000F73F0000}"/>
    <cellStyle name="Currency 3 4 4 3 3" xfId="48479" xr:uid="{00000000-0005-0000-0000-0000F83F0000}"/>
    <cellStyle name="Currency 3 4 4 4" xfId="17207" xr:uid="{00000000-0005-0000-0000-0000F93F0000}"/>
    <cellStyle name="Currency 3 4 4 4 2" xfId="36167" xr:uid="{00000000-0005-0000-0000-0000FA3F0000}"/>
    <cellStyle name="Currency 3 4 4 4 3" xfId="54631" xr:uid="{00000000-0005-0000-0000-0000FB3F0000}"/>
    <cellStyle name="Currency 3 4 4 5" xfId="23862" xr:uid="{00000000-0005-0000-0000-0000FC3F0000}"/>
    <cellStyle name="Currency 3 4 4 6" xfId="42326" xr:uid="{00000000-0005-0000-0000-0000FD3F0000}"/>
    <cellStyle name="Currency 3 4 5" xfId="6394" xr:uid="{00000000-0005-0000-0000-0000FE3F0000}"/>
    <cellStyle name="Currency 3 4 5 2" xfId="12587" xr:uid="{00000000-0005-0000-0000-0000FF3F0000}"/>
    <cellStyle name="Currency 3 4 5 2 2" xfId="31547" xr:uid="{00000000-0005-0000-0000-000000400000}"/>
    <cellStyle name="Currency 3 4 5 2 3" xfId="50011" xr:uid="{00000000-0005-0000-0000-000001400000}"/>
    <cellStyle name="Currency 3 4 5 3" xfId="18739" xr:uid="{00000000-0005-0000-0000-000002400000}"/>
    <cellStyle name="Currency 3 4 5 3 2" xfId="37699" xr:uid="{00000000-0005-0000-0000-000003400000}"/>
    <cellStyle name="Currency 3 4 5 3 3" xfId="56163" xr:uid="{00000000-0005-0000-0000-000004400000}"/>
    <cellStyle name="Currency 3 4 5 4" xfId="25394" xr:uid="{00000000-0005-0000-0000-000005400000}"/>
    <cellStyle name="Currency 3 4 5 5" xfId="43858" xr:uid="{00000000-0005-0000-0000-000006400000}"/>
    <cellStyle name="Currency 3 4 6" xfId="9521" xr:uid="{00000000-0005-0000-0000-000007400000}"/>
    <cellStyle name="Currency 3 4 6 2" xfId="28481" xr:uid="{00000000-0005-0000-0000-000008400000}"/>
    <cellStyle name="Currency 3 4 6 3" xfId="46945" xr:uid="{00000000-0005-0000-0000-000009400000}"/>
    <cellStyle name="Currency 3 4 7" xfId="15673" xr:uid="{00000000-0005-0000-0000-00000A400000}"/>
    <cellStyle name="Currency 3 4 7 2" xfId="34633" xr:uid="{00000000-0005-0000-0000-00000B400000}"/>
    <cellStyle name="Currency 3 4 7 3" xfId="53097" xr:uid="{00000000-0005-0000-0000-00000C400000}"/>
    <cellStyle name="Currency 3 4 8" xfId="22328" xr:uid="{00000000-0005-0000-0000-00000D400000}"/>
    <cellStyle name="Currency 3 4 9" xfId="40789" xr:uid="{00000000-0005-0000-0000-00000E400000}"/>
    <cellStyle name="Currency 3 5" xfId="2359" xr:uid="{00000000-0005-0000-0000-00000F400000}"/>
    <cellStyle name="Currency 3 5 2" xfId="2360" xr:uid="{00000000-0005-0000-0000-000010400000}"/>
    <cellStyle name="Currency 3 5 2 2" xfId="4003" xr:uid="{00000000-0005-0000-0000-000011400000}"/>
    <cellStyle name="Currency 3 5 2 2 2" xfId="5616" xr:uid="{00000000-0005-0000-0000-000012400000}"/>
    <cellStyle name="Currency 3 5 2 2 2 2" xfId="8701" xr:uid="{00000000-0005-0000-0000-000013400000}"/>
    <cellStyle name="Currency 3 5 2 2 2 2 2" xfId="14893" xr:uid="{00000000-0005-0000-0000-000014400000}"/>
    <cellStyle name="Currency 3 5 2 2 2 2 2 2" xfId="33853" xr:uid="{00000000-0005-0000-0000-000015400000}"/>
    <cellStyle name="Currency 3 5 2 2 2 2 2 3" xfId="52317" xr:uid="{00000000-0005-0000-0000-000016400000}"/>
    <cellStyle name="Currency 3 5 2 2 2 2 3" xfId="21045" xr:uid="{00000000-0005-0000-0000-000017400000}"/>
    <cellStyle name="Currency 3 5 2 2 2 2 3 2" xfId="40005" xr:uid="{00000000-0005-0000-0000-000018400000}"/>
    <cellStyle name="Currency 3 5 2 2 2 2 3 3" xfId="58469" xr:uid="{00000000-0005-0000-0000-000019400000}"/>
    <cellStyle name="Currency 3 5 2 2 2 2 4" xfId="27700" xr:uid="{00000000-0005-0000-0000-00001A400000}"/>
    <cellStyle name="Currency 3 5 2 2 2 2 5" xfId="46164" xr:uid="{00000000-0005-0000-0000-00001B400000}"/>
    <cellStyle name="Currency 3 5 2 2 2 3" xfId="11827" xr:uid="{00000000-0005-0000-0000-00001C400000}"/>
    <cellStyle name="Currency 3 5 2 2 2 3 2" xfId="30787" xr:uid="{00000000-0005-0000-0000-00001D400000}"/>
    <cellStyle name="Currency 3 5 2 2 2 3 3" xfId="49251" xr:uid="{00000000-0005-0000-0000-00001E400000}"/>
    <cellStyle name="Currency 3 5 2 2 2 4" xfId="17979" xr:uid="{00000000-0005-0000-0000-00001F400000}"/>
    <cellStyle name="Currency 3 5 2 2 2 4 2" xfId="36939" xr:uid="{00000000-0005-0000-0000-000020400000}"/>
    <cellStyle name="Currency 3 5 2 2 2 4 3" xfId="55403" xr:uid="{00000000-0005-0000-0000-000021400000}"/>
    <cellStyle name="Currency 3 5 2 2 2 5" xfId="24634" xr:uid="{00000000-0005-0000-0000-000022400000}"/>
    <cellStyle name="Currency 3 5 2 2 2 6" xfId="43098" xr:uid="{00000000-0005-0000-0000-000023400000}"/>
    <cellStyle name="Currency 3 5 2 2 3" xfId="7166" xr:uid="{00000000-0005-0000-0000-000024400000}"/>
    <cellStyle name="Currency 3 5 2 2 3 2" xfId="13359" xr:uid="{00000000-0005-0000-0000-000025400000}"/>
    <cellStyle name="Currency 3 5 2 2 3 2 2" xfId="32319" xr:uid="{00000000-0005-0000-0000-000026400000}"/>
    <cellStyle name="Currency 3 5 2 2 3 2 3" xfId="50783" xr:uid="{00000000-0005-0000-0000-000027400000}"/>
    <cellStyle name="Currency 3 5 2 2 3 3" xfId="19511" xr:uid="{00000000-0005-0000-0000-000028400000}"/>
    <cellStyle name="Currency 3 5 2 2 3 3 2" xfId="38471" xr:uid="{00000000-0005-0000-0000-000029400000}"/>
    <cellStyle name="Currency 3 5 2 2 3 3 3" xfId="56935" xr:uid="{00000000-0005-0000-0000-00002A400000}"/>
    <cellStyle name="Currency 3 5 2 2 3 4" xfId="26166" xr:uid="{00000000-0005-0000-0000-00002B400000}"/>
    <cellStyle name="Currency 3 5 2 2 3 5" xfId="44630" xr:uid="{00000000-0005-0000-0000-00002C400000}"/>
    <cellStyle name="Currency 3 5 2 2 4" xfId="10293" xr:uid="{00000000-0005-0000-0000-00002D400000}"/>
    <cellStyle name="Currency 3 5 2 2 4 2" xfId="29253" xr:uid="{00000000-0005-0000-0000-00002E400000}"/>
    <cellStyle name="Currency 3 5 2 2 4 3" xfId="47717" xr:uid="{00000000-0005-0000-0000-00002F400000}"/>
    <cellStyle name="Currency 3 5 2 2 5" xfId="16445" xr:uid="{00000000-0005-0000-0000-000030400000}"/>
    <cellStyle name="Currency 3 5 2 2 5 2" xfId="35405" xr:uid="{00000000-0005-0000-0000-000031400000}"/>
    <cellStyle name="Currency 3 5 2 2 5 3" xfId="53869" xr:uid="{00000000-0005-0000-0000-000032400000}"/>
    <cellStyle name="Currency 3 5 2 2 6" xfId="23100" xr:uid="{00000000-0005-0000-0000-000033400000}"/>
    <cellStyle name="Currency 3 5 2 2 7" xfId="41564" xr:uid="{00000000-0005-0000-0000-000034400000}"/>
    <cellStyle name="Currency 3 5 2 3" xfId="4833" xr:uid="{00000000-0005-0000-0000-000035400000}"/>
    <cellStyle name="Currency 3 5 2 3 2" xfId="7932" xr:uid="{00000000-0005-0000-0000-000036400000}"/>
    <cellStyle name="Currency 3 5 2 3 2 2" xfId="14124" xr:uid="{00000000-0005-0000-0000-000037400000}"/>
    <cellStyle name="Currency 3 5 2 3 2 2 2" xfId="33084" xr:uid="{00000000-0005-0000-0000-000038400000}"/>
    <cellStyle name="Currency 3 5 2 3 2 2 3" xfId="51548" xr:uid="{00000000-0005-0000-0000-000039400000}"/>
    <cellStyle name="Currency 3 5 2 3 2 3" xfId="20276" xr:uid="{00000000-0005-0000-0000-00003A400000}"/>
    <cellStyle name="Currency 3 5 2 3 2 3 2" xfId="39236" xr:uid="{00000000-0005-0000-0000-00003B400000}"/>
    <cellStyle name="Currency 3 5 2 3 2 3 3" xfId="57700" xr:uid="{00000000-0005-0000-0000-00003C400000}"/>
    <cellStyle name="Currency 3 5 2 3 2 4" xfId="26931" xr:uid="{00000000-0005-0000-0000-00003D400000}"/>
    <cellStyle name="Currency 3 5 2 3 2 5" xfId="45395" xr:uid="{00000000-0005-0000-0000-00003E400000}"/>
    <cellStyle name="Currency 3 5 2 3 3" xfId="11058" xr:uid="{00000000-0005-0000-0000-00003F400000}"/>
    <cellStyle name="Currency 3 5 2 3 3 2" xfId="30018" xr:uid="{00000000-0005-0000-0000-000040400000}"/>
    <cellStyle name="Currency 3 5 2 3 3 3" xfId="48482" xr:uid="{00000000-0005-0000-0000-000041400000}"/>
    <cellStyle name="Currency 3 5 2 3 4" xfId="17210" xr:uid="{00000000-0005-0000-0000-000042400000}"/>
    <cellStyle name="Currency 3 5 2 3 4 2" xfId="36170" xr:uid="{00000000-0005-0000-0000-000043400000}"/>
    <cellStyle name="Currency 3 5 2 3 4 3" xfId="54634" xr:uid="{00000000-0005-0000-0000-000044400000}"/>
    <cellStyle name="Currency 3 5 2 3 5" xfId="23865" xr:uid="{00000000-0005-0000-0000-000045400000}"/>
    <cellStyle name="Currency 3 5 2 3 6" xfId="42329" xr:uid="{00000000-0005-0000-0000-000046400000}"/>
    <cellStyle name="Currency 3 5 2 4" xfId="6397" xr:uid="{00000000-0005-0000-0000-000047400000}"/>
    <cellStyle name="Currency 3 5 2 4 2" xfId="12590" xr:uid="{00000000-0005-0000-0000-000048400000}"/>
    <cellStyle name="Currency 3 5 2 4 2 2" xfId="31550" xr:uid="{00000000-0005-0000-0000-000049400000}"/>
    <cellStyle name="Currency 3 5 2 4 2 3" xfId="50014" xr:uid="{00000000-0005-0000-0000-00004A400000}"/>
    <cellStyle name="Currency 3 5 2 4 3" xfId="18742" xr:uid="{00000000-0005-0000-0000-00004B400000}"/>
    <cellStyle name="Currency 3 5 2 4 3 2" xfId="37702" xr:uid="{00000000-0005-0000-0000-00004C400000}"/>
    <cellStyle name="Currency 3 5 2 4 3 3" xfId="56166" xr:uid="{00000000-0005-0000-0000-00004D400000}"/>
    <cellStyle name="Currency 3 5 2 4 4" xfId="25397" xr:uid="{00000000-0005-0000-0000-00004E400000}"/>
    <cellStyle name="Currency 3 5 2 4 5" xfId="43861" xr:uid="{00000000-0005-0000-0000-00004F400000}"/>
    <cellStyle name="Currency 3 5 2 5" xfId="9524" xr:uid="{00000000-0005-0000-0000-000050400000}"/>
    <cellStyle name="Currency 3 5 2 5 2" xfId="28484" xr:uid="{00000000-0005-0000-0000-000051400000}"/>
    <cellStyle name="Currency 3 5 2 5 3" xfId="46948" xr:uid="{00000000-0005-0000-0000-000052400000}"/>
    <cellStyle name="Currency 3 5 2 6" xfId="15676" xr:uid="{00000000-0005-0000-0000-000053400000}"/>
    <cellStyle name="Currency 3 5 2 6 2" xfId="34636" xr:uid="{00000000-0005-0000-0000-000054400000}"/>
    <cellStyle name="Currency 3 5 2 6 3" xfId="53100" xr:uid="{00000000-0005-0000-0000-000055400000}"/>
    <cellStyle name="Currency 3 5 2 7" xfId="22331" xr:uid="{00000000-0005-0000-0000-000056400000}"/>
    <cellStyle name="Currency 3 5 2 8" xfId="40792" xr:uid="{00000000-0005-0000-0000-000057400000}"/>
    <cellStyle name="Currency 3 5 3" xfId="4002" xr:uid="{00000000-0005-0000-0000-000058400000}"/>
    <cellStyle name="Currency 3 5 3 2" xfId="5615" xr:uid="{00000000-0005-0000-0000-000059400000}"/>
    <cellStyle name="Currency 3 5 3 2 2" xfId="8700" xr:uid="{00000000-0005-0000-0000-00005A400000}"/>
    <cellStyle name="Currency 3 5 3 2 2 2" xfId="14892" xr:uid="{00000000-0005-0000-0000-00005B400000}"/>
    <cellStyle name="Currency 3 5 3 2 2 2 2" xfId="33852" xr:uid="{00000000-0005-0000-0000-00005C400000}"/>
    <cellStyle name="Currency 3 5 3 2 2 2 3" xfId="52316" xr:uid="{00000000-0005-0000-0000-00005D400000}"/>
    <cellStyle name="Currency 3 5 3 2 2 3" xfId="21044" xr:uid="{00000000-0005-0000-0000-00005E400000}"/>
    <cellStyle name="Currency 3 5 3 2 2 3 2" xfId="40004" xr:uid="{00000000-0005-0000-0000-00005F400000}"/>
    <cellStyle name="Currency 3 5 3 2 2 3 3" xfId="58468" xr:uid="{00000000-0005-0000-0000-000060400000}"/>
    <cellStyle name="Currency 3 5 3 2 2 4" xfId="27699" xr:uid="{00000000-0005-0000-0000-000061400000}"/>
    <cellStyle name="Currency 3 5 3 2 2 5" xfId="46163" xr:uid="{00000000-0005-0000-0000-000062400000}"/>
    <cellStyle name="Currency 3 5 3 2 3" xfId="11826" xr:uid="{00000000-0005-0000-0000-000063400000}"/>
    <cellStyle name="Currency 3 5 3 2 3 2" xfId="30786" xr:uid="{00000000-0005-0000-0000-000064400000}"/>
    <cellStyle name="Currency 3 5 3 2 3 3" xfId="49250" xr:uid="{00000000-0005-0000-0000-000065400000}"/>
    <cellStyle name="Currency 3 5 3 2 4" xfId="17978" xr:uid="{00000000-0005-0000-0000-000066400000}"/>
    <cellStyle name="Currency 3 5 3 2 4 2" xfId="36938" xr:uid="{00000000-0005-0000-0000-000067400000}"/>
    <cellStyle name="Currency 3 5 3 2 4 3" xfId="55402" xr:uid="{00000000-0005-0000-0000-000068400000}"/>
    <cellStyle name="Currency 3 5 3 2 5" xfId="24633" xr:uid="{00000000-0005-0000-0000-000069400000}"/>
    <cellStyle name="Currency 3 5 3 2 6" xfId="43097" xr:uid="{00000000-0005-0000-0000-00006A400000}"/>
    <cellStyle name="Currency 3 5 3 3" xfId="7165" xr:uid="{00000000-0005-0000-0000-00006B400000}"/>
    <cellStyle name="Currency 3 5 3 3 2" xfId="13358" xr:uid="{00000000-0005-0000-0000-00006C400000}"/>
    <cellStyle name="Currency 3 5 3 3 2 2" xfId="32318" xr:uid="{00000000-0005-0000-0000-00006D400000}"/>
    <cellStyle name="Currency 3 5 3 3 2 3" xfId="50782" xr:uid="{00000000-0005-0000-0000-00006E400000}"/>
    <cellStyle name="Currency 3 5 3 3 3" xfId="19510" xr:uid="{00000000-0005-0000-0000-00006F400000}"/>
    <cellStyle name="Currency 3 5 3 3 3 2" xfId="38470" xr:uid="{00000000-0005-0000-0000-000070400000}"/>
    <cellStyle name="Currency 3 5 3 3 3 3" xfId="56934" xr:uid="{00000000-0005-0000-0000-000071400000}"/>
    <cellStyle name="Currency 3 5 3 3 4" xfId="26165" xr:uid="{00000000-0005-0000-0000-000072400000}"/>
    <cellStyle name="Currency 3 5 3 3 5" xfId="44629" xr:uid="{00000000-0005-0000-0000-000073400000}"/>
    <cellStyle name="Currency 3 5 3 4" xfId="10292" xr:uid="{00000000-0005-0000-0000-000074400000}"/>
    <cellStyle name="Currency 3 5 3 4 2" xfId="29252" xr:uid="{00000000-0005-0000-0000-000075400000}"/>
    <cellStyle name="Currency 3 5 3 4 3" xfId="47716" xr:uid="{00000000-0005-0000-0000-000076400000}"/>
    <cellStyle name="Currency 3 5 3 5" xfId="16444" xr:uid="{00000000-0005-0000-0000-000077400000}"/>
    <cellStyle name="Currency 3 5 3 5 2" xfId="35404" xr:uid="{00000000-0005-0000-0000-000078400000}"/>
    <cellStyle name="Currency 3 5 3 5 3" xfId="53868" xr:uid="{00000000-0005-0000-0000-000079400000}"/>
    <cellStyle name="Currency 3 5 3 6" xfId="23099" xr:uid="{00000000-0005-0000-0000-00007A400000}"/>
    <cellStyle name="Currency 3 5 3 7" xfId="41563" xr:uid="{00000000-0005-0000-0000-00007B400000}"/>
    <cellStyle name="Currency 3 5 4" xfId="4832" xr:uid="{00000000-0005-0000-0000-00007C400000}"/>
    <cellStyle name="Currency 3 5 4 2" xfId="7931" xr:uid="{00000000-0005-0000-0000-00007D400000}"/>
    <cellStyle name="Currency 3 5 4 2 2" xfId="14123" xr:uid="{00000000-0005-0000-0000-00007E400000}"/>
    <cellStyle name="Currency 3 5 4 2 2 2" xfId="33083" xr:uid="{00000000-0005-0000-0000-00007F400000}"/>
    <cellStyle name="Currency 3 5 4 2 2 3" xfId="51547" xr:uid="{00000000-0005-0000-0000-000080400000}"/>
    <cellStyle name="Currency 3 5 4 2 3" xfId="20275" xr:uid="{00000000-0005-0000-0000-000081400000}"/>
    <cellStyle name="Currency 3 5 4 2 3 2" xfId="39235" xr:uid="{00000000-0005-0000-0000-000082400000}"/>
    <cellStyle name="Currency 3 5 4 2 3 3" xfId="57699" xr:uid="{00000000-0005-0000-0000-000083400000}"/>
    <cellStyle name="Currency 3 5 4 2 4" xfId="26930" xr:uid="{00000000-0005-0000-0000-000084400000}"/>
    <cellStyle name="Currency 3 5 4 2 5" xfId="45394" xr:uid="{00000000-0005-0000-0000-000085400000}"/>
    <cellStyle name="Currency 3 5 4 3" xfId="11057" xr:uid="{00000000-0005-0000-0000-000086400000}"/>
    <cellStyle name="Currency 3 5 4 3 2" xfId="30017" xr:uid="{00000000-0005-0000-0000-000087400000}"/>
    <cellStyle name="Currency 3 5 4 3 3" xfId="48481" xr:uid="{00000000-0005-0000-0000-000088400000}"/>
    <cellStyle name="Currency 3 5 4 4" xfId="17209" xr:uid="{00000000-0005-0000-0000-000089400000}"/>
    <cellStyle name="Currency 3 5 4 4 2" xfId="36169" xr:uid="{00000000-0005-0000-0000-00008A400000}"/>
    <cellStyle name="Currency 3 5 4 4 3" xfId="54633" xr:uid="{00000000-0005-0000-0000-00008B400000}"/>
    <cellStyle name="Currency 3 5 4 5" xfId="23864" xr:uid="{00000000-0005-0000-0000-00008C400000}"/>
    <cellStyle name="Currency 3 5 4 6" xfId="42328" xr:uid="{00000000-0005-0000-0000-00008D400000}"/>
    <cellStyle name="Currency 3 5 5" xfId="6396" xr:uid="{00000000-0005-0000-0000-00008E400000}"/>
    <cellStyle name="Currency 3 5 5 2" xfId="12589" xr:uid="{00000000-0005-0000-0000-00008F400000}"/>
    <cellStyle name="Currency 3 5 5 2 2" xfId="31549" xr:uid="{00000000-0005-0000-0000-000090400000}"/>
    <cellStyle name="Currency 3 5 5 2 3" xfId="50013" xr:uid="{00000000-0005-0000-0000-000091400000}"/>
    <cellStyle name="Currency 3 5 5 3" xfId="18741" xr:uid="{00000000-0005-0000-0000-000092400000}"/>
    <cellStyle name="Currency 3 5 5 3 2" xfId="37701" xr:uid="{00000000-0005-0000-0000-000093400000}"/>
    <cellStyle name="Currency 3 5 5 3 3" xfId="56165" xr:uid="{00000000-0005-0000-0000-000094400000}"/>
    <cellStyle name="Currency 3 5 5 4" xfId="25396" xr:uid="{00000000-0005-0000-0000-000095400000}"/>
    <cellStyle name="Currency 3 5 5 5" xfId="43860" xr:uid="{00000000-0005-0000-0000-000096400000}"/>
    <cellStyle name="Currency 3 5 6" xfId="9523" xr:uid="{00000000-0005-0000-0000-000097400000}"/>
    <cellStyle name="Currency 3 5 6 2" xfId="28483" xr:uid="{00000000-0005-0000-0000-000098400000}"/>
    <cellStyle name="Currency 3 5 6 3" xfId="46947" xr:uid="{00000000-0005-0000-0000-000099400000}"/>
    <cellStyle name="Currency 3 5 7" xfId="15675" xr:uid="{00000000-0005-0000-0000-00009A400000}"/>
    <cellStyle name="Currency 3 5 7 2" xfId="34635" xr:uid="{00000000-0005-0000-0000-00009B400000}"/>
    <cellStyle name="Currency 3 5 7 3" xfId="53099" xr:uid="{00000000-0005-0000-0000-00009C400000}"/>
    <cellStyle name="Currency 3 5 8" xfId="22330" xr:uid="{00000000-0005-0000-0000-00009D400000}"/>
    <cellStyle name="Currency 3 5 9" xfId="40791" xr:uid="{00000000-0005-0000-0000-00009E400000}"/>
    <cellStyle name="Currency 3 6" xfId="2361" xr:uid="{00000000-0005-0000-0000-00009F400000}"/>
    <cellStyle name="Currency 3 6 2" xfId="2362" xr:uid="{00000000-0005-0000-0000-0000A0400000}"/>
    <cellStyle name="Currency 3 6 2 2" xfId="4005" xr:uid="{00000000-0005-0000-0000-0000A1400000}"/>
    <cellStyle name="Currency 3 6 2 2 2" xfId="5618" xr:uid="{00000000-0005-0000-0000-0000A2400000}"/>
    <cellStyle name="Currency 3 6 2 2 2 2" xfId="8703" xr:uid="{00000000-0005-0000-0000-0000A3400000}"/>
    <cellStyle name="Currency 3 6 2 2 2 2 2" xfId="14895" xr:uid="{00000000-0005-0000-0000-0000A4400000}"/>
    <cellStyle name="Currency 3 6 2 2 2 2 2 2" xfId="33855" xr:uid="{00000000-0005-0000-0000-0000A5400000}"/>
    <cellStyle name="Currency 3 6 2 2 2 2 2 3" xfId="52319" xr:uid="{00000000-0005-0000-0000-0000A6400000}"/>
    <cellStyle name="Currency 3 6 2 2 2 2 3" xfId="21047" xr:uid="{00000000-0005-0000-0000-0000A7400000}"/>
    <cellStyle name="Currency 3 6 2 2 2 2 3 2" xfId="40007" xr:uid="{00000000-0005-0000-0000-0000A8400000}"/>
    <cellStyle name="Currency 3 6 2 2 2 2 3 3" xfId="58471" xr:uid="{00000000-0005-0000-0000-0000A9400000}"/>
    <cellStyle name="Currency 3 6 2 2 2 2 4" xfId="27702" xr:uid="{00000000-0005-0000-0000-0000AA400000}"/>
    <cellStyle name="Currency 3 6 2 2 2 2 5" xfId="46166" xr:uid="{00000000-0005-0000-0000-0000AB400000}"/>
    <cellStyle name="Currency 3 6 2 2 2 3" xfId="11829" xr:uid="{00000000-0005-0000-0000-0000AC400000}"/>
    <cellStyle name="Currency 3 6 2 2 2 3 2" xfId="30789" xr:uid="{00000000-0005-0000-0000-0000AD400000}"/>
    <cellStyle name="Currency 3 6 2 2 2 3 3" xfId="49253" xr:uid="{00000000-0005-0000-0000-0000AE400000}"/>
    <cellStyle name="Currency 3 6 2 2 2 4" xfId="17981" xr:uid="{00000000-0005-0000-0000-0000AF400000}"/>
    <cellStyle name="Currency 3 6 2 2 2 4 2" xfId="36941" xr:uid="{00000000-0005-0000-0000-0000B0400000}"/>
    <cellStyle name="Currency 3 6 2 2 2 4 3" xfId="55405" xr:uid="{00000000-0005-0000-0000-0000B1400000}"/>
    <cellStyle name="Currency 3 6 2 2 2 5" xfId="24636" xr:uid="{00000000-0005-0000-0000-0000B2400000}"/>
    <cellStyle name="Currency 3 6 2 2 2 6" xfId="43100" xr:uid="{00000000-0005-0000-0000-0000B3400000}"/>
    <cellStyle name="Currency 3 6 2 2 3" xfId="7168" xr:uid="{00000000-0005-0000-0000-0000B4400000}"/>
    <cellStyle name="Currency 3 6 2 2 3 2" xfId="13361" xr:uid="{00000000-0005-0000-0000-0000B5400000}"/>
    <cellStyle name="Currency 3 6 2 2 3 2 2" xfId="32321" xr:uid="{00000000-0005-0000-0000-0000B6400000}"/>
    <cellStyle name="Currency 3 6 2 2 3 2 3" xfId="50785" xr:uid="{00000000-0005-0000-0000-0000B7400000}"/>
    <cellStyle name="Currency 3 6 2 2 3 3" xfId="19513" xr:uid="{00000000-0005-0000-0000-0000B8400000}"/>
    <cellStyle name="Currency 3 6 2 2 3 3 2" xfId="38473" xr:uid="{00000000-0005-0000-0000-0000B9400000}"/>
    <cellStyle name="Currency 3 6 2 2 3 3 3" xfId="56937" xr:uid="{00000000-0005-0000-0000-0000BA400000}"/>
    <cellStyle name="Currency 3 6 2 2 3 4" xfId="26168" xr:uid="{00000000-0005-0000-0000-0000BB400000}"/>
    <cellStyle name="Currency 3 6 2 2 3 5" xfId="44632" xr:uid="{00000000-0005-0000-0000-0000BC400000}"/>
    <cellStyle name="Currency 3 6 2 2 4" xfId="10295" xr:uid="{00000000-0005-0000-0000-0000BD400000}"/>
    <cellStyle name="Currency 3 6 2 2 4 2" xfId="29255" xr:uid="{00000000-0005-0000-0000-0000BE400000}"/>
    <cellStyle name="Currency 3 6 2 2 4 3" xfId="47719" xr:uid="{00000000-0005-0000-0000-0000BF400000}"/>
    <cellStyle name="Currency 3 6 2 2 5" xfId="16447" xr:uid="{00000000-0005-0000-0000-0000C0400000}"/>
    <cellStyle name="Currency 3 6 2 2 5 2" xfId="35407" xr:uid="{00000000-0005-0000-0000-0000C1400000}"/>
    <cellStyle name="Currency 3 6 2 2 5 3" xfId="53871" xr:uid="{00000000-0005-0000-0000-0000C2400000}"/>
    <cellStyle name="Currency 3 6 2 2 6" xfId="23102" xr:uid="{00000000-0005-0000-0000-0000C3400000}"/>
    <cellStyle name="Currency 3 6 2 2 7" xfId="41566" xr:uid="{00000000-0005-0000-0000-0000C4400000}"/>
    <cellStyle name="Currency 3 6 2 3" xfId="4835" xr:uid="{00000000-0005-0000-0000-0000C5400000}"/>
    <cellStyle name="Currency 3 6 2 3 2" xfId="7934" xr:uid="{00000000-0005-0000-0000-0000C6400000}"/>
    <cellStyle name="Currency 3 6 2 3 2 2" xfId="14126" xr:uid="{00000000-0005-0000-0000-0000C7400000}"/>
    <cellStyle name="Currency 3 6 2 3 2 2 2" xfId="33086" xr:uid="{00000000-0005-0000-0000-0000C8400000}"/>
    <cellStyle name="Currency 3 6 2 3 2 2 3" xfId="51550" xr:uid="{00000000-0005-0000-0000-0000C9400000}"/>
    <cellStyle name="Currency 3 6 2 3 2 3" xfId="20278" xr:uid="{00000000-0005-0000-0000-0000CA400000}"/>
    <cellStyle name="Currency 3 6 2 3 2 3 2" xfId="39238" xr:uid="{00000000-0005-0000-0000-0000CB400000}"/>
    <cellStyle name="Currency 3 6 2 3 2 3 3" xfId="57702" xr:uid="{00000000-0005-0000-0000-0000CC400000}"/>
    <cellStyle name="Currency 3 6 2 3 2 4" xfId="26933" xr:uid="{00000000-0005-0000-0000-0000CD400000}"/>
    <cellStyle name="Currency 3 6 2 3 2 5" xfId="45397" xr:uid="{00000000-0005-0000-0000-0000CE400000}"/>
    <cellStyle name="Currency 3 6 2 3 3" xfId="11060" xr:uid="{00000000-0005-0000-0000-0000CF400000}"/>
    <cellStyle name="Currency 3 6 2 3 3 2" xfId="30020" xr:uid="{00000000-0005-0000-0000-0000D0400000}"/>
    <cellStyle name="Currency 3 6 2 3 3 3" xfId="48484" xr:uid="{00000000-0005-0000-0000-0000D1400000}"/>
    <cellStyle name="Currency 3 6 2 3 4" xfId="17212" xr:uid="{00000000-0005-0000-0000-0000D2400000}"/>
    <cellStyle name="Currency 3 6 2 3 4 2" xfId="36172" xr:uid="{00000000-0005-0000-0000-0000D3400000}"/>
    <cellStyle name="Currency 3 6 2 3 4 3" xfId="54636" xr:uid="{00000000-0005-0000-0000-0000D4400000}"/>
    <cellStyle name="Currency 3 6 2 3 5" xfId="23867" xr:uid="{00000000-0005-0000-0000-0000D5400000}"/>
    <cellStyle name="Currency 3 6 2 3 6" xfId="42331" xr:uid="{00000000-0005-0000-0000-0000D6400000}"/>
    <cellStyle name="Currency 3 6 2 4" xfId="6399" xr:uid="{00000000-0005-0000-0000-0000D7400000}"/>
    <cellStyle name="Currency 3 6 2 4 2" xfId="12592" xr:uid="{00000000-0005-0000-0000-0000D8400000}"/>
    <cellStyle name="Currency 3 6 2 4 2 2" xfId="31552" xr:uid="{00000000-0005-0000-0000-0000D9400000}"/>
    <cellStyle name="Currency 3 6 2 4 2 3" xfId="50016" xr:uid="{00000000-0005-0000-0000-0000DA400000}"/>
    <cellStyle name="Currency 3 6 2 4 3" xfId="18744" xr:uid="{00000000-0005-0000-0000-0000DB400000}"/>
    <cellStyle name="Currency 3 6 2 4 3 2" xfId="37704" xr:uid="{00000000-0005-0000-0000-0000DC400000}"/>
    <cellStyle name="Currency 3 6 2 4 3 3" xfId="56168" xr:uid="{00000000-0005-0000-0000-0000DD400000}"/>
    <cellStyle name="Currency 3 6 2 4 4" xfId="25399" xr:uid="{00000000-0005-0000-0000-0000DE400000}"/>
    <cellStyle name="Currency 3 6 2 4 5" xfId="43863" xr:uid="{00000000-0005-0000-0000-0000DF400000}"/>
    <cellStyle name="Currency 3 6 2 5" xfId="9526" xr:uid="{00000000-0005-0000-0000-0000E0400000}"/>
    <cellStyle name="Currency 3 6 2 5 2" xfId="28486" xr:uid="{00000000-0005-0000-0000-0000E1400000}"/>
    <cellStyle name="Currency 3 6 2 5 3" xfId="46950" xr:uid="{00000000-0005-0000-0000-0000E2400000}"/>
    <cellStyle name="Currency 3 6 2 6" xfId="15678" xr:uid="{00000000-0005-0000-0000-0000E3400000}"/>
    <cellStyle name="Currency 3 6 2 6 2" xfId="34638" xr:uid="{00000000-0005-0000-0000-0000E4400000}"/>
    <cellStyle name="Currency 3 6 2 6 3" xfId="53102" xr:uid="{00000000-0005-0000-0000-0000E5400000}"/>
    <cellStyle name="Currency 3 6 2 7" xfId="22333" xr:uid="{00000000-0005-0000-0000-0000E6400000}"/>
    <cellStyle name="Currency 3 6 2 8" xfId="40794" xr:uid="{00000000-0005-0000-0000-0000E7400000}"/>
    <cellStyle name="Currency 3 6 3" xfId="4004" xr:uid="{00000000-0005-0000-0000-0000E8400000}"/>
    <cellStyle name="Currency 3 6 3 2" xfId="5617" xr:uid="{00000000-0005-0000-0000-0000E9400000}"/>
    <cellStyle name="Currency 3 6 3 2 2" xfId="8702" xr:uid="{00000000-0005-0000-0000-0000EA400000}"/>
    <cellStyle name="Currency 3 6 3 2 2 2" xfId="14894" xr:uid="{00000000-0005-0000-0000-0000EB400000}"/>
    <cellStyle name="Currency 3 6 3 2 2 2 2" xfId="33854" xr:uid="{00000000-0005-0000-0000-0000EC400000}"/>
    <cellStyle name="Currency 3 6 3 2 2 2 3" xfId="52318" xr:uid="{00000000-0005-0000-0000-0000ED400000}"/>
    <cellStyle name="Currency 3 6 3 2 2 3" xfId="21046" xr:uid="{00000000-0005-0000-0000-0000EE400000}"/>
    <cellStyle name="Currency 3 6 3 2 2 3 2" xfId="40006" xr:uid="{00000000-0005-0000-0000-0000EF400000}"/>
    <cellStyle name="Currency 3 6 3 2 2 3 3" xfId="58470" xr:uid="{00000000-0005-0000-0000-0000F0400000}"/>
    <cellStyle name="Currency 3 6 3 2 2 4" xfId="27701" xr:uid="{00000000-0005-0000-0000-0000F1400000}"/>
    <cellStyle name="Currency 3 6 3 2 2 5" xfId="46165" xr:uid="{00000000-0005-0000-0000-0000F2400000}"/>
    <cellStyle name="Currency 3 6 3 2 3" xfId="11828" xr:uid="{00000000-0005-0000-0000-0000F3400000}"/>
    <cellStyle name="Currency 3 6 3 2 3 2" xfId="30788" xr:uid="{00000000-0005-0000-0000-0000F4400000}"/>
    <cellStyle name="Currency 3 6 3 2 3 3" xfId="49252" xr:uid="{00000000-0005-0000-0000-0000F5400000}"/>
    <cellStyle name="Currency 3 6 3 2 4" xfId="17980" xr:uid="{00000000-0005-0000-0000-0000F6400000}"/>
    <cellStyle name="Currency 3 6 3 2 4 2" xfId="36940" xr:uid="{00000000-0005-0000-0000-0000F7400000}"/>
    <cellStyle name="Currency 3 6 3 2 4 3" xfId="55404" xr:uid="{00000000-0005-0000-0000-0000F8400000}"/>
    <cellStyle name="Currency 3 6 3 2 5" xfId="24635" xr:uid="{00000000-0005-0000-0000-0000F9400000}"/>
    <cellStyle name="Currency 3 6 3 2 6" xfId="43099" xr:uid="{00000000-0005-0000-0000-0000FA400000}"/>
    <cellStyle name="Currency 3 6 3 3" xfId="7167" xr:uid="{00000000-0005-0000-0000-0000FB400000}"/>
    <cellStyle name="Currency 3 6 3 3 2" xfId="13360" xr:uid="{00000000-0005-0000-0000-0000FC400000}"/>
    <cellStyle name="Currency 3 6 3 3 2 2" xfId="32320" xr:uid="{00000000-0005-0000-0000-0000FD400000}"/>
    <cellStyle name="Currency 3 6 3 3 2 3" xfId="50784" xr:uid="{00000000-0005-0000-0000-0000FE400000}"/>
    <cellStyle name="Currency 3 6 3 3 3" xfId="19512" xr:uid="{00000000-0005-0000-0000-0000FF400000}"/>
    <cellStyle name="Currency 3 6 3 3 3 2" xfId="38472" xr:uid="{00000000-0005-0000-0000-000000410000}"/>
    <cellStyle name="Currency 3 6 3 3 3 3" xfId="56936" xr:uid="{00000000-0005-0000-0000-000001410000}"/>
    <cellStyle name="Currency 3 6 3 3 4" xfId="26167" xr:uid="{00000000-0005-0000-0000-000002410000}"/>
    <cellStyle name="Currency 3 6 3 3 5" xfId="44631" xr:uid="{00000000-0005-0000-0000-000003410000}"/>
    <cellStyle name="Currency 3 6 3 4" xfId="10294" xr:uid="{00000000-0005-0000-0000-000004410000}"/>
    <cellStyle name="Currency 3 6 3 4 2" xfId="29254" xr:uid="{00000000-0005-0000-0000-000005410000}"/>
    <cellStyle name="Currency 3 6 3 4 3" xfId="47718" xr:uid="{00000000-0005-0000-0000-000006410000}"/>
    <cellStyle name="Currency 3 6 3 5" xfId="16446" xr:uid="{00000000-0005-0000-0000-000007410000}"/>
    <cellStyle name="Currency 3 6 3 5 2" xfId="35406" xr:uid="{00000000-0005-0000-0000-000008410000}"/>
    <cellStyle name="Currency 3 6 3 5 3" xfId="53870" xr:uid="{00000000-0005-0000-0000-000009410000}"/>
    <cellStyle name="Currency 3 6 3 6" xfId="23101" xr:uid="{00000000-0005-0000-0000-00000A410000}"/>
    <cellStyle name="Currency 3 6 3 7" xfId="41565" xr:uid="{00000000-0005-0000-0000-00000B410000}"/>
    <cellStyle name="Currency 3 6 4" xfId="4834" xr:uid="{00000000-0005-0000-0000-00000C410000}"/>
    <cellStyle name="Currency 3 6 4 2" xfId="7933" xr:uid="{00000000-0005-0000-0000-00000D410000}"/>
    <cellStyle name="Currency 3 6 4 2 2" xfId="14125" xr:uid="{00000000-0005-0000-0000-00000E410000}"/>
    <cellStyle name="Currency 3 6 4 2 2 2" xfId="33085" xr:uid="{00000000-0005-0000-0000-00000F410000}"/>
    <cellStyle name="Currency 3 6 4 2 2 3" xfId="51549" xr:uid="{00000000-0005-0000-0000-000010410000}"/>
    <cellStyle name="Currency 3 6 4 2 3" xfId="20277" xr:uid="{00000000-0005-0000-0000-000011410000}"/>
    <cellStyle name="Currency 3 6 4 2 3 2" xfId="39237" xr:uid="{00000000-0005-0000-0000-000012410000}"/>
    <cellStyle name="Currency 3 6 4 2 3 3" xfId="57701" xr:uid="{00000000-0005-0000-0000-000013410000}"/>
    <cellStyle name="Currency 3 6 4 2 4" xfId="26932" xr:uid="{00000000-0005-0000-0000-000014410000}"/>
    <cellStyle name="Currency 3 6 4 2 5" xfId="45396" xr:uid="{00000000-0005-0000-0000-000015410000}"/>
    <cellStyle name="Currency 3 6 4 3" xfId="11059" xr:uid="{00000000-0005-0000-0000-000016410000}"/>
    <cellStyle name="Currency 3 6 4 3 2" xfId="30019" xr:uid="{00000000-0005-0000-0000-000017410000}"/>
    <cellStyle name="Currency 3 6 4 3 3" xfId="48483" xr:uid="{00000000-0005-0000-0000-000018410000}"/>
    <cellStyle name="Currency 3 6 4 4" xfId="17211" xr:uid="{00000000-0005-0000-0000-000019410000}"/>
    <cellStyle name="Currency 3 6 4 4 2" xfId="36171" xr:uid="{00000000-0005-0000-0000-00001A410000}"/>
    <cellStyle name="Currency 3 6 4 4 3" xfId="54635" xr:uid="{00000000-0005-0000-0000-00001B410000}"/>
    <cellStyle name="Currency 3 6 4 5" xfId="23866" xr:uid="{00000000-0005-0000-0000-00001C410000}"/>
    <cellStyle name="Currency 3 6 4 6" xfId="42330" xr:uid="{00000000-0005-0000-0000-00001D410000}"/>
    <cellStyle name="Currency 3 6 5" xfId="6398" xr:uid="{00000000-0005-0000-0000-00001E410000}"/>
    <cellStyle name="Currency 3 6 5 2" xfId="12591" xr:uid="{00000000-0005-0000-0000-00001F410000}"/>
    <cellStyle name="Currency 3 6 5 2 2" xfId="31551" xr:uid="{00000000-0005-0000-0000-000020410000}"/>
    <cellStyle name="Currency 3 6 5 2 3" xfId="50015" xr:uid="{00000000-0005-0000-0000-000021410000}"/>
    <cellStyle name="Currency 3 6 5 3" xfId="18743" xr:uid="{00000000-0005-0000-0000-000022410000}"/>
    <cellStyle name="Currency 3 6 5 3 2" xfId="37703" xr:uid="{00000000-0005-0000-0000-000023410000}"/>
    <cellStyle name="Currency 3 6 5 3 3" xfId="56167" xr:uid="{00000000-0005-0000-0000-000024410000}"/>
    <cellStyle name="Currency 3 6 5 4" xfId="25398" xr:uid="{00000000-0005-0000-0000-000025410000}"/>
    <cellStyle name="Currency 3 6 5 5" xfId="43862" xr:uid="{00000000-0005-0000-0000-000026410000}"/>
    <cellStyle name="Currency 3 6 6" xfId="9525" xr:uid="{00000000-0005-0000-0000-000027410000}"/>
    <cellStyle name="Currency 3 6 6 2" xfId="28485" xr:uid="{00000000-0005-0000-0000-000028410000}"/>
    <cellStyle name="Currency 3 6 6 3" xfId="46949" xr:uid="{00000000-0005-0000-0000-000029410000}"/>
    <cellStyle name="Currency 3 6 7" xfId="15677" xr:uid="{00000000-0005-0000-0000-00002A410000}"/>
    <cellStyle name="Currency 3 6 7 2" xfId="34637" xr:uid="{00000000-0005-0000-0000-00002B410000}"/>
    <cellStyle name="Currency 3 6 7 3" xfId="53101" xr:uid="{00000000-0005-0000-0000-00002C410000}"/>
    <cellStyle name="Currency 3 6 8" xfId="22332" xr:uid="{00000000-0005-0000-0000-00002D410000}"/>
    <cellStyle name="Currency 3 6 9" xfId="40793" xr:uid="{00000000-0005-0000-0000-00002E410000}"/>
    <cellStyle name="Currency 3 7" xfId="2363" xr:uid="{00000000-0005-0000-0000-00002F410000}"/>
    <cellStyle name="Currency 3 7 2" xfId="4006" xr:uid="{00000000-0005-0000-0000-000030410000}"/>
    <cellStyle name="Currency 3 7 2 2" xfId="5619" xr:uid="{00000000-0005-0000-0000-000031410000}"/>
    <cellStyle name="Currency 3 7 2 2 2" xfId="8704" xr:uid="{00000000-0005-0000-0000-000032410000}"/>
    <cellStyle name="Currency 3 7 2 2 2 2" xfId="14896" xr:uid="{00000000-0005-0000-0000-000033410000}"/>
    <cellStyle name="Currency 3 7 2 2 2 2 2" xfId="33856" xr:uid="{00000000-0005-0000-0000-000034410000}"/>
    <cellStyle name="Currency 3 7 2 2 2 2 3" xfId="52320" xr:uid="{00000000-0005-0000-0000-000035410000}"/>
    <cellStyle name="Currency 3 7 2 2 2 3" xfId="21048" xr:uid="{00000000-0005-0000-0000-000036410000}"/>
    <cellStyle name="Currency 3 7 2 2 2 3 2" xfId="40008" xr:uid="{00000000-0005-0000-0000-000037410000}"/>
    <cellStyle name="Currency 3 7 2 2 2 3 3" xfId="58472" xr:uid="{00000000-0005-0000-0000-000038410000}"/>
    <cellStyle name="Currency 3 7 2 2 2 4" xfId="27703" xr:uid="{00000000-0005-0000-0000-000039410000}"/>
    <cellStyle name="Currency 3 7 2 2 2 5" xfId="46167" xr:uid="{00000000-0005-0000-0000-00003A410000}"/>
    <cellStyle name="Currency 3 7 2 2 3" xfId="11830" xr:uid="{00000000-0005-0000-0000-00003B410000}"/>
    <cellStyle name="Currency 3 7 2 2 3 2" xfId="30790" xr:uid="{00000000-0005-0000-0000-00003C410000}"/>
    <cellStyle name="Currency 3 7 2 2 3 3" xfId="49254" xr:uid="{00000000-0005-0000-0000-00003D410000}"/>
    <cellStyle name="Currency 3 7 2 2 4" xfId="17982" xr:uid="{00000000-0005-0000-0000-00003E410000}"/>
    <cellStyle name="Currency 3 7 2 2 4 2" xfId="36942" xr:uid="{00000000-0005-0000-0000-00003F410000}"/>
    <cellStyle name="Currency 3 7 2 2 4 3" xfId="55406" xr:uid="{00000000-0005-0000-0000-000040410000}"/>
    <cellStyle name="Currency 3 7 2 2 5" xfId="24637" xr:uid="{00000000-0005-0000-0000-000041410000}"/>
    <cellStyle name="Currency 3 7 2 2 6" xfId="43101" xr:uid="{00000000-0005-0000-0000-000042410000}"/>
    <cellStyle name="Currency 3 7 2 3" xfId="7169" xr:uid="{00000000-0005-0000-0000-000043410000}"/>
    <cellStyle name="Currency 3 7 2 3 2" xfId="13362" xr:uid="{00000000-0005-0000-0000-000044410000}"/>
    <cellStyle name="Currency 3 7 2 3 2 2" xfId="32322" xr:uid="{00000000-0005-0000-0000-000045410000}"/>
    <cellStyle name="Currency 3 7 2 3 2 3" xfId="50786" xr:uid="{00000000-0005-0000-0000-000046410000}"/>
    <cellStyle name="Currency 3 7 2 3 3" xfId="19514" xr:uid="{00000000-0005-0000-0000-000047410000}"/>
    <cellStyle name="Currency 3 7 2 3 3 2" xfId="38474" xr:uid="{00000000-0005-0000-0000-000048410000}"/>
    <cellStyle name="Currency 3 7 2 3 3 3" xfId="56938" xr:uid="{00000000-0005-0000-0000-000049410000}"/>
    <cellStyle name="Currency 3 7 2 3 4" xfId="26169" xr:uid="{00000000-0005-0000-0000-00004A410000}"/>
    <cellStyle name="Currency 3 7 2 3 5" xfId="44633" xr:uid="{00000000-0005-0000-0000-00004B410000}"/>
    <cellStyle name="Currency 3 7 2 4" xfId="10296" xr:uid="{00000000-0005-0000-0000-00004C410000}"/>
    <cellStyle name="Currency 3 7 2 4 2" xfId="29256" xr:uid="{00000000-0005-0000-0000-00004D410000}"/>
    <cellStyle name="Currency 3 7 2 4 3" xfId="47720" xr:uid="{00000000-0005-0000-0000-00004E410000}"/>
    <cellStyle name="Currency 3 7 2 5" xfId="16448" xr:uid="{00000000-0005-0000-0000-00004F410000}"/>
    <cellStyle name="Currency 3 7 2 5 2" xfId="35408" xr:uid="{00000000-0005-0000-0000-000050410000}"/>
    <cellStyle name="Currency 3 7 2 5 3" xfId="53872" xr:uid="{00000000-0005-0000-0000-000051410000}"/>
    <cellStyle name="Currency 3 7 2 6" xfId="23103" xr:uid="{00000000-0005-0000-0000-000052410000}"/>
    <cellStyle name="Currency 3 7 2 7" xfId="41567" xr:uid="{00000000-0005-0000-0000-000053410000}"/>
    <cellStyle name="Currency 3 7 3" xfId="4836" xr:uid="{00000000-0005-0000-0000-000054410000}"/>
    <cellStyle name="Currency 3 7 3 2" xfId="7935" xr:uid="{00000000-0005-0000-0000-000055410000}"/>
    <cellStyle name="Currency 3 7 3 2 2" xfId="14127" xr:uid="{00000000-0005-0000-0000-000056410000}"/>
    <cellStyle name="Currency 3 7 3 2 2 2" xfId="33087" xr:uid="{00000000-0005-0000-0000-000057410000}"/>
    <cellStyle name="Currency 3 7 3 2 2 3" xfId="51551" xr:uid="{00000000-0005-0000-0000-000058410000}"/>
    <cellStyle name="Currency 3 7 3 2 3" xfId="20279" xr:uid="{00000000-0005-0000-0000-000059410000}"/>
    <cellStyle name="Currency 3 7 3 2 3 2" xfId="39239" xr:uid="{00000000-0005-0000-0000-00005A410000}"/>
    <cellStyle name="Currency 3 7 3 2 3 3" xfId="57703" xr:uid="{00000000-0005-0000-0000-00005B410000}"/>
    <cellStyle name="Currency 3 7 3 2 4" xfId="26934" xr:uid="{00000000-0005-0000-0000-00005C410000}"/>
    <cellStyle name="Currency 3 7 3 2 5" xfId="45398" xr:uid="{00000000-0005-0000-0000-00005D410000}"/>
    <cellStyle name="Currency 3 7 3 3" xfId="11061" xr:uid="{00000000-0005-0000-0000-00005E410000}"/>
    <cellStyle name="Currency 3 7 3 3 2" xfId="30021" xr:uid="{00000000-0005-0000-0000-00005F410000}"/>
    <cellStyle name="Currency 3 7 3 3 3" xfId="48485" xr:uid="{00000000-0005-0000-0000-000060410000}"/>
    <cellStyle name="Currency 3 7 3 4" xfId="17213" xr:uid="{00000000-0005-0000-0000-000061410000}"/>
    <cellStyle name="Currency 3 7 3 4 2" xfId="36173" xr:uid="{00000000-0005-0000-0000-000062410000}"/>
    <cellStyle name="Currency 3 7 3 4 3" xfId="54637" xr:uid="{00000000-0005-0000-0000-000063410000}"/>
    <cellStyle name="Currency 3 7 3 5" xfId="23868" xr:uid="{00000000-0005-0000-0000-000064410000}"/>
    <cellStyle name="Currency 3 7 3 6" xfId="42332" xr:uid="{00000000-0005-0000-0000-000065410000}"/>
    <cellStyle name="Currency 3 7 4" xfId="6400" xr:uid="{00000000-0005-0000-0000-000066410000}"/>
    <cellStyle name="Currency 3 7 4 2" xfId="12593" xr:uid="{00000000-0005-0000-0000-000067410000}"/>
    <cellStyle name="Currency 3 7 4 2 2" xfId="31553" xr:uid="{00000000-0005-0000-0000-000068410000}"/>
    <cellStyle name="Currency 3 7 4 2 3" xfId="50017" xr:uid="{00000000-0005-0000-0000-000069410000}"/>
    <cellStyle name="Currency 3 7 4 3" xfId="18745" xr:uid="{00000000-0005-0000-0000-00006A410000}"/>
    <cellStyle name="Currency 3 7 4 3 2" xfId="37705" xr:uid="{00000000-0005-0000-0000-00006B410000}"/>
    <cellStyle name="Currency 3 7 4 3 3" xfId="56169" xr:uid="{00000000-0005-0000-0000-00006C410000}"/>
    <cellStyle name="Currency 3 7 4 4" xfId="25400" xr:uid="{00000000-0005-0000-0000-00006D410000}"/>
    <cellStyle name="Currency 3 7 4 5" xfId="43864" xr:uid="{00000000-0005-0000-0000-00006E410000}"/>
    <cellStyle name="Currency 3 7 5" xfId="9527" xr:uid="{00000000-0005-0000-0000-00006F410000}"/>
    <cellStyle name="Currency 3 7 5 2" xfId="28487" xr:uid="{00000000-0005-0000-0000-000070410000}"/>
    <cellStyle name="Currency 3 7 5 3" xfId="46951" xr:uid="{00000000-0005-0000-0000-000071410000}"/>
    <cellStyle name="Currency 3 7 6" xfId="15679" xr:uid="{00000000-0005-0000-0000-000072410000}"/>
    <cellStyle name="Currency 3 7 6 2" xfId="34639" xr:uid="{00000000-0005-0000-0000-000073410000}"/>
    <cellStyle name="Currency 3 7 6 3" xfId="53103" xr:uid="{00000000-0005-0000-0000-000074410000}"/>
    <cellStyle name="Currency 3 7 7" xfId="22334" xr:uid="{00000000-0005-0000-0000-000075410000}"/>
    <cellStyle name="Currency 3 7 8" xfId="40795" xr:uid="{00000000-0005-0000-0000-000076410000}"/>
    <cellStyle name="Currency 3 8" xfId="2364" xr:uid="{00000000-0005-0000-0000-000077410000}"/>
    <cellStyle name="Currency 3 8 2" xfId="4007" xr:uid="{00000000-0005-0000-0000-000078410000}"/>
    <cellStyle name="Currency 3 8 2 2" xfId="5620" xr:uid="{00000000-0005-0000-0000-000079410000}"/>
    <cellStyle name="Currency 3 8 2 2 2" xfId="8705" xr:uid="{00000000-0005-0000-0000-00007A410000}"/>
    <cellStyle name="Currency 3 8 2 2 2 2" xfId="14897" xr:uid="{00000000-0005-0000-0000-00007B410000}"/>
    <cellStyle name="Currency 3 8 2 2 2 2 2" xfId="33857" xr:uid="{00000000-0005-0000-0000-00007C410000}"/>
    <cellStyle name="Currency 3 8 2 2 2 2 3" xfId="52321" xr:uid="{00000000-0005-0000-0000-00007D410000}"/>
    <cellStyle name="Currency 3 8 2 2 2 3" xfId="21049" xr:uid="{00000000-0005-0000-0000-00007E410000}"/>
    <cellStyle name="Currency 3 8 2 2 2 3 2" xfId="40009" xr:uid="{00000000-0005-0000-0000-00007F410000}"/>
    <cellStyle name="Currency 3 8 2 2 2 3 3" xfId="58473" xr:uid="{00000000-0005-0000-0000-000080410000}"/>
    <cellStyle name="Currency 3 8 2 2 2 4" xfId="27704" xr:uid="{00000000-0005-0000-0000-000081410000}"/>
    <cellStyle name="Currency 3 8 2 2 2 5" xfId="46168" xr:uid="{00000000-0005-0000-0000-000082410000}"/>
    <cellStyle name="Currency 3 8 2 2 3" xfId="11831" xr:uid="{00000000-0005-0000-0000-000083410000}"/>
    <cellStyle name="Currency 3 8 2 2 3 2" xfId="30791" xr:uid="{00000000-0005-0000-0000-000084410000}"/>
    <cellStyle name="Currency 3 8 2 2 3 3" xfId="49255" xr:uid="{00000000-0005-0000-0000-000085410000}"/>
    <cellStyle name="Currency 3 8 2 2 4" xfId="17983" xr:uid="{00000000-0005-0000-0000-000086410000}"/>
    <cellStyle name="Currency 3 8 2 2 4 2" xfId="36943" xr:uid="{00000000-0005-0000-0000-000087410000}"/>
    <cellStyle name="Currency 3 8 2 2 4 3" xfId="55407" xr:uid="{00000000-0005-0000-0000-000088410000}"/>
    <cellStyle name="Currency 3 8 2 2 5" xfId="24638" xr:uid="{00000000-0005-0000-0000-000089410000}"/>
    <cellStyle name="Currency 3 8 2 2 6" xfId="43102" xr:uid="{00000000-0005-0000-0000-00008A410000}"/>
    <cellStyle name="Currency 3 8 2 3" xfId="7170" xr:uid="{00000000-0005-0000-0000-00008B410000}"/>
    <cellStyle name="Currency 3 8 2 3 2" xfId="13363" xr:uid="{00000000-0005-0000-0000-00008C410000}"/>
    <cellStyle name="Currency 3 8 2 3 2 2" xfId="32323" xr:uid="{00000000-0005-0000-0000-00008D410000}"/>
    <cellStyle name="Currency 3 8 2 3 2 3" xfId="50787" xr:uid="{00000000-0005-0000-0000-00008E410000}"/>
    <cellStyle name="Currency 3 8 2 3 3" xfId="19515" xr:uid="{00000000-0005-0000-0000-00008F410000}"/>
    <cellStyle name="Currency 3 8 2 3 3 2" xfId="38475" xr:uid="{00000000-0005-0000-0000-000090410000}"/>
    <cellStyle name="Currency 3 8 2 3 3 3" xfId="56939" xr:uid="{00000000-0005-0000-0000-000091410000}"/>
    <cellStyle name="Currency 3 8 2 3 4" xfId="26170" xr:uid="{00000000-0005-0000-0000-000092410000}"/>
    <cellStyle name="Currency 3 8 2 3 5" xfId="44634" xr:uid="{00000000-0005-0000-0000-000093410000}"/>
    <cellStyle name="Currency 3 8 2 4" xfId="10297" xr:uid="{00000000-0005-0000-0000-000094410000}"/>
    <cellStyle name="Currency 3 8 2 4 2" xfId="29257" xr:uid="{00000000-0005-0000-0000-000095410000}"/>
    <cellStyle name="Currency 3 8 2 4 3" xfId="47721" xr:uid="{00000000-0005-0000-0000-000096410000}"/>
    <cellStyle name="Currency 3 8 2 5" xfId="16449" xr:uid="{00000000-0005-0000-0000-000097410000}"/>
    <cellStyle name="Currency 3 8 2 5 2" xfId="35409" xr:uid="{00000000-0005-0000-0000-000098410000}"/>
    <cellStyle name="Currency 3 8 2 5 3" xfId="53873" xr:uid="{00000000-0005-0000-0000-000099410000}"/>
    <cellStyle name="Currency 3 8 2 6" xfId="23104" xr:uid="{00000000-0005-0000-0000-00009A410000}"/>
    <cellStyle name="Currency 3 8 2 7" xfId="41568" xr:uid="{00000000-0005-0000-0000-00009B410000}"/>
    <cellStyle name="Currency 3 8 3" xfId="4837" xr:uid="{00000000-0005-0000-0000-00009C410000}"/>
    <cellStyle name="Currency 3 8 3 2" xfId="7936" xr:uid="{00000000-0005-0000-0000-00009D410000}"/>
    <cellStyle name="Currency 3 8 3 2 2" xfId="14128" xr:uid="{00000000-0005-0000-0000-00009E410000}"/>
    <cellStyle name="Currency 3 8 3 2 2 2" xfId="33088" xr:uid="{00000000-0005-0000-0000-00009F410000}"/>
    <cellStyle name="Currency 3 8 3 2 2 3" xfId="51552" xr:uid="{00000000-0005-0000-0000-0000A0410000}"/>
    <cellStyle name="Currency 3 8 3 2 3" xfId="20280" xr:uid="{00000000-0005-0000-0000-0000A1410000}"/>
    <cellStyle name="Currency 3 8 3 2 3 2" xfId="39240" xr:uid="{00000000-0005-0000-0000-0000A2410000}"/>
    <cellStyle name="Currency 3 8 3 2 3 3" xfId="57704" xr:uid="{00000000-0005-0000-0000-0000A3410000}"/>
    <cellStyle name="Currency 3 8 3 2 4" xfId="26935" xr:uid="{00000000-0005-0000-0000-0000A4410000}"/>
    <cellStyle name="Currency 3 8 3 2 5" xfId="45399" xr:uid="{00000000-0005-0000-0000-0000A5410000}"/>
    <cellStyle name="Currency 3 8 3 3" xfId="11062" xr:uid="{00000000-0005-0000-0000-0000A6410000}"/>
    <cellStyle name="Currency 3 8 3 3 2" xfId="30022" xr:uid="{00000000-0005-0000-0000-0000A7410000}"/>
    <cellStyle name="Currency 3 8 3 3 3" xfId="48486" xr:uid="{00000000-0005-0000-0000-0000A8410000}"/>
    <cellStyle name="Currency 3 8 3 4" xfId="17214" xr:uid="{00000000-0005-0000-0000-0000A9410000}"/>
    <cellStyle name="Currency 3 8 3 4 2" xfId="36174" xr:uid="{00000000-0005-0000-0000-0000AA410000}"/>
    <cellStyle name="Currency 3 8 3 4 3" xfId="54638" xr:uid="{00000000-0005-0000-0000-0000AB410000}"/>
    <cellStyle name="Currency 3 8 3 5" xfId="23869" xr:uid="{00000000-0005-0000-0000-0000AC410000}"/>
    <cellStyle name="Currency 3 8 3 6" xfId="42333" xr:uid="{00000000-0005-0000-0000-0000AD410000}"/>
    <cellStyle name="Currency 3 8 4" xfId="6401" xr:uid="{00000000-0005-0000-0000-0000AE410000}"/>
    <cellStyle name="Currency 3 8 4 2" xfId="12594" xr:uid="{00000000-0005-0000-0000-0000AF410000}"/>
    <cellStyle name="Currency 3 8 4 2 2" xfId="31554" xr:uid="{00000000-0005-0000-0000-0000B0410000}"/>
    <cellStyle name="Currency 3 8 4 2 3" xfId="50018" xr:uid="{00000000-0005-0000-0000-0000B1410000}"/>
    <cellStyle name="Currency 3 8 4 3" xfId="18746" xr:uid="{00000000-0005-0000-0000-0000B2410000}"/>
    <cellStyle name="Currency 3 8 4 3 2" xfId="37706" xr:uid="{00000000-0005-0000-0000-0000B3410000}"/>
    <cellStyle name="Currency 3 8 4 3 3" xfId="56170" xr:uid="{00000000-0005-0000-0000-0000B4410000}"/>
    <cellStyle name="Currency 3 8 4 4" xfId="25401" xr:uid="{00000000-0005-0000-0000-0000B5410000}"/>
    <cellStyle name="Currency 3 8 4 5" xfId="43865" xr:uid="{00000000-0005-0000-0000-0000B6410000}"/>
    <cellStyle name="Currency 3 8 5" xfId="9528" xr:uid="{00000000-0005-0000-0000-0000B7410000}"/>
    <cellStyle name="Currency 3 8 5 2" xfId="28488" xr:uid="{00000000-0005-0000-0000-0000B8410000}"/>
    <cellStyle name="Currency 3 8 5 3" xfId="46952" xr:uid="{00000000-0005-0000-0000-0000B9410000}"/>
    <cellStyle name="Currency 3 8 6" xfId="15680" xr:uid="{00000000-0005-0000-0000-0000BA410000}"/>
    <cellStyle name="Currency 3 8 6 2" xfId="34640" xr:uid="{00000000-0005-0000-0000-0000BB410000}"/>
    <cellStyle name="Currency 3 8 6 3" xfId="53104" xr:uid="{00000000-0005-0000-0000-0000BC410000}"/>
    <cellStyle name="Currency 3 8 7" xfId="22335" xr:uid="{00000000-0005-0000-0000-0000BD410000}"/>
    <cellStyle name="Currency 3 8 8" xfId="40796" xr:uid="{00000000-0005-0000-0000-0000BE410000}"/>
    <cellStyle name="Currency 3 9" xfId="2365" xr:uid="{00000000-0005-0000-0000-0000BF410000}"/>
    <cellStyle name="Currency 3 9 2" xfId="4008" xr:uid="{00000000-0005-0000-0000-0000C0410000}"/>
    <cellStyle name="Currency 3 9 2 2" xfId="5621" xr:uid="{00000000-0005-0000-0000-0000C1410000}"/>
    <cellStyle name="Currency 3 9 2 2 2" xfId="8706" xr:uid="{00000000-0005-0000-0000-0000C2410000}"/>
    <cellStyle name="Currency 3 9 2 2 2 2" xfId="14898" xr:uid="{00000000-0005-0000-0000-0000C3410000}"/>
    <cellStyle name="Currency 3 9 2 2 2 2 2" xfId="33858" xr:uid="{00000000-0005-0000-0000-0000C4410000}"/>
    <cellStyle name="Currency 3 9 2 2 2 2 3" xfId="52322" xr:uid="{00000000-0005-0000-0000-0000C5410000}"/>
    <cellStyle name="Currency 3 9 2 2 2 3" xfId="21050" xr:uid="{00000000-0005-0000-0000-0000C6410000}"/>
    <cellStyle name="Currency 3 9 2 2 2 3 2" xfId="40010" xr:uid="{00000000-0005-0000-0000-0000C7410000}"/>
    <cellStyle name="Currency 3 9 2 2 2 3 3" xfId="58474" xr:uid="{00000000-0005-0000-0000-0000C8410000}"/>
    <cellStyle name="Currency 3 9 2 2 2 4" xfId="27705" xr:uid="{00000000-0005-0000-0000-0000C9410000}"/>
    <cellStyle name="Currency 3 9 2 2 2 5" xfId="46169" xr:uid="{00000000-0005-0000-0000-0000CA410000}"/>
    <cellStyle name="Currency 3 9 2 2 3" xfId="11832" xr:uid="{00000000-0005-0000-0000-0000CB410000}"/>
    <cellStyle name="Currency 3 9 2 2 3 2" xfId="30792" xr:uid="{00000000-0005-0000-0000-0000CC410000}"/>
    <cellStyle name="Currency 3 9 2 2 3 3" xfId="49256" xr:uid="{00000000-0005-0000-0000-0000CD410000}"/>
    <cellStyle name="Currency 3 9 2 2 4" xfId="17984" xr:uid="{00000000-0005-0000-0000-0000CE410000}"/>
    <cellStyle name="Currency 3 9 2 2 4 2" xfId="36944" xr:uid="{00000000-0005-0000-0000-0000CF410000}"/>
    <cellStyle name="Currency 3 9 2 2 4 3" xfId="55408" xr:uid="{00000000-0005-0000-0000-0000D0410000}"/>
    <cellStyle name="Currency 3 9 2 2 5" xfId="24639" xr:uid="{00000000-0005-0000-0000-0000D1410000}"/>
    <cellStyle name="Currency 3 9 2 2 6" xfId="43103" xr:uid="{00000000-0005-0000-0000-0000D2410000}"/>
    <cellStyle name="Currency 3 9 2 3" xfId="7171" xr:uid="{00000000-0005-0000-0000-0000D3410000}"/>
    <cellStyle name="Currency 3 9 2 3 2" xfId="13364" xr:uid="{00000000-0005-0000-0000-0000D4410000}"/>
    <cellStyle name="Currency 3 9 2 3 2 2" xfId="32324" xr:uid="{00000000-0005-0000-0000-0000D5410000}"/>
    <cellStyle name="Currency 3 9 2 3 2 3" xfId="50788" xr:uid="{00000000-0005-0000-0000-0000D6410000}"/>
    <cellStyle name="Currency 3 9 2 3 3" xfId="19516" xr:uid="{00000000-0005-0000-0000-0000D7410000}"/>
    <cellStyle name="Currency 3 9 2 3 3 2" xfId="38476" xr:uid="{00000000-0005-0000-0000-0000D8410000}"/>
    <cellStyle name="Currency 3 9 2 3 3 3" xfId="56940" xr:uid="{00000000-0005-0000-0000-0000D9410000}"/>
    <cellStyle name="Currency 3 9 2 3 4" xfId="26171" xr:uid="{00000000-0005-0000-0000-0000DA410000}"/>
    <cellStyle name="Currency 3 9 2 3 5" xfId="44635" xr:uid="{00000000-0005-0000-0000-0000DB410000}"/>
    <cellStyle name="Currency 3 9 2 4" xfId="10298" xr:uid="{00000000-0005-0000-0000-0000DC410000}"/>
    <cellStyle name="Currency 3 9 2 4 2" xfId="29258" xr:uid="{00000000-0005-0000-0000-0000DD410000}"/>
    <cellStyle name="Currency 3 9 2 4 3" xfId="47722" xr:uid="{00000000-0005-0000-0000-0000DE410000}"/>
    <cellStyle name="Currency 3 9 2 5" xfId="16450" xr:uid="{00000000-0005-0000-0000-0000DF410000}"/>
    <cellStyle name="Currency 3 9 2 5 2" xfId="35410" xr:uid="{00000000-0005-0000-0000-0000E0410000}"/>
    <cellStyle name="Currency 3 9 2 5 3" xfId="53874" xr:uid="{00000000-0005-0000-0000-0000E1410000}"/>
    <cellStyle name="Currency 3 9 2 6" xfId="23105" xr:uid="{00000000-0005-0000-0000-0000E2410000}"/>
    <cellStyle name="Currency 3 9 2 7" xfId="41569" xr:uid="{00000000-0005-0000-0000-0000E3410000}"/>
    <cellStyle name="Currency 3 9 3" xfId="4838" xr:uid="{00000000-0005-0000-0000-0000E4410000}"/>
    <cellStyle name="Currency 3 9 3 2" xfId="7937" xr:uid="{00000000-0005-0000-0000-0000E5410000}"/>
    <cellStyle name="Currency 3 9 3 2 2" xfId="14129" xr:uid="{00000000-0005-0000-0000-0000E6410000}"/>
    <cellStyle name="Currency 3 9 3 2 2 2" xfId="33089" xr:uid="{00000000-0005-0000-0000-0000E7410000}"/>
    <cellStyle name="Currency 3 9 3 2 2 3" xfId="51553" xr:uid="{00000000-0005-0000-0000-0000E8410000}"/>
    <cellStyle name="Currency 3 9 3 2 3" xfId="20281" xr:uid="{00000000-0005-0000-0000-0000E9410000}"/>
    <cellStyle name="Currency 3 9 3 2 3 2" xfId="39241" xr:uid="{00000000-0005-0000-0000-0000EA410000}"/>
    <cellStyle name="Currency 3 9 3 2 3 3" xfId="57705" xr:uid="{00000000-0005-0000-0000-0000EB410000}"/>
    <cellStyle name="Currency 3 9 3 2 4" xfId="26936" xr:uid="{00000000-0005-0000-0000-0000EC410000}"/>
    <cellStyle name="Currency 3 9 3 2 5" xfId="45400" xr:uid="{00000000-0005-0000-0000-0000ED410000}"/>
    <cellStyle name="Currency 3 9 3 3" xfId="11063" xr:uid="{00000000-0005-0000-0000-0000EE410000}"/>
    <cellStyle name="Currency 3 9 3 3 2" xfId="30023" xr:uid="{00000000-0005-0000-0000-0000EF410000}"/>
    <cellStyle name="Currency 3 9 3 3 3" xfId="48487" xr:uid="{00000000-0005-0000-0000-0000F0410000}"/>
    <cellStyle name="Currency 3 9 3 4" xfId="17215" xr:uid="{00000000-0005-0000-0000-0000F1410000}"/>
    <cellStyle name="Currency 3 9 3 4 2" xfId="36175" xr:uid="{00000000-0005-0000-0000-0000F2410000}"/>
    <cellStyle name="Currency 3 9 3 4 3" xfId="54639" xr:uid="{00000000-0005-0000-0000-0000F3410000}"/>
    <cellStyle name="Currency 3 9 3 5" xfId="23870" xr:uid="{00000000-0005-0000-0000-0000F4410000}"/>
    <cellStyle name="Currency 3 9 3 6" xfId="42334" xr:uid="{00000000-0005-0000-0000-0000F5410000}"/>
    <cellStyle name="Currency 3 9 4" xfId="6402" xr:uid="{00000000-0005-0000-0000-0000F6410000}"/>
    <cellStyle name="Currency 3 9 4 2" xfId="12595" xr:uid="{00000000-0005-0000-0000-0000F7410000}"/>
    <cellStyle name="Currency 3 9 4 2 2" xfId="31555" xr:uid="{00000000-0005-0000-0000-0000F8410000}"/>
    <cellStyle name="Currency 3 9 4 2 3" xfId="50019" xr:uid="{00000000-0005-0000-0000-0000F9410000}"/>
    <cellStyle name="Currency 3 9 4 3" xfId="18747" xr:uid="{00000000-0005-0000-0000-0000FA410000}"/>
    <cellStyle name="Currency 3 9 4 3 2" xfId="37707" xr:uid="{00000000-0005-0000-0000-0000FB410000}"/>
    <cellStyle name="Currency 3 9 4 3 3" xfId="56171" xr:uid="{00000000-0005-0000-0000-0000FC410000}"/>
    <cellStyle name="Currency 3 9 4 4" xfId="25402" xr:uid="{00000000-0005-0000-0000-0000FD410000}"/>
    <cellStyle name="Currency 3 9 4 5" xfId="43866" xr:uid="{00000000-0005-0000-0000-0000FE410000}"/>
    <cellStyle name="Currency 3 9 5" xfId="9529" xr:uid="{00000000-0005-0000-0000-0000FF410000}"/>
    <cellStyle name="Currency 3 9 5 2" xfId="28489" xr:uid="{00000000-0005-0000-0000-000000420000}"/>
    <cellStyle name="Currency 3 9 5 3" xfId="46953" xr:uid="{00000000-0005-0000-0000-000001420000}"/>
    <cellStyle name="Currency 3 9 6" xfId="15681" xr:uid="{00000000-0005-0000-0000-000002420000}"/>
    <cellStyle name="Currency 3 9 6 2" xfId="34641" xr:uid="{00000000-0005-0000-0000-000003420000}"/>
    <cellStyle name="Currency 3 9 6 3" xfId="53105" xr:uid="{00000000-0005-0000-0000-000004420000}"/>
    <cellStyle name="Currency 3 9 7" xfId="22336" xr:uid="{00000000-0005-0000-0000-000005420000}"/>
    <cellStyle name="Currency 3 9 8" xfId="40797" xr:uid="{00000000-0005-0000-0000-000006420000}"/>
    <cellStyle name="Currency 30" xfId="2366" xr:uid="{00000000-0005-0000-0000-000007420000}"/>
    <cellStyle name="Currency 31" xfId="2367" xr:uid="{00000000-0005-0000-0000-000008420000}"/>
    <cellStyle name="Currency 32" xfId="2368" xr:uid="{00000000-0005-0000-0000-000009420000}"/>
    <cellStyle name="Currency 33" xfId="2369" xr:uid="{00000000-0005-0000-0000-00000A420000}"/>
    <cellStyle name="Currency 34" xfId="2370" xr:uid="{00000000-0005-0000-0000-00000B420000}"/>
    <cellStyle name="Currency 35" xfId="2371" xr:uid="{00000000-0005-0000-0000-00000C420000}"/>
    <cellStyle name="Currency 36" xfId="2372" xr:uid="{00000000-0005-0000-0000-00000D420000}"/>
    <cellStyle name="Currency 37" xfId="2373" xr:uid="{00000000-0005-0000-0000-00000E420000}"/>
    <cellStyle name="Currency 38" xfId="2374" xr:uid="{00000000-0005-0000-0000-00000F420000}"/>
    <cellStyle name="Currency 39" xfId="2375" xr:uid="{00000000-0005-0000-0000-000010420000}"/>
    <cellStyle name="Currency 4" xfId="19" xr:uid="{00000000-0005-0000-0000-000011420000}"/>
    <cellStyle name="Currency 4 2" xfId="2377" xr:uid="{00000000-0005-0000-0000-000012420000}"/>
    <cellStyle name="Currency 4 2 2" xfId="9289" xr:uid="{00000000-0005-0000-0000-000013420000}"/>
    <cellStyle name="Currency 4 2 2 2" xfId="15461" xr:uid="{00000000-0005-0000-0000-000014420000}"/>
    <cellStyle name="Currency 4 2 2 2 2" xfId="34421" xr:uid="{00000000-0005-0000-0000-000015420000}"/>
    <cellStyle name="Currency 4 2 2 2 3" xfId="52885" xr:uid="{00000000-0005-0000-0000-000016420000}"/>
    <cellStyle name="Currency 4 2 2 3" xfId="21613" xr:uid="{00000000-0005-0000-0000-000017420000}"/>
    <cellStyle name="Currency 4 2 2 3 2" xfId="40573" xr:uid="{00000000-0005-0000-0000-000018420000}"/>
    <cellStyle name="Currency 4 2 2 3 3" xfId="59037" xr:uid="{00000000-0005-0000-0000-000019420000}"/>
    <cellStyle name="Currency 4 2 2 4" xfId="28268" xr:uid="{00000000-0005-0000-0000-00001A420000}"/>
    <cellStyle name="Currency 4 2 2 5" xfId="46732" xr:uid="{00000000-0005-0000-0000-00001B420000}"/>
    <cellStyle name="Currency 4 2 3" xfId="9272" xr:uid="{00000000-0005-0000-0000-00001C420000}"/>
    <cellStyle name="Currency 4 2 3 2" xfId="15452" xr:uid="{00000000-0005-0000-0000-00001D420000}"/>
    <cellStyle name="Currency 4 2 3 2 2" xfId="34412" xr:uid="{00000000-0005-0000-0000-00001E420000}"/>
    <cellStyle name="Currency 4 2 3 2 3" xfId="52876" xr:uid="{00000000-0005-0000-0000-00001F420000}"/>
    <cellStyle name="Currency 4 2 3 3" xfId="21604" xr:uid="{00000000-0005-0000-0000-000020420000}"/>
    <cellStyle name="Currency 4 2 3 3 2" xfId="40564" xr:uid="{00000000-0005-0000-0000-000021420000}"/>
    <cellStyle name="Currency 4 2 3 3 3" xfId="59028" xr:uid="{00000000-0005-0000-0000-000022420000}"/>
    <cellStyle name="Currency 4 2 3 4" xfId="28259" xr:uid="{00000000-0005-0000-0000-000023420000}"/>
    <cellStyle name="Currency 4 2 3 5" xfId="46723" xr:uid="{00000000-0005-0000-0000-000024420000}"/>
    <cellStyle name="Currency 4 3" xfId="2378" xr:uid="{00000000-0005-0000-0000-000025420000}"/>
    <cellStyle name="Currency 4 3 2" xfId="2379" xr:uid="{00000000-0005-0000-0000-000026420000}"/>
    <cellStyle name="Currency 4 3 3" xfId="2380" xr:uid="{00000000-0005-0000-0000-000027420000}"/>
    <cellStyle name="Currency 4 3 4" xfId="2381" xr:uid="{00000000-0005-0000-0000-000028420000}"/>
    <cellStyle name="Currency 4 3 5" xfId="9288" xr:uid="{00000000-0005-0000-0000-000029420000}"/>
    <cellStyle name="Currency 4 3 5 2" xfId="15460" xr:uid="{00000000-0005-0000-0000-00002A420000}"/>
    <cellStyle name="Currency 4 3 5 2 2" xfId="34420" xr:uid="{00000000-0005-0000-0000-00002B420000}"/>
    <cellStyle name="Currency 4 3 5 2 3" xfId="52884" xr:uid="{00000000-0005-0000-0000-00002C420000}"/>
    <cellStyle name="Currency 4 3 5 3" xfId="21612" xr:uid="{00000000-0005-0000-0000-00002D420000}"/>
    <cellStyle name="Currency 4 3 5 3 2" xfId="40572" xr:uid="{00000000-0005-0000-0000-00002E420000}"/>
    <cellStyle name="Currency 4 3 5 3 3" xfId="59036" xr:uid="{00000000-0005-0000-0000-00002F420000}"/>
    <cellStyle name="Currency 4 3 5 4" xfId="28267" xr:uid="{00000000-0005-0000-0000-000030420000}"/>
    <cellStyle name="Currency 4 3 5 5" xfId="46731" xr:uid="{00000000-0005-0000-0000-000031420000}"/>
    <cellStyle name="Currency 4 4" xfId="2382" xr:uid="{00000000-0005-0000-0000-000032420000}"/>
    <cellStyle name="Currency 4 4 2" xfId="9305" xr:uid="{00000000-0005-0000-0000-000033420000}"/>
    <cellStyle name="Currency 4 5" xfId="3747" xr:uid="{00000000-0005-0000-0000-000034420000}"/>
    <cellStyle name="Currency 4 6" xfId="2376" xr:uid="{00000000-0005-0000-0000-000035420000}"/>
    <cellStyle name="Currency 4 7" xfId="9271" xr:uid="{00000000-0005-0000-0000-000036420000}"/>
    <cellStyle name="Currency 4 7 2" xfId="15451" xr:uid="{00000000-0005-0000-0000-000037420000}"/>
    <cellStyle name="Currency 4 7 2 2" xfId="34411" xr:uid="{00000000-0005-0000-0000-000038420000}"/>
    <cellStyle name="Currency 4 7 2 3" xfId="52875" xr:uid="{00000000-0005-0000-0000-000039420000}"/>
    <cellStyle name="Currency 4 7 3" xfId="21603" xr:uid="{00000000-0005-0000-0000-00003A420000}"/>
    <cellStyle name="Currency 4 7 3 2" xfId="40563" xr:uid="{00000000-0005-0000-0000-00003B420000}"/>
    <cellStyle name="Currency 4 7 3 3" xfId="59027" xr:uid="{00000000-0005-0000-0000-00003C420000}"/>
    <cellStyle name="Currency 4 7 4" xfId="28258" xr:uid="{00000000-0005-0000-0000-00003D420000}"/>
    <cellStyle name="Currency 4 7 5" xfId="46722" xr:uid="{00000000-0005-0000-0000-00003E420000}"/>
    <cellStyle name="Currency 4 8" xfId="235" xr:uid="{00000000-0005-0000-0000-00003F420000}"/>
    <cellStyle name="Currency 40" xfId="2383" xr:uid="{00000000-0005-0000-0000-000040420000}"/>
    <cellStyle name="Currency 41" xfId="2384" xr:uid="{00000000-0005-0000-0000-000041420000}"/>
    <cellStyle name="Currency 42" xfId="2385" xr:uid="{00000000-0005-0000-0000-000042420000}"/>
    <cellStyle name="Currency 43" xfId="2386" xr:uid="{00000000-0005-0000-0000-000043420000}"/>
    <cellStyle name="Currency 44" xfId="2387" xr:uid="{00000000-0005-0000-0000-000044420000}"/>
    <cellStyle name="Currency 45" xfId="2388" xr:uid="{00000000-0005-0000-0000-000045420000}"/>
    <cellStyle name="Currency 46" xfId="2389" xr:uid="{00000000-0005-0000-0000-000046420000}"/>
    <cellStyle name="Currency 47" xfId="2390" xr:uid="{00000000-0005-0000-0000-000047420000}"/>
    <cellStyle name="Currency 48" xfId="2391" xr:uid="{00000000-0005-0000-0000-000048420000}"/>
    <cellStyle name="Currency 49" xfId="2392" xr:uid="{00000000-0005-0000-0000-000049420000}"/>
    <cellStyle name="Currency 5" xfId="158" xr:uid="{00000000-0005-0000-0000-00004A420000}"/>
    <cellStyle name="Currency 5 10" xfId="15471" xr:uid="{00000000-0005-0000-0000-00004B420000}"/>
    <cellStyle name="Currency 5 10 2" xfId="34431" xr:uid="{00000000-0005-0000-0000-00004C420000}"/>
    <cellStyle name="Currency 5 10 3" xfId="52895" xr:uid="{00000000-0005-0000-0000-00004D420000}"/>
    <cellStyle name="Currency 5 11" xfId="22118" xr:uid="{00000000-0005-0000-0000-00004E420000}"/>
    <cellStyle name="Currency 5 12" xfId="22126" xr:uid="{00000000-0005-0000-0000-00004F420000}"/>
    <cellStyle name="Currency 5 13" xfId="40587" xr:uid="{00000000-0005-0000-0000-000050420000}"/>
    <cellStyle name="Currency 5 2" xfId="365" xr:uid="{00000000-0005-0000-0000-000051420000}"/>
    <cellStyle name="Currency 5 2 10" xfId="15477" xr:uid="{00000000-0005-0000-0000-000052420000}"/>
    <cellStyle name="Currency 5 2 10 2" xfId="34437" xr:uid="{00000000-0005-0000-0000-000053420000}"/>
    <cellStyle name="Currency 5 2 10 3" xfId="52901" xr:uid="{00000000-0005-0000-0000-000054420000}"/>
    <cellStyle name="Currency 5 2 11" xfId="22132" xr:uid="{00000000-0005-0000-0000-000055420000}"/>
    <cellStyle name="Currency 5 2 12" xfId="40593" xr:uid="{00000000-0005-0000-0000-000056420000}"/>
    <cellStyle name="Currency 5 2 2" xfId="483" xr:uid="{00000000-0005-0000-0000-000057420000}"/>
    <cellStyle name="Currency 5 2 2 10" xfId="40604" xr:uid="{00000000-0005-0000-0000-000058420000}"/>
    <cellStyle name="Currency 5 2 2 2" xfId="3806" xr:uid="{00000000-0005-0000-0000-000059420000}"/>
    <cellStyle name="Currency 5 2 2 2 2" xfId="4545" xr:uid="{00000000-0005-0000-0000-00005A420000}"/>
    <cellStyle name="Currency 5 2 2 2 2 2" xfId="6168" xr:uid="{00000000-0005-0000-0000-00005B420000}"/>
    <cellStyle name="Currency 5 2 2 2 2 2 2" xfId="9254" xr:uid="{00000000-0005-0000-0000-00005C420000}"/>
    <cellStyle name="Currency 5 2 2 2 2 2 2 2" xfId="15446" xr:uid="{00000000-0005-0000-0000-00005D420000}"/>
    <cellStyle name="Currency 5 2 2 2 2 2 2 2 2" xfId="34406" xr:uid="{00000000-0005-0000-0000-00005E420000}"/>
    <cellStyle name="Currency 5 2 2 2 2 2 2 2 3" xfId="52870" xr:uid="{00000000-0005-0000-0000-00005F420000}"/>
    <cellStyle name="Currency 5 2 2 2 2 2 2 3" xfId="21598" xr:uid="{00000000-0005-0000-0000-000060420000}"/>
    <cellStyle name="Currency 5 2 2 2 2 2 2 3 2" xfId="40558" xr:uid="{00000000-0005-0000-0000-000061420000}"/>
    <cellStyle name="Currency 5 2 2 2 2 2 2 3 3" xfId="59022" xr:uid="{00000000-0005-0000-0000-000062420000}"/>
    <cellStyle name="Currency 5 2 2 2 2 2 2 4" xfId="28253" xr:uid="{00000000-0005-0000-0000-000063420000}"/>
    <cellStyle name="Currency 5 2 2 2 2 2 2 5" xfId="46717" xr:uid="{00000000-0005-0000-0000-000064420000}"/>
    <cellStyle name="Currency 5 2 2 2 2 2 3" xfId="12380" xr:uid="{00000000-0005-0000-0000-000065420000}"/>
    <cellStyle name="Currency 5 2 2 2 2 2 3 2" xfId="31340" xr:uid="{00000000-0005-0000-0000-000066420000}"/>
    <cellStyle name="Currency 5 2 2 2 2 2 3 3" xfId="49804" xr:uid="{00000000-0005-0000-0000-000067420000}"/>
    <cellStyle name="Currency 5 2 2 2 2 2 4" xfId="18532" xr:uid="{00000000-0005-0000-0000-000068420000}"/>
    <cellStyle name="Currency 5 2 2 2 2 2 4 2" xfId="37492" xr:uid="{00000000-0005-0000-0000-000069420000}"/>
    <cellStyle name="Currency 5 2 2 2 2 2 4 3" xfId="55956" xr:uid="{00000000-0005-0000-0000-00006A420000}"/>
    <cellStyle name="Currency 5 2 2 2 2 2 5" xfId="25187" xr:uid="{00000000-0005-0000-0000-00006B420000}"/>
    <cellStyle name="Currency 5 2 2 2 2 2 6" xfId="43651" xr:uid="{00000000-0005-0000-0000-00006C420000}"/>
    <cellStyle name="Currency 5 2 2 2 2 3" xfId="7719" xr:uid="{00000000-0005-0000-0000-00006D420000}"/>
    <cellStyle name="Currency 5 2 2 2 2 3 2" xfId="13912" xr:uid="{00000000-0005-0000-0000-00006E420000}"/>
    <cellStyle name="Currency 5 2 2 2 2 3 2 2" xfId="32872" xr:uid="{00000000-0005-0000-0000-00006F420000}"/>
    <cellStyle name="Currency 5 2 2 2 2 3 2 3" xfId="51336" xr:uid="{00000000-0005-0000-0000-000070420000}"/>
    <cellStyle name="Currency 5 2 2 2 2 3 3" xfId="20064" xr:uid="{00000000-0005-0000-0000-000071420000}"/>
    <cellStyle name="Currency 5 2 2 2 2 3 3 2" xfId="39024" xr:uid="{00000000-0005-0000-0000-000072420000}"/>
    <cellStyle name="Currency 5 2 2 2 2 3 3 3" xfId="57488" xr:uid="{00000000-0005-0000-0000-000073420000}"/>
    <cellStyle name="Currency 5 2 2 2 2 3 4" xfId="26719" xr:uid="{00000000-0005-0000-0000-000074420000}"/>
    <cellStyle name="Currency 5 2 2 2 2 3 5" xfId="45183" xr:uid="{00000000-0005-0000-0000-000075420000}"/>
    <cellStyle name="Currency 5 2 2 2 2 4" xfId="10846" xr:uid="{00000000-0005-0000-0000-000076420000}"/>
    <cellStyle name="Currency 5 2 2 2 2 4 2" xfId="29806" xr:uid="{00000000-0005-0000-0000-000077420000}"/>
    <cellStyle name="Currency 5 2 2 2 2 4 3" xfId="48270" xr:uid="{00000000-0005-0000-0000-000078420000}"/>
    <cellStyle name="Currency 5 2 2 2 2 5" xfId="16998" xr:uid="{00000000-0005-0000-0000-000079420000}"/>
    <cellStyle name="Currency 5 2 2 2 2 5 2" xfId="35958" xr:uid="{00000000-0005-0000-0000-00007A420000}"/>
    <cellStyle name="Currency 5 2 2 2 2 5 3" xfId="54422" xr:uid="{00000000-0005-0000-0000-00007B420000}"/>
    <cellStyle name="Currency 5 2 2 2 2 6" xfId="23653" xr:uid="{00000000-0005-0000-0000-00007C420000}"/>
    <cellStyle name="Currency 5 2 2 2 2 7" xfId="42117" xr:uid="{00000000-0005-0000-0000-00007D420000}"/>
    <cellStyle name="Currency 5 2 2 2 3" xfId="5400" xr:uid="{00000000-0005-0000-0000-00007E420000}"/>
    <cellStyle name="Currency 5 2 2 2 3 2" xfId="8485" xr:uid="{00000000-0005-0000-0000-00007F420000}"/>
    <cellStyle name="Currency 5 2 2 2 3 2 2" xfId="14677" xr:uid="{00000000-0005-0000-0000-000080420000}"/>
    <cellStyle name="Currency 5 2 2 2 3 2 2 2" xfId="33637" xr:uid="{00000000-0005-0000-0000-000081420000}"/>
    <cellStyle name="Currency 5 2 2 2 3 2 2 3" xfId="52101" xr:uid="{00000000-0005-0000-0000-000082420000}"/>
    <cellStyle name="Currency 5 2 2 2 3 2 3" xfId="20829" xr:uid="{00000000-0005-0000-0000-000083420000}"/>
    <cellStyle name="Currency 5 2 2 2 3 2 3 2" xfId="39789" xr:uid="{00000000-0005-0000-0000-000084420000}"/>
    <cellStyle name="Currency 5 2 2 2 3 2 3 3" xfId="58253" xr:uid="{00000000-0005-0000-0000-000085420000}"/>
    <cellStyle name="Currency 5 2 2 2 3 2 4" xfId="27484" xr:uid="{00000000-0005-0000-0000-000086420000}"/>
    <cellStyle name="Currency 5 2 2 2 3 2 5" xfId="45948" xr:uid="{00000000-0005-0000-0000-000087420000}"/>
    <cellStyle name="Currency 5 2 2 2 3 3" xfId="11611" xr:uid="{00000000-0005-0000-0000-000088420000}"/>
    <cellStyle name="Currency 5 2 2 2 3 3 2" xfId="30571" xr:uid="{00000000-0005-0000-0000-000089420000}"/>
    <cellStyle name="Currency 5 2 2 2 3 3 3" xfId="49035" xr:uid="{00000000-0005-0000-0000-00008A420000}"/>
    <cellStyle name="Currency 5 2 2 2 3 4" xfId="17763" xr:uid="{00000000-0005-0000-0000-00008B420000}"/>
    <cellStyle name="Currency 5 2 2 2 3 4 2" xfId="36723" xr:uid="{00000000-0005-0000-0000-00008C420000}"/>
    <cellStyle name="Currency 5 2 2 2 3 4 3" xfId="55187" xr:uid="{00000000-0005-0000-0000-00008D420000}"/>
    <cellStyle name="Currency 5 2 2 2 3 5" xfId="24418" xr:uid="{00000000-0005-0000-0000-00008E420000}"/>
    <cellStyle name="Currency 5 2 2 2 3 6" xfId="42882" xr:uid="{00000000-0005-0000-0000-00008F420000}"/>
    <cellStyle name="Currency 5 2 2 2 4" xfId="6950" xr:uid="{00000000-0005-0000-0000-000090420000}"/>
    <cellStyle name="Currency 5 2 2 2 4 2" xfId="13143" xr:uid="{00000000-0005-0000-0000-000091420000}"/>
    <cellStyle name="Currency 5 2 2 2 4 2 2" xfId="32103" xr:uid="{00000000-0005-0000-0000-000092420000}"/>
    <cellStyle name="Currency 5 2 2 2 4 2 3" xfId="50567" xr:uid="{00000000-0005-0000-0000-000093420000}"/>
    <cellStyle name="Currency 5 2 2 2 4 3" xfId="19295" xr:uid="{00000000-0005-0000-0000-000094420000}"/>
    <cellStyle name="Currency 5 2 2 2 4 3 2" xfId="38255" xr:uid="{00000000-0005-0000-0000-000095420000}"/>
    <cellStyle name="Currency 5 2 2 2 4 3 3" xfId="56719" xr:uid="{00000000-0005-0000-0000-000096420000}"/>
    <cellStyle name="Currency 5 2 2 2 4 4" xfId="25950" xr:uid="{00000000-0005-0000-0000-000097420000}"/>
    <cellStyle name="Currency 5 2 2 2 4 5" xfId="44414" xr:uid="{00000000-0005-0000-0000-000098420000}"/>
    <cellStyle name="Currency 5 2 2 2 5" xfId="10077" xr:uid="{00000000-0005-0000-0000-000099420000}"/>
    <cellStyle name="Currency 5 2 2 2 5 2" xfId="29037" xr:uid="{00000000-0005-0000-0000-00009A420000}"/>
    <cellStyle name="Currency 5 2 2 2 5 3" xfId="47501" xr:uid="{00000000-0005-0000-0000-00009B420000}"/>
    <cellStyle name="Currency 5 2 2 2 6" xfId="16229" xr:uid="{00000000-0005-0000-0000-00009C420000}"/>
    <cellStyle name="Currency 5 2 2 2 6 2" xfId="35189" xr:uid="{00000000-0005-0000-0000-00009D420000}"/>
    <cellStyle name="Currency 5 2 2 2 6 3" xfId="53653" xr:uid="{00000000-0005-0000-0000-00009E420000}"/>
    <cellStyle name="Currency 5 2 2 2 7" xfId="22884" xr:uid="{00000000-0005-0000-0000-00009F420000}"/>
    <cellStyle name="Currency 5 2 2 2 8" xfId="41348" xr:uid="{00000000-0005-0000-0000-0000A0420000}"/>
    <cellStyle name="Currency 5 2 2 3" xfId="2395" xr:uid="{00000000-0005-0000-0000-0000A1420000}"/>
    <cellStyle name="Currency 5 2 2 4" xfId="3839" xr:uid="{00000000-0005-0000-0000-0000A2420000}"/>
    <cellStyle name="Currency 5 2 2 4 2" xfId="5428" xr:uid="{00000000-0005-0000-0000-0000A3420000}"/>
    <cellStyle name="Currency 5 2 2 4 2 2" xfId="8513" xr:uid="{00000000-0005-0000-0000-0000A4420000}"/>
    <cellStyle name="Currency 5 2 2 4 2 2 2" xfId="14705" xr:uid="{00000000-0005-0000-0000-0000A5420000}"/>
    <cellStyle name="Currency 5 2 2 4 2 2 2 2" xfId="33665" xr:uid="{00000000-0005-0000-0000-0000A6420000}"/>
    <cellStyle name="Currency 5 2 2 4 2 2 2 3" xfId="52129" xr:uid="{00000000-0005-0000-0000-0000A7420000}"/>
    <cellStyle name="Currency 5 2 2 4 2 2 3" xfId="20857" xr:uid="{00000000-0005-0000-0000-0000A8420000}"/>
    <cellStyle name="Currency 5 2 2 4 2 2 3 2" xfId="39817" xr:uid="{00000000-0005-0000-0000-0000A9420000}"/>
    <cellStyle name="Currency 5 2 2 4 2 2 3 3" xfId="58281" xr:uid="{00000000-0005-0000-0000-0000AA420000}"/>
    <cellStyle name="Currency 5 2 2 4 2 2 4" xfId="27512" xr:uid="{00000000-0005-0000-0000-0000AB420000}"/>
    <cellStyle name="Currency 5 2 2 4 2 2 5" xfId="45976" xr:uid="{00000000-0005-0000-0000-0000AC420000}"/>
    <cellStyle name="Currency 5 2 2 4 2 3" xfId="11639" xr:uid="{00000000-0005-0000-0000-0000AD420000}"/>
    <cellStyle name="Currency 5 2 2 4 2 3 2" xfId="30599" xr:uid="{00000000-0005-0000-0000-0000AE420000}"/>
    <cellStyle name="Currency 5 2 2 4 2 3 3" xfId="49063" xr:uid="{00000000-0005-0000-0000-0000AF420000}"/>
    <cellStyle name="Currency 5 2 2 4 2 4" xfId="17791" xr:uid="{00000000-0005-0000-0000-0000B0420000}"/>
    <cellStyle name="Currency 5 2 2 4 2 4 2" xfId="36751" xr:uid="{00000000-0005-0000-0000-0000B1420000}"/>
    <cellStyle name="Currency 5 2 2 4 2 4 3" xfId="55215" xr:uid="{00000000-0005-0000-0000-0000B2420000}"/>
    <cellStyle name="Currency 5 2 2 4 2 5" xfId="24446" xr:uid="{00000000-0005-0000-0000-0000B3420000}"/>
    <cellStyle name="Currency 5 2 2 4 2 6" xfId="42910" xr:uid="{00000000-0005-0000-0000-0000B4420000}"/>
    <cellStyle name="Currency 5 2 2 4 3" xfId="6978" xr:uid="{00000000-0005-0000-0000-0000B5420000}"/>
    <cellStyle name="Currency 5 2 2 4 3 2" xfId="13171" xr:uid="{00000000-0005-0000-0000-0000B6420000}"/>
    <cellStyle name="Currency 5 2 2 4 3 2 2" xfId="32131" xr:uid="{00000000-0005-0000-0000-0000B7420000}"/>
    <cellStyle name="Currency 5 2 2 4 3 2 3" xfId="50595" xr:uid="{00000000-0005-0000-0000-0000B8420000}"/>
    <cellStyle name="Currency 5 2 2 4 3 3" xfId="19323" xr:uid="{00000000-0005-0000-0000-0000B9420000}"/>
    <cellStyle name="Currency 5 2 2 4 3 3 2" xfId="38283" xr:uid="{00000000-0005-0000-0000-0000BA420000}"/>
    <cellStyle name="Currency 5 2 2 4 3 3 3" xfId="56747" xr:uid="{00000000-0005-0000-0000-0000BB420000}"/>
    <cellStyle name="Currency 5 2 2 4 3 4" xfId="25978" xr:uid="{00000000-0005-0000-0000-0000BC420000}"/>
    <cellStyle name="Currency 5 2 2 4 3 5" xfId="44442" xr:uid="{00000000-0005-0000-0000-0000BD420000}"/>
    <cellStyle name="Currency 5 2 2 4 4" xfId="10105" xr:uid="{00000000-0005-0000-0000-0000BE420000}"/>
    <cellStyle name="Currency 5 2 2 4 4 2" xfId="29065" xr:uid="{00000000-0005-0000-0000-0000BF420000}"/>
    <cellStyle name="Currency 5 2 2 4 4 3" xfId="47529" xr:uid="{00000000-0005-0000-0000-0000C0420000}"/>
    <cellStyle name="Currency 5 2 2 4 5" xfId="16257" xr:uid="{00000000-0005-0000-0000-0000C1420000}"/>
    <cellStyle name="Currency 5 2 2 4 5 2" xfId="35217" xr:uid="{00000000-0005-0000-0000-0000C2420000}"/>
    <cellStyle name="Currency 5 2 2 4 5 3" xfId="53681" xr:uid="{00000000-0005-0000-0000-0000C3420000}"/>
    <cellStyle name="Currency 5 2 2 4 6" xfId="22912" xr:uid="{00000000-0005-0000-0000-0000C4420000}"/>
    <cellStyle name="Currency 5 2 2 4 7" xfId="41376" xr:uid="{00000000-0005-0000-0000-0000C5420000}"/>
    <cellStyle name="Currency 5 2 2 5" xfId="4643" xr:uid="{00000000-0005-0000-0000-0000C6420000}"/>
    <cellStyle name="Currency 5 2 2 5 2" xfId="7744" xr:uid="{00000000-0005-0000-0000-0000C7420000}"/>
    <cellStyle name="Currency 5 2 2 5 2 2" xfId="13936" xr:uid="{00000000-0005-0000-0000-0000C8420000}"/>
    <cellStyle name="Currency 5 2 2 5 2 2 2" xfId="32896" xr:uid="{00000000-0005-0000-0000-0000C9420000}"/>
    <cellStyle name="Currency 5 2 2 5 2 2 3" xfId="51360" xr:uid="{00000000-0005-0000-0000-0000CA420000}"/>
    <cellStyle name="Currency 5 2 2 5 2 3" xfId="20088" xr:uid="{00000000-0005-0000-0000-0000CB420000}"/>
    <cellStyle name="Currency 5 2 2 5 2 3 2" xfId="39048" xr:uid="{00000000-0005-0000-0000-0000CC420000}"/>
    <cellStyle name="Currency 5 2 2 5 2 3 3" xfId="57512" xr:uid="{00000000-0005-0000-0000-0000CD420000}"/>
    <cellStyle name="Currency 5 2 2 5 2 4" xfId="26743" xr:uid="{00000000-0005-0000-0000-0000CE420000}"/>
    <cellStyle name="Currency 5 2 2 5 2 5" xfId="45207" xr:uid="{00000000-0005-0000-0000-0000CF420000}"/>
    <cellStyle name="Currency 5 2 2 5 3" xfId="10870" xr:uid="{00000000-0005-0000-0000-0000D0420000}"/>
    <cellStyle name="Currency 5 2 2 5 3 2" xfId="29830" xr:uid="{00000000-0005-0000-0000-0000D1420000}"/>
    <cellStyle name="Currency 5 2 2 5 3 3" xfId="48294" xr:uid="{00000000-0005-0000-0000-0000D2420000}"/>
    <cellStyle name="Currency 5 2 2 5 4" xfId="17022" xr:uid="{00000000-0005-0000-0000-0000D3420000}"/>
    <cellStyle name="Currency 5 2 2 5 4 2" xfId="35982" xr:uid="{00000000-0005-0000-0000-0000D4420000}"/>
    <cellStyle name="Currency 5 2 2 5 4 3" xfId="54446" xr:uid="{00000000-0005-0000-0000-0000D5420000}"/>
    <cellStyle name="Currency 5 2 2 5 5" xfId="23677" xr:uid="{00000000-0005-0000-0000-0000D6420000}"/>
    <cellStyle name="Currency 5 2 2 5 6" xfId="42141" xr:uid="{00000000-0005-0000-0000-0000D7420000}"/>
    <cellStyle name="Currency 5 2 2 6" xfId="6209" xr:uid="{00000000-0005-0000-0000-0000D8420000}"/>
    <cellStyle name="Currency 5 2 2 6 2" xfId="12402" xr:uid="{00000000-0005-0000-0000-0000D9420000}"/>
    <cellStyle name="Currency 5 2 2 6 2 2" xfId="31362" xr:uid="{00000000-0005-0000-0000-0000DA420000}"/>
    <cellStyle name="Currency 5 2 2 6 2 3" xfId="49826" xr:uid="{00000000-0005-0000-0000-0000DB420000}"/>
    <cellStyle name="Currency 5 2 2 6 3" xfId="18554" xr:uid="{00000000-0005-0000-0000-0000DC420000}"/>
    <cellStyle name="Currency 5 2 2 6 3 2" xfId="37514" xr:uid="{00000000-0005-0000-0000-0000DD420000}"/>
    <cellStyle name="Currency 5 2 2 6 3 3" xfId="55978" xr:uid="{00000000-0005-0000-0000-0000DE420000}"/>
    <cellStyle name="Currency 5 2 2 6 4" xfId="25209" xr:uid="{00000000-0005-0000-0000-0000DF420000}"/>
    <cellStyle name="Currency 5 2 2 6 5" xfId="43673" xr:uid="{00000000-0005-0000-0000-0000E0420000}"/>
    <cellStyle name="Currency 5 2 2 7" xfId="9336" xr:uid="{00000000-0005-0000-0000-0000E1420000}"/>
    <cellStyle name="Currency 5 2 2 7 2" xfId="28296" xr:uid="{00000000-0005-0000-0000-0000E2420000}"/>
    <cellStyle name="Currency 5 2 2 7 3" xfId="46760" xr:uid="{00000000-0005-0000-0000-0000E3420000}"/>
    <cellStyle name="Currency 5 2 2 8" xfId="15488" xr:uid="{00000000-0005-0000-0000-0000E4420000}"/>
    <cellStyle name="Currency 5 2 2 8 2" xfId="34448" xr:uid="{00000000-0005-0000-0000-0000E5420000}"/>
    <cellStyle name="Currency 5 2 2 8 3" xfId="52912" xr:uid="{00000000-0005-0000-0000-0000E6420000}"/>
    <cellStyle name="Currency 5 2 2 9" xfId="22143" xr:uid="{00000000-0005-0000-0000-0000E7420000}"/>
    <cellStyle name="Currency 5 2 3" xfId="2396" xr:uid="{00000000-0005-0000-0000-0000E8420000}"/>
    <cellStyle name="Currency 5 2 4" xfId="3791" xr:uid="{00000000-0005-0000-0000-0000E9420000}"/>
    <cellStyle name="Currency 5 2 4 2" xfId="4536" xr:uid="{00000000-0005-0000-0000-0000EA420000}"/>
    <cellStyle name="Currency 5 2 4 2 2" xfId="6159" xr:uid="{00000000-0005-0000-0000-0000EB420000}"/>
    <cellStyle name="Currency 5 2 4 2 2 2" xfId="9245" xr:uid="{00000000-0005-0000-0000-0000EC420000}"/>
    <cellStyle name="Currency 5 2 4 2 2 2 2" xfId="15437" xr:uid="{00000000-0005-0000-0000-0000ED420000}"/>
    <cellStyle name="Currency 5 2 4 2 2 2 2 2" xfId="34397" xr:uid="{00000000-0005-0000-0000-0000EE420000}"/>
    <cellStyle name="Currency 5 2 4 2 2 2 2 3" xfId="52861" xr:uid="{00000000-0005-0000-0000-0000EF420000}"/>
    <cellStyle name="Currency 5 2 4 2 2 2 3" xfId="21589" xr:uid="{00000000-0005-0000-0000-0000F0420000}"/>
    <cellStyle name="Currency 5 2 4 2 2 2 3 2" xfId="40549" xr:uid="{00000000-0005-0000-0000-0000F1420000}"/>
    <cellStyle name="Currency 5 2 4 2 2 2 3 3" xfId="59013" xr:uid="{00000000-0005-0000-0000-0000F2420000}"/>
    <cellStyle name="Currency 5 2 4 2 2 2 4" xfId="28244" xr:uid="{00000000-0005-0000-0000-0000F3420000}"/>
    <cellStyle name="Currency 5 2 4 2 2 2 5" xfId="46708" xr:uid="{00000000-0005-0000-0000-0000F4420000}"/>
    <cellStyle name="Currency 5 2 4 2 2 3" xfId="12371" xr:uid="{00000000-0005-0000-0000-0000F5420000}"/>
    <cellStyle name="Currency 5 2 4 2 2 3 2" xfId="31331" xr:uid="{00000000-0005-0000-0000-0000F6420000}"/>
    <cellStyle name="Currency 5 2 4 2 2 3 3" xfId="49795" xr:uid="{00000000-0005-0000-0000-0000F7420000}"/>
    <cellStyle name="Currency 5 2 4 2 2 4" xfId="18523" xr:uid="{00000000-0005-0000-0000-0000F8420000}"/>
    <cellStyle name="Currency 5 2 4 2 2 4 2" xfId="37483" xr:uid="{00000000-0005-0000-0000-0000F9420000}"/>
    <cellStyle name="Currency 5 2 4 2 2 4 3" xfId="55947" xr:uid="{00000000-0005-0000-0000-0000FA420000}"/>
    <cellStyle name="Currency 5 2 4 2 2 5" xfId="25178" xr:uid="{00000000-0005-0000-0000-0000FB420000}"/>
    <cellStyle name="Currency 5 2 4 2 2 6" xfId="43642" xr:uid="{00000000-0005-0000-0000-0000FC420000}"/>
    <cellStyle name="Currency 5 2 4 2 3" xfId="7710" xr:uid="{00000000-0005-0000-0000-0000FD420000}"/>
    <cellStyle name="Currency 5 2 4 2 3 2" xfId="13903" xr:uid="{00000000-0005-0000-0000-0000FE420000}"/>
    <cellStyle name="Currency 5 2 4 2 3 2 2" xfId="32863" xr:uid="{00000000-0005-0000-0000-0000FF420000}"/>
    <cellStyle name="Currency 5 2 4 2 3 2 3" xfId="51327" xr:uid="{00000000-0005-0000-0000-000000430000}"/>
    <cellStyle name="Currency 5 2 4 2 3 3" xfId="20055" xr:uid="{00000000-0005-0000-0000-000001430000}"/>
    <cellStyle name="Currency 5 2 4 2 3 3 2" xfId="39015" xr:uid="{00000000-0005-0000-0000-000002430000}"/>
    <cellStyle name="Currency 5 2 4 2 3 3 3" xfId="57479" xr:uid="{00000000-0005-0000-0000-000003430000}"/>
    <cellStyle name="Currency 5 2 4 2 3 4" xfId="26710" xr:uid="{00000000-0005-0000-0000-000004430000}"/>
    <cellStyle name="Currency 5 2 4 2 3 5" xfId="45174" xr:uid="{00000000-0005-0000-0000-000005430000}"/>
    <cellStyle name="Currency 5 2 4 2 4" xfId="10837" xr:uid="{00000000-0005-0000-0000-000006430000}"/>
    <cellStyle name="Currency 5 2 4 2 4 2" xfId="29797" xr:uid="{00000000-0005-0000-0000-000007430000}"/>
    <cellStyle name="Currency 5 2 4 2 4 3" xfId="48261" xr:uid="{00000000-0005-0000-0000-000008430000}"/>
    <cellStyle name="Currency 5 2 4 2 5" xfId="16989" xr:uid="{00000000-0005-0000-0000-000009430000}"/>
    <cellStyle name="Currency 5 2 4 2 5 2" xfId="35949" xr:uid="{00000000-0005-0000-0000-00000A430000}"/>
    <cellStyle name="Currency 5 2 4 2 5 3" xfId="54413" xr:uid="{00000000-0005-0000-0000-00000B430000}"/>
    <cellStyle name="Currency 5 2 4 2 6" xfId="23644" xr:uid="{00000000-0005-0000-0000-00000C430000}"/>
    <cellStyle name="Currency 5 2 4 2 7" xfId="42108" xr:uid="{00000000-0005-0000-0000-00000D430000}"/>
    <cellStyle name="Currency 5 2 4 3" xfId="5391" xr:uid="{00000000-0005-0000-0000-00000E430000}"/>
    <cellStyle name="Currency 5 2 4 3 2" xfId="8476" xr:uid="{00000000-0005-0000-0000-00000F430000}"/>
    <cellStyle name="Currency 5 2 4 3 2 2" xfId="14668" xr:uid="{00000000-0005-0000-0000-000010430000}"/>
    <cellStyle name="Currency 5 2 4 3 2 2 2" xfId="33628" xr:uid="{00000000-0005-0000-0000-000011430000}"/>
    <cellStyle name="Currency 5 2 4 3 2 2 3" xfId="52092" xr:uid="{00000000-0005-0000-0000-000012430000}"/>
    <cellStyle name="Currency 5 2 4 3 2 3" xfId="20820" xr:uid="{00000000-0005-0000-0000-000013430000}"/>
    <cellStyle name="Currency 5 2 4 3 2 3 2" xfId="39780" xr:uid="{00000000-0005-0000-0000-000014430000}"/>
    <cellStyle name="Currency 5 2 4 3 2 3 3" xfId="58244" xr:uid="{00000000-0005-0000-0000-000015430000}"/>
    <cellStyle name="Currency 5 2 4 3 2 4" xfId="27475" xr:uid="{00000000-0005-0000-0000-000016430000}"/>
    <cellStyle name="Currency 5 2 4 3 2 5" xfId="45939" xr:uid="{00000000-0005-0000-0000-000017430000}"/>
    <cellStyle name="Currency 5 2 4 3 3" xfId="11602" xr:uid="{00000000-0005-0000-0000-000018430000}"/>
    <cellStyle name="Currency 5 2 4 3 3 2" xfId="30562" xr:uid="{00000000-0005-0000-0000-000019430000}"/>
    <cellStyle name="Currency 5 2 4 3 3 3" xfId="49026" xr:uid="{00000000-0005-0000-0000-00001A430000}"/>
    <cellStyle name="Currency 5 2 4 3 4" xfId="17754" xr:uid="{00000000-0005-0000-0000-00001B430000}"/>
    <cellStyle name="Currency 5 2 4 3 4 2" xfId="36714" xr:uid="{00000000-0005-0000-0000-00001C430000}"/>
    <cellStyle name="Currency 5 2 4 3 4 3" xfId="55178" xr:uid="{00000000-0005-0000-0000-00001D430000}"/>
    <cellStyle name="Currency 5 2 4 3 5" xfId="24409" xr:uid="{00000000-0005-0000-0000-00001E430000}"/>
    <cellStyle name="Currency 5 2 4 3 6" xfId="42873" xr:uid="{00000000-0005-0000-0000-00001F430000}"/>
    <cellStyle name="Currency 5 2 4 4" xfId="6941" xr:uid="{00000000-0005-0000-0000-000020430000}"/>
    <cellStyle name="Currency 5 2 4 4 2" xfId="13134" xr:uid="{00000000-0005-0000-0000-000021430000}"/>
    <cellStyle name="Currency 5 2 4 4 2 2" xfId="32094" xr:uid="{00000000-0005-0000-0000-000022430000}"/>
    <cellStyle name="Currency 5 2 4 4 2 3" xfId="50558" xr:uid="{00000000-0005-0000-0000-000023430000}"/>
    <cellStyle name="Currency 5 2 4 4 3" xfId="19286" xr:uid="{00000000-0005-0000-0000-000024430000}"/>
    <cellStyle name="Currency 5 2 4 4 3 2" xfId="38246" xr:uid="{00000000-0005-0000-0000-000025430000}"/>
    <cellStyle name="Currency 5 2 4 4 3 3" xfId="56710" xr:uid="{00000000-0005-0000-0000-000026430000}"/>
    <cellStyle name="Currency 5 2 4 4 4" xfId="25941" xr:uid="{00000000-0005-0000-0000-000027430000}"/>
    <cellStyle name="Currency 5 2 4 4 5" xfId="44405" xr:uid="{00000000-0005-0000-0000-000028430000}"/>
    <cellStyle name="Currency 5 2 4 5" xfId="10068" xr:uid="{00000000-0005-0000-0000-000029430000}"/>
    <cellStyle name="Currency 5 2 4 5 2" xfId="29028" xr:uid="{00000000-0005-0000-0000-00002A430000}"/>
    <cellStyle name="Currency 5 2 4 5 3" xfId="47492" xr:uid="{00000000-0005-0000-0000-00002B430000}"/>
    <cellStyle name="Currency 5 2 4 6" xfId="16220" xr:uid="{00000000-0005-0000-0000-00002C430000}"/>
    <cellStyle name="Currency 5 2 4 6 2" xfId="35180" xr:uid="{00000000-0005-0000-0000-00002D430000}"/>
    <cellStyle name="Currency 5 2 4 6 3" xfId="53644" xr:uid="{00000000-0005-0000-0000-00002E430000}"/>
    <cellStyle name="Currency 5 2 4 7" xfId="22875" xr:uid="{00000000-0005-0000-0000-00002F430000}"/>
    <cellStyle name="Currency 5 2 4 8" xfId="41339" xr:uid="{00000000-0005-0000-0000-000030430000}"/>
    <cellStyle name="Currency 5 2 5" xfId="2394" xr:uid="{00000000-0005-0000-0000-000031430000}"/>
    <cellStyle name="Currency 5 2 6" xfId="3828" xr:uid="{00000000-0005-0000-0000-000032430000}"/>
    <cellStyle name="Currency 5 2 6 2" xfId="5417" xr:uid="{00000000-0005-0000-0000-000033430000}"/>
    <cellStyle name="Currency 5 2 6 2 2" xfId="8502" xr:uid="{00000000-0005-0000-0000-000034430000}"/>
    <cellStyle name="Currency 5 2 6 2 2 2" xfId="14694" xr:uid="{00000000-0005-0000-0000-000035430000}"/>
    <cellStyle name="Currency 5 2 6 2 2 2 2" xfId="33654" xr:uid="{00000000-0005-0000-0000-000036430000}"/>
    <cellStyle name="Currency 5 2 6 2 2 2 3" xfId="52118" xr:uid="{00000000-0005-0000-0000-000037430000}"/>
    <cellStyle name="Currency 5 2 6 2 2 3" xfId="20846" xr:uid="{00000000-0005-0000-0000-000038430000}"/>
    <cellStyle name="Currency 5 2 6 2 2 3 2" xfId="39806" xr:uid="{00000000-0005-0000-0000-000039430000}"/>
    <cellStyle name="Currency 5 2 6 2 2 3 3" xfId="58270" xr:uid="{00000000-0005-0000-0000-00003A430000}"/>
    <cellStyle name="Currency 5 2 6 2 2 4" xfId="27501" xr:uid="{00000000-0005-0000-0000-00003B430000}"/>
    <cellStyle name="Currency 5 2 6 2 2 5" xfId="45965" xr:uid="{00000000-0005-0000-0000-00003C430000}"/>
    <cellStyle name="Currency 5 2 6 2 3" xfId="11628" xr:uid="{00000000-0005-0000-0000-00003D430000}"/>
    <cellStyle name="Currency 5 2 6 2 3 2" xfId="30588" xr:uid="{00000000-0005-0000-0000-00003E430000}"/>
    <cellStyle name="Currency 5 2 6 2 3 3" xfId="49052" xr:uid="{00000000-0005-0000-0000-00003F430000}"/>
    <cellStyle name="Currency 5 2 6 2 4" xfId="17780" xr:uid="{00000000-0005-0000-0000-000040430000}"/>
    <cellStyle name="Currency 5 2 6 2 4 2" xfId="36740" xr:uid="{00000000-0005-0000-0000-000041430000}"/>
    <cellStyle name="Currency 5 2 6 2 4 3" xfId="55204" xr:uid="{00000000-0005-0000-0000-000042430000}"/>
    <cellStyle name="Currency 5 2 6 2 5" xfId="24435" xr:uid="{00000000-0005-0000-0000-000043430000}"/>
    <cellStyle name="Currency 5 2 6 2 6" xfId="42899" xr:uid="{00000000-0005-0000-0000-000044430000}"/>
    <cellStyle name="Currency 5 2 6 3" xfId="6967" xr:uid="{00000000-0005-0000-0000-000045430000}"/>
    <cellStyle name="Currency 5 2 6 3 2" xfId="13160" xr:uid="{00000000-0005-0000-0000-000046430000}"/>
    <cellStyle name="Currency 5 2 6 3 2 2" xfId="32120" xr:uid="{00000000-0005-0000-0000-000047430000}"/>
    <cellStyle name="Currency 5 2 6 3 2 3" xfId="50584" xr:uid="{00000000-0005-0000-0000-000048430000}"/>
    <cellStyle name="Currency 5 2 6 3 3" xfId="19312" xr:uid="{00000000-0005-0000-0000-000049430000}"/>
    <cellStyle name="Currency 5 2 6 3 3 2" xfId="38272" xr:uid="{00000000-0005-0000-0000-00004A430000}"/>
    <cellStyle name="Currency 5 2 6 3 3 3" xfId="56736" xr:uid="{00000000-0005-0000-0000-00004B430000}"/>
    <cellStyle name="Currency 5 2 6 3 4" xfId="25967" xr:uid="{00000000-0005-0000-0000-00004C430000}"/>
    <cellStyle name="Currency 5 2 6 3 5" xfId="44431" xr:uid="{00000000-0005-0000-0000-00004D430000}"/>
    <cellStyle name="Currency 5 2 6 4" xfId="10094" xr:uid="{00000000-0005-0000-0000-00004E430000}"/>
    <cellStyle name="Currency 5 2 6 4 2" xfId="29054" xr:uid="{00000000-0005-0000-0000-00004F430000}"/>
    <cellStyle name="Currency 5 2 6 4 3" xfId="47518" xr:uid="{00000000-0005-0000-0000-000050430000}"/>
    <cellStyle name="Currency 5 2 6 5" xfId="16246" xr:uid="{00000000-0005-0000-0000-000051430000}"/>
    <cellStyle name="Currency 5 2 6 5 2" xfId="35206" xr:uid="{00000000-0005-0000-0000-000052430000}"/>
    <cellStyle name="Currency 5 2 6 5 3" xfId="53670" xr:uid="{00000000-0005-0000-0000-000053430000}"/>
    <cellStyle name="Currency 5 2 6 6" xfId="22901" xr:uid="{00000000-0005-0000-0000-000054430000}"/>
    <cellStyle name="Currency 5 2 6 7" xfId="41365" xr:uid="{00000000-0005-0000-0000-000055430000}"/>
    <cellStyle name="Currency 5 2 7" xfId="4631" xr:uid="{00000000-0005-0000-0000-000056430000}"/>
    <cellStyle name="Currency 5 2 7 2" xfId="7733" xr:uid="{00000000-0005-0000-0000-000057430000}"/>
    <cellStyle name="Currency 5 2 7 2 2" xfId="13925" xr:uid="{00000000-0005-0000-0000-000058430000}"/>
    <cellStyle name="Currency 5 2 7 2 2 2" xfId="32885" xr:uid="{00000000-0005-0000-0000-000059430000}"/>
    <cellStyle name="Currency 5 2 7 2 2 3" xfId="51349" xr:uid="{00000000-0005-0000-0000-00005A430000}"/>
    <cellStyle name="Currency 5 2 7 2 3" xfId="20077" xr:uid="{00000000-0005-0000-0000-00005B430000}"/>
    <cellStyle name="Currency 5 2 7 2 3 2" xfId="39037" xr:uid="{00000000-0005-0000-0000-00005C430000}"/>
    <cellStyle name="Currency 5 2 7 2 3 3" xfId="57501" xr:uid="{00000000-0005-0000-0000-00005D430000}"/>
    <cellStyle name="Currency 5 2 7 2 4" xfId="26732" xr:uid="{00000000-0005-0000-0000-00005E430000}"/>
    <cellStyle name="Currency 5 2 7 2 5" xfId="45196" xr:uid="{00000000-0005-0000-0000-00005F430000}"/>
    <cellStyle name="Currency 5 2 7 3" xfId="10859" xr:uid="{00000000-0005-0000-0000-000060430000}"/>
    <cellStyle name="Currency 5 2 7 3 2" xfId="29819" xr:uid="{00000000-0005-0000-0000-000061430000}"/>
    <cellStyle name="Currency 5 2 7 3 3" xfId="48283" xr:uid="{00000000-0005-0000-0000-000062430000}"/>
    <cellStyle name="Currency 5 2 7 4" xfId="17011" xr:uid="{00000000-0005-0000-0000-000063430000}"/>
    <cellStyle name="Currency 5 2 7 4 2" xfId="35971" xr:uid="{00000000-0005-0000-0000-000064430000}"/>
    <cellStyle name="Currency 5 2 7 4 3" xfId="54435" xr:uid="{00000000-0005-0000-0000-000065430000}"/>
    <cellStyle name="Currency 5 2 7 5" xfId="23666" xr:uid="{00000000-0005-0000-0000-000066430000}"/>
    <cellStyle name="Currency 5 2 7 6" xfId="42130" xr:uid="{00000000-0005-0000-0000-000067430000}"/>
    <cellStyle name="Currency 5 2 8" xfId="6198" xr:uid="{00000000-0005-0000-0000-000068430000}"/>
    <cellStyle name="Currency 5 2 8 2" xfId="12391" xr:uid="{00000000-0005-0000-0000-000069430000}"/>
    <cellStyle name="Currency 5 2 8 2 2" xfId="31351" xr:uid="{00000000-0005-0000-0000-00006A430000}"/>
    <cellStyle name="Currency 5 2 8 2 3" xfId="49815" xr:uid="{00000000-0005-0000-0000-00006B430000}"/>
    <cellStyle name="Currency 5 2 8 3" xfId="18543" xr:uid="{00000000-0005-0000-0000-00006C430000}"/>
    <cellStyle name="Currency 5 2 8 3 2" xfId="37503" xr:uid="{00000000-0005-0000-0000-00006D430000}"/>
    <cellStyle name="Currency 5 2 8 3 3" xfId="55967" xr:uid="{00000000-0005-0000-0000-00006E430000}"/>
    <cellStyle name="Currency 5 2 8 4" xfId="25198" xr:uid="{00000000-0005-0000-0000-00006F430000}"/>
    <cellStyle name="Currency 5 2 8 5" xfId="43662" xr:uid="{00000000-0005-0000-0000-000070430000}"/>
    <cellStyle name="Currency 5 2 9" xfId="9325" xr:uid="{00000000-0005-0000-0000-000071430000}"/>
    <cellStyle name="Currency 5 2 9 2" xfId="28285" xr:uid="{00000000-0005-0000-0000-000072430000}"/>
    <cellStyle name="Currency 5 2 9 3" xfId="46749" xr:uid="{00000000-0005-0000-0000-000073430000}"/>
    <cellStyle name="Currency 5 3" xfId="440" xr:uid="{00000000-0005-0000-0000-000074430000}"/>
    <cellStyle name="Currency 5 3 10" xfId="40598" xr:uid="{00000000-0005-0000-0000-000075430000}"/>
    <cellStyle name="Currency 5 3 2" xfId="3802" xr:uid="{00000000-0005-0000-0000-000076430000}"/>
    <cellStyle name="Currency 5 3 2 2" xfId="4540" xr:uid="{00000000-0005-0000-0000-000077430000}"/>
    <cellStyle name="Currency 5 3 2 2 2" xfId="6163" xr:uid="{00000000-0005-0000-0000-000078430000}"/>
    <cellStyle name="Currency 5 3 2 2 2 2" xfId="9249" xr:uid="{00000000-0005-0000-0000-000079430000}"/>
    <cellStyle name="Currency 5 3 2 2 2 2 2" xfId="15441" xr:uid="{00000000-0005-0000-0000-00007A430000}"/>
    <cellStyle name="Currency 5 3 2 2 2 2 2 2" xfId="34401" xr:uid="{00000000-0005-0000-0000-00007B430000}"/>
    <cellStyle name="Currency 5 3 2 2 2 2 2 3" xfId="52865" xr:uid="{00000000-0005-0000-0000-00007C430000}"/>
    <cellStyle name="Currency 5 3 2 2 2 2 3" xfId="21593" xr:uid="{00000000-0005-0000-0000-00007D430000}"/>
    <cellStyle name="Currency 5 3 2 2 2 2 3 2" xfId="40553" xr:uid="{00000000-0005-0000-0000-00007E430000}"/>
    <cellStyle name="Currency 5 3 2 2 2 2 3 3" xfId="59017" xr:uid="{00000000-0005-0000-0000-00007F430000}"/>
    <cellStyle name="Currency 5 3 2 2 2 2 4" xfId="28248" xr:uid="{00000000-0005-0000-0000-000080430000}"/>
    <cellStyle name="Currency 5 3 2 2 2 2 5" xfId="46712" xr:uid="{00000000-0005-0000-0000-000081430000}"/>
    <cellStyle name="Currency 5 3 2 2 2 3" xfId="12375" xr:uid="{00000000-0005-0000-0000-000082430000}"/>
    <cellStyle name="Currency 5 3 2 2 2 3 2" xfId="31335" xr:uid="{00000000-0005-0000-0000-000083430000}"/>
    <cellStyle name="Currency 5 3 2 2 2 3 3" xfId="49799" xr:uid="{00000000-0005-0000-0000-000084430000}"/>
    <cellStyle name="Currency 5 3 2 2 2 4" xfId="18527" xr:uid="{00000000-0005-0000-0000-000085430000}"/>
    <cellStyle name="Currency 5 3 2 2 2 4 2" xfId="37487" xr:uid="{00000000-0005-0000-0000-000086430000}"/>
    <cellStyle name="Currency 5 3 2 2 2 4 3" xfId="55951" xr:uid="{00000000-0005-0000-0000-000087430000}"/>
    <cellStyle name="Currency 5 3 2 2 2 5" xfId="25182" xr:uid="{00000000-0005-0000-0000-000088430000}"/>
    <cellStyle name="Currency 5 3 2 2 2 6" xfId="43646" xr:uid="{00000000-0005-0000-0000-000089430000}"/>
    <cellStyle name="Currency 5 3 2 2 3" xfId="7714" xr:uid="{00000000-0005-0000-0000-00008A430000}"/>
    <cellStyle name="Currency 5 3 2 2 3 2" xfId="13907" xr:uid="{00000000-0005-0000-0000-00008B430000}"/>
    <cellStyle name="Currency 5 3 2 2 3 2 2" xfId="32867" xr:uid="{00000000-0005-0000-0000-00008C430000}"/>
    <cellStyle name="Currency 5 3 2 2 3 2 3" xfId="51331" xr:uid="{00000000-0005-0000-0000-00008D430000}"/>
    <cellStyle name="Currency 5 3 2 2 3 3" xfId="20059" xr:uid="{00000000-0005-0000-0000-00008E430000}"/>
    <cellStyle name="Currency 5 3 2 2 3 3 2" xfId="39019" xr:uid="{00000000-0005-0000-0000-00008F430000}"/>
    <cellStyle name="Currency 5 3 2 2 3 3 3" xfId="57483" xr:uid="{00000000-0005-0000-0000-000090430000}"/>
    <cellStyle name="Currency 5 3 2 2 3 4" xfId="26714" xr:uid="{00000000-0005-0000-0000-000091430000}"/>
    <cellStyle name="Currency 5 3 2 2 3 5" xfId="45178" xr:uid="{00000000-0005-0000-0000-000092430000}"/>
    <cellStyle name="Currency 5 3 2 2 4" xfId="10841" xr:uid="{00000000-0005-0000-0000-000093430000}"/>
    <cellStyle name="Currency 5 3 2 2 4 2" xfId="29801" xr:uid="{00000000-0005-0000-0000-000094430000}"/>
    <cellStyle name="Currency 5 3 2 2 4 3" xfId="48265" xr:uid="{00000000-0005-0000-0000-000095430000}"/>
    <cellStyle name="Currency 5 3 2 2 5" xfId="16993" xr:uid="{00000000-0005-0000-0000-000096430000}"/>
    <cellStyle name="Currency 5 3 2 2 5 2" xfId="35953" xr:uid="{00000000-0005-0000-0000-000097430000}"/>
    <cellStyle name="Currency 5 3 2 2 5 3" xfId="54417" xr:uid="{00000000-0005-0000-0000-000098430000}"/>
    <cellStyle name="Currency 5 3 2 2 6" xfId="23648" xr:uid="{00000000-0005-0000-0000-000099430000}"/>
    <cellStyle name="Currency 5 3 2 2 7" xfId="42112" xr:uid="{00000000-0005-0000-0000-00009A430000}"/>
    <cellStyle name="Currency 5 3 2 3" xfId="5395" xr:uid="{00000000-0005-0000-0000-00009B430000}"/>
    <cellStyle name="Currency 5 3 2 3 2" xfId="8480" xr:uid="{00000000-0005-0000-0000-00009C430000}"/>
    <cellStyle name="Currency 5 3 2 3 2 2" xfId="14672" xr:uid="{00000000-0005-0000-0000-00009D430000}"/>
    <cellStyle name="Currency 5 3 2 3 2 2 2" xfId="33632" xr:uid="{00000000-0005-0000-0000-00009E430000}"/>
    <cellStyle name="Currency 5 3 2 3 2 2 3" xfId="52096" xr:uid="{00000000-0005-0000-0000-00009F430000}"/>
    <cellStyle name="Currency 5 3 2 3 2 3" xfId="20824" xr:uid="{00000000-0005-0000-0000-0000A0430000}"/>
    <cellStyle name="Currency 5 3 2 3 2 3 2" xfId="39784" xr:uid="{00000000-0005-0000-0000-0000A1430000}"/>
    <cellStyle name="Currency 5 3 2 3 2 3 3" xfId="58248" xr:uid="{00000000-0005-0000-0000-0000A2430000}"/>
    <cellStyle name="Currency 5 3 2 3 2 4" xfId="27479" xr:uid="{00000000-0005-0000-0000-0000A3430000}"/>
    <cellStyle name="Currency 5 3 2 3 2 5" xfId="45943" xr:uid="{00000000-0005-0000-0000-0000A4430000}"/>
    <cellStyle name="Currency 5 3 2 3 3" xfId="11606" xr:uid="{00000000-0005-0000-0000-0000A5430000}"/>
    <cellStyle name="Currency 5 3 2 3 3 2" xfId="30566" xr:uid="{00000000-0005-0000-0000-0000A6430000}"/>
    <cellStyle name="Currency 5 3 2 3 3 3" xfId="49030" xr:uid="{00000000-0005-0000-0000-0000A7430000}"/>
    <cellStyle name="Currency 5 3 2 3 4" xfId="17758" xr:uid="{00000000-0005-0000-0000-0000A8430000}"/>
    <cellStyle name="Currency 5 3 2 3 4 2" xfId="36718" xr:uid="{00000000-0005-0000-0000-0000A9430000}"/>
    <cellStyle name="Currency 5 3 2 3 4 3" xfId="55182" xr:uid="{00000000-0005-0000-0000-0000AA430000}"/>
    <cellStyle name="Currency 5 3 2 3 5" xfId="24413" xr:uid="{00000000-0005-0000-0000-0000AB430000}"/>
    <cellStyle name="Currency 5 3 2 3 6" xfId="42877" xr:uid="{00000000-0005-0000-0000-0000AC430000}"/>
    <cellStyle name="Currency 5 3 2 4" xfId="6945" xr:uid="{00000000-0005-0000-0000-0000AD430000}"/>
    <cellStyle name="Currency 5 3 2 4 2" xfId="13138" xr:uid="{00000000-0005-0000-0000-0000AE430000}"/>
    <cellStyle name="Currency 5 3 2 4 2 2" xfId="32098" xr:uid="{00000000-0005-0000-0000-0000AF430000}"/>
    <cellStyle name="Currency 5 3 2 4 2 3" xfId="50562" xr:uid="{00000000-0005-0000-0000-0000B0430000}"/>
    <cellStyle name="Currency 5 3 2 4 3" xfId="19290" xr:uid="{00000000-0005-0000-0000-0000B1430000}"/>
    <cellStyle name="Currency 5 3 2 4 3 2" xfId="38250" xr:uid="{00000000-0005-0000-0000-0000B2430000}"/>
    <cellStyle name="Currency 5 3 2 4 3 3" xfId="56714" xr:uid="{00000000-0005-0000-0000-0000B3430000}"/>
    <cellStyle name="Currency 5 3 2 4 4" xfId="25945" xr:uid="{00000000-0005-0000-0000-0000B4430000}"/>
    <cellStyle name="Currency 5 3 2 4 5" xfId="44409" xr:uid="{00000000-0005-0000-0000-0000B5430000}"/>
    <cellStyle name="Currency 5 3 2 5" xfId="10072" xr:uid="{00000000-0005-0000-0000-0000B6430000}"/>
    <cellStyle name="Currency 5 3 2 5 2" xfId="29032" xr:uid="{00000000-0005-0000-0000-0000B7430000}"/>
    <cellStyle name="Currency 5 3 2 5 3" xfId="47496" xr:uid="{00000000-0005-0000-0000-0000B8430000}"/>
    <cellStyle name="Currency 5 3 2 6" xfId="16224" xr:uid="{00000000-0005-0000-0000-0000B9430000}"/>
    <cellStyle name="Currency 5 3 2 6 2" xfId="35184" xr:uid="{00000000-0005-0000-0000-0000BA430000}"/>
    <cellStyle name="Currency 5 3 2 6 3" xfId="53648" xr:uid="{00000000-0005-0000-0000-0000BB430000}"/>
    <cellStyle name="Currency 5 3 2 7" xfId="22879" xr:uid="{00000000-0005-0000-0000-0000BC430000}"/>
    <cellStyle name="Currency 5 3 2 8" xfId="41343" xr:uid="{00000000-0005-0000-0000-0000BD430000}"/>
    <cellStyle name="Currency 5 3 3" xfId="2397" xr:uid="{00000000-0005-0000-0000-0000BE430000}"/>
    <cellStyle name="Currency 5 3 4" xfId="3833" xr:uid="{00000000-0005-0000-0000-0000BF430000}"/>
    <cellStyle name="Currency 5 3 4 2" xfId="5422" xr:uid="{00000000-0005-0000-0000-0000C0430000}"/>
    <cellStyle name="Currency 5 3 4 2 2" xfId="8507" xr:uid="{00000000-0005-0000-0000-0000C1430000}"/>
    <cellStyle name="Currency 5 3 4 2 2 2" xfId="14699" xr:uid="{00000000-0005-0000-0000-0000C2430000}"/>
    <cellStyle name="Currency 5 3 4 2 2 2 2" xfId="33659" xr:uid="{00000000-0005-0000-0000-0000C3430000}"/>
    <cellStyle name="Currency 5 3 4 2 2 2 3" xfId="52123" xr:uid="{00000000-0005-0000-0000-0000C4430000}"/>
    <cellStyle name="Currency 5 3 4 2 2 3" xfId="20851" xr:uid="{00000000-0005-0000-0000-0000C5430000}"/>
    <cellStyle name="Currency 5 3 4 2 2 3 2" xfId="39811" xr:uid="{00000000-0005-0000-0000-0000C6430000}"/>
    <cellStyle name="Currency 5 3 4 2 2 3 3" xfId="58275" xr:uid="{00000000-0005-0000-0000-0000C7430000}"/>
    <cellStyle name="Currency 5 3 4 2 2 4" xfId="27506" xr:uid="{00000000-0005-0000-0000-0000C8430000}"/>
    <cellStyle name="Currency 5 3 4 2 2 5" xfId="45970" xr:uid="{00000000-0005-0000-0000-0000C9430000}"/>
    <cellStyle name="Currency 5 3 4 2 3" xfId="11633" xr:uid="{00000000-0005-0000-0000-0000CA430000}"/>
    <cellStyle name="Currency 5 3 4 2 3 2" xfId="30593" xr:uid="{00000000-0005-0000-0000-0000CB430000}"/>
    <cellStyle name="Currency 5 3 4 2 3 3" xfId="49057" xr:uid="{00000000-0005-0000-0000-0000CC430000}"/>
    <cellStyle name="Currency 5 3 4 2 4" xfId="17785" xr:uid="{00000000-0005-0000-0000-0000CD430000}"/>
    <cellStyle name="Currency 5 3 4 2 4 2" xfId="36745" xr:uid="{00000000-0005-0000-0000-0000CE430000}"/>
    <cellStyle name="Currency 5 3 4 2 4 3" xfId="55209" xr:uid="{00000000-0005-0000-0000-0000CF430000}"/>
    <cellStyle name="Currency 5 3 4 2 5" xfId="24440" xr:uid="{00000000-0005-0000-0000-0000D0430000}"/>
    <cellStyle name="Currency 5 3 4 2 6" xfId="42904" xr:uid="{00000000-0005-0000-0000-0000D1430000}"/>
    <cellStyle name="Currency 5 3 4 3" xfId="6972" xr:uid="{00000000-0005-0000-0000-0000D2430000}"/>
    <cellStyle name="Currency 5 3 4 3 2" xfId="13165" xr:uid="{00000000-0005-0000-0000-0000D3430000}"/>
    <cellStyle name="Currency 5 3 4 3 2 2" xfId="32125" xr:uid="{00000000-0005-0000-0000-0000D4430000}"/>
    <cellStyle name="Currency 5 3 4 3 2 3" xfId="50589" xr:uid="{00000000-0005-0000-0000-0000D5430000}"/>
    <cellStyle name="Currency 5 3 4 3 3" xfId="19317" xr:uid="{00000000-0005-0000-0000-0000D6430000}"/>
    <cellStyle name="Currency 5 3 4 3 3 2" xfId="38277" xr:uid="{00000000-0005-0000-0000-0000D7430000}"/>
    <cellStyle name="Currency 5 3 4 3 3 3" xfId="56741" xr:uid="{00000000-0005-0000-0000-0000D8430000}"/>
    <cellStyle name="Currency 5 3 4 3 4" xfId="25972" xr:uid="{00000000-0005-0000-0000-0000D9430000}"/>
    <cellStyle name="Currency 5 3 4 3 5" xfId="44436" xr:uid="{00000000-0005-0000-0000-0000DA430000}"/>
    <cellStyle name="Currency 5 3 4 4" xfId="10099" xr:uid="{00000000-0005-0000-0000-0000DB430000}"/>
    <cellStyle name="Currency 5 3 4 4 2" xfId="29059" xr:uid="{00000000-0005-0000-0000-0000DC430000}"/>
    <cellStyle name="Currency 5 3 4 4 3" xfId="47523" xr:uid="{00000000-0005-0000-0000-0000DD430000}"/>
    <cellStyle name="Currency 5 3 4 5" xfId="16251" xr:uid="{00000000-0005-0000-0000-0000DE430000}"/>
    <cellStyle name="Currency 5 3 4 5 2" xfId="35211" xr:uid="{00000000-0005-0000-0000-0000DF430000}"/>
    <cellStyle name="Currency 5 3 4 5 3" xfId="53675" xr:uid="{00000000-0005-0000-0000-0000E0430000}"/>
    <cellStyle name="Currency 5 3 4 6" xfId="22906" xr:uid="{00000000-0005-0000-0000-0000E1430000}"/>
    <cellStyle name="Currency 5 3 4 7" xfId="41370" xr:uid="{00000000-0005-0000-0000-0000E2430000}"/>
    <cellStyle name="Currency 5 3 5" xfId="4637" xr:uid="{00000000-0005-0000-0000-0000E3430000}"/>
    <cellStyle name="Currency 5 3 5 2" xfId="7738" xr:uid="{00000000-0005-0000-0000-0000E4430000}"/>
    <cellStyle name="Currency 5 3 5 2 2" xfId="13930" xr:uid="{00000000-0005-0000-0000-0000E5430000}"/>
    <cellStyle name="Currency 5 3 5 2 2 2" xfId="32890" xr:uid="{00000000-0005-0000-0000-0000E6430000}"/>
    <cellStyle name="Currency 5 3 5 2 2 3" xfId="51354" xr:uid="{00000000-0005-0000-0000-0000E7430000}"/>
    <cellStyle name="Currency 5 3 5 2 3" xfId="20082" xr:uid="{00000000-0005-0000-0000-0000E8430000}"/>
    <cellStyle name="Currency 5 3 5 2 3 2" xfId="39042" xr:uid="{00000000-0005-0000-0000-0000E9430000}"/>
    <cellStyle name="Currency 5 3 5 2 3 3" xfId="57506" xr:uid="{00000000-0005-0000-0000-0000EA430000}"/>
    <cellStyle name="Currency 5 3 5 2 4" xfId="26737" xr:uid="{00000000-0005-0000-0000-0000EB430000}"/>
    <cellStyle name="Currency 5 3 5 2 5" xfId="45201" xr:uid="{00000000-0005-0000-0000-0000EC430000}"/>
    <cellStyle name="Currency 5 3 5 3" xfId="10864" xr:uid="{00000000-0005-0000-0000-0000ED430000}"/>
    <cellStyle name="Currency 5 3 5 3 2" xfId="29824" xr:uid="{00000000-0005-0000-0000-0000EE430000}"/>
    <cellStyle name="Currency 5 3 5 3 3" xfId="48288" xr:uid="{00000000-0005-0000-0000-0000EF430000}"/>
    <cellStyle name="Currency 5 3 5 4" xfId="17016" xr:uid="{00000000-0005-0000-0000-0000F0430000}"/>
    <cellStyle name="Currency 5 3 5 4 2" xfId="35976" xr:uid="{00000000-0005-0000-0000-0000F1430000}"/>
    <cellStyle name="Currency 5 3 5 4 3" xfId="54440" xr:uid="{00000000-0005-0000-0000-0000F2430000}"/>
    <cellStyle name="Currency 5 3 5 5" xfId="23671" xr:uid="{00000000-0005-0000-0000-0000F3430000}"/>
    <cellStyle name="Currency 5 3 5 6" xfId="42135" xr:uid="{00000000-0005-0000-0000-0000F4430000}"/>
    <cellStyle name="Currency 5 3 6" xfId="6203" xr:uid="{00000000-0005-0000-0000-0000F5430000}"/>
    <cellStyle name="Currency 5 3 6 2" xfId="12396" xr:uid="{00000000-0005-0000-0000-0000F6430000}"/>
    <cellStyle name="Currency 5 3 6 2 2" xfId="31356" xr:uid="{00000000-0005-0000-0000-0000F7430000}"/>
    <cellStyle name="Currency 5 3 6 2 3" xfId="49820" xr:uid="{00000000-0005-0000-0000-0000F8430000}"/>
    <cellStyle name="Currency 5 3 6 3" xfId="18548" xr:uid="{00000000-0005-0000-0000-0000F9430000}"/>
    <cellStyle name="Currency 5 3 6 3 2" xfId="37508" xr:uid="{00000000-0005-0000-0000-0000FA430000}"/>
    <cellStyle name="Currency 5 3 6 3 3" xfId="55972" xr:uid="{00000000-0005-0000-0000-0000FB430000}"/>
    <cellStyle name="Currency 5 3 6 4" xfId="25203" xr:uid="{00000000-0005-0000-0000-0000FC430000}"/>
    <cellStyle name="Currency 5 3 6 5" xfId="43667" xr:uid="{00000000-0005-0000-0000-0000FD430000}"/>
    <cellStyle name="Currency 5 3 7" xfId="9330" xr:uid="{00000000-0005-0000-0000-0000FE430000}"/>
    <cellStyle name="Currency 5 3 7 2" xfId="28290" xr:uid="{00000000-0005-0000-0000-0000FF430000}"/>
    <cellStyle name="Currency 5 3 7 3" xfId="46754" xr:uid="{00000000-0005-0000-0000-000000440000}"/>
    <cellStyle name="Currency 5 3 8" xfId="15482" xr:uid="{00000000-0005-0000-0000-000001440000}"/>
    <cellStyle name="Currency 5 3 8 2" xfId="34442" xr:uid="{00000000-0005-0000-0000-000002440000}"/>
    <cellStyle name="Currency 5 3 8 3" xfId="52906" xr:uid="{00000000-0005-0000-0000-000003440000}"/>
    <cellStyle name="Currency 5 3 9" xfId="22137" xr:uid="{00000000-0005-0000-0000-000004440000}"/>
    <cellStyle name="Currency 5 4" xfId="3748" xr:uid="{00000000-0005-0000-0000-000005440000}"/>
    <cellStyle name="Currency 5 4 2" xfId="4532" xr:uid="{00000000-0005-0000-0000-000006440000}"/>
    <cellStyle name="Currency 5 4 2 2" xfId="6155" xr:uid="{00000000-0005-0000-0000-000007440000}"/>
    <cellStyle name="Currency 5 4 2 2 2" xfId="9241" xr:uid="{00000000-0005-0000-0000-000008440000}"/>
    <cellStyle name="Currency 5 4 2 2 2 2" xfId="15433" xr:uid="{00000000-0005-0000-0000-000009440000}"/>
    <cellStyle name="Currency 5 4 2 2 2 2 2" xfId="34393" xr:uid="{00000000-0005-0000-0000-00000A440000}"/>
    <cellStyle name="Currency 5 4 2 2 2 2 3" xfId="52857" xr:uid="{00000000-0005-0000-0000-00000B440000}"/>
    <cellStyle name="Currency 5 4 2 2 2 3" xfId="21585" xr:uid="{00000000-0005-0000-0000-00000C440000}"/>
    <cellStyle name="Currency 5 4 2 2 2 3 2" xfId="40545" xr:uid="{00000000-0005-0000-0000-00000D440000}"/>
    <cellStyle name="Currency 5 4 2 2 2 3 3" xfId="59009" xr:uid="{00000000-0005-0000-0000-00000E440000}"/>
    <cellStyle name="Currency 5 4 2 2 2 4" xfId="28240" xr:uid="{00000000-0005-0000-0000-00000F440000}"/>
    <cellStyle name="Currency 5 4 2 2 2 5" xfId="46704" xr:uid="{00000000-0005-0000-0000-000010440000}"/>
    <cellStyle name="Currency 5 4 2 2 3" xfId="12367" xr:uid="{00000000-0005-0000-0000-000011440000}"/>
    <cellStyle name="Currency 5 4 2 2 3 2" xfId="31327" xr:uid="{00000000-0005-0000-0000-000012440000}"/>
    <cellStyle name="Currency 5 4 2 2 3 3" xfId="49791" xr:uid="{00000000-0005-0000-0000-000013440000}"/>
    <cellStyle name="Currency 5 4 2 2 4" xfId="18519" xr:uid="{00000000-0005-0000-0000-000014440000}"/>
    <cellStyle name="Currency 5 4 2 2 4 2" xfId="37479" xr:uid="{00000000-0005-0000-0000-000015440000}"/>
    <cellStyle name="Currency 5 4 2 2 4 3" xfId="55943" xr:uid="{00000000-0005-0000-0000-000016440000}"/>
    <cellStyle name="Currency 5 4 2 2 5" xfId="25174" xr:uid="{00000000-0005-0000-0000-000017440000}"/>
    <cellStyle name="Currency 5 4 2 2 6" xfId="43638" xr:uid="{00000000-0005-0000-0000-000018440000}"/>
    <cellStyle name="Currency 5 4 2 3" xfId="7706" xr:uid="{00000000-0005-0000-0000-000019440000}"/>
    <cellStyle name="Currency 5 4 2 3 2" xfId="13899" xr:uid="{00000000-0005-0000-0000-00001A440000}"/>
    <cellStyle name="Currency 5 4 2 3 2 2" xfId="32859" xr:uid="{00000000-0005-0000-0000-00001B440000}"/>
    <cellStyle name="Currency 5 4 2 3 2 3" xfId="51323" xr:uid="{00000000-0005-0000-0000-00001C440000}"/>
    <cellStyle name="Currency 5 4 2 3 3" xfId="20051" xr:uid="{00000000-0005-0000-0000-00001D440000}"/>
    <cellStyle name="Currency 5 4 2 3 3 2" xfId="39011" xr:uid="{00000000-0005-0000-0000-00001E440000}"/>
    <cellStyle name="Currency 5 4 2 3 3 3" xfId="57475" xr:uid="{00000000-0005-0000-0000-00001F440000}"/>
    <cellStyle name="Currency 5 4 2 3 4" xfId="26706" xr:uid="{00000000-0005-0000-0000-000020440000}"/>
    <cellStyle name="Currency 5 4 2 3 5" xfId="45170" xr:uid="{00000000-0005-0000-0000-000021440000}"/>
    <cellStyle name="Currency 5 4 2 4" xfId="10833" xr:uid="{00000000-0005-0000-0000-000022440000}"/>
    <cellStyle name="Currency 5 4 2 4 2" xfId="29793" xr:uid="{00000000-0005-0000-0000-000023440000}"/>
    <cellStyle name="Currency 5 4 2 4 3" xfId="48257" xr:uid="{00000000-0005-0000-0000-000024440000}"/>
    <cellStyle name="Currency 5 4 2 5" xfId="16985" xr:uid="{00000000-0005-0000-0000-000025440000}"/>
    <cellStyle name="Currency 5 4 2 5 2" xfId="35945" xr:uid="{00000000-0005-0000-0000-000026440000}"/>
    <cellStyle name="Currency 5 4 2 5 3" xfId="54409" xr:uid="{00000000-0005-0000-0000-000027440000}"/>
    <cellStyle name="Currency 5 4 2 6" xfId="23640" xr:uid="{00000000-0005-0000-0000-000028440000}"/>
    <cellStyle name="Currency 5 4 2 7" xfId="42104" xr:uid="{00000000-0005-0000-0000-000029440000}"/>
    <cellStyle name="Currency 5 4 3" xfId="5386" xr:uid="{00000000-0005-0000-0000-00002A440000}"/>
    <cellStyle name="Currency 5 4 3 2" xfId="8472" xr:uid="{00000000-0005-0000-0000-00002B440000}"/>
    <cellStyle name="Currency 5 4 3 2 2" xfId="14664" xr:uid="{00000000-0005-0000-0000-00002C440000}"/>
    <cellStyle name="Currency 5 4 3 2 2 2" xfId="33624" xr:uid="{00000000-0005-0000-0000-00002D440000}"/>
    <cellStyle name="Currency 5 4 3 2 2 3" xfId="52088" xr:uid="{00000000-0005-0000-0000-00002E440000}"/>
    <cellStyle name="Currency 5 4 3 2 3" xfId="20816" xr:uid="{00000000-0005-0000-0000-00002F440000}"/>
    <cellStyle name="Currency 5 4 3 2 3 2" xfId="39776" xr:uid="{00000000-0005-0000-0000-000030440000}"/>
    <cellStyle name="Currency 5 4 3 2 3 3" xfId="58240" xr:uid="{00000000-0005-0000-0000-000031440000}"/>
    <cellStyle name="Currency 5 4 3 2 4" xfId="27471" xr:uid="{00000000-0005-0000-0000-000032440000}"/>
    <cellStyle name="Currency 5 4 3 2 5" xfId="45935" xr:uid="{00000000-0005-0000-0000-000033440000}"/>
    <cellStyle name="Currency 5 4 3 3" xfId="11598" xr:uid="{00000000-0005-0000-0000-000034440000}"/>
    <cellStyle name="Currency 5 4 3 3 2" xfId="30558" xr:uid="{00000000-0005-0000-0000-000035440000}"/>
    <cellStyle name="Currency 5 4 3 3 3" xfId="49022" xr:uid="{00000000-0005-0000-0000-000036440000}"/>
    <cellStyle name="Currency 5 4 3 4" xfId="17750" xr:uid="{00000000-0005-0000-0000-000037440000}"/>
    <cellStyle name="Currency 5 4 3 4 2" xfId="36710" xr:uid="{00000000-0005-0000-0000-000038440000}"/>
    <cellStyle name="Currency 5 4 3 4 3" xfId="55174" xr:uid="{00000000-0005-0000-0000-000039440000}"/>
    <cellStyle name="Currency 5 4 3 5" xfId="24405" xr:uid="{00000000-0005-0000-0000-00003A440000}"/>
    <cellStyle name="Currency 5 4 3 6" xfId="42869" xr:uid="{00000000-0005-0000-0000-00003B440000}"/>
    <cellStyle name="Currency 5 4 4" xfId="6937" xr:uid="{00000000-0005-0000-0000-00003C440000}"/>
    <cellStyle name="Currency 5 4 4 2" xfId="13130" xr:uid="{00000000-0005-0000-0000-00003D440000}"/>
    <cellStyle name="Currency 5 4 4 2 2" xfId="32090" xr:uid="{00000000-0005-0000-0000-00003E440000}"/>
    <cellStyle name="Currency 5 4 4 2 3" xfId="50554" xr:uid="{00000000-0005-0000-0000-00003F440000}"/>
    <cellStyle name="Currency 5 4 4 3" xfId="19282" xr:uid="{00000000-0005-0000-0000-000040440000}"/>
    <cellStyle name="Currency 5 4 4 3 2" xfId="38242" xr:uid="{00000000-0005-0000-0000-000041440000}"/>
    <cellStyle name="Currency 5 4 4 3 3" xfId="56706" xr:uid="{00000000-0005-0000-0000-000042440000}"/>
    <cellStyle name="Currency 5 4 4 4" xfId="25937" xr:uid="{00000000-0005-0000-0000-000043440000}"/>
    <cellStyle name="Currency 5 4 4 5" xfId="44401" xr:uid="{00000000-0005-0000-0000-000044440000}"/>
    <cellStyle name="Currency 5 4 5" xfId="10064" xr:uid="{00000000-0005-0000-0000-000045440000}"/>
    <cellStyle name="Currency 5 4 5 2" xfId="29024" xr:uid="{00000000-0005-0000-0000-000046440000}"/>
    <cellStyle name="Currency 5 4 5 3" xfId="47488" xr:uid="{00000000-0005-0000-0000-000047440000}"/>
    <cellStyle name="Currency 5 4 6" xfId="16216" xr:uid="{00000000-0005-0000-0000-000048440000}"/>
    <cellStyle name="Currency 5 4 6 2" xfId="35176" xr:uid="{00000000-0005-0000-0000-000049440000}"/>
    <cellStyle name="Currency 5 4 6 3" xfId="53640" xr:uid="{00000000-0005-0000-0000-00004A440000}"/>
    <cellStyle name="Currency 5 4 7" xfId="22871" xr:uid="{00000000-0005-0000-0000-00004B440000}"/>
    <cellStyle name="Currency 5 4 8" xfId="41335" xr:uid="{00000000-0005-0000-0000-00004C440000}"/>
    <cellStyle name="Currency 5 5" xfId="2393" xr:uid="{00000000-0005-0000-0000-00004D440000}"/>
    <cellStyle name="Currency 5 6" xfId="3812" xr:uid="{00000000-0005-0000-0000-00004E440000}"/>
    <cellStyle name="Currency 5 6 2" xfId="5408" xr:uid="{00000000-0005-0000-0000-00004F440000}"/>
    <cellStyle name="Currency 5 6 2 2" xfId="8493" xr:uid="{00000000-0005-0000-0000-000050440000}"/>
    <cellStyle name="Currency 5 6 2 2 2" xfId="14685" xr:uid="{00000000-0005-0000-0000-000051440000}"/>
    <cellStyle name="Currency 5 6 2 2 2 2" xfId="33645" xr:uid="{00000000-0005-0000-0000-000052440000}"/>
    <cellStyle name="Currency 5 6 2 2 2 3" xfId="52109" xr:uid="{00000000-0005-0000-0000-000053440000}"/>
    <cellStyle name="Currency 5 6 2 2 3" xfId="20837" xr:uid="{00000000-0005-0000-0000-000054440000}"/>
    <cellStyle name="Currency 5 6 2 2 3 2" xfId="39797" xr:uid="{00000000-0005-0000-0000-000055440000}"/>
    <cellStyle name="Currency 5 6 2 2 3 3" xfId="58261" xr:uid="{00000000-0005-0000-0000-000056440000}"/>
    <cellStyle name="Currency 5 6 2 2 4" xfId="27492" xr:uid="{00000000-0005-0000-0000-000057440000}"/>
    <cellStyle name="Currency 5 6 2 2 5" xfId="45956" xr:uid="{00000000-0005-0000-0000-000058440000}"/>
    <cellStyle name="Currency 5 6 2 3" xfId="11619" xr:uid="{00000000-0005-0000-0000-000059440000}"/>
    <cellStyle name="Currency 5 6 2 3 2" xfId="30579" xr:uid="{00000000-0005-0000-0000-00005A440000}"/>
    <cellStyle name="Currency 5 6 2 3 3" xfId="49043" xr:uid="{00000000-0005-0000-0000-00005B440000}"/>
    <cellStyle name="Currency 5 6 2 4" xfId="17771" xr:uid="{00000000-0005-0000-0000-00005C440000}"/>
    <cellStyle name="Currency 5 6 2 4 2" xfId="36731" xr:uid="{00000000-0005-0000-0000-00005D440000}"/>
    <cellStyle name="Currency 5 6 2 4 3" xfId="55195" xr:uid="{00000000-0005-0000-0000-00005E440000}"/>
    <cellStyle name="Currency 5 6 2 5" xfId="24426" xr:uid="{00000000-0005-0000-0000-00005F440000}"/>
    <cellStyle name="Currency 5 6 2 6" xfId="42890" xr:uid="{00000000-0005-0000-0000-000060440000}"/>
    <cellStyle name="Currency 5 6 3" xfId="6958" xr:uid="{00000000-0005-0000-0000-000061440000}"/>
    <cellStyle name="Currency 5 6 3 2" xfId="13151" xr:uid="{00000000-0005-0000-0000-000062440000}"/>
    <cellStyle name="Currency 5 6 3 2 2" xfId="32111" xr:uid="{00000000-0005-0000-0000-000063440000}"/>
    <cellStyle name="Currency 5 6 3 2 3" xfId="50575" xr:uid="{00000000-0005-0000-0000-000064440000}"/>
    <cellStyle name="Currency 5 6 3 3" xfId="19303" xr:uid="{00000000-0005-0000-0000-000065440000}"/>
    <cellStyle name="Currency 5 6 3 3 2" xfId="38263" xr:uid="{00000000-0005-0000-0000-000066440000}"/>
    <cellStyle name="Currency 5 6 3 3 3" xfId="56727" xr:uid="{00000000-0005-0000-0000-000067440000}"/>
    <cellStyle name="Currency 5 6 3 4" xfId="25958" xr:uid="{00000000-0005-0000-0000-000068440000}"/>
    <cellStyle name="Currency 5 6 3 5" xfId="44422" xr:uid="{00000000-0005-0000-0000-000069440000}"/>
    <cellStyle name="Currency 5 6 4" xfId="10085" xr:uid="{00000000-0005-0000-0000-00006A440000}"/>
    <cellStyle name="Currency 5 6 4 2" xfId="29045" xr:uid="{00000000-0005-0000-0000-00006B440000}"/>
    <cellStyle name="Currency 5 6 4 3" xfId="47509" xr:uid="{00000000-0005-0000-0000-00006C440000}"/>
    <cellStyle name="Currency 5 6 5" xfId="16237" xr:uid="{00000000-0005-0000-0000-00006D440000}"/>
    <cellStyle name="Currency 5 6 5 2" xfId="35197" xr:uid="{00000000-0005-0000-0000-00006E440000}"/>
    <cellStyle name="Currency 5 6 5 3" xfId="53661" xr:uid="{00000000-0005-0000-0000-00006F440000}"/>
    <cellStyle name="Currency 5 6 6" xfId="22892" xr:uid="{00000000-0005-0000-0000-000070440000}"/>
    <cellStyle name="Currency 5 6 7" xfId="41356" xr:uid="{00000000-0005-0000-0000-000071440000}"/>
    <cellStyle name="Currency 5 7" xfId="4625" xr:uid="{00000000-0005-0000-0000-000072440000}"/>
    <cellStyle name="Currency 5 7 2" xfId="7727" xr:uid="{00000000-0005-0000-0000-000073440000}"/>
    <cellStyle name="Currency 5 7 2 2" xfId="13919" xr:uid="{00000000-0005-0000-0000-000074440000}"/>
    <cellStyle name="Currency 5 7 2 2 2" xfId="32879" xr:uid="{00000000-0005-0000-0000-000075440000}"/>
    <cellStyle name="Currency 5 7 2 2 3" xfId="51343" xr:uid="{00000000-0005-0000-0000-000076440000}"/>
    <cellStyle name="Currency 5 7 2 3" xfId="20071" xr:uid="{00000000-0005-0000-0000-000077440000}"/>
    <cellStyle name="Currency 5 7 2 3 2" xfId="39031" xr:uid="{00000000-0005-0000-0000-000078440000}"/>
    <cellStyle name="Currency 5 7 2 3 3" xfId="57495" xr:uid="{00000000-0005-0000-0000-000079440000}"/>
    <cellStyle name="Currency 5 7 2 4" xfId="26726" xr:uid="{00000000-0005-0000-0000-00007A440000}"/>
    <cellStyle name="Currency 5 7 2 5" xfId="45190" xr:uid="{00000000-0005-0000-0000-00007B440000}"/>
    <cellStyle name="Currency 5 7 3" xfId="10853" xr:uid="{00000000-0005-0000-0000-00007C440000}"/>
    <cellStyle name="Currency 5 7 3 2" xfId="29813" xr:uid="{00000000-0005-0000-0000-00007D440000}"/>
    <cellStyle name="Currency 5 7 3 3" xfId="48277" xr:uid="{00000000-0005-0000-0000-00007E440000}"/>
    <cellStyle name="Currency 5 7 4" xfId="17005" xr:uid="{00000000-0005-0000-0000-00007F440000}"/>
    <cellStyle name="Currency 5 7 4 2" xfId="35965" xr:uid="{00000000-0005-0000-0000-000080440000}"/>
    <cellStyle name="Currency 5 7 4 3" xfId="54429" xr:uid="{00000000-0005-0000-0000-000081440000}"/>
    <cellStyle name="Currency 5 7 5" xfId="23660" xr:uid="{00000000-0005-0000-0000-000082440000}"/>
    <cellStyle name="Currency 5 7 6" xfId="42124" xr:uid="{00000000-0005-0000-0000-000083440000}"/>
    <cellStyle name="Currency 5 8" xfId="6192" xr:uid="{00000000-0005-0000-0000-000084440000}"/>
    <cellStyle name="Currency 5 8 2" xfId="12385" xr:uid="{00000000-0005-0000-0000-000085440000}"/>
    <cellStyle name="Currency 5 8 2 2" xfId="31345" xr:uid="{00000000-0005-0000-0000-000086440000}"/>
    <cellStyle name="Currency 5 8 2 3" xfId="49809" xr:uid="{00000000-0005-0000-0000-000087440000}"/>
    <cellStyle name="Currency 5 8 3" xfId="18537" xr:uid="{00000000-0005-0000-0000-000088440000}"/>
    <cellStyle name="Currency 5 8 3 2" xfId="37497" xr:uid="{00000000-0005-0000-0000-000089440000}"/>
    <cellStyle name="Currency 5 8 3 3" xfId="55961" xr:uid="{00000000-0005-0000-0000-00008A440000}"/>
    <cellStyle name="Currency 5 8 4" xfId="25192" xr:uid="{00000000-0005-0000-0000-00008B440000}"/>
    <cellStyle name="Currency 5 8 5" xfId="43656" xr:uid="{00000000-0005-0000-0000-00008C440000}"/>
    <cellStyle name="Currency 5 9" xfId="9319" xr:uid="{00000000-0005-0000-0000-00008D440000}"/>
    <cellStyle name="Currency 5 9 2" xfId="28279" xr:uid="{00000000-0005-0000-0000-00008E440000}"/>
    <cellStyle name="Currency 5 9 3" xfId="46743" xr:uid="{00000000-0005-0000-0000-00008F440000}"/>
    <cellStyle name="Currency 50" xfId="2398" xr:uid="{00000000-0005-0000-0000-000090440000}"/>
    <cellStyle name="Currency 51" xfId="2399" xr:uid="{00000000-0005-0000-0000-000091440000}"/>
    <cellStyle name="Currency 52" xfId="2400" xr:uid="{00000000-0005-0000-0000-000092440000}"/>
    <cellStyle name="Currency 53" xfId="2401" xr:uid="{00000000-0005-0000-0000-000093440000}"/>
    <cellStyle name="Currency 54" xfId="2402" xr:uid="{00000000-0005-0000-0000-000094440000}"/>
    <cellStyle name="Currency 55" xfId="2403" xr:uid="{00000000-0005-0000-0000-000095440000}"/>
    <cellStyle name="Currency 56" xfId="2404" xr:uid="{00000000-0005-0000-0000-000096440000}"/>
    <cellStyle name="Currency 57" xfId="2405" xr:uid="{00000000-0005-0000-0000-000097440000}"/>
    <cellStyle name="Currency 58" xfId="2406" xr:uid="{00000000-0005-0000-0000-000098440000}"/>
    <cellStyle name="Currency 59" xfId="2407" xr:uid="{00000000-0005-0000-0000-000099440000}"/>
    <cellStyle name="Currency 6" xfId="240" xr:uid="{00000000-0005-0000-0000-00009A440000}"/>
    <cellStyle name="Currency 6 2" xfId="2409" xr:uid="{00000000-0005-0000-0000-00009B440000}"/>
    <cellStyle name="Currency 6 2 2" xfId="2410" xr:uid="{00000000-0005-0000-0000-00009C440000}"/>
    <cellStyle name="Currency 6 2 3" xfId="2411" xr:uid="{00000000-0005-0000-0000-00009D440000}"/>
    <cellStyle name="Currency 6 3" xfId="2412" xr:uid="{00000000-0005-0000-0000-00009E440000}"/>
    <cellStyle name="Currency 6 4" xfId="3789" xr:uid="{00000000-0005-0000-0000-00009F440000}"/>
    <cellStyle name="Currency 6 5" xfId="2408" xr:uid="{00000000-0005-0000-0000-0000A0440000}"/>
    <cellStyle name="Currency 60" xfId="2413" xr:uid="{00000000-0005-0000-0000-0000A1440000}"/>
    <cellStyle name="Currency 61" xfId="2414" xr:uid="{00000000-0005-0000-0000-0000A2440000}"/>
    <cellStyle name="Currency 62" xfId="2415" xr:uid="{00000000-0005-0000-0000-0000A3440000}"/>
    <cellStyle name="Currency 63" xfId="2416" xr:uid="{00000000-0005-0000-0000-0000A4440000}"/>
    <cellStyle name="Currency 64" xfId="2417" xr:uid="{00000000-0005-0000-0000-0000A5440000}"/>
    <cellStyle name="Currency 65" xfId="2418" xr:uid="{00000000-0005-0000-0000-0000A6440000}"/>
    <cellStyle name="Currency 66" xfId="2419" xr:uid="{00000000-0005-0000-0000-0000A7440000}"/>
    <cellStyle name="Currency 67" xfId="2420" xr:uid="{00000000-0005-0000-0000-0000A8440000}"/>
    <cellStyle name="Currency 68" xfId="2421" xr:uid="{00000000-0005-0000-0000-0000A9440000}"/>
    <cellStyle name="Currency 69" xfId="2422" xr:uid="{00000000-0005-0000-0000-0000AA440000}"/>
    <cellStyle name="Currency 7" xfId="374" xr:uid="{00000000-0005-0000-0000-0000AB440000}"/>
    <cellStyle name="Currency 7 2" xfId="2424" xr:uid="{00000000-0005-0000-0000-0000AC440000}"/>
    <cellStyle name="Currency 7 2 2" xfId="2425" xr:uid="{00000000-0005-0000-0000-0000AD440000}"/>
    <cellStyle name="Currency 7 2 3" xfId="2426" xr:uid="{00000000-0005-0000-0000-0000AE440000}"/>
    <cellStyle name="Currency 7 2 4" xfId="9290" xr:uid="{00000000-0005-0000-0000-0000AF440000}"/>
    <cellStyle name="Currency 7 2 4 2" xfId="15462" xr:uid="{00000000-0005-0000-0000-0000B0440000}"/>
    <cellStyle name="Currency 7 2 4 2 2" xfId="34422" xr:uid="{00000000-0005-0000-0000-0000B1440000}"/>
    <cellStyle name="Currency 7 2 4 2 3" xfId="52886" xr:uid="{00000000-0005-0000-0000-0000B2440000}"/>
    <cellStyle name="Currency 7 2 4 3" xfId="21614" xr:uid="{00000000-0005-0000-0000-0000B3440000}"/>
    <cellStyle name="Currency 7 2 4 3 2" xfId="40574" xr:uid="{00000000-0005-0000-0000-0000B4440000}"/>
    <cellStyle name="Currency 7 2 4 3 3" xfId="59038" xr:uid="{00000000-0005-0000-0000-0000B5440000}"/>
    <cellStyle name="Currency 7 2 4 4" xfId="28269" xr:uid="{00000000-0005-0000-0000-0000B6440000}"/>
    <cellStyle name="Currency 7 2 4 5" xfId="46733" xr:uid="{00000000-0005-0000-0000-0000B7440000}"/>
    <cellStyle name="Currency 7 3" xfId="2427" xr:uid="{00000000-0005-0000-0000-0000B8440000}"/>
    <cellStyle name="Currency 7 4" xfId="3795" xr:uid="{00000000-0005-0000-0000-0000B9440000}"/>
    <cellStyle name="Currency 7 5" xfId="2423" xr:uid="{00000000-0005-0000-0000-0000BA440000}"/>
    <cellStyle name="Currency 7 6" xfId="9273" xr:uid="{00000000-0005-0000-0000-0000BB440000}"/>
    <cellStyle name="Currency 7 6 2" xfId="15453" xr:uid="{00000000-0005-0000-0000-0000BC440000}"/>
    <cellStyle name="Currency 7 6 2 2" xfId="34413" xr:uid="{00000000-0005-0000-0000-0000BD440000}"/>
    <cellStyle name="Currency 7 6 2 3" xfId="52877" xr:uid="{00000000-0005-0000-0000-0000BE440000}"/>
    <cellStyle name="Currency 7 6 3" xfId="21605" xr:uid="{00000000-0005-0000-0000-0000BF440000}"/>
    <cellStyle name="Currency 7 6 3 2" xfId="40565" xr:uid="{00000000-0005-0000-0000-0000C0440000}"/>
    <cellStyle name="Currency 7 6 3 3" xfId="59029" xr:uid="{00000000-0005-0000-0000-0000C1440000}"/>
    <cellStyle name="Currency 7 6 4" xfId="28260" xr:uid="{00000000-0005-0000-0000-0000C2440000}"/>
    <cellStyle name="Currency 7 6 5" xfId="46724" xr:uid="{00000000-0005-0000-0000-0000C3440000}"/>
    <cellStyle name="Currency 70" xfId="2428" xr:uid="{00000000-0005-0000-0000-0000C4440000}"/>
    <cellStyle name="Currency 71" xfId="2429" xr:uid="{00000000-0005-0000-0000-0000C5440000}"/>
    <cellStyle name="Currency 72" xfId="2430" xr:uid="{00000000-0005-0000-0000-0000C6440000}"/>
    <cellStyle name="Currency 73" xfId="2431" xr:uid="{00000000-0005-0000-0000-0000C7440000}"/>
    <cellStyle name="Currency 74" xfId="2432" xr:uid="{00000000-0005-0000-0000-0000C8440000}"/>
    <cellStyle name="Currency 75" xfId="2433" xr:uid="{00000000-0005-0000-0000-0000C9440000}"/>
    <cellStyle name="Currency 76" xfId="2434" xr:uid="{00000000-0005-0000-0000-0000CA440000}"/>
    <cellStyle name="Currency 77" xfId="2435" xr:uid="{00000000-0005-0000-0000-0000CB440000}"/>
    <cellStyle name="Currency 78" xfId="2436" xr:uid="{00000000-0005-0000-0000-0000CC440000}"/>
    <cellStyle name="Currency 79" xfId="2437" xr:uid="{00000000-0005-0000-0000-0000CD440000}"/>
    <cellStyle name="Currency 8" xfId="408" xr:uid="{00000000-0005-0000-0000-0000CE440000}"/>
    <cellStyle name="Currency 8 2" xfId="2439" xr:uid="{00000000-0005-0000-0000-0000CF440000}"/>
    <cellStyle name="Currency 8 2 2" xfId="2440" xr:uid="{00000000-0005-0000-0000-0000D0440000}"/>
    <cellStyle name="Currency 8 2 3" xfId="2441" xr:uid="{00000000-0005-0000-0000-0000D1440000}"/>
    <cellStyle name="Currency 8 3" xfId="2442" xr:uid="{00000000-0005-0000-0000-0000D2440000}"/>
    <cellStyle name="Currency 8 4" xfId="3801" xr:uid="{00000000-0005-0000-0000-0000D3440000}"/>
    <cellStyle name="Currency 8 5" xfId="2438" xr:uid="{00000000-0005-0000-0000-0000D4440000}"/>
    <cellStyle name="Currency 8 6" xfId="9308" xr:uid="{00000000-0005-0000-0000-0000D5440000}"/>
    <cellStyle name="Currency 80" xfId="2443" xr:uid="{00000000-0005-0000-0000-0000D6440000}"/>
    <cellStyle name="Currency 81" xfId="2444" xr:uid="{00000000-0005-0000-0000-0000D7440000}"/>
    <cellStyle name="Currency 82" xfId="2445" xr:uid="{00000000-0005-0000-0000-0000D8440000}"/>
    <cellStyle name="Currency 83" xfId="2446" xr:uid="{00000000-0005-0000-0000-0000D9440000}"/>
    <cellStyle name="Currency 84" xfId="2447" xr:uid="{00000000-0005-0000-0000-0000DA440000}"/>
    <cellStyle name="Currency 85" xfId="2448" xr:uid="{00000000-0005-0000-0000-0000DB440000}"/>
    <cellStyle name="Currency 86" xfId="2449" xr:uid="{00000000-0005-0000-0000-0000DC440000}"/>
    <cellStyle name="Currency 87" xfId="2450" xr:uid="{00000000-0005-0000-0000-0000DD440000}"/>
    <cellStyle name="Currency 88" xfId="2451" xr:uid="{00000000-0005-0000-0000-0000DE440000}"/>
    <cellStyle name="Currency 89" xfId="2452" xr:uid="{00000000-0005-0000-0000-0000DF440000}"/>
    <cellStyle name="Currency 9" xfId="350" xr:uid="{00000000-0005-0000-0000-0000E0440000}"/>
    <cellStyle name="Currency 9 2" xfId="2454" xr:uid="{00000000-0005-0000-0000-0000E1440000}"/>
    <cellStyle name="Currency 9 2 2" xfId="2455" xr:uid="{00000000-0005-0000-0000-0000E2440000}"/>
    <cellStyle name="Currency 9 2 3" xfId="2456" xr:uid="{00000000-0005-0000-0000-0000E3440000}"/>
    <cellStyle name="Currency 9 3" xfId="2457" xr:uid="{00000000-0005-0000-0000-0000E4440000}"/>
    <cellStyle name="Currency 9 4" xfId="3797" xr:uid="{00000000-0005-0000-0000-0000E5440000}"/>
    <cellStyle name="Currency 9 5" xfId="2453" xr:uid="{00000000-0005-0000-0000-0000E6440000}"/>
    <cellStyle name="Currency 90" xfId="2458" xr:uid="{00000000-0005-0000-0000-0000E7440000}"/>
    <cellStyle name="Currency 91" xfId="2459" xr:uid="{00000000-0005-0000-0000-0000E8440000}"/>
    <cellStyle name="Currency 92" xfId="2460" xr:uid="{00000000-0005-0000-0000-0000E9440000}"/>
    <cellStyle name="Currency 93" xfId="2461" xr:uid="{00000000-0005-0000-0000-0000EA440000}"/>
    <cellStyle name="Currency 94" xfId="2462" xr:uid="{00000000-0005-0000-0000-0000EB440000}"/>
    <cellStyle name="Currency 95" xfId="2463" xr:uid="{00000000-0005-0000-0000-0000EC440000}"/>
    <cellStyle name="Currency 96" xfId="2464" xr:uid="{00000000-0005-0000-0000-0000ED440000}"/>
    <cellStyle name="Currency 97" xfId="2465" xr:uid="{00000000-0005-0000-0000-0000EE440000}"/>
    <cellStyle name="Currency 98" xfId="2466" xr:uid="{00000000-0005-0000-0000-0000EF440000}"/>
    <cellStyle name="Currency 99" xfId="2467" xr:uid="{00000000-0005-0000-0000-0000F0440000}"/>
    <cellStyle name="Currency(+Credit)" xfId="2468" xr:uid="{00000000-0005-0000-0000-0000F1440000}"/>
    <cellStyle name="Currency0" xfId="159" xr:uid="{00000000-0005-0000-0000-0000F2440000}"/>
    <cellStyle name="Currency0 2" xfId="9274" xr:uid="{00000000-0005-0000-0000-0000F3440000}"/>
    <cellStyle name="Currency4" xfId="160" xr:uid="{00000000-0005-0000-0000-0000F4440000}"/>
    <cellStyle name="Date" xfId="161" xr:uid="{00000000-0005-0000-0000-0000F5440000}"/>
    <cellStyle name="Date 2" xfId="9275" xr:uid="{00000000-0005-0000-0000-0000F6440000}"/>
    <cellStyle name="Date 3" xfId="2469" xr:uid="{00000000-0005-0000-0000-0000F7440000}"/>
    <cellStyle name="Emphasis 1" xfId="162" xr:uid="{00000000-0005-0000-0000-0000F8440000}"/>
    <cellStyle name="Emphasis 2" xfId="163" xr:uid="{00000000-0005-0000-0000-0000F9440000}"/>
    <cellStyle name="Emphasis 3" xfId="164" xr:uid="{00000000-0005-0000-0000-0000FA440000}"/>
    <cellStyle name="exceptions" xfId="2470" xr:uid="{00000000-0005-0000-0000-0000FB440000}"/>
    <cellStyle name="Explanatory Text" xfId="59061" builtinId="53" customBuiltin="1"/>
    <cellStyle name="Explanatory Text 2" xfId="2471" xr:uid="{00000000-0005-0000-0000-0000FD440000}"/>
    <cellStyle name="Explanatory Text 3" xfId="2472" xr:uid="{00000000-0005-0000-0000-0000FE440000}"/>
    <cellStyle name="Explanatory Text 4" xfId="2473" xr:uid="{00000000-0005-0000-0000-0000FF440000}"/>
    <cellStyle name="Explanatory Text 5" xfId="2474" xr:uid="{00000000-0005-0000-0000-000000450000}"/>
    <cellStyle name="Fixed" xfId="165" xr:uid="{00000000-0005-0000-0000-000001450000}"/>
    <cellStyle name="Fixed 2" xfId="9276" xr:uid="{00000000-0005-0000-0000-000002450000}"/>
    <cellStyle name="Followed Hyperlink 2" xfId="26" xr:uid="{00000000-0005-0000-0000-000003450000}"/>
    <cellStyle name="Footnote" xfId="166" xr:uid="{00000000-0005-0000-0000-000004450000}"/>
    <cellStyle name="FRxAmtStyle" xfId="2475" xr:uid="{00000000-0005-0000-0000-000005450000}"/>
    <cellStyle name="FRxAmtStyle 2" xfId="2476" xr:uid="{00000000-0005-0000-0000-000006450000}"/>
    <cellStyle name="FRxAmtStyle 2 10" xfId="2477" xr:uid="{00000000-0005-0000-0000-000007450000}"/>
    <cellStyle name="FRxAmtStyle 2 2" xfId="2478" xr:uid="{00000000-0005-0000-0000-000008450000}"/>
    <cellStyle name="FRxAmtStyle 2 3" xfId="2479" xr:uid="{00000000-0005-0000-0000-000009450000}"/>
    <cellStyle name="FRxAmtStyle 3" xfId="2480" xr:uid="{00000000-0005-0000-0000-00000A450000}"/>
    <cellStyle name="FRxAmtStyle 4" xfId="2481" xr:uid="{00000000-0005-0000-0000-00000B450000}"/>
    <cellStyle name="FRxAmtStyle 5" xfId="2482" xr:uid="{00000000-0005-0000-0000-00000C450000}"/>
    <cellStyle name="FRxCurrStyle" xfId="2483" xr:uid="{00000000-0005-0000-0000-00000D450000}"/>
    <cellStyle name="FRxCurrStyle 2" xfId="2484" xr:uid="{00000000-0005-0000-0000-00000E450000}"/>
    <cellStyle name="FRxPcntStyle" xfId="2485" xr:uid="{00000000-0005-0000-0000-00000F450000}"/>
    <cellStyle name="Good" xfId="59052" builtinId="26" customBuiltin="1"/>
    <cellStyle name="Good 2" xfId="2486" xr:uid="{00000000-0005-0000-0000-000011450000}"/>
    <cellStyle name="Good 3" xfId="2487" xr:uid="{00000000-0005-0000-0000-000012450000}"/>
    <cellStyle name="Good 4" xfId="2488" xr:uid="{00000000-0005-0000-0000-000013450000}"/>
    <cellStyle name="Good 5" xfId="2489" xr:uid="{00000000-0005-0000-0000-000014450000}"/>
    <cellStyle name="Heading 1" xfId="59048" builtinId="16" customBuiltin="1"/>
    <cellStyle name="Heading 1 2" xfId="2490" xr:uid="{00000000-0005-0000-0000-000016450000}"/>
    <cellStyle name="Heading 1 3" xfId="2491" xr:uid="{00000000-0005-0000-0000-000017450000}"/>
    <cellStyle name="Heading 1 4" xfId="2492" xr:uid="{00000000-0005-0000-0000-000018450000}"/>
    <cellStyle name="Heading 1 5" xfId="2493" xr:uid="{00000000-0005-0000-0000-000019450000}"/>
    <cellStyle name="Heading 1 6" xfId="2494" xr:uid="{00000000-0005-0000-0000-00001A450000}"/>
    <cellStyle name="Heading 2" xfId="59049" builtinId="17" customBuiltin="1"/>
    <cellStyle name="Heading 2 2" xfId="2495" xr:uid="{00000000-0005-0000-0000-00001C450000}"/>
    <cellStyle name="Heading 2 3" xfId="2496" xr:uid="{00000000-0005-0000-0000-00001D450000}"/>
    <cellStyle name="Heading 2 4" xfId="2497" xr:uid="{00000000-0005-0000-0000-00001E450000}"/>
    <cellStyle name="Heading 2 5" xfId="2498" xr:uid="{00000000-0005-0000-0000-00001F450000}"/>
    <cellStyle name="Heading 2 6" xfId="2499" xr:uid="{00000000-0005-0000-0000-000020450000}"/>
    <cellStyle name="Heading 3" xfId="59050" builtinId="18" customBuiltin="1"/>
    <cellStyle name="Heading 3 10" xfId="9313" xr:uid="{00000000-0005-0000-0000-000022450000}"/>
    <cellStyle name="Heading 3 11" xfId="225" xr:uid="{00000000-0005-0000-0000-000023450000}"/>
    <cellStyle name="Heading 3 2" xfId="362" xr:uid="{00000000-0005-0000-0000-000024450000}"/>
    <cellStyle name="Heading 3 3" xfId="311" xr:uid="{00000000-0005-0000-0000-000025450000}"/>
    <cellStyle name="Heading 3 3 2" xfId="3787" xr:uid="{00000000-0005-0000-0000-000026450000}"/>
    <cellStyle name="Heading 3 3 3" xfId="2500" xr:uid="{00000000-0005-0000-0000-000027450000}"/>
    <cellStyle name="Heading 3 4" xfId="2501" xr:uid="{00000000-0005-0000-0000-000028450000}"/>
    <cellStyle name="Heading 3 5" xfId="2502" xr:uid="{00000000-0005-0000-0000-000029450000}"/>
    <cellStyle name="Heading 3 6" xfId="2503" xr:uid="{00000000-0005-0000-0000-00002A450000}"/>
    <cellStyle name="Heading 3 7" xfId="3702" xr:uid="{00000000-0005-0000-0000-00002B450000}"/>
    <cellStyle name="Heading 3 8" xfId="3818" xr:uid="{00000000-0005-0000-0000-00002C450000}"/>
    <cellStyle name="Heading 3 9" xfId="6186" xr:uid="{00000000-0005-0000-0000-00002D450000}"/>
    <cellStyle name="Heading 4" xfId="59051" builtinId="19" customBuiltin="1"/>
    <cellStyle name="Heading 4 2" xfId="2504" xr:uid="{00000000-0005-0000-0000-00002F450000}"/>
    <cellStyle name="Heading 4 3" xfId="2505" xr:uid="{00000000-0005-0000-0000-000030450000}"/>
    <cellStyle name="Heading 4 4" xfId="2506" xr:uid="{00000000-0005-0000-0000-000031450000}"/>
    <cellStyle name="Heading 4 5" xfId="2507" xr:uid="{00000000-0005-0000-0000-000032450000}"/>
    <cellStyle name="Heading 4 6" xfId="2508" xr:uid="{00000000-0005-0000-0000-000033450000}"/>
    <cellStyle name="Heading No Underline" xfId="2509" xr:uid="{00000000-0005-0000-0000-000034450000}"/>
    <cellStyle name="Heading No Underline 2" xfId="2510" xr:uid="{00000000-0005-0000-0000-000035450000}"/>
    <cellStyle name="Heading No Underline 3" xfId="2511" xr:uid="{00000000-0005-0000-0000-000036450000}"/>
    <cellStyle name="Heading With Underline" xfId="2512" xr:uid="{00000000-0005-0000-0000-000037450000}"/>
    <cellStyle name="Heading With Underline 2" xfId="2513" xr:uid="{00000000-0005-0000-0000-000038450000}"/>
    <cellStyle name="Heading With Underline 2 2" xfId="21874" xr:uid="{00000000-0005-0000-0000-000039450000}"/>
    <cellStyle name="Heading With Underline 2 3" xfId="40799" xr:uid="{00000000-0005-0000-0000-00003A450000}"/>
    <cellStyle name="Heading With Underline 3" xfId="2514" xr:uid="{00000000-0005-0000-0000-00003B450000}"/>
    <cellStyle name="Heading With Underline 3 2" xfId="21692" xr:uid="{00000000-0005-0000-0000-00003C450000}"/>
    <cellStyle name="Heading With Underline 3 3" xfId="40800" xr:uid="{00000000-0005-0000-0000-00003D450000}"/>
    <cellStyle name="Heading With Underline 4" xfId="22009" xr:uid="{00000000-0005-0000-0000-00003E450000}"/>
    <cellStyle name="Heading With Underline 5" xfId="40798" xr:uid="{00000000-0005-0000-0000-00003F450000}"/>
    <cellStyle name="Heading1" xfId="167" xr:uid="{00000000-0005-0000-0000-000040450000}"/>
    <cellStyle name="Heading2" xfId="168" xr:uid="{00000000-0005-0000-0000-000041450000}"/>
    <cellStyle name="HNU" xfId="2515" xr:uid="{00000000-0005-0000-0000-000042450000}"/>
    <cellStyle name="Hyperlink" xfId="4" builtinId="8"/>
    <cellStyle name="Hyperlink 2" xfId="27" xr:uid="{00000000-0005-0000-0000-000044450000}"/>
    <cellStyle name="Hyperlink 2 2" xfId="382" xr:uid="{00000000-0005-0000-0000-000045450000}"/>
    <cellStyle name="Hyperlink 2 3" xfId="3749" xr:uid="{00000000-0005-0000-0000-000046450000}"/>
    <cellStyle name="Hyperlink 2 4" xfId="2516" xr:uid="{00000000-0005-0000-0000-000047450000}"/>
    <cellStyle name="Hyperlink 2 5" xfId="443" xr:uid="{00000000-0005-0000-0000-000048450000}"/>
    <cellStyle name="Hyperlink 3" xfId="394" xr:uid="{00000000-0005-0000-0000-000049450000}"/>
    <cellStyle name="Hyperlink 4" xfId="395" xr:uid="{00000000-0005-0000-0000-00004A450000}"/>
    <cellStyle name="Input" xfId="59055" builtinId="20" customBuiltin="1"/>
    <cellStyle name="Input 2" xfId="2517" xr:uid="{00000000-0005-0000-0000-00004C450000}"/>
    <cellStyle name="Input 3" xfId="2518" xr:uid="{00000000-0005-0000-0000-00004D450000}"/>
    <cellStyle name="Input 4" xfId="2519" xr:uid="{00000000-0005-0000-0000-00004E450000}"/>
    <cellStyle name="Input 5" xfId="2520" xr:uid="{00000000-0005-0000-0000-00004F450000}"/>
    <cellStyle name="Input 5 10" xfId="21914" xr:uid="{00000000-0005-0000-0000-000050450000}"/>
    <cellStyle name="Input 5 11" xfId="21843" xr:uid="{00000000-0005-0000-0000-000051450000}"/>
    <cellStyle name="Input 5 12" xfId="21637" xr:uid="{00000000-0005-0000-0000-000052450000}"/>
    <cellStyle name="Input 5 2" xfId="4583" xr:uid="{00000000-0005-0000-0000-000053450000}"/>
    <cellStyle name="Input 5 2 2" xfId="6178" xr:uid="{00000000-0005-0000-0000-000054450000}"/>
    <cellStyle name="Input 5 2 2 2" xfId="21782" xr:uid="{00000000-0005-0000-0000-000055450000}"/>
    <cellStyle name="Input 5 2 2 3" xfId="21859" xr:uid="{00000000-0005-0000-0000-000056450000}"/>
    <cellStyle name="Input 5 2 2 4" xfId="22020" xr:uid="{00000000-0005-0000-0000-000057450000}"/>
    <cellStyle name="Input 5 2 2 5" xfId="21937" xr:uid="{00000000-0005-0000-0000-000058450000}"/>
    <cellStyle name="Input 5 2 2 6" xfId="21842" xr:uid="{00000000-0005-0000-0000-000059450000}"/>
    <cellStyle name="Input 5 2 2 7" xfId="22011" xr:uid="{00000000-0005-0000-0000-00005A450000}"/>
    <cellStyle name="Input 5 2 3" xfId="21715" xr:uid="{00000000-0005-0000-0000-00005B450000}"/>
    <cellStyle name="Input 5 2 4" xfId="21911" xr:uid="{00000000-0005-0000-0000-00005C450000}"/>
    <cellStyle name="Input 5 2 5" xfId="21812" xr:uid="{00000000-0005-0000-0000-00005D450000}"/>
    <cellStyle name="Input 5 2 6" xfId="22027" xr:uid="{00000000-0005-0000-0000-00005E450000}"/>
    <cellStyle name="Input 5 2 7" xfId="21904" xr:uid="{00000000-0005-0000-0000-00005F450000}"/>
    <cellStyle name="Input 5 2 8" xfId="21906" xr:uid="{00000000-0005-0000-0000-000060450000}"/>
    <cellStyle name="Input 5 3" xfId="4582" xr:uid="{00000000-0005-0000-0000-000061450000}"/>
    <cellStyle name="Input 5 3 2" xfId="5263" xr:uid="{00000000-0005-0000-0000-000062450000}"/>
    <cellStyle name="Input 5 3 2 2" xfId="21752" xr:uid="{00000000-0005-0000-0000-000063450000}"/>
    <cellStyle name="Input 5 3 2 3" xfId="21702" xr:uid="{00000000-0005-0000-0000-000064450000}"/>
    <cellStyle name="Input 5 3 2 4" xfId="21669" xr:uid="{00000000-0005-0000-0000-000065450000}"/>
    <cellStyle name="Input 5 3 2 5" xfId="21889" xr:uid="{00000000-0005-0000-0000-000066450000}"/>
    <cellStyle name="Input 5 3 2 6" xfId="22002" xr:uid="{00000000-0005-0000-0000-000067450000}"/>
    <cellStyle name="Input 5 3 2 7" xfId="21960" xr:uid="{00000000-0005-0000-0000-000068450000}"/>
    <cellStyle name="Input 5 3 3" xfId="21714" xr:uid="{00000000-0005-0000-0000-000069450000}"/>
    <cellStyle name="Input 5 3 4" xfId="21626" xr:uid="{00000000-0005-0000-0000-00006A450000}"/>
    <cellStyle name="Input 5 3 5" xfId="21864" xr:uid="{00000000-0005-0000-0000-00006B450000}"/>
    <cellStyle name="Input 5 3 6" xfId="22005" xr:uid="{00000000-0005-0000-0000-00006C450000}"/>
    <cellStyle name="Input 5 3 7" xfId="21858" xr:uid="{00000000-0005-0000-0000-00006D450000}"/>
    <cellStyle name="Input 5 3 8" xfId="21768" xr:uid="{00000000-0005-0000-0000-00006E450000}"/>
    <cellStyle name="Input 5 4" xfId="4620" xr:uid="{00000000-0005-0000-0000-00006F450000}"/>
    <cellStyle name="Input 5 4 2" xfId="5373" xr:uid="{00000000-0005-0000-0000-000070450000}"/>
    <cellStyle name="Input 5 4 2 2" xfId="21764" xr:uid="{00000000-0005-0000-0000-000071450000}"/>
    <cellStyle name="Input 5 4 2 3" xfId="22024" xr:uid="{00000000-0005-0000-0000-000072450000}"/>
    <cellStyle name="Input 5 4 2 4" xfId="21808" xr:uid="{00000000-0005-0000-0000-000073450000}"/>
    <cellStyle name="Input 5 4 2 5" xfId="21772" xr:uid="{00000000-0005-0000-0000-000074450000}"/>
    <cellStyle name="Input 5 4 2 6" xfId="21835" xr:uid="{00000000-0005-0000-0000-000075450000}"/>
    <cellStyle name="Input 5 4 2 7" xfId="21992" xr:uid="{00000000-0005-0000-0000-000076450000}"/>
    <cellStyle name="Input 5 4 3" xfId="21730" xr:uid="{00000000-0005-0000-0000-000077450000}"/>
    <cellStyle name="Input 5 4 4" xfId="21861" xr:uid="{00000000-0005-0000-0000-000078450000}"/>
    <cellStyle name="Input 5 4 5" xfId="21941" xr:uid="{00000000-0005-0000-0000-000079450000}"/>
    <cellStyle name="Input 5 4 6" xfId="21922" xr:uid="{00000000-0005-0000-0000-00007A450000}"/>
    <cellStyle name="Input 5 4 7" xfId="21865" xr:uid="{00000000-0005-0000-0000-00007B450000}"/>
    <cellStyle name="Input 5 4 8" xfId="21736" xr:uid="{00000000-0005-0000-0000-00007C450000}"/>
    <cellStyle name="Input 5 5" xfId="4581" xr:uid="{00000000-0005-0000-0000-00007D450000}"/>
    <cellStyle name="Input 5 5 2" xfId="6179" xr:uid="{00000000-0005-0000-0000-00007E450000}"/>
    <cellStyle name="Input 5 5 2 2" xfId="21783" xr:uid="{00000000-0005-0000-0000-00007F450000}"/>
    <cellStyle name="Input 5 5 2 3" xfId="21866" xr:uid="{00000000-0005-0000-0000-000080450000}"/>
    <cellStyle name="Input 5 5 2 4" xfId="21998" xr:uid="{00000000-0005-0000-0000-000081450000}"/>
    <cellStyle name="Input 5 5 2 5" xfId="21962" xr:uid="{00000000-0005-0000-0000-000082450000}"/>
    <cellStyle name="Input 5 5 2 6" xfId="21982" xr:uid="{00000000-0005-0000-0000-000083450000}"/>
    <cellStyle name="Input 5 5 2 7" xfId="21665" xr:uid="{00000000-0005-0000-0000-000084450000}"/>
    <cellStyle name="Input 5 5 3" xfId="21713" xr:uid="{00000000-0005-0000-0000-000085450000}"/>
    <cellStyle name="Input 5 5 4" xfId="21977" xr:uid="{00000000-0005-0000-0000-000086450000}"/>
    <cellStyle name="Input 5 5 5" xfId="21636" xr:uid="{00000000-0005-0000-0000-000087450000}"/>
    <cellStyle name="Input 5 5 6" xfId="21790" xr:uid="{00000000-0005-0000-0000-000088450000}"/>
    <cellStyle name="Input 5 5 7" xfId="21704" xr:uid="{00000000-0005-0000-0000-000089450000}"/>
    <cellStyle name="Input 5 5 8" xfId="21878" xr:uid="{00000000-0005-0000-0000-00008A450000}"/>
    <cellStyle name="Input 5 6" xfId="6182" xr:uid="{00000000-0005-0000-0000-00008B450000}"/>
    <cellStyle name="Input 5 6 2" xfId="21786" xr:uid="{00000000-0005-0000-0000-00008C450000}"/>
    <cellStyle name="Input 5 6 3" xfId="21789" xr:uid="{00000000-0005-0000-0000-00008D450000}"/>
    <cellStyle name="Input 5 6 4" xfId="21634" xr:uid="{00000000-0005-0000-0000-00008E450000}"/>
    <cellStyle name="Input 5 6 5" xfId="22006" xr:uid="{00000000-0005-0000-0000-00008F450000}"/>
    <cellStyle name="Input 5 6 6" xfId="21849" xr:uid="{00000000-0005-0000-0000-000090450000}"/>
    <cellStyle name="Input 5 6 7" xfId="21651" xr:uid="{00000000-0005-0000-0000-000091450000}"/>
    <cellStyle name="Input 5 7" xfId="21659" xr:uid="{00000000-0005-0000-0000-000092450000}"/>
    <cellStyle name="Input 5 8" xfId="21925" xr:uid="{00000000-0005-0000-0000-000093450000}"/>
    <cellStyle name="Input 5 9" xfId="21947" xr:uid="{00000000-0005-0000-0000-000094450000}"/>
    <cellStyle name="input highlight" xfId="2521" xr:uid="{00000000-0005-0000-0000-000095450000}"/>
    <cellStyle name="input highlight 2" xfId="2522" xr:uid="{00000000-0005-0000-0000-000096450000}"/>
    <cellStyle name="LineItemPrompt" xfId="404" xr:uid="{00000000-0005-0000-0000-000097450000}"/>
    <cellStyle name="LineItemValue" xfId="436" xr:uid="{00000000-0005-0000-0000-000098450000}"/>
    <cellStyle name="Linked Cell" xfId="59058" builtinId="24" customBuiltin="1"/>
    <cellStyle name="Linked Cell 2" xfId="2523" xr:uid="{00000000-0005-0000-0000-00009A450000}"/>
    <cellStyle name="Linked Cell 3" xfId="2524" xr:uid="{00000000-0005-0000-0000-00009B450000}"/>
    <cellStyle name="Linked Cell 4" xfId="2525" xr:uid="{00000000-0005-0000-0000-00009C450000}"/>
    <cellStyle name="Linked Cell 5" xfId="2526" xr:uid="{00000000-0005-0000-0000-00009D450000}"/>
    <cellStyle name="Manual-Input" xfId="28" xr:uid="{00000000-0005-0000-0000-00009E450000}"/>
    <cellStyle name="Manual-Input 2" xfId="74" xr:uid="{00000000-0005-0000-0000-00009F450000}"/>
    <cellStyle name="MonthHeader" xfId="363" xr:uid="{00000000-0005-0000-0000-0000A0450000}"/>
    <cellStyle name="Neutral" xfId="59054" builtinId="28" customBuiltin="1"/>
    <cellStyle name="Neutral 2" xfId="2527" xr:uid="{00000000-0005-0000-0000-0000A2450000}"/>
    <cellStyle name="Neutral 3" xfId="2528" xr:uid="{00000000-0005-0000-0000-0000A3450000}"/>
    <cellStyle name="Neutral 4" xfId="2529" xr:uid="{00000000-0005-0000-0000-0000A4450000}"/>
    <cellStyle name="Neutral 5" xfId="2530" xr:uid="{00000000-0005-0000-0000-0000A5450000}"/>
    <cellStyle name="Normal" xfId="0" builtinId="0"/>
    <cellStyle name="Normal [0]" xfId="169" xr:uid="{00000000-0005-0000-0000-0000A7450000}"/>
    <cellStyle name="Normal [2]" xfId="170" xr:uid="{00000000-0005-0000-0000-0000A8450000}"/>
    <cellStyle name="Normal 10" xfId="75" xr:uid="{00000000-0005-0000-0000-0000A9450000}"/>
    <cellStyle name="Normal 10 10" xfId="9287" xr:uid="{00000000-0005-0000-0000-0000AA450000}"/>
    <cellStyle name="Normal 10 11" xfId="366" xr:uid="{00000000-0005-0000-0000-0000AB450000}"/>
    <cellStyle name="Normal 10 2" xfId="76" xr:uid="{00000000-0005-0000-0000-0000AC450000}"/>
    <cellStyle name="Normal 10 2 2" xfId="77" xr:uid="{00000000-0005-0000-0000-0000AD450000}"/>
    <cellStyle name="Normal 10 2 2 2" xfId="295" xr:uid="{00000000-0005-0000-0000-0000AE450000}"/>
    <cellStyle name="Normal 10 2 2 2 2" xfId="2533" xr:uid="{00000000-0005-0000-0000-0000AF450000}"/>
    <cellStyle name="Normal 10 2 2 3" xfId="2532" xr:uid="{00000000-0005-0000-0000-0000B0450000}"/>
    <cellStyle name="Normal 10 2 2 4" xfId="22080" xr:uid="{00000000-0005-0000-0000-0000B1450000}"/>
    <cellStyle name="Normal 10 2 2 4 3" xfId="59104" xr:uid="{00000000-0005-0000-0000-0000B2450000}"/>
    <cellStyle name="Normal 10 2 3" xfId="294" xr:uid="{00000000-0005-0000-0000-0000B3450000}"/>
    <cellStyle name="Normal 10 2 3 2" xfId="2534" xr:uid="{00000000-0005-0000-0000-0000B4450000}"/>
    <cellStyle name="Normal 10 2 4" xfId="2531" xr:uid="{00000000-0005-0000-0000-0000B5450000}"/>
    <cellStyle name="Normal 10 2 5" xfId="22079" xr:uid="{00000000-0005-0000-0000-0000B6450000}"/>
    <cellStyle name="Normal 10 3" xfId="78" xr:uid="{00000000-0005-0000-0000-0000B7450000}"/>
    <cellStyle name="Normal 10 3 10" xfId="15682" xr:uid="{00000000-0005-0000-0000-0000B8450000}"/>
    <cellStyle name="Normal 10 3 10 2" xfId="34642" xr:uid="{00000000-0005-0000-0000-0000B9450000}"/>
    <cellStyle name="Normal 10 3 10 3" xfId="53106" xr:uid="{00000000-0005-0000-0000-0000BA450000}"/>
    <cellStyle name="Normal 10 3 11" xfId="22081" xr:uid="{00000000-0005-0000-0000-0000BB450000}"/>
    <cellStyle name="Normal 10 3 12" xfId="22337" xr:uid="{00000000-0005-0000-0000-0000BC450000}"/>
    <cellStyle name="Normal 10 3 13" xfId="40801" xr:uid="{00000000-0005-0000-0000-0000BD450000}"/>
    <cellStyle name="Normal 10 3 2" xfId="296" xr:uid="{00000000-0005-0000-0000-0000BE450000}"/>
    <cellStyle name="Normal 10 3 2 10" xfId="22338" xr:uid="{00000000-0005-0000-0000-0000BF450000}"/>
    <cellStyle name="Normal 10 3 2 11" xfId="40802" xr:uid="{00000000-0005-0000-0000-0000C0450000}"/>
    <cellStyle name="Normal 10 3 2 2" xfId="2535" xr:uid="{00000000-0005-0000-0000-0000C1450000}"/>
    <cellStyle name="Normal 10 3 2 2 2" xfId="2536" xr:uid="{00000000-0005-0000-0000-0000C2450000}"/>
    <cellStyle name="Normal 10 3 2 2 2 2" xfId="4012" xr:uid="{00000000-0005-0000-0000-0000C3450000}"/>
    <cellStyle name="Normal 10 3 2 2 2 2 2" xfId="5625" xr:uid="{00000000-0005-0000-0000-0000C4450000}"/>
    <cellStyle name="Normal 10 3 2 2 2 2 2 2" xfId="8710" xr:uid="{00000000-0005-0000-0000-0000C5450000}"/>
    <cellStyle name="Normal 10 3 2 2 2 2 2 2 2" xfId="14902" xr:uid="{00000000-0005-0000-0000-0000C6450000}"/>
    <cellStyle name="Normal 10 3 2 2 2 2 2 2 2 2" xfId="33862" xr:uid="{00000000-0005-0000-0000-0000C7450000}"/>
    <cellStyle name="Normal 10 3 2 2 2 2 2 2 2 3" xfId="52326" xr:uid="{00000000-0005-0000-0000-0000C8450000}"/>
    <cellStyle name="Normal 10 3 2 2 2 2 2 2 3" xfId="21054" xr:uid="{00000000-0005-0000-0000-0000C9450000}"/>
    <cellStyle name="Normal 10 3 2 2 2 2 2 2 3 2" xfId="40014" xr:uid="{00000000-0005-0000-0000-0000CA450000}"/>
    <cellStyle name="Normal 10 3 2 2 2 2 2 2 3 3" xfId="58478" xr:uid="{00000000-0005-0000-0000-0000CB450000}"/>
    <cellStyle name="Normal 10 3 2 2 2 2 2 2 4" xfId="27709" xr:uid="{00000000-0005-0000-0000-0000CC450000}"/>
    <cellStyle name="Normal 10 3 2 2 2 2 2 2 5" xfId="46173" xr:uid="{00000000-0005-0000-0000-0000CD450000}"/>
    <cellStyle name="Normal 10 3 2 2 2 2 2 3" xfId="11836" xr:uid="{00000000-0005-0000-0000-0000CE450000}"/>
    <cellStyle name="Normal 10 3 2 2 2 2 2 3 2" xfId="30796" xr:uid="{00000000-0005-0000-0000-0000CF450000}"/>
    <cellStyle name="Normal 10 3 2 2 2 2 2 3 3" xfId="49260" xr:uid="{00000000-0005-0000-0000-0000D0450000}"/>
    <cellStyle name="Normal 10 3 2 2 2 2 2 4" xfId="17988" xr:uid="{00000000-0005-0000-0000-0000D1450000}"/>
    <cellStyle name="Normal 10 3 2 2 2 2 2 4 2" xfId="36948" xr:uid="{00000000-0005-0000-0000-0000D2450000}"/>
    <cellStyle name="Normal 10 3 2 2 2 2 2 4 3" xfId="55412" xr:uid="{00000000-0005-0000-0000-0000D3450000}"/>
    <cellStyle name="Normal 10 3 2 2 2 2 2 5" xfId="24643" xr:uid="{00000000-0005-0000-0000-0000D4450000}"/>
    <cellStyle name="Normal 10 3 2 2 2 2 2 6" xfId="43107" xr:uid="{00000000-0005-0000-0000-0000D5450000}"/>
    <cellStyle name="Normal 10 3 2 2 2 2 3" xfId="7175" xr:uid="{00000000-0005-0000-0000-0000D6450000}"/>
    <cellStyle name="Normal 10 3 2 2 2 2 3 2" xfId="13368" xr:uid="{00000000-0005-0000-0000-0000D7450000}"/>
    <cellStyle name="Normal 10 3 2 2 2 2 3 2 2" xfId="32328" xr:uid="{00000000-0005-0000-0000-0000D8450000}"/>
    <cellStyle name="Normal 10 3 2 2 2 2 3 2 3" xfId="50792" xr:uid="{00000000-0005-0000-0000-0000D9450000}"/>
    <cellStyle name="Normal 10 3 2 2 2 2 3 3" xfId="19520" xr:uid="{00000000-0005-0000-0000-0000DA450000}"/>
    <cellStyle name="Normal 10 3 2 2 2 2 3 3 2" xfId="38480" xr:uid="{00000000-0005-0000-0000-0000DB450000}"/>
    <cellStyle name="Normal 10 3 2 2 2 2 3 3 3" xfId="56944" xr:uid="{00000000-0005-0000-0000-0000DC450000}"/>
    <cellStyle name="Normal 10 3 2 2 2 2 3 4" xfId="26175" xr:uid="{00000000-0005-0000-0000-0000DD450000}"/>
    <cellStyle name="Normal 10 3 2 2 2 2 3 5" xfId="44639" xr:uid="{00000000-0005-0000-0000-0000DE450000}"/>
    <cellStyle name="Normal 10 3 2 2 2 2 4" xfId="10302" xr:uid="{00000000-0005-0000-0000-0000DF450000}"/>
    <cellStyle name="Normal 10 3 2 2 2 2 4 2" xfId="29262" xr:uid="{00000000-0005-0000-0000-0000E0450000}"/>
    <cellStyle name="Normal 10 3 2 2 2 2 4 3" xfId="47726" xr:uid="{00000000-0005-0000-0000-0000E1450000}"/>
    <cellStyle name="Normal 10 3 2 2 2 2 5" xfId="16454" xr:uid="{00000000-0005-0000-0000-0000E2450000}"/>
    <cellStyle name="Normal 10 3 2 2 2 2 5 2" xfId="35414" xr:uid="{00000000-0005-0000-0000-0000E3450000}"/>
    <cellStyle name="Normal 10 3 2 2 2 2 5 3" xfId="53878" xr:uid="{00000000-0005-0000-0000-0000E4450000}"/>
    <cellStyle name="Normal 10 3 2 2 2 2 6" xfId="23109" xr:uid="{00000000-0005-0000-0000-0000E5450000}"/>
    <cellStyle name="Normal 10 3 2 2 2 2 7" xfId="41573" xr:uid="{00000000-0005-0000-0000-0000E6450000}"/>
    <cellStyle name="Normal 10 3 2 2 2 3" xfId="4843" xr:uid="{00000000-0005-0000-0000-0000E7450000}"/>
    <cellStyle name="Normal 10 3 2 2 2 3 2" xfId="7941" xr:uid="{00000000-0005-0000-0000-0000E8450000}"/>
    <cellStyle name="Normal 10 3 2 2 2 3 2 2" xfId="14133" xr:uid="{00000000-0005-0000-0000-0000E9450000}"/>
    <cellStyle name="Normal 10 3 2 2 2 3 2 2 2" xfId="33093" xr:uid="{00000000-0005-0000-0000-0000EA450000}"/>
    <cellStyle name="Normal 10 3 2 2 2 3 2 2 3" xfId="51557" xr:uid="{00000000-0005-0000-0000-0000EB450000}"/>
    <cellStyle name="Normal 10 3 2 2 2 3 2 3" xfId="20285" xr:uid="{00000000-0005-0000-0000-0000EC450000}"/>
    <cellStyle name="Normal 10 3 2 2 2 3 2 3 2" xfId="39245" xr:uid="{00000000-0005-0000-0000-0000ED450000}"/>
    <cellStyle name="Normal 10 3 2 2 2 3 2 3 3" xfId="57709" xr:uid="{00000000-0005-0000-0000-0000EE450000}"/>
    <cellStyle name="Normal 10 3 2 2 2 3 2 4" xfId="26940" xr:uid="{00000000-0005-0000-0000-0000EF450000}"/>
    <cellStyle name="Normal 10 3 2 2 2 3 2 5" xfId="45404" xr:uid="{00000000-0005-0000-0000-0000F0450000}"/>
    <cellStyle name="Normal 10 3 2 2 2 3 3" xfId="11067" xr:uid="{00000000-0005-0000-0000-0000F1450000}"/>
    <cellStyle name="Normal 10 3 2 2 2 3 3 2" xfId="30027" xr:uid="{00000000-0005-0000-0000-0000F2450000}"/>
    <cellStyle name="Normal 10 3 2 2 2 3 3 3" xfId="48491" xr:uid="{00000000-0005-0000-0000-0000F3450000}"/>
    <cellStyle name="Normal 10 3 2 2 2 3 4" xfId="17219" xr:uid="{00000000-0005-0000-0000-0000F4450000}"/>
    <cellStyle name="Normal 10 3 2 2 2 3 4 2" xfId="36179" xr:uid="{00000000-0005-0000-0000-0000F5450000}"/>
    <cellStyle name="Normal 10 3 2 2 2 3 4 3" xfId="54643" xr:uid="{00000000-0005-0000-0000-0000F6450000}"/>
    <cellStyle name="Normal 10 3 2 2 2 3 5" xfId="23874" xr:uid="{00000000-0005-0000-0000-0000F7450000}"/>
    <cellStyle name="Normal 10 3 2 2 2 3 6" xfId="42338" xr:uid="{00000000-0005-0000-0000-0000F8450000}"/>
    <cellStyle name="Normal 10 3 2 2 2 4" xfId="6406" xr:uid="{00000000-0005-0000-0000-0000F9450000}"/>
    <cellStyle name="Normal 10 3 2 2 2 4 2" xfId="12599" xr:uid="{00000000-0005-0000-0000-0000FA450000}"/>
    <cellStyle name="Normal 10 3 2 2 2 4 2 2" xfId="31559" xr:uid="{00000000-0005-0000-0000-0000FB450000}"/>
    <cellStyle name="Normal 10 3 2 2 2 4 2 3" xfId="50023" xr:uid="{00000000-0005-0000-0000-0000FC450000}"/>
    <cellStyle name="Normal 10 3 2 2 2 4 3" xfId="18751" xr:uid="{00000000-0005-0000-0000-0000FD450000}"/>
    <cellStyle name="Normal 10 3 2 2 2 4 3 2" xfId="37711" xr:uid="{00000000-0005-0000-0000-0000FE450000}"/>
    <cellStyle name="Normal 10 3 2 2 2 4 3 3" xfId="56175" xr:uid="{00000000-0005-0000-0000-0000FF450000}"/>
    <cellStyle name="Normal 10 3 2 2 2 4 4" xfId="25406" xr:uid="{00000000-0005-0000-0000-000000460000}"/>
    <cellStyle name="Normal 10 3 2 2 2 4 5" xfId="43870" xr:uid="{00000000-0005-0000-0000-000001460000}"/>
    <cellStyle name="Normal 10 3 2 2 2 5" xfId="9533" xr:uid="{00000000-0005-0000-0000-000002460000}"/>
    <cellStyle name="Normal 10 3 2 2 2 5 2" xfId="28493" xr:uid="{00000000-0005-0000-0000-000003460000}"/>
    <cellStyle name="Normal 10 3 2 2 2 5 3" xfId="46957" xr:uid="{00000000-0005-0000-0000-000004460000}"/>
    <cellStyle name="Normal 10 3 2 2 2 6" xfId="15685" xr:uid="{00000000-0005-0000-0000-000005460000}"/>
    <cellStyle name="Normal 10 3 2 2 2 6 2" xfId="34645" xr:uid="{00000000-0005-0000-0000-000006460000}"/>
    <cellStyle name="Normal 10 3 2 2 2 6 3" xfId="53109" xr:uid="{00000000-0005-0000-0000-000007460000}"/>
    <cellStyle name="Normal 10 3 2 2 2 7" xfId="22340" xr:uid="{00000000-0005-0000-0000-000008460000}"/>
    <cellStyle name="Normal 10 3 2 2 2 8" xfId="40804" xr:uid="{00000000-0005-0000-0000-000009460000}"/>
    <cellStyle name="Normal 10 3 2 2 3" xfId="4011" xr:uid="{00000000-0005-0000-0000-00000A460000}"/>
    <cellStyle name="Normal 10 3 2 2 3 2" xfId="5624" xr:uid="{00000000-0005-0000-0000-00000B460000}"/>
    <cellStyle name="Normal 10 3 2 2 3 2 2" xfId="8709" xr:uid="{00000000-0005-0000-0000-00000C460000}"/>
    <cellStyle name="Normal 10 3 2 2 3 2 2 2" xfId="14901" xr:uid="{00000000-0005-0000-0000-00000D460000}"/>
    <cellStyle name="Normal 10 3 2 2 3 2 2 2 2" xfId="33861" xr:uid="{00000000-0005-0000-0000-00000E460000}"/>
    <cellStyle name="Normal 10 3 2 2 3 2 2 2 3" xfId="52325" xr:uid="{00000000-0005-0000-0000-00000F460000}"/>
    <cellStyle name="Normal 10 3 2 2 3 2 2 3" xfId="21053" xr:uid="{00000000-0005-0000-0000-000010460000}"/>
    <cellStyle name="Normal 10 3 2 2 3 2 2 3 2" xfId="40013" xr:uid="{00000000-0005-0000-0000-000011460000}"/>
    <cellStyle name="Normal 10 3 2 2 3 2 2 3 3" xfId="58477" xr:uid="{00000000-0005-0000-0000-000012460000}"/>
    <cellStyle name="Normal 10 3 2 2 3 2 2 4" xfId="27708" xr:uid="{00000000-0005-0000-0000-000013460000}"/>
    <cellStyle name="Normal 10 3 2 2 3 2 2 5" xfId="46172" xr:uid="{00000000-0005-0000-0000-000014460000}"/>
    <cellStyle name="Normal 10 3 2 2 3 2 3" xfId="11835" xr:uid="{00000000-0005-0000-0000-000015460000}"/>
    <cellStyle name="Normal 10 3 2 2 3 2 3 2" xfId="30795" xr:uid="{00000000-0005-0000-0000-000016460000}"/>
    <cellStyle name="Normal 10 3 2 2 3 2 3 3" xfId="49259" xr:uid="{00000000-0005-0000-0000-000017460000}"/>
    <cellStyle name="Normal 10 3 2 2 3 2 4" xfId="17987" xr:uid="{00000000-0005-0000-0000-000018460000}"/>
    <cellStyle name="Normal 10 3 2 2 3 2 4 2" xfId="36947" xr:uid="{00000000-0005-0000-0000-000019460000}"/>
    <cellStyle name="Normal 10 3 2 2 3 2 4 3" xfId="55411" xr:uid="{00000000-0005-0000-0000-00001A460000}"/>
    <cellStyle name="Normal 10 3 2 2 3 2 5" xfId="24642" xr:uid="{00000000-0005-0000-0000-00001B460000}"/>
    <cellStyle name="Normal 10 3 2 2 3 2 6" xfId="43106" xr:uid="{00000000-0005-0000-0000-00001C460000}"/>
    <cellStyle name="Normal 10 3 2 2 3 3" xfId="7174" xr:uid="{00000000-0005-0000-0000-00001D460000}"/>
    <cellStyle name="Normal 10 3 2 2 3 3 2" xfId="13367" xr:uid="{00000000-0005-0000-0000-00001E460000}"/>
    <cellStyle name="Normal 10 3 2 2 3 3 2 2" xfId="32327" xr:uid="{00000000-0005-0000-0000-00001F460000}"/>
    <cellStyle name="Normal 10 3 2 2 3 3 2 3" xfId="50791" xr:uid="{00000000-0005-0000-0000-000020460000}"/>
    <cellStyle name="Normal 10 3 2 2 3 3 3" xfId="19519" xr:uid="{00000000-0005-0000-0000-000021460000}"/>
    <cellStyle name="Normal 10 3 2 2 3 3 3 2" xfId="38479" xr:uid="{00000000-0005-0000-0000-000022460000}"/>
    <cellStyle name="Normal 10 3 2 2 3 3 3 3" xfId="56943" xr:uid="{00000000-0005-0000-0000-000023460000}"/>
    <cellStyle name="Normal 10 3 2 2 3 3 4" xfId="26174" xr:uid="{00000000-0005-0000-0000-000024460000}"/>
    <cellStyle name="Normal 10 3 2 2 3 3 5" xfId="44638" xr:uid="{00000000-0005-0000-0000-000025460000}"/>
    <cellStyle name="Normal 10 3 2 2 3 4" xfId="10301" xr:uid="{00000000-0005-0000-0000-000026460000}"/>
    <cellStyle name="Normal 10 3 2 2 3 4 2" xfId="29261" xr:uid="{00000000-0005-0000-0000-000027460000}"/>
    <cellStyle name="Normal 10 3 2 2 3 4 3" xfId="47725" xr:uid="{00000000-0005-0000-0000-000028460000}"/>
    <cellStyle name="Normal 10 3 2 2 3 5" xfId="16453" xr:uid="{00000000-0005-0000-0000-000029460000}"/>
    <cellStyle name="Normal 10 3 2 2 3 5 2" xfId="35413" xr:uid="{00000000-0005-0000-0000-00002A460000}"/>
    <cellStyle name="Normal 10 3 2 2 3 5 3" xfId="53877" xr:uid="{00000000-0005-0000-0000-00002B460000}"/>
    <cellStyle name="Normal 10 3 2 2 3 6" xfId="23108" xr:uid="{00000000-0005-0000-0000-00002C460000}"/>
    <cellStyle name="Normal 10 3 2 2 3 7" xfId="41572" xr:uid="{00000000-0005-0000-0000-00002D460000}"/>
    <cellStyle name="Normal 10 3 2 2 4" xfId="4842" xr:uid="{00000000-0005-0000-0000-00002E460000}"/>
    <cellStyle name="Normal 10 3 2 2 4 2" xfId="7940" xr:uid="{00000000-0005-0000-0000-00002F460000}"/>
    <cellStyle name="Normal 10 3 2 2 4 2 2" xfId="14132" xr:uid="{00000000-0005-0000-0000-000030460000}"/>
    <cellStyle name="Normal 10 3 2 2 4 2 2 2" xfId="33092" xr:uid="{00000000-0005-0000-0000-000031460000}"/>
    <cellStyle name="Normal 10 3 2 2 4 2 2 3" xfId="51556" xr:uid="{00000000-0005-0000-0000-000032460000}"/>
    <cellStyle name="Normal 10 3 2 2 4 2 3" xfId="20284" xr:uid="{00000000-0005-0000-0000-000033460000}"/>
    <cellStyle name="Normal 10 3 2 2 4 2 3 2" xfId="39244" xr:uid="{00000000-0005-0000-0000-000034460000}"/>
    <cellStyle name="Normal 10 3 2 2 4 2 3 3" xfId="57708" xr:uid="{00000000-0005-0000-0000-000035460000}"/>
    <cellStyle name="Normal 10 3 2 2 4 2 4" xfId="26939" xr:uid="{00000000-0005-0000-0000-000036460000}"/>
    <cellStyle name="Normal 10 3 2 2 4 2 5" xfId="45403" xr:uid="{00000000-0005-0000-0000-000037460000}"/>
    <cellStyle name="Normal 10 3 2 2 4 3" xfId="11066" xr:uid="{00000000-0005-0000-0000-000038460000}"/>
    <cellStyle name="Normal 10 3 2 2 4 3 2" xfId="30026" xr:uid="{00000000-0005-0000-0000-000039460000}"/>
    <cellStyle name="Normal 10 3 2 2 4 3 3" xfId="48490" xr:uid="{00000000-0005-0000-0000-00003A460000}"/>
    <cellStyle name="Normal 10 3 2 2 4 4" xfId="17218" xr:uid="{00000000-0005-0000-0000-00003B460000}"/>
    <cellStyle name="Normal 10 3 2 2 4 4 2" xfId="36178" xr:uid="{00000000-0005-0000-0000-00003C460000}"/>
    <cellStyle name="Normal 10 3 2 2 4 4 3" xfId="54642" xr:uid="{00000000-0005-0000-0000-00003D460000}"/>
    <cellStyle name="Normal 10 3 2 2 4 5" xfId="23873" xr:uid="{00000000-0005-0000-0000-00003E460000}"/>
    <cellStyle name="Normal 10 3 2 2 4 6" xfId="42337" xr:uid="{00000000-0005-0000-0000-00003F460000}"/>
    <cellStyle name="Normal 10 3 2 2 5" xfId="6405" xr:uid="{00000000-0005-0000-0000-000040460000}"/>
    <cellStyle name="Normal 10 3 2 2 5 2" xfId="12598" xr:uid="{00000000-0005-0000-0000-000041460000}"/>
    <cellStyle name="Normal 10 3 2 2 5 2 2" xfId="31558" xr:uid="{00000000-0005-0000-0000-000042460000}"/>
    <cellStyle name="Normal 10 3 2 2 5 2 3" xfId="50022" xr:uid="{00000000-0005-0000-0000-000043460000}"/>
    <cellStyle name="Normal 10 3 2 2 5 3" xfId="18750" xr:uid="{00000000-0005-0000-0000-000044460000}"/>
    <cellStyle name="Normal 10 3 2 2 5 3 2" xfId="37710" xr:uid="{00000000-0005-0000-0000-000045460000}"/>
    <cellStyle name="Normal 10 3 2 2 5 3 3" xfId="56174" xr:uid="{00000000-0005-0000-0000-000046460000}"/>
    <cellStyle name="Normal 10 3 2 2 5 4" xfId="25405" xr:uid="{00000000-0005-0000-0000-000047460000}"/>
    <cellStyle name="Normal 10 3 2 2 5 5" xfId="43869" xr:uid="{00000000-0005-0000-0000-000048460000}"/>
    <cellStyle name="Normal 10 3 2 2 6" xfId="9532" xr:uid="{00000000-0005-0000-0000-000049460000}"/>
    <cellStyle name="Normal 10 3 2 2 6 2" xfId="28492" xr:uid="{00000000-0005-0000-0000-00004A460000}"/>
    <cellStyle name="Normal 10 3 2 2 6 3" xfId="46956" xr:uid="{00000000-0005-0000-0000-00004B460000}"/>
    <cellStyle name="Normal 10 3 2 2 7" xfId="15684" xr:uid="{00000000-0005-0000-0000-00004C460000}"/>
    <cellStyle name="Normal 10 3 2 2 7 2" xfId="34644" xr:uid="{00000000-0005-0000-0000-00004D460000}"/>
    <cellStyle name="Normal 10 3 2 2 7 3" xfId="53108" xr:uid="{00000000-0005-0000-0000-00004E460000}"/>
    <cellStyle name="Normal 10 3 2 2 8" xfId="22339" xr:uid="{00000000-0005-0000-0000-00004F460000}"/>
    <cellStyle name="Normal 10 3 2 2 9" xfId="40803" xr:uid="{00000000-0005-0000-0000-000050460000}"/>
    <cellStyle name="Normal 10 3 2 3" xfId="2537" xr:uid="{00000000-0005-0000-0000-000051460000}"/>
    <cellStyle name="Normal 10 3 2 3 2" xfId="2538" xr:uid="{00000000-0005-0000-0000-000052460000}"/>
    <cellStyle name="Normal 10 3 2 3 2 2" xfId="4014" xr:uid="{00000000-0005-0000-0000-000053460000}"/>
    <cellStyle name="Normal 10 3 2 3 2 2 2" xfId="5627" xr:uid="{00000000-0005-0000-0000-000054460000}"/>
    <cellStyle name="Normal 10 3 2 3 2 2 2 2" xfId="8712" xr:uid="{00000000-0005-0000-0000-000055460000}"/>
    <cellStyle name="Normal 10 3 2 3 2 2 2 2 2" xfId="14904" xr:uid="{00000000-0005-0000-0000-000056460000}"/>
    <cellStyle name="Normal 10 3 2 3 2 2 2 2 2 2" xfId="33864" xr:uid="{00000000-0005-0000-0000-000057460000}"/>
    <cellStyle name="Normal 10 3 2 3 2 2 2 2 2 3" xfId="52328" xr:uid="{00000000-0005-0000-0000-000058460000}"/>
    <cellStyle name="Normal 10 3 2 3 2 2 2 2 3" xfId="21056" xr:uid="{00000000-0005-0000-0000-000059460000}"/>
    <cellStyle name="Normal 10 3 2 3 2 2 2 2 3 2" xfId="40016" xr:uid="{00000000-0005-0000-0000-00005A460000}"/>
    <cellStyle name="Normal 10 3 2 3 2 2 2 2 3 3" xfId="58480" xr:uid="{00000000-0005-0000-0000-00005B460000}"/>
    <cellStyle name="Normal 10 3 2 3 2 2 2 2 4" xfId="27711" xr:uid="{00000000-0005-0000-0000-00005C460000}"/>
    <cellStyle name="Normal 10 3 2 3 2 2 2 2 5" xfId="46175" xr:uid="{00000000-0005-0000-0000-00005D460000}"/>
    <cellStyle name="Normal 10 3 2 3 2 2 2 3" xfId="11838" xr:uid="{00000000-0005-0000-0000-00005E460000}"/>
    <cellStyle name="Normal 10 3 2 3 2 2 2 3 2" xfId="30798" xr:uid="{00000000-0005-0000-0000-00005F460000}"/>
    <cellStyle name="Normal 10 3 2 3 2 2 2 3 3" xfId="49262" xr:uid="{00000000-0005-0000-0000-000060460000}"/>
    <cellStyle name="Normal 10 3 2 3 2 2 2 4" xfId="17990" xr:uid="{00000000-0005-0000-0000-000061460000}"/>
    <cellStyle name="Normal 10 3 2 3 2 2 2 4 2" xfId="36950" xr:uid="{00000000-0005-0000-0000-000062460000}"/>
    <cellStyle name="Normal 10 3 2 3 2 2 2 4 3" xfId="55414" xr:uid="{00000000-0005-0000-0000-000063460000}"/>
    <cellStyle name="Normal 10 3 2 3 2 2 2 5" xfId="24645" xr:uid="{00000000-0005-0000-0000-000064460000}"/>
    <cellStyle name="Normal 10 3 2 3 2 2 2 6" xfId="43109" xr:uid="{00000000-0005-0000-0000-000065460000}"/>
    <cellStyle name="Normal 10 3 2 3 2 2 3" xfId="7177" xr:uid="{00000000-0005-0000-0000-000066460000}"/>
    <cellStyle name="Normal 10 3 2 3 2 2 3 2" xfId="13370" xr:uid="{00000000-0005-0000-0000-000067460000}"/>
    <cellStyle name="Normal 10 3 2 3 2 2 3 2 2" xfId="32330" xr:uid="{00000000-0005-0000-0000-000068460000}"/>
    <cellStyle name="Normal 10 3 2 3 2 2 3 2 3" xfId="50794" xr:uid="{00000000-0005-0000-0000-000069460000}"/>
    <cellStyle name="Normal 10 3 2 3 2 2 3 3" xfId="19522" xr:uid="{00000000-0005-0000-0000-00006A460000}"/>
    <cellStyle name="Normal 10 3 2 3 2 2 3 3 2" xfId="38482" xr:uid="{00000000-0005-0000-0000-00006B460000}"/>
    <cellStyle name="Normal 10 3 2 3 2 2 3 3 3" xfId="56946" xr:uid="{00000000-0005-0000-0000-00006C460000}"/>
    <cellStyle name="Normal 10 3 2 3 2 2 3 4" xfId="26177" xr:uid="{00000000-0005-0000-0000-00006D460000}"/>
    <cellStyle name="Normal 10 3 2 3 2 2 3 5" xfId="44641" xr:uid="{00000000-0005-0000-0000-00006E460000}"/>
    <cellStyle name="Normal 10 3 2 3 2 2 4" xfId="10304" xr:uid="{00000000-0005-0000-0000-00006F460000}"/>
    <cellStyle name="Normal 10 3 2 3 2 2 4 2" xfId="29264" xr:uid="{00000000-0005-0000-0000-000070460000}"/>
    <cellStyle name="Normal 10 3 2 3 2 2 4 3" xfId="47728" xr:uid="{00000000-0005-0000-0000-000071460000}"/>
    <cellStyle name="Normal 10 3 2 3 2 2 5" xfId="16456" xr:uid="{00000000-0005-0000-0000-000072460000}"/>
    <cellStyle name="Normal 10 3 2 3 2 2 5 2" xfId="35416" xr:uid="{00000000-0005-0000-0000-000073460000}"/>
    <cellStyle name="Normal 10 3 2 3 2 2 5 3" xfId="53880" xr:uid="{00000000-0005-0000-0000-000074460000}"/>
    <cellStyle name="Normal 10 3 2 3 2 2 6" xfId="23111" xr:uid="{00000000-0005-0000-0000-000075460000}"/>
    <cellStyle name="Normal 10 3 2 3 2 2 7" xfId="41575" xr:uid="{00000000-0005-0000-0000-000076460000}"/>
    <cellStyle name="Normal 10 3 2 3 2 3" xfId="4845" xr:uid="{00000000-0005-0000-0000-000077460000}"/>
    <cellStyle name="Normal 10 3 2 3 2 3 2" xfId="7943" xr:uid="{00000000-0005-0000-0000-000078460000}"/>
    <cellStyle name="Normal 10 3 2 3 2 3 2 2" xfId="14135" xr:uid="{00000000-0005-0000-0000-000079460000}"/>
    <cellStyle name="Normal 10 3 2 3 2 3 2 2 2" xfId="33095" xr:uid="{00000000-0005-0000-0000-00007A460000}"/>
    <cellStyle name="Normal 10 3 2 3 2 3 2 2 3" xfId="51559" xr:uid="{00000000-0005-0000-0000-00007B460000}"/>
    <cellStyle name="Normal 10 3 2 3 2 3 2 3" xfId="20287" xr:uid="{00000000-0005-0000-0000-00007C460000}"/>
    <cellStyle name="Normal 10 3 2 3 2 3 2 3 2" xfId="39247" xr:uid="{00000000-0005-0000-0000-00007D460000}"/>
    <cellStyle name="Normal 10 3 2 3 2 3 2 3 3" xfId="57711" xr:uid="{00000000-0005-0000-0000-00007E460000}"/>
    <cellStyle name="Normal 10 3 2 3 2 3 2 4" xfId="26942" xr:uid="{00000000-0005-0000-0000-00007F460000}"/>
    <cellStyle name="Normal 10 3 2 3 2 3 2 5" xfId="45406" xr:uid="{00000000-0005-0000-0000-000080460000}"/>
    <cellStyle name="Normal 10 3 2 3 2 3 3" xfId="11069" xr:uid="{00000000-0005-0000-0000-000081460000}"/>
    <cellStyle name="Normal 10 3 2 3 2 3 3 2" xfId="30029" xr:uid="{00000000-0005-0000-0000-000082460000}"/>
    <cellStyle name="Normal 10 3 2 3 2 3 3 3" xfId="48493" xr:uid="{00000000-0005-0000-0000-000083460000}"/>
    <cellStyle name="Normal 10 3 2 3 2 3 4" xfId="17221" xr:uid="{00000000-0005-0000-0000-000084460000}"/>
    <cellStyle name="Normal 10 3 2 3 2 3 4 2" xfId="36181" xr:uid="{00000000-0005-0000-0000-000085460000}"/>
    <cellStyle name="Normal 10 3 2 3 2 3 4 3" xfId="54645" xr:uid="{00000000-0005-0000-0000-000086460000}"/>
    <cellStyle name="Normal 10 3 2 3 2 3 5" xfId="23876" xr:uid="{00000000-0005-0000-0000-000087460000}"/>
    <cellStyle name="Normal 10 3 2 3 2 3 6" xfId="42340" xr:uid="{00000000-0005-0000-0000-000088460000}"/>
    <cellStyle name="Normal 10 3 2 3 2 4" xfId="6408" xr:uid="{00000000-0005-0000-0000-000089460000}"/>
    <cellStyle name="Normal 10 3 2 3 2 4 2" xfId="12601" xr:uid="{00000000-0005-0000-0000-00008A460000}"/>
    <cellStyle name="Normal 10 3 2 3 2 4 2 2" xfId="31561" xr:uid="{00000000-0005-0000-0000-00008B460000}"/>
    <cellStyle name="Normal 10 3 2 3 2 4 2 3" xfId="50025" xr:uid="{00000000-0005-0000-0000-00008C460000}"/>
    <cellStyle name="Normal 10 3 2 3 2 4 3" xfId="18753" xr:uid="{00000000-0005-0000-0000-00008D460000}"/>
    <cellStyle name="Normal 10 3 2 3 2 4 3 2" xfId="37713" xr:uid="{00000000-0005-0000-0000-00008E460000}"/>
    <cellStyle name="Normal 10 3 2 3 2 4 3 3" xfId="56177" xr:uid="{00000000-0005-0000-0000-00008F460000}"/>
    <cellStyle name="Normal 10 3 2 3 2 4 4" xfId="25408" xr:uid="{00000000-0005-0000-0000-000090460000}"/>
    <cellStyle name="Normal 10 3 2 3 2 4 5" xfId="43872" xr:uid="{00000000-0005-0000-0000-000091460000}"/>
    <cellStyle name="Normal 10 3 2 3 2 5" xfId="9535" xr:uid="{00000000-0005-0000-0000-000092460000}"/>
    <cellStyle name="Normal 10 3 2 3 2 5 2" xfId="28495" xr:uid="{00000000-0005-0000-0000-000093460000}"/>
    <cellStyle name="Normal 10 3 2 3 2 5 3" xfId="46959" xr:uid="{00000000-0005-0000-0000-000094460000}"/>
    <cellStyle name="Normal 10 3 2 3 2 6" xfId="15687" xr:uid="{00000000-0005-0000-0000-000095460000}"/>
    <cellStyle name="Normal 10 3 2 3 2 6 2" xfId="34647" xr:uid="{00000000-0005-0000-0000-000096460000}"/>
    <cellStyle name="Normal 10 3 2 3 2 6 3" xfId="53111" xr:uid="{00000000-0005-0000-0000-000097460000}"/>
    <cellStyle name="Normal 10 3 2 3 2 7" xfId="22342" xr:uid="{00000000-0005-0000-0000-000098460000}"/>
    <cellStyle name="Normal 10 3 2 3 2 8" xfId="40806" xr:uid="{00000000-0005-0000-0000-000099460000}"/>
    <cellStyle name="Normal 10 3 2 3 3" xfId="4013" xr:uid="{00000000-0005-0000-0000-00009A460000}"/>
    <cellStyle name="Normal 10 3 2 3 3 2" xfId="5626" xr:uid="{00000000-0005-0000-0000-00009B460000}"/>
    <cellStyle name="Normal 10 3 2 3 3 2 2" xfId="8711" xr:uid="{00000000-0005-0000-0000-00009C460000}"/>
    <cellStyle name="Normal 10 3 2 3 3 2 2 2" xfId="14903" xr:uid="{00000000-0005-0000-0000-00009D460000}"/>
    <cellStyle name="Normal 10 3 2 3 3 2 2 2 2" xfId="33863" xr:uid="{00000000-0005-0000-0000-00009E460000}"/>
    <cellStyle name="Normal 10 3 2 3 3 2 2 2 3" xfId="52327" xr:uid="{00000000-0005-0000-0000-00009F460000}"/>
    <cellStyle name="Normal 10 3 2 3 3 2 2 3" xfId="21055" xr:uid="{00000000-0005-0000-0000-0000A0460000}"/>
    <cellStyle name="Normal 10 3 2 3 3 2 2 3 2" xfId="40015" xr:uid="{00000000-0005-0000-0000-0000A1460000}"/>
    <cellStyle name="Normal 10 3 2 3 3 2 2 3 3" xfId="58479" xr:uid="{00000000-0005-0000-0000-0000A2460000}"/>
    <cellStyle name="Normal 10 3 2 3 3 2 2 4" xfId="27710" xr:uid="{00000000-0005-0000-0000-0000A3460000}"/>
    <cellStyle name="Normal 10 3 2 3 3 2 2 5" xfId="46174" xr:uid="{00000000-0005-0000-0000-0000A4460000}"/>
    <cellStyle name="Normal 10 3 2 3 3 2 3" xfId="11837" xr:uid="{00000000-0005-0000-0000-0000A5460000}"/>
    <cellStyle name="Normal 10 3 2 3 3 2 3 2" xfId="30797" xr:uid="{00000000-0005-0000-0000-0000A6460000}"/>
    <cellStyle name="Normal 10 3 2 3 3 2 3 3" xfId="49261" xr:uid="{00000000-0005-0000-0000-0000A7460000}"/>
    <cellStyle name="Normal 10 3 2 3 3 2 4" xfId="17989" xr:uid="{00000000-0005-0000-0000-0000A8460000}"/>
    <cellStyle name="Normal 10 3 2 3 3 2 4 2" xfId="36949" xr:uid="{00000000-0005-0000-0000-0000A9460000}"/>
    <cellStyle name="Normal 10 3 2 3 3 2 4 3" xfId="55413" xr:uid="{00000000-0005-0000-0000-0000AA460000}"/>
    <cellStyle name="Normal 10 3 2 3 3 2 5" xfId="24644" xr:uid="{00000000-0005-0000-0000-0000AB460000}"/>
    <cellStyle name="Normal 10 3 2 3 3 2 6" xfId="43108" xr:uid="{00000000-0005-0000-0000-0000AC460000}"/>
    <cellStyle name="Normal 10 3 2 3 3 3" xfId="7176" xr:uid="{00000000-0005-0000-0000-0000AD460000}"/>
    <cellStyle name="Normal 10 3 2 3 3 3 2" xfId="13369" xr:uid="{00000000-0005-0000-0000-0000AE460000}"/>
    <cellStyle name="Normal 10 3 2 3 3 3 2 2" xfId="32329" xr:uid="{00000000-0005-0000-0000-0000AF460000}"/>
    <cellStyle name="Normal 10 3 2 3 3 3 2 3" xfId="50793" xr:uid="{00000000-0005-0000-0000-0000B0460000}"/>
    <cellStyle name="Normal 10 3 2 3 3 3 3" xfId="19521" xr:uid="{00000000-0005-0000-0000-0000B1460000}"/>
    <cellStyle name="Normal 10 3 2 3 3 3 3 2" xfId="38481" xr:uid="{00000000-0005-0000-0000-0000B2460000}"/>
    <cellStyle name="Normal 10 3 2 3 3 3 3 3" xfId="56945" xr:uid="{00000000-0005-0000-0000-0000B3460000}"/>
    <cellStyle name="Normal 10 3 2 3 3 3 4" xfId="26176" xr:uid="{00000000-0005-0000-0000-0000B4460000}"/>
    <cellStyle name="Normal 10 3 2 3 3 3 5" xfId="44640" xr:uid="{00000000-0005-0000-0000-0000B5460000}"/>
    <cellStyle name="Normal 10 3 2 3 3 4" xfId="10303" xr:uid="{00000000-0005-0000-0000-0000B6460000}"/>
    <cellStyle name="Normal 10 3 2 3 3 4 2" xfId="29263" xr:uid="{00000000-0005-0000-0000-0000B7460000}"/>
    <cellStyle name="Normal 10 3 2 3 3 4 3" xfId="47727" xr:uid="{00000000-0005-0000-0000-0000B8460000}"/>
    <cellStyle name="Normal 10 3 2 3 3 5" xfId="16455" xr:uid="{00000000-0005-0000-0000-0000B9460000}"/>
    <cellStyle name="Normal 10 3 2 3 3 5 2" xfId="35415" xr:uid="{00000000-0005-0000-0000-0000BA460000}"/>
    <cellStyle name="Normal 10 3 2 3 3 5 3" xfId="53879" xr:uid="{00000000-0005-0000-0000-0000BB460000}"/>
    <cellStyle name="Normal 10 3 2 3 3 6" xfId="23110" xr:uid="{00000000-0005-0000-0000-0000BC460000}"/>
    <cellStyle name="Normal 10 3 2 3 3 7" xfId="41574" xr:uid="{00000000-0005-0000-0000-0000BD460000}"/>
    <cellStyle name="Normal 10 3 2 3 4" xfId="4844" xr:uid="{00000000-0005-0000-0000-0000BE460000}"/>
    <cellStyle name="Normal 10 3 2 3 4 2" xfId="7942" xr:uid="{00000000-0005-0000-0000-0000BF460000}"/>
    <cellStyle name="Normal 10 3 2 3 4 2 2" xfId="14134" xr:uid="{00000000-0005-0000-0000-0000C0460000}"/>
    <cellStyle name="Normal 10 3 2 3 4 2 2 2" xfId="33094" xr:uid="{00000000-0005-0000-0000-0000C1460000}"/>
    <cellStyle name="Normal 10 3 2 3 4 2 2 3" xfId="51558" xr:uid="{00000000-0005-0000-0000-0000C2460000}"/>
    <cellStyle name="Normal 10 3 2 3 4 2 3" xfId="20286" xr:uid="{00000000-0005-0000-0000-0000C3460000}"/>
    <cellStyle name="Normal 10 3 2 3 4 2 3 2" xfId="39246" xr:uid="{00000000-0005-0000-0000-0000C4460000}"/>
    <cellStyle name="Normal 10 3 2 3 4 2 3 3" xfId="57710" xr:uid="{00000000-0005-0000-0000-0000C5460000}"/>
    <cellStyle name="Normal 10 3 2 3 4 2 4" xfId="26941" xr:uid="{00000000-0005-0000-0000-0000C6460000}"/>
    <cellStyle name="Normal 10 3 2 3 4 2 5" xfId="45405" xr:uid="{00000000-0005-0000-0000-0000C7460000}"/>
    <cellStyle name="Normal 10 3 2 3 4 3" xfId="11068" xr:uid="{00000000-0005-0000-0000-0000C8460000}"/>
    <cellStyle name="Normal 10 3 2 3 4 3 2" xfId="30028" xr:uid="{00000000-0005-0000-0000-0000C9460000}"/>
    <cellStyle name="Normal 10 3 2 3 4 3 3" xfId="48492" xr:uid="{00000000-0005-0000-0000-0000CA460000}"/>
    <cellStyle name="Normal 10 3 2 3 4 4" xfId="17220" xr:uid="{00000000-0005-0000-0000-0000CB460000}"/>
    <cellStyle name="Normal 10 3 2 3 4 4 2" xfId="36180" xr:uid="{00000000-0005-0000-0000-0000CC460000}"/>
    <cellStyle name="Normal 10 3 2 3 4 4 3" xfId="54644" xr:uid="{00000000-0005-0000-0000-0000CD460000}"/>
    <cellStyle name="Normal 10 3 2 3 4 5" xfId="23875" xr:uid="{00000000-0005-0000-0000-0000CE460000}"/>
    <cellStyle name="Normal 10 3 2 3 4 6" xfId="42339" xr:uid="{00000000-0005-0000-0000-0000CF460000}"/>
    <cellStyle name="Normal 10 3 2 3 5" xfId="6407" xr:uid="{00000000-0005-0000-0000-0000D0460000}"/>
    <cellStyle name="Normal 10 3 2 3 5 2" xfId="12600" xr:uid="{00000000-0005-0000-0000-0000D1460000}"/>
    <cellStyle name="Normal 10 3 2 3 5 2 2" xfId="31560" xr:uid="{00000000-0005-0000-0000-0000D2460000}"/>
    <cellStyle name="Normal 10 3 2 3 5 2 3" xfId="50024" xr:uid="{00000000-0005-0000-0000-0000D3460000}"/>
    <cellStyle name="Normal 10 3 2 3 5 3" xfId="18752" xr:uid="{00000000-0005-0000-0000-0000D4460000}"/>
    <cellStyle name="Normal 10 3 2 3 5 3 2" xfId="37712" xr:uid="{00000000-0005-0000-0000-0000D5460000}"/>
    <cellStyle name="Normal 10 3 2 3 5 3 3" xfId="56176" xr:uid="{00000000-0005-0000-0000-0000D6460000}"/>
    <cellStyle name="Normal 10 3 2 3 5 4" xfId="25407" xr:uid="{00000000-0005-0000-0000-0000D7460000}"/>
    <cellStyle name="Normal 10 3 2 3 5 5" xfId="43871" xr:uid="{00000000-0005-0000-0000-0000D8460000}"/>
    <cellStyle name="Normal 10 3 2 3 6" xfId="9534" xr:uid="{00000000-0005-0000-0000-0000D9460000}"/>
    <cellStyle name="Normal 10 3 2 3 6 2" xfId="28494" xr:uid="{00000000-0005-0000-0000-0000DA460000}"/>
    <cellStyle name="Normal 10 3 2 3 6 3" xfId="46958" xr:uid="{00000000-0005-0000-0000-0000DB460000}"/>
    <cellStyle name="Normal 10 3 2 3 7" xfId="15686" xr:uid="{00000000-0005-0000-0000-0000DC460000}"/>
    <cellStyle name="Normal 10 3 2 3 7 2" xfId="34646" xr:uid="{00000000-0005-0000-0000-0000DD460000}"/>
    <cellStyle name="Normal 10 3 2 3 7 3" xfId="53110" xr:uid="{00000000-0005-0000-0000-0000DE460000}"/>
    <cellStyle name="Normal 10 3 2 3 8" xfId="22341" xr:uid="{00000000-0005-0000-0000-0000DF460000}"/>
    <cellStyle name="Normal 10 3 2 3 9" xfId="40805" xr:uid="{00000000-0005-0000-0000-0000E0460000}"/>
    <cellStyle name="Normal 10 3 2 4" xfId="2539" xr:uid="{00000000-0005-0000-0000-0000E1460000}"/>
    <cellStyle name="Normal 10 3 2 4 2" xfId="4015" xr:uid="{00000000-0005-0000-0000-0000E2460000}"/>
    <cellStyle name="Normal 10 3 2 4 2 2" xfId="5628" xr:uid="{00000000-0005-0000-0000-0000E3460000}"/>
    <cellStyle name="Normal 10 3 2 4 2 2 2" xfId="8713" xr:uid="{00000000-0005-0000-0000-0000E4460000}"/>
    <cellStyle name="Normal 10 3 2 4 2 2 2 2" xfId="14905" xr:uid="{00000000-0005-0000-0000-0000E5460000}"/>
    <cellStyle name="Normal 10 3 2 4 2 2 2 2 2" xfId="33865" xr:uid="{00000000-0005-0000-0000-0000E6460000}"/>
    <cellStyle name="Normal 10 3 2 4 2 2 2 2 3" xfId="52329" xr:uid="{00000000-0005-0000-0000-0000E7460000}"/>
    <cellStyle name="Normal 10 3 2 4 2 2 2 3" xfId="21057" xr:uid="{00000000-0005-0000-0000-0000E8460000}"/>
    <cellStyle name="Normal 10 3 2 4 2 2 2 3 2" xfId="40017" xr:uid="{00000000-0005-0000-0000-0000E9460000}"/>
    <cellStyle name="Normal 10 3 2 4 2 2 2 3 3" xfId="58481" xr:uid="{00000000-0005-0000-0000-0000EA460000}"/>
    <cellStyle name="Normal 10 3 2 4 2 2 2 4" xfId="27712" xr:uid="{00000000-0005-0000-0000-0000EB460000}"/>
    <cellStyle name="Normal 10 3 2 4 2 2 2 5" xfId="46176" xr:uid="{00000000-0005-0000-0000-0000EC460000}"/>
    <cellStyle name="Normal 10 3 2 4 2 2 3" xfId="11839" xr:uid="{00000000-0005-0000-0000-0000ED460000}"/>
    <cellStyle name="Normal 10 3 2 4 2 2 3 2" xfId="30799" xr:uid="{00000000-0005-0000-0000-0000EE460000}"/>
    <cellStyle name="Normal 10 3 2 4 2 2 3 3" xfId="49263" xr:uid="{00000000-0005-0000-0000-0000EF460000}"/>
    <cellStyle name="Normal 10 3 2 4 2 2 4" xfId="17991" xr:uid="{00000000-0005-0000-0000-0000F0460000}"/>
    <cellStyle name="Normal 10 3 2 4 2 2 4 2" xfId="36951" xr:uid="{00000000-0005-0000-0000-0000F1460000}"/>
    <cellStyle name="Normal 10 3 2 4 2 2 4 3" xfId="55415" xr:uid="{00000000-0005-0000-0000-0000F2460000}"/>
    <cellStyle name="Normal 10 3 2 4 2 2 5" xfId="24646" xr:uid="{00000000-0005-0000-0000-0000F3460000}"/>
    <cellStyle name="Normal 10 3 2 4 2 2 6" xfId="43110" xr:uid="{00000000-0005-0000-0000-0000F4460000}"/>
    <cellStyle name="Normal 10 3 2 4 2 3" xfId="7178" xr:uid="{00000000-0005-0000-0000-0000F5460000}"/>
    <cellStyle name="Normal 10 3 2 4 2 3 2" xfId="13371" xr:uid="{00000000-0005-0000-0000-0000F6460000}"/>
    <cellStyle name="Normal 10 3 2 4 2 3 2 2" xfId="32331" xr:uid="{00000000-0005-0000-0000-0000F7460000}"/>
    <cellStyle name="Normal 10 3 2 4 2 3 2 3" xfId="50795" xr:uid="{00000000-0005-0000-0000-0000F8460000}"/>
    <cellStyle name="Normal 10 3 2 4 2 3 3" xfId="19523" xr:uid="{00000000-0005-0000-0000-0000F9460000}"/>
    <cellStyle name="Normal 10 3 2 4 2 3 3 2" xfId="38483" xr:uid="{00000000-0005-0000-0000-0000FA460000}"/>
    <cellStyle name="Normal 10 3 2 4 2 3 3 3" xfId="56947" xr:uid="{00000000-0005-0000-0000-0000FB460000}"/>
    <cellStyle name="Normal 10 3 2 4 2 3 4" xfId="26178" xr:uid="{00000000-0005-0000-0000-0000FC460000}"/>
    <cellStyle name="Normal 10 3 2 4 2 3 5" xfId="44642" xr:uid="{00000000-0005-0000-0000-0000FD460000}"/>
    <cellStyle name="Normal 10 3 2 4 2 4" xfId="10305" xr:uid="{00000000-0005-0000-0000-0000FE460000}"/>
    <cellStyle name="Normal 10 3 2 4 2 4 2" xfId="29265" xr:uid="{00000000-0005-0000-0000-0000FF460000}"/>
    <cellStyle name="Normal 10 3 2 4 2 4 3" xfId="47729" xr:uid="{00000000-0005-0000-0000-000000470000}"/>
    <cellStyle name="Normal 10 3 2 4 2 5" xfId="16457" xr:uid="{00000000-0005-0000-0000-000001470000}"/>
    <cellStyle name="Normal 10 3 2 4 2 5 2" xfId="35417" xr:uid="{00000000-0005-0000-0000-000002470000}"/>
    <cellStyle name="Normal 10 3 2 4 2 5 3" xfId="53881" xr:uid="{00000000-0005-0000-0000-000003470000}"/>
    <cellStyle name="Normal 10 3 2 4 2 6" xfId="23112" xr:uid="{00000000-0005-0000-0000-000004470000}"/>
    <cellStyle name="Normal 10 3 2 4 2 7" xfId="41576" xr:uid="{00000000-0005-0000-0000-000005470000}"/>
    <cellStyle name="Normal 10 3 2 4 3" xfId="4846" xr:uid="{00000000-0005-0000-0000-000006470000}"/>
    <cellStyle name="Normal 10 3 2 4 3 2" xfId="7944" xr:uid="{00000000-0005-0000-0000-000007470000}"/>
    <cellStyle name="Normal 10 3 2 4 3 2 2" xfId="14136" xr:uid="{00000000-0005-0000-0000-000008470000}"/>
    <cellStyle name="Normal 10 3 2 4 3 2 2 2" xfId="33096" xr:uid="{00000000-0005-0000-0000-000009470000}"/>
    <cellStyle name="Normal 10 3 2 4 3 2 2 3" xfId="51560" xr:uid="{00000000-0005-0000-0000-00000A470000}"/>
    <cellStyle name="Normal 10 3 2 4 3 2 3" xfId="20288" xr:uid="{00000000-0005-0000-0000-00000B470000}"/>
    <cellStyle name="Normal 10 3 2 4 3 2 3 2" xfId="39248" xr:uid="{00000000-0005-0000-0000-00000C470000}"/>
    <cellStyle name="Normal 10 3 2 4 3 2 3 3" xfId="57712" xr:uid="{00000000-0005-0000-0000-00000D470000}"/>
    <cellStyle name="Normal 10 3 2 4 3 2 4" xfId="26943" xr:uid="{00000000-0005-0000-0000-00000E470000}"/>
    <cellStyle name="Normal 10 3 2 4 3 2 5" xfId="45407" xr:uid="{00000000-0005-0000-0000-00000F470000}"/>
    <cellStyle name="Normal 10 3 2 4 3 3" xfId="11070" xr:uid="{00000000-0005-0000-0000-000010470000}"/>
    <cellStyle name="Normal 10 3 2 4 3 3 2" xfId="30030" xr:uid="{00000000-0005-0000-0000-000011470000}"/>
    <cellStyle name="Normal 10 3 2 4 3 3 3" xfId="48494" xr:uid="{00000000-0005-0000-0000-000012470000}"/>
    <cellStyle name="Normal 10 3 2 4 3 4" xfId="17222" xr:uid="{00000000-0005-0000-0000-000013470000}"/>
    <cellStyle name="Normal 10 3 2 4 3 4 2" xfId="36182" xr:uid="{00000000-0005-0000-0000-000014470000}"/>
    <cellStyle name="Normal 10 3 2 4 3 4 3" xfId="54646" xr:uid="{00000000-0005-0000-0000-000015470000}"/>
    <cellStyle name="Normal 10 3 2 4 3 5" xfId="23877" xr:uid="{00000000-0005-0000-0000-000016470000}"/>
    <cellStyle name="Normal 10 3 2 4 3 6" xfId="42341" xr:uid="{00000000-0005-0000-0000-000017470000}"/>
    <cellStyle name="Normal 10 3 2 4 4" xfId="6409" xr:uid="{00000000-0005-0000-0000-000018470000}"/>
    <cellStyle name="Normal 10 3 2 4 4 2" xfId="12602" xr:uid="{00000000-0005-0000-0000-000019470000}"/>
    <cellStyle name="Normal 10 3 2 4 4 2 2" xfId="31562" xr:uid="{00000000-0005-0000-0000-00001A470000}"/>
    <cellStyle name="Normal 10 3 2 4 4 2 3" xfId="50026" xr:uid="{00000000-0005-0000-0000-00001B470000}"/>
    <cellStyle name="Normal 10 3 2 4 4 3" xfId="18754" xr:uid="{00000000-0005-0000-0000-00001C470000}"/>
    <cellStyle name="Normal 10 3 2 4 4 3 2" xfId="37714" xr:uid="{00000000-0005-0000-0000-00001D470000}"/>
    <cellStyle name="Normal 10 3 2 4 4 3 3" xfId="56178" xr:uid="{00000000-0005-0000-0000-00001E470000}"/>
    <cellStyle name="Normal 10 3 2 4 4 4" xfId="25409" xr:uid="{00000000-0005-0000-0000-00001F470000}"/>
    <cellStyle name="Normal 10 3 2 4 4 5" xfId="43873" xr:uid="{00000000-0005-0000-0000-000020470000}"/>
    <cellStyle name="Normal 10 3 2 4 5" xfId="9536" xr:uid="{00000000-0005-0000-0000-000021470000}"/>
    <cellStyle name="Normal 10 3 2 4 5 2" xfId="28496" xr:uid="{00000000-0005-0000-0000-000022470000}"/>
    <cellStyle name="Normal 10 3 2 4 5 3" xfId="46960" xr:uid="{00000000-0005-0000-0000-000023470000}"/>
    <cellStyle name="Normal 10 3 2 4 6" xfId="15688" xr:uid="{00000000-0005-0000-0000-000024470000}"/>
    <cellStyle name="Normal 10 3 2 4 6 2" xfId="34648" xr:uid="{00000000-0005-0000-0000-000025470000}"/>
    <cellStyle name="Normal 10 3 2 4 6 3" xfId="53112" xr:uid="{00000000-0005-0000-0000-000026470000}"/>
    <cellStyle name="Normal 10 3 2 4 7" xfId="22343" xr:uid="{00000000-0005-0000-0000-000027470000}"/>
    <cellStyle name="Normal 10 3 2 4 8" xfId="40807" xr:uid="{00000000-0005-0000-0000-000028470000}"/>
    <cellStyle name="Normal 10 3 2 5" xfId="4010" xr:uid="{00000000-0005-0000-0000-000029470000}"/>
    <cellStyle name="Normal 10 3 2 5 2" xfId="5623" xr:uid="{00000000-0005-0000-0000-00002A470000}"/>
    <cellStyle name="Normal 10 3 2 5 2 2" xfId="8708" xr:uid="{00000000-0005-0000-0000-00002B470000}"/>
    <cellStyle name="Normal 10 3 2 5 2 2 2" xfId="14900" xr:uid="{00000000-0005-0000-0000-00002C470000}"/>
    <cellStyle name="Normal 10 3 2 5 2 2 2 2" xfId="33860" xr:uid="{00000000-0005-0000-0000-00002D470000}"/>
    <cellStyle name="Normal 10 3 2 5 2 2 2 3" xfId="52324" xr:uid="{00000000-0005-0000-0000-00002E470000}"/>
    <cellStyle name="Normal 10 3 2 5 2 2 3" xfId="21052" xr:uid="{00000000-0005-0000-0000-00002F470000}"/>
    <cellStyle name="Normal 10 3 2 5 2 2 3 2" xfId="40012" xr:uid="{00000000-0005-0000-0000-000030470000}"/>
    <cellStyle name="Normal 10 3 2 5 2 2 3 3" xfId="58476" xr:uid="{00000000-0005-0000-0000-000031470000}"/>
    <cellStyle name="Normal 10 3 2 5 2 2 4" xfId="27707" xr:uid="{00000000-0005-0000-0000-000032470000}"/>
    <cellStyle name="Normal 10 3 2 5 2 2 5" xfId="46171" xr:uid="{00000000-0005-0000-0000-000033470000}"/>
    <cellStyle name="Normal 10 3 2 5 2 3" xfId="11834" xr:uid="{00000000-0005-0000-0000-000034470000}"/>
    <cellStyle name="Normal 10 3 2 5 2 3 2" xfId="30794" xr:uid="{00000000-0005-0000-0000-000035470000}"/>
    <cellStyle name="Normal 10 3 2 5 2 3 3" xfId="49258" xr:uid="{00000000-0005-0000-0000-000036470000}"/>
    <cellStyle name="Normal 10 3 2 5 2 4" xfId="17986" xr:uid="{00000000-0005-0000-0000-000037470000}"/>
    <cellStyle name="Normal 10 3 2 5 2 4 2" xfId="36946" xr:uid="{00000000-0005-0000-0000-000038470000}"/>
    <cellStyle name="Normal 10 3 2 5 2 4 3" xfId="55410" xr:uid="{00000000-0005-0000-0000-000039470000}"/>
    <cellStyle name="Normal 10 3 2 5 2 5" xfId="24641" xr:uid="{00000000-0005-0000-0000-00003A470000}"/>
    <cellStyle name="Normal 10 3 2 5 2 6" xfId="43105" xr:uid="{00000000-0005-0000-0000-00003B470000}"/>
    <cellStyle name="Normal 10 3 2 5 3" xfId="7173" xr:uid="{00000000-0005-0000-0000-00003C470000}"/>
    <cellStyle name="Normal 10 3 2 5 3 2" xfId="13366" xr:uid="{00000000-0005-0000-0000-00003D470000}"/>
    <cellStyle name="Normal 10 3 2 5 3 2 2" xfId="32326" xr:uid="{00000000-0005-0000-0000-00003E470000}"/>
    <cellStyle name="Normal 10 3 2 5 3 2 3" xfId="50790" xr:uid="{00000000-0005-0000-0000-00003F470000}"/>
    <cellStyle name="Normal 10 3 2 5 3 3" xfId="19518" xr:uid="{00000000-0005-0000-0000-000040470000}"/>
    <cellStyle name="Normal 10 3 2 5 3 3 2" xfId="38478" xr:uid="{00000000-0005-0000-0000-000041470000}"/>
    <cellStyle name="Normal 10 3 2 5 3 3 3" xfId="56942" xr:uid="{00000000-0005-0000-0000-000042470000}"/>
    <cellStyle name="Normal 10 3 2 5 3 4" xfId="26173" xr:uid="{00000000-0005-0000-0000-000043470000}"/>
    <cellStyle name="Normal 10 3 2 5 3 5" xfId="44637" xr:uid="{00000000-0005-0000-0000-000044470000}"/>
    <cellStyle name="Normal 10 3 2 5 4" xfId="10300" xr:uid="{00000000-0005-0000-0000-000045470000}"/>
    <cellStyle name="Normal 10 3 2 5 4 2" xfId="29260" xr:uid="{00000000-0005-0000-0000-000046470000}"/>
    <cellStyle name="Normal 10 3 2 5 4 3" xfId="47724" xr:uid="{00000000-0005-0000-0000-000047470000}"/>
    <cellStyle name="Normal 10 3 2 5 5" xfId="16452" xr:uid="{00000000-0005-0000-0000-000048470000}"/>
    <cellStyle name="Normal 10 3 2 5 5 2" xfId="35412" xr:uid="{00000000-0005-0000-0000-000049470000}"/>
    <cellStyle name="Normal 10 3 2 5 5 3" xfId="53876" xr:uid="{00000000-0005-0000-0000-00004A470000}"/>
    <cellStyle name="Normal 10 3 2 5 6" xfId="23107" xr:uid="{00000000-0005-0000-0000-00004B470000}"/>
    <cellStyle name="Normal 10 3 2 5 7" xfId="41571" xr:uid="{00000000-0005-0000-0000-00004C470000}"/>
    <cellStyle name="Normal 10 3 2 6" xfId="4841" xr:uid="{00000000-0005-0000-0000-00004D470000}"/>
    <cellStyle name="Normal 10 3 2 6 2" xfId="7939" xr:uid="{00000000-0005-0000-0000-00004E470000}"/>
    <cellStyle name="Normal 10 3 2 6 2 2" xfId="14131" xr:uid="{00000000-0005-0000-0000-00004F470000}"/>
    <cellStyle name="Normal 10 3 2 6 2 2 2" xfId="33091" xr:uid="{00000000-0005-0000-0000-000050470000}"/>
    <cellStyle name="Normal 10 3 2 6 2 2 3" xfId="51555" xr:uid="{00000000-0005-0000-0000-000051470000}"/>
    <cellStyle name="Normal 10 3 2 6 2 3" xfId="20283" xr:uid="{00000000-0005-0000-0000-000052470000}"/>
    <cellStyle name="Normal 10 3 2 6 2 3 2" xfId="39243" xr:uid="{00000000-0005-0000-0000-000053470000}"/>
    <cellStyle name="Normal 10 3 2 6 2 3 3" xfId="57707" xr:uid="{00000000-0005-0000-0000-000054470000}"/>
    <cellStyle name="Normal 10 3 2 6 2 4" xfId="26938" xr:uid="{00000000-0005-0000-0000-000055470000}"/>
    <cellStyle name="Normal 10 3 2 6 2 5" xfId="45402" xr:uid="{00000000-0005-0000-0000-000056470000}"/>
    <cellStyle name="Normal 10 3 2 6 3" xfId="11065" xr:uid="{00000000-0005-0000-0000-000057470000}"/>
    <cellStyle name="Normal 10 3 2 6 3 2" xfId="30025" xr:uid="{00000000-0005-0000-0000-000058470000}"/>
    <cellStyle name="Normal 10 3 2 6 3 3" xfId="48489" xr:uid="{00000000-0005-0000-0000-000059470000}"/>
    <cellStyle name="Normal 10 3 2 6 4" xfId="17217" xr:uid="{00000000-0005-0000-0000-00005A470000}"/>
    <cellStyle name="Normal 10 3 2 6 4 2" xfId="36177" xr:uid="{00000000-0005-0000-0000-00005B470000}"/>
    <cellStyle name="Normal 10 3 2 6 4 3" xfId="54641" xr:uid="{00000000-0005-0000-0000-00005C470000}"/>
    <cellStyle name="Normal 10 3 2 6 5" xfId="23872" xr:uid="{00000000-0005-0000-0000-00005D470000}"/>
    <cellStyle name="Normal 10 3 2 6 6" xfId="42336" xr:uid="{00000000-0005-0000-0000-00005E470000}"/>
    <cellStyle name="Normal 10 3 2 7" xfId="6404" xr:uid="{00000000-0005-0000-0000-00005F470000}"/>
    <cellStyle name="Normal 10 3 2 7 2" xfId="12597" xr:uid="{00000000-0005-0000-0000-000060470000}"/>
    <cellStyle name="Normal 10 3 2 7 2 2" xfId="31557" xr:uid="{00000000-0005-0000-0000-000061470000}"/>
    <cellStyle name="Normal 10 3 2 7 2 3" xfId="50021" xr:uid="{00000000-0005-0000-0000-000062470000}"/>
    <cellStyle name="Normal 10 3 2 7 3" xfId="18749" xr:uid="{00000000-0005-0000-0000-000063470000}"/>
    <cellStyle name="Normal 10 3 2 7 3 2" xfId="37709" xr:uid="{00000000-0005-0000-0000-000064470000}"/>
    <cellStyle name="Normal 10 3 2 7 3 3" xfId="56173" xr:uid="{00000000-0005-0000-0000-000065470000}"/>
    <cellStyle name="Normal 10 3 2 7 4" xfId="25404" xr:uid="{00000000-0005-0000-0000-000066470000}"/>
    <cellStyle name="Normal 10 3 2 7 5" xfId="43868" xr:uid="{00000000-0005-0000-0000-000067470000}"/>
    <cellStyle name="Normal 10 3 2 8" xfId="9531" xr:uid="{00000000-0005-0000-0000-000068470000}"/>
    <cellStyle name="Normal 10 3 2 8 2" xfId="28491" xr:uid="{00000000-0005-0000-0000-000069470000}"/>
    <cellStyle name="Normal 10 3 2 8 3" xfId="46955" xr:uid="{00000000-0005-0000-0000-00006A470000}"/>
    <cellStyle name="Normal 10 3 2 9" xfId="15683" xr:uid="{00000000-0005-0000-0000-00006B470000}"/>
    <cellStyle name="Normal 10 3 2 9 2" xfId="34643" xr:uid="{00000000-0005-0000-0000-00006C470000}"/>
    <cellStyle name="Normal 10 3 2 9 3" xfId="53107" xr:uid="{00000000-0005-0000-0000-00006D470000}"/>
    <cellStyle name="Normal 10 3 3" xfId="2540" xr:uid="{00000000-0005-0000-0000-00006E470000}"/>
    <cellStyle name="Normal 10 3 3 2" xfId="2541" xr:uid="{00000000-0005-0000-0000-00006F470000}"/>
    <cellStyle name="Normal 10 3 3 2 2" xfId="4017" xr:uid="{00000000-0005-0000-0000-000070470000}"/>
    <cellStyle name="Normal 10 3 3 2 2 2" xfId="5630" xr:uid="{00000000-0005-0000-0000-000071470000}"/>
    <cellStyle name="Normal 10 3 3 2 2 2 2" xfId="8715" xr:uid="{00000000-0005-0000-0000-000072470000}"/>
    <cellStyle name="Normal 10 3 3 2 2 2 2 2" xfId="14907" xr:uid="{00000000-0005-0000-0000-000073470000}"/>
    <cellStyle name="Normal 10 3 3 2 2 2 2 2 2" xfId="33867" xr:uid="{00000000-0005-0000-0000-000074470000}"/>
    <cellStyle name="Normal 10 3 3 2 2 2 2 2 3" xfId="52331" xr:uid="{00000000-0005-0000-0000-000075470000}"/>
    <cellStyle name="Normal 10 3 3 2 2 2 2 3" xfId="21059" xr:uid="{00000000-0005-0000-0000-000076470000}"/>
    <cellStyle name="Normal 10 3 3 2 2 2 2 3 2" xfId="40019" xr:uid="{00000000-0005-0000-0000-000077470000}"/>
    <cellStyle name="Normal 10 3 3 2 2 2 2 3 3" xfId="58483" xr:uid="{00000000-0005-0000-0000-000078470000}"/>
    <cellStyle name="Normal 10 3 3 2 2 2 2 4" xfId="27714" xr:uid="{00000000-0005-0000-0000-000079470000}"/>
    <cellStyle name="Normal 10 3 3 2 2 2 2 5" xfId="46178" xr:uid="{00000000-0005-0000-0000-00007A470000}"/>
    <cellStyle name="Normal 10 3 3 2 2 2 3" xfId="11841" xr:uid="{00000000-0005-0000-0000-00007B470000}"/>
    <cellStyle name="Normal 10 3 3 2 2 2 3 2" xfId="30801" xr:uid="{00000000-0005-0000-0000-00007C470000}"/>
    <cellStyle name="Normal 10 3 3 2 2 2 3 3" xfId="49265" xr:uid="{00000000-0005-0000-0000-00007D470000}"/>
    <cellStyle name="Normal 10 3 3 2 2 2 4" xfId="17993" xr:uid="{00000000-0005-0000-0000-00007E470000}"/>
    <cellStyle name="Normal 10 3 3 2 2 2 4 2" xfId="36953" xr:uid="{00000000-0005-0000-0000-00007F470000}"/>
    <cellStyle name="Normal 10 3 3 2 2 2 4 3" xfId="55417" xr:uid="{00000000-0005-0000-0000-000080470000}"/>
    <cellStyle name="Normal 10 3 3 2 2 2 5" xfId="24648" xr:uid="{00000000-0005-0000-0000-000081470000}"/>
    <cellStyle name="Normal 10 3 3 2 2 2 6" xfId="43112" xr:uid="{00000000-0005-0000-0000-000082470000}"/>
    <cellStyle name="Normal 10 3 3 2 2 3" xfId="7180" xr:uid="{00000000-0005-0000-0000-000083470000}"/>
    <cellStyle name="Normal 10 3 3 2 2 3 2" xfId="13373" xr:uid="{00000000-0005-0000-0000-000084470000}"/>
    <cellStyle name="Normal 10 3 3 2 2 3 2 2" xfId="32333" xr:uid="{00000000-0005-0000-0000-000085470000}"/>
    <cellStyle name="Normal 10 3 3 2 2 3 2 3" xfId="50797" xr:uid="{00000000-0005-0000-0000-000086470000}"/>
    <cellStyle name="Normal 10 3 3 2 2 3 3" xfId="19525" xr:uid="{00000000-0005-0000-0000-000087470000}"/>
    <cellStyle name="Normal 10 3 3 2 2 3 3 2" xfId="38485" xr:uid="{00000000-0005-0000-0000-000088470000}"/>
    <cellStyle name="Normal 10 3 3 2 2 3 3 3" xfId="56949" xr:uid="{00000000-0005-0000-0000-000089470000}"/>
    <cellStyle name="Normal 10 3 3 2 2 3 4" xfId="26180" xr:uid="{00000000-0005-0000-0000-00008A470000}"/>
    <cellStyle name="Normal 10 3 3 2 2 3 5" xfId="44644" xr:uid="{00000000-0005-0000-0000-00008B470000}"/>
    <cellStyle name="Normal 10 3 3 2 2 4" xfId="10307" xr:uid="{00000000-0005-0000-0000-00008C470000}"/>
    <cellStyle name="Normal 10 3 3 2 2 4 2" xfId="29267" xr:uid="{00000000-0005-0000-0000-00008D470000}"/>
    <cellStyle name="Normal 10 3 3 2 2 4 3" xfId="47731" xr:uid="{00000000-0005-0000-0000-00008E470000}"/>
    <cellStyle name="Normal 10 3 3 2 2 5" xfId="16459" xr:uid="{00000000-0005-0000-0000-00008F470000}"/>
    <cellStyle name="Normal 10 3 3 2 2 5 2" xfId="35419" xr:uid="{00000000-0005-0000-0000-000090470000}"/>
    <cellStyle name="Normal 10 3 3 2 2 5 3" xfId="53883" xr:uid="{00000000-0005-0000-0000-000091470000}"/>
    <cellStyle name="Normal 10 3 3 2 2 6" xfId="23114" xr:uid="{00000000-0005-0000-0000-000092470000}"/>
    <cellStyle name="Normal 10 3 3 2 2 7" xfId="41578" xr:uid="{00000000-0005-0000-0000-000093470000}"/>
    <cellStyle name="Normal 10 3 3 2 3" xfId="4848" xr:uid="{00000000-0005-0000-0000-000094470000}"/>
    <cellStyle name="Normal 10 3 3 2 3 2" xfId="7946" xr:uid="{00000000-0005-0000-0000-000095470000}"/>
    <cellStyle name="Normal 10 3 3 2 3 2 2" xfId="14138" xr:uid="{00000000-0005-0000-0000-000096470000}"/>
    <cellStyle name="Normal 10 3 3 2 3 2 2 2" xfId="33098" xr:uid="{00000000-0005-0000-0000-000097470000}"/>
    <cellStyle name="Normal 10 3 3 2 3 2 2 3" xfId="51562" xr:uid="{00000000-0005-0000-0000-000098470000}"/>
    <cellStyle name="Normal 10 3 3 2 3 2 3" xfId="20290" xr:uid="{00000000-0005-0000-0000-000099470000}"/>
    <cellStyle name="Normal 10 3 3 2 3 2 3 2" xfId="39250" xr:uid="{00000000-0005-0000-0000-00009A470000}"/>
    <cellStyle name="Normal 10 3 3 2 3 2 3 3" xfId="57714" xr:uid="{00000000-0005-0000-0000-00009B470000}"/>
    <cellStyle name="Normal 10 3 3 2 3 2 4" xfId="26945" xr:uid="{00000000-0005-0000-0000-00009C470000}"/>
    <cellStyle name="Normal 10 3 3 2 3 2 5" xfId="45409" xr:uid="{00000000-0005-0000-0000-00009D470000}"/>
    <cellStyle name="Normal 10 3 3 2 3 3" xfId="11072" xr:uid="{00000000-0005-0000-0000-00009E470000}"/>
    <cellStyle name="Normal 10 3 3 2 3 3 2" xfId="30032" xr:uid="{00000000-0005-0000-0000-00009F470000}"/>
    <cellStyle name="Normal 10 3 3 2 3 3 3" xfId="48496" xr:uid="{00000000-0005-0000-0000-0000A0470000}"/>
    <cellStyle name="Normal 10 3 3 2 3 4" xfId="17224" xr:uid="{00000000-0005-0000-0000-0000A1470000}"/>
    <cellStyle name="Normal 10 3 3 2 3 4 2" xfId="36184" xr:uid="{00000000-0005-0000-0000-0000A2470000}"/>
    <cellStyle name="Normal 10 3 3 2 3 4 3" xfId="54648" xr:uid="{00000000-0005-0000-0000-0000A3470000}"/>
    <cellStyle name="Normal 10 3 3 2 3 5" xfId="23879" xr:uid="{00000000-0005-0000-0000-0000A4470000}"/>
    <cellStyle name="Normal 10 3 3 2 3 6" xfId="42343" xr:uid="{00000000-0005-0000-0000-0000A5470000}"/>
    <cellStyle name="Normal 10 3 3 2 4" xfId="6411" xr:uid="{00000000-0005-0000-0000-0000A6470000}"/>
    <cellStyle name="Normal 10 3 3 2 4 2" xfId="12604" xr:uid="{00000000-0005-0000-0000-0000A7470000}"/>
    <cellStyle name="Normal 10 3 3 2 4 2 2" xfId="31564" xr:uid="{00000000-0005-0000-0000-0000A8470000}"/>
    <cellStyle name="Normal 10 3 3 2 4 2 3" xfId="50028" xr:uid="{00000000-0005-0000-0000-0000A9470000}"/>
    <cellStyle name="Normal 10 3 3 2 4 3" xfId="18756" xr:uid="{00000000-0005-0000-0000-0000AA470000}"/>
    <cellStyle name="Normal 10 3 3 2 4 3 2" xfId="37716" xr:uid="{00000000-0005-0000-0000-0000AB470000}"/>
    <cellStyle name="Normal 10 3 3 2 4 3 3" xfId="56180" xr:uid="{00000000-0005-0000-0000-0000AC470000}"/>
    <cellStyle name="Normal 10 3 3 2 4 4" xfId="25411" xr:uid="{00000000-0005-0000-0000-0000AD470000}"/>
    <cellStyle name="Normal 10 3 3 2 4 5" xfId="43875" xr:uid="{00000000-0005-0000-0000-0000AE470000}"/>
    <cellStyle name="Normal 10 3 3 2 5" xfId="9538" xr:uid="{00000000-0005-0000-0000-0000AF470000}"/>
    <cellStyle name="Normal 10 3 3 2 5 2" xfId="28498" xr:uid="{00000000-0005-0000-0000-0000B0470000}"/>
    <cellStyle name="Normal 10 3 3 2 5 3" xfId="46962" xr:uid="{00000000-0005-0000-0000-0000B1470000}"/>
    <cellStyle name="Normal 10 3 3 2 6" xfId="15690" xr:uid="{00000000-0005-0000-0000-0000B2470000}"/>
    <cellStyle name="Normal 10 3 3 2 6 2" xfId="34650" xr:uid="{00000000-0005-0000-0000-0000B3470000}"/>
    <cellStyle name="Normal 10 3 3 2 6 3" xfId="53114" xr:uid="{00000000-0005-0000-0000-0000B4470000}"/>
    <cellStyle name="Normal 10 3 3 2 7" xfId="22345" xr:uid="{00000000-0005-0000-0000-0000B5470000}"/>
    <cellStyle name="Normal 10 3 3 2 8" xfId="40809" xr:uid="{00000000-0005-0000-0000-0000B6470000}"/>
    <cellStyle name="Normal 10 3 3 3" xfId="4016" xr:uid="{00000000-0005-0000-0000-0000B7470000}"/>
    <cellStyle name="Normal 10 3 3 3 2" xfId="5629" xr:uid="{00000000-0005-0000-0000-0000B8470000}"/>
    <cellStyle name="Normal 10 3 3 3 2 2" xfId="8714" xr:uid="{00000000-0005-0000-0000-0000B9470000}"/>
    <cellStyle name="Normal 10 3 3 3 2 2 2" xfId="14906" xr:uid="{00000000-0005-0000-0000-0000BA470000}"/>
    <cellStyle name="Normal 10 3 3 3 2 2 2 2" xfId="33866" xr:uid="{00000000-0005-0000-0000-0000BB470000}"/>
    <cellStyle name="Normal 10 3 3 3 2 2 2 3" xfId="52330" xr:uid="{00000000-0005-0000-0000-0000BC470000}"/>
    <cellStyle name="Normal 10 3 3 3 2 2 3" xfId="21058" xr:uid="{00000000-0005-0000-0000-0000BD470000}"/>
    <cellStyle name="Normal 10 3 3 3 2 2 3 2" xfId="40018" xr:uid="{00000000-0005-0000-0000-0000BE470000}"/>
    <cellStyle name="Normal 10 3 3 3 2 2 3 3" xfId="58482" xr:uid="{00000000-0005-0000-0000-0000BF470000}"/>
    <cellStyle name="Normal 10 3 3 3 2 2 4" xfId="27713" xr:uid="{00000000-0005-0000-0000-0000C0470000}"/>
    <cellStyle name="Normal 10 3 3 3 2 2 5" xfId="46177" xr:uid="{00000000-0005-0000-0000-0000C1470000}"/>
    <cellStyle name="Normal 10 3 3 3 2 3" xfId="11840" xr:uid="{00000000-0005-0000-0000-0000C2470000}"/>
    <cellStyle name="Normal 10 3 3 3 2 3 2" xfId="30800" xr:uid="{00000000-0005-0000-0000-0000C3470000}"/>
    <cellStyle name="Normal 10 3 3 3 2 3 3" xfId="49264" xr:uid="{00000000-0005-0000-0000-0000C4470000}"/>
    <cellStyle name="Normal 10 3 3 3 2 4" xfId="17992" xr:uid="{00000000-0005-0000-0000-0000C5470000}"/>
    <cellStyle name="Normal 10 3 3 3 2 4 2" xfId="36952" xr:uid="{00000000-0005-0000-0000-0000C6470000}"/>
    <cellStyle name="Normal 10 3 3 3 2 4 3" xfId="55416" xr:uid="{00000000-0005-0000-0000-0000C7470000}"/>
    <cellStyle name="Normal 10 3 3 3 2 5" xfId="24647" xr:uid="{00000000-0005-0000-0000-0000C8470000}"/>
    <cellStyle name="Normal 10 3 3 3 2 6" xfId="43111" xr:uid="{00000000-0005-0000-0000-0000C9470000}"/>
    <cellStyle name="Normal 10 3 3 3 3" xfId="7179" xr:uid="{00000000-0005-0000-0000-0000CA470000}"/>
    <cellStyle name="Normal 10 3 3 3 3 2" xfId="13372" xr:uid="{00000000-0005-0000-0000-0000CB470000}"/>
    <cellStyle name="Normal 10 3 3 3 3 2 2" xfId="32332" xr:uid="{00000000-0005-0000-0000-0000CC470000}"/>
    <cellStyle name="Normal 10 3 3 3 3 2 3" xfId="50796" xr:uid="{00000000-0005-0000-0000-0000CD470000}"/>
    <cellStyle name="Normal 10 3 3 3 3 3" xfId="19524" xr:uid="{00000000-0005-0000-0000-0000CE470000}"/>
    <cellStyle name="Normal 10 3 3 3 3 3 2" xfId="38484" xr:uid="{00000000-0005-0000-0000-0000CF470000}"/>
    <cellStyle name="Normal 10 3 3 3 3 3 3" xfId="56948" xr:uid="{00000000-0005-0000-0000-0000D0470000}"/>
    <cellStyle name="Normal 10 3 3 3 3 4" xfId="26179" xr:uid="{00000000-0005-0000-0000-0000D1470000}"/>
    <cellStyle name="Normal 10 3 3 3 3 5" xfId="44643" xr:uid="{00000000-0005-0000-0000-0000D2470000}"/>
    <cellStyle name="Normal 10 3 3 3 4" xfId="10306" xr:uid="{00000000-0005-0000-0000-0000D3470000}"/>
    <cellStyle name="Normal 10 3 3 3 4 2" xfId="29266" xr:uid="{00000000-0005-0000-0000-0000D4470000}"/>
    <cellStyle name="Normal 10 3 3 3 4 3" xfId="47730" xr:uid="{00000000-0005-0000-0000-0000D5470000}"/>
    <cellStyle name="Normal 10 3 3 3 5" xfId="16458" xr:uid="{00000000-0005-0000-0000-0000D6470000}"/>
    <cellStyle name="Normal 10 3 3 3 5 2" xfId="35418" xr:uid="{00000000-0005-0000-0000-0000D7470000}"/>
    <cellStyle name="Normal 10 3 3 3 5 3" xfId="53882" xr:uid="{00000000-0005-0000-0000-0000D8470000}"/>
    <cellStyle name="Normal 10 3 3 3 6" xfId="23113" xr:uid="{00000000-0005-0000-0000-0000D9470000}"/>
    <cellStyle name="Normal 10 3 3 3 7" xfId="41577" xr:uid="{00000000-0005-0000-0000-0000DA470000}"/>
    <cellStyle name="Normal 10 3 3 4" xfId="4847" xr:uid="{00000000-0005-0000-0000-0000DB470000}"/>
    <cellStyle name="Normal 10 3 3 4 2" xfId="7945" xr:uid="{00000000-0005-0000-0000-0000DC470000}"/>
    <cellStyle name="Normal 10 3 3 4 2 2" xfId="14137" xr:uid="{00000000-0005-0000-0000-0000DD470000}"/>
    <cellStyle name="Normal 10 3 3 4 2 2 2" xfId="33097" xr:uid="{00000000-0005-0000-0000-0000DE470000}"/>
    <cellStyle name="Normal 10 3 3 4 2 2 3" xfId="51561" xr:uid="{00000000-0005-0000-0000-0000DF470000}"/>
    <cellStyle name="Normal 10 3 3 4 2 3" xfId="20289" xr:uid="{00000000-0005-0000-0000-0000E0470000}"/>
    <cellStyle name="Normal 10 3 3 4 2 3 2" xfId="39249" xr:uid="{00000000-0005-0000-0000-0000E1470000}"/>
    <cellStyle name="Normal 10 3 3 4 2 3 3" xfId="57713" xr:uid="{00000000-0005-0000-0000-0000E2470000}"/>
    <cellStyle name="Normal 10 3 3 4 2 4" xfId="26944" xr:uid="{00000000-0005-0000-0000-0000E3470000}"/>
    <cellStyle name="Normal 10 3 3 4 2 5" xfId="45408" xr:uid="{00000000-0005-0000-0000-0000E4470000}"/>
    <cellStyle name="Normal 10 3 3 4 3" xfId="11071" xr:uid="{00000000-0005-0000-0000-0000E5470000}"/>
    <cellStyle name="Normal 10 3 3 4 3 2" xfId="30031" xr:uid="{00000000-0005-0000-0000-0000E6470000}"/>
    <cellStyle name="Normal 10 3 3 4 3 3" xfId="48495" xr:uid="{00000000-0005-0000-0000-0000E7470000}"/>
    <cellStyle name="Normal 10 3 3 4 4" xfId="17223" xr:uid="{00000000-0005-0000-0000-0000E8470000}"/>
    <cellStyle name="Normal 10 3 3 4 4 2" xfId="36183" xr:uid="{00000000-0005-0000-0000-0000E9470000}"/>
    <cellStyle name="Normal 10 3 3 4 4 3" xfId="54647" xr:uid="{00000000-0005-0000-0000-0000EA470000}"/>
    <cellStyle name="Normal 10 3 3 4 5" xfId="23878" xr:uid="{00000000-0005-0000-0000-0000EB470000}"/>
    <cellStyle name="Normal 10 3 3 4 6" xfId="42342" xr:uid="{00000000-0005-0000-0000-0000EC470000}"/>
    <cellStyle name="Normal 10 3 3 5" xfId="6410" xr:uid="{00000000-0005-0000-0000-0000ED470000}"/>
    <cellStyle name="Normal 10 3 3 5 2" xfId="12603" xr:uid="{00000000-0005-0000-0000-0000EE470000}"/>
    <cellStyle name="Normal 10 3 3 5 2 2" xfId="31563" xr:uid="{00000000-0005-0000-0000-0000EF470000}"/>
    <cellStyle name="Normal 10 3 3 5 2 3" xfId="50027" xr:uid="{00000000-0005-0000-0000-0000F0470000}"/>
    <cellStyle name="Normal 10 3 3 5 3" xfId="18755" xr:uid="{00000000-0005-0000-0000-0000F1470000}"/>
    <cellStyle name="Normal 10 3 3 5 3 2" xfId="37715" xr:uid="{00000000-0005-0000-0000-0000F2470000}"/>
    <cellStyle name="Normal 10 3 3 5 3 3" xfId="56179" xr:uid="{00000000-0005-0000-0000-0000F3470000}"/>
    <cellStyle name="Normal 10 3 3 5 4" xfId="25410" xr:uid="{00000000-0005-0000-0000-0000F4470000}"/>
    <cellStyle name="Normal 10 3 3 5 5" xfId="43874" xr:uid="{00000000-0005-0000-0000-0000F5470000}"/>
    <cellStyle name="Normal 10 3 3 6" xfId="9537" xr:uid="{00000000-0005-0000-0000-0000F6470000}"/>
    <cellStyle name="Normal 10 3 3 6 2" xfId="28497" xr:uid="{00000000-0005-0000-0000-0000F7470000}"/>
    <cellStyle name="Normal 10 3 3 6 3" xfId="46961" xr:uid="{00000000-0005-0000-0000-0000F8470000}"/>
    <cellStyle name="Normal 10 3 3 7" xfId="15689" xr:uid="{00000000-0005-0000-0000-0000F9470000}"/>
    <cellStyle name="Normal 10 3 3 7 2" xfId="34649" xr:uid="{00000000-0005-0000-0000-0000FA470000}"/>
    <cellStyle name="Normal 10 3 3 7 3" xfId="53113" xr:uid="{00000000-0005-0000-0000-0000FB470000}"/>
    <cellStyle name="Normal 10 3 3 8" xfId="22344" xr:uid="{00000000-0005-0000-0000-0000FC470000}"/>
    <cellStyle name="Normal 10 3 3 9" xfId="40808" xr:uid="{00000000-0005-0000-0000-0000FD470000}"/>
    <cellStyle name="Normal 10 3 4" xfId="2542" xr:uid="{00000000-0005-0000-0000-0000FE470000}"/>
    <cellStyle name="Normal 10 3 4 2" xfId="2543" xr:uid="{00000000-0005-0000-0000-0000FF470000}"/>
    <cellStyle name="Normal 10 3 4 2 2" xfId="4019" xr:uid="{00000000-0005-0000-0000-000000480000}"/>
    <cellStyle name="Normal 10 3 4 2 2 2" xfId="5632" xr:uid="{00000000-0005-0000-0000-000001480000}"/>
    <cellStyle name="Normal 10 3 4 2 2 2 2" xfId="8717" xr:uid="{00000000-0005-0000-0000-000002480000}"/>
    <cellStyle name="Normal 10 3 4 2 2 2 2 2" xfId="14909" xr:uid="{00000000-0005-0000-0000-000003480000}"/>
    <cellStyle name="Normal 10 3 4 2 2 2 2 2 2" xfId="33869" xr:uid="{00000000-0005-0000-0000-000004480000}"/>
    <cellStyle name="Normal 10 3 4 2 2 2 2 2 3" xfId="52333" xr:uid="{00000000-0005-0000-0000-000005480000}"/>
    <cellStyle name="Normal 10 3 4 2 2 2 2 3" xfId="21061" xr:uid="{00000000-0005-0000-0000-000006480000}"/>
    <cellStyle name="Normal 10 3 4 2 2 2 2 3 2" xfId="40021" xr:uid="{00000000-0005-0000-0000-000007480000}"/>
    <cellStyle name="Normal 10 3 4 2 2 2 2 3 3" xfId="58485" xr:uid="{00000000-0005-0000-0000-000008480000}"/>
    <cellStyle name="Normal 10 3 4 2 2 2 2 4" xfId="27716" xr:uid="{00000000-0005-0000-0000-000009480000}"/>
    <cellStyle name="Normal 10 3 4 2 2 2 2 5" xfId="46180" xr:uid="{00000000-0005-0000-0000-00000A480000}"/>
    <cellStyle name="Normal 10 3 4 2 2 2 3" xfId="11843" xr:uid="{00000000-0005-0000-0000-00000B480000}"/>
    <cellStyle name="Normal 10 3 4 2 2 2 3 2" xfId="30803" xr:uid="{00000000-0005-0000-0000-00000C480000}"/>
    <cellStyle name="Normal 10 3 4 2 2 2 3 3" xfId="49267" xr:uid="{00000000-0005-0000-0000-00000D480000}"/>
    <cellStyle name="Normal 10 3 4 2 2 2 4" xfId="17995" xr:uid="{00000000-0005-0000-0000-00000E480000}"/>
    <cellStyle name="Normal 10 3 4 2 2 2 4 2" xfId="36955" xr:uid="{00000000-0005-0000-0000-00000F480000}"/>
    <cellStyle name="Normal 10 3 4 2 2 2 4 3" xfId="55419" xr:uid="{00000000-0005-0000-0000-000010480000}"/>
    <cellStyle name="Normal 10 3 4 2 2 2 5" xfId="24650" xr:uid="{00000000-0005-0000-0000-000011480000}"/>
    <cellStyle name="Normal 10 3 4 2 2 2 6" xfId="43114" xr:uid="{00000000-0005-0000-0000-000012480000}"/>
    <cellStyle name="Normal 10 3 4 2 2 3" xfId="7182" xr:uid="{00000000-0005-0000-0000-000013480000}"/>
    <cellStyle name="Normal 10 3 4 2 2 3 2" xfId="13375" xr:uid="{00000000-0005-0000-0000-000014480000}"/>
    <cellStyle name="Normal 10 3 4 2 2 3 2 2" xfId="32335" xr:uid="{00000000-0005-0000-0000-000015480000}"/>
    <cellStyle name="Normal 10 3 4 2 2 3 2 3" xfId="50799" xr:uid="{00000000-0005-0000-0000-000016480000}"/>
    <cellStyle name="Normal 10 3 4 2 2 3 3" xfId="19527" xr:uid="{00000000-0005-0000-0000-000017480000}"/>
    <cellStyle name="Normal 10 3 4 2 2 3 3 2" xfId="38487" xr:uid="{00000000-0005-0000-0000-000018480000}"/>
    <cellStyle name="Normal 10 3 4 2 2 3 3 3" xfId="56951" xr:uid="{00000000-0005-0000-0000-000019480000}"/>
    <cellStyle name="Normal 10 3 4 2 2 3 4" xfId="26182" xr:uid="{00000000-0005-0000-0000-00001A480000}"/>
    <cellStyle name="Normal 10 3 4 2 2 3 5" xfId="44646" xr:uid="{00000000-0005-0000-0000-00001B480000}"/>
    <cellStyle name="Normal 10 3 4 2 2 4" xfId="10309" xr:uid="{00000000-0005-0000-0000-00001C480000}"/>
    <cellStyle name="Normal 10 3 4 2 2 4 2" xfId="29269" xr:uid="{00000000-0005-0000-0000-00001D480000}"/>
    <cellStyle name="Normal 10 3 4 2 2 4 3" xfId="47733" xr:uid="{00000000-0005-0000-0000-00001E480000}"/>
    <cellStyle name="Normal 10 3 4 2 2 5" xfId="16461" xr:uid="{00000000-0005-0000-0000-00001F480000}"/>
    <cellStyle name="Normal 10 3 4 2 2 5 2" xfId="35421" xr:uid="{00000000-0005-0000-0000-000020480000}"/>
    <cellStyle name="Normal 10 3 4 2 2 5 3" xfId="53885" xr:uid="{00000000-0005-0000-0000-000021480000}"/>
    <cellStyle name="Normal 10 3 4 2 2 6" xfId="23116" xr:uid="{00000000-0005-0000-0000-000022480000}"/>
    <cellStyle name="Normal 10 3 4 2 2 7" xfId="41580" xr:uid="{00000000-0005-0000-0000-000023480000}"/>
    <cellStyle name="Normal 10 3 4 2 3" xfId="4850" xr:uid="{00000000-0005-0000-0000-000024480000}"/>
    <cellStyle name="Normal 10 3 4 2 3 2" xfId="7948" xr:uid="{00000000-0005-0000-0000-000025480000}"/>
    <cellStyle name="Normal 10 3 4 2 3 2 2" xfId="14140" xr:uid="{00000000-0005-0000-0000-000026480000}"/>
    <cellStyle name="Normal 10 3 4 2 3 2 2 2" xfId="33100" xr:uid="{00000000-0005-0000-0000-000027480000}"/>
    <cellStyle name="Normal 10 3 4 2 3 2 2 3" xfId="51564" xr:uid="{00000000-0005-0000-0000-000028480000}"/>
    <cellStyle name="Normal 10 3 4 2 3 2 3" xfId="20292" xr:uid="{00000000-0005-0000-0000-000029480000}"/>
    <cellStyle name="Normal 10 3 4 2 3 2 3 2" xfId="39252" xr:uid="{00000000-0005-0000-0000-00002A480000}"/>
    <cellStyle name="Normal 10 3 4 2 3 2 3 3" xfId="57716" xr:uid="{00000000-0005-0000-0000-00002B480000}"/>
    <cellStyle name="Normal 10 3 4 2 3 2 4" xfId="26947" xr:uid="{00000000-0005-0000-0000-00002C480000}"/>
    <cellStyle name="Normal 10 3 4 2 3 2 5" xfId="45411" xr:uid="{00000000-0005-0000-0000-00002D480000}"/>
    <cellStyle name="Normal 10 3 4 2 3 3" xfId="11074" xr:uid="{00000000-0005-0000-0000-00002E480000}"/>
    <cellStyle name="Normal 10 3 4 2 3 3 2" xfId="30034" xr:uid="{00000000-0005-0000-0000-00002F480000}"/>
    <cellStyle name="Normal 10 3 4 2 3 3 3" xfId="48498" xr:uid="{00000000-0005-0000-0000-000030480000}"/>
    <cellStyle name="Normal 10 3 4 2 3 4" xfId="17226" xr:uid="{00000000-0005-0000-0000-000031480000}"/>
    <cellStyle name="Normal 10 3 4 2 3 4 2" xfId="36186" xr:uid="{00000000-0005-0000-0000-000032480000}"/>
    <cellStyle name="Normal 10 3 4 2 3 4 3" xfId="54650" xr:uid="{00000000-0005-0000-0000-000033480000}"/>
    <cellStyle name="Normal 10 3 4 2 3 5" xfId="23881" xr:uid="{00000000-0005-0000-0000-000034480000}"/>
    <cellStyle name="Normal 10 3 4 2 3 6" xfId="42345" xr:uid="{00000000-0005-0000-0000-000035480000}"/>
    <cellStyle name="Normal 10 3 4 2 4" xfId="6413" xr:uid="{00000000-0005-0000-0000-000036480000}"/>
    <cellStyle name="Normal 10 3 4 2 4 2" xfId="12606" xr:uid="{00000000-0005-0000-0000-000037480000}"/>
    <cellStyle name="Normal 10 3 4 2 4 2 2" xfId="31566" xr:uid="{00000000-0005-0000-0000-000038480000}"/>
    <cellStyle name="Normal 10 3 4 2 4 2 3" xfId="50030" xr:uid="{00000000-0005-0000-0000-000039480000}"/>
    <cellStyle name="Normal 10 3 4 2 4 3" xfId="18758" xr:uid="{00000000-0005-0000-0000-00003A480000}"/>
    <cellStyle name="Normal 10 3 4 2 4 3 2" xfId="37718" xr:uid="{00000000-0005-0000-0000-00003B480000}"/>
    <cellStyle name="Normal 10 3 4 2 4 3 3" xfId="56182" xr:uid="{00000000-0005-0000-0000-00003C480000}"/>
    <cellStyle name="Normal 10 3 4 2 4 4" xfId="25413" xr:uid="{00000000-0005-0000-0000-00003D480000}"/>
    <cellStyle name="Normal 10 3 4 2 4 5" xfId="43877" xr:uid="{00000000-0005-0000-0000-00003E480000}"/>
    <cellStyle name="Normal 10 3 4 2 5" xfId="9540" xr:uid="{00000000-0005-0000-0000-00003F480000}"/>
    <cellStyle name="Normal 10 3 4 2 5 2" xfId="28500" xr:uid="{00000000-0005-0000-0000-000040480000}"/>
    <cellStyle name="Normal 10 3 4 2 5 3" xfId="46964" xr:uid="{00000000-0005-0000-0000-000041480000}"/>
    <cellStyle name="Normal 10 3 4 2 6" xfId="15692" xr:uid="{00000000-0005-0000-0000-000042480000}"/>
    <cellStyle name="Normal 10 3 4 2 6 2" xfId="34652" xr:uid="{00000000-0005-0000-0000-000043480000}"/>
    <cellStyle name="Normal 10 3 4 2 6 3" xfId="53116" xr:uid="{00000000-0005-0000-0000-000044480000}"/>
    <cellStyle name="Normal 10 3 4 2 7" xfId="22347" xr:uid="{00000000-0005-0000-0000-000045480000}"/>
    <cellStyle name="Normal 10 3 4 2 8" xfId="40811" xr:uid="{00000000-0005-0000-0000-000046480000}"/>
    <cellStyle name="Normal 10 3 4 3" xfId="4018" xr:uid="{00000000-0005-0000-0000-000047480000}"/>
    <cellStyle name="Normal 10 3 4 3 2" xfId="5631" xr:uid="{00000000-0005-0000-0000-000048480000}"/>
    <cellStyle name="Normal 10 3 4 3 2 2" xfId="8716" xr:uid="{00000000-0005-0000-0000-000049480000}"/>
    <cellStyle name="Normal 10 3 4 3 2 2 2" xfId="14908" xr:uid="{00000000-0005-0000-0000-00004A480000}"/>
    <cellStyle name="Normal 10 3 4 3 2 2 2 2" xfId="33868" xr:uid="{00000000-0005-0000-0000-00004B480000}"/>
    <cellStyle name="Normal 10 3 4 3 2 2 2 3" xfId="52332" xr:uid="{00000000-0005-0000-0000-00004C480000}"/>
    <cellStyle name="Normal 10 3 4 3 2 2 3" xfId="21060" xr:uid="{00000000-0005-0000-0000-00004D480000}"/>
    <cellStyle name="Normal 10 3 4 3 2 2 3 2" xfId="40020" xr:uid="{00000000-0005-0000-0000-00004E480000}"/>
    <cellStyle name="Normal 10 3 4 3 2 2 3 3" xfId="58484" xr:uid="{00000000-0005-0000-0000-00004F480000}"/>
    <cellStyle name="Normal 10 3 4 3 2 2 4" xfId="27715" xr:uid="{00000000-0005-0000-0000-000050480000}"/>
    <cellStyle name="Normal 10 3 4 3 2 2 5" xfId="46179" xr:uid="{00000000-0005-0000-0000-000051480000}"/>
    <cellStyle name="Normal 10 3 4 3 2 3" xfId="11842" xr:uid="{00000000-0005-0000-0000-000052480000}"/>
    <cellStyle name="Normal 10 3 4 3 2 3 2" xfId="30802" xr:uid="{00000000-0005-0000-0000-000053480000}"/>
    <cellStyle name="Normal 10 3 4 3 2 3 3" xfId="49266" xr:uid="{00000000-0005-0000-0000-000054480000}"/>
    <cellStyle name="Normal 10 3 4 3 2 4" xfId="17994" xr:uid="{00000000-0005-0000-0000-000055480000}"/>
    <cellStyle name="Normal 10 3 4 3 2 4 2" xfId="36954" xr:uid="{00000000-0005-0000-0000-000056480000}"/>
    <cellStyle name="Normal 10 3 4 3 2 4 3" xfId="55418" xr:uid="{00000000-0005-0000-0000-000057480000}"/>
    <cellStyle name="Normal 10 3 4 3 2 5" xfId="24649" xr:uid="{00000000-0005-0000-0000-000058480000}"/>
    <cellStyle name="Normal 10 3 4 3 2 6" xfId="43113" xr:uid="{00000000-0005-0000-0000-000059480000}"/>
    <cellStyle name="Normal 10 3 4 3 3" xfId="7181" xr:uid="{00000000-0005-0000-0000-00005A480000}"/>
    <cellStyle name="Normal 10 3 4 3 3 2" xfId="13374" xr:uid="{00000000-0005-0000-0000-00005B480000}"/>
    <cellStyle name="Normal 10 3 4 3 3 2 2" xfId="32334" xr:uid="{00000000-0005-0000-0000-00005C480000}"/>
    <cellStyle name="Normal 10 3 4 3 3 2 3" xfId="50798" xr:uid="{00000000-0005-0000-0000-00005D480000}"/>
    <cellStyle name="Normal 10 3 4 3 3 3" xfId="19526" xr:uid="{00000000-0005-0000-0000-00005E480000}"/>
    <cellStyle name="Normal 10 3 4 3 3 3 2" xfId="38486" xr:uid="{00000000-0005-0000-0000-00005F480000}"/>
    <cellStyle name="Normal 10 3 4 3 3 3 3" xfId="56950" xr:uid="{00000000-0005-0000-0000-000060480000}"/>
    <cellStyle name="Normal 10 3 4 3 3 4" xfId="26181" xr:uid="{00000000-0005-0000-0000-000061480000}"/>
    <cellStyle name="Normal 10 3 4 3 3 5" xfId="44645" xr:uid="{00000000-0005-0000-0000-000062480000}"/>
    <cellStyle name="Normal 10 3 4 3 4" xfId="10308" xr:uid="{00000000-0005-0000-0000-000063480000}"/>
    <cellStyle name="Normal 10 3 4 3 4 2" xfId="29268" xr:uid="{00000000-0005-0000-0000-000064480000}"/>
    <cellStyle name="Normal 10 3 4 3 4 3" xfId="47732" xr:uid="{00000000-0005-0000-0000-000065480000}"/>
    <cellStyle name="Normal 10 3 4 3 5" xfId="16460" xr:uid="{00000000-0005-0000-0000-000066480000}"/>
    <cellStyle name="Normal 10 3 4 3 5 2" xfId="35420" xr:uid="{00000000-0005-0000-0000-000067480000}"/>
    <cellStyle name="Normal 10 3 4 3 5 3" xfId="53884" xr:uid="{00000000-0005-0000-0000-000068480000}"/>
    <cellStyle name="Normal 10 3 4 3 6" xfId="23115" xr:uid="{00000000-0005-0000-0000-000069480000}"/>
    <cellStyle name="Normal 10 3 4 3 7" xfId="41579" xr:uid="{00000000-0005-0000-0000-00006A480000}"/>
    <cellStyle name="Normal 10 3 4 4" xfId="4849" xr:uid="{00000000-0005-0000-0000-00006B480000}"/>
    <cellStyle name="Normal 10 3 4 4 2" xfId="7947" xr:uid="{00000000-0005-0000-0000-00006C480000}"/>
    <cellStyle name="Normal 10 3 4 4 2 2" xfId="14139" xr:uid="{00000000-0005-0000-0000-00006D480000}"/>
    <cellStyle name="Normal 10 3 4 4 2 2 2" xfId="33099" xr:uid="{00000000-0005-0000-0000-00006E480000}"/>
    <cellStyle name="Normal 10 3 4 4 2 2 3" xfId="51563" xr:uid="{00000000-0005-0000-0000-00006F480000}"/>
    <cellStyle name="Normal 10 3 4 4 2 3" xfId="20291" xr:uid="{00000000-0005-0000-0000-000070480000}"/>
    <cellStyle name="Normal 10 3 4 4 2 3 2" xfId="39251" xr:uid="{00000000-0005-0000-0000-000071480000}"/>
    <cellStyle name="Normal 10 3 4 4 2 3 3" xfId="57715" xr:uid="{00000000-0005-0000-0000-000072480000}"/>
    <cellStyle name="Normal 10 3 4 4 2 4" xfId="26946" xr:uid="{00000000-0005-0000-0000-000073480000}"/>
    <cellStyle name="Normal 10 3 4 4 2 5" xfId="45410" xr:uid="{00000000-0005-0000-0000-000074480000}"/>
    <cellStyle name="Normal 10 3 4 4 3" xfId="11073" xr:uid="{00000000-0005-0000-0000-000075480000}"/>
    <cellStyle name="Normal 10 3 4 4 3 2" xfId="30033" xr:uid="{00000000-0005-0000-0000-000076480000}"/>
    <cellStyle name="Normal 10 3 4 4 3 3" xfId="48497" xr:uid="{00000000-0005-0000-0000-000077480000}"/>
    <cellStyle name="Normal 10 3 4 4 4" xfId="17225" xr:uid="{00000000-0005-0000-0000-000078480000}"/>
    <cellStyle name="Normal 10 3 4 4 4 2" xfId="36185" xr:uid="{00000000-0005-0000-0000-000079480000}"/>
    <cellStyle name="Normal 10 3 4 4 4 3" xfId="54649" xr:uid="{00000000-0005-0000-0000-00007A480000}"/>
    <cellStyle name="Normal 10 3 4 4 5" xfId="23880" xr:uid="{00000000-0005-0000-0000-00007B480000}"/>
    <cellStyle name="Normal 10 3 4 4 6" xfId="42344" xr:uid="{00000000-0005-0000-0000-00007C480000}"/>
    <cellStyle name="Normal 10 3 4 5" xfId="6412" xr:uid="{00000000-0005-0000-0000-00007D480000}"/>
    <cellStyle name="Normal 10 3 4 5 2" xfId="12605" xr:uid="{00000000-0005-0000-0000-00007E480000}"/>
    <cellStyle name="Normal 10 3 4 5 2 2" xfId="31565" xr:uid="{00000000-0005-0000-0000-00007F480000}"/>
    <cellStyle name="Normal 10 3 4 5 2 3" xfId="50029" xr:uid="{00000000-0005-0000-0000-000080480000}"/>
    <cellStyle name="Normal 10 3 4 5 3" xfId="18757" xr:uid="{00000000-0005-0000-0000-000081480000}"/>
    <cellStyle name="Normal 10 3 4 5 3 2" xfId="37717" xr:uid="{00000000-0005-0000-0000-000082480000}"/>
    <cellStyle name="Normal 10 3 4 5 3 3" xfId="56181" xr:uid="{00000000-0005-0000-0000-000083480000}"/>
    <cellStyle name="Normal 10 3 4 5 4" xfId="25412" xr:uid="{00000000-0005-0000-0000-000084480000}"/>
    <cellStyle name="Normal 10 3 4 5 5" xfId="43876" xr:uid="{00000000-0005-0000-0000-000085480000}"/>
    <cellStyle name="Normal 10 3 4 6" xfId="9539" xr:uid="{00000000-0005-0000-0000-000086480000}"/>
    <cellStyle name="Normal 10 3 4 6 2" xfId="28499" xr:uid="{00000000-0005-0000-0000-000087480000}"/>
    <cellStyle name="Normal 10 3 4 6 3" xfId="46963" xr:uid="{00000000-0005-0000-0000-000088480000}"/>
    <cellStyle name="Normal 10 3 4 7" xfId="15691" xr:uid="{00000000-0005-0000-0000-000089480000}"/>
    <cellStyle name="Normal 10 3 4 7 2" xfId="34651" xr:uid="{00000000-0005-0000-0000-00008A480000}"/>
    <cellStyle name="Normal 10 3 4 7 3" xfId="53115" xr:uid="{00000000-0005-0000-0000-00008B480000}"/>
    <cellStyle name="Normal 10 3 4 8" xfId="22346" xr:uid="{00000000-0005-0000-0000-00008C480000}"/>
    <cellStyle name="Normal 10 3 4 9" xfId="40810" xr:uid="{00000000-0005-0000-0000-00008D480000}"/>
    <cellStyle name="Normal 10 3 5" xfId="2544" xr:uid="{00000000-0005-0000-0000-00008E480000}"/>
    <cellStyle name="Normal 10 3 5 2" xfId="4020" xr:uid="{00000000-0005-0000-0000-00008F480000}"/>
    <cellStyle name="Normal 10 3 5 2 2" xfId="5633" xr:uid="{00000000-0005-0000-0000-000090480000}"/>
    <cellStyle name="Normal 10 3 5 2 2 2" xfId="8718" xr:uid="{00000000-0005-0000-0000-000091480000}"/>
    <cellStyle name="Normal 10 3 5 2 2 2 2" xfId="14910" xr:uid="{00000000-0005-0000-0000-000092480000}"/>
    <cellStyle name="Normal 10 3 5 2 2 2 2 2" xfId="33870" xr:uid="{00000000-0005-0000-0000-000093480000}"/>
    <cellStyle name="Normal 10 3 5 2 2 2 2 3" xfId="52334" xr:uid="{00000000-0005-0000-0000-000094480000}"/>
    <cellStyle name="Normal 10 3 5 2 2 2 3" xfId="21062" xr:uid="{00000000-0005-0000-0000-000095480000}"/>
    <cellStyle name="Normal 10 3 5 2 2 2 3 2" xfId="40022" xr:uid="{00000000-0005-0000-0000-000096480000}"/>
    <cellStyle name="Normal 10 3 5 2 2 2 3 3" xfId="58486" xr:uid="{00000000-0005-0000-0000-000097480000}"/>
    <cellStyle name="Normal 10 3 5 2 2 2 4" xfId="27717" xr:uid="{00000000-0005-0000-0000-000098480000}"/>
    <cellStyle name="Normal 10 3 5 2 2 2 5" xfId="46181" xr:uid="{00000000-0005-0000-0000-000099480000}"/>
    <cellStyle name="Normal 10 3 5 2 2 3" xfId="11844" xr:uid="{00000000-0005-0000-0000-00009A480000}"/>
    <cellStyle name="Normal 10 3 5 2 2 3 2" xfId="30804" xr:uid="{00000000-0005-0000-0000-00009B480000}"/>
    <cellStyle name="Normal 10 3 5 2 2 3 3" xfId="49268" xr:uid="{00000000-0005-0000-0000-00009C480000}"/>
    <cellStyle name="Normal 10 3 5 2 2 4" xfId="17996" xr:uid="{00000000-0005-0000-0000-00009D480000}"/>
    <cellStyle name="Normal 10 3 5 2 2 4 2" xfId="36956" xr:uid="{00000000-0005-0000-0000-00009E480000}"/>
    <cellStyle name="Normal 10 3 5 2 2 4 3" xfId="55420" xr:uid="{00000000-0005-0000-0000-00009F480000}"/>
    <cellStyle name="Normal 10 3 5 2 2 5" xfId="24651" xr:uid="{00000000-0005-0000-0000-0000A0480000}"/>
    <cellStyle name="Normal 10 3 5 2 2 6" xfId="43115" xr:uid="{00000000-0005-0000-0000-0000A1480000}"/>
    <cellStyle name="Normal 10 3 5 2 3" xfId="7183" xr:uid="{00000000-0005-0000-0000-0000A2480000}"/>
    <cellStyle name="Normal 10 3 5 2 3 2" xfId="13376" xr:uid="{00000000-0005-0000-0000-0000A3480000}"/>
    <cellStyle name="Normal 10 3 5 2 3 2 2" xfId="32336" xr:uid="{00000000-0005-0000-0000-0000A4480000}"/>
    <cellStyle name="Normal 10 3 5 2 3 2 3" xfId="50800" xr:uid="{00000000-0005-0000-0000-0000A5480000}"/>
    <cellStyle name="Normal 10 3 5 2 3 3" xfId="19528" xr:uid="{00000000-0005-0000-0000-0000A6480000}"/>
    <cellStyle name="Normal 10 3 5 2 3 3 2" xfId="38488" xr:uid="{00000000-0005-0000-0000-0000A7480000}"/>
    <cellStyle name="Normal 10 3 5 2 3 3 3" xfId="56952" xr:uid="{00000000-0005-0000-0000-0000A8480000}"/>
    <cellStyle name="Normal 10 3 5 2 3 4" xfId="26183" xr:uid="{00000000-0005-0000-0000-0000A9480000}"/>
    <cellStyle name="Normal 10 3 5 2 3 5" xfId="44647" xr:uid="{00000000-0005-0000-0000-0000AA480000}"/>
    <cellStyle name="Normal 10 3 5 2 4" xfId="10310" xr:uid="{00000000-0005-0000-0000-0000AB480000}"/>
    <cellStyle name="Normal 10 3 5 2 4 2" xfId="29270" xr:uid="{00000000-0005-0000-0000-0000AC480000}"/>
    <cellStyle name="Normal 10 3 5 2 4 3" xfId="47734" xr:uid="{00000000-0005-0000-0000-0000AD480000}"/>
    <cellStyle name="Normal 10 3 5 2 5" xfId="16462" xr:uid="{00000000-0005-0000-0000-0000AE480000}"/>
    <cellStyle name="Normal 10 3 5 2 5 2" xfId="35422" xr:uid="{00000000-0005-0000-0000-0000AF480000}"/>
    <cellStyle name="Normal 10 3 5 2 5 3" xfId="53886" xr:uid="{00000000-0005-0000-0000-0000B0480000}"/>
    <cellStyle name="Normal 10 3 5 2 6" xfId="23117" xr:uid="{00000000-0005-0000-0000-0000B1480000}"/>
    <cellStyle name="Normal 10 3 5 2 7" xfId="41581" xr:uid="{00000000-0005-0000-0000-0000B2480000}"/>
    <cellStyle name="Normal 10 3 5 3" xfId="4851" xr:uid="{00000000-0005-0000-0000-0000B3480000}"/>
    <cellStyle name="Normal 10 3 5 3 2" xfId="7949" xr:uid="{00000000-0005-0000-0000-0000B4480000}"/>
    <cellStyle name="Normal 10 3 5 3 2 2" xfId="14141" xr:uid="{00000000-0005-0000-0000-0000B5480000}"/>
    <cellStyle name="Normal 10 3 5 3 2 2 2" xfId="33101" xr:uid="{00000000-0005-0000-0000-0000B6480000}"/>
    <cellStyle name="Normal 10 3 5 3 2 2 3" xfId="51565" xr:uid="{00000000-0005-0000-0000-0000B7480000}"/>
    <cellStyle name="Normal 10 3 5 3 2 3" xfId="20293" xr:uid="{00000000-0005-0000-0000-0000B8480000}"/>
    <cellStyle name="Normal 10 3 5 3 2 3 2" xfId="39253" xr:uid="{00000000-0005-0000-0000-0000B9480000}"/>
    <cellStyle name="Normal 10 3 5 3 2 3 3" xfId="57717" xr:uid="{00000000-0005-0000-0000-0000BA480000}"/>
    <cellStyle name="Normal 10 3 5 3 2 4" xfId="26948" xr:uid="{00000000-0005-0000-0000-0000BB480000}"/>
    <cellStyle name="Normal 10 3 5 3 2 5" xfId="45412" xr:uid="{00000000-0005-0000-0000-0000BC480000}"/>
    <cellStyle name="Normal 10 3 5 3 3" xfId="11075" xr:uid="{00000000-0005-0000-0000-0000BD480000}"/>
    <cellStyle name="Normal 10 3 5 3 3 2" xfId="30035" xr:uid="{00000000-0005-0000-0000-0000BE480000}"/>
    <cellStyle name="Normal 10 3 5 3 3 3" xfId="48499" xr:uid="{00000000-0005-0000-0000-0000BF480000}"/>
    <cellStyle name="Normal 10 3 5 3 4" xfId="17227" xr:uid="{00000000-0005-0000-0000-0000C0480000}"/>
    <cellStyle name="Normal 10 3 5 3 4 2" xfId="36187" xr:uid="{00000000-0005-0000-0000-0000C1480000}"/>
    <cellStyle name="Normal 10 3 5 3 4 3" xfId="54651" xr:uid="{00000000-0005-0000-0000-0000C2480000}"/>
    <cellStyle name="Normal 10 3 5 3 5" xfId="23882" xr:uid="{00000000-0005-0000-0000-0000C3480000}"/>
    <cellStyle name="Normal 10 3 5 3 6" xfId="42346" xr:uid="{00000000-0005-0000-0000-0000C4480000}"/>
    <cellStyle name="Normal 10 3 5 4" xfId="6414" xr:uid="{00000000-0005-0000-0000-0000C5480000}"/>
    <cellStyle name="Normal 10 3 5 4 2" xfId="12607" xr:uid="{00000000-0005-0000-0000-0000C6480000}"/>
    <cellStyle name="Normal 10 3 5 4 2 2" xfId="31567" xr:uid="{00000000-0005-0000-0000-0000C7480000}"/>
    <cellStyle name="Normal 10 3 5 4 2 3" xfId="50031" xr:uid="{00000000-0005-0000-0000-0000C8480000}"/>
    <cellStyle name="Normal 10 3 5 4 3" xfId="18759" xr:uid="{00000000-0005-0000-0000-0000C9480000}"/>
    <cellStyle name="Normal 10 3 5 4 3 2" xfId="37719" xr:uid="{00000000-0005-0000-0000-0000CA480000}"/>
    <cellStyle name="Normal 10 3 5 4 3 3" xfId="56183" xr:uid="{00000000-0005-0000-0000-0000CB480000}"/>
    <cellStyle name="Normal 10 3 5 4 4" xfId="25414" xr:uid="{00000000-0005-0000-0000-0000CC480000}"/>
    <cellStyle name="Normal 10 3 5 4 5" xfId="43878" xr:uid="{00000000-0005-0000-0000-0000CD480000}"/>
    <cellStyle name="Normal 10 3 5 5" xfId="9541" xr:uid="{00000000-0005-0000-0000-0000CE480000}"/>
    <cellStyle name="Normal 10 3 5 5 2" xfId="28501" xr:uid="{00000000-0005-0000-0000-0000CF480000}"/>
    <cellStyle name="Normal 10 3 5 5 3" xfId="46965" xr:uid="{00000000-0005-0000-0000-0000D0480000}"/>
    <cellStyle name="Normal 10 3 5 6" xfId="15693" xr:uid="{00000000-0005-0000-0000-0000D1480000}"/>
    <cellStyle name="Normal 10 3 5 6 2" xfId="34653" xr:uid="{00000000-0005-0000-0000-0000D2480000}"/>
    <cellStyle name="Normal 10 3 5 6 3" xfId="53117" xr:uid="{00000000-0005-0000-0000-0000D3480000}"/>
    <cellStyle name="Normal 10 3 5 7" xfId="22348" xr:uid="{00000000-0005-0000-0000-0000D4480000}"/>
    <cellStyle name="Normal 10 3 5 8" xfId="40812" xr:uid="{00000000-0005-0000-0000-0000D5480000}"/>
    <cellStyle name="Normal 10 3 6" xfId="4009" xr:uid="{00000000-0005-0000-0000-0000D6480000}"/>
    <cellStyle name="Normal 10 3 6 2" xfId="5622" xr:uid="{00000000-0005-0000-0000-0000D7480000}"/>
    <cellStyle name="Normal 10 3 6 2 2" xfId="8707" xr:uid="{00000000-0005-0000-0000-0000D8480000}"/>
    <cellStyle name="Normal 10 3 6 2 2 2" xfId="14899" xr:uid="{00000000-0005-0000-0000-0000D9480000}"/>
    <cellStyle name="Normal 10 3 6 2 2 2 2" xfId="33859" xr:uid="{00000000-0005-0000-0000-0000DA480000}"/>
    <cellStyle name="Normal 10 3 6 2 2 2 3" xfId="52323" xr:uid="{00000000-0005-0000-0000-0000DB480000}"/>
    <cellStyle name="Normal 10 3 6 2 2 3" xfId="21051" xr:uid="{00000000-0005-0000-0000-0000DC480000}"/>
    <cellStyle name="Normal 10 3 6 2 2 3 2" xfId="40011" xr:uid="{00000000-0005-0000-0000-0000DD480000}"/>
    <cellStyle name="Normal 10 3 6 2 2 3 3" xfId="58475" xr:uid="{00000000-0005-0000-0000-0000DE480000}"/>
    <cellStyle name="Normal 10 3 6 2 2 4" xfId="27706" xr:uid="{00000000-0005-0000-0000-0000DF480000}"/>
    <cellStyle name="Normal 10 3 6 2 2 5" xfId="46170" xr:uid="{00000000-0005-0000-0000-0000E0480000}"/>
    <cellStyle name="Normal 10 3 6 2 3" xfId="11833" xr:uid="{00000000-0005-0000-0000-0000E1480000}"/>
    <cellStyle name="Normal 10 3 6 2 3 2" xfId="30793" xr:uid="{00000000-0005-0000-0000-0000E2480000}"/>
    <cellStyle name="Normal 10 3 6 2 3 3" xfId="49257" xr:uid="{00000000-0005-0000-0000-0000E3480000}"/>
    <cellStyle name="Normal 10 3 6 2 4" xfId="17985" xr:uid="{00000000-0005-0000-0000-0000E4480000}"/>
    <cellStyle name="Normal 10 3 6 2 4 2" xfId="36945" xr:uid="{00000000-0005-0000-0000-0000E5480000}"/>
    <cellStyle name="Normal 10 3 6 2 4 3" xfId="55409" xr:uid="{00000000-0005-0000-0000-0000E6480000}"/>
    <cellStyle name="Normal 10 3 6 2 5" xfId="24640" xr:uid="{00000000-0005-0000-0000-0000E7480000}"/>
    <cellStyle name="Normal 10 3 6 2 6" xfId="43104" xr:uid="{00000000-0005-0000-0000-0000E8480000}"/>
    <cellStyle name="Normal 10 3 6 3" xfId="7172" xr:uid="{00000000-0005-0000-0000-0000E9480000}"/>
    <cellStyle name="Normal 10 3 6 3 2" xfId="13365" xr:uid="{00000000-0005-0000-0000-0000EA480000}"/>
    <cellStyle name="Normal 10 3 6 3 2 2" xfId="32325" xr:uid="{00000000-0005-0000-0000-0000EB480000}"/>
    <cellStyle name="Normal 10 3 6 3 2 3" xfId="50789" xr:uid="{00000000-0005-0000-0000-0000EC480000}"/>
    <cellStyle name="Normal 10 3 6 3 3" xfId="19517" xr:uid="{00000000-0005-0000-0000-0000ED480000}"/>
    <cellStyle name="Normal 10 3 6 3 3 2" xfId="38477" xr:uid="{00000000-0005-0000-0000-0000EE480000}"/>
    <cellStyle name="Normal 10 3 6 3 3 3" xfId="56941" xr:uid="{00000000-0005-0000-0000-0000EF480000}"/>
    <cellStyle name="Normal 10 3 6 3 4" xfId="26172" xr:uid="{00000000-0005-0000-0000-0000F0480000}"/>
    <cellStyle name="Normal 10 3 6 3 5" xfId="44636" xr:uid="{00000000-0005-0000-0000-0000F1480000}"/>
    <cellStyle name="Normal 10 3 6 4" xfId="10299" xr:uid="{00000000-0005-0000-0000-0000F2480000}"/>
    <cellStyle name="Normal 10 3 6 4 2" xfId="29259" xr:uid="{00000000-0005-0000-0000-0000F3480000}"/>
    <cellStyle name="Normal 10 3 6 4 3" xfId="47723" xr:uid="{00000000-0005-0000-0000-0000F4480000}"/>
    <cellStyle name="Normal 10 3 6 5" xfId="16451" xr:uid="{00000000-0005-0000-0000-0000F5480000}"/>
    <cellStyle name="Normal 10 3 6 5 2" xfId="35411" xr:uid="{00000000-0005-0000-0000-0000F6480000}"/>
    <cellStyle name="Normal 10 3 6 5 3" xfId="53875" xr:uid="{00000000-0005-0000-0000-0000F7480000}"/>
    <cellStyle name="Normal 10 3 6 6" xfId="23106" xr:uid="{00000000-0005-0000-0000-0000F8480000}"/>
    <cellStyle name="Normal 10 3 6 7" xfId="41570" xr:uid="{00000000-0005-0000-0000-0000F9480000}"/>
    <cellStyle name="Normal 10 3 7" xfId="4840" xr:uid="{00000000-0005-0000-0000-0000FA480000}"/>
    <cellStyle name="Normal 10 3 7 2" xfId="7938" xr:uid="{00000000-0005-0000-0000-0000FB480000}"/>
    <cellStyle name="Normal 10 3 7 2 2" xfId="14130" xr:uid="{00000000-0005-0000-0000-0000FC480000}"/>
    <cellStyle name="Normal 10 3 7 2 2 2" xfId="33090" xr:uid="{00000000-0005-0000-0000-0000FD480000}"/>
    <cellStyle name="Normal 10 3 7 2 2 3" xfId="51554" xr:uid="{00000000-0005-0000-0000-0000FE480000}"/>
    <cellStyle name="Normal 10 3 7 2 3" xfId="20282" xr:uid="{00000000-0005-0000-0000-0000FF480000}"/>
    <cellStyle name="Normal 10 3 7 2 3 2" xfId="39242" xr:uid="{00000000-0005-0000-0000-000000490000}"/>
    <cellStyle name="Normal 10 3 7 2 3 3" xfId="57706" xr:uid="{00000000-0005-0000-0000-000001490000}"/>
    <cellStyle name="Normal 10 3 7 2 4" xfId="26937" xr:uid="{00000000-0005-0000-0000-000002490000}"/>
    <cellStyle name="Normal 10 3 7 2 5" xfId="45401" xr:uid="{00000000-0005-0000-0000-000003490000}"/>
    <cellStyle name="Normal 10 3 7 3" xfId="11064" xr:uid="{00000000-0005-0000-0000-000004490000}"/>
    <cellStyle name="Normal 10 3 7 3 2" xfId="30024" xr:uid="{00000000-0005-0000-0000-000005490000}"/>
    <cellStyle name="Normal 10 3 7 3 3" xfId="48488" xr:uid="{00000000-0005-0000-0000-000006490000}"/>
    <cellStyle name="Normal 10 3 7 4" xfId="17216" xr:uid="{00000000-0005-0000-0000-000007490000}"/>
    <cellStyle name="Normal 10 3 7 4 2" xfId="36176" xr:uid="{00000000-0005-0000-0000-000008490000}"/>
    <cellStyle name="Normal 10 3 7 4 3" xfId="54640" xr:uid="{00000000-0005-0000-0000-000009490000}"/>
    <cellStyle name="Normal 10 3 7 5" xfId="23871" xr:uid="{00000000-0005-0000-0000-00000A490000}"/>
    <cellStyle name="Normal 10 3 7 6" xfId="42335" xr:uid="{00000000-0005-0000-0000-00000B490000}"/>
    <cellStyle name="Normal 10 3 8" xfId="6403" xr:uid="{00000000-0005-0000-0000-00000C490000}"/>
    <cellStyle name="Normal 10 3 8 2" xfId="12596" xr:uid="{00000000-0005-0000-0000-00000D490000}"/>
    <cellStyle name="Normal 10 3 8 2 2" xfId="31556" xr:uid="{00000000-0005-0000-0000-00000E490000}"/>
    <cellStyle name="Normal 10 3 8 2 3" xfId="50020" xr:uid="{00000000-0005-0000-0000-00000F490000}"/>
    <cellStyle name="Normal 10 3 8 3" xfId="18748" xr:uid="{00000000-0005-0000-0000-000010490000}"/>
    <cellStyle name="Normal 10 3 8 3 2" xfId="37708" xr:uid="{00000000-0005-0000-0000-000011490000}"/>
    <cellStyle name="Normal 10 3 8 3 3" xfId="56172" xr:uid="{00000000-0005-0000-0000-000012490000}"/>
    <cellStyle name="Normal 10 3 8 4" xfId="25403" xr:uid="{00000000-0005-0000-0000-000013490000}"/>
    <cellStyle name="Normal 10 3 8 5" xfId="43867" xr:uid="{00000000-0005-0000-0000-000014490000}"/>
    <cellStyle name="Normal 10 3 9" xfId="9530" xr:uid="{00000000-0005-0000-0000-000015490000}"/>
    <cellStyle name="Normal 10 3 9 2" xfId="28490" xr:uid="{00000000-0005-0000-0000-000016490000}"/>
    <cellStyle name="Normal 10 3 9 3" xfId="46954" xr:uid="{00000000-0005-0000-0000-000017490000}"/>
    <cellStyle name="Normal 10 4" xfId="79" xr:uid="{00000000-0005-0000-0000-000018490000}"/>
    <cellStyle name="Normal 10 4 10" xfId="22082" xr:uid="{00000000-0005-0000-0000-000019490000}"/>
    <cellStyle name="Normal 10 4 11" xfId="22349" xr:uid="{00000000-0005-0000-0000-00001A490000}"/>
    <cellStyle name="Normal 10 4 12" xfId="40813" xr:uid="{00000000-0005-0000-0000-00001B490000}"/>
    <cellStyle name="Normal 10 4 2" xfId="297" xr:uid="{00000000-0005-0000-0000-00001C490000}"/>
    <cellStyle name="Normal 10 4 2 2" xfId="2545" xr:uid="{00000000-0005-0000-0000-00001D490000}"/>
    <cellStyle name="Normal 10 4 2 2 2" xfId="4023" xr:uid="{00000000-0005-0000-0000-00001E490000}"/>
    <cellStyle name="Normal 10 4 2 2 2 2" xfId="5636" xr:uid="{00000000-0005-0000-0000-00001F490000}"/>
    <cellStyle name="Normal 10 4 2 2 2 2 2" xfId="8721" xr:uid="{00000000-0005-0000-0000-000020490000}"/>
    <cellStyle name="Normal 10 4 2 2 2 2 2 2" xfId="14913" xr:uid="{00000000-0005-0000-0000-000021490000}"/>
    <cellStyle name="Normal 10 4 2 2 2 2 2 2 2" xfId="33873" xr:uid="{00000000-0005-0000-0000-000022490000}"/>
    <cellStyle name="Normal 10 4 2 2 2 2 2 2 3" xfId="52337" xr:uid="{00000000-0005-0000-0000-000023490000}"/>
    <cellStyle name="Normal 10 4 2 2 2 2 2 3" xfId="21065" xr:uid="{00000000-0005-0000-0000-000024490000}"/>
    <cellStyle name="Normal 10 4 2 2 2 2 2 3 2" xfId="40025" xr:uid="{00000000-0005-0000-0000-000025490000}"/>
    <cellStyle name="Normal 10 4 2 2 2 2 2 3 3" xfId="58489" xr:uid="{00000000-0005-0000-0000-000026490000}"/>
    <cellStyle name="Normal 10 4 2 2 2 2 2 4" xfId="27720" xr:uid="{00000000-0005-0000-0000-000027490000}"/>
    <cellStyle name="Normal 10 4 2 2 2 2 2 5" xfId="46184" xr:uid="{00000000-0005-0000-0000-000028490000}"/>
    <cellStyle name="Normal 10 4 2 2 2 2 3" xfId="11847" xr:uid="{00000000-0005-0000-0000-000029490000}"/>
    <cellStyle name="Normal 10 4 2 2 2 2 3 2" xfId="30807" xr:uid="{00000000-0005-0000-0000-00002A490000}"/>
    <cellStyle name="Normal 10 4 2 2 2 2 3 3" xfId="49271" xr:uid="{00000000-0005-0000-0000-00002B490000}"/>
    <cellStyle name="Normal 10 4 2 2 2 2 4" xfId="17999" xr:uid="{00000000-0005-0000-0000-00002C490000}"/>
    <cellStyle name="Normal 10 4 2 2 2 2 4 2" xfId="36959" xr:uid="{00000000-0005-0000-0000-00002D490000}"/>
    <cellStyle name="Normal 10 4 2 2 2 2 4 3" xfId="55423" xr:uid="{00000000-0005-0000-0000-00002E490000}"/>
    <cellStyle name="Normal 10 4 2 2 2 2 5" xfId="24654" xr:uid="{00000000-0005-0000-0000-00002F490000}"/>
    <cellStyle name="Normal 10 4 2 2 2 2 6" xfId="43118" xr:uid="{00000000-0005-0000-0000-000030490000}"/>
    <cellStyle name="Normal 10 4 2 2 2 3" xfId="7186" xr:uid="{00000000-0005-0000-0000-000031490000}"/>
    <cellStyle name="Normal 10 4 2 2 2 3 2" xfId="13379" xr:uid="{00000000-0005-0000-0000-000032490000}"/>
    <cellStyle name="Normal 10 4 2 2 2 3 2 2" xfId="32339" xr:uid="{00000000-0005-0000-0000-000033490000}"/>
    <cellStyle name="Normal 10 4 2 2 2 3 2 3" xfId="50803" xr:uid="{00000000-0005-0000-0000-000034490000}"/>
    <cellStyle name="Normal 10 4 2 2 2 3 3" xfId="19531" xr:uid="{00000000-0005-0000-0000-000035490000}"/>
    <cellStyle name="Normal 10 4 2 2 2 3 3 2" xfId="38491" xr:uid="{00000000-0005-0000-0000-000036490000}"/>
    <cellStyle name="Normal 10 4 2 2 2 3 3 3" xfId="56955" xr:uid="{00000000-0005-0000-0000-000037490000}"/>
    <cellStyle name="Normal 10 4 2 2 2 3 4" xfId="26186" xr:uid="{00000000-0005-0000-0000-000038490000}"/>
    <cellStyle name="Normal 10 4 2 2 2 3 5" xfId="44650" xr:uid="{00000000-0005-0000-0000-000039490000}"/>
    <cellStyle name="Normal 10 4 2 2 2 4" xfId="10313" xr:uid="{00000000-0005-0000-0000-00003A490000}"/>
    <cellStyle name="Normal 10 4 2 2 2 4 2" xfId="29273" xr:uid="{00000000-0005-0000-0000-00003B490000}"/>
    <cellStyle name="Normal 10 4 2 2 2 4 3" xfId="47737" xr:uid="{00000000-0005-0000-0000-00003C490000}"/>
    <cellStyle name="Normal 10 4 2 2 2 5" xfId="16465" xr:uid="{00000000-0005-0000-0000-00003D490000}"/>
    <cellStyle name="Normal 10 4 2 2 2 5 2" xfId="35425" xr:uid="{00000000-0005-0000-0000-00003E490000}"/>
    <cellStyle name="Normal 10 4 2 2 2 5 3" xfId="53889" xr:uid="{00000000-0005-0000-0000-00003F490000}"/>
    <cellStyle name="Normal 10 4 2 2 2 6" xfId="23120" xr:uid="{00000000-0005-0000-0000-000040490000}"/>
    <cellStyle name="Normal 10 4 2 2 2 7" xfId="41584" xr:uid="{00000000-0005-0000-0000-000041490000}"/>
    <cellStyle name="Normal 10 4 2 2 3" xfId="4854" xr:uid="{00000000-0005-0000-0000-000042490000}"/>
    <cellStyle name="Normal 10 4 2 2 3 2" xfId="7952" xr:uid="{00000000-0005-0000-0000-000043490000}"/>
    <cellStyle name="Normal 10 4 2 2 3 2 2" xfId="14144" xr:uid="{00000000-0005-0000-0000-000044490000}"/>
    <cellStyle name="Normal 10 4 2 2 3 2 2 2" xfId="33104" xr:uid="{00000000-0005-0000-0000-000045490000}"/>
    <cellStyle name="Normal 10 4 2 2 3 2 2 3" xfId="51568" xr:uid="{00000000-0005-0000-0000-000046490000}"/>
    <cellStyle name="Normal 10 4 2 2 3 2 3" xfId="20296" xr:uid="{00000000-0005-0000-0000-000047490000}"/>
    <cellStyle name="Normal 10 4 2 2 3 2 3 2" xfId="39256" xr:uid="{00000000-0005-0000-0000-000048490000}"/>
    <cellStyle name="Normal 10 4 2 2 3 2 3 3" xfId="57720" xr:uid="{00000000-0005-0000-0000-000049490000}"/>
    <cellStyle name="Normal 10 4 2 2 3 2 4" xfId="26951" xr:uid="{00000000-0005-0000-0000-00004A490000}"/>
    <cellStyle name="Normal 10 4 2 2 3 2 5" xfId="45415" xr:uid="{00000000-0005-0000-0000-00004B490000}"/>
    <cellStyle name="Normal 10 4 2 2 3 3" xfId="11078" xr:uid="{00000000-0005-0000-0000-00004C490000}"/>
    <cellStyle name="Normal 10 4 2 2 3 3 2" xfId="30038" xr:uid="{00000000-0005-0000-0000-00004D490000}"/>
    <cellStyle name="Normal 10 4 2 2 3 3 3" xfId="48502" xr:uid="{00000000-0005-0000-0000-00004E490000}"/>
    <cellStyle name="Normal 10 4 2 2 3 4" xfId="17230" xr:uid="{00000000-0005-0000-0000-00004F490000}"/>
    <cellStyle name="Normal 10 4 2 2 3 4 2" xfId="36190" xr:uid="{00000000-0005-0000-0000-000050490000}"/>
    <cellStyle name="Normal 10 4 2 2 3 4 3" xfId="54654" xr:uid="{00000000-0005-0000-0000-000051490000}"/>
    <cellStyle name="Normal 10 4 2 2 3 5" xfId="23885" xr:uid="{00000000-0005-0000-0000-000052490000}"/>
    <cellStyle name="Normal 10 4 2 2 3 6" xfId="42349" xr:uid="{00000000-0005-0000-0000-000053490000}"/>
    <cellStyle name="Normal 10 4 2 2 4" xfId="6417" xr:uid="{00000000-0005-0000-0000-000054490000}"/>
    <cellStyle name="Normal 10 4 2 2 4 2" xfId="12610" xr:uid="{00000000-0005-0000-0000-000055490000}"/>
    <cellStyle name="Normal 10 4 2 2 4 2 2" xfId="31570" xr:uid="{00000000-0005-0000-0000-000056490000}"/>
    <cellStyle name="Normal 10 4 2 2 4 2 3" xfId="50034" xr:uid="{00000000-0005-0000-0000-000057490000}"/>
    <cellStyle name="Normal 10 4 2 2 4 3" xfId="18762" xr:uid="{00000000-0005-0000-0000-000058490000}"/>
    <cellStyle name="Normal 10 4 2 2 4 3 2" xfId="37722" xr:uid="{00000000-0005-0000-0000-000059490000}"/>
    <cellStyle name="Normal 10 4 2 2 4 3 3" xfId="56186" xr:uid="{00000000-0005-0000-0000-00005A490000}"/>
    <cellStyle name="Normal 10 4 2 2 4 4" xfId="25417" xr:uid="{00000000-0005-0000-0000-00005B490000}"/>
    <cellStyle name="Normal 10 4 2 2 4 5" xfId="43881" xr:uid="{00000000-0005-0000-0000-00005C490000}"/>
    <cellStyle name="Normal 10 4 2 2 5" xfId="9544" xr:uid="{00000000-0005-0000-0000-00005D490000}"/>
    <cellStyle name="Normal 10 4 2 2 5 2" xfId="28504" xr:uid="{00000000-0005-0000-0000-00005E490000}"/>
    <cellStyle name="Normal 10 4 2 2 5 3" xfId="46968" xr:uid="{00000000-0005-0000-0000-00005F490000}"/>
    <cellStyle name="Normal 10 4 2 2 6" xfId="15696" xr:uid="{00000000-0005-0000-0000-000060490000}"/>
    <cellStyle name="Normal 10 4 2 2 6 2" xfId="34656" xr:uid="{00000000-0005-0000-0000-000061490000}"/>
    <cellStyle name="Normal 10 4 2 2 6 3" xfId="53120" xr:uid="{00000000-0005-0000-0000-000062490000}"/>
    <cellStyle name="Normal 10 4 2 2 7" xfId="22351" xr:uid="{00000000-0005-0000-0000-000063490000}"/>
    <cellStyle name="Normal 10 4 2 2 8" xfId="40815" xr:uid="{00000000-0005-0000-0000-000064490000}"/>
    <cellStyle name="Normal 10 4 2 3" xfId="4022" xr:uid="{00000000-0005-0000-0000-000065490000}"/>
    <cellStyle name="Normal 10 4 2 3 2" xfId="5635" xr:uid="{00000000-0005-0000-0000-000066490000}"/>
    <cellStyle name="Normal 10 4 2 3 2 2" xfId="8720" xr:uid="{00000000-0005-0000-0000-000067490000}"/>
    <cellStyle name="Normal 10 4 2 3 2 2 2" xfId="14912" xr:uid="{00000000-0005-0000-0000-000068490000}"/>
    <cellStyle name="Normal 10 4 2 3 2 2 2 2" xfId="33872" xr:uid="{00000000-0005-0000-0000-000069490000}"/>
    <cellStyle name="Normal 10 4 2 3 2 2 2 3" xfId="52336" xr:uid="{00000000-0005-0000-0000-00006A490000}"/>
    <cellStyle name="Normal 10 4 2 3 2 2 3" xfId="21064" xr:uid="{00000000-0005-0000-0000-00006B490000}"/>
    <cellStyle name="Normal 10 4 2 3 2 2 3 2" xfId="40024" xr:uid="{00000000-0005-0000-0000-00006C490000}"/>
    <cellStyle name="Normal 10 4 2 3 2 2 3 3" xfId="58488" xr:uid="{00000000-0005-0000-0000-00006D490000}"/>
    <cellStyle name="Normal 10 4 2 3 2 2 4" xfId="27719" xr:uid="{00000000-0005-0000-0000-00006E490000}"/>
    <cellStyle name="Normal 10 4 2 3 2 2 5" xfId="46183" xr:uid="{00000000-0005-0000-0000-00006F490000}"/>
    <cellStyle name="Normal 10 4 2 3 2 3" xfId="11846" xr:uid="{00000000-0005-0000-0000-000070490000}"/>
    <cellStyle name="Normal 10 4 2 3 2 3 2" xfId="30806" xr:uid="{00000000-0005-0000-0000-000071490000}"/>
    <cellStyle name="Normal 10 4 2 3 2 3 3" xfId="49270" xr:uid="{00000000-0005-0000-0000-000072490000}"/>
    <cellStyle name="Normal 10 4 2 3 2 4" xfId="17998" xr:uid="{00000000-0005-0000-0000-000073490000}"/>
    <cellStyle name="Normal 10 4 2 3 2 4 2" xfId="36958" xr:uid="{00000000-0005-0000-0000-000074490000}"/>
    <cellStyle name="Normal 10 4 2 3 2 4 3" xfId="55422" xr:uid="{00000000-0005-0000-0000-000075490000}"/>
    <cellStyle name="Normal 10 4 2 3 2 5" xfId="24653" xr:uid="{00000000-0005-0000-0000-000076490000}"/>
    <cellStyle name="Normal 10 4 2 3 2 6" xfId="43117" xr:uid="{00000000-0005-0000-0000-000077490000}"/>
    <cellStyle name="Normal 10 4 2 3 3" xfId="7185" xr:uid="{00000000-0005-0000-0000-000078490000}"/>
    <cellStyle name="Normal 10 4 2 3 3 2" xfId="13378" xr:uid="{00000000-0005-0000-0000-000079490000}"/>
    <cellStyle name="Normal 10 4 2 3 3 2 2" xfId="32338" xr:uid="{00000000-0005-0000-0000-00007A490000}"/>
    <cellStyle name="Normal 10 4 2 3 3 2 3" xfId="50802" xr:uid="{00000000-0005-0000-0000-00007B490000}"/>
    <cellStyle name="Normal 10 4 2 3 3 3" xfId="19530" xr:uid="{00000000-0005-0000-0000-00007C490000}"/>
    <cellStyle name="Normal 10 4 2 3 3 3 2" xfId="38490" xr:uid="{00000000-0005-0000-0000-00007D490000}"/>
    <cellStyle name="Normal 10 4 2 3 3 3 3" xfId="56954" xr:uid="{00000000-0005-0000-0000-00007E490000}"/>
    <cellStyle name="Normal 10 4 2 3 3 4" xfId="26185" xr:uid="{00000000-0005-0000-0000-00007F490000}"/>
    <cellStyle name="Normal 10 4 2 3 3 5" xfId="44649" xr:uid="{00000000-0005-0000-0000-000080490000}"/>
    <cellStyle name="Normal 10 4 2 3 4" xfId="10312" xr:uid="{00000000-0005-0000-0000-000081490000}"/>
    <cellStyle name="Normal 10 4 2 3 4 2" xfId="29272" xr:uid="{00000000-0005-0000-0000-000082490000}"/>
    <cellStyle name="Normal 10 4 2 3 4 3" xfId="47736" xr:uid="{00000000-0005-0000-0000-000083490000}"/>
    <cellStyle name="Normal 10 4 2 3 5" xfId="16464" xr:uid="{00000000-0005-0000-0000-000084490000}"/>
    <cellStyle name="Normal 10 4 2 3 5 2" xfId="35424" xr:uid="{00000000-0005-0000-0000-000085490000}"/>
    <cellStyle name="Normal 10 4 2 3 5 3" xfId="53888" xr:uid="{00000000-0005-0000-0000-000086490000}"/>
    <cellStyle name="Normal 10 4 2 3 6" xfId="23119" xr:uid="{00000000-0005-0000-0000-000087490000}"/>
    <cellStyle name="Normal 10 4 2 3 7" xfId="41583" xr:uid="{00000000-0005-0000-0000-000088490000}"/>
    <cellStyle name="Normal 10 4 2 4" xfId="4853" xr:uid="{00000000-0005-0000-0000-000089490000}"/>
    <cellStyle name="Normal 10 4 2 4 2" xfId="7951" xr:uid="{00000000-0005-0000-0000-00008A490000}"/>
    <cellStyle name="Normal 10 4 2 4 2 2" xfId="14143" xr:uid="{00000000-0005-0000-0000-00008B490000}"/>
    <cellStyle name="Normal 10 4 2 4 2 2 2" xfId="33103" xr:uid="{00000000-0005-0000-0000-00008C490000}"/>
    <cellStyle name="Normal 10 4 2 4 2 2 3" xfId="51567" xr:uid="{00000000-0005-0000-0000-00008D490000}"/>
    <cellStyle name="Normal 10 4 2 4 2 3" xfId="20295" xr:uid="{00000000-0005-0000-0000-00008E490000}"/>
    <cellStyle name="Normal 10 4 2 4 2 3 2" xfId="39255" xr:uid="{00000000-0005-0000-0000-00008F490000}"/>
    <cellStyle name="Normal 10 4 2 4 2 3 3" xfId="57719" xr:uid="{00000000-0005-0000-0000-000090490000}"/>
    <cellStyle name="Normal 10 4 2 4 2 4" xfId="26950" xr:uid="{00000000-0005-0000-0000-000091490000}"/>
    <cellStyle name="Normal 10 4 2 4 2 5" xfId="45414" xr:uid="{00000000-0005-0000-0000-000092490000}"/>
    <cellStyle name="Normal 10 4 2 4 3" xfId="11077" xr:uid="{00000000-0005-0000-0000-000093490000}"/>
    <cellStyle name="Normal 10 4 2 4 3 2" xfId="30037" xr:uid="{00000000-0005-0000-0000-000094490000}"/>
    <cellStyle name="Normal 10 4 2 4 3 3" xfId="48501" xr:uid="{00000000-0005-0000-0000-000095490000}"/>
    <cellStyle name="Normal 10 4 2 4 4" xfId="17229" xr:uid="{00000000-0005-0000-0000-000096490000}"/>
    <cellStyle name="Normal 10 4 2 4 4 2" xfId="36189" xr:uid="{00000000-0005-0000-0000-000097490000}"/>
    <cellStyle name="Normal 10 4 2 4 4 3" xfId="54653" xr:uid="{00000000-0005-0000-0000-000098490000}"/>
    <cellStyle name="Normal 10 4 2 4 5" xfId="23884" xr:uid="{00000000-0005-0000-0000-000099490000}"/>
    <cellStyle name="Normal 10 4 2 4 6" xfId="42348" xr:uid="{00000000-0005-0000-0000-00009A490000}"/>
    <cellStyle name="Normal 10 4 2 5" xfId="6416" xr:uid="{00000000-0005-0000-0000-00009B490000}"/>
    <cellStyle name="Normal 10 4 2 5 2" xfId="12609" xr:uid="{00000000-0005-0000-0000-00009C490000}"/>
    <cellStyle name="Normal 10 4 2 5 2 2" xfId="31569" xr:uid="{00000000-0005-0000-0000-00009D490000}"/>
    <cellStyle name="Normal 10 4 2 5 2 3" xfId="50033" xr:uid="{00000000-0005-0000-0000-00009E490000}"/>
    <cellStyle name="Normal 10 4 2 5 3" xfId="18761" xr:uid="{00000000-0005-0000-0000-00009F490000}"/>
    <cellStyle name="Normal 10 4 2 5 3 2" xfId="37721" xr:uid="{00000000-0005-0000-0000-0000A0490000}"/>
    <cellStyle name="Normal 10 4 2 5 3 3" xfId="56185" xr:uid="{00000000-0005-0000-0000-0000A1490000}"/>
    <cellStyle name="Normal 10 4 2 5 4" xfId="25416" xr:uid="{00000000-0005-0000-0000-0000A2490000}"/>
    <cellStyle name="Normal 10 4 2 5 5" xfId="43880" xr:uid="{00000000-0005-0000-0000-0000A3490000}"/>
    <cellStyle name="Normal 10 4 2 6" xfId="9543" xr:uid="{00000000-0005-0000-0000-0000A4490000}"/>
    <cellStyle name="Normal 10 4 2 6 2" xfId="28503" xr:uid="{00000000-0005-0000-0000-0000A5490000}"/>
    <cellStyle name="Normal 10 4 2 6 3" xfId="46967" xr:uid="{00000000-0005-0000-0000-0000A6490000}"/>
    <cellStyle name="Normal 10 4 2 7" xfId="15695" xr:uid="{00000000-0005-0000-0000-0000A7490000}"/>
    <cellStyle name="Normal 10 4 2 7 2" xfId="34655" xr:uid="{00000000-0005-0000-0000-0000A8490000}"/>
    <cellStyle name="Normal 10 4 2 7 3" xfId="53119" xr:uid="{00000000-0005-0000-0000-0000A9490000}"/>
    <cellStyle name="Normal 10 4 2 8" xfId="22350" xr:uid="{00000000-0005-0000-0000-0000AA490000}"/>
    <cellStyle name="Normal 10 4 2 9" xfId="40814" xr:uid="{00000000-0005-0000-0000-0000AB490000}"/>
    <cellStyle name="Normal 10 4 3" xfId="2546" xr:uid="{00000000-0005-0000-0000-0000AC490000}"/>
    <cellStyle name="Normal 10 4 3 2" xfId="2547" xr:uid="{00000000-0005-0000-0000-0000AD490000}"/>
    <cellStyle name="Normal 10 4 3 2 2" xfId="4025" xr:uid="{00000000-0005-0000-0000-0000AE490000}"/>
    <cellStyle name="Normal 10 4 3 2 2 2" xfId="5638" xr:uid="{00000000-0005-0000-0000-0000AF490000}"/>
    <cellStyle name="Normal 10 4 3 2 2 2 2" xfId="8723" xr:uid="{00000000-0005-0000-0000-0000B0490000}"/>
    <cellStyle name="Normal 10 4 3 2 2 2 2 2" xfId="14915" xr:uid="{00000000-0005-0000-0000-0000B1490000}"/>
    <cellStyle name="Normal 10 4 3 2 2 2 2 2 2" xfId="33875" xr:uid="{00000000-0005-0000-0000-0000B2490000}"/>
    <cellStyle name="Normal 10 4 3 2 2 2 2 2 3" xfId="52339" xr:uid="{00000000-0005-0000-0000-0000B3490000}"/>
    <cellStyle name="Normal 10 4 3 2 2 2 2 3" xfId="21067" xr:uid="{00000000-0005-0000-0000-0000B4490000}"/>
    <cellStyle name="Normal 10 4 3 2 2 2 2 3 2" xfId="40027" xr:uid="{00000000-0005-0000-0000-0000B5490000}"/>
    <cellStyle name="Normal 10 4 3 2 2 2 2 3 3" xfId="58491" xr:uid="{00000000-0005-0000-0000-0000B6490000}"/>
    <cellStyle name="Normal 10 4 3 2 2 2 2 4" xfId="27722" xr:uid="{00000000-0005-0000-0000-0000B7490000}"/>
    <cellStyle name="Normal 10 4 3 2 2 2 2 5" xfId="46186" xr:uid="{00000000-0005-0000-0000-0000B8490000}"/>
    <cellStyle name="Normal 10 4 3 2 2 2 3" xfId="11849" xr:uid="{00000000-0005-0000-0000-0000B9490000}"/>
    <cellStyle name="Normal 10 4 3 2 2 2 3 2" xfId="30809" xr:uid="{00000000-0005-0000-0000-0000BA490000}"/>
    <cellStyle name="Normal 10 4 3 2 2 2 3 3" xfId="49273" xr:uid="{00000000-0005-0000-0000-0000BB490000}"/>
    <cellStyle name="Normal 10 4 3 2 2 2 4" xfId="18001" xr:uid="{00000000-0005-0000-0000-0000BC490000}"/>
    <cellStyle name="Normal 10 4 3 2 2 2 4 2" xfId="36961" xr:uid="{00000000-0005-0000-0000-0000BD490000}"/>
    <cellStyle name="Normal 10 4 3 2 2 2 4 3" xfId="55425" xr:uid="{00000000-0005-0000-0000-0000BE490000}"/>
    <cellStyle name="Normal 10 4 3 2 2 2 5" xfId="24656" xr:uid="{00000000-0005-0000-0000-0000BF490000}"/>
    <cellStyle name="Normal 10 4 3 2 2 2 6" xfId="43120" xr:uid="{00000000-0005-0000-0000-0000C0490000}"/>
    <cellStyle name="Normal 10 4 3 2 2 3" xfId="7188" xr:uid="{00000000-0005-0000-0000-0000C1490000}"/>
    <cellStyle name="Normal 10 4 3 2 2 3 2" xfId="13381" xr:uid="{00000000-0005-0000-0000-0000C2490000}"/>
    <cellStyle name="Normal 10 4 3 2 2 3 2 2" xfId="32341" xr:uid="{00000000-0005-0000-0000-0000C3490000}"/>
    <cellStyle name="Normal 10 4 3 2 2 3 2 3" xfId="50805" xr:uid="{00000000-0005-0000-0000-0000C4490000}"/>
    <cellStyle name="Normal 10 4 3 2 2 3 3" xfId="19533" xr:uid="{00000000-0005-0000-0000-0000C5490000}"/>
    <cellStyle name="Normal 10 4 3 2 2 3 3 2" xfId="38493" xr:uid="{00000000-0005-0000-0000-0000C6490000}"/>
    <cellStyle name="Normal 10 4 3 2 2 3 3 3" xfId="56957" xr:uid="{00000000-0005-0000-0000-0000C7490000}"/>
    <cellStyle name="Normal 10 4 3 2 2 3 4" xfId="26188" xr:uid="{00000000-0005-0000-0000-0000C8490000}"/>
    <cellStyle name="Normal 10 4 3 2 2 3 5" xfId="44652" xr:uid="{00000000-0005-0000-0000-0000C9490000}"/>
    <cellStyle name="Normal 10 4 3 2 2 4" xfId="10315" xr:uid="{00000000-0005-0000-0000-0000CA490000}"/>
    <cellStyle name="Normal 10 4 3 2 2 4 2" xfId="29275" xr:uid="{00000000-0005-0000-0000-0000CB490000}"/>
    <cellStyle name="Normal 10 4 3 2 2 4 3" xfId="47739" xr:uid="{00000000-0005-0000-0000-0000CC490000}"/>
    <cellStyle name="Normal 10 4 3 2 2 5" xfId="16467" xr:uid="{00000000-0005-0000-0000-0000CD490000}"/>
    <cellStyle name="Normal 10 4 3 2 2 5 2" xfId="35427" xr:uid="{00000000-0005-0000-0000-0000CE490000}"/>
    <cellStyle name="Normal 10 4 3 2 2 5 3" xfId="53891" xr:uid="{00000000-0005-0000-0000-0000CF490000}"/>
    <cellStyle name="Normal 10 4 3 2 2 6" xfId="23122" xr:uid="{00000000-0005-0000-0000-0000D0490000}"/>
    <cellStyle name="Normal 10 4 3 2 2 7" xfId="41586" xr:uid="{00000000-0005-0000-0000-0000D1490000}"/>
    <cellStyle name="Normal 10 4 3 2 3" xfId="4856" xr:uid="{00000000-0005-0000-0000-0000D2490000}"/>
    <cellStyle name="Normal 10 4 3 2 3 2" xfId="7954" xr:uid="{00000000-0005-0000-0000-0000D3490000}"/>
    <cellStyle name="Normal 10 4 3 2 3 2 2" xfId="14146" xr:uid="{00000000-0005-0000-0000-0000D4490000}"/>
    <cellStyle name="Normal 10 4 3 2 3 2 2 2" xfId="33106" xr:uid="{00000000-0005-0000-0000-0000D5490000}"/>
    <cellStyle name="Normal 10 4 3 2 3 2 2 3" xfId="51570" xr:uid="{00000000-0005-0000-0000-0000D6490000}"/>
    <cellStyle name="Normal 10 4 3 2 3 2 3" xfId="20298" xr:uid="{00000000-0005-0000-0000-0000D7490000}"/>
    <cellStyle name="Normal 10 4 3 2 3 2 3 2" xfId="39258" xr:uid="{00000000-0005-0000-0000-0000D8490000}"/>
    <cellStyle name="Normal 10 4 3 2 3 2 3 3" xfId="57722" xr:uid="{00000000-0005-0000-0000-0000D9490000}"/>
    <cellStyle name="Normal 10 4 3 2 3 2 4" xfId="26953" xr:uid="{00000000-0005-0000-0000-0000DA490000}"/>
    <cellStyle name="Normal 10 4 3 2 3 2 5" xfId="45417" xr:uid="{00000000-0005-0000-0000-0000DB490000}"/>
    <cellStyle name="Normal 10 4 3 2 3 3" xfId="11080" xr:uid="{00000000-0005-0000-0000-0000DC490000}"/>
    <cellStyle name="Normal 10 4 3 2 3 3 2" xfId="30040" xr:uid="{00000000-0005-0000-0000-0000DD490000}"/>
    <cellStyle name="Normal 10 4 3 2 3 3 3" xfId="48504" xr:uid="{00000000-0005-0000-0000-0000DE490000}"/>
    <cellStyle name="Normal 10 4 3 2 3 4" xfId="17232" xr:uid="{00000000-0005-0000-0000-0000DF490000}"/>
    <cellStyle name="Normal 10 4 3 2 3 4 2" xfId="36192" xr:uid="{00000000-0005-0000-0000-0000E0490000}"/>
    <cellStyle name="Normal 10 4 3 2 3 4 3" xfId="54656" xr:uid="{00000000-0005-0000-0000-0000E1490000}"/>
    <cellStyle name="Normal 10 4 3 2 3 5" xfId="23887" xr:uid="{00000000-0005-0000-0000-0000E2490000}"/>
    <cellStyle name="Normal 10 4 3 2 3 6" xfId="42351" xr:uid="{00000000-0005-0000-0000-0000E3490000}"/>
    <cellStyle name="Normal 10 4 3 2 4" xfId="6419" xr:uid="{00000000-0005-0000-0000-0000E4490000}"/>
    <cellStyle name="Normal 10 4 3 2 4 2" xfId="12612" xr:uid="{00000000-0005-0000-0000-0000E5490000}"/>
    <cellStyle name="Normal 10 4 3 2 4 2 2" xfId="31572" xr:uid="{00000000-0005-0000-0000-0000E6490000}"/>
    <cellStyle name="Normal 10 4 3 2 4 2 3" xfId="50036" xr:uid="{00000000-0005-0000-0000-0000E7490000}"/>
    <cellStyle name="Normal 10 4 3 2 4 3" xfId="18764" xr:uid="{00000000-0005-0000-0000-0000E8490000}"/>
    <cellStyle name="Normal 10 4 3 2 4 3 2" xfId="37724" xr:uid="{00000000-0005-0000-0000-0000E9490000}"/>
    <cellStyle name="Normal 10 4 3 2 4 3 3" xfId="56188" xr:uid="{00000000-0005-0000-0000-0000EA490000}"/>
    <cellStyle name="Normal 10 4 3 2 4 4" xfId="25419" xr:uid="{00000000-0005-0000-0000-0000EB490000}"/>
    <cellStyle name="Normal 10 4 3 2 4 5" xfId="43883" xr:uid="{00000000-0005-0000-0000-0000EC490000}"/>
    <cellStyle name="Normal 10 4 3 2 5" xfId="9546" xr:uid="{00000000-0005-0000-0000-0000ED490000}"/>
    <cellStyle name="Normal 10 4 3 2 5 2" xfId="28506" xr:uid="{00000000-0005-0000-0000-0000EE490000}"/>
    <cellStyle name="Normal 10 4 3 2 5 3" xfId="46970" xr:uid="{00000000-0005-0000-0000-0000EF490000}"/>
    <cellStyle name="Normal 10 4 3 2 6" xfId="15698" xr:uid="{00000000-0005-0000-0000-0000F0490000}"/>
    <cellStyle name="Normal 10 4 3 2 6 2" xfId="34658" xr:uid="{00000000-0005-0000-0000-0000F1490000}"/>
    <cellStyle name="Normal 10 4 3 2 6 3" xfId="53122" xr:uid="{00000000-0005-0000-0000-0000F2490000}"/>
    <cellStyle name="Normal 10 4 3 2 7" xfId="22353" xr:uid="{00000000-0005-0000-0000-0000F3490000}"/>
    <cellStyle name="Normal 10 4 3 2 8" xfId="40817" xr:uid="{00000000-0005-0000-0000-0000F4490000}"/>
    <cellStyle name="Normal 10 4 3 3" xfId="4024" xr:uid="{00000000-0005-0000-0000-0000F5490000}"/>
    <cellStyle name="Normal 10 4 3 3 2" xfId="5637" xr:uid="{00000000-0005-0000-0000-0000F6490000}"/>
    <cellStyle name="Normal 10 4 3 3 2 2" xfId="8722" xr:uid="{00000000-0005-0000-0000-0000F7490000}"/>
    <cellStyle name="Normal 10 4 3 3 2 2 2" xfId="14914" xr:uid="{00000000-0005-0000-0000-0000F8490000}"/>
    <cellStyle name="Normal 10 4 3 3 2 2 2 2" xfId="33874" xr:uid="{00000000-0005-0000-0000-0000F9490000}"/>
    <cellStyle name="Normal 10 4 3 3 2 2 2 3" xfId="52338" xr:uid="{00000000-0005-0000-0000-0000FA490000}"/>
    <cellStyle name="Normal 10 4 3 3 2 2 3" xfId="21066" xr:uid="{00000000-0005-0000-0000-0000FB490000}"/>
    <cellStyle name="Normal 10 4 3 3 2 2 3 2" xfId="40026" xr:uid="{00000000-0005-0000-0000-0000FC490000}"/>
    <cellStyle name="Normal 10 4 3 3 2 2 3 3" xfId="58490" xr:uid="{00000000-0005-0000-0000-0000FD490000}"/>
    <cellStyle name="Normal 10 4 3 3 2 2 4" xfId="27721" xr:uid="{00000000-0005-0000-0000-0000FE490000}"/>
    <cellStyle name="Normal 10 4 3 3 2 2 5" xfId="46185" xr:uid="{00000000-0005-0000-0000-0000FF490000}"/>
    <cellStyle name="Normal 10 4 3 3 2 3" xfId="11848" xr:uid="{00000000-0005-0000-0000-0000004A0000}"/>
    <cellStyle name="Normal 10 4 3 3 2 3 2" xfId="30808" xr:uid="{00000000-0005-0000-0000-0000014A0000}"/>
    <cellStyle name="Normal 10 4 3 3 2 3 3" xfId="49272" xr:uid="{00000000-0005-0000-0000-0000024A0000}"/>
    <cellStyle name="Normal 10 4 3 3 2 4" xfId="18000" xr:uid="{00000000-0005-0000-0000-0000034A0000}"/>
    <cellStyle name="Normal 10 4 3 3 2 4 2" xfId="36960" xr:uid="{00000000-0005-0000-0000-0000044A0000}"/>
    <cellStyle name="Normal 10 4 3 3 2 4 3" xfId="55424" xr:uid="{00000000-0005-0000-0000-0000054A0000}"/>
    <cellStyle name="Normal 10 4 3 3 2 5" xfId="24655" xr:uid="{00000000-0005-0000-0000-0000064A0000}"/>
    <cellStyle name="Normal 10 4 3 3 2 6" xfId="43119" xr:uid="{00000000-0005-0000-0000-0000074A0000}"/>
    <cellStyle name="Normal 10 4 3 3 3" xfId="7187" xr:uid="{00000000-0005-0000-0000-0000084A0000}"/>
    <cellStyle name="Normal 10 4 3 3 3 2" xfId="13380" xr:uid="{00000000-0005-0000-0000-0000094A0000}"/>
    <cellStyle name="Normal 10 4 3 3 3 2 2" xfId="32340" xr:uid="{00000000-0005-0000-0000-00000A4A0000}"/>
    <cellStyle name="Normal 10 4 3 3 3 2 3" xfId="50804" xr:uid="{00000000-0005-0000-0000-00000B4A0000}"/>
    <cellStyle name="Normal 10 4 3 3 3 3" xfId="19532" xr:uid="{00000000-0005-0000-0000-00000C4A0000}"/>
    <cellStyle name="Normal 10 4 3 3 3 3 2" xfId="38492" xr:uid="{00000000-0005-0000-0000-00000D4A0000}"/>
    <cellStyle name="Normal 10 4 3 3 3 3 3" xfId="56956" xr:uid="{00000000-0005-0000-0000-00000E4A0000}"/>
    <cellStyle name="Normal 10 4 3 3 3 4" xfId="26187" xr:uid="{00000000-0005-0000-0000-00000F4A0000}"/>
    <cellStyle name="Normal 10 4 3 3 3 5" xfId="44651" xr:uid="{00000000-0005-0000-0000-0000104A0000}"/>
    <cellStyle name="Normal 10 4 3 3 4" xfId="10314" xr:uid="{00000000-0005-0000-0000-0000114A0000}"/>
    <cellStyle name="Normal 10 4 3 3 4 2" xfId="29274" xr:uid="{00000000-0005-0000-0000-0000124A0000}"/>
    <cellStyle name="Normal 10 4 3 3 4 3" xfId="47738" xr:uid="{00000000-0005-0000-0000-0000134A0000}"/>
    <cellStyle name="Normal 10 4 3 3 5" xfId="16466" xr:uid="{00000000-0005-0000-0000-0000144A0000}"/>
    <cellStyle name="Normal 10 4 3 3 5 2" xfId="35426" xr:uid="{00000000-0005-0000-0000-0000154A0000}"/>
    <cellStyle name="Normal 10 4 3 3 5 3" xfId="53890" xr:uid="{00000000-0005-0000-0000-0000164A0000}"/>
    <cellStyle name="Normal 10 4 3 3 6" xfId="23121" xr:uid="{00000000-0005-0000-0000-0000174A0000}"/>
    <cellStyle name="Normal 10 4 3 3 7" xfId="41585" xr:uid="{00000000-0005-0000-0000-0000184A0000}"/>
    <cellStyle name="Normal 10 4 3 4" xfId="4855" xr:uid="{00000000-0005-0000-0000-0000194A0000}"/>
    <cellStyle name="Normal 10 4 3 4 2" xfId="7953" xr:uid="{00000000-0005-0000-0000-00001A4A0000}"/>
    <cellStyle name="Normal 10 4 3 4 2 2" xfId="14145" xr:uid="{00000000-0005-0000-0000-00001B4A0000}"/>
    <cellStyle name="Normal 10 4 3 4 2 2 2" xfId="33105" xr:uid="{00000000-0005-0000-0000-00001C4A0000}"/>
    <cellStyle name="Normal 10 4 3 4 2 2 3" xfId="51569" xr:uid="{00000000-0005-0000-0000-00001D4A0000}"/>
    <cellStyle name="Normal 10 4 3 4 2 3" xfId="20297" xr:uid="{00000000-0005-0000-0000-00001E4A0000}"/>
    <cellStyle name="Normal 10 4 3 4 2 3 2" xfId="39257" xr:uid="{00000000-0005-0000-0000-00001F4A0000}"/>
    <cellStyle name="Normal 10 4 3 4 2 3 3" xfId="57721" xr:uid="{00000000-0005-0000-0000-0000204A0000}"/>
    <cellStyle name="Normal 10 4 3 4 2 4" xfId="26952" xr:uid="{00000000-0005-0000-0000-0000214A0000}"/>
    <cellStyle name="Normal 10 4 3 4 2 5" xfId="45416" xr:uid="{00000000-0005-0000-0000-0000224A0000}"/>
    <cellStyle name="Normal 10 4 3 4 3" xfId="11079" xr:uid="{00000000-0005-0000-0000-0000234A0000}"/>
    <cellStyle name="Normal 10 4 3 4 3 2" xfId="30039" xr:uid="{00000000-0005-0000-0000-0000244A0000}"/>
    <cellStyle name="Normal 10 4 3 4 3 3" xfId="48503" xr:uid="{00000000-0005-0000-0000-0000254A0000}"/>
    <cellStyle name="Normal 10 4 3 4 4" xfId="17231" xr:uid="{00000000-0005-0000-0000-0000264A0000}"/>
    <cellStyle name="Normal 10 4 3 4 4 2" xfId="36191" xr:uid="{00000000-0005-0000-0000-0000274A0000}"/>
    <cellStyle name="Normal 10 4 3 4 4 3" xfId="54655" xr:uid="{00000000-0005-0000-0000-0000284A0000}"/>
    <cellStyle name="Normal 10 4 3 4 5" xfId="23886" xr:uid="{00000000-0005-0000-0000-0000294A0000}"/>
    <cellStyle name="Normal 10 4 3 4 6" xfId="42350" xr:uid="{00000000-0005-0000-0000-00002A4A0000}"/>
    <cellStyle name="Normal 10 4 3 5" xfId="6418" xr:uid="{00000000-0005-0000-0000-00002B4A0000}"/>
    <cellStyle name="Normal 10 4 3 5 2" xfId="12611" xr:uid="{00000000-0005-0000-0000-00002C4A0000}"/>
    <cellStyle name="Normal 10 4 3 5 2 2" xfId="31571" xr:uid="{00000000-0005-0000-0000-00002D4A0000}"/>
    <cellStyle name="Normal 10 4 3 5 2 3" xfId="50035" xr:uid="{00000000-0005-0000-0000-00002E4A0000}"/>
    <cellStyle name="Normal 10 4 3 5 3" xfId="18763" xr:uid="{00000000-0005-0000-0000-00002F4A0000}"/>
    <cellStyle name="Normal 10 4 3 5 3 2" xfId="37723" xr:uid="{00000000-0005-0000-0000-0000304A0000}"/>
    <cellStyle name="Normal 10 4 3 5 3 3" xfId="56187" xr:uid="{00000000-0005-0000-0000-0000314A0000}"/>
    <cellStyle name="Normal 10 4 3 5 4" xfId="25418" xr:uid="{00000000-0005-0000-0000-0000324A0000}"/>
    <cellStyle name="Normal 10 4 3 5 5" xfId="43882" xr:uid="{00000000-0005-0000-0000-0000334A0000}"/>
    <cellStyle name="Normal 10 4 3 6" xfId="9545" xr:uid="{00000000-0005-0000-0000-0000344A0000}"/>
    <cellStyle name="Normal 10 4 3 6 2" xfId="28505" xr:uid="{00000000-0005-0000-0000-0000354A0000}"/>
    <cellStyle name="Normal 10 4 3 6 3" xfId="46969" xr:uid="{00000000-0005-0000-0000-0000364A0000}"/>
    <cellStyle name="Normal 10 4 3 7" xfId="15697" xr:uid="{00000000-0005-0000-0000-0000374A0000}"/>
    <cellStyle name="Normal 10 4 3 7 2" xfId="34657" xr:uid="{00000000-0005-0000-0000-0000384A0000}"/>
    <cellStyle name="Normal 10 4 3 7 3" xfId="53121" xr:uid="{00000000-0005-0000-0000-0000394A0000}"/>
    <cellStyle name="Normal 10 4 3 8" xfId="22352" xr:uid="{00000000-0005-0000-0000-00003A4A0000}"/>
    <cellStyle name="Normal 10 4 3 9" xfId="40816" xr:uid="{00000000-0005-0000-0000-00003B4A0000}"/>
    <cellStyle name="Normal 10 4 4" xfId="2548" xr:uid="{00000000-0005-0000-0000-00003C4A0000}"/>
    <cellStyle name="Normal 10 4 4 2" xfId="4026" xr:uid="{00000000-0005-0000-0000-00003D4A0000}"/>
    <cellStyle name="Normal 10 4 4 2 2" xfId="5639" xr:uid="{00000000-0005-0000-0000-00003E4A0000}"/>
    <cellStyle name="Normal 10 4 4 2 2 2" xfId="8724" xr:uid="{00000000-0005-0000-0000-00003F4A0000}"/>
    <cellStyle name="Normal 10 4 4 2 2 2 2" xfId="14916" xr:uid="{00000000-0005-0000-0000-0000404A0000}"/>
    <cellStyle name="Normal 10 4 4 2 2 2 2 2" xfId="33876" xr:uid="{00000000-0005-0000-0000-0000414A0000}"/>
    <cellStyle name="Normal 10 4 4 2 2 2 2 3" xfId="52340" xr:uid="{00000000-0005-0000-0000-0000424A0000}"/>
    <cellStyle name="Normal 10 4 4 2 2 2 3" xfId="21068" xr:uid="{00000000-0005-0000-0000-0000434A0000}"/>
    <cellStyle name="Normal 10 4 4 2 2 2 3 2" xfId="40028" xr:uid="{00000000-0005-0000-0000-0000444A0000}"/>
    <cellStyle name="Normal 10 4 4 2 2 2 3 3" xfId="58492" xr:uid="{00000000-0005-0000-0000-0000454A0000}"/>
    <cellStyle name="Normal 10 4 4 2 2 2 4" xfId="27723" xr:uid="{00000000-0005-0000-0000-0000464A0000}"/>
    <cellStyle name="Normal 10 4 4 2 2 2 5" xfId="46187" xr:uid="{00000000-0005-0000-0000-0000474A0000}"/>
    <cellStyle name="Normal 10 4 4 2 2 3" xfId="11850" xr:uid="{00000000-0005-0000-0000-0000484A0000}"/>
    <cellStyle name="Normal 10 4 4 2 2 3 2" xfId="30810" xr:uid="{00000000-0005-0000-0000-0000494A0000}"/>
    <cellStyle name="Normal 10 4 4 2 2 3 3" xfId="49274" xr:uid="{00000000-0005-0000-0000-00004A4A0000}"/>
    <cellStyle name="Normal 10 4 4 2 2 4" xfId="18002" xr:uid="{00000000-0005-0000-0000-00004B4A0000}"/>
    <cellStyle name="Normal 10 4 4 2 2 4 2" xfId="36962" xr:uid="{00000000-0005-0000-0000-00004C4A0000}"/>
    <cellStyle name="Normal 10 4 4 2 2 4 3" xfId="55426" xr:uid="{00000000-0005-0000-0000-00004D4A0000}"/>
    <cellStyle name="Normal 10 4 4 2 2 5" xfId="24657" xr:uid="{00000000-0005-0000-0000-00004E4A0000}"/>
    <cellStyle name="Normal 10 4 4 2 2 6" xfId="43121" xr:uid="{00000000-0005-0000-0000-00004F4A0000}"/>
    <cellStyle name="Normal 10 4 4 2 3" xfId="7189" xr:uid="{00000000-0005-0000-0000-0000504A0000}"/>
    <cellStyle name="Normal 10 4 4 2 3 2" xfId="13382" xr:uid="{00000000-0005-0000-0000-0000514A0000}"/>
    <cellStyle name="Normal 10 4 4 2 3 2 2" xfId="32342" xr:uid="{00000000-0005-0000-0000-0000524A0000}"/>
    <cellStyle name="Normal 10 4 4 2 3 2 3" xfId="50806" xr:uid="{00000000-0005-0000-0000-0000534A0000}"/>
    <cellStyle name="Normal 10 4 4 2 3 3" xfId="19534" xr:uid="{00000000-0005-0000-0000-0000544A0000}"/>
    <cellStyle name="Normal 10 4 4 2 3 3 2" xfId="38494" xr:uid="{00000000-0005-0000-0000-0000554A0000}"/>
    <cellStyle name="Normal 10 4 4 2 3 3 3" xfId="56958" xr:uid="{00000000-0005-0000-0000-0000564A0000}"/>
    <cellStyle name="Normal 10 4 4 2 3 4" xfId="26189" xr:uid="{00000000-0005-0000-0000-0000574A0000}"/>
    <cellStyle name="Normal 10 4 4 2 3 5" xfId="44653" xr:uid="{00000000-0005-0000-0000-0000584A0000}"/>
    <cellStyle name="Normal 10 4 4 2 4" xfId="10316" xr:uid="{00000000-0005-0000-0000-0000594A0000}"/>
    <cellStyle name="Normal 10 4 4 2 4 2" xfId="29276" xr:uid="{00000000-0005-0000-0000-00005A4A0000}"/>
    <cellStyle name="Normal 10 4 4 2 4 3" xfId="47740" xr:uid="{00000000-0005-0000-0000-00005B4A0000}"/>
    <cellStyle name="Normal 10 4 4 2 5" xfId="16468" xr:uid="{00000000-0005-0000-0000-00005C4A0000}"/>
    <cellStyle name="Normal 10 4 4 2 5 2" xfId="35428" xr:uid="{00000000-0005-0000-0000-00005D4A0000}"/>
    <cellStyle name="Normal 10 4 4 2 5 3" xfId="53892" xr:uid="{00000000-0005-0000-0000-00005E4A0000}"/>
    <cellStyle name="Normal 10 4 4 2 6" xfId="23123" xr:uid="{00000000-0005-0000-0000-00005F4A0000}"/>
    <cellStyle name="Normal 10 4 4 2 7" xfId="41587" xr:uid="{00000000-0005-0000-0000-0000604A0000}"/>
    <cellStyle name="Normal 10 4 4 3" xfId="4857" xr:uid="{00000000-0005-0000-0000-0000614A0000}"/>
    <cellStyle name="Normal 10 4 4 3 2" xfId="7955" xr:uid="{00000000-0005-0000-0000-0000624A0000}"/>
    <cellStyle name="Normal 10 4 4 3 2 2" xfId="14147" xr:uid="{00000000-0005-0000-0000-0000634A0000}"/>
    <cellStyle name="Normal 10 4 4 3 2 2 2" xfId="33107" xr:uid="{00000000-0005-0000-0000-0000644A0000}"/>
    <cellStyle name="Normal 10 4 4 3 2 2 3" xfId="51571" xr:uid="{00000000-0005-0000-0000-0000654A0000}"/>
    <cellStyle name="Normal 10 4 4 3 2 3" xfId="20299" xr:uid="{00000000-0005-0000-0000-0000664A0000}"/>
    <cellStyle name="Normal 10 4 4 3 2 3 2" xfId="39259" xr:uid="{00000000-0005-0000-0000-0000674A0000}"/>
    <cellStyle name="Normal 10 4 4 3 2 3 3" xfId="57723" xr:uid="{00000000-0005-0000-0000-0000684A0000}"/>
    <cellStyle name="Normal 10 4 4 3 2 4" xfId="26954" xr:uid="{00000000-0005-0000-0000-0000694A0000}"/>
    <cellStyle name="Normal 10 4 4 3 2 5" xfId="45418" xr:uid="{00000000-0005-0000-0000-00006A4A0000}"/>
    <cellStyle name="Normal 10 4 4 3 3" xfId="11081" xr:uid="{00000000-0005-0000-0000-00006B4A0000}"/>
    <cellStyle name="Normal 10 4 4 3 3 2" xfId="30041" xr:uid="{00000000-0005-0000-0000-00006C4A0000}"/>
    <cellStyle name="Normal 10 4 4 3 3 3" xfId="48505" xr:uid="{00000000-0005-0000-0000-00006D4A0000}"/>
    <cellStyle name="Normal 10 4 4 3 4" xfId="17233" xr:uid="{00000000-0005-0000-0000-00006E4A0000}"/>
    <cellStyle name="Normal 10 4 4 3 4 2" xfId="36193" xr:uid="{00000000-0005-0000-0000-00006F4A0000}"/>
    <cellStyle name="Normal 10 4 4 3 4 3" xfId="54657" xr:uid="{00000000-0005-0000-0000-0000704A0000}"/>
    <cellStyle name="Normal 10 4 4 3 5" xfId="23888" xr:uid="{00000000-0005-0000-0000-0000714A0000}"/>
    <cellStyle name="Normal 10 4 4 3 6" xfId="42352" xr:uid="{00000000-0005-0000-0000-0000724A0000}"/>
    <cellStyle name="Normal 10 4 4 4" xfId="6420" xr:uid="{00000000-0005-0000-0000-0000734A0000}"/>
    <cellStyle name="Normal 10 4 4 4 2" xfId="12613" xr:uid="{00000000-0005-0000-0000-0000744A0000}"/>
    <cellStyle name="Normal 10 4 4 4 2 2" xfId="31573" xr:uid="{00000000-0005-0000-0000-0000754A0000}"/>
    <cellStyle name="Normal 10 4 4 4 2 3" xfId="50037" xr:uid="{00000000-0005-0000-0000-0000764A0000}"/>
    <cellStyle name="Normal 10 4 4 4 3" xfId="18765" xr:uid="{00000000-0005-0000-0000-0000774A0000}"/>
    <cellStyle name="Normal 10 4 4 4 3 2" xfId="37725" xr:uid="{00000000-0005-0000-0000-0000784A0000}"/>
    <cellStyle name="Normal 10 4 4 4 3 3" xfId="56189" xr:uid="{00000000-0005-0000-0000-0000794A0000}"/>
    <cellStyle name="Normal 10 4 4 4 4" xfId="25420" xr:uid="{00000000-0005-0000-0000-00007A4A0000}"/>
    <cellStyle name="Normal 10 4 4 4 5" xfId="43884" xr:uid="{00000000-0005-0000-0000-00007B4A0000}"/>
    <cellStyle name="Normal 10 4 4 5" xfId="9547" xr:uid="{00000000-0005-0000-0000-00007C4A0000}"/>
    <cellStyle name="Normal 10 4 4 5 2" xfId="28507" xr:uid="{00000000-0005-0000-0000-00007D4A0000}"/>
    <cellStyle name="Normal 10 4 4 5 3" xfId="46971" xr:uid="{00000000-0005-0000-0000-00007E4A0000}"/>
    <cellStyle name="Normal 10 4 4 6" xfId="15699" xr:uid="{00000000-0005-0000-0000-00007F4A0000}"/>
    <cellStyle name="Normal 10 4 4 6 2" xfId="34659" xr:uid="{00000000-0005-0000-0000-0000804A0000}"/>
    <cellStyle name="Normal 10 4 4 6 3" xfId="53123" xr:uid="{00000000-0005-0000-0000-0000814A0000}"/>
    <cellStyle name="Normal 10 4 4 7" xfId="22354" xr:uid="{00000000-0005-0000-0000-0000824A0000}"/>
    <cellStyle name="Normal 10 4 4 8" xfId="40818" xr:uid="{00000000-0005-0000-0000-0000834A0000}"/>
    <cellStyle name="Normal 10 4 5" xfId="4021" xr:uid="{00000000-0005-0000-0000-0000844A0000}"/>
    <cellStyle name="Normal 10 4 5 2" xfId="5634" xr:uid="{00000000-0005-0000-0000-0000854A0000}"/>
    <cellStyle name="Normal 10 4 5 2 2" xfId="8719" xr:uid="{00000000-0005-0000-0000-0000864A0000}"/>
    <cellStyle name="Normal 10 4 5 2 2 2" xfId="14911" xr:uid="{00000000-0005-0000-0000-0000874A0000}"/>
    <cellStyle name="Normal 10 4 5 2 2 2 2" xfId="33871" xr:uid="{00000000-0005-0000-0000-0000884A0000}"/>
    <cellStyle name="Normal 10 4 5 2 2 2 3" xfId="52335" xr:uid="{00000000-0005-0000-0000-0000894A0000}"/>
    <cellStyle name="Normal 10 4 5 2 2 3" xfId="21063" xr:uid="{00000000-0005-0000-0000-00008A4A0000}"/>
    <cellStyle name="Normal 10 4 5 2 2 3 2" xfId="40023" xr:uid="{00000000-0005-0000-0000-00008B4A0000}"/>
    <cellStyle name="Normal 10 4 5 2 2 3 3" xfId="58487" xr:uid="{00000000-0005-0000-0000-00008C4A0000}"/>
    <cellStyle name="Normal 10 4 5 2 2 4" xfId="27718" xr:uid="{00000000-0005-0000-0000-00008D4A0000}"/>
    <cellStyle name="Normal 10 4 5 2 2 5" xfId="46182" xr:uid="{00000000-0005-0000-0000-00008E4A0000}"/>
    <cellStyle name="Normal 10 4 5 2 3" xfId="11845" xr:uid="{00000000-0005-0000-0000-00008F4A0000}"/>
    <cellStyle name="Normal 10 4 5 2 3 2" xfId="30805" xr:uid="{00000000-0005-0000-0000-0000904A0000}"/>
    <cellStyle name="Normal 10 4 5 2 3 3" xfId="49269" xr:uid="{00000000-0005-0000-0000-0000914A0000}"/>
    <cellStyle name="Normal 10 4 5 2 4" xfId="17997" xr:uid="{00000000-0005-0000-0000-0000924A0000}"/>
    <cellStyle name="Normal 10 4 5 2 4 2" xfId="36957" xr:uid="{00000000-0005-0000-0000-0000934A0000}"/>
    <cellStyle name="Normal 10 4 5 2 4 3" xfId="55421" xr:uid="{00000000-0005-0000-0000-0000944A0000}"/>
    <cellStyle name="Normal 10 4 5 2 5" xfId="24652" xr:uid="{00000000-0005-0000-0000-0000954A0000}"/>
    <cellStyle name="Normal 10 4 5 2 6" xfId="43116" xr:uid="{00000000-0005-0000-0000-0000964A0000}"/>
    <cellStyle name="Normal 10 4 5 3" xfId="7184" xr:uid="{00000000-0005-0000-0000-0000974A0000}"/>
    <cellStyle name="Normal 10 4 5 3 2" xfId="13377" xr:uid="{00000000-0005-0000-0000-0000984A0000}"/>
    <cellStyle name="Normal 10 4 5 3 2 2" xfId="32337" xr:uid="{00000000-0005-0000-0000-0000994A0000}"/>
    <cellStyle name="Normal 10 4 5 3 2 3" xfId="50801" xr:uid="{00000000-0005-0000-0000-00009A4A0000}"/>
    <cellStyle name="Normal 10 4 5 3 3" xfId="19529" xr:uid="{00000000-0005-0000-0000-00009B4A0000}"/>
    <cellStyle name="Normal 10 4 5 3 3 2" xfId="38489" xr:uid="{00000000-0005-0000-0000-00009C4A0000}"/>
    <cellStyle name="Normal 10 4 5 3 3 3" xfId="56953" xr:uid="{00000000-0005-0000-0000-00009D4A0000}"/>
    <cellStyle name="Normal 10 4 5 3 4" xfId="26184" xr:uid="{00000000-0005-0000-0000-00009E4A0000}"/>
    <cellStyle name="Normal 10 4 5 3 5" xfId="44648" xr:uid="{00000000-0005-0000-0000-00009F4A0000}"/>
    <cellStyle name="Normal 10 4 5 4" xfId="10311" xr:uid="{00000000-0005-0000-0000-0000A04A0000}"/>
    <cellStyle name="Normal 10 4 5 4 2" xfId="29271" xr:uid="{00000000-0005-0000-0000-0000A14A0000}"/>
    <cellStyle name="Normal 10 4 5 4 3" xfId="47735" xr:uid="{00000000-0005-0000-0000-0000A24A0000}"/>
    <cellStyle name="Normal 10 4 5 5" xfId="16463" xr:uid="{00000000-0005-0000-0000-0000A34A0000}"/>
    <cellStyle name="Normal 10 4 5 5 2" xfId="35423" xr:uid="{00000000-0005-0000-0000-0000A44A0000}"/>
    <cellStyle name="Normal 10 4 5 5 3" xfId="53887" xr:uid="{00000000-0005-0000-0000-0000A54A0000}"/>
    <cellStyle name="Normal 10 4 5 6" xfId="23118" xr:uid="{00000000-0005-0000-0000-0000A64A0000}"/>
    <cellStyle name="Normal 10 4 5 7" xfId="41582" xr:uid="{00000000-0005-0000-0000-0000A74A0000}"/>
    <cellStyle name="Normal 10 4 6" xfId="4852" xr:uid="{00000000-0005-0000-0000-0000A84A0000}"/>
    <cellStyle name="Normal 10 4 6 2" xfId="7950" xr:uid="{00000000-0005-0000-0000-0000A94A0000}"/>
    <cellStyle name="Normal 10 4 6 2 2" xfId="14142" xr:uid="{00000000-0005-0000-0000-0000AA4A0000}"/>
    <cellStyle name="Normal 10 4 6 2 2 2" xfId="33102" xr:uid="{00000000-0005-0000-0000-0000AB4A0000}"/>
    <cellStyle name="Normal 10 4 6 2 2 3" xfId="51566" xr:uid="{00000000-0005-0000-0000-0000AC4A0000}"/>
    <cellStyle name="Normal 10 4 6 2 3" xfId="20294" xr:uid="{00000000-0005-0000-0000-0000AD4A0000}"/>
    <cellStyle name="Normal 10 4 6 2 3 2" xfId="39254" xr:uid="{00000000-0005-0000-0000-0000AE4A0000}"/>
    <cellStyle name="Normal 10 4 6 2 3 3" xfId="57718" xr:uid="{00000000-0005-0000-0000-0000AF4A0000}"/>
    <cellStyle name="Normal 10 4 6 2 4" xfId="26949" xr:uid="{00000000-0005-0000-0000-0000B04A0000}"/>
    <cellStyle name="Normal 10 4 6 2 5" xfId="45413" xr:uid="{00000000-0005-0000-0000-0000B14A0000}"/>
    <cellStyle name="Normal 10 4 6 3" xfId="11076" xr:uid="{00000000-0005-0000-0000-0000B24A0000}"/>
    <cellStyle name="Normal 10 4 6 3 2" xfId="30036" xr:uid="{00000000-0005-0000-0000-0000B34A0000}"/>
    <cellStyle name="Normal 10 4 6 3 3" xfId="48500" xr:uid="{00000000-0005-0000-0000-0000B44A0000}"/>
    <cellStyle name="Normal 10 4 6 4" xfId="17228" xr:uid="{00000000-0005-0000-0000-0000B54A0000}"/>
    <cellStyle name="Normal 10 4 6 4 2" xfId="36188" xr:uid="{00000000-0005-0000-0000-0000B64A0000}"/>
    <cellStyle name="Normal 10 4 6 4 3" xfId="54652" xr:uid="{00000000-0005-0000-0000-0000B74A0000}"/>
    <cellStyle name="Normal 10 4 6 5" xfId="23883" xr:uid="{00000000-0005-0000-0000-0000B84A0000}"/>
    <cellStyle name="Normal 10 4 6 6" xfId="42347" xr:uid="{00000000-0005-0000-0000-0000B94A0000}"/>
    <cellStyle name="Normal 10 4 7" xfId="6415" xr:uid="{00000000-0005-0000-0000-0000BA4A0000}"/>
    <cellStyle name="Normal 10 4 7 2" xfId="12608" xr:uid="{00000000-0005-0000-0000-0000BB4A0000}"/>
    <cellStyle name="Normal 10 4 7 2 2" xfId="31568" xr:uid="{00000000-0005-0000-0000-0000BC4A0000}"/>
    <cellStyle name="Normal 10 4 7 2 3" xfId="50032" xr:uid="{00000000-0005-0000-0000-0000BD4A0000}"/>
    <cellStyle name="Normal 10 4 7 3" xfId="18760" xr:uid="{00000000-0005-0000-0000-0000BE4A0000}"/>
    <cellStyle name="Normal 10 4 7 3 2" xfId="37720" xr:uid="{00000000-0005-0000-0000-0000BF4A0000}"/>
    <cellStyle name="Normal 10 4 7 3 3" xfId="56184" xr:uid="{00000000-0005-0000-0000-0000C04A0000}"/>
    <cellStyle name="Normal 10 4 7 4" xfId="25415" xr:uid="{00000000-0005-0000-0000-0000C14A0000}"/>
    <cellStyle name="Normal 10 4 7 5" xfId="43879" xr:uid="{00000000-0005-0000-0000-0000C24A0000}"/>
    <cellStyle name="Normal 10 4 8" xfId="9542" xr:uid="{00000000-0005-0000-0000-0000C34A0000}"/>
    <cellStyle name="Normal 10 4 8 2" xfId="28502" xr:uid="{00000000-0005-0000-0000-0000C44A0000}"/>
    <cellStyle name="Normal 10 4 8 3" xfId="46966" xr:uid="{00000000-0005-0000-0000-0000C54A0000}"/>
    <cellStyle name="Normal 10 4 9" xfId="15694" xr:uid="{00000000-0005-0000-0000-0000C64A0000}"/>
    <cellStyle name="Normal 10 4 9 2" xfId="34654" xr:uid="{00000000-0005-0000-0000-0000C74A0000}"/>
    <cellStyle name="Normal 10 4 9 3" xfId="53118" xr:uid="{00000000-0005-0000-0000-0000C84A0000}"/>
    <cellStyle name="Normal 10 5" xfId="80" xr:uid="{00000000-0005-0000-0000-0000C94A0000}"/>
    <cellStyle name="Normal 10 5 10" xfId="2549" xr:uid="{00000000-0005-0000-0000-0000CA4A0000}"/>
    <cellStyle name="Normal 10 5 11" xfId="22355" xr:uid="{00000000-0005-0000-0000-0000CB4A0000}"/>
    <cellStyle name="Normal 10 5 12" xfId="40819" xr:uid="{00000000-0005-0000-0000-0000CC4A0000}"/>
    <cellStyle name="Normal 10 5 2" xfId="2550" xr:uid="{00000000-0005-0000-0000-0000CD4A0000}"/>
    <cellStyle name="Normal 10 5 2 2" xfId="2551" xr:uid="{00000000-0005-0000-0000-0000CE4A0000}"/>
    <cellStyle name="Normal 10 5 2 2 2" xfId="4029" xr:uid="{00000000-0005-0000-0000-0000CF4A0000}"/>
    <cellStyle name="Normal 10 5 2 2 2 2" xfId="5642" xr:uid="{00000000-0005-0000-0000-0000D04A0000}"/>
    <cellStyle name="Normal 10 5 2 2 2 2 2" xfId="8727" xr:uid="{00000000-0005-0000-0000-0000D14A0000}"/>
    <cellStyle name="Normal 10 5 2 2 2 2 2 2" xfId="14919" xr:uid="{00000000-0005-0000-0000-0000D24A0000}"/>
    <cellStyle name="Normal 10 5 2 2 2 2 2 2 2" xfId="33879" xr:uid="{00000000-0005-0000-0000-0000D34A0000}"/>
    <cellStyle name="Normal 10 5 2 2 2 2 2 2 3" xfId="52343" xr:uid="{00000000-0005-0000-0000-0000D44A0000}"/>
    <cellStyle name="Normal 10 5 2 2 2 2 2 3" xfId="21071" xr:uid="{00000000-0005-0000-0000-0000D54A0000}"/>
    <cellStyle name="Normal 10 5 2 2 2 2 2 3 2" xfId="40031" xr:uid="{00000000-0005-0000-0000-0000D64A0000}"/>
    <cellStyle name="Normal 10 5 2 2 2 2 2 3 3" xfId="58495" xr:uid="{00000000-0005-0000-0000-0000D74A0000}"/>
    <cellStyle name="Normal 10 5 2 2 2 2 2 4" xfId="27726" xr:uid="{00000000-0005-0000-0000-0000D84A0000}"/>
    <cellStyle name="Normal 10 5 2 2 2 2 2 5" xfId="46190" xr:uid="{00000000-0005-0000-0000-0000D94A0000}"/>
    <cellStyle name="Normal 10 5 2 2 2 2 3" xfId="11853" xr:uid="{00000000-0005-0000-0000-0000DA4A0000}"/>
    <cellStyle name="Normal 10 5 2 2 2 2 3 2" xfId="30813" xr:uid="{00000000-0005-0000-0000-0000DB4A0000}"/>
    <cellStyle name="Normal 10 5 2 2 2 2 3 3" xfId="49277" xr:uid="{00000000-0005-0000-0000-0000DC4A0000}"/>
    <cellStyle name="Normal 10 5 2 2 2 2 4" xfId="18005" xr:uid="{00000000-0005-0000-0000-0000DD4A0000}"/>
    <cellStyle name="Normal 10 5 2 2 2 2 4 2" xfId="36965" xr:uid="{00000000-0005-0000-0000-0000DE4A0000}"/>
    <cellStyle name="Normal 10 5 2 2 2 2 4 3" xfId="55429" xr:uid="{00000000-0005-0000-0000-0000DF4A0000}"/>
    <cellStyle name="Normal 10 5 2 2 2 2 5" xfId="24660" xr:uid="{00000000-0005-0000-0000-0000E04A0000}"/>
    <cellStyle name="Normal 10 5 2 2 2 2 6" xfId="43124" xr:uid="{00000000-0005-0000-0000-0000E14A0000}"/>
    <cellStyle name="Normal 10 5 2 2 2 3" xfId="7192" xr:uid="{00000000-0005-0000-0000-0000E24A0000}"/>
    <cellStyle name="Normal 10 5 2 2 2 3 2" xfId="13385" xr:uid="{00000000-0005-0000-0000-0000E34A0000}"/>
    <cellStyle name="Normal 10 5 2 2 2 3 2 2" xfId="32345" xr:uid="{00000000-0005-0000-0000-0000E44A0000}"/>
    <cellStyle name="Normal 10 5 2 2 2 3 2 3" xfId="50809" xr:uid="{00000000-0005-0000-0000-0000E54A0000}"/>
    <cellStyle name="Normal 10 5 2 2 2 3 3" xfId="19537" xr:uid="{00000000-0005-0000-0000-0000E64A0000}"/>
    <cellStyle name="Normal 10 5 2 2 2 3 3 2" xfId="38497" xr:uid="{00000000-0005-0000-0000-0000E74A0000}"/>
    <cellStyle name="Normal 10 5 2 2 2 3 3 3" xfId="56961" xr:uid="{00000000-0005-0000-0000-0000E84A0000}"/>
    <cellStyle name="Normal 10 5 2 2 2 3 4" xfId="26192" xr:uid="{00000000-0005-0000-0000-0000E94A0000}"/>
    <cellStyle name="Normal 10 5 2 2 2 3 5" xfId="44656" xr:uid="{00000000-0005-0000-0000-0000EA4A0000}"/>
    <cellStyle name="Normal 10 5 2 2 2 4" xfId="10319" xr:uid="{00000000-0005-0000-0000-0000EB4A0000}"/>
    <cellStyle name="Normal 10 5 2 2 2 4 2" xfId="29279" xr:uid="{00000000-0005-0000-0000-0000EC4A0000}"/>
    <cellStyle name="Normal 10 5 2 2 2 4 3" xfId="47743" xr:uid="{00000000-0005-0000-0000-0000ED4A0000}"/>
    <cellStyle name="Normal 10 5 2 2 2 5" xfId="16471" xr:uid="{00000000-0005-0000-0000-0000EE4A0000}"/>
    <cellStyle name="Normal 10 5 2 2 2 5 2" xfId="35431" xr:uid="{00000000-0005-0000-0000-0000EF4A0000}"/>
    <cellStyle name="Normal 10 5 2 2 2 5 3" xfId="53895" xr:uid="{00000000-0005-0000-0000-0000F04A0000}"/>
    <cellStyle name="Normal 10 5 2 2 2 6" xfId="23126" xr:uid="{00000000-0005-0000-0000-0000F14A0000}"/>
    <cellStyle name="Normal 10 5 2 2 2 7" xfId="41590" xr:uid="{00000000-0005-0000-0000-0000F24A0000}"/>
    <cellStyle name="Normal 10 5 2 2 3" xfId="4860" xr:uid="{00000000-0005-0000-0000-0000F34A0000}"/>
    <cellStyle name="Normal 10 5 2 2 3 2" xfId="7958" xr:uid="{00000000-0005-0000-0000-0000F44A0000}"/>
    <cellStyle name="Normal 10 5 2 2 3 2 2" xfId="14150" xr:uid="{00000000-0005-0000-0000-0000F54A0000}"/>
    <cellStyle name="Normal 10 5 2 2 3 2 2 2" xfId="33110" xr:uid="{00000000-0005-0000-0000-0000F64A0000}"/>
    <cellStyle name="Normal 10 5 2 2 3 2 2 3" xfId="51574" xr:uid="{00000000-0005-0000-0000-0000F74A0000}"/>
    <cellStyle name="Normal 10 5 2 2 3 2 3" xfId="20302" xr:uid="{00000000-0005-0000-0000-0000F84A0000}"/>
    <cellStyle name="Normal 10 5 2 2 3 2 3 2" xfId="39262" xr:uid="{00000000-0005-0000-0000-0000F94A0000}"/>
    <cellStyle name="Normal 10 5 2 2 3 2 3 3" xfId="57726" xr:uid="{00000000-0005-0000-0000-0000FA4A0000}"/>
    <cellStyle name="Normal 10 5 2 2 3 2 4" xfId="26957" xr:uid="{00000000-0005-0000-0000-0000FB4A0000}"/>
    <cellStyle name="Normal 10 5 2 2 3 2 5" xfId="45421" xr:uid="{00000000-0005-0000-0000-0000FC4A0000}"/>
    <cellStyle name="Normal 10 5 2 2 3 3" xfId="11084" xr:uid="{00000000-0005-0000-0000-0000FD4A0000}"/>
    <cellStyle name="Normal 10 5 2 2 3 3 2" xfId="30044" xr:uid="{00000000-0005-0000-0000-0000FE4A0000}"/>
    <cellStyle name="Normal 10 5 2 2 3 3 3" xfId="48508" xr:uid="{00000000-0005-0000-0000-0000FF4A0000}"/>
    <cellStyle name="Normal 10 5 2 2 3 4" xfId="17236" xr:uid="{00000000-0005-0000-0000-0000004B0000}"/>
    <cellStyle name="Normal 10 5 2 2 3 4 2" xfId="36196" xr:uid="{00000000-0005-0000-0000-0000014B0000}"/>
    <cellStyle name="Normal 10 5 2 2 3 4 3" xfId="54660" xr:uid="{00000000-0005-0000-0000-0000024B0000}"/>
    <cellStyle name="Normal 10 5 2 2 3 5" xfId="23891" xr:uid="{00000000-0005-0000-0000-0000034B0000}"/>
    <cellStyle name="Normal 10 5 2 2 3 6" xfId="42355" xr:uid="{00000000-0005-0000-0000-0000044B0000}"/>
    <cellStyle name="Normal 10 5 2 2 4" xfId="6423" xr:uid="{00000000-0005-0000-0000-0000054B0000}"/>
    <cellStyle name="Normal 10 5 2 2 4 2" xfId="12616" xr:uid="{00000000-0005-0000-0000-0000064B0000}"/>
    <cellStyle name="Normal 10 5 2 2 4 2 2" xfId="31576" xr:uid="{00000000-0005-0000-0000-0000074B0000}"/>
    <cellStyle name="Normal 10 5 2 2 4 2 3" xfId="50040" xr:uid="{00000000-0005-0000-0000-0000084B0000}"/>
    <cellStyle name="Normal 10 5 2 2 4 3" xfId="18768" xr:uid="{00000000-0005-0000-0000-0000094B0000}"/>
    <cellStyle name="Normal 10 5 2 2 4 3 2" xfId="37728" xr:uid="{00000000-0005-0000-0000-00000A4B0000}"/>
    <cellStyle name="Normal 10 5 2 2 4 3 3" xfId="56192" xr:uid="{00000000-0005-0000-0000-00000B4B0000}"/>
    <cellStyle name="Normal 10 5 2 2 4 4" xfId="25423" xr:uid="{00000000-0005-0000-0000-00000C4B0000}"/>
    <cellStyle name="Normal 10 5 2 2 4 5" xfId="43887" xr:uid="{00000000-0005-0000-0000-00000D4B0000}"/>
    <cellStyle name="Normal 10 5 2 2 5" xfId="9550" xr:uid="{00000000-0005-0000-0000-00000E4B0000}"/>
    <cellStyle name="Normal 10 5 2 2 5 2" xfId="28510" xr:uid="{00000000-0005-0000-0000-00000F4B0000}"/>
    <cellStyle name="Normal 10 5 2 2 5 3" xfId="46974" xr:uid="{00000000-0005-0000-0000-0000104B0000}"/>
    <cellStyle name="Normal 10 5 2 2 6" xfId="15702" xr:uid="{00000000-0005-0000-0000-0000114B0000}"/>
    <cellStyle name="Normal 10 5 2 2 6 2" xfId="34662" xr:uid="{00000000-0005-0000-0000-0000124B0000}"/>
    <cellStyle name="Normal 10 5 2 2 6 3" xfId="53126" xr:uid="{00000000-0005-0000-0000-0000134B0000}"/>
    <cellStyle name="Normal 10 5 2 2 7" xfId="22357" xr:uid="{00000000-0005-0000-0000-0000144B0000}"/>
    <cellStyle name="Normal 10 5 2 2 8" xfId="40821" xr:uid="{00000000-0005-0000-0000-0000154B0000}"/>
    <cellStyle name="Normal 10 5 2 3" xfId="4028" xr:uid="{00000000-0005-0000-0000-0000164B0000}"/>
    <cellStyle name="Normal 10 5 2 3 2" xfId="5641" xr:uid="{00000000-0005-0000-0000-0000174B0000}"/>
    <cellStyle name="Normal 10 5 2 3 2 2" xfId="8726" xr:uid="{00000000-0005-0000-0000-0000184B0000}"/>
    <cellStyle name="Normal 10 5 2 3 2 2 2" xfId="14918" xr:uid="{00000000-0005-0000-0000-0000194B0000}"/>
    <cellStyle name="Normal 10 5 2 3 2 2 2 2" xfId="33878" xr:uid="{00000000-0005-0000-0000-00001A4B0000}"/>
    <cellStyle name="Normal 10 5 2 3 2 2 2 3" xfId="52342" xr:uid="{00000000-0005-0000-0000-00001B4B0000}"/>
    <cellStyle name="Normal 10 5 2 3 2 2 3" xfId="21070" xr:uid="{00000000-0005-0000-0000-00001C4B0000}"/>
    <cellStyle name="Normal 10 5 2 3 2 2 3 2" xfId="40030" xr:uid="{00000000-0005-0000-0000-00001D4B0000}"/>
    <cellStyle name="Normal 10 5 2 3 2 2 3 3" xfId="58494" xr:uid="{00000000-0005-0000-0000-00001E4B0000}"/>
    <cellStyle name="Normal 10 5 2 3 2 2 4" xfId="27725" xr:uid="{00000000-0005-0000-0000-00001F4B0000}"/>
    <cellStyle name="Normal 10 5 2 3 2 2 5" xfId="46189" xr:uid="{00000000-0005-0000-0000-0000204B0000}"/>
    <cellStyle name="Normal 10 5 2 3 2 3" xfId="11852" xr:uid="{00000000-0005-0000-0000-0000214B0000}"/>
    <cellStyle name="Normal 10 5 2 3 2 3 2" xfId="30812" xr:uid="{00000000-0005-0000-0000-0000224B0000}"/>
    <cellStyle name="Normal 10 5 2 3 2 3 3" xfId="49276" xr:uid="{00000000-0005-0000-0000-0000234B0000}"/>
    <cellStyle name="Normal 10 5 2 3 2 4" xfId="18004" xr:uid="{00000000-0005-0000-0000-0000244B0000}"/>
    <cellStyle name="Normal 10 5 2 3 2 4 2" xfId="36964" xr:uid="{00000000-0005-0000-0000-0000254B0000}"/>
    <cellStyle name="Normal 10 5 2 3 2 4 3" xfId="55428" xr:uid="{00000000-0005-0000-0000-0000264B0000}"/>
    <cellStyle name="Normal 10 5 2 3 2 5" xfId="24659" xr:uid="{00000000-0005-0000-0000-0000274B0000}"/>
    <cellStyle name="Normal 10 5 2 3 2 6" xfId="43123" xr:uid="{00000000-0005-0000-0000-0000284B0000}"/>
    <cellStyle name="Normal 10 5 2 3 3" xfId="7191" xr:uid="{00000000-0005-0000-0000-0000294B0000}"/>
    <cellStyle name="Normal 10 5 2 3 3 2" xfId="13384" xr:uid="{00000000-0005-0000-0000-00002A4B0000}"/>
    <cellStyle name="Normal 10 5 2 3 3 2 2" xfId="32344" xr:uid="{00000000-0005-0000-0000-00002B4B0000}"/>
    <cellStyle name="Normal 10 5 2 3 3 2 3" xfId="50808" xr:uid="{00000000-0005-0000-0000-00002C4B0000}"/>
    <cellStyle name="Normal 10 5 2 3 3 3" xfId="19536" xr:uid="{00000000-0005-0000-0000-00002D4B0000}"/>
    <cellStyle name="Normal 10 5 2 3 3 3 2" xfId="38496" xr:uid="{00000000-0005-0000-0000-00002E4B0000}"/>
    <cellStyle name="Normal 10 5 2 3 3 3 3" xfId="56960" xr:uid="{00000000-0005-0000-0000-00002F4B0000}"/>
    <cellStyle name="Normal 10 5 2 3 3 4" xfId="26191" xr:uid="{00000000-0005-0000-0000-0000304B0000}"/>
    <cellStyle name="Normal 10 5 2 3 3 5" xfId="44655" xr:uid="{00000000-0005-0000-0000-0000314B0000}"/>
    <cellStyle name="Normal 10 5 2 3 4" xfId="10318" xr:uid="{00000000-0005-0000-0000-0000324B0000}"/>
    <cellStyle name="Normal 10 5 2 3 4 2" xfId="29278" xr:uid="{00000000-0005-0000-0000-0000334B0000}"/>
    <cellStyle name="Normal 10 5 2 3 4 3" xfId="47742" xr:uid="{00000000-0005-0000-0000-0000344B0000}"/>
    <cellStyle name="Normal 10 5 2 3 5" xfId="16470" xr:uid="{00000000-0005-0000-0000-0000354B0000}"/>
    <cellStyle name="Normal 10 5 2 3 5 2" xfId="35430" xr:uid="{00000000-0005-0000-0000-0000364B0000}"/>
    <cellStyle name="Normal 10 5 2 3 5 3" xfId="53894" xr:uid="{00000000-0005-0000-0000-0000374B0000}"/>
    <cellStyle name="Normal 10 5 2 3 6" xfId="23125" xr:uid="{00000000-0005-0000-0000-0000384B0000}"/>
    <cellStyle name="Normal 10 5 2 3 7" xfId="41589" xr:uid="{00000000-0005-0000-0000-0000394B0000}"/>
    <cellStyle name="Normal 10 5 2 4" xfId="4859" xr:uid="{00000000-0005-0000-0000-00003A4B0000}"/>
    <cellStyle name="Normal 10 5 2 4 2" xfId="7957" xr:uid="{00000000-0005-0000-0000-00003B4B0000}"/>
    <cellStyle name="Normal 10 5 2 4 2 2" xfId="14149" xr:uid="{00000000-0005-0000-0000-00003C4B0000}"/>
    <cellStyle name="Normal 10 5 2 4 2 2 2" xfId="33109" xr:uid="{00000000-0005-0000-0000-00003D4B0000}"/>
    <cellStyle name="Normal 10 5 2 4 2 2 3" xfId="51573" xr:uid="{00000000-0005-0000-0000-00003E4B0000}"/>
    <cellStyle name="Normal 10 5 2 4 2 3" xfId="20301" xr:uid="{00000000-0005-0000-0000-00003F4B0000}"/>
    <cellStyle name="Normal 10 5 2 4 2 3 2" xfId="39261" xr:uid="{00000000-0005-0000-0000-0000404B0000}"/>
    <cellStyle name="Normal 10 5 2 4 2 3 3" xfId="57725" xr:uid="{00000000-0005-0000-0000-0000414B0000}"/>
    <cellStyle name="Normal 10 5 2 4 2 4" xfId="26956" xr:uid="{00000000-0005-0000-0000-0000424B0000}"/>
    <cellStyle name="Normal 10 5 2 4 2 5" xfId="45420" xr:uid="{00000000-0005-0000-0000-0000434B0000}"/>
    <cellStyle name="Normal 10 5 2 4 3" xfId="11083" xr:uid="{00000000-0005-0000-0000-0000444B0000}"/>
    <cellStyle name="Normal 10 5 2 4 3 2" xfId="30043" xr:uid="{00000000-0005-0000-0000-0000454B0000}"/>
    <cellStyle name="Normal 10 5 2 4 3 3" xfId="48507" xr:uid="{00000000-0005-0000-0000-0000464B0000}"/>
    <cellStyle name="Normal 10 5 2 4 4" xfId="17235" xr:uid="{00000000-0005-0000-0000-0000474B0000}"/>
    <cellStyle name="Normal 10 5 2 4 4 2" xfId="36195" xr:uid="{00000000-0005-0000-0000-0000484B0000}"/>
    <cellStyle name="Normal 10 5 2 4 4 3" xfId="54659" xr:uid="{00000000-0005-0000-0000-0000494B0000}"/>
    <cellStyle name="Normal 10 5 2 4 5" xfId="23890" xr:uid="{00000000-0005-0000-0000-00004A4B0000}"/>
    <cellStyle name="Normal 10 5 2 4 6" xfId="42354" xr:uid="{00000000-0005-0000-0000-00004B4B0000}"/>
    <cellStyle name="Normal 10 5 2 5" xfId="6422" xr:uid="{00000000-0005-0000-0000-00004C4B0000}"/>
    <cellStyle name="Normal 10 5 2 5 2" xfId="12615" xr:uid="{00000000-0005-0000-0000-00004D4B0000}"/>
    <cellStyle name="Normal 10 5 2 5 2 2" xfId="31575" xr:uid="{00000000-0005-0000-0000-00004E4B0000}"/>
    <cellStyle name="Normal 10 5 2 5 2 3" xfId="50039" xr:uid="{00000000-0005-0000-0000-00004F4B0000}"/>
    <cellStyle name="Normal 10 5 2 5 3" xfId="18767" xr:uid="{00000000-0005-0000-0000-0000504B0000}"/>
    <cellStyle name="Normal 10 5 2 5 3 2" xfId="37727" xr:uid="{00000000-0005-0000-0000-0000514B0000}"/>
    <cellStyle name="Normal 10 5 2 5 3 3" xfId="56191" xr:uid="{00000000-0005-0000-0000-0000524B0000}"/>
    <cellStyle name="Normal 10 5 2 5 4" xfId="25422" xr:uid="{00000000-0005-0000-0000-0000534B0000}"/>
    <cellStyle name="Normal 10 5 2 5 5" xfId="43886" xr:uid="{00000000-0005-0000-0000-0000544B0000}"/>
    <cellStyle name="Normal 10 5 2 6" xfId="9549" xr:uid="{00000000-0005-0000-0000-0000554B0000}"/>
    <cellStyle name="Normal 10 5 2 6 2" xfId="28509" xr:uid="{00000000-0005-0000-0000-0000564B0000}"/>
    <cellStyle name="Normal 10 5 2 6 3" xfId="46973" xr:uid="{00000000-0005-0000-0000-0000574B0000}"/>
    <cellStyle name="Normal 10 5 2 7" xfId="15701" xr:uid="{00000000-0005-0000-0000-0000584B0000}"/>
    <cellStyle name="Normal 10 5 2 7 2" xfId="34661" xr:uid="{00000000-0005-0000-0000-0000594B0000}"/>
    <cellStyle name="Normal 10 5 2 7 3" xfId="53125" xr:uid="{00000000-0005-0000-0000-00005A4B0000}"/>
    <cellStyle name="Normal 10 5 2 8" xfId="22356" xr:uid="{00000000-0005-0000-0000-00005B4B0000}"/>
    <cellStyle name="Normal 10 5 2 9" xfId="40820" xr:uid="{00000000-0005-0000-0000-00005C4B0000}"/>
    <cellStyle name="Normal 10 5 3" xfId="2552" xr:uid="{00000000-0005-0000-0000-00005D4B0000}"/>
    <cellStyle name="Normal 10 5 3 2" xfId="2553" xr:uid="{00000000-0005-0000-0000-00005E4B0000}"/>
    <cellStyle name="Normal 10 5 3 2 2" xfId="4031" xr:uid="{00000000-0005-0000-0000-00005F4B0000}"/>
    <cellStyle name="Normal 10 5 3 2 2 2" xfId="5644" xr:uid="{00000000-0005-0000-0000-0000604B0000}"/>
    <cellStyle name="Normal 10 5 3 2 2 2 2" xfId="8729" xr:uid="{00000000-0005-0000-0000-0000614B0000}"/>
    <cellStyle name="Normal 10 5 3 2 2 2 2 2" xfId="14921" xr:uid="{00000000-0005-0000-0000-0000624B0000}"/>
    <cellStyle name="Normal 10 5 3 2 2 2 2 2 2" xfId="33881" xr:uid="{00000000-0005-0000-0000-0000634B0000}"/>
    <cellStyle name="Normal 10 5 3 2 2 2 2 2 3" xfId="52345" xr:uid="{00000000-0005-0000-0000-0000644B0000}"/>
    <cellStyle name="Normal 10 5 3 2 2 2 2 3" xfId="21073" xr:uid="{00000000-0005-0000-0000-0000654B0000}"/>
    <cellStyle name="Normal 10 5 3 2 2 2 2 3 2" xfId="40033" xr:uid="{00000000-0005-0000-0000-0000664B0000}"/>
    <cellStyle name="Normal 10 5 3 2 2 2 2 3 3" xfId="58497" xr:uid="{00000000-0005-0000-0000-0000674B0000}"/>
    <cellStyle name="Normal 10 5 3 2 2 2 2 4" xfId="27728" xr:uid="{00000000-0005-0000-0000-0000684B0000}"/>
    <cellStyle name="Normal 10 5 3 2 2 2 2 5" xfId="46192" xr:uid="{00000000-0005-0000-0000-0000694B0000}"/>
    <cellStyle name="Normal 10 5 3 2 2 2 3" xfId="11855" xr:uid="{00000000-0005-0000-0000-00006A4B0000}"/>
    <cellStyle name="Normal 10 5 3 2 2 2 3 2" xfId="30815" xr:uid="{00000000-0005-0000-0000-00006B4B0000}"/>
    <cellStyle name="Normal 10 5 3 2 2 2 3 3" xfId="49279" xr:uid="{00000000-0005-0000-0000-00006C4B0000}"/>
    <cellStyle name="Normal 10 5 3 2 2 2 4" xfId="18007" xr:uid="{00000000-0005-0000-0000-00006D4B0000}"/>
    <cellStyle name="Normal 10 5 3 2 2 2 4 2" xfId="36967" xr:uid="{00000000-0005-0000-0000-00006E4B0000}"/>
    <cellStyle name="Normal 10 5 3 2 2 2 4 3" xfId="55431" xr:uid="{00000000-0005-0000-0000-00006F4B0000}"/>
    <cellStyle name="Normal 10 5 3 2 2 2 5" xfId="24662" xr:uid="{00000000-0005-0000-0000-0000704B0000}"/>
    <cellStyle name="Normal 10 5 3 2 2 2 6" xfId="43126" xr:uid="{00000000-0005-0000-0000-0000714B0000}"/>
    <cellStyle name="Normal 10 5 3 2 2 3" xfId="7194" xr:uid="{00000000-0005-0000-0000-0000724B0000}"/>
    <cellStyle name="Normal 10 5 3 2 2 3 2" xfId="13387" xr:uid="{00000000-0005-0000-0000-0000734B0000}"/>
    <cellStyle name="Normal 10 5 3 2 2 3 2 2" xfId="32347" xr:uid="{00000000-0005-0000-0000-0000744B0000}"/>
    <cellStyle name="Normal 10 5 3 2 2 3 2 3" xfId="50811" xr:uid="{00000000-0005-0000-0000-0000754B0000}"/>
    <cellStyle name="Normal 10 5 3 2 2 3 3" xfId="19539" xr:uid="{00000000-0005-0000-0000-0000764B0000}"/>
    <cellStyle name="Normal 10 5 3 2 2 3 3 2" xfId="38499" xr:uid="{00000000-0005-0000-0000-0000774B0000}"/>
    <cellStyle name="Normal 10 5 3 2 2 3 3 3" xfId="56963" xr:uid="{00000000-0005-0000-0000-0000784B0000}"/>
    <cellStyle name="Normal 10 5 3 2 2 3 4" xfId="26194" xr:uid="{00000000-0005-0000-0000-0000794B0000}"/>
    <cellStyle name="Normal 10 5 3 2 2 3 5" xfId="44658" xr:uid="{00000000-0005-0000-0000-00007A4B0000}"/>
    <cellStyle name="Normal 10 5 3 2 2 4" xfId="10321" xr:uid="{00000000-0005-0000-0000-00007B4B0000}"/>
    <cellStyle name="Normal 10 5 3 2 2 4 2" xfId="29281" xr:uid="{00000000-0005-0000-0000-00007C4B0000}"/>
    <cellStyle name="Normal 10 5 3 2 2 4 3" xfId="47745" xr:uid="{00000000-0005-0000-0000-00007D4B0000}"/>
    <cellStyle name="Normal 10 5 3 2 2 5" xfId="16473" xr:uid="{00000000-0005-0000-0000-00007E4B0000}"/>
    <cellStyle name="Normal 10 5 3 2 2 5 2" xfId="35433" xr:uid="{00000000-0005-0000-0000-00007F4B0000}"/>
    <cellStyle name="Normal 10 5 3 2 2 5 3" xfId="53897" xr:uid="{00000000-0005-0000-0000-0000804B0000}"/>
    <cellStyle name="Normal 10 5 3 2 2 6" xfId="23128" xr:uid="{00000000-0005-0000-0000-0000814B0000}"/>
    <cellStyle name="Normal 10 5 3 2 2 7" xfId="41592" xr:uid="{00000000-0005-0000-0000-0000824B0000}"/>
    <cellStyle name="Normal 10 5 3 2 3" xfId="4862" xr:uid="{00000000-0005-0000-0000-0000834B0000}"/>
    <cellStyle name="Normal 10 5 3 2 3 2" xfId="7960" xr:uid="{00000000-0005-0000-0000-0000844B0000}"/>
    <cellStyle name="Normal 10 5 3 2 3 2 2" xfId="14152" xr:uid="{00000000-0005-0000-0000-0000854B0000}"/>
    <cellStyle name="Normal 10 5 3 2 3 2 2 2" xfId="33112" xr:uid="{00000000-0005-0000-0000-0000864B0000}"/>
    <cellStyle name="Normal 10 5 3 2 3 2 2 3" xfId="51576" xr:uid="{00000000-0005-0000-0000-0000874B0000}"/>
    <cellStyle name="Normal 10 5 3 2 3 2 3" xfId="20304" xr:uid="{00000000-0005-0000-0000-0000884B0000}"/>
    <cellStyle name="Normal 10 5 3 2 3 2 3 2" xfId="39264" xr:uid="{00000000-0005-0000-0000-0000894B0000}"/>
    <cellStyle name="Normal 10 5 3 2 3 2 3 3" xfId="57728" xr:uid="{00000000-0005-0000-0000-00008A4B0000}"/>
    <cellStyle name="Normal 10 5 3 2 3 2 4" xfId="26959" xr:uid="{00000000-0005-0000-0000-00008B4B0000}"/>
    <cellStyle name="Normal 10 5 3 2 3 2 5" xfId="45423" xr:uid="{00000000-0005-0000-0000-00008C4B0000}"/>
    <cellStyle name="Normal 10 5 3 2 3 3" xfId="11086" xr:uid="{00000000-0005-0000-0000-00008D4B0000}"/>
    <cellStyle name="Normal 10 5 3 2 3 3 2" xfId="30046" xr:uid="{00000000-0005-0000-0000-00008E4B0000}"/>
    <cellStyle name="Normal 10 5 3 2 3 3 3" xfId="48510" xr:uid="{00000000-0005-0000-0000-00008F4B0000}"/>
    <cellStyle name="Normal 10 5 3 2 3 4" xfId="17238" xr:uid="{00000000-0005-0000-0000-0000904B0000}"/>
    <cellStyle name="Normal 10 5 3 2 3 4 2" xfId="36198" xr:uid="{00000000-0005-0000-0000-0000914B0000}"/>
    <cellStyle name="Normal 10 5 3 2 3 4 3" xfId="54662" xr:uid="{00000000-0005-0000-0000-0000924B0000}"/>
    <cellStyle name="Normal 10 5 3 2 3 5" xfId="23893" xr:uid="{00000000-0005-0000-0000-0000934B0000}"/>
    <cellStyle name="Normal 10 5 3 2 3 6" xfId="42357" xr:uid="{00000000-0005-0000-0000-0000944B0000}"/>
    <cellStyle name="Normal 10 5 3 2 4" xfId="6425" xr:uid="{00000000-0005-0000-0000-0000954B0000}"/>
    <cellStyle name="Normal 10 5 3 2 4 2" xfId="12618" xr:uid="{00000000-0005-0000-0000-0000964B0000}"/>
    <cellStyle name="Normal 10 5 3 2 4 2 2" xfId="31578" xr:uid="{00000000-0005-0000-0000-0000974B0000}"/>
    <cellStyle name="Normal 10 5 3 2 4 2 3" xfId="50042" xr:uid="{00000000-0005-0000-0000-0000984B0000}"/>
    <cellStyle name="Normal 10 5 3 2 4 3" xfId="18770" xr:uid="{00000000-0005-0000-0000-0000994B0000}"/>
    <cellStyle name="Normal 10 5 3 2 4 3 2" xfId="37730" xr:uid="{00000000-0005-0000-0000-00009A4B0000}"/>
    <cellStyle name="Normal 10 5 3 2 4 3 3" xfId="56194" xr:uid="{00000000-0005-0000-0000-00009B4B0000}"/>
    <cellStyle name="Normal 10 5 3 2 4 4" xfId="25425" xr:uid="{00000000-0005-0000-0000-00009C4B0000}"/>
    <cellStyle name="Normal 10 5 3 2 4 5" xfId="43889" xr:uid="{00000000-0005-0000-0000-00009D4B0000}"/>
    <cellStyle name="Normal 10 5 3 2 5" xfId="9552" xr:uid="{00000000-0005-0000-0000-00009E4B0000}"/>
    <cellStyle name="Normal 10 5 3 2 5 2" xfId="28512" xr:uid="{00000000-0005-0000-0000-00009F4B0000}"/>
    <cellStyle name="Normal 10 5 3 2 5 3" xfId="46976" xr:uid="{00000000-0005-0000-0000-0000A04B0000}"/>
    <cellStyle name="Normal 10 5 3 2 6" xfId="15704" xr:uid="{00000000-0005-0000-0000-0000A14B0000}"/>
    <cellStyle name="Normal 10 5 3 2 6 2" xfId="34664" xr:uid="{00000000-0005-0000-0000-0000A24B0000}"/>
    <cellStyle name="Normal 10 5 3 2 6 3" xfId="53128" xr:uid="{00000000-0005-0000-0000-0000A34B0000}"/>
    <cellStyle name="Normal 10 5 3 2 7" xfId="22359" xr:uid="{00000000-0005-0000-0000-0000A44B0000}"/>
    <cellStyle name="Normal 10 5 3 2 8" xfId="40823" xr:uid="{00000000-0005-0000-0000-0000A54B0000}"/>
    <cellStyle name="Normal 10 5 3 3" xfId="4030" xr:uid="{00000000-0005-0000-0000-0000A64B0000}"/>
    <cellStyle name="Normal 10 5 3 3 2" xfId="5643" xr:uid="{00000000-0005-0000-0000-0000A74B0000}"/>
    <cellStyle name="Normal 10 5 3 3 2 2" xfId="8728" xr:uid="{00000000-0005-0000-0000-0000A84B0000}"/>
    <cellStyle name="Normal 10 5 3 3 2 2 2" xfId="14920" xr:uid="{00000000-0005-0000-0000-0000A94B0000}"/>
    <cellStyle name="Normal 10 5 3 3 2 2 2 2" xfId="33880" xr:uid="{00000000-0005-0000-0000-0000AA4B0000}"/>
    <cellStyle name="Normal 10 5 3 3 2 2 2 3" xfId="52344" xr:uid="{00000000-0005-0000-0000-0000AB4B0000}"/>
    <cellStyle name="Normal 10 5 3 3 2 2 3" xfId="21072" xr:uid="{00000000-0005-0000-0000-0000AC4B0000}"/>
    <cellStyle name="Normal 10 5 3 3 2 2 3 2" xfId="40032" xr:uid="{00000000-0005-0000-0000-0000AD4B0000}"/>
    <cellStyle name="Normal 10 5 3 3 2 2 3 3" xfId="58496" xr:uid="{00000000-0005-0000-0000-0000AE4B0000}"/>
    <cellStyle name="Normal 10 5 3 3 2 2 4" xfId="27727" xr:uid="{00000000-0005-0000-0000-0000AF4B0000}"/>
    <cellStyle name="Normal 10 5 3 3 2 2 5" xfId="46191" xr:uid="{00000000-0005-0000-0000-0000B04B0000}"/>
    <cellStyle name="Normal 10 5 3 3 2 3" xfId="11854" xr:uid="{00000000-0005-0000-0000-0000B14B0000}"/>
    <cellStyle name="Normal 10 5 3 3 2 3 2" xfId="30814" xr:uid="{00000000-0005-0000-0000-0000B24B0000}"/>
    <cellStyle name="Normal 10 5 3 3 2 3 3" xfId="49278" xr:uid="{00000000-0005-0000-0000-0000B34B0000}"/>
    <cellStyle name="Normal 10 5 3 3 2 4" xfId="18006" xr:uid="{00000000-0005-0000-0000-0000B44B0000}"/>
    <cellStyle name="Normal 10 5 3 3 2 4 2" xfId="36966" xr:uid="{00000000-0005-0000-0000-0000B54B0000}"/>
    <cellStyle name="Normal 10 5 3 3 2 4 3" xfId="55430" xr:uid="{00000000-0005-0000-0000-0000B64B0000}"/>
    <cellStyle name="Normal 10 5 3 3 2 5" xfId="24661" xr:uid="{00000000-0005-0000-0000-0000B74B0000}"/>
    <cellStyle name="Normal 10 5 3 3 2 6" xfId="43125" xr:uid="{00000000-0005-0000-0000-0000B84B0000}"/>
    <cellStyle name="Normal 10 5 3 3 3" xfId="7193" xr:uid="{00000000-0005-0000-0000-0000B94B0000}"/>
    <cellStyle name="Normal 10 5 3 3 3 2" xfId="13386" xr:uid="{00000000-0005-0000-0000-0000BA4B0000}"/>
    <cellStyle name="Normal 10 5 3 3 3 2 2" xfId="32346" xr:uid="{00000000-0005-0000-0000-0000BB4B0000}"/>
    <cellStyle name="Normal 10 5 3 3 3 2 3" xfId="50810" xr:uid="{00000000-0005-0000-0000-0000BC4B0000}"/>
    <cellStyle name="Normal 10 5 3 3 3 3" xfId="19538" xr:uid="{00000000-0005-0000-0000-0000BD4B0000}"/>
    <cellStyle name="Normal 10 5 3 3 3 3 2" xfId="38498" xr:uid="{00000000-0005-0000-0000-0000BE4B0000}"/>
    <cellStyle name="Normal 10 5 3 3 3 3 3" xfId="56962" xr:uid="{00000000-0005-0000-0000-0000BF4B0000}"/>
    <cellStyle name="Normal 10 5 3 3 3 4" xfId="26193" xr:uid="{00000000-0005-0000-0000-0000C04B0000}"/>
    <cellStyle name="Normal 10 5 3 3 3 5" xfId="44657" xr:uid="{00000000-0005-0000-0000-0000C14B0000}"/>
    <cellStyle name="Normal 10 5 3 3 4" xfId="10320" xr:uid="{00000000-0005-0000-0000-0000C24B0000}"/>
    <cellStyle name="Normal 10 5 3 3 4 2" xfId="29280" xr:uid="{00000000-0005-0000-0000-0000C34B0000}"/>
    <cellStyle name="Normal 10 5 3 3 4 3" xfId="47744" xr:uid="{00000000-0005-0000-0000-0000C44B0000}"/>
    <cellStyle name="Normal 10 5 3 3 5" xfId="16472" xr:uid="{00000000-0005-0000-0000-0000C54B0000}"/>
    <cellStyle name="Normal 10 5 3 3 5 2" xfId="35432" xr:uid="{00000000-0005-0000-0000-0000C64B0000}"/>
    <cellStyle name="Normal 10 5 3 3 5 3" xfId="53896" xr:uid="{00000000-0005-0000-0000-0000C74B0000}"/>
    <cellStyle name="Normal 10 5 3 3 6" xfId="23127" xr:uid="{00000000-0005-0000-0000-0000C84B0000}"/>
    <cellStyle name="Normal 10 5 3 3 7" xfId="41591" xr:uid="{00000000-0005-0000-0000-0000C94B0000}"/>
    <cellStyle name="Normal 10 5 3 4" xfId="4861" xr:uid="{00000000-0005-0000-0000-0000CA4B0000}"/>
    <cellStyle name="Normal 10 5 3 4 2" xfId="7959" xr:uid="{00000000-0005-0000-0000-0000CB4B0000}"/>
    <cellStyle name="Normal 10 5 3 4 2 2" xfId="14151" xr:uid="{00000000-0005-0000-0000-0000CC4B0000}"/>
    <cellStyle name="Normal 10 5 3 4 2 2 2" xfId="33111" xr:uid="{00000000-0005-0000-0000-0000CD4B0000}"/>
    <cellStyle name="Normal 10 5 3 4 2 2 3" xfId="51575" xr:uid="{00000000-0005-0000-0000-0000CE4B0000}"/>
    <cellStyle name="Normal 10 5 3 4 2 3" xfId="20303" xr:uid="{00000000-0005-0000-0000-0000CF4B0000}"/>
    <cellStyle name="Normal 10 5 3 4 2 3 2" xfId="39263" xr:uid="{00000000-0005-0000-0000-0000D04B0000}"/>
    <cellStyle name="Normal 10 5 3 4 2 3 3" xfId="57727" xr:uid="{00000000-0005-0000-0000-0000D14B0000}"/>
    <cellStyle name="Normal 10 5 3 4 2 4" xfId="26958" xr:uid="{00000000-0005-0000-0000-0000D24B0000}"/>
    <cellStyle name="Normal 10 5 3 4 2 5" xfId="45422" xr:uid="{00000000-0005-0000-0000-0000D34B0000}"/>
    <cellStyle name="Normal 10 5 3 4 3" xfId="11085" xr:uid="{00000000-0005-0000-0000-0000D44B0000}"/>
    <cellStyle name="Normal 10 5 3 4 3 2" xfId="30045" xr:uid="{00000000-0005-0000-0000-0000D54B0000}"/>
    <cellStyle name="Normal 10 5 3 4 3 3" xfId="48509" xr:uid="{00000000-0005-0000-0000-0000D64B0000}"/>
    <cellStyle name="Normal 10 5 3 4 4" xfId="17237" xr:uid="{00000000-0005-0000-0000-0000D74B0000}"/>
    <cellStyle name="Normal 10 5 3 4 4 2" xfId="36197" xr:uid="{00000000-0005-0000-0000-0000D84B0000}"/>
    <cellStyle name="Normal 10 5 3 4 4 3" xfId="54661" xr:uid="{00000000-0005-0000-0000-0000D94B0000}"/>
    <cellStyle name="Normal 10 5 3 4 5" xfId="23892" xr:uid="{00000000-0005-0000-0000-0000DA4B0000}"/>
    <cellStyle name="Normal 10 5 3 4 6" xfId="42356" xr:uid="{00000000-0005-0000-0000-0000DB4B0000}"/>
    <cellStyle name="Normal 10 5 3 5" xfId="6424" xr:uid="{00000000-0005-0000-0000-0000DC4B0000}"/>
    <cellStyle name="Normal 10 5 3 5 2" xfId="12617" xr:uid="{00000000-0005-0000-0000-0000DD4B0000}"/>
    <cellStyle name="Normal 10 5 3 5 2 2" xfId="31577" xr:uid="{00000000-0005-0000-0000-0000DE4B0000}"/>
    <cellStyle name="Normal 10 5 3 5 2 3" xfId="50041" xr:uid="{00000000-0005-0000-0000-0000DF4B0000}"/>
    <cellStyle name="Normal 10 5 3 5 3" xfId="18769" xr:uid="{00000000-0005-0000-0000-0000E04B0000}"/>
    <cellStyle name="Normal 10 5 3 5 3 2" xfId="37729" xr:uid="{00000000-0005-0000-0000-0000E14B0000}"/>
    <cellStyle name="Normal 10 5 3 5 3 3" xfId="56193" xr:uid="{00000000-0005-0000-0000-0000E24B0000}"/>
    <cellStyle name="Normal 10 5 3 5 4" xfId="25424" xr:uid="{00000000-0005-0000-0000-0000E34B0000}"/>
    <cellStyle name="Normal 10 5 3 5 5" xfId="43888" xr:uid="{00000000-0005-0000-0000-0000E44B0000}"/>
    <cellStyle name="Normal 10 5 3 6" xfId="9551" xr:uid="{00000000-0005-0000-0000-0000E54B0000}"/>
    <cellStyle name="Normal 10 5 3 6 2" xfId="28511" xr:uid="{00000000-0005-0000-0000-0000E64B0000}"/>
    <cellStyle name="Normal 10 5 3 6 3" xfId="46975" xr:uid="{00000000-0005-0000-0000-0000E74B0000}"/>
    <cellStyle name="Normal 10 5 3 7" xfId="15703" xr:uid="{00000000-0005-0000-0000-0000E84B0000}"/>
    <cellStyle name="Normal 10 5 3 7 2" xfId="34663" xr:uid="{00000000-0005-0000-0000-0000E94B0000}"/>
    <cellStyle name="Normal 10 5 3 7 3" xfId="53127" xr:uid="{00000000-0005-0000-0000-0000EA4B0000}"/>
    <cellStyle name="Normal 10 5 3 8" xfId="22358" xr:uid="{00000000-0005-0000-0000-0000EB4B0000}"/>
    <cellStyle name="Normal 10 5 3 9" xfId="40822" xr:uid="{00000000-0005-0000-0000-0000EC4B0000}"/>
    <cellStyle name="Normal 10 5 4" xfId="2554" xr:uid="{00000000-0005-0000-0000-0000ED4B0000}"/>
    <cellStyle name="Normal 10 5 4 2" xfId="4032" xr:uid="{00000000-0005-0000-0000-0000EE4B0000}"/>
    <cellStyle name="Normal 10 5 4 2 2" xfId="5645" xr:uid="{00000000-0005-0000-0000-0000EF4B0000}"/>
    <cellStyle name="Normal 10 5 4 2 2 2" xfId="8730" xr:uid="{00000000-0005-0000-0000-0000F04B0000}"/>
    <cellStyle name="Normal 10 5 4 2 2 2 2" xfId="14922" xr:uid="{00000000-0005-0000-0000-0000F14B0000}"/>
    <cellStyle name="Normal 10 5 4 2 2 2 2 2" xfId="33882" xr:uid="{00000000-0005-0000-0000-0000F24B0000}"/>
    <cellStyle name="Normal 10 5 4 2 2 2 2 3" xfId="52346" xr:uid="{00000000-0005-0000-0000-0000F34B0000}"/>
    <cellStyle name="Normal 10 5 4 2 2 2 3" xfId="21074" xr:uid="{00000000-0005-0000-0000-0000F44B0000}"/>
    <cellStyle name="Normal 10 5 4 2 2 2 3 2" xfId="40034" xr:uid="{00000000-0005-0000-0000-0000F54B0000}"/>
    <cellStyle name="Normal 10 5 4 2 2 2 3 3" xfId="58498" xr:uid="{00000000-0005-0000-0000-0000F64B0000}"/>
    <cellStyle name="Normal 10 5 4 2 2 2 4" xfId="27729" xr:uid="{00000000-0005-0000-0000-0000F74B0000}"/>
    <cellStyle name="Normal 10 5 4 2 2 2 5" xfId="46193" xr:uid="{00000000-0005-0000-0000-0000F84B0000}"/>
    <cellStyle name="Normal 10 5 4 2 2 3" xfId="11856" xr:uid="{00000000-0005-0000-0000-0000F94B0000}"/>
    <cellStyle name="Normal 10 5 4 2 2 3 2" xfId="30816" xr:uid="{00000000-0005-0000-0000-0000FA4B0000}"/>
    <cellStyle name="Normal 10 5 4 2 2 3 3" xfId="49280" xr:uid="{00000000-0005-0000-0000-0000FB4B0000}"/>
    <cellStyle name="Normal 10 5 4 2 2 4" xfId="18008" xr:uid="{00000000-0005-0000-0000-0000FC4B0000}"/>
    <cellStyle name="Normal 10 5 4 2 2 4 2" xfId="36968" xr:uid="{00000000-0005-0000-0000-0000FD4B0000}"/>
    <cellStyle name="Normal 10 5 4 2 2 4 3" xfId="55432" xr:uid="{00000000-0005-0000-0000-0000FE4B0000}"/>
    <cellStyle name="Normal 10 5 4 2 2 5" xfId="24663" xr:uid="{00000000-0005-0000-0000-0000FF4B0000}"/>
    <cellStyle name="Normal 10 5 4 2 2 6" xfId="43127" xr:uid="{00000000-0005-0000-0000-0000004C0000}"/>
    <cellStyle name="Normal 10 5 4 2 3" xfId="7195" xr:uid="{00000000-0005-0000-0000-0000014C0000}"/>
    <cellStyle name="Normal 10 5 4 2 3 2" xfId="13388" xr:uid="{00000000-0005-0000-0000-0000024C0000}"/>
    <cellStyle name="Normal 10 5 4 2 3 2 2" xfId="32348" xr:uid="{00000000-0005-0000-0000-0000034C0000}"/>
    <cellStyle name="Normal 10 5 4 2 3 2 3" xfId="50812" xr:uid="{00000000-0005-0000-0000-0000044C0000}"/>
    <cellStyle name="Normal 10 5 4 2 3 3" xfId="19540" xr:uid="{00000000-0005-0000-0000-0000054C0000}"/>
    <cellStyle name="Normal 10 5 4 2 3 3 2" xfId="38500" xr:uid="{00000000-0005-0000-0000-0000064C0000}"/>
    <cellStyle name="Normal 10 5 4 2 3 3 3" xfId="56964" xr:uid="{00000000-0005-0000-0000-0000074C0000}"/>
    <cellStyle name="Normal 10 5 4 2 3 4" xfId="26195" xr:uid="{00000000-0005-0000-0000-0000084C0000}"/>
    <cellStyle name="Normal 10 5 4 2 3 5" xfId="44659" xr:uid="{00000000-0005-0000-0000-0000094C0000}"/>
    <cellStyle name="Normal 10 5 4 2 4" xfId="10322" xr:uid="{00000000-0005-0000-0000-00000A4C0000}"/>
    <cellStyle name="Normal 10 5 4 2 4 2" xfId="29282" xr:uid="{00000000-0005-0000-0000-00000B4C0000}"/>
    <cellStyle name="Normal 10 5 4 2 4 3" xfId="47746" xr:uid="{00000000-0005-0000-0000-00000C4C0000}"/>
    <cellStyle name="Normal 10 5 4 2 5" xfId="16474" xr:uid="{00000000-0005-0000-0000-00000D4C0000}"/>
    <cellStyle name="Normal 10 5 4 2 5 2" xfId="35434" xr:uid="{00000000-0005-0000-0000-00000E4C0000}"/>
    <cellStyle name="Normal 10 5 4 2 5 3" xfId="53898" xr:uid="{00000000-0005-0000-0000-00000F4C0000}"/>
    <cellStyle name="Normal 10 5 4 2 6" xfId="23129" xr:uid="{00000000-0005-0000-0000-0000104C0000}"/>
    <cellStyle name="Normal 10 5 4 2 7" xfId="41593" xr:uid="{00000000-0005-0000-0000-0000114C0000}"/>
    <cellStyle name="Normal 10 5 4 3" xfId="4863" xr:uid="{00000000-0005-0000-0000-0000124C0000}"/>
    <cellStyle name="Normal 10 5 4 3 2" xfId="7961" xr:uid="{00000000-0005-0000-0000-0000134C0000}"/>
    <cellStyle name="Normal 10 5 4 3 2 2" xfId="14153" xr:uid="{00000000-0005-0000-0000-0000144C0000}"/>
    <cellStyle name="Normal 10 5 4 3 2 2 2" xfId="33113" xr:uid="{00000000-0005-0000-0000-0000154C0000}"/>
    <cellStyle name="Normal 10 5 4 3 2 2 3" xfId="51577" xr:uid="{00000000-0005-0000-0000-0000164C0000}"/>
    <cellStyle name="Normal 10 5 4 3 2 3" xfId="20305" xr:uid="{00000000-0005-0000-0000-0000174C0000}"/>
    <cellStyle name="Normal 10 5 4 3 2 3 2" xfId="39265" xr:uid="{00000000-0005-0000-0000-0000184C0000}"/>
    <cellStyle name="Normal 10 5 4 3 2 3 3" xfId="57729" xr:uid="{00000000-0005-0000-0000-0000194C0000}"/>
    <cellStyle name="Normal 10 5 4 3 2 4" xfId="26960" xr:uid="{00000000-0005-0000-0000-00001A4C0000}"/>
    <cellStyle name="Normal 10 5 4 3 2 5" xfId="45424" xr:uid="{00000000-0005-0000-0000-00001B4C0000}"/>
    <cellStyle name="Normal 10 5 4 3 3" xfId="11087" xr:uid="{00000000-0005-0000-0000-00001C4C0000}"/>
    <cellStyle name="Normal 10 5 4 3 3 2" xfId="30047" xr:uid="{00000000-0005-0000-0000-00001D4C0000}"/>
    <cellStyle name="Normal 10 5 4 3 3 3" xfId="48511" xr:uid="{00000000-0005-0000-0000-00001E4C0000}"/>
    <cellStyle name="Normal 10 5 4 3 4" xfId="17239" xr:uid="{00000000-0005-0000-0000-00001F4C0000}"/>
    <cellStyle name="Normal 10 5 4 3 4 2" xfId="36199" xr:uid="{00000000-0005-0000-0000-0000204C0000}"/>
    <cellStyle name="Normal 10 5 4 3 4 3" xfId="54663" xr:uid="{00000000-0005-0000-0000-0000214C0000}"/>
    <cellStyle name="Normal 10 5 4 3 5" xfId="23894" xr:uid="{00000000-0005-0000-0000-0000224C0000}"/>
    <cellStyle name="Normal 10 5 4 3 6" xfId="42358" xr:uid="{00000000-0005-0000-0000-0000234C0000}"/>
    <cellStyle name="Normal 10 5 4 4" xfId="6426" xr:uid="{00000000-0005-0000-0000-0000244C0000}"/>
    <cellStyle name="Normal 10 5 4 4 2" xfId="12619" xr:uid="{00000000-0005-0000-0000-0000254C0000}"/>
    <cellStyle name="Normal 10 5 4 4 2 2" xfId="31579" xr:uid="{00000000-0005-0000-0000-0000264C0000}"/>
    <cellStyle name="Normal 10 5 4 4 2 3" xfId="50043" xr:uid="{00000000-0005-0000-0000-0000274C0000}"/>
    <cellStyle name="Normal 10 5 4 4 3" xfId="18771" xr:uid="{00000000-0005-0000-0000-0000284C0000}"/>
    <cellStyle name="Normal 10 5 4 4 3 2" xfId="37731" xr:uid="{00000000-0005-0000-0000-0000294C0000}"/>
    <cellStyle name="Normal 10 5 4 4 3 3" xfId="56195" xr:uid="{00000000-0005-0000-0000-00002A4C0000}"/>
    <cellStyle name="Normal 10 5 4 4 4" xfId="25426" xr:uid="{00000000-0005-0000-0000-00002B4C0000}"/>
    <cellStyle name="Normal 10 5 4 4 5" xfId="43890" xr:uid="{00000000-0005-0000-0000-00002C4C0000}"/>
    <cellStyle name="Normal 10 5 4 5" xfId="9553" xr:uid="{00000000-0005-0000-0000-00002D4C0000}"/>
    <cellStyle name="Normal 10 5 4 5 2" xfId="28513" xr:uid="{00000000-0005-0000-0000-00002E4C0000}"/>
    <cellStyle name="Normal 10 5 4 5 3" xfId="46977" xr:uid="{00000000-0005-0000-0000-00002F4C0000}"/>
    <cellStyle name="Normal 10 5 4 6" xfId="15705" xr:uid="{00000000-0005-0000-0000-0000304C0000}"/>
    <cellStyle name="Normal 10 5 4 6 2" xfId="34665" xr:uid="{00000000-0005-0000-0000-0000314C0000}"/>
    <cellStyle name="Normal 10 5 4 6 3" xfId="53129" xr:uid="{00000000-0005-0000-0000-0000324C0000}"/>
    <cellStyle name="Normal 10 5 4 7" xfId="22360" xr:uid="{00000000-0005-0000-0000-0000334C0000}"/>
    <cellStyle name="Normal 10 5 4 8" xfId="40824" xr:uid="{00000000-0005-0000-0000-0000344C0000}"/>
    <cellStyle name="Normal 10 5 5" xfId="4027" xr:uid="{00000000-0005-0000-0000-0000354C0000}"/>
    <cellStyle name="Normal 10 5 5 2" xfId="5640" xr:uid="{00000000-0005-0000-0000-0000364C0000}"/>
    <cellStyle name="Normal 10 5 5 2 2" xfId="8725" xr:uid="{00000000-0005-0000-0000-0000374C0000}"/>
    <cellStyle name="Normal 10 5 5 2 2 2" xfId="14917" xr:uid="{00000000-0005-0000-0000-0000384C0000}"/>
    <cellStyle name="Normal 10 5 5 2 2 2 2" xfId="33877" xr:uid="{00000000-0005-0000-0000-0000394C0000}"/>
    <cellStyle name="Normal 10 5 5 2 2 2 3" xfId="52341" xr:uid="{00000000-0005-0000-0000-00003A4C0000}"/>
    <cellStyle name="Normal 10 5 5 2 2 3" xfId="21069" xr:uid="{00000000-0005-0000-0000-00003B4C0000}"/>
    <cellStyle name="Normal 10 5 5 2 2 3 2" xfId="40029" xr:uid="{00000000-0005-0000-0000-00003C4C0000}"/>
    <cellStyle name="Normal 10 5 5 2 2 3 3" xfId="58493" xr:uid="{00000000-0005-0000-0000-00003D4C0000}"/>
    <cellStyle name="Normal 10 5 5 2 2 4" xfId="27724" xr:uid="{00000000-0005-0000-0000-00003E4C0000}"/>
    <cellStyle name="Normal 10 5 5 2 2 5" xfId="46188" xr:uid="{00000000-0005-0000-0000-00003F4C0000}"/>
    <cellStyle name="Normal 10 5 5 2 3" xfId="11851" xr:uid="{00000000-0005-0000-0000-0000404C0000}"/>
    <cellStyle name="Normal 10 5 5 2 3 2" xfId="30811" xr:uid="{00000000-0005-0000-0000-0000414C0000}"/>
    <cellStyle name="Normal 10 5 5 2 3 3" xfId="49275" xr:uid="{00000000-0005-0000-0000-0000424C0000}"/>
    <cellStyle name="Normal 10 5 5 2 4" xfId="18003" xr:uid="{00000000-0005-0000-0000-0000434C0000}"/>
    <cellStyle name="Normal 10 5 5 2 4 2" xfId="36963" xr:uid="{00000000-0005-0000-0000-0000444C0000}"/>
    <cellStyle name="Normal 10 5 5 2 4 3" xfId="55427" xr:uid="{00000000-0005-0000-0000-0000454C0000}"/>
    <cellStyle name="Normal 10 5 5 2 5" xfId="24658" xr:uid="{00000000-0005-0000-0000-0000464C0000}"/>
    <cellStyle name="Normal 10 5 5 2 6" xfId="43122" xr:uid="{00000000-0005-0000-0000-0000474C0000}"/>
    <cellStyle name="Normal 10 5 5 3" xfId="7190" xr:uid="{00000000-0005-0000-0000-0000484C0000}"/>
    <cellStyle name="Normal 10 5 5 3 2" xfId="13383" xr:uid="{00000000-0005-0000-0000-0000494C0000}"/>
    <cellStyle name="Normal 10 5 5 3 2 2" xfId="32343" xr:uid="{00000000-0005-0000-0000-00004A4C0000}"/>
    <cellStyle name="Normal 10 5 5 3 2 3" xfId="50807" xr:uid="{00000000-0005-0000-0000-00004B4C0000}"/>
    <cellStyle name="Normal 10 5 5 3 3" xfId="19535" xr:uid="{00000000-0005-0000-0000-00004C4C0000}"/>
    <cellStyle name="Normal 10 5 5 3 3 2" xfId="38495" xr:uid="{00000000-0005-0000-0000-00004D4C0000}"/>
    <cellStyle name="Normal 10 5 5 3 3 3" xfId="56959" xr:uid="{00000000-0005-0000-0000-00004E4C0000}"/>
    <cellStyle name="Normal 10 5 5 3 4" xfId="26190" xr:uid="{00000000-0005-0000-0000-00004F4C0000}"/>
    <cellStyle name="Normal 10 5 5 3 5" xfId="44654" xr:uid="{00000000-0005-0000-0000-0000504C0000}"/>
    <cellStyle name="Normal 10 5 5 4" xfId="10317" xr:uid="{00000000-0005-0000-0000-0000514C0000}"/>
    <cellStyle name="Normal 10 5 5 4 2" xfId="29277" xr:uid="{00000000-0005-0000-0000-0000524C0000}"/>
    <cellStyle name="Normal 10 5 5 4 3" xfId="47741" xr:uid="{00000000-0005-0000-0000-0000534C0000}"/>
    <cellStyle name="Normal 10 5 5 5" xfId="16469" xr:uid="{00000000-0005-0000-0000-0000544C0000}"/>
    <cellStyle name="Normal 10 5 5 5 2" xfId="35429" xr:uid="{00000000-0005-0000-0000-0000554C0000}"/>
    <cellStyle name="Normal 10 5 5 5 3" xfId="53893" xr:uid="{00000000-0005-0000-0000-0000564C0000}"/>
    <cellStyle name="Normal 10 5 5 6" xfId="23124" xr:uid="{00000000-0005-0000-0000-0000574C0000}"/>
    <cellStyle name="Normal 10 5 5 7" xfId="41588" xr:uid="{00000000-0005-0000-0000-0000584C0000}"/>
    <cellStyle name="Normal 10 5 6" xfId="4858" xr:uid="{00000000-0005-0000-0000-0000594C0000}"/>
    <cellStyle name="Normal 10 5 6 2" xfId="7956" xr:uid="{00000000-0005-0000-0000-00005A4C0000}"/>
    <cellStyle name="Normal 10 5 6 2 2" xfId="14148" xr:uid="{00000000-0005-0000-0000-00005B4C0000}"/>
    <cellStyle name="Normal 10 5 6 2 2 2" xfId="33108" xr:uid="{00000000-0005-0000-0000-00005C4C0000}"/>
    <cellStyle name="Normal 10 5 6 2 2 3" xfId="51572" xr:uid="{00000000-0005-0000-0000-00005D4C0000}"/>
    <cellStyle name="Normal 10 5 6 2 3" xfId="20300" xr:uid="{00000000-0005-0000-0000-00005E4C0000}"/>
    <cellStyle name="Normal 10 5 6 2 3 2" xfId="39260" xr:uid="{00000000-0005-0000-0000-00005F4C0000}"/>
    <cellStyle name="Normal 10 5 6 2 3 3" xfId="57724" xr:uid="{00000000-0005-0000-0000-0000604C0000}"/>
    <cellStyle name="Normal 10 5 6 2 4" xfId="26955" xr:uid="{00000000-0005-0000-0000-0000614C0000}"/>
    <cellStyle name="Normal 10 5 6 2 5" xfId="45419" xr:uid="{00000000-0005-0000-0000-0000624C0000}"/>
    <cellStyle name="Normal 10 5 6 3" xfId="11082" xr:uid="{00000000-0005-0000-0000-0000634C0000}"/>
    <cellStyle name="Normal 10 5 6 3 2" xfId="30042" xr:uid="{00000000-0005-0000-0000-0000644C0000}"/>
    <cellStyle name="Normal 10 5 6 3 3" xfId="48506" xr:uid="{00000000-0005-0000-0000-0000654C0000}"/>
    <cellStyle name="Normal 10 5 6 4" xfId="17234" xr:uid="{00000000-0005-0000-0000-0000664C0000}"/>
    <cellStyle name="Normal 10 5 6 4 2" xfId="36194" xr:uid="{00000000-0005-0000-0000-0000674C0000}"/>
    <cellStyle name="Normal 10 5 6 4 3" xfId="54658" xr:uid="{00000000-0005-0000-0000-0000684C0000}"/>
    <cellStyle name="Normal 10 5 6 5" xfId="23889" xr:uid="{00000000-0005-0000-0000-0000694C0000}"/>
    <cellStyle name="Normal 10 5 6 6" xfId="42353" xr:uid="{00000000-0005-0000-0000-00006A4C0000}"/>
    <cellStyle name="Normal 10 5 7" xfId="6421" xr:uid="{00000000-0005-0000-0000-00006B4C0000}"/>
    <cellStyle name="Normal 10 5 7 2" xfId="12614" xr:uid="{00000000-0005-0000-0000-00006C4C0000}"/>
    <cellStyle name="Normal 10 5 7 2 2" xfId="31574" xr:uid="{00000000-0005-0000-0000-00006D4C0000}"/>
    <cellStyle name="Normal 10 5 7 2 3" xfId="50038" xr:uid="{00000000-0005-0000-0000-00006E4C0000}"/>
    <cellStyle name="Normal 10 5 7 3" xfId="18766" xr:uid="{00000000-0005-0000-0000-00006F4C0000}"/>
    <cellStyle name="Normal 10 5 7 3 2" xfId="37726" xr:uid="{00000000-0005-0000-0000-0000704C0000}"/>
    <cellStyle name="Normal 10 5 7 3 3" xfId="56190" xr:uid="{00000000-0005-0000-0000-0000714C0000}"/>
    <cellStyle name="Normal 10 5 7 4" xfId="25421" xr:uid="{00000000-0005-0000-0000-0000724C0000}"/>
    <cellStyle name="Normal 10 5 7 5" xfId="43885" xr:uid="{00000000-0005-0000-0000-0000734C0000}"/>
    <cellStyle name="Normal 10 5 8" xfId="9548" xr:uid="{00000000-0005-0000-0000-0000744C0000}"/>
    <cellStyle name="Normal 10 5 8 2" xfId="28508" xr:uid="{00000000-0005-0000-0000-0000754C0000}"/>
    <cellStyle name="Normal 10 5 8 3" xfId="46972" xr:uid="{00000000-0005-0000-0000-0000764C0000}"/>
    <cellStyle name="Normal 10 5 9" xfId="15700" xr:uid="{00000000-0005-0000-0000-0000774C0000}"/>
    <cellStyle name="Normal 10 5 9 2" xfId="34660" xr:uid="{00000000-0005-0000-0000-0000784C0000}"/>
    <cellStyle name="Normal 10 5 9 3" xfId="53124" xr:uid="{00000000-0005-0000-0000-0000794C0000}"/>
    <cellStyle name="Normal 10 6" xfId="2555" xr:uid="{00000000-0005-0000-0000-00007A4C0000}"/>
    <cellStyle name="Normal 10 6 2" xfId="2556" xr:uid="{00000000-0005-0000-0000-00007B4C0000}"/>
    <cellStyle name="Normal 10 6 2 2" xfId="4034" xr:uid="{00000000-0005-0000-0000-00007C4C0000}"/>
    <cellStyle name="Normal 10 6 2 2 2" xfId="5647" xr:uid="{00000000-0005-0000-0000-00007D4C0000}"/>
    <cellStyle name="Normal 10 6 2 2 2 2" xfId="8732" xr:uid="{00000000-0005-0000-0000-00007E4C0000}"/>
    <cellStyle name="Normal 10 6 2 2 2 2 2" xfId="14924" xr:uid="{00000000-0005-0000-0000-00007F4C0000}"/>
    <cellStyle name="Normal 10 6 2 2 2 2 2 2" xfId="33884" xr:uid="{00000000-0005-0000-0000-0000804C0000}"/>
    <cellStyle name="Normal 10 6 2 2 2 2 2 3" xfId="52348" xr:uid="{00000000-0005-0000-0000-0000814C0000}"/>
    <cellStyle name="Normal 10 6 2 2 2 2 3" xfId="21076" xr:uid="{00000000-0005-0000-0000-0000824C0000}"/>
    <cellStyle name="Normal 10 6 2 2 2 2 3 2" xfId="40036" xr:uid="{00000000-0005-0000-0000-0000834C0000}"/>
    <cellStyle name="Normal 10 6 2 2 2 2 3 3" xfId="58500" xr:uid="{00000000-0005-0000-0000-0000844C0000}"/>
    <cellStyle name="Normal 10 6 2 2 2 2 4" xfId="27731" xr:uid="{00000000-0005-0000-0000-0000854C0000}"/>
    <cellStyle name="Normal 10 6 2 2 2 2 5" xfId="46195" xr:uid="{00000000-0005-0000-0000-0000864C0000}"/>
    <cellStyle name="Normal 10 6 2 2 2 3" xfId="11858" xr:uid="{00000000-0005-0000-0000-0000874C0000}"/>
    <cellStyle name="Normal 10 6 2 2 2 3 2" xfId="30818" xr:uid="{00000000-0005-0000-0000-0000884C0000}"/>
    <cellStyle name="Normal 10 6 2 2 2 3 3" xfId="49282" xr:uid="{00000000-0005-0000-0000-0000894C0000}"/>
    <cellStyle name="Normal 10 6 2 2 2 4" xfId="18010" xr:uid="{00000000-0005-0000-0000-00008A4C0000}"/>
    <cellStyle name="Normal 10 6 2 2 2 4 2" xfId="36970" xr:uid="{00000000-0005-0000-0000-00008B4C0000}"/>
    <cellStyle name="Normal 10 6 2 2 2 4 3" xfId="55434" xr:uid="{00000000-0005-0000-0000-00008C4C0000}"/>
    <cellStyle name="Normal 10 6 2 2 2 5" xfId="24665" xr:uid="{00000000-0005-0000-0000-00008D4C0000}"/>
    <cellStyle name="Normal 10 6 2 2 2 6" xfId="43129" xr:uid="{00000000-0005-0000-0000-00008E4C0000}"/>
    <cellStyle name="Normal 10 6 2 2 3" xfId="7197" xr:uid="{00000000-0005-0000-0000-00008F4C0000}"/>
    <cellStyle name="Normal 10 6 2 2 3 2" xfId="13390" xr:uid="{00000000-0005-0000-0000-0000904C0000}"/>
    <cellStyle name="Normal 10 6 2 2 3 2 2" xfId="32350" xr:uid="{00000000-0005-0000-0000-0000914C0000}"/>
    <cellStyle name="Normal 10 6 2 2 3 2 3" xfId="50814" xr:uid="{00000000-0005-0000-0000-0000924C0000}"/>
    <cellStyle name="Normal 10 6 2 2 3 3" xfId="19542" xr:uid="{00000000-0005-0000-0000-0000934C0000}"/>
    <cellStyle name="Normal 10 6 2 2 3 3 2" xfId="38502" xr:uid="{00000000-0005-0000-0000-0000944C0000}"/>
    <cellStyle name="Normal 10 6 2 2 3 3 3" xfId="56966" xr:uid="{00000000-0005-0000-0000-0000954C0000}"/>
    <cellStyle name="Normal 10 6 2 2 3 4" xfId="26197" xr:uid="{00000000-0005-0000-0000-0000964C0000}"/>
    <cellStyle name="Normal 10 6 2 2 3 5" xfId="44661" xr:uid="{00000000-0005-0000-0000-0000974C0000}"/>
    <cellStyle name="Normal 10 6 2 2 4" xfId="10324" xr:uid="{00000000-0005-0000-0000-0000984C0000}"/>
    <cellStyle name="Normal 10 6 2 2 4 2" xfId="29284" xr:uid="{00000000-0005-0000-0000-0000994C0000}"/>
    <cellStyle name="Normal 10 6 2 2 4 3" xfId="47748" xr:uid="{00000000-0005-0000-0000-00009A4C0000}"/>
    <cellStyle name="Normal 10 6 2 2 5" xfId="16476" xr:uid="{00000000-0005-0000-0000-00009B4C0000}"/>
    <cellStyle name="Normal 10 6 2 2 5 2" xfId="35436" xr:uid="{00000000-0005-0000-0000-00009C4C0000}"/>
    <cellStyle name="Normal 10 6 2 2 5 3" xfId="53900" xr:uid="{00000000-0005-0000-0000-00009D4C0000}"/>
    <cellStyle name="Normal 10 6 2 2 6" xfId="23131" xr:uid="{00000000-0005-0000-0000-00009E4C0000}"/>
    <cellStyle name="Normal 10 6 2 2 7" xfId="41595" xr:uid="{00000000-0005-0000-0000-00009F4C0000}"/>
    <cellStyle name="Normal 10 6 2 3" xfId="4865" xr:uid="{00000000-0005-0000-0000-0000A04C0000}"/>
    <cellStyle name="Normal 10 6 2 3 2" xfId="7963" xr:uid="{00000000-0005-0000-0000-0000A14C0000}"/>
    <cellStyle name="Normal 10 6 2 3 2 2" xfId="14155" xr:uid="{00000000-0005-0000-0000-0000A24C0000}"/>
    <cellStyle name="Normal 10 6 2 3 2 2 2" xfId="33115" xr:uid="{00000000-0005-0000-0000-0000A34C0000}"/>
    <cellStyle name="Normal 10 6 2 3 2 2 3" xfId="51579" xr:uid="{00000000-0005-0000-0000-0000A44C0000}"/>
    <cellStyle name="Normal 10 6 2 3 2 3" xfId="20307" xr:uid="{00000000-0005-0000-0000-0000A54C0000}"/>
    <cellStyle name="Normal 10 6 2 3 2 3 2" xfId="39267" xr:uid="{00000000-0005-0000-0000-0000A64C0000}"/>
    <cellStyle name="Normal 10 6 2 3 2 3 3" xfId="57731" xr:uid="{00000000-0005-0000-0000-0000A74C0000}"/>
    <cellStyle name="Normal 10 6 2 3 2 4" xfId="26962" xr:uid="{00000000-0005-0000-0000-0000A84C0000}"/>
    <cellStyle name="Normal 10 6 2 3 2 5" xfId="45426" xr:uid="{00000000-0005-0000-0000-0000A94C0000}"/>
    <cellStyle name="Normal 10 6 2 3 3" xfId="11089" xr:uid="{00000000-0005-0000-0000-0000AA4C0000}"/>
    <cellStyle name="Normal 10 6 2 3 3 2" xfId="30049" xr:uid="{00000000-0005-0000-0000-0000AB4C0000}"/>
    <cellStyle name="Normal 10 6 2 3 3 3" xfId="48513" xr:uid="{00000000-0005-0000-0000-0000AC4C0000}"/>
    <cellStyle name="Normal 10 6 2 3 4" xfId="17241" xr:uid="{00000000-0005-0000-0000-0000AD4C0000}"/>
    <cellStyle name="Normal 10 6 2 3 4 2" xfId="36201" xr:uid="{00000000-0005-0000-0000-0000AE4C0000}"/>
    <cellStyle name="Normal 10 6 2 3 4 3" xfId="54665" xr:uid="{00000000-0005-0000-0000-0000AF4C0000}"/>
    <cellStyle name="Normal 10 6 2 3 5" xfId="23896" xr:uid="{00000000-0005-0000-0000-0000B04C0000}"/>
    <cellStyle name="Normal 10 6 2 3 6" xfId="42360" xr:uid="{00000000-0005-0000-0000-0000B14C0000}"/>
    <cellStyle name="Normal 10 6 2 4" xfId="6428" xr:uid="{00000000-0005-0000-0000-0000B24C0000}"/>
    <cellStyle name="Normal 10 6 2 4 2" xfId="12621" xr:uid="{00000000-0005-0000-0000-0000B34C0000}"/>
    <cellStyle name="Normal 10 6 2 4 2 2" xfId="31581" xr:uid="{00000000-0005-0000-0000-0000B44C0000}"/>
    <cellStyle name="Normal 10 6 2 4 2 3" xfId="50045" xr:uid="{00000000-0005-0000-0000-0000B54C0000}"/>
    <cellStyle name="Normal 10 6 2 4 3" xfId="18773" xr:uid="{00000000-0005-0000-0000-0000B64C0000}"/>
    <cellStyle name="Normal 10 6 2 4 3 2" xfId="37733" xr:uid="{00000000-0005-0000-0000-0000B74C0000}"/>
    <cellStyle name="Normal 10 6 2 4 3 3" xfId="56197" xr:uid="{00000000-0005-0000-0000-0000B84C0000}"/>
    <cellStyle name="Normal 10 6 2 4 4" xfId="25428" xr:uid="{00000000-0005-0000-0000-0000B94C0000}"/>
    <cellStyle name="Normal 10 6 2 4 5" xfId="43892" xr:uid="{00000000-0005-0000-0000-0000BA4C0000}"/>
    <cellStyle name="Normal 10 6 2 5" xfId="9555" xr:uid="{00000000-0005-0000-0000-0000BB4C0000}"/>
    <cellStyle name="Normal 10 6 2 5 2" xfId="28515" xr:uid="{00000000-0005-0000-0000-0000BC4C0000}"/>
    <cellStyle name="Normal 10 6 2 5 3" xfId="46979" xr:uid="{00000000-0005-0000-0000-0000BD4C0000}"/>
    <cellStyle name="Normal 10 6 2 6" xfId="15707" xr:uid="{00000000-0005-0000-0000-0000BE4C0000}"/>
    <cellStyle name="Normal 10 6 2 6 2" xfId="34667" xr:uid="{00000000-0005-0000-0000-0000BF4C0000}"/>
    <cellStyle name="Normal 10 6 2 6 3" xfId="53131" xr:uid="{00000000-0005-0000-0000-0000C04C0000}"/>
    <cellStyle name="Normal 10 6 2 7" xfId="22362" xr:uid="{00000000-0005-0000-0000-0000C14C0000}"/>
    <cellStyle name="Normal 10 6 2 8" xfId="40826" xr:uid="{00000000-0005-0000-0000-0000C24C0000}"/>
    <cellStyle name="Normal 10 6 3" xfId="4033" xr:uid="{00000000-0005-0000-0000-0000C34C0000}"/>
    <cellStyle name="Normal 10 6 3 2" xfId="5646" xr:uid="{00000000-0005-0000-0000-0000C44C0000}"/>
    <cellStyle name="Normal 10 6 3 2 2" xfId="8731" xr:uid="{00000000-0005-0000-0000-0000C54C0000}"/>
    <cellStyle name="Normal 10 6 3 2 2 2" xfId="14923" xr:uid="{00000000-0005-0000-0000-0000C64C0000}"/>
    <cellStyle name="Normal 10 6 3 2 2 2 2" xfId="33883" xr:uid="{00000000-0005-0000-0000-0000C74C0000}"/>
    <cellStyle name="Normal 10 6 3 2 2 2 3" xfId="52347" xr:uid="{00000000-0005-0000-0000-0000C84C0000}"/>
    <cellStyle name="Normal 10 6 3 2 2 3" xfId="21075" xr:uid="{00000000-0005-0000-0000-0000C94C0000}"/>
    <cellStyle name="Normal 10 6 3 2 2 3 2" xfId="40035" xr:uid="{00000000-0005-0000-0000-0000CA4C0000}"/>
    <cellStyle name="Normal 10 6 3 2 2 3 3" xfId="58499" xr:uid="{00000000-0005-0000-0000-0000CB4C0000}"/>
    <cellStyle name="Normal 10 6 3 2 2 4" xfId="27730" xr:uid="{00000000-0005-0000-0000-0000CC4C0000}"/>
    <cellStyle name="Normal 10 6 3 2 2 5" xfId="46194" xr:uid="{00000000-0005-0000-0000-0000CD4C0000}"/>
    <cellStyle name="Normal 10 6 3 2 3" xfId="11857" xr:uid="{00000000-0005-0000-0000-0000CE4C0000}"/>
    <cellStyle name="Normal 10 6 3 2 3 2" xfId="30817" xr:uid="{00000000-0005-0000-0000-0000CF4C0000}"/>
    <cellStyle name="Normal 10 6 3 2 3 3" xfId="49281" xr:uid="{00000000-0005-0000-0000-0000D04C0000}"/>
    <cellStyle name="Normal 10 6 3 2 4" xfId="18009" xr:uid="{00000000-0005-0000-0000-0000D14C0000}"/>
    <cellStyle name="Normal 10 6 3 2 4 2" xfId="36969" xr:uid="{00000000-0005-0000-0000-0000D24C0000}"/>
    <cellStyle name="Normal 10 6 3 2 4 3" xfId="55433" xr:uid="{00000000-0005-0000-0000-0000D34C0000}"/>
    <cellStyle name="Normal 10 6 3 2 5" xfId="24664" xr:uid="{00000000-0005-0000-0000-0000D44C0000}"/>
    <cellStyle name="Normal 10 6 3 2 6" xfId="43128" xr:uid="{00000000-0005-0000-0000-0000D54C0000}"/>
    <cellStyle name="Normal 10 6 3 3" xfId="7196" xr:uid="{00000000-0005-0000-0000-0000D64C0000}"/>
    <cellStyle name="Normal 10 6 3 3 2" xfId="13389" xr:uid="{00000000-0005-0000-0000-0000D74C0000}"/>
    <cellStyle name="Normal 10 6 3 3 2 2" xfId="32349" xr:uid="{00000000-0005-0000-0000-0000D84C0000}"/>
    <cellStyle name="Normal 10 6 3 3 2 3" xfId="50813" xr:uid="{00000000-0005-0000-0000-0000D94C0000}"/>
    <cellStyle name="Normal 10 6 3 3 3" xfId="19541" xr:uid="{00000000-0005-0000-0000-0000DA4C0000}"/>
    <cellStyle name="Normal 10 6 3 3 3 2" xfId="38501" xr:uid="{00000000-0005-0000-0000-0000DB4C0000}"/>
    <cellStyle name="Normal 10 6 3 3 3 3" xfId="56965" xr:uid="{00000000-0005-0000-0000-0000DC4C0000}"/>
    <cellStyle name="Normal 10 6 3 3 4" xfId="26196" xr:uid="{00000000-0005-0000-0000-0000DD4C0000}"/>
    <cellStyle name="Normal 10 6 3 3 5" xfId="44660" xr:uid="{00000000-0005-0000-0000-0000DE4C0000}"/>
    <cellStyle name="Normal 10 6 3 4" xfId="10323" xr:uid="{00000000-0005-0000-0000-0000DF4C0000}"/>
    <cellStyle name="Normal 10 6 3 4 2" xfId="29283" xr:uid="{00000000-0005-0000-0000-0000E04C0000}"/>
    <cellStyle name="Normal 10 6 3 4 3" xfId="47747" xr:uid="{00000000-0005-0000-0000-0000E14C0000}"/>
    <cellStyle name="Normal 10 6 3 5" xfId="16475" xr:uid="{00000000-0005-0000-0000-0000E24C0000}"/>
    <cellStyle name="Normal 10 6 3 5 2" xfId="35435" xr:uid="{00000000-0005-0000-0000-0000E34C0000}"/>
    <cellStyle name="Normal 10 6 3 5 3" xfId="53899" xr:uid="{00000000-0005-0000-0000-0000E44C0000}"/>
    <cellStyle name="Normal 10 6 3 6" xfId="23130" xr:uid="{00000000-0005-0000-0000-0000E54C0000}"/>
    <cellStyle name="Normal 10 6 3 7" xfId="41594" xr:uid="{00000000-0005-0000-0000-0000E64C0000}"/>
    <cellStyle name="Normal 10 6 4" xfId="4864" xr:uid="{00000000-0005-0000-0000-0000E74C0000}"/>
    <cellStyle name="Normal 10 6 4 2" xfId="7962" xr:uid="{00000000-0005-0000-0000-0000E84C0000}"/>
    <cellStyle name="Normal 10 6 4 2 2" xfId="14154" xr:uid="{00000000-0005-0000-0000-0000E94C0000}"/>
    <cellStyle name="Normal 10 6 4 2 2 2" xfId="33114" xr:uid="{00000000-0005-0000-0000-0000EA4C0000}"/>
    <cellStyle name="Normal 10 6 4 2 2 3" xfId="51578" xr:uid="{00000000-0005-0000-0000-0000EB4C0000}"/>
    <cellStyle name="Normal 10 6 4 2 3" xfId="20306" xr:uid="{00000000-0005-0000-0000-0000EC4C0000}"/>
    <cellStyle name="Normal 10 6 4 2 3 2" xfId="39266" xr:uid="{00000000-0005-0000-0000-0000ED4C0000}"/>
    <cellStyle name="Normal 10 6 4 2 3 3" xfId="57730" xr:uid="{00000000-0005-0000-0000-0000EE4C0000}"/>
    <cellStyle name="Normal 10 6 4 2 4" xfId="26961" xr:uid="{00000000-0005-0000-0000-0000EF4C0000}"/>
    <cellStyle name="Normal 10 6 4 2 5" xfId="45425" xr:uid="{00000000-0005-0000-0000-0000F04C0000}"/>
    <cellStyle name="Normal 10 6 4 3" xfId="11088" xr:uid="{00000000-0005-0000-0000-0000F14C0000}"/>
    <cellStyle name="Normal 10 6 4 3 2" xfId="30048" xr:uid="{00000000-0005-0000-0000-0000F24C0000}"/>
    <cellStyle name="Normal 10 6 4 3 3" xfId="48512" xr:uid="{00000000-0005-0000-0000-0000F34C0000}"/>
    <cellStyle name="Normal 10 6 4 4" xfId="17240" xr:uid="{00000000-0005-0000-0000-0000F44C0000}"/>
    <cellStyle name="Normal 10 6 4 4 2" xfId="36200" xr:uid="{00000000-0005-0000-0000-0000F54C0000}"/>
    <cellStyle name="Normal 10 6 4 4 3" xfId="54664" xr:uid="{00000000-0005-0000-0000-0000F64C0000}"/>
    <cellStyle name="Normal 10 6 4 5" xfId="23895" xr:uid="{00000000-0005-0000-0000-0000F74C0000}"/>
    <cellStyle name="Normal 10 6 4 6" xfId="42359" xr:uid="{00000000-0005-0000-0000-0000F84C0000}"/>
    <cellStyle name="Normal 10 6 5" xfId="6427" xr:uid="{00000000-0005-0000-0000-0000F94C0000}"/>
    <cellStyle name="Normal 10 6 5 2" xfId="12620" xr:uid="{00000000-0005-0000-0000-0000FA4C0000}"/>
    <cellStyle name="Normal 10 6 5 2 2" xfId="31580" xr:uid="{00000000-0005-0000-0000-0000FB4C0000}"/>
    <cellStyle name="Normal 10 6 5 2 3" xfId="50044" xr:uid="{00000000-0005-0000-0000-0000FC4C0000}"/>
    <cellStyle name="Normal 10 6 5 3" xfId="18772" xr:uid="{00000000-0005-0000-0000-0000FD4C0000}"/>
    <cellStyle name="Normal 10 6 5 3 2" xfId="37732" xr:uid="{00000000-0005-0000-0000-0000FE4C0000}"/>
    <cellStyle name="Normal 10 6 5 3 3" xfId="56196" xr:uid="{00000000-0005-0000-0000-0000FF4C0000}"/>
    <cellStyle name="Normal 10 6 5 4" xfId="25427" xr:uid="{00000000-0005-0000-0000-0000004D0000}"/>
    <cellStyle name="Normal 10 6 5 5" xfId="43891" xr:uid="{00000000-0005-0000-0000-0000014D0000}"/>
    <cellStyle name="Normal 10 6 6" xfId="9554" xr:uid="{00000000-0005-0000-0000-0000024D0000}"/>
    <cellStyle name="Normal 10 6 6 2" xfId="28514" xr:uid="{00000000-0005-0000-0000-0000034D0000}"/>
    <cellStyle name="Normal 10 6 6 3" xfId="46978" xr:uid="{00000000-0005-0000-0000-0000044D0000}"/>
    <cellStyle name="Normal 10 6 7" xfId="15706" xr:uid="{00000000-0005-0000-0000-0000054D0000}"/>
    <cellStyle name="Normal 10 6 7 2" xfId="34666" xr:uid="{00000000-0005-0000-0000-0000064D0000}"/>
    <cellStyle name="Normal 10 6 7 3" xfId="53130" xr:uid="{00000000-0005-0000-0000-0000074D0000}"/>
    <cellStyle name="Normal 10 6 8" xfId="22361" xr:uid="{00000000-0005-0000-0000-0000084D0000}"/>
    <cellStyle name="Normal 10 6 9" xfId="40825" xr:uid="{00000000-0005-0000-0000-0000094D0000}"/>
    <cellStyle name="Normal 10 7" xfId="2557" xr:uid="{00000000-0005-0000-0000-00000A4D0000}"/>
    <cellStyle name="Normal 10 7 2" xfId="2558" xr:uid="{00000000-0005-0000-0000-00000B4D0000}"/>
    <cellStyle name="Normal 10 7 2 2" xfId="4036" xr:uid="{00000000-0005-0000-0000-00000C4D0000}"/>
    <cellStyle name="Normal 10 7 2 2 2" xfId="5649" xr:uid="{00000000-0005-0000-0000-00000D4D0000}"/>
    <cellStyle name="Normal 10 7 2 2 2 2" xfId="8734" xr:uid="{00000000-0005-0000-0000-00000E4D0000}"/>
    <cellStyle name="Normal 10 7 2 2 2 2 2" xfId="14926" xr:uid="{00000000-0005-0000-0000-00000F4D0000}"/>
    <cellStyle name="Normal 10 7 2 2 2 2 2 2" xfId="33886" xr:uid="{00000000-0005-0000-0000-0000104D0000}"/>
    <cellStyle name="Normal 10 7 2 2 2 2 2 3" xfId="52350" xr:uid="{00000000-0005-0000-0000-0000114D0000}"/>
    <cellStyle name="Normal 10 7 2 2 2 2 3" xfId="21078" xr:uid="{00000000-0005-0000-0000-0000124D0000}"/>
    <cellStyle name="Normal 10 7 2 2 2 2 3 2" xfId="40038" xr:uid="{00000000-0005-0000-0000-0000134D0000}"/>
    <cellStyle name="Normal 10 7 2 2 2 2 3 3" xfId="58502" xr:uid="{00000000-0005-0000-0000-0000144D0000}"/>
    <cellStyle name="Normal 10 7 2 2 2 2 4" xfId="27733" xr:uid="{00000000-0005-0000-0000-0000154D0000}"/>
    <cellStyle name="Normal 10 7 2 2 2 2 5" xfId="46197" xr:uid="{00000000-0005-0000-0000-0000164D0000}"/>
    <cellStyle name="Normal 10 7 2 2 2 3" xfId="11860" xr:uid="{00000000-0005-0000-0000-0000174D0000}"/>
    <cellStyle name="Normal 10 7 2 2 2 3 2" xfId="30820" xr:uid="{00000000-0005-0000-0000-0000184D0000}"/>
    <cellStyle name="Normal 10 7 2 2 2 3 3" xfId="49284" xr:uid="{00000000-0005-0000-0000-0000194D0000}"/>
    <cellStyle name="Normal 10 7 2 2 2 4" xfId="18012" xr:uid="{00000000-0005-0000-0000-00001A4D0000}"/>
    <cellStyle name="Normal 10 7 2 2 2 4 2" xfId="36972" xr:uid="{00000000-0005-0000-0000-00001B4D0000}"/>
    <cellStyle name="Normal 10 7 2 2 2 4 3" xfId="55436" xr:uid="{00000000-0005-0000-0000-00001C4D0000}"/>
    <cellStyle name="Normal 10 7 2 2 2 5" xfId="24667" xr:uid="{00000000-0005-0000-0000-00001D4D0000}"/>
    <cellStyle name="Normal 10 7 2 2 2 6" xfId="43131" xr:uid="{00000000-0005-0000-0000-00001E4D0000}"/>
    <cellStyle name="Normal 10 7 2 2 3" xfId="7199" xr:uid="{00000000-0005-0000-0000-00001F4D0000}"/>
    <cellStyle name="Normal 10 7 2 2 3 2" xfId="13392" xr:uid="{00000000-0005-0000-0000-0000204D0000}"/>
    <cellStyle name="Normal 10 7 2 2 3 2 2" xfId="32352" xr:uid="{00000000-0005-0000-0000-0000214D0000}"/>
    <cellStyle name="Normal 10 7 2 2 3 2 3" xfId="50816" xr:uid="{00000000-0005-0000-0000-0000224D0000}"/>
    <cellStyle name="Normal 10 7 2 2 3 3" xfId="19544" xr:uid="{00000000-0005-0000-0000-0000234D0000}"/>
    <cellStyle name="Normal 10 7 2 2 3 3 2" xfId="38504" xr:uid="{00000000-0005-0000-0000-0000244D0000}"/>
    <cellStyle name="Normal 10 7 2 2 3 3 3" xfId="56968" xr:uid="{00000000-0005-0000-0000-0000254D0000}"/>
    <cellStyle name="Normal 10 7 2 2 3 4" xfId="26199" xr:uid="{00000000-0005-0000-0000-0000264D0000}"/>
    <cellStyle name="Normal 10 7 2 2 3 5" xfId="44663" xr:uid="{00000000-0005-0000-0000-0000274D0000}"/>
    <cellStyle name="Normal 10 7 2 2 4" xfId="10326" xr:uid="{00000000-0005-0000-0000-0000284D0000}"/>
    <cellStyle name="Normal 10 7 2 2 4 2" xfId="29286" xr:uid="{00000000-0005-0000-0000-0000294D0000}"/>
    <cellStyle name="Normal 10 7 2 2 4 3" xfId="47750" xr:uid="{00000000-0005-0000-0000-00002A4D0000}"/>
    <cellStyle name="Normal 10 7 2 2 5" xfId="16478" xr:uid="{00000000-0005-0000-0000-00002B4D0000}"/>
    <cellStyle name="Normal 10 7 2 2 5 2" xfId="35438" xr:uid="{00000000-0005-0000-0000-00002C4D0000}"/>
    <cellStyle name="Normal 10 7 2 2 5 3" xfId="53902" xr:uid="{00000000-0005-0000-0000-00002D4D0000}"/>
    <cellStyle name="Normal 10 7 2 2 6" xfId="23133" xr:uid="{00000000-0005-0000-0000-00002E4D0000}"/>
    <cellStyle name="Normal 10 7 2 2 7" xfId="41597" xr:uid="{00000000-0005-0000-0000-00002F4D0000}"/>
    <cellStyle name="Normal 10 7 2 3" xfId="4867" xr:uid="{00000000-0005-0000-0000-0000304D0000}"/>
    <cellStyle name="Normal 10 7 2 3 2" xfId="7965" xr:uid="{00000000-0005-0000-0000-0000314D0000}"/>
    <cellStyle name="Normal 10 7 2 3 2 2" xfId="14157" xr:uid="{00000000-0005-0000-0000-0000324D0000}"/>
    <cellStyle name="Normal 10 7 2 3 2 2 2" xfId="33117" xr:uid="{00000000-0005-0000-0000-0000334D0000}"/>
    <cellStyle name="Normal 10 7 2 3 2 2 3" xfId="51581" xr:uid="{00000000-0005-0000-0000-0000344D0000}"/>
    <cellStyle name="Normal 10 7 2 3 2 3" xfId="20309" xr:uid="{00000000-0005-0000-0000-0000354D0000}"/>
    <cellStyle name="Normal 10 7 2 3 2 3 2" xfId="39269" xr:uid="{00000000-0005-0000-0000-0000364D0000}"/>
    <cellStyle name="Normal 10 7 2 3 2 3 3" xfId="57733" xr:uid="{00000000-0005-0000-0000-0000374D0000}"/>
    <cellStyle name="Normal 10 7 2 3 2 4" xfId="26964" xr:uid="{00000000-0005-0000-0000-0000384D0000}"/>
    <cellStyle name="Normal 10 7 2 3 2 5" xfId="45428" xr:uid="{00000000-0005-0000-0000-0000394D0000}"/>
    <cellStyle name="Normal 10 7 2 3 3" xfId="11091" xr:uid="{00000000-0005-0000-0000-00003A4D0000}"/>
    <cellStyle name="Normal 10 7 2 3 3 2" xfId="30051" xr:uid="{00000000-0005-0000-0000-00003B4D0000}"/>
    <cellStyle name="Normal 10 7 2 3 3 3" xfId="48515" xr:uid="{00000000-0005-0000-0000-00003C4D0000}"/>
    <cellStyle name="Normal 10 7 2 3 4" xfId="17243" xr:uid="{00000000-0005-0000-0000-00003D4D0000}"/>
    <cellStyle name="Normal 10 7 2 3 4 2" xfId="36203" xr:uid="{00000000-0005-0000-0000-00003E4D0000}"/>
    <cellStyle name="Normal 10 7 2 3 4 3" xfId="54667" xr:uid="{00000000-0005-0000-0000-00003F4D0000}"/>
    <cellStyle name="Normal 10 7 2 3 5" xfId="23898" xr:uid="{00000000-0005-0000-0000-0000404D0000}"/>
    <cellStyle name="Normal 10 7 2 3 6" xfId="42362" xr:uid="{00000000-0005-0000-0000-0000414D0000}"/>
    <cellStyle name="Normal 10 7 2 4" xfId="6430" xr:uid="{00000000-0005-0000-0000-0000424D0000}"/>
    <cellStyle name="Normal 10 7 2 4 2" xfId="12623" xr:uid="{00000000-0005-0000-0000-0000434D0000}"/>
    <cellStyle name="Normal 10 7 2 4 2 2" xfId="31583" xr:uid="{00000000-0005-0000-0000-0000444D0000}"/>
    <cellStyle name="Normal 10 7 2 4 2 3" xfId="50047" xr:uid="{00000000-0005-0000-0000-0000454D0000}"/>
    <cellStyle name="Normal 10 7 2 4 3" xfId="18775" xr:uid="{00000000-0005-0000-0000-0000464D0000}"/>
    <cellStyle name="Normal 10 7 2 4 3 2" xfId="37735" xr:uid="{00000000-0005-0000-0000-0000474D0000}"/>
    <cellStyle name="Normal 10 7 2 4 3 3" xfId="56199" xr:uid="{00000000-0005-0000-0000-0000484D0000}"/>
    <cellStyle name="Normal 10 7 2 4 4" xfId="25430" xr:uid="{00000000-0005-0000-0000-0000494D0000}"/>
    <cellStyle name="Normal 10 7 2 4 5" xfId="43894" xr:uid="{00000000-0005-0000-0000-00004A4D0000}"/>
    <cellStyle name="Normal 10 7 2 5" xfId="9557" xr:uid="{00000000-0005-0000-0000-00004B4D0000}"/>
    <cellStyle name="Normal 10 7 2 5 2" xfId="28517" xr:uid="{00000000-0005-0000-0000-00004C4D0000}"/>
    <cellStyle name="Normal 10 7 2 5 3" xfId="46981" xr:uid="{00000000-0005-0000-0000-00004D4D0000}"/>
    <cellStyle name="Normal 10 7 2 6" xfId="15709" xr:uid="{00000000-0005-0000-0000-00004E4D0000}"/>
    <cellStyle name="Normal 10 7 2 6 2" xfId="34669" xr:uid="{00000000-0005-0000-0000-00004F4D0000}"/>
    <cellStyle name="Normal 10 7 2 6 3" xfId="53133" xr:uid="{00000000-0005-0000-0000-0000504D0000}"/>
    <cellStyle name="Normal 10 7 2 7" xfId="22364" xr:uid="{00000000-0005-0000-0000-0000514D0000}"/>
    <cellStyle name="Normal 10 7 2 8" xfId="40828" xr:uid="{00000000-0005-0000-0000-0000524D0000}"/>
    <cellStyle name="Normal 10 7 3" xfId="4035" xr:uid="{00000000-0005-0000-0000-0000534D0000}"/>
    <cellStyle name="Normal 10 7 3 2" xfId="5648" xr:uid="{00000000-0005-0000-0000-0000544D0000}"/>
    <cellStyle name="Normal 10 7 3 2 2" xfId="8733" xr:uid="{00000000-0005-0000-0000-0000554D0000}"/>
    <cellStyle name="Normal 10 7 3 2 2 2" xfId="14925" xr:uid="{00000000-0005-0000-0000-0000564D0000}"/>
    <cellStyle name="Normal 10 7 3 2 2 2 2" xfId="33885" xr:uid="{00000000-0005-0000-0000-0000574D0000}"/>
    <cellStyle name="Normal 10 7 3 2 2 2 3" xfId="52349" xr:uid="{00000000-0005-0000-0000-0000584D0000}"/>
    <cellStyle name="Normal 10 7 3 2 2 3" xfId="21077" xr:uid="{00000000-0005-0000-0000-0000594D0000}"/>
    <cellStyle name="Normal 10 7 3 2 2 3 2" xfId="40037" xr:uid="{00000000-0005-0000-0000-00005A4D0000}"/>
    <cellStyle name="Normal 10 7 3 2 2 3 3" xfId="58501" xr:uid="{00000000-0005-0000-0000-00005B4D0000}"/>
    <cellStyle name="Normal 10 7 3 2 2 4" xfId="27732" xr:uid="{00000000-0005-0000-0000-00005C4D0000}"/>
    <cellStyle name="Normal 10 7 3 2 2 5" xfId="46196" xr:uid="{00000000-0005-0000-0000-00005D4D0000}"/>
    <cellStyle name="Normal 10 7 3 2 3" xfId="11859" xr:uid="{00000000-0005-0000-0000-00005E4D0000}"/>
    <cellStyle name="Normal 10 7 3 2 3 2" xfId="30819" xr:uid="{00000000-0005-0000-0000-00005F4D0000}"/>
    <cellStyle name="Normal 10 7 3 2 3 3" xfId="49283" xr:uid="{00000000-0005-0000-0000-0000604D0000}"/>
    <cellStyle name="Normal 10 7 3 2 4" xfId="18011" xr:uid="{00000000-0005-0000-0000-0000614D0000}"/>
    <cellStyle name="Normal 10 7 3 2 4 2" xfId="36971" xr:uid="{00000000-0005-0000-0000-0000624D0000}"/>
    <cellStyle name="Normal 10 7 3 2 4 3" xfId="55435" xr:uid="{00000000-0005-0000-0000-0000634D0000}"/>
    <cellStyle name="Normal 10 7 3 2 5" xfId="24666" xr:uid="{00000000-0005-0000-0000-0000644D0000}"/>
    <cellStyle name="Normal 10 7 3 2 6" xfId="43130" xr:uid="{00000000-0005-0000-0000-0000654D0000}"/>
    <cellStyle name="Normal 10 7 3 3" xfId="7198" xr:uid="{00000000-0005-0000-0000-0000664D0000}"/>
    <cellStyle name="Normal 10 7 3 3 2" xfId="13391" xr:uid="{00000000-0005-0000-0000-0000674D0000}"/>
    <cellStyle name="Normal 10 7 3 3 2 2" xfId="32351" xr:uid="{00000000-0005-0000-0000-0000684D0000}"/>
    <cellStyle name="Normal 10 7 3 3 2 3" xfId="50815" xr:uid="{00000000-0005-0000-0000-0000694D0000}"/>
    <cellStyle name="Normal 10 7 3 3 3" xfId="19543" xr:uid="{00000000-0005-0000-0000-00006A4D0000}"/>
    <cellStyle name="Normal 10 7 3 3 3 2" xfId="38503" xr:uid="{00000000-0005-0000-0000-00006B4D0000}"/>
    <cellStyle name="Normal 10 7 3 3 3 3" xfId="56967" xr:uid="{00000000-0005-0000-0000-00006C4D0000}"/>
    <cellStyle name="Normal 10 7 3 3 4" xfId="26198" xr:uid="{00000000-0005-0000-0000-00006D4D0000}"/>
    <cellStyle name="Normal 10 7 3 3 5" xfId="44662" xr:uid="{00000000-0005-0000-0000-00006E4D0000}"/>
    <cellStyle name="Normal 10 7 3 4" xfId="10325" xr:uid="{00000000-0005-0000-0000-00006F4D0000}"/>
    <cellStyle name="Normal 10 7 3 4 2" xfId="29285" xr:uid="{00000000-0005-0000-0000-0000704D0000}"/>
    <cellStyle name="Normal 10 7 3 4 3" xfId="47749" xr:uid="{00000000-0005-0000-0000-0000714D0000}"/>
    <cellStyle name="Normal 10 7 3 5" xfId="16477" xr:uid="{00000000-0005-0000-0000-0000724D0000}"/>
    <cellStyle name="Normal 10 7 3 5 2" xfId="35437" xr:uid="{00000000-0005-0000-0000-0000734D0000}"/>
    <cellStyle name="Normal 10 7 3 5 3" xfId="53901" xr:uid="{00000000-0005-0000-0000-0000744D0000}"/>
    <cellStyle name="Normal 10 7 3 6" xfId="23132" xr:uid="{00000000-0005-0000-0000-0000754D0000}"/>
    <cellStyle name="Normal 10 7 3 7" xfId="41596" xr:uid="{00000000-0005-0000-0000-0000764D0000}"/>
    <cellStyle name="Normal 10 7 4" xfId="4866" xr:uid="{00000000-0005-0000-0000-0000774D0000}"/>
    <cellStyle name="Normal 10 7 4 2" xfId="7964" xr:uid="{00000000-0005-0000-0000-0000784D0000}"/>
    <cellStyle name="Normal 10 7 4 2 2" xfId="14156" xr:uid="{00000000-0005-0000-0000-0000794D0000}"/>
    <cellStyle name="Normal 10 7 4 2 2 2" xfId="33116" xr:uid="{00000000-0005-0000-0000-00007A4D0000}"/>
    <cellStyle name="Normal 10 7 4 2 2 3" xfId="51580" xr:uid="{00000000-0005-0000-0000-00007B4D0000}"/>
    <cellStyle name="Normal 10 7 4 2 3" xfId="20308" xr:uid="{00000000-0005-0000-0000-00007C4D0000}"/>
    <cellStyle name="Normal 10 7 4 2 3 2" xfId="39268" xr:uid="{00000000-0005-0000-0000-00007D4D0000}"/>
    <cellStyle name="Normal 10 7 4 2 3 3" xfId="57732" xr:uid="{00000000-0005-0000-0000-00007E4D0000}"/>
    <cellStyle name="Normal 10 7 4 2 4" xfId="26963" xr:uid="{00000000-0005-0000-0000-00007F4D0000}"/>
    <cellStyle name="Normal 10 7 4 2 5" xfId="45427" xr:uid="{00000000-0005-0000-0000-0000804D0000}"/>
    <cellStyle name="Normal 10 7 4 3" xfId="11090" xr:uid="{00000000-0005-0000-0000-0000814D0000}"/>
    <cellStyle name="Normal 10 7 4 3 2" xfId="30050" xr:uid="{00000000-0005-0000-0000-0000824D0000}"/>
    <cellStyle name="Normal 10 7 4 3 3" xfId="48514" xr:uid="{00000000-0005-0000-0000-0000834D0000}"/>
    <cellStyle name="Normal 10 7 4 4" xfId="17242" xr:uid="{00000000-0005-0000-0000-0000844D0000}"/>
    <cellStyle name="Normal 10 7 4 4 2" xfId="36202" xr:uid="{00000000-0005-0000-0000-0000854D0000}"/>
    <cellStyle name="Normal 10 7 4 4 3" xfId="54666" xr:uid="{00000000-0005-0000-0000-0000864D0000}"/>
    <cellStyle name="Normal 10 7 4 5" xfId="23897" xr:uid="{00000000-0005-0000-0000-0000874D0000}"/>
    <cellStyle name="Normal 10 7 4 6" xfId="42361" xr:uid="{00000000-0005-0000-0000-0000884D0000}"/>
    <cellStyle name="Normal 10 7 5" xfId="6429" xr:uid="{00000000-0005-0000-0000-0000894D0000}"/>
    <cellStyle name="Normal 10 7 5 2" xfId="12622" xr:uid="{00000000-0005-0000-0000-00008A4D0000}"/>
    <cellStyle name="Normal 10 7 5 2 2" xfId="31582" xr:uid="{00000000-0005-0000-0000-00008B4D0000}"/>
    <cellStyle name="Normal 10 7 5 2 3" xfId="50046" xr:uid="{00000000-0005-0000-0000-00008C4D0000}"/>
    <cellStyle name="Normal 10 7 5 3" xfId="18774" xr:uid="{00000000-0005-0000-0000-00008D4D0000}"/>
    <cellStyle name="Normal 10 7 5 3 2" xfId="37734" xr:uid="{00000000-0005-0000-0000-00008E4D0000}"/>
    <cellStyle name="Normal 10 7 5 3 3" xfId="56198" xr:uid="{00000000-0005-0000-0000-00008F4D0000}"/>
    <cellStyle name="Normal 10 7 5 4" xfId="25429" xr:uid="{00000000-0005-0000-0000-0000904D0000}"/>
    <cellStyle name="Normal 10 7 5 5" xfId="43893" xr:uid="{00000000-0005-0000-0000-0000914D0000}"/>
    <cellStyle name="Normal 10 7 6" xfId="9556" xr:uid="{00000000-0005-0000-0000-0000924D0000}"/>
    <cellStyle name="Normal 10 7 6 2" xfId="28516" xr:uid="{00000000-0005-0000-0000-0000934D0000}"/>
    <cellStyle name="Normal 10 7 6 3" xfId="46980" xr:uid="{00000000-0005-0000-0000-0000944D0000}"/>
    <cellStyle name="Normal 10 7 7" xfId="15708" xr:uid="{00000000-0005-0000-0000-0000954D0000}"/>
    <cellStyle name="Normal 10 7 7 2" xfId="34668" xr:uid="{00000000-0005-0000-0000-0000964D0000}"/>
    <cellStyle name="Normal 10 7 7 3" xfId="53132" xr:uid="{00000000-0005-0000-0000-0000974D0000}"/>
    <cellStyle name="Normal 10 7 8" xfId="22363" xr:uid="{00000000-0005-0000-0000-0000984D0000}"/>
    <cellStyle name="Normal 10 7 9" xfId="40827" xr:uid="{00000000-0005-0000-0000-0000994D0000}"/>
    <cellStyle name="Normal 10 8" xfId="2559" xr:uid="{00000000-0005-0000-0000-00009A4D0000}"/>
    <cellStyle name="Normal 10 8 2" xfId="2560" xr:uid="{00000000-0005-0000-0000-00009B4D0000}"/>
    <cellStyle name="Normal 10 8 2 2" xfId="4037" xr:uid="{00000000-0005-0000-0000-00009C4D0000}"/>
    <cellStyle name="Normal 10 8 2 2 2" xfId="5650" xr:uid="{00000000-0005-0000-0000-00009D4D0000}"/>
    <cellStyle name="Normal 10 8 2 2 2 2" xfId="8735" xr:uid="{00000000-0005-0000-0000-00009E4D0000}"/>
    <cellStyle name="Normal 10 8 2 2 2 2 2" xfId="14927" xr:uid="{00000000-0005-0000-0000-00009F4D0000}"/>
    <cellStyle name="Normal 10 8 2 2 2 2 2 2" xfId="33887" xr:uid="{00000000-0005-0000-0000-0000A04D0000}"/>
    <cellStyle name="Normal 10 8 2 2 2 2 2 3" xfId="52351" xr:uid="{00000000-0005-0000-0000-0000A14D0000}"/>
    <cellStyle name="Normal 10 8 2 2 2 2 3" xfId="21079" xr:uid="{00000000-0005-0000-0000-0000A24D0000}"/>
    <cellStyle name="Normal 10 8 2 2 2 2 3 2" xfId="40039" xr:uid="{00000000-0005-0000-0000-0000A34D0000}"/>
    <cellStyle name="Normal 10 8 2 2 2 2 3 3" xfId="58503" xr:uid="{00000000-0005-0000-0000-0000A44D0000}"/>
    <cellStyle name="Normal 10 8 2 2 2 2 4" xfId="27734" xr:uid="{00000000-0005-0000-0000-0000A54D0000}"/>
    <cellStyle name="Normal 10 8 2 2 2 2 5" xfId="46198" xr:uid="{00000000-0005-0000-0000-0000A64D0000}"/>
    <cellStyle name="Normal 10 8 2 2 2 3" xfId="11861" xr:uid="{00000000-0005-0000-0000-0000A74D0000}"/>
    <cellStyle name="Normal 10 8 2 2 2 3 2" xfId="30821" xr:uid="{00000000-0005-0000-0000-0000A84D0000}"/>
    <cellStyle name="Normal 10 8 2 2 2 3 3" xfId="49285" xr:uid="{00000000-0005-0000-0000-0000A94D0000}"/>
    <cellStyle name="Normal 10 8 2 2 2 4" xfId="18013" xr:uid="{00000000-0005-0000-0000-0000AA4D0000}"/>
    <cellStyle name="Normal 10 8 2 2 2 4 2" xfId="36973" xr:uid="{00000000-0005-0000-0000-0000AB4D0000}"/>
    <cellStyle name="Normal 10 8 2 2 2 4 3" xfId="55437" xr:uid="{00000000-0005-0000-0000-0000AC4D0000}"/>
    <cellStyle name="Normal 10 8 2 2 2 5" xfId="24668" xr:uid="{00000000-0005-0000-0000-0000AD4D0000}"/>
    <cellStyle name="Normal 10 8 2 2 2 6" xfId="43132" xr:uid="{00000000-0005-0000-0000-0000AE4D0000}"/>
    <cellStyle name="Normal 10 8 2 2 3" xfId="7200" xr:uid="{00000000-0005-0000-0000-0000AF4D0000}"/>
    <cellStyle name="Normal 10 8 2 2 3 2" xfId="13393" xr:uid="{00000000-0005-0000-0000-0000B04D0000}"/>
    <cellStyle name="Normal 10 8 2 2 3 2 2" xfId="32353" xr:uid="{00000000-0005-0000-0000-0000B14D0000}"/>
    <cellStyle name="Normal 10 8 2 2 3 2 3" xfId="50817" xr:uid="{00000000-0005-0000-0000-0000B24D0000}"/>
    <cellStyle name="Normal 10 8 2 2 3 3" xfId="19545" xr:uid="{00000000-0005-0000-0000-0000B34D0000}"/>
    <cellStyle name="Normal 10 8 2 2 3 3 2" xfId="38505" xr:uid="{00000000-0005-0000-0000-0000B44D0000}"/>
    <cellStyle name="Normal 10 8 2 2 3 3 3" xfId="56969" xr:uid="{00000000-0005-0000-0000-0000B54D0000}"/>
    <cellStyle name="Normal 10 8 2 2 3 4" xfId="26200" xr:uid="{00000000-0005-0000-0000-0000B64D0000}"/>
    <cellStyle name="Normal 10 8 2 2 3 5" xfId="44664" xr:uid="{00000000-0005-0000-0000-0000B74D0000}"/>
    <cellStyle name="Normal 10 8 2 2 4" xfId="10327" xr:uid="{00000000-0005-0000-0000-0000B84D0000}"/>
    <cellStyle name="Normal 10 8 2 2 4 2" xfId="29287" xr:uid="{00000000-0005-0000-0000-0000B94D0000}"/>
    <cellStyle name="Normal 10 8 2 2 4 3" xfId="47751" xr:uid="{00000000-0005-0000-0000-0000BA4D0000}"/>
    <cellStyle name="Normal 10 8 2 2 5" xfId="16479" xr:uid="{00000000-0005-0000-0000-0000BB4D0000}"/>
    <cellStyle name="Normal 10 8 2 2 5 2" xfId="35439" xr:uid="{00000000-0005-0000-0000-0000BC4D0000}"/>
    <cellStyle name="Normal 10 8 2 2 5 3" xfId="53903" xr:uid="{00000000-0005-0000-0000-0000BD4D0000}"/>
    <cellStyle name="Normal 10 8 2 2 6" xfId="23134" xr:uid="{00000000-0005-0000-0000-0000BE4D0000}"/>
    <cellStyle name="Normal 10 8 2 2 7" xfId="41598" xr:uid="{00000000-0005-0000-0000-0000BF4D0000}"/>
    <cellStyle name="Normal 10 8 2 3" xfId="4868" xr:uid="{00000000-0005-0000-0000-0000C04D0000}"/>
    <cellStyle name="Normal 10 8 2 3 2" xfId="7966" xr:uid="{00000000-0005-0000-0000-0000C14D0000}"/>
    <cellStyle name="Normal 10 8 2 3 2 2" xfId="14158" xr:uid="{00000000-0005-0000-0000-0000C24D0000}"/>
    <cellStyle name="Normal 10 8 2 3 2 2 2" xfId="33118" xr:uid="{00000000-0005-0000-0000-0000C34D0000}"/>
    <cellStyle name="Normal 10 8 2 3 2 2 3" xfId="51582" xr:uid="{00000000-0005-0000-0000-0000C44D0000}"/>
    <cellStyle name="Normal 10 8 2 3 2 3" xfId="20310" xr:uid="{00000000-0005-0000-0000-0000C54D0000}"/>
    <cellStyle name="Normal 10 8 2 3 2 3 2" xfId="39270" xr:uid="{00000000-0005-0000-0000-0000C64D0000}"/>
    <cellStyle name="Normal 10 8 2 3 2 3 3" xfId="57734" xr:uid="{00000000-0005-0000-0000-0000C74D0000}"/>
    <cellStyle name="Normal 10 8 2 3 2 4" xfId="26965" xr:uid="{00000000-0005-0000-0000-0000C84D0000}"/>
    <cellStyle name="Normal 10 8 2 3 2 5" xfId="45429" xr:uid="{00000000-0005-0000-0000-0000C94D0000}"/>
    <cellStyle name="Normal 10 8 2 3 3" xfId="11092" xr:uid="{00000000-0005-0000-0000-0000CA4D0000}"/>
    <cellStyle name="Normal 10 8 2 3 3 2" xfId="30052" xr:uid="{00000000-0005-0000-0000-0000CB4D0000}"/>
    <cellStyle name="Normal 10 8 2 3 3 3" xfId="48516" xr:uid="{00000000-0005-0000-0000-0000CC4D0000}"/>
    <cellStyle name="Normal 10 8 2 3 4" xfId="17244" xr:uid="{00000000-0005-0000-0000-0000CD4D0000}"/>
    <cellStyle name="Normal 10 8 2 3 4 2" xfId="36204" xr:uid="{00000000-0005-0000-0000-0000CE4D0000}"/>
    <cellStyle name="Normal 10 8 2 3 4 3" xfId="54668" xr:uid="{00000000-0005-0000-0000-0000CF4D0000}"/>
    <cellStyle name="Normal 10 8 2 3 5" xfId="23899" xr:uid="{00000000-0005-0000-0000-0000D04D0000}"/>
    <cellStyle name="Normal 10 8 2 3 6" xfId="42363" xr:uid="{00000000-0005-0000-0000-0000D14D0000}"/>
    <cellStyle name="Normal 10 8 2 4" xfId="6431" xr:uid="{00000000-0005-0000-0000-0000D24D0000}"/>
    <cellStyle name="Normal 10 8 2 4 2" xfId="12624" xr:uid="{00000000-0005-0000-0000-0000D34D0000}"/>
    <cellStyle name="Normal 10 8 2 4 2 2" xfId="31584" xr:uid="{00000000-0005-0000-0000-0000D44D0000}"/>
    <cellStyle name="Normal 10 8 2 4 2 3" xfId="50048" xr:uid="{00000000-0005-0000-0000-0000D54D0000}"/>
    <cellStyle name="Normal 10 8 2 4 3" xfId="18776" xr:uid="{00000000-0005-0000-0000-0000D64D0000}"/>
    <cellStyle name="Normal 10 8 2 4 3 2" xfId="37736" xr:uid="{00000000-0005-0000-0000-0000D74D0000}"/>
    <cellStyle name="Normal 10 8 2 4 3 3" xfId="56200" xr:uid="{00000000-0005-0000-0000-0000D84D0000}"/>
    <cellStyle name="Normal 10 8 2 4 4" xfId="25431" xr:uid="{00000000-0005-0000-0000-0000D94D0000}"/>
    <cellStyle name="Normal 10 8 2 4 5" xfId="43895" xr:uid="{00000000-0005-0000-0000-0000DA4D0000}"/>
    <cellStyle name="Normal 10 8 2 5" xfId="9558" xr:uid="{00000000-0005-0000-0000-0000DB4D0000}"/>
    <cellStyle name="Normal 10 8 2 5 2" xfId="28518" xr:uid="{00000000-0005-0000-0000-0000DC4D0000}"/>
    <cellStyle name="Normal 10 8 2 5 3" xfId="46982" xr:uid="{00000000-0005-0000-0000-0000DD4D0000}"/>
    <cellStyle name="Normal 10 8 2 6" xfId="15710" xr:uid="{00000000-0005-0000-0000-0000DE4D0000}"/>
    <cellStyle name="Normal 10 8 2 6 2" xfId="34670" xr:uid="{00000000-0005-0000-0000-0000DF4D0000}"/>
    <cellStyle name="Normal 10 8 2 6 3" xfId="53134" xr:uid="{00000000-0005-0000-0000-0000E04D0000}"/>
    <cellStyle name="Normal 10 8 2 7" xfId="22365" xr:uid="{00000000-0005-0000-0000-0000E14D0000}"/>
    <cellStyle name="Normal 10 8 2 8" xfId="40829" xr:uid="{00000000-0005-0000-0000-0000E24D0000}"/>
    <cellStyle name="Normal 10 9" xfId="2561" xr:uid="{00000000-0005-0000-0000-0000E34D0000}"/>
    <cellStyle name="Normal 10 9 2" xfId="4038" xr:uid="{00000000-0005-0000-0000-0000E44D0000}"/>
    <cellStyle name="Normal 10 9 2 2" xfId="5651" xr:uid="{00000000-0005-0000-0000-0000E54D0000}"/>
    <cellStyle name="Normal 10 9 2 2 2" xfId="8736" xr:uid="{00000000-0005-0000-0000-0000E64D0000}"/>
    <cellStyle name="Normal 10 9 2 2 2 2" xfId="14928" xr:uid="{00000000-0005-0000-0000-0000E74D0000}"/>
    <cellStyle name="Normal 10 9 2 2 2 2 2" xfId="33888" xr:uid="{00000000-0005-0000-0000-0000E84D0000}"/>
    <cellStyle name="Normal 10 9 2 2 2 2 3" xfId="52352" xr:uid="{00000000-0005-0000-0000-0000E94D0000}"/>
    <cellStyle name="Normal 10 9 2 2 2 3" xfId="21080" xr:uid="{00000000-0005-0000-0000-0000EA4D0000}"/>
    <cellStyle name="Normal 10 9 2 2 2 3 2" xfId="40040" xr:uid="{00000000-0005-0000-0000-0000EB4D0000}"/>
    <cellStyle name="Normal 10 9 2 2 2 3 3" xfId="58504" xr:uid="{00000000-0005-0000-0000-0000EC4D0000}"/>
    <cellStyle name="Normal 10 9 2 2 2 4" xfId="27735" xr:uid="{00000000-0005-0000-0000-0000ED4D0000}"/>
    <cellStyle name="Normal 10 9 2 2 2 5" xfId="46199" xr:uid="{00000000-0005-0000-0000-0000EE4D0000}"/>
    <cellStyle name="Normal 10 9 2 2 3" xfId="11862" xr:uid="{00000000-0005-0000-0000-0000EF4D0000}"/>
    <cellStyle name="Normal 10 9 2 2 3 2" xfId="30822" xr:uid="{00000000-0005-0000-0000-0000F04D0000}"/>
    <cellStyle name="Normal 10 9 2 2 3 3" xfId="49286" xr:uid="{00000000-0005-0000-0000-0000F14D0000}"/>
    <cellStyle name="Normal 10 9 2 2 4" xfId="18014" xr:uid="{00000000-0005-0000-0000-0000F24D0000}"/>
    <cellStyle name="Normal 10 9 2 2 4 2" xfId="36974" xr:uid="{00000000-0005-0000-0000-0000F34D0000}"/>
    <cellStyle name="Normal 10 9 2 2 4 3" xfId="55438" xr:uid="{00000000-0005-0000-0000-0000F44D0000}"/>
    <cellStyle name="Normal 10 9 2 2 5" xfId="24669" xr:uid="{00000000-0005-0000-0000-0000F54D0000}"/>
    <cellStyle name="Normal 10 9 2 2 6" xfId="43133" xr:uid="{00000000-0005-0000-0000-0000F64D0000}"/>
    <cellStyle name="Normal 10 9 2 3" xfId="7201" xr:uid="{00000000-0005-0000-0000-0000F74D0000}"/>
    <cellStyle name="Normal 10 9 2 3 2" xfId="13394" xr:uid="{00000000-0005-0000-0000-0000F84D0000}"/>
    <cellStyle name="Normal 10 9 2 3 2 2" xfId="32354" xr:uid="{00000000-0005-0000-0000-0000F94D0000}"/>
    <cellStyle name="Normal 10 9 2 3 2 3" xfId="50818" xr:uid="{00000000-0005-0000-0000-0000FA4D0000}"/>
    <cellStyle name="Normal 10 9 2 3 3" xfId="19546" xr:uid="{00000000-0005-0000-0000-0000FB4D0000}"/>
    <cellStyle name="Normal 10 9 2 3 3 2" xfId="38506" xr:uid="{00000000-0005-0000-0000-0000FC4D0000}"/>
    <cellStyle name="Normal 10 9 2 3 3 3" xfId="56970" xr:uid="{00000000-0005-0000-0000-0000FD4D0000}"/>
    <cellStyle name="Normal 10 9 2 3 4" xfId="26201" xr:uid="{00000000-0005-0000-0000-0000FE4D0000}"/>
    <cellStyle name="Normal 10 9 2 3 5" xfId="44665" xr:uid="{00000000-0005-0000-0000-0000FF4D0000}"/>
    <cellStyle name="Normal 10 9 2 4" xfId="10328" xr:uid="{00000000-0005-0000-0000-0000004E0000}"/>
    <cellStyle name="Normal 10 9 2 4 2" xfId="29288" xr:uid="{00000000-0005-0000-0000-0000014E0000}"/>
    <cellStyle name="Normal 10 9 2 4 3" xfId="47752" xr:uid="{00000000-0005-0000-0000-0000024E0000}"/>
    <cellStyle name="Normal 10 9 2 5" xfId="16480" xr:uid="{00000000-0005-0000-0000-0000034E0000}"/>
    <cellStyle name="Normal 10 9 2 5 2" xfId="35440" xr:uid="{00000000-0005-0000-0000-0000044E0000}"/>
    <cellStyle name="Normal 10 9 2 5 3" xfId="53904" xr:uid="{00000000-0005-0000-0000-0000054E0000}"/>
    <cellStyle name="Normal 10 9 2 6" xfId="23135" xr:uid="{00000000-0005-0000-0000-0000064E0000}"/>
    <cellStyle name="Normal 10 9 2 7" xfId="41599" xr:uid="{00000000-0005-0000-0000-0000074E0000}"/>
    <cellStyle name="Normal 10 9 3" xfId="4869" xr:uid="{00000000-0005-0000-0000-0000084E0000}"/>
    <cellStyle name="Normal 10 9 3 2" xfId="7967" xr:uid="{00000000-0005-0000-0000-0000094E0000}"/>
    <cellStyle name="Normal 10 9 3 2 2" xfId="14159" xr:uid="{00000000-0005-0000-0000-00000A4E0000}"/>
    <cellStyle name="Normal 10 9 3 2 2 2" xfId="33119" xr:uid="{00000000-0005-0000-0000-00000B4E0000}"/>
    <cellStyle name="Normal 10 9 3 2 2 3" xfId="51583" xr:uid="{00000000-0005-0000-0000-00000C4E0000}"/>
    <cellStyle name="Normal 10 9 3 2 3" xfId="20311" xr:uid="{00000000-0005-0000-0000-00000D4E0000}"/>
    <cellStyle name="Normal 10 9 3 2 3 2" xfId="39271" xr:uid="{00000000-0005-0000-0000-00000E4E0000}"/>
    <cellStyle name="Normal 10 9 3 2 3 3" xfId="57735" xr:uid="{00000000-0005-0000-0000-00000F4E0000}"/>
    <cellStyle name="Normal 10 9 3 2 4" xfId="26966" xr:uid="{00000000-0005-0000-0000-0000104E0000}"/>
    <cellStyle name="Normal 10 9 3 2 5" xfId="45430" xr:uid="{00000000-0005-0000-0000-0000114E0000}"/>
    <cellStyle name="Normal 10 9 3 3" xfId="11093" xr:uid="{00000000-0005-0000-0000-0000124E0000}"/>
    <cellStyle name="Normal 10 9 3 3 2" xfId="30053" xr:uid="{00000000-0005-0000-0000-0000134E0000}"/>
    <cellStyle name="Normal 10 9 3 3 3" xfId="48517" xr:uid="{00000000-0005-0000-0000-0000144E0000}"/>
    <cellStyle name="Normal 10 9 3 4" xfId="17245" xr:uid="{00000000-0005-0000-0000-0000154E0000}"/>
    <cellStyle name="Normal 10 9 3 4 2" xfId="36205" xr:uid="{00000000-0005-0000-0000-0000164E0000}"/>
    <cellStyle name="Normal 10 9 3 4 3" xfId="54669" xr:uid="{00000000-0005-0000-0000-0000174E0000}"/>
    <cellStyle name="Normal 10 9 3 5" xfId="23900" xr:uid="{00000000-0005-0000-0000-0000184E0000}"/>
    <cellStyle name="Normal 10 9 3 6" xfId="42364" xr:uid="{00000000-0005-0000-0000-0000194E0000}"/>
    <cellStyle name="Normal 10 9 4" xfId="6432" xr:uid="{00000000-0005-0000-0000-00001A4E0000}"/>
    <cellStyle name="Normal 10 9 4 2" xfId="12625" xr:uid="{00000000-0005-0000-0000-00001B4E0000}"/>
    <cellStyle name="Normal 10 9 4 2 2" xfId="31585" xr:uid="{00000000-0005-0000-0000-00001C4E0000}"/>
    <cellStyle name="Normal 10 9 4 2 3" xfId="50049" xr:uid="{00000000-0005-0000-0000-00001D4E0000}"/>
    <cellStyle name="Normal 10 9 4 3" xfId="18777" xr:uid="{00000000-0005-0000-0000-00001E4E0000}"/>
    <cellStyle name="Normal 10 9 4 3 2" xfId="37737" xr:uid="{00000000-0005-0000-0000-00001F4E0000}"/>
    <cellStyle name="Normal 10 9 4 3 3" xfId="56201" xr:uid="{00000000-0005-0000-0000-0000204E0000}"/>
    <cellStyle name="Normal 10 9 4 4" xfId="25432" xr:uid="{00000000-0005-0000-0000-0000214E0000}"/>
    <cellStyle name="Normal 10 9 4 5" xfId="43896" xr:uid="{00000000-0005-0000-0000-0000224E0000}"/>
    <cellStyle name="Normal 10 9 5" xfId="9559" xr:uid="{00000000-0005-0000-0000-0000234E0000}"/>
    <cellStyle name="Normal 10 9 5 2" xfId="28519" xr:uid="{00000000-0005-0000-0000-0000244E0000}"/>
    <cellStyle name="Normal 10 9 5 3" xfId="46983" xr:uid="{00000000-0005-0000-0000-0000254E0000}"/>
    <cellStyle name="Normal 10 9 6" xfId="15711" xr:uid="{00000000-0005-0000-0000-0000264E0000}"/>
    <cellStyle name="Normal 10 9 6 2" xfId="34671" xr:uid="{00000000-0005-0000-0000-0000274E0000}"/>
    <cellStyle name="Normal 10 9 6 3" xfId="53135" xr:uid="{00000000-0005-0000-0000-0000284E0000}"/>
    <cellStyle name="Normal 10 9 7" xfId="22366" xr:uid="{00000000-0005-0000-0000-0000294E0000}"/>
    <cellStyle name="Normal 10 9 8" xfId="40830" xr:uid="{00000000-0005-0000-0000-00002A4E0000}"/>
    <cellStyle name="Normal 11" xfId="81" xr:uid="{00000000-0005-0000-0000-00002B4E0000}"/>
    <cellStyle name="Normal 11 10" xfId="22083" xr:uid="{00000000-0005-0000-0000-00002C4E0000}"/>
    <cellStyle name="Normal 11 11" xfId="22131" xr:uid="{00000000-0005-0000-0000-00002D4E0000}"/>
    <cellStyle name="Normal 11 12" xfId="40592" xr:uid="{00000000-0005-0000-0000-00002E4E0000}"/>
    <cellStyle name="Normal 11 2" xfId="299" xr:uid="{00000000-0005-0000-0000-00002F4E0000}"/>
    <cellStyle name="Normal 11 2 10" xfId="40603" xr:uid="{00000000-0005-0000-0000-0000304E0000}"/>
    <cellStyle name="Normal 11 2 2" xfId="3805" xr:uid="{00000000-0005-0000-0000-0000314E0000}"/>
    <cellStyle name="Normal 11 2 2 2" xfId="4544" xr:uid="{00000000-0005-0000-0000-0000324E0000}"/>
    <cellStyle name="Normal 11 2 2 2 2" xfId="6167" xr:uid="{00000000-0005-0000-0000-0000334E0000}"/>
    <cellStyle name="Normal 11 2 2 2 2 2" xfId="9253" xr:uid="{00000000-0005-0000-0000-0000344E0000}"/>
    <cellStyle name="Normal 11 2 2 2 2 2 2" xfId="15445" xr:uid="{00000000-0005-0000-0000-0000354E0000}"/>
    <cellStyle name="Normal 11 2 2 2 2 2 2 2" xfId="34405" xr:uid="{00000000-0005-0000-0000-0000364E0000}"/>
    <cellStyle name="Normal 11 2 2 2 2 2 2 3" xfId="52869" xr:uid="{00000000-0005-0000-0000-0000374E0000}"/>
    <cellStyle name="Normal 11 2 2 2 2 2 3" xfId="21597" xr:uid="{00000000-0005-0000-0000-0000384E0000}"/>
    <cellStyle name="Normal 11 2 2 2 2 2 3 2" xfId="40557" xr:uid="{00000000-0005-0000-0000-0000394E0000}"/>
    <cellStyle name="Normal 11 2 2 2 2 2 3 3" xfId="59021" xr:uid="{00000000-0005-0000-0000-00003A4E0000}"/>
    <cellStyle name="Normal 11 2 2 2 2 2 4" xfId="28252" xr:uid="{00000000-0005-0000-0000-00003B4E0000}"/>
    <cellStyle name="Normal 11 2 2 2 2 2 5" xfId="46716" xr:uid="{00000000-0005-0000-0000-00003C4E0000}"/>
    <cellStyle name="Normal 11 2 2 2 2 3" xfId="12379" xr:uid="{00000000-0005-0000-0000-00003D4E0000}"/>
    <cellStyle name="Normal 11 2 2 2 2 3 2" xfId="31339" xr:uid="{00000000-0005-0000-0000-00003E4E0000}"/>
    <cellStyle name="Normal 11 2 2 2 2 3 3" xfId="49803" xr:uid="{00000000-0005-0000-0000-00003F4E0000}"/>
    <cellStyle name="Normal 11 2 2 2 2 4" xfId="18531" xr:uid="{00000000-0005-0000-0000-0000404E0000}"/>
    <cellStyle name="Normal 11 2 2 2 2 4 2" xfId="37491" xr:uid="{00000000-0005-0000-0000-0000414E0000}"/>
    <cellStyle name="Normal 11 2 2 2 2 4 3" xfId="55955" xr:uid="{00000000-0005-0000-0000-0000424E0000}"/>
    <cellStyle name="Normal 11 2 2 2 2 5" xfId="25186" xr:uid="{00000000-0005-0000-0000-0000434E0000}"/>
    <cellStyle name="Normal 11 2 2 2 2 6" xfId="43650" xr:uid="{00000000-0005-0000-0000-0000444E0000}"/>
    <cellStyle name="Normal 11 2 2 2 3" xfId="7718" xr:uid="{00000000-0005-0000-0000-0000454E0000}"/>
    <cellStyle name="Normal 11 2 2 2 3 2" xfId="13911" xr:uid="{00000000-0005-0000-0000-0000464E0000}"/>
    <cellStyle name="Normal 11 2 2 2 3 2 2" xfId="32871" xr:uid="{00000000-0005-0000-0000-0000474E0000}"/>
    <cellStyle name="Normal 11 2 2 2 3 2 3" xfId="51335" xr:uid="{00000000-0005-0000-0000-0000484E0000}"/>
    <cellStyle name="Normal 11 2 2 2 3 3" xfId="20063" xr:uid="{00000000-0005-0000-0000-0000494E0000}"/>
    <cellStyle name="Normal 11 2 2 2 3 3 2" xfId="39023" xr:uid="{00000000-0005-0000-0000-00004A4E0000}"/>
    <cellStyle name="Normal 11 2 2 2 3 3 3" xfId="57487" xr:uid="{00000000-0005-0000-0000-00004B4E0000}"/>
    <cellStyle name="Normal 11 2 2 2 3 4" xfId="26718" xr:uid="{00000000-0005-0000-0000-00004C4E0000}"/>
    <cellStyle name="Normal 11 2 2 2 3 5" xfId="45182" xr:uid="{00000000-0005-0000-0000-00004D4E0000}"/>
    <cellStyle name="Normal 11 2 2 2 4" xfId="10845" xr:uid="{00000000-0005-0000-0000-00004E4E0000}"/>
    <cellStyle name="Normal 11 2 2 2 4 2" xfId="29805" xr:uid="{00000000-0005-0000-0000-00004F4E0000}"/>
    <cellStyle name="Normal 11 2 2 2 4 3" xfId="48269" xr:uid="{00000000-0005-0000-0000-0000504E0000}"/>
    <cellStyle name="Normal 11 2 2 2 5" xfId="16997" xr:uid="{00000000-0005-0000-0000-0000514E0000}"/>
    <cellStyle name="Normal 11 2 2 2 5 2" xfId="35957" xr:uid="{00000000-0005-0000-0000-0000524E0000}"/>
    <cellStyle name="Normal 11 2 2 2 5 3" xfId="54421" xr:uid="{00000000-0005-0000-0000-0000534E0000}"/>
    <cellStyle name="Normal 11 2 2 2 6" xfId="23652" xr:uid="{00000000-0005-0000-0000-0000544E0000}"/>
    <cellStyle name="Normal 11 2 2 2 7" xfId="42116" xr:uid="{00000000-0005-0000-0000-0000554E0000}"/>
    <cellStyle name="Normal 11 2 2 3" xfId="5399" xr:uid="{00000000-0005-0000-0000-0000564E0000}"/>
    <cellStyle name="Normal 11 2 2 3 2" xfId="8484" xr:uid="{00000000-0005-0000-0000-0000574E0000}"/>
    <cellStyle name="Normal 11 2 2 3 2 2" xfId="14676" xr:uid="{00000000-0005-0000-0000-0000584E0000}"/>
    <cellStyle name="Normal 11 2 2 3 2 2 2" xfId="33636" xr:uid="{00000000-0005-0000-0000-0000594E0000}"/>
    <cellStyle name="Normal 11 2 2 3 2 2 3" xfId="52100" xr:uid="{00000000-0005-0000-0000-00005A4E0000}"/>
    <cellStyle name="Normal 11 2 2 3 2 3" xfId="20828" xr:uid="{00000000-0005-0000-0000-00005B4E0000}"/>
    <cellStyle name="Normal 11 2 2 3 2 3 2" xfId="39788" xr:uid="{00000000-0005-0000-0000-00005C4E0000}"/>
    <cellStyle name="Normal 11 2 2 3 2 3 3" xfId="58252" xr:uid="{00000000-0005-0000-0000-00005D4E0000}"/>
    <cellStyle name="Normal 11 2 2 3 2 4" xfId="27483" xr:uid="{00000000-0005-0000-0000-00005E4E0000}"/>
    <cellStyle name="Normal 11 2 2 3 2 5" xfId="45947" xr:uid="{00000000-0005-0000-0000-00005F4E0000}"/>
    <cellStyle name="Normal 11 2 2 3 3" xfId="11610" xr:uid="{00000000-0005-0000-0000-0000604E0000}"/>
    <cellStyle name="Normal 11 2 2 3 3 2" xfId="30570" xr:uid="{00000000-0005-0000-0000-0000614E0000}"/>
    <cellStyle name="Normal 11 2 2 3 3 3" xfId="49034" xr:uid="{00000000-0005-0000-0000-0000624E0000}"/>
    <cellStyle name="Normal 11 2 2 3 4" xfId="17762" xr:uid="{00000000-0005-0000-0000-0000634E0000}"/>
    <cellStyle name="Normal 11 2 2 3 4 2" xfId="36722" xr:uid="{00000000-0005-0000-0000-0000644E0000}"/>
    <cellStyle name="Normal 11 2 2 3 4 3" xfId="55186" xr:uid="{00000000-0005-0000-0000-0000654E0000}"/>
    <cellStyle name="Normal 11 2 2 3 5" xfId="24417" xr:uid="{00000000-0005-0000-0000-0000664E0000}"/>
    <cellStyle name="Normal 11 2 2 3 6" xfId="42881" xr:uid="{00000000-0005-0000-0000-0000674E0000}"/>
    <cellStyle name="Normal 11 2 2 4" xfId="6949" xr:uid="{00000000-0005-0000-0000-0000684E0000}"/>
    <cellStyle name="Normal 11 2 2 4 2" xfId="13142" xr:uid="{00000000-0005-0000-0000-0000694E0000}"/>
    <cellStyle name="Normal 11 2 2 4 2 2" xfId="32102" xr:uid="{00000000-0005-0000-0000-00006A4E0000}"/>
    <cellStyle name="Normal 11 2 2 4 2 3" xfId="50566" xr:uid="{00000000-0005-0000-0000-00006B4E0000}"/>
    <cellStyle name="Normal 11 2 2 4 3" xfId="19294" xr:uid="{00000000-0005-0000-0000-00006C4E0000}"/>
    <cellStyle name="Normal 11 2 2 4 3 2" xfId="38254" xr:uid="{00000000-0005-0000-0000-00006D4E0000}"/>
    <cellStyle name="Normal 11 2 2 4 3 3" xfId="56718" xr:uid="{00000000-0005-0000-0000-00006E4E0000}"/>
    <cellStyle name="Normal 11 2 2 4 4" xfId="25949" xr:uid="{00000000-0005-0000-0000-00006F4E0000}"/>
    <cellStyle name="Normal 11 2 2 4 5" xfId="44413" xr:uid="{00000000-0005-0000-0000-0000704E0000}"/>
    <cellStyle name="Normal 11 2 2 5" xfId="10076" xr:uid="{00000000-0005-0000-0000-0000714E0000}"/>
    <cellStyle name="Normal 11 2 2 5 2" xfId="29036" xr:uid="{00000000-0005-0000-0000-0000724E0000}"/>
    <cellStyle name="Normal 11 2 2 5 3" xfId="47500" xr:uid="{00000000-0005-0000-0000-0000734E0000}"/>
    <cellStyle name="Normal 11 2 2 6" xfId="16228" xr:uid="{00000000-0005-0000-0000-0000744E0000}"/>
    <cellStyle name="Normal 11 2 2 6 2" xfId="35188" xr:uid="{00000000-0005-0000-0000-0000754E0000}"/>
    <cellStyle name="Normal 11 2 2 6 3" xfId="53652" xr:uid="{00000000-0005-0000-0000-0000764E0000}"/>
    <cellStyle name="Normal 11 2 2 7" xfId="22883" xr:uid="{00000000-0005-0000-0000-0000774E0000}"/>
    <cellStyle name="Normal 11 2 2 8" xfId="41347" xr:uid="{00000000-0005-0000-0000-0000784E0000}"/>
    <cellStyle name="Normal 11 2 3" xfId="2563" xr:uid="{00000000-0005-0000-0000-0000794E0000}"/>
    <cellStyle name="Normal 11 2 4" xfId="3838" xr:uid="{00000000-0005-0000-0000-00007A4E0000}"/>
    <cellStyle name="Normal 11 2 4 2" xfId="5427" xr:uid="{00000000-0005-0000-0000-00007B4E0000}"/>
    <cellStyle name="Normal 11 2 4 2 2" xfId="8512" xr:uid="{00000000-0005-0000-0000-00007C4E0000}"/>
    <cellStyle name="Normal 11 2 4 2 2 2" xfId="14704" xr:uid="{00000000-0005-0000-0000-00007D4E0000}"/>
    <cellStyle name="Normal 11 2 4 2 2 2 2" xfId="33664" xr:uid="{00000000-0005-0000-0000-00007E4E0000}"/>
    <cellStyle name="Normal 11 2 4 2 2 2 3" xfId="52128" xr:uid="{00000000-0005-0000-0000-00007F4E0000}"/>
    <cellStyle name="Normal 11 2 4 2 2 3" xfId="20856" xr:uid="{00000000-0005-0000-0000-0000804E0000}"/>
    <cellStyle name="Normal 11 2 4 2 2 3 2" xfId="39816" xr:uid="{00000000-0005-0000-0000-0000814E0000}"/>
    <cellStyle name="Normal 11 2 4 2 2 3 3" xfId="58280" xr:uid="{00000000-0005-0000-0000-0000824E0000}"/>
    <cellStyle name="Normal 11 2 4 2 2 4" xfId="27511" xr:uid="{00000000-0005-0000-0000-0000834E0000}"/>
    <cellStyle name="Normal 11 2 4 2 2 5" xfId="45975" xr:uid="{00000000-0005-0000-0000-0000844E0000}"/>
    <cellStyle name="Normal 11 2 4 2 3" xfId="11638" xr:uid="{00000000-0005-0000-0000-0000854E0000}"/>
    <cellStyle name="Normal 11 2 4 2 3 2" xfId="30598" xr:uid="{00000000-0005-0000-0000-0000864E0000}"/>
    <cellStyle name="Normal 11 2 4 2 3 3" xfId="49062" xr:uid="{00000000-0005-0000-0000-0000874E0000}"/>
    <cellStyle name="Normal 11 2 4 2 4" xfId="17790" xr:uid="{00000000-0005-0000-0000-0000884E0000}"/>
    <cellStyle name="Normal 11 2 4 2 4 2" xfId="36750" xr:uid="{00000000-0005-0000-0000-0000894E0000}"/>
    <cellStyle name="Normal 11 2 4 2 4 3" xfId="55214" xr:uid="{00000000-0005-0000-0000-00008A4E0000}"/>
    <cellStyle name="Normal 11 2 4 2 5" xfId="24445" xr:uid="{00000000-0005-0000-0000-00008B4E0000}"/>
    <cellStyle name="Normal 11 2 4 2 6" xfId="42909" xr:uid="{00000000-0005-0000-0000-00008C4E0000}"/>
    <cellStyle name="Normal 11 2 4 3" xfId="6977" xr:uid="{00000000-0005-0000-0000-00008D4E0000}"/>
    <cellStyle name="Normal 11 2 4 3 2" xfId="13170" xr:uid="{00000000-0005-0000-0000-00008E4E0000}"/>
    <cellStyle name="Normal 11 2 4 3 2 2" xfId="32130" xr:uid="{00000000-0005-0000-0000-00008F4E0000}"/>
    <cellStyle name="Normal 11 2 4 3 2 3" xfId="50594" xr:uid="{00000000-0005-0000-0000-0000904E0000}"/>
    <cellStyle name="Normal 11 2 4 3 3" xfId="19322" xr:uid="{00000000-0005-0000-0000-0000914E0000}"/>
    <cellStyle name="Normal 11 2 4 3 3 2" xfId="38282" xr:uid="{00000000-0005-0000-0000-0000924E0000}"/>
    <cellStyle name="Normal 11 2 4 3 3 3" xfId="56746" xr:uid="{00000000-0005-0000-0000-0000934E0000}"/>
    <cellStyle name="Normal 11 2 4 3 4" xfId="25977" xr:uid="{00000000-0005-0000-0000-0000944E0000}"/>
    <cellStyle name="Normal 11 2 4 3 5" xfId="44441" xr:uid="{00000000-0005-0000-0000-0000954E0000}"/>
    <cellStyle name="Normal 11 2 4 4" xfId="10104" xr:uid="{00000000-0005-0000-0000-0000964E0000}"/>
    <cellStyle name="Normal 11 2 4 4 2" xfId="29064" xr:uid="{00000000-0005-0000-0000-0000974E0000}"/>
    <cellStyle name="Normal 11 2 4 4 3" xfId="47528" xr:uid="{00000000-0005-0000-0000-0000984E0000}"/>
    <cellStyle name="Normal 11 2 4 5" xfId="16256" xr:uid="{00000000-0005-0000-0000-0000994E0000}"/>
    <cellStyle name="Normal 11 2 4 5 2" xfId="35216" xr:uid="{00000000-0005-0000-0000-00009A4E0000}"/>
    <cellStyle name="Normal 11 2 4 5 3" xfId="53680" xr:uid="{00000000-0005-0000-0000-00009B4E0000}"/>
    <cellStyle name="Normal 11 2 4 6" xfId="22911" xr:uid="{00000000-0005-0000-0000-00009C4E0000}"/>
    <cellStyle name="Normal 11 2 4 7" xfId="41375" xr:uid="{00000000-0005-0000-0000-00009D4E0000}"/>
    <cellStyle name="Normal 11 2 5" xfId="4642" xr:uid="{00000000-0005-0000-0000-00009E4E0000}"/>
    <cellStyle name="Normal 11 2 5 2" xfId="7743" xr:uid="{00000000-0005-0000-0000-00009F4E0000}"/>
    <cellStyle name="Normal 11 2 5 2 2" xfId="13935" xr:uid="{00000000-0005-0000-0000-0000A04E0000}"/>
    <cellStyle name="Normal 11 2 5 2 2 2" xfId="32895" xr:uid="{00000000-0005-0000-0000-0000A14E0000}"/>
    <cellStyle name="Normal 11 2 5 2 2 3" xfId="51359" xr:uid="{00000000-0005-0000-0000-0000A24E0000}"/>
    <cellStyle name="Normal 11 2 5 2 3" xfId="20087" xr:uid="{00000000-0005-0000-0000-0000A34E0000}"/>
    <cellStyle name="Normal 11 2 5 2 3 2" xfId="39047" xr:uid="{00000000-0005-0000-0000-0000A44E0000}"/>
    <cellStyle name="Normal 11 2 5 2 3 3" xfId="57511" xr:uid="{00000000-0005-0000-0000-0000A54E0000}"/>
    <cellStyle name="Normal 11 2 5 2 4" xfId="26742" xr:uid="{00000000-0005-0000-0000-0000A64E0000}"/>
    <cellStyle name="Normal 11 2 5 2 5" xfId="45206" xr:uid="{00000000-0005-0000-0000-0000A74E0000}"/>
    <cellStyle name="Normal 11 2 5 3" xfId="10869" xr:uid="{00000000-0005-0000-0000-0000A84E0000}"/>
    <cellStyle name="Normal 11 2 5 3 2" xfId="29829" xr:uid="{00000000-0005-0000-0000-0000A94E0000}"/>
    <cellStyle name="Normal 11 2 5 3 3" xfId="48293" xr:uid="{00000000-0005-0000-0000-0000AA4E0000}"/>
    <cellStyle name="Normal 11 2 5 4" xfId="17021" xr:uid="{00000000-0005-0000-0000-0000AB4E0000}"/>
    <cellStyle name="Normal 11 2 5 4 2" xfId="35981" xr:uid="{00000000-0005-0000-0000-0000AC4E0000}"/>
    <cellStyle name="Normal 11 2 5 4 3" xfId="54445" xr:uid="{00000000-0005-0000-0000-0000AD4E0000}"/>
    <cellStyle name="Normal 11 2 5 5" xfId="23676" xr:uid="{00000000-0005-0000-0000-0000AE4E0000}"/>
    <cellStyle name="Normal 11 2 5 6" xfId="42140" xr:uid="{00000000-0005-0000-0000-0000AF4E0000}"/>
    <cellStyle name="Normal 11 2 6" xfId="6208" xr:uid="{00000000-0005-0000-0000-0000B04E0000}"/>
    <cellStyle name="Normal 11 2 6 2" xfId="12401" xr:uid="{00000000-0005-0000-0000-0000B14E0000}"/>
    <cellStyle name="Normal 11 2 6 2 2" xfId="31361" xr:uid="{00000000-0005-0000-0000-0000B24E0000}"/>
    <cellStyle name="Normal 11 2 6 2 3" xfId="49825" xr:uid="{00000000-0005-0000-0000-0000B34E0000}"/>
    <cellStyle name="Normal 11 2 6 3" xfId="18553" xr:uid="{00000000-0005-0000-0000-0000B44E0000}"/>
    <cellStyle name="Normal 11 2 6 3 2" xfId="37513" xr:uid="{00000000-0005-0000-0000-0000B54E0000}"/>
    <cellStyle name="Normal 11 2 6 3 3" xfId="55977" xr:uid="{00000000-0005-0000-0000-0000B64E0000}"/>
    <cellStyle name="Normal 11 2 6 4" xfId="25208" xr:uid="{00000000-0005-0000-0000-0000B74E0000}"/>
    <cellStyle name="Normal 11 2 6 5" xfId="43672" xr:uid="{00000000-0005-0000-0000-0000B84E0000}"/>
    <cellStyle name="Normal 11 2 7" xfId="9335" xr:uid="{00000000-0005-0000-0000-0000B94E0000}"/>
    <cellStyle name="Normal 11 2 7 2" xfId="28295" xr:uid="{00000000-0005-0000-0000-0000BA4E0000}"/>
    <cellStyle name="Normal 11 2 7 3" xfId="46759" xr:uid="{00000000-0005-0000-0000-0000BB4E0000}"/>
    <cellStyle name="Normal 11 2 8" xfId="15487" xr:uid="{00000000-0005-0000-0000-0000BC4E0000}"/>
    <cellStyle name="Normal 11 2 8 2" xfId="34447" xr:uid="{00000000-0005-0000-0000-0000BD4E0000}"/>
    <cellStyle name="Normal 11 2 8 3" xfId="52911" xr:uid="{00000000-0005-0000-0000-0000BE4E0000}"/>
    <cellStyle name="Normal 11 2 9" xfId="22142" xr:uid="{00000000-0005-0000-0000-0000BF4E0000}"/>
    <cellStyle name="Normal 11 3" xfId="2564" xr:uid="{00000000-0005-0000-0000-0000C04E0000}"/>
    <cellStyle name="Normal 11 3 2" xfId="4040" xr:uid="{00000000-0005-0000-0000-0000C14E0000}"/>
    <cellStyle name="Normal 11 3 2 2" xfId="5653" xr:uid="{00000000-0005-0000-0000-0000C24E0000}"/>
    <cellStyle name="Normal 11 3 2 2 2" xfId="8738" xr:uid="{00000000-0005-0000-0000-0000C34E0000}"/>
    <cellStyle name="Normal 11 3 2 2 2 2" xfId="14930" xr:uid="{00000000-0005-0000-0000-0000C44E0000}"/>
    <cellStyle name="Normal 11 3 2 2 2 2 2" xfId="33890" xr:uid="{00000000-0005-0000-0000-0000C54E0000}"/>
    <cellStyle name="Normal 11 3 2 2 2 2 3" xfId="52354" xr:uid="{00000000-0005-0000-0000-0000C64E0000}"/>
    <cellStyle name="Normal 11 3 2 2 2 3" xfId="21082" xr:uid="{00000000-0005-0000-0000-0000C74E0000}"/>
    <cellStyle name="Normal 11 3 2 2 2 3 2" xfId="40042" xr:uid="{00000000-0005-0000-0000-0000C84E0000}"/>
    <cellStyle name="Normal 11 3 2 2 2 3 3" xfId="58506" xr:uid="{00000000-0005-0000-0000-0000C94E0000}"/>
    <cellStyle name="Normal 11 3 2 2 2 4" xfId="27737" xr:uid="{00000000-0005-0000-0000-0000CA4E0000}"/>
    <cellStyle name="Normal 11 3 2 2 2 5" xfId="46201" xr:uid="{00000000-0005-0000-0000-0000CB4E0000}"/>
    <cellStyle name="Normal 11 3 2 2 3" xfId="11864" xr:uid="{00000000-0005-0000-0000-0000CC4E0000}"/>
    <cellStyle name="Normal 11 3 2 2 3 2" xfId="30824" xr:uid="{00000000-0005-0000-0000-0000CD4E0000}"/>
    <cellStyle name="Normal 11 3 2 2 3 3" xfId="49288" xr:uid="{00000000-0005-0000-0000-0000CE4E0000}"/>
    <cellStyle name="Normal 11 3 2 2 4" xfId="18016" xr:uid="{00000000-0005-0000-0000-0000CF4E0000}"/>
    <cellStyle name="Normal 11 3 2 2 4 2" xfId="36976" xr:uid="{00000000-0005-0000-0000-0000D04E0000}"/>
    <cellStyle name="Normal 11 3 2 2 4 3" xfId="55440" xr:uid="{00000000-0005-0000-0000-0000D14E0000}"/>
    <cellStyle name="Normal 11 3 2 2 5" xfId="24671" xr:uid="{00000000-0005-0000-0000-0000D24E0000}"/>
    <cellStyle name="Normal 11 3 2 2 6" xfId="43135" xr:uid="{00000000-0005-0000-0000-0000D34E0000}"/>
    <cellStyle name="Normal 11 3 2 3" xfId="7203" xr:uid="{00000000-0005-0000-0000-0000D44E0000}"/>
    <cellStyle name="Normal 11 3 2 3 2" xfId="13396" xr:uid="{00000000-0005-0000-0000-0000D54E0000}"/>
    <cellStyle name="Normal 11 3 2 3 2 2" xfId="32356" xr:uid="{00000000-0005-0000-0000-0000D64E0000}"/>
    <cellStyle name="Normal 11 3 2 3 2 3" xfId="50820" xr:uid="{00000000-0005-0000-0000-0000D74E0000}"/>
    <cellStyle name="Normal 11 3 2 3 3" xfId="19548" xr:uid="{00000000-0005-0000-0000-0000D84E0000}"/>
    <cellStyle name="Normal 11 3 2 3 3 2" xfId="38508" xr:uid="{00000000-0005-0000-0000-0000D94E0000}"/>
    <cellStyle name="Normal 11 3 2 3 3 3" xfId="56972" xr:uid="{00000000-0005-0000-0000-0000DA4E0000}"/>
    <cellStyle name="Normal 11 3 2 3 4" xfId="26203" xr:uid="{00000000-0005-0000-0000-0000DB4E0000}"/>
    <cellStyle name="Normal 11 3 2 3 5" xfId="44667" xr:uid="{00000000-0005-0000-0000-0000DC4E0000}"/>
    <cellStyle name="Normal 11 3 2 4" xfId="10330" xr:uid="{00000000-0005-0000-0000-0000DD4E0000}"/>
    <cellStyle name="Normal 11 3 2 4 2" xfId="29290" xr:uid="{00000000-0005-0000-0000-0000DE4E0000}"/>
    <cellStyle name="Normal 11 3 2 4 3" xfId="47754" xr:uid="{00000000-0005-0000-0000-0000DF4E0000}"/>
    <cellStyle name="Normal 11 3 2 5" xfId="16482" xr:uid="{00000000-0005-0000-0000-0000E04E0000}"/>
    <cellStyle name="Normal 11 3 2 5 2" xfId="35442" xr:uid="{00000000-0005-0000-0000-0000E14E0000}"/>
    <cellStyle name="Normal 11 3 2 5 3" xfId="53906" xr:uid="{00000000-0005-0000-0000-0000E24E0000}"/>
    <cellStyle name="Normal 11 3 2 6" xfId="23137" xr:uid="{00000000-0005-0000-0000-0000E34E0000}"/>
    <cellStyle name="Normal 11 3 2 7" xfId="41601" xr:uid="{00000000-0005-0000-0000-0000E44E0000}"/>
    <cellStyle name="Normal 11 3 3" xfId="4871" xr:uid="{00000000-0005-0000-0000-0000E54E0000}"/>
    <cellStyle name="Normal 11 3 3 2" xfId="7969" xr:uid="{00000000-0005-0000-0000-0000E64E0000}"/>
    <cellStyle name="Normal 11 3 3 2 2" xfId="14161" xr:uid="{00000000-0005-0000-0000-0000E74E0000}"/>
    <cellStyle name="Normal 11 3 3 2 2 2" xfId="33121" xr:uid="{00000000-0005-0000-0000-0000E84E0000}"/>
    <cellStyle name="Normal 11 3 3 2 2 3" xfId="51585" xr:uid="{00000000-0005-0000-0000-0000E94E0000}"/>
    <cellStyle name="Normal 11 3 3 2 3" xfId="20313" xr:uid="{00000000-0005-0000-0000-0000EA4E0000}"/>
    <cellStyle name="Normal 11 3 3 2 3 2" xfId="39273" xr:uid="{00000000-0005-0000-0000-0000EB4E0000}"/>
    <cellStyle name="Normal 11 3 3 2 3 3" xfId="57737" xr:uid="{00000000-0005-0000-0000-0000EC4E0000}"/>
    <cellStyle name="Normal 11 3 3 2 4" xfId="26968" xr:uid="{00000000-0005-0000-0000-0000ED4E0000}"/>
    <cellStyle name="Normal 11 3 3 2 5" xfId="45432" xr:uid="{00000000-0005-0000-0000-0000EE4E0000}"/>
    <cellStyle name="Normal 11 3 3 3" xfId="11095" xr:uid="{00000000-0005-0000-0000-0000EF4E0000}"/>
    <cellStyle name="Normal 11 3 3 3 2" xfId="30055" xr:uid="{00000000-0005-0000-0000-0000F04E0000}"/>
    <cellStyle name="Normal 11 3 3 3 3" xfId="48519" xr:uid="{00000000-0005-0000-0000-0000F14E0000}"/>
    <cellStyle name="Normal 11 3 3 4" xfId="17247" xr:uid="{00000000-0005-0000-0000-0000F24E0000}"/>
    <cellStyle name="Normal 11 3 3 4 2" xfId="36207" xr:uid="{00000000-0005-0000-0000-0000F34E0000}"/>
    <cellStyle name="Normal 11 3 3 4 3" xfId="54671" xr:uid="{00000000-0005-0000-0000-0000F44E0000}"/>
    <cellStyle name="Normal 11 3 3 5" xfId="23902" xr:uid="{00000000-0005-0000-0000-0000F54E0000}"/>
    <cellStyle name="Normal 11 3 3 6" xfId="42366" xr:uid="{00000000-0005-0000-0000-0000F64E0000}"/>
    <cellStyle name="Normal 11 3 4" xfId="6434" xr:uid="{00000000-0005-0000-0000-0000F74E0000}"/>
    <cellStyle name="Normal 11 3 4 2" xfId="12627" xr:uid="{00000000-0005-0000-0000-0000F84E0000}"/>
    <cellStyle name="Normal 11 3 4 2 2" xfId="31587" xr:uid="{00000000-0005-0000-0000-0000F94E0000}"/>
    <cellStyle name="Normal 11 3 4 2 3" xfId="50051" xr:uid="{00000000-0005-0000-0000-0000FA4E0000}"/>
    <cellStyle name="Normal 11 3 4 3" xfId="18779" xr:uid="{00000000-0005-0000-0000-0000FB4E0000}"/>
    <cellStyle name="Normal 11 3 4 3 2" xfId="37739" xr:uid="{00000000-0005-0000-0000-0000FC4E0000}"/>
    <cellStyle name="Normal 11 3 4 3 3" xfId="56203" xr:uid="{00000000-0005-0000-0000-0000FD4E0000}"/>
    <cellStyle name="Normal 11 3 4 4" xfId="25434" xr:uid="{00000000-0005-0000-0000-0000FE4E0000}"/>
    <cellStyle name="Normal 11 3 4 5" xfId="43898" xr:uid="{00000000-0005-0000-0000-0000FF4E0000}"/>
    <cellStyle name="Normal 11 3 5" xfId="9561" xr:uid="{00000000-0005-0000-0000-0000004F0000}"/>
    <cellStyle name="Normal 11 3 5 2" xfId="28521" xr:uid="{00000000-0005-0000-0000-0000014F0000}"/>
    <cellStyle name="Normal 11 3 5 3" xfId="46985" xr:uid="{00000000-0005-0000-0000-0000024F0000}"/>
    <cellStyle name="Normal 11 3 6" xfId="15713" xr:uid="{00000000-0005-0000-0000-0000034F0000}"/>
    <cellStyle name="Normal 11 3 6 2" xfId="34673" xr:uid="{00000000-0005-0000-0000-0000044F0000}"/>
    <cellStyle name="Normal 11 3 6 3" xfId="53137" xr:uid="{00000000-0005-0000-0000-0000054F0000}"/>
    <cellStyle name="Normal 11 3 7" xfId="22368" xr:uid="{00000000-0005-0000-0000-0000064F0000}"/>
    <cellStyle name="Normal 11 3 8" xfId="40832" xr:uid="{00000000-0005-0000-0000-0000074F0000}"/>
    <cellStyle name="Normal 11 4" xfId="2562" xr:uid="{00000000-0005-0000-0000-0000084F0000}"/>
    <cellStyle name="Normal 11 4 2" xfId="4039" xr:uid="{00000000-0005-0000-0000-0000094F0000}"/>
    <cellStyle name="Normal 11 4 2 2" xfId="5652" xr:uid="{00000000-0005-0000-0000-00000A4F0000}"/>
    <cellStyle name="Normal 11 4 2 2 2" xfId="8737" xr:uid="{00000000-0005-0000-0000-00000B4F0000}"/>
    <cellStyle name="Normal 11 4 2 2 2 2" xfId="14929" xr:uid="{00000000-0005-0000-0000-00000C4F0000}"/>
    <cellStyle name="Normal 11 4 2 2 2 2 2" xfId="33889" xr:uid="{00000000-0005-0000-0000-00000D4F0000}"/>
    <cellStyle name="Normal 11 4 2 2 2 2 3" xfId="52353" xr:uid="{00000000-0005-0000-0000-00000E4F0000}"/>
    <cellStyle name="Normal 11 4 2 2 2 3" xfId="21081" xr:uid="{00000000-0005-0000-0000-00000F4F0000}"/>
    <cellStyle name="Normal 11 4 2 2 2 3 2" xfId="40041" xr:uid="{00000000-0005-0000-0000-0000104F0000}"/>
    <cellStyle name="Normal 11 4 2 2 2 3 3" xfId="58505" xr:uid="{00000000-0005-0000-0000-0000114F0000}"/>
    <cellStyle name="Normal 11 4 2 2 2 4" xfId="27736" xr:uid="{00000000-0005-0000-0000-0000124F0000}"/>
    <cellStyle name="Normal 11 4 2 2 2 5" xfId="46200" xr:uid="{00000000-0005-0000-0000-0000134F0000}"/>
    <cellStyle name="Normal 11 4 2 2 3" xfId="11863" xr:uid="{00000000-0005-0000-0000-0000144F0000}"/>
    <cellStyle name="Normal 11 4 2 2 3 2" xfId="30823" xr:uid="{00000000-0005-0000-0000-0000154F0000}"/>
    <cellStyle name="Normal 11 4 2 2 3 3" xfId="49287" xr:uid="{00000000-0005-0000-0000-0000164F0000}"/>
    <cellStyle name="Normal 11 4 2 2 4" xfId="18015" xr:uid="{00000000-0005-0000-0000-0000174F0000}"/>
    <cellStyle name="Normal 11 4 2 2 4 2" xfId="36975" xr:uid="{00000000-0005-0000-0000-0000184F0000}"/>
    <cellStyle name="Normal 11 4 2 2 4 3" xfId="55439" xr:uid="{00000000-0005-0000-0000-0000194F0000}"/>
    <cellStyle name="Normal 11 4 2 2 5" xfId="24670" xr:uid="{00000000-0005-0000-0000-00001A4F0000}"/>
    <cellStyle name="Normal 11 4 2 2 6" xfId="43134" xr:uid="{00000000-0005-0000-0000-00001B4F0000}"/>
    <cellStyle name="Normal 11 4 2 3" xfId="7202" xr:uid="{00000000-0005-0000-0000-00001C4F0000}"/>
    <cellStyle name="Normal 11 4 2 3 2" xfId="13395" xr:uid="{00000000-0005-0000-0000-00001D4F0000}"/>
    <cellStyle name="Normal 11 4 2 3 2 2" xfId="32355" xr:uid="{00000000-0005-0000-0000-00001E4F0000}"/>
    <cellStyle name="Normal 11 4 2 3 2 3" xfId="50819" xr:uid="{00000000-0005-0000-0000-00001F4F0000}"/>
    <cellStyle name="Normal 11 4 2 3 3" xfId="19547" xr:uid="{00000000-0005-0000-0000-0000204F0000}"/>
    <cellStyle name="Normal 11 4 2 3 3 2" xfId="38507" xr:uid="{00000000-0005-0000-0000-0000214F0000}"/>
    <cellStyle name="Normal 11 4 2 3 3 3" xfId="56971" xr:uid="{00000000-0005-0000-0000-0000224F0000}"/>
    <cellStyle name="Normal 11 4 2 3 4" xfId="26202" xr:uid="{00000000-0005-0000-0000-0000234F0000}"/>
    <cellStyle name="Normal 11 4 2 3 5" xfId="44666" xr:uid="{00000000-0005-0000-0000-0000244F0000}"/>
    <cellStyle name="Normal 11 4 2 4" xfId="10329" xr:uid="{00000000-0005-0000-0000-0000254F0000}"/>
    <cellStyle name="Normal 11 4 2 4 2" xfId="29289" xr:uid="{00000000-0005-0000-0000-0000264F0000}"/>
    <cellStyle name="Normal 11 4 2 4 3" xfId="47753" xr:uid="{00000000-0005-0000-0000-0000274F0000}"/>
    <cellStyle name="Normal 11 4 2 5" xfId="16481" xr:uid="{00000000-0005-0000-0000-0000284F0000}"/>
    <cellStyle name="Normal 11 4 2 5 2" xfId="35441" xr:uid="{00000000-0005-0000-0000-0000294F0000}"/>
    <cellStyle name="Normal 11 4 2 5 3" xfId="53905" xr:uid="{00000000-0005-0000-0000-00002A4F0000}"/>
    <cellStyle name="Normal 11 4 2 6" xfId="23136" xr:uid="{00000000-0005-0000-0000-00002B4F0000}"/>
    <cellStyle name="Normal 11 4 2 7" xfId="41600" xr:uid="{00000000-0005-0000-0000-00002C4F0000}"/>
    <cellStyle name="Normal 11 4 3" xfId="4870" xr:uid="{00000000-0005-0000-0000-00002D4F0000}"/>
    <cellStyle name="Normal 11 4 3 2" xfId="7968" xr:uid="{00000000-0005-0000-0000-00002E4F0000}"/>
    <cellStyle name="Normal 11 4 3 2 2" xfId="14160" xr:uid="{00000000-0005-0000-0000-00002F4F0000}"/>
    <cellStyle name="Normal 11 4 3 2 2 2" xfId="33120" xr:uid="{00000000-0005-0000-0000-0000304F0000}"/>
    <cellStyle name="Normal 11 4 3 2 2 3" xfId="51584" xr:uid="{00000000-0005-0000-0000-0000314F0000}"/>
    <cellStyle name="Normal 11 4 3 2 3" xfId="20312" xr:uid="{00000000-0005-0000-0000-0000324F0000}"/>
    <cellStyle name="Normal 11 4 3 2 3 2" xfId="39272" xr:uid="{00000000-0005-0000-0000-0000334F0000}"/>
    <cellStyle name="Normal 11 4 3 2 3 3" xfId="57736" xr:uid="{00000000-0005-0000-0000-0000344F0000}"/>
    <cellStyle name="Normal 11 4 3 2 4" xfId="26967" xr:uid="{00000000-0005-0000-0000-0000354F0000}"/>
    <cellStyle name="Normal 11 4 3 2 5" xfId="45431" xr:uid="{00000000-0005-0000-0000-0000364F0000}"/>
    <cellStyle name="Normal 11 4 3 3" xfId="11094" xr:uid="{00000000-0005-0000-0000-0000374F0000}"/>
    <cellStyle name="Normal 11 4 3 3 2" xfId="30054" xr:uid="{00000000-0005-0000-0000-0000384F0000}"/>
    <cellStyle name="Normal 11 4 3 3 3" xfId="48518" xr:uid="{00000000-0005-0000-0000-0000394F0000}"/>
    <cellStyle name="Normal 11 4 3 4" xfId="17246" xr:uid="{00000000-0005-0000-0000-00003A4F0000}"/>
    <cellStyle name="Normal 11 4 3 4 2" xfId="36206" xr:uid="{00000000-0005-0000-0000-00003B4F0000}"/>
    <cellStyle name="Normal 11 4 3 4 3" xfId="54670" xr:uid="{00000000-0005-0000-0000-00003C4F0000}"/>
    <cellStyle name="Normal 11 4 3 5" xfId="23901" xr:uid="{00000000-0005-0000-0000-00003D4F0000}"/>
    <cellStyle name="Normal 11 4 3 6" xfId="42365" xr:uid="{00000000-0005-0000-0000-00003E4F0000}"/>
    <cellStyle name="Normal 11 4 4" xfId="6433" xr:uid="{00000000-0005-0000-0000-00003F4F0000}"/>
    <cellStyle name="Normal 11 4 4 2" xfId="12626" xr:uid="{00000000-0005-0000-0000-0000404F0000}"/>
    <cellStyle name="Normal 11 4 4 2 2" xfId="31586" xr:uid="{00000000-0005-0000-0000-0000414F0000}"/>
    <cellStyle name="Normal 11 4 4 2 3" xfId="50050" xr:uid="{00000000-0005-0000-0000-0000424F0000}"/>
    <cellStyle name="Normal 11 4 4 3" xfId="18778" xr:uid="{00000000-0005-0000-0000-0000434F0000}"/>
    <cellStyle name="Normal 11 4 4 3 2" xfId="37738" xr:uid="{00000000-0005-0000-0000-0000444F0000}"/>
    <cellStyle name="Normal 11 4 4 3 3" xfId="56202" xr:uid="{00000000-0005-0000-0000-0000454F0000}"/>
    <cellStyle name="Normal 11 4 4 4" xfId="25433" xr:uid="{00000000-0005-0000-0000-0000464F0000}"/>
    <cellStyle name="Normal 11 4 4 5" xfId="43897" xr:uid="{00000000-0005-0000-0000-0000474F0000}"/>
    <cellStyle name="Normal 11 4 5" xfId="9560" xr:uid="{00000000-0005-0000-0000-0000484F0000}"/>
    <cellStyle name="Normal 11 4 5 2" xfId="28520" xr:uid="{00000000-0005-0000-0000-0000494F0000}"/>
    <cellStyle name="Normal 11 4 5 3" xfId="46984" xr:uid="{00000000-0005-0000-0000-00004A4F0000}"/>
    <cellStyle name="Normal 11 4 6" xfId="15712" xr:uid="{00000000-0005-0000-0000-00004B4F0000}"/>
    <cellStyle name="Normal 11 4 6 2" xfId="34672" xr:uid="{00000000-0005-0000-0000-00004C4F0000}"/>
    <cellStyle name="Normal 11 4 6 3" xfId="53136" xr:uid="{00000000-0005-0000-0000-00004D4F0000}"/>
    <cellStyle name="Normal 11 4 7" xfId="22367" xr:uid="{00000000-0005-0000-0000-00004E4F0000}"/>
    <cellStyle name="Normal 11 4 8" xfId="40831" xr:uid="{00000000-0005-0000-0000-00004F4F0000}"/>
    <cellStyle name="Normal 11 5" xfId="3827" xr:uid="{00000000-0005-0000-0000-0000504F0000}"/>
    <cellStyle name="Normal 11 5 2" xfId="5416" xr:uid="{00000000-0005-0000-0000-0000514F0000}"/>
    <cellStyle name="Normal 11 5 2 2" xfId="8501" xr:uid="{00000000-0005-0000-0000-0000524F0000}"/>
    <cellStyle name="Normal 11 5 2 2 2" xfId="14693" xr:uid="{00000000-0005-0000-0000-0000534F0000}"/>
    <cellStyle name="Normal 11 5 2 2 2 2" xfId="33653" xr:uid="{00000000-0005-0000-0000-0000544F0000}"/>
    <cellStyle name="Normal 11 5 2 2 2 3" xfId="52117" xr:uid="{00000000-0005-0000-0000-0000554F0000}"/>
    <cellStyle name="Normal 11 5 2 2 3" xfId="20845" xr:uid="{00000000-0005-0000-0000-0000564F0000}"/>
    <cellStyle name="Normal 11 5 2 2 3 2" xfId="39805" xr:uid="{00000000-0005-0000-0000-0000574F0000}"/>
    <cellStyle name="Normal 11 5 2 2 3 3" xfId="58269" xr:uid="{00000000-0005-0000-0000-0000584F0000}"/>
    <cellStyle name="Normal 11 5 2 2 4" xfId="27500" xr:uid="{00000000-0005-0000-0000-0000594F0000}"/>
    <cellStyle name="Normal 11 5 2 2 5" xfId="45964" xr:uid="{00000000-0005-0000-0000-00005A4F0000}"/>
    <cellStyle name="Normal 11 5 2 3" xfId="11627" xr:uid="{00000000-0005-0000-0000-00005B4F0000}"/>
    <cellStyle name="Normal 11 5 2 3 2" xfId="30587" xr:uid="{00000000-0005-0000-0000-00005C4F0000}"/>
    <cellStyle name="Normal 11 5 2 3 3" xfId="49051" xr:uid="{00000000-0005-0000-0000-00005D4F0000}"/>
    <cellStyle name="Normal 11 5 2 4" xfId="17779" xr:uid="{00000000-0005-0000-0000-00005E4F0000}"/>
    <cellStyle name="Normal 11 5 2 4 2" xfId="36739" xr:uid="{00000000-0005-0000-0000-00005F4F0000}"/>
    <cellStyle name="Normal 11 5 2 4 3" xfId="55203" xr:uid="{00000000-0005-0000-0000-0000604F0000}"/>
    <cellStyle name="Normal 11 5 2 5" xfId="24434" xr:uid="{00000000-0005-0000-0000-0000614F0000}"/>
    <cellStyle name="Normal 11 5 2 6" xfId="42898" xr:uid="{00000000-0005-0000-0000-0000624F0000}"/>
    <cellStyle name="Normal 11 5 3" xfId="6966" xr:uid="{00000000-0005-0000-0000-0000634F0000}"/>
    <cellStyle name="Normal 11 5 3 2" xfId="13159" xr:uid="{00000000-0005-0000-0000-0000644F0000}"/>
    <cellStyle name="Normal 11 5 3 2 2" xfId="32119" xr:uid="{00000000-0005-0000-0000-0000654F0000}"/>
    <cellStyle name="Normal 11 5 3 2 3" xfId="50583" xr:uid="{00000000-0005-0000-0000-0000664F0000}"/>
    <cellStyle name="Normal 11 5 3 3" xfId="19311" xr:uid="{00000000-0005-0000-0000-0000674F0000}"/>
    <cellStyle name="Normal 11 5 3 3 2" xfId="38271" xr:uid="{00000000-0005-0000-0000-0000684F0000}"/>
    <cellStyle name="Normal 11 5 3 3 3" xfId="56735" xr:uid="{00000000-0005-0000-0000-0000694F0000}"/>
    <cellStyle name="Normal 11 5 3 4" xfId="25966" xr:uid="{00000000-0005-0000-0000-00006A4F0000}"/>
    <cellStyle name="Normal 11 5 3 5" xfId="44430" xr:uid="{00000000-0005-0000-0000-00006B4F0000}"/>
    <cellStyle name="Normal 11 5 4" xfId="10093" xr:uid="{00000000-0005-0000-0000-00006C4F0000}"/>
    <cellStyle name="Normal 11 5 4 2" xfId="29053" xr:uid="{00000000-0005-0000-0000-00006D4F0000}"/>
    <cellStyle name="Normal 11 5 4 3" xfId="47517" xr:uid="{00000000-0005-0000-0000-00006E4F0000}"/>
    <cellStyle name="Normal 11 5 5" xfId="16245" xr:uid="{00000000-0005-0000-0000-00006F4F0000}"/>
    <cellStyle name="Normal 11 5 5 2" xfId="35205" xr:uid="{00000000-0005-0000-0000-0000704F0000}"/>
    <cellStyle name="Normal 11 5 5 3" xfId="53669" xr:uid="{00000000-0005-0000-0000-0000714F0000}"/>
    <cellStyle name="Normal 11 5 6" xfId="22900" xr:uid="{00000000-0005-0000-0000-0000724F0000}"/>
    <cellStyle name="Normal 11 5 7" xfId="41364" xr:uid="{00000000-0005-0000-0000-0000734F0000}"/>
    <cellStyle name="Normal 11 6" xfId="4630" xr:uid="{00000000-0005-0000-0000-0000744F0000}"/>
    <cellStyle name="Normal 11 6 2" xfId="7732" xr:uid="{00000000-0005-0000-0000-0000754F0000}"/>
    <cellStyle name="Normal 11 6 2 2" xfId="13924" xr:uid="{00000000-0005-0000-0000-0000764F0000}"/>
    <cellStyle name="Normal 11 6 2 2 2" xfId="32884" xr:uid="{00000000-0005-0000-0000-0000774F0000}"/>
    <cellStyle name="Normal 11 6 2 2 3" xfId="51348" xr:uid="{00000000-0005-0000-0000-0000784F0000}"/>
    <cellStyle name="Normal 11 6 2 3" xfId="20076" xr:uid="{00000000-0005-0000-0000-0000794F0000}"/>
    <cellStyle name="Normal 11 6 2 3 2" xfId="39036" xr:uid="{00000000-0005-0000-0000-00007A4F0000}"/>
    <cellStyle name="Normal 11 6 2 3 3" xfId="57500" xr:uid="{00000000-0005-0000-0000-00007B4F0000}"/>
    <cellStyle name="Normal 11 6 2 4" xfId="26731" xr:uid="{00000000-0005-0000-0000-00007C4F0000}"/>
    <cellStyle name="Normal 11 6 2 5" xfId="45195" xr:uid="{00000000-0005-0000-0000-00007D4F0000}"/>
    <cellStyle name="Normal 11 6 3" xfId="10858" xr:uid="{00000000-0005-0000-0000-00007E4F0000}"/>
    <cellStyle name="Normal 11 6 3 2" xfId="29818" xr:uid="{00000000-0005-0000-0000-00007F4F0000}"/>
    <cellStyle name="Normal 11 6 3 3" xfId="48282" xr:uid="{00000000-0005-0000-0000-0000804F0000}"/>
    <cellStyle name="Normal 11 6 4" xfId="17010" xr:uid="{00000000-0005-0000-0000-0000814F0000}"/>
    <cellStyle name="Normal 11 6 4 2" xfId="35970" xr:uid="{00000000-0005-0000-0000-0000824F0000}"/>
    <cellStyle name="Normal 11 6 4 3" xfId="54434" xr:uid="{00000000-0005-0000-0000-0000834F0000}"/>
    <cellStyle name="Normal 11 6 5" xfId="23665" xr:uid="{00000000-0005-0000-0000-0000844F0000}"/>
    <cellStyle name="Normal 11 6 6" xfId="42129" xr:uid="{00000000-0005-0000-0000-0000854F0000}"/>
    <cellStyle name="Normal 11 7" xfId="6197" xr:uid="{00000000-0005-0000-0000-0000864F0000}"/>
    <cellStyle name="Normal 11 7 2" xfId="12390" xr:uid="{00000000-0005-0000-0000-0000874F0000}"/>
    <cellStyle name="Normal 11 7 2 2" xfId="31350" xr:uid="{00000000-0005-0000-0000-0000884F0000}"/>
    <cellStyle name="Normal 11 7 2 3" xfId="49814" xr:uid="{00000000-0005-0000-0000-0000894F0000}"/>
    <cellStyle name="Normal 11 7 3" xfId="18542" xr:uid="{00000000-0005-0000-0000-00008A4F0000}"/>
    <cellStyle name="Normal 11 7 3 2" xfId="37502" xr:uid="{00000000-0005-0000-0000-00008B4F0000}"/>
    <cellStyle name="Normal 11 7 3 3" xfId="55966" xr:uid="{00000000-0005-0000-0000-00008C4F0000}"/>
    <cellStyle name="Normal 11 7 4" xfId="25197" xr:uid="{00000000-0005-0000-0000-00008D4F0000}"/>
    <cellStyle name="Normal 11 7 5" xfId="43661" xr:uid="{00000000-0005-0000-0000-00008E4F0000}"/>
    <cellStyle name="Normal 11 8" xfId="9324" xr:uid="{00000000-0005-0000-0000-00008F4F0000}"/>
    <cellStyle name="Normal 11 8 2" xfId="28284" xr:uid="{00000000-0005-0000-0000-0000904F0000}"/>
    <cellStyle name="Normal 11 8 3" xfId="46748" xr:uid="{00000000-0005-0000-0000-0000914F0000}"/>
    <cellStyle name="Normal 11 9" xfId="15476" xr:uid="{00000000-0005-0000-0000-0000924F0000}"/>
    <cellStyle name="Normal 11 9 2" xfId="34436" xr:uid="{00000000-0005-0000-0000-0000934F0000}"/>
    <cellStyle name="Normal 11 9 3" xfId="52900" xr:uid="{00000000-0005-0000-0000-0000944F0000}"/>
    <cellStyle name="Normal 12" xfId="82" xr:uid="{00000000-0005-0000-0000-0000954F0000}"/>
    <cellStyle name="Normal 12 10" xfId="6435" xr:uid="{00000000-0005-0000-0000-0000964F0000}"/>
    <cellStyle name="Normal 12 10 2" xfId="12628" xr:uid="{00000000-0005-0000-0000-0000974F0000}"/>
    <cellStyle name="Normal 12 10 2 2" xfId="31588" xr:uid="{00000000-0005-0000-0000-0000984F0000}"/>
    <cellStyle name="Normal 12 10 2 3" xfId="50052" xr:uid="{00000000-0005-0000-0000-0000994F0000}"/>
    <cellStyle name="Normal 12 10 3" xfId="18780" xr:uid="{00000000-0005-0000-0000-00009A4F0000}"/>
    <cellStyle name="Normal 12 10 3 2" xfId="37740" xr:uid="{00000000-0005-0000-0000-00009B4F0000}"/>
    <cellStyle name="Normal 12 10 3 3" xfId="56204" xr:uid="{00000000-0005-0000-0000-00009C4F0000}"/>
    <cellStyle name="Normal 12 10 4" xfId="25435" xr:uid="{00000000-0005-0000-0000-00009D4F0000}"/>
    <cellStyle name="Normal 12 10 5" xfId="43899" xr:uid="{00000000-0005-0000-0000-00009E4F0000}"/>
    <cellStyle name="Normal 12 11" xfId="9306" xr:uid="{00000000-0005-0000-0000-00009F4F0000}"/>
    <cellStyle name="Normal 12 11 2" xfId="15468" xr:uid="{00000000-0005-0000-0000-0000A04F0000}"/>
    <cellStyle name="Normal 12 11 2 2" xfId="34428" xr:uid="{00000000-0005-0000-0000-0000A14F0000}"/>
    <cellStyle name="Normal 12 11 2 3" xfId="52892" xr:uid="{00000000-0005-0000-0000-0000A24F0000}"/>
    <cellStyle name="Normal 12 11 3" xfId="21620" xr:uid="{00000000-0005-0000-0000-0000A34F0000}"/>
    <cellStyle name="Normal 12 11 3 2" xfId="40580" xr:uid="{00000000-0005-0000-0000-0000A44F0000}"/>
    <cellStyle name="Normal 12 11 3 3" xfId="59044" xr:uid="{00000000-0005-0000-0000-0000A54F0000}"/>
    <cellStyle name="Normal 12 11 4" xfId="28275" xr:uid="{00000000-0005-0000-0000-0000A64F0000}"/>
    <cellStyle name="Normal 12 11 5" xfId="46739" xr:uid="{00000000-0005-0000-0000-0000A74F0000}"/>
    <cellStyle name="Normal 12 12" xfId="9562" xr:uid="{00000000-0005-0000-0000-0000A84F0000}"/>
    <cellStyle name="Normal 12 12 2" xfId="28522" xr:uid="{00000000-0005-0000-0000-0000A94F0000}"/>
    <cellStyle name="Normal 12 12 3" xfId="46986" xr:uid="{00000000-0005-0000-0000-0000AA4F0000}"/>
    <cellStyle name="Normal 12 13" xfId="15714" xr:uid="{00000000-0005-0000-0000-0000AB4F0000}"/>
    <cellStyle name="Normal 12 13 2" xfId="34674" xr:uid="{00000000-0005-0000-0000-0000AC4F0000}"/>
    <cellStyle name="Normal 12 13 3" xfId="53138" xr:uid="{00000000-0005-0000-0000-0000AD4F0000}"/>
    <cellStyle name="Normal 12 14" xfId="2565" xr:uid="{00000000-0005-0000-0000-0000AE4F0000}"/>
    <cellStyle name="Normal 12 15" xfId="22369" xr:uid="{00000000-0005-0000-0000-0000AF4F0000}"/>
    <cellStyle name="Normal 12 16" xfId="40833" xr:uid="{00000000-0005-0000-0000-0000B04F0000}"/>
    <cellStyle name="Normal 12 2" xfId="2566" xr:uid="{00000000-0005-0000-0000-0000B14F0000}"/>
    <cellStyle name="Normal 12 2 2" xfId="2567" xr:uid="{00000000-0005-0000-0000-0000B24F0000}"/>
    <cellStyle name="Normal 12 2 2 10" xfId="22370" xr:uid="{00000000-0005-0000-0000-0000B34F0000}"/>
    <cellStyle name="Normal 12 2 2 11" xfId="40834" xr:uid="{00000000-0005-0000-0000-0000B44F0000}"/>
    <cellStyle name="Normal 12 2 2 2" xfId="2568" xr:uid="{00000000-0005-0000-0000-0000B54F0000}"/>
    <cellStyle name="Normal 12 2 2 2 2" xfId="2569" xr:uid="{00000000-0005-0000-0000-0000B64F0000}"/>
    <cellStyle name="Normal 12 2 2 2 2 2" xfId="4044" xr:uid="{00000000-0005-0000-0000-0000B74F0000}"/>
    <cellStyle name="Normal 12 2 2 2 2 2 2" xfId="5657" xr:uid="{00000000-0005-0000-0000-0000B84F0000}"/>
    <cellStyle name="Normal 12 2 2 2 2 2 2 2" xfId="8742" xr:uid="{00000000-0005-0000-0000-0000B94F0000}"/>
    <cellStyle name="Normal 12 2 2 2 2 2 2 2 2" xfId="14934" xr:uid="{00000000-0005-0000-0000-0000BA4F0000}"/>
    <cellStyle name="Normal 12 2 2 2 2 2 2 2 2 2" xfId="33894" xr:uid="{00000000-0005-0000-0000-0000BB4F0000}"/>
    <cellStyle name="Normal 12 2 2 2 2 2 2 2 2 3" xfId="52358" xr:uid="{00000000-0005-0000-0000-0000BC4F0000}"/>
    <cellStyle name="Normal 12 2 2 2 2 2 2 2 3" xfId="21086" xr:uid="{00000000-0005-0000-0000-0000BD4F0000}"/>
    <cellStyle name="Normal 12 2 2 2 2 2 2 2 3 2" xfId="40046" xr:uid="{00000000-0005-0000-0000-0000BE4F0000}"/>
    <cellStyle name="Normal 12 2 2 2 2 2 2 2 3 3" xfId="58510" xr:uid="{00000000-0005-0000-0000-0000BF4F0000}"/>
    <cellStyle name="Normal 12 2 2 2 2 2 2 2 4" xfId="27741" xr:uid="{00000000-0005-0000-0000-0000C04F0000}"/>
    <cellStyle name="Normal 12 2 2 2 2 2 2 2 5" xfId="46205" xr:uid="{00000000-0005-0000-0000-0000C14F0000}"/>
    <cellStyle name="Normal 12 2 2 2 2 2 2 3" xfId="11868" xr:uid="{00000000-0005-0000-0000-0000C24F0000}"/>
    <cellStyle name="Normal 12 2 2 2 2 2 2 3 2" xfId="30828" xr:uid="{00000000-0005-0000-0000-0000C34F0000}"/>
    <cellStyle name="Normal 12 2 2 2 2 2 2 3 3" xfId="49292" xr:uid="{00000000-0005-0000-0000-0000C44F0000}"/>
    <cellStyle name="Normal 12 2 2 2 2 2 2 4" xfId="18020" xr:uid="{00000000-0005-0000-0000-0000C54F0000}"/>
    <cellStyle name="Normal 12 2 2 2 2 2 2 4 2" xfId="36980" xr:uid="{00000000-0005-0000-0000-0000C64F0000}"/>
    <cellStyle name="Normal 12 2 2 2 2 2 2 4 3" xfId="55444" xr:uid="{00000000-0005-0000-0000-0000C74F0000}"/>
    <cellStyle name="Normal 12 2 2 2 2 2 2 5" xfId="24675" xr:uid="{00000000-0005-0000-0000-0000C84F0000}"/>
    <cellStyle name="Normal 12 2 2 2 2 2 2 6" xfId="43139" xr:uid="{00000000-0005-0000-0000-0000C94F0000}"/>
    <cellStyle name="Normal 12 2 2 2 2 2 3" xfId="7207" xr:uid="{00000000-0005-0000-0000-0000CA4F0000}"/>
    <cellStyle name="Normal 12 2 2 2 2 2 3 2" xfId="13400" xr:uid="{00000000-0005-0000-0000-0000CB4F0000}"/>
    <cellStyle name="Normal 12 2 2 2 2 2 3 2 2" xfId="32360" xr:uid="{00000000-0005-0000-0000-0000CC4F0000}"/>
    <cellStyle name="Normal 12 2 2 2 2 2 3 2 3" xfId="50824" xr:uid="{00000000-0005-0000-0000-0000CD4F0000}"/>
    <cellStyle name="Normal 12 2 2 2 2 2 3 3" xfId="19552" xr:uid="{00000000-0005-0000-0000-0000CE4F0000}"/>
    <cellStyle name="Normal 12 2 2 2 2 2 3 3 2" xfId="38512" xr:uid="{00000000-0005-0000-0000-0000CF4F0000}"/>
    <cellStyle name="Normal 12 2 2 2 2 2 3 3 3" xfId="56976" xr:uid="{00000000-0005-0000-0000-0000D04F0000}"/>
    <cellStyle name="Normal 12 2 2 2 2 2 3 4" xfId="26207" xr:uid="{00000000-0005-0000-0000-0000D14F0000}"/>
    <cellStyle name="Normal 12 2 2 2 2 2 3 5" xfId="44671" xr:uid="{00000000-0005-0000-0000-0000D24F0000}"/>
    <cellStyle name="Normal 12 2 2 2 2 2 4" xfId="10334" xr:uid="{00000000-0005-0000-0000-0000D34F0000}"/>
    <cellStyle name="Normal 12 2 2 2 2 2 4 2" xfId="29294" xr:uid="{00000000-0005-0000-0000-0000D44F0000}"/>
    <cellStyle name="Normal 12 2 2 2 2 2 4 3" xfId="47758" xr:uid="{00000000-0005-0000-0000-0000D54F0000}"/>
    <cellStyle name="Normal 12 2 2 2 2 2 5" xfId="16486" xr:uid="{00000000-0005-0000-0000-0000D64F0000}"/>
    <cellStyle name="Normal 12 2 2 2 2 2 5 2" xfId="35446" xr:uid="{00000000-0005-0000-0000-0000D74F0000}"/>
    <cellStyle name="Normal 12 2 2 2 2 2 5 3" xfId="53910" xr:uid="{00000000-0005-0000-0000-0000D84F0000}"/>
    <cellStyle name="Normal 12 2 2 2 2 2 6" xfId="23141" xr:uid="{00000000-0005-0000-0000-0000D94F0000}"/>
    <cellStyle name="Normal 12 2 2 2 2 2 7" xfId="41605" xr:uid="{00000000-0005-0000-0000-0000DA4F0000}"/>
    <cellStyle name="Normal 12 2 2 2 2 3" xfId="4875" xr:uid="{00000000-0005-0000-0000-0000DB4F0000}"/>
    <cellStyle name="Normal 12 2 2 2 2 3 2" xfId="7973" xr:uid="{00000000-0005-0000-0000-0000DC4F0000}"/>
    <cellStyle name="Normal 12 2 2 2 2 3 2 2" xfId="14165" xr:uid="{00000000-0005-0000-0000-0000DD4F0000}"/>
    <cellStyle name="Normal 12 2 2 2 2 3 2 2 2" xfId="33125" xr:uid="{00000000-0005-0000-0000-0000DE4F0000}"/>
    <cellStyle name="Normal 12 2 2 2 2 3 2 2 3" xfId="51589" xr:uid="{00000000-0005-0000-0000-0000DF4F0000}"/>
    <cellStyle name="Normal 12 2 2 2 2 3 2 3" xfId="20317" xr:uid="{00000000-0005-0000-0000-0000E04F0000}"/>
    <cellStyle name="Normal 12 2 2 2 2 3 2 3 2" xfId="39277" xr:uid="{00000000-0005-0000-0000-0000E14F0000}"/>
    <cellStyle name="Normal 12 2 2 2 2 3 2 3 3" xfId="57741" xr:uid="{00000000-0005-0000-0000-0000E24F0000}"/>
    <cellStyle name="Normal 12 2 2 2 2 3 2 4" xfId="26972" xr:uid="{00000000-0005-0000-0000-0000E34F0000}"/>
    <cellStyle name="Normal 12 2 2 2 2 3 2 5" xfId="45436" xr:uid="{00000000-0005-0000-0000-0000E44F0000}"/>
    <cellStyle name="Normal 12 2 2 2 2 3 3" xfId="11099" xr:uid="{00000000-0005-0000-0000-0000E54F0000}"/>
    <cellStyle name="Normal 12 2 2 2 2 3 3 2" xfId="30059" xr:uid="{00000000-0005-0000-0000-0000E64F0000}"/>
    <cellStyle name="Normal 12 2 2 2 2 3 3 3" xfId="48523" xr:uid="{00000000-0005-0000-0000-0000E74F0000}"/>
    <cellStyle name="Normal 12 2 2 2 2 3 4" xfId="17251" xr:uid="{00000000-0005-0000-0000-0000E84F0000}"/>
    <cellStyle name="Normal 12 2 2 2 2 3 4 2" xfId="36211" xr:uid="{00000000-0005-0000-0000-0000E94F0000}"/>
    <cellStyle name="Normal 12 2 2 2 2 3 4 3" xfId="54675" xr:uid="{00000000-0005-0000-0000-0000EA4F0000}"/>
    <cellStyle name="Normal 12 2 2 2 2 3 5" xfId="23906" xr:uid="{00000000-0005-0000-0000-0000EB4F0000}"/>
    <cellStyle name="Normal 12 2 2 2 2 3 6" xfId="42370" xr:uid="{00000000-0005-0000-0000-0000EC4F0000}"/>
    <cellStyle name="Normal 12 2 2 2 2 4" xfId="6438" xr:uid="{00000000-0005-0000-0000-0000ED4F0000}"/>
    <cellStyle name="Normal 12 2 2 2 2 4 2" xfId="12631" xr:uid="{00000000-0005-0000-0000-0000EE4F0000}"/>
    <cellStyle name="Normal 12 2 2 2 2 4 2 2" xfId="31591" xr:uid="{00000000-0005-0000-0000-0000EF4F0000}"/>
    <cellStyle name="Normal 12 2 2 2 2 4 2 3" xfId="50055" xr:uid="{00000000-0005-0000-0000-0000F04F0000}"/>
    <cellStyle name="Normal 12 2 2 2 2 4 3" xfId="18783" xr:uid="{00000000-0005-0000-0000-0000F14F0000}"/>
    <cellStyle name="Normal 12 2 2 2 2 4 3 2" xfId="37743" xr:uid="{00000000-0005-0000-0000-0000F24F0000}"/>
    <cellStyle name="Normal 12 2 2 2 2 4 3 3" xfId="56207" xr:uid="{00000000-0005-0000-0000-0000F34F0000}"/>
    <cellStyle name="Normal 12 2 2 2 2 4 4" xfId="25438" xr:uid="{00000000-0005-0000-0000-0000F44F0000}"/>
    <cellStyle name="Normal 12 2 2 2 2 4 5" xfId="43902" xr:uid="{00000000-0005-0000-0000-0000F54F0000}"/>
    <cellStyle name="Normal 12 2 2 2 2 5" xfId="9565" xr:uid="{00000000-0005-0000-0000-0000F64F0000}"/>
    <cellStyle name="Normal 12 2 2 2 2 5 2" xfId="28525" xr:uid="{00000000-0005-0000-0000-0000F74F0000}"/>
    <cellStyle name="Normal 12 2 2 2 2 5 3" xfId="46989" xr:uid="{00000000-0005-0000-0000-0000F84F0000}"/>
    <cellStyle name="Normal 12 2 2 2 2 6" xfId="15717" xr:uid="{00000000-0005-0000-0000-0000F94F0000}"/>
    <cellStyle name="Normal 12 2 2 2 2 6 2" xfId="34677" xr:uid="{00000000-0005-0000-0000-0000FA4F0000}"/>
    <cellStyle name="Normal 12 2 2 2 2 6 3" xfId="53141" xr:uid="{00000000-0005-0000-0000-0000FB4F0000}"/>
    <cellStyle name="Normal 12 2 2 2 2 7" xfId="22372" xr:uid="{00000000-0005-0000-0000-0000FC4F0000}"/>
    <cellStyle name="Normal 12 2 2 2 2 8" xfId="40836" xr:uid="{00000000-0005-0000-0000-0000FD4F0000}"/>
    <cellStyle name="Normal 12 2 2 2 3" xfId="4043" xr:uid="{00000000-0005-0000-0000-0000FE4F0000}"/>
    <cellStyle name="Normal 12 2 2 2 3 2" xfId="5656" xr:uid="{00000000-0005-0000-0000-0000FF4F0000}"/>
    <cellStyle name="Normal 12 2 2 2 3 2 2" xfId="8741" xr:uid="{00000000-0005-0000-0000-000000500000}"/>
    <cellStyle name="Normal 12 2 2 2 3 2 2 2" xfId="14933" xr:uid="{00000000-0005-0000-0000-000001500000}"/>
    <cellStyle name="Normal 12 2 2 2 3 2 2 2 2" xfId="33893" xr:uid="{00000000-0005-0000-0000-000002500000}"/>
    <cellStyle name="Normal 12 2 2 2 3 2 2 2 3" xfId="52357" xr:uid="{00000000-0005-0000-0000-000003500000}"/>
    <cellStyle name="Normal 12 2 2 2 3 2 2 3" xfId="21085" xr:uid="{00000000-0005-0000-0000-000004500000}"/>
    <cellStyle name="Normal 12 2 2 2 3 2 2 3 2" xfId="40045" xr:uid="{00000000-0005-0000-0000-000005500000}"/>
    <cellStyle name="Normal 12 2 2 2 3 2 2 3 3" xfId="58509" xr:uid="{00000000-0005-0000-0000-000006500000}"/>
    <cellStyle name="Normal 12 2 2 2 3 2 2 4" xfId="27740" xr:uid="{00000000-0005-0000-0000-000007500000}"/>
    <cellStyle name="Normal 12 2 2 2 3 2 2 5" xfId="46204" xr:uid="{00000000-0005-0000-0000-000008500000}"/>
    <cellStyle name="Normal 12 2 2 2 3 2 3" xfId="11867" xr:uid="{00000000-0005-0000-0000-000009500000}"/>
    <cellStyle name="Normal 12 2 2 2 3 2 3 2" xfId="30827" xr:uid="{00000000-0005-0000-0000-00000A500000}"/>
    <cellStyle name="Normal 12 2 2 2 3 2 3 3" xfId="49291" xr:uid="{00000000-0005-0000-0000-00000B500000}"/>
    <cellStyle name="Normal 12 2 2 2 3 2 4" xfId="18019" xr:uid="{00000000-0005-0000-0000-00000C500000}"/>
    <cellStyle name="Normal 12 2 2 2 3 2 4 2" xfId="36979" xr:uid="{00000000-0005-0000-0000-00000D500000}"/>
    <cellStyle name="Normal 12 2 2 2 3 2 4 3" xfId="55443" xr:uid="{00000000-0005-0000-0000-00000E500000}"/>
    <cellStyle name="Normal 12 2 2 2 3 2 5" xfId="24674" xr:uid="{00000000-0005-0000-0000-00000F500000}"/>
    <cellStyle name="Normal 12 2 2 2 3 2 6" xfId="43138" xr:uid="{00000000-0005-0000-0000-000010500000}"/>
    <cellStyle name="Normal 12 2 2 2 3 3" xfId="7206" xr:uid="{00000000-0005-0000-0000-000011500000}"/>
    <cellStyle name="Normal 12 2 2 2 3 3 2" xfId="13399" xr:uid="{00000000-0005-0000-0000-000012500000}"/>
    <cellStyle name="Normal 12 2 2 2 3 3 2 2" xfId="32359" xr:uid="{00000000-0005-0000-0000-000013500000}"/>
    <cellStyle name="Normal 12 2 2 2 3 3 2 3" xfId="50823" xr:uid="{00000000-0005-0000-0000-000014500000}"/>
    <cellStyle name="Normal 12 2 2 2 3 3 3" xfId="19551" xr:uid="{00000000-0005-0000-0000-000015500000}"/>
    <cellStyle name="Normal 12 2 2 2 3 3 3 2" xfId="38511" xr:uid="{00000000-0005-0000-0000-000016500000}"/>
    <cellStyle name="Normal 12 2 2 2 3 3 3 3" xfId="56975" xr:uid="{00000000-0005-0000-0000-000017500000}"/>
    <cellStyle name="Normal 12 2 2 2 3 3 4" xfId="26206" xr:uid="{00000000-0005-0000-0000-000018500000}"/>
    <cellStyle name="Normal 12 2 2 2 3 3 5" xfId="44670" xr:uid="{00000000-0005-0000-0000-000019500000}"/>
    <cellStyle name="Normal 12 2 2 2 3 4" xfId="10333" xr:uid="{00000000-0005-0000-0000-00001A500000}"/>
    <cellStyle name="Normal 12 2 2 2 3 4 2" xfId="29293" xr:uid="{00000000-0005-0000-0000-00001B500000}"/>
    <cellStyle name="Normal 12 2 2 2 3 4 3" xfId="47757" xr:uid="{00000000-0005-0000-0000-00001C500000}"/>
    <cellStyle name="Normal 12 2 2 2 3 5" xfId="16485" xr:uid="{00000000-0005-0000-0000-00001D500000}"/>
    <cellStyle name="Normal 12 2 2 2 3 5 2" xfId="35445" xr:uid="{00000000-0005-0000-0000-00001E500000}"/>
    <cellStyle name="Normal 12 2 2 2 3 5 3" xfId="53909" xr:uid="{00000000-0005-0000-0000-00001F500000}"/>
    <cellStyle name="Normal 12 2 2 2 3 6" xfId="23140" xr:uid="{00000000-0005-0000-0000-000020500000}"/>
    <cellStyle name="Normal 12 2 2 2 3 7" xfId="41604" xr:uid="{00000000-0005-0000-0000-000021500000}"/>
    <cellStyle name="Normal 12 2 2 2 4" xfId="4874" xr:uid="{00000000-0005-0000-0000-000022500000}"/>
    <cellStyle name="Normal 12 2 2 2 4 2" xfId="7972" xr:uid="{00000000-0005-0000-0000-000023500000}"/>
    <cellStyle name="Normal 12 2 2 2 4 2 2" xfId="14164" xr:uid="{00000000-0005-0000-0000-000024500000}"/>
    <cellStyle name="Normal 12 2 2 2 4 2 2 2" xfId="33124" xr:uid="{00000000-0005-0000-0000-000025500000}"/>
    <cellStyle name="Normal 12 2 2 2 4 2 2 3" xfId="51588" xr:uid="{00000000-0005-0000-0000-000026500000}"/>
    <cellStyle name="Normal 12 2 2 2 4 2 3" xfId="20316" xr:uid="{00000000-0005-0000-0000-000027500000}"/>
    <cellStyle name="Normal 12 2 2 2 4 2 3 2" xfId="39276" xr:uid="{00000000-0005-0000-0000-000028500000}"/>
    <cellStyle name="Normal 12 2 2 2 4 2 3 3" xfId="57740" xr:uid="{00000000-0005-0000-0000-000029500000}"/>
    <cellStyle name="Normal 12 2 2 2 4 2 4" xfId="26971" xr:uid="{00000000-0005-0000-0000-00002A500000}"/>
    <cellStyle name="Normal 12 2 2 2 4 2 5" xfId="45435" xr:uid="{00000000-0005-0000-0000-00002B500000}"/>
    <cellStyle name="Normal 12 2 2 2 4 3" xfId="11098" xr:uid="{00000000-0005-0000-0000-00002C500000}"/>
    <cellStyle name="Normal 12 2 2 2 4 3 2" xfId="30058" xr:uid="{00000000-0005-0000-0000-00002D500000}"/>
    <cellStyle name="Normal 12 2 2 2 4 3 3" xfId="48522" xr:uid="{00000000-0005-0000-0000-00002E500000}"/>
    <cellStyle name="Normal 12 2 2 2 4 4" xfId="17250" xr:uid="{00000000-0005-0000-0000-00002F500000}"/>
    <cellStyle name="Normal 12 2 2 2 4 4 2" xfId="36210" xr:uid="{00000000-0005-0000-0000-000030500000}"/>
    <cellStyle name="Normal 12 2 2 2 4 4 3" xfId="54674" xr:uid="{00000000-0005-0000-0000-000031500000}"/>
    <cellStyle name="Normal 12 2 2 2 4 5" xfId="23905" xr:uid="{00000000-0005-0000-0000-000032500000}"/>
    <cellStyle name="Normal 12 2 2 2 4 6" xfId="42369" xr:uid="{00000000-0005-0000-0000-000033500000}"/>
    <cellStyle name="Normal 12 2 2 2 5" xfId="6437" xr:uid="{00000000-0005-0000-0000-000034500000}"/>
    <cellStyle name="Normal 12 2 2 2 5 2" xfId="12630" xr:uid="{00000000-0005-0000-0000-000035500000}"/>
    <cellStyle name="Normal 12 2 2 2 5 2 2" xfId="31590" xr:uid="{00000000-0005-0000-0000-000036500000}"/>
    <cellStyle name="Normal 12 2 2 2 5 2 3" xfId="50054" xr:uid="{00000000-0005-0000-0000-000037500000}"/>
    <cellStyle name="Normal 12 2 2 2 5 3" xfId="18782" xr:uid="{00000000-0005-0000-0000-000038500000}"/>
    <cellStyle name="Normal 12 2 2 2 5 3 2" xfId="37742" xr:uid="{00000000-0005-0000-0000-000039500000}"/>
    <cellStyle name="Normal 12 2 2 2 5 3 3" xfId="56206" xr:uid="{00000000-0005-0000-0000-00003A500000}"/>
    <cellStyle name="Normal 12 2 2 2 5 4" xfId="25437" xr:uid="{00000000-0005-0000-0000-00003B500000}"/>
    <cellStyle name="Normal 12 2 2 2 5 5" xfId="43901" xr:uid="{00000000-0005-0000-0000-00003C500000}"/>
    <cellStyle name="Normal 12 2 2 2 6" xfId="9564" xr:uid="{00000000-0005-0000-0000-00003D500000}"/>
    <cellStyle name="Normal 12 2 2 2 6 2" xfId="28524" xr:uid="{00000000-0005-0000-0000-00003E500000}"/>
    <cellStyle name="Normal 12 2 2 2 6 3" xfId="46988" xr:uid="{00000000-0005-0000-0000-00003F500000}"/>
    <cellStyle name="Normal 12 2 2 2 7" xfId="15716" xr:uid="{00000000-0005-0000-0000-000040500000}"/>
    <cellStyle name="Normal 12 2 2 2 7 2" xfId="34676" xr:uid="{00000000-0005-0000-0000-000041500000}"/>
    <cellStyle name="Normal 12 2 2 2 7 3" xfId="53140" xr:uid="{00000000-0005-0000-0000-000042500000}"/>
    <cellStyle name="Normal 12 2 2 2 8" xfId="22371" xr:uid="{00000000-0005-0000-0000-000043500000}"/>
    <cellStyle name="Normal 12 2 2 2 9" xfId="40835" xr:uid="{00000000-0005-0000-0000-000044500000}"/>
    <cellStyle name="Normal 12 2 2 3" xfId="2570" xr:uid="{00000000-0005-0000-0000-000045500000}"/>
    <cellStyle name="Normal 12 2 2 3 2" xfId="2571" xr:uid="{00000000-0005-0000-0000-000046500000}"/>
    <cellStyle name="Normal 12 2 2 3 2 2" xfId="4046" xr:uid="{00000000-0005-0000-0000-000047500000}"/>
    <cellStyle name="Normal 12 2 2 3 2 2 2" xfId="5659" xr:uid="{00000000-0005-0000-0000-000048500000}"/>
    <cellStyle name="Normal 12 2 2 3 2 2 2 2" xfId="8744" xr:uid="{00000000-0005-0000-0000-000049500000}"/>
    <cellStyle name="Normal 12 2 2 3 2 2 2 2 2" xfId="14936" xr:uid="{00000000-0005-0000-0000-00004A500000}"/>
    <cellStyle name="Normal 12 2 2 3 2 2 2 2 2 2" xfId="33896" xr:uid="{00000000-0005-0000-0000-00004B500000}"/>
    <cellStyle name="Normal 12 2 2 3 2 2 2 2 2 3" xfId="52360" xr:uid="{00000000-0005-0000-0000-00004C500000}"/>
    <cellStyle name="Normal 12 2 2 3 2 2 2 2 3" xfId="21088" xr:uid="{00000000-0005-0000-0000-00004D500000}"/>
    <cellStyle name="Normal 12 2 2 3 2 2 2 2 3 2" xfId="40048" xr:uid="{00000000-0005-0000-0000-00004E500000}"/>
    <cellStyle name="Normal 12 2 2 3 2 2 2 2 3 3" xfId="58512" xr:uid="{00000000-0005-0000-0000-00004F500000}"/>
    <cellStyle name="Normal 12 2 2 3 2 2 2 2 4" xfId="27743" xr:uid="{00000000-0005-0000-0000-000050500000}"/>
    <cellStyle name="Normal 12 2 2 3 2 2 2 2 5" xfId="46207" xr:uid="{00000000-0005-0000-0000-000051500000}"/>
    <cellStyle name="Normal 12 2 2 3 2 2 2 3" xfId="11870" xr:uid="{00000000-0005-0000-0000-000052500000}"/>
    <cellStyle name="Normal 12 2 2 3 2 2 2 3 2" xfId="30830" xr:uid="{00000000-0005-0000-0000-000053500000}"/>
    <cellStyle name="Normal 12 2 2 3 2 2 2 3 3" xfId="49294" xr:uid="{00000000-0005-0000-0000-000054500000}"/>
    <cellStyle name="Normal 12 2 2 3 2 2 2 4" xfId="18022" xr:uid="{00000000-0005-0000-0000-000055500000}"/>
    <cellStyle name="Normal 12 2 2 3 2 2 2 4 2" xfId="36982" xr:uid="{00000000-0005-0000-0000-000056500000}"/>
    <cellStyle name="Normal 12 2 2 3 2 2 2 4 3" xfId="55446" xr:uid="{00000000-0005-0000-0000-000057500000}"/>
    <cellStyle name="Normal 12 2 2 3 2 2 2 5" xfId="24677" xr:uid="{00000000-0005-0000-0000-000058500000}"/>
    <cellStyle name="Normal 12 2 2 3 2 2 2 6" xfId="43141" xr:uid="{00000000-0005-0000-0000-000059500000}"/>
    <cellStyle name="Normal 12 2 2 3 2 2 3" xfId="7209" xr:uid="{00000000-0005-0000-0000-00005A500000}"/>
    <cellStyle name="Normal 12 2 2 3 2 2 3 2" xfId="13402" xr:uid="{00000000-0005-0000-0000-00005B500000}"/>
    <cellStyle name="Normal 12 2 2 3 2 2 3 2 2" xfId="32362" xr:uid="{00000000-0005-0000-0000-00005C500000}"/>
    <cellStyle name="Normal 12 2 2 3 2 2 3 2 3" xfId="50826" xr:uid="{00000000-0005-0000-0000-00005D500000}"/>
    <cellStyle name="Normal 12 2 2 3 2 2 3 3" xfId="19554" xr:uid="{00000000-0005-0000-0000-00005E500000}"/>
    <cellStyle name="Normal 12 2 2 3 2 2 3 3 2" xfId="38514" xr:uid="{00000000-0005-0000-0000-00005F500000}"/>
    <cellStyle name="Normal 12 2 2 3 2 2 3 3 3" xfId="56978" xr:uid="{00000000-0005-0000-0000-000060500000}"/>
    <cellStyle name="Normal 12 2 2 3 2 2 3 4" xfId="26209" xr:uid="{00000000-0005-0000-0000-000061500000}"/>
    <cellStyle name="Normal 12 2 2 3 2 2 3 5" xfId="44673" xr:uid="{00000000-0005-0000-0000-000062500000}"/>
    <cellStyle name="Normal 12 2 2 3 2 2 4" xfId="10336" xr:uid="{00000000-0005-0000-0000-000063500000}"/>
    <cellStyle name="Normal 12 2 2 3 2 2 4 2" xfId="29296" xr:uid="{00000000-0005-0000-0000-000064500000}"/>
    <cellStyle name="Normal 12 2 2 3 2 2 4 3" xfId="47760" xr:uid="{00000000-0005-0000-0000-000065500000}"/>
    <cellStyle name="Normal 12 2 2 3 2 2 5" xfId="16488" xr:uid="{00000000-0005-0000-0000-000066500000}"/>
    <cellStyle name="Normal 12 2 2 3 2 2 5 2" xfId="35448" xr:uid="{00000000-0005-0000-0000-000067500000}"/>
    <cellStyle name="Normal 12 2 2 3 2 2 5 3" xfId="53912" xr:uid="{00000000-0005-0000-0000-000068500000}"/>
    <cellStyle name="Normal 12 2 2 3 2 2 6" xfId="23143" xr:uid="{00000000-0005-0000-0000-000069500000}"/>
    <cellStyle name="Normal 12 2 2 3 2 2 7" xfId="41607" xr:uid="{00000000-0005-0000-0000-00006A500000}"/>
    <cellStyle name="Normal 12 2 2 3 2 3" xfId="4877" xr:uid="{00000000-0005-0000-0000-00006B500000}"/>
    <cellStyle name="Normal 12 2 2 3 2 3 2" xfId="7975" xr:uid="{00000000-0005-0000-0000-00006C500000}"/>
    <cellStyle name="Normal 12 2 2 3 2 3 2 2" xfId="14167" xr:uid="{00000000-0005-0000-0000-00006D500000}"/>
    <cellStyle name="Normal 12 2 2 3 2 3 2 2 2" xfId="33127" xr:uid="{00000000-0005-0000-0000-00006E500000}"/>
    <cellStyle name="Normal 12 2 2 3 2 3 2 2 3" xfId="51591" xr:uid="{00000000-0005-0000-0000-00006F500000}"/>
    <cellStyle name="Normal 12 2 2 3 2 3 2 3" xfId="20319" xr:uid="{00000000-0005-0000-0000-000070500000}"/>
    <cellStyle name="Normal 12 2 2 3 2 3 2 3 2" xfId="39279" xr:uid="{00000000-0005-0000-0000-000071500000}"/>
    <cellStyle name="Normal 12 2 2 3 2 3 2 3 3" xfId="57743" xr:uid="{00000000-0005-0000-0000-000072500000}"/>
    <cellStyle name="Normal 12 2 2 3 2 3 2 4" xfId="26974" xr:uid="{00000000-0005-0000-0000-000073500000}"/>
    <cellStyle name="Normal 12 2 2 3 2 3 2 5" xfId="45438" xr:uid="{00000000-0005-0000-0000-000074500000}"/>
    <cellStyle name="Normal 12 2 2 3 2 3 3" xfId="11101" xr:uid="{00000000-0005-0000-0000-000075500000}"/>
    <cellStyle name="Normal 12 2 2 3 2 3 3 2" xfId="30061" xr:uid="{00000000-0005-0000-0000-000076500000}"/>
    <cellStyle name="Normal 12 2 2 3 2 3 3 3" xfId="48525" xr:uid="{00000000-0005-0000-0000-000077500000}"/>
    <cellStyle name="Normal 12 2 2 3 2 3 4" xfId="17253" xr:uid="{00000000-0005-0000-0000-000078500000}"/>
    <cellStyle name="Normal 12 2 2 3 2 3 4 2" xfId="36213" xr:uid="{00000000-0005-0000-0000-000079500000}"/>
    <cellStyle name="Normal 12 2 2 3 2 3 4 3" xfId="54677" xr:uid="{00000000-0005-0000-0000-00007A500000}"/>
    <cellStyle name="Normal 12 2 2 3 2 3 5" xfId="23908" xr:uid="{00000000-0005-0000-0000-00007B500000}"/>
    <cellStyle name="Normal 12 2 2 3 2 3 6" xfId="42372" xr:uid="{00000000-0005-0000-0000-00007C500000}"/>
    <cellStyle name="Normal 12 2 2 3 2 4" xfId="6440" xr:uid="{00000000-0005-0000-0000-00007D500000}"/>
    <cellStyle name="Normal 12 2 2 3 2 4 2" xfId="12633" xr:uid="{00000000-0005-0000-0000-00007E500000}"/>
    <cellStyle name="Normal 12 2 2 3 2 4 2 2" xfId="31593" xr:uid="{00000000-0005-0000-0000-00007F500000}"/>
    <cellStyle name="Normal 12 2 2 3 2 4 2 3" xfId="50057" xr:uid="{00000000-0005-0000-0000-000080500000}"/>
    <cellStyle name="Normal 12 2 2 3 2 4 3" xfId="18785" xr:uid="{00000000-0005-0000-0000-000081500000}"/>
    <cellStyle name="Normal 12 2 2 3 2 4 3 2" xfId="37745" xr:uid="{00000000-0005-0000-0000-000082500000}"/>
    <cellStyle name="Normal 12 2 2 3 2 4 3 3" xfId="56209" xr:uid="{00000000-0005-0000-0000-000083500000}"/>
    <cellStyle name="Normal 12 2 2 3 2 4 4" xfId="25440" xr:uid="{00000000-0005-0000-0000-000084500000}"/>
    <cellStyle name="Normal 12 2 2 3 2 4 5" xfId="43904" xr:uid="{00000000-0005-0000-0000-000085500000}"/>
    <cellStyle name="Normal 12 2 2 3 2 5" xfId="9567" xr:uid="{00000000-0005-0000-0000-000086500000}"/>
    <cellStyle name="Normal 12 2 2 3 2 5 2" xfId="28527" xr:uid="{00000000-0005-0000-0000-000087500000}"/>
    <cellStyle name="Normal 12 2 2 3 2 5 3" xfId="46991" xr:uid="{00000000-0005-0000-0000-000088500000}"/>
    <cellStyle name="Normal 12 2 2 3 2 6" xfId="15719" xr:uid="{00000000-0005-0000-0000-000089500000}"/>
    <cellStyle name="Normal 12 2 2 3 2 6 2" xfId="34679" xr:uid="{00000000-0005-0000-0000-00008A500000}"/>
    <cellStyle name="Normal 12 2 2 3 2 6 3" xfId="53143" xr:uid="{00000000-0005-0000-0000-00008B500000}"/>
    <cellStyle name="Normal 12 2 2 3 2 7" xfId="22374" xr:uid="{00000000-0005-0000-0000-00008C500000}"/>
    <cellStyle name="Normal 12 2 2 3 2 8" xfId="40838" xr:uid="{00000000-0005-0000-0000-00008D500000}"/>
    <cellStyle name="Normal 12 2 2 3 3" xfId="4045" xr:uid="{00000000-0005-0000-0000-00008E500000}"/>
    <cellStyle name="Normal 12 2 2 3 3 2" xfId="5658" xr:uid="{00000000-0005-0000-0000-00008F500000}"/>
    <cellStyle name="Normal 12 2 2 3 3 2 2" xfId="8743" xr:uid="{00000000-0005-0000-0000-000090500000}"/>
    <cellStyle name="Normal 12 2 2 3 3 2 2 2" xfId="14935" xr:uid="{00000000-0005-0000-0000-000091500000}"/>
    <cellStyle name="Normal 12 2 2 3 3 2 2 2 2" xfId="33895" xr:uid="{00000000-0005-0000-0000-000092500000}"/>
    <cellStyle name="Normal 12 2 2 3 3 2 2 2 3" xfId="52359" xr:uid="{00000000-0005-0000-0000-000093500000}"/>
    <cellStyle name="Normal 12 2 2 3 3 2 2 3" xfId="21087" xr:uid="{00000000-0005-0000-0000-000094500000}"/>
    <cellStyle name="Normal 12 2 2 3 3 2 2 3 2" xfId="40047" xr:uid="{00000000-0005-0000-0000-000095500000}"/>
    <cellStyle name="Normal 12 2 2 3 3 2 2 3 3" xfId="58511" xr:uid="{00000000-0005-0000-0000-000096500000}"/>
    <cellStyle name="Normal 12 2 2 3 3 2 2 4" xfId="27742" xr:uid="{00000000-0005-0000-0000-000097500000}"/>
    <cellStyle name="Normal 12 2 2 3 3 2 2 5" xfId="46206" xr:uid="{00000000-0005-0000-0000-000098500000}"/>
    <cellStyle name="Normal 12 2 2 3 3 2 3" xfId="11869" xr:uid="{00000000-0005-0000-0000-000099500000}"/>
    <cellStyle name="Normal 12 2 2 3 3 2 3 2" xfId="30829" xr:uid="{00000000-0005-0000-0000-00009A500000}"/>
    <cellStyle name="Normal 12 2 2 3 3 2 3 3" xfId="49293" xr:uid="{00000000-0005-0000-0000-00009B500000}"/>
    <cellStyle name="Normal 12 2 2 3 3 2 4" xfId="18021" xr:uid="{00000000-0005-0000-0000-00009C500000}"/>
    <cellStyle name="Normal 12 2 2 3 3 2 4 2" xfId="36981" xr:uid="{00000000-0005-0000-0000-00009D500000}"/>
    <cellStyle name="Normal 12 2 2 3 3 2 4 3" xfId="55445" xr:uid="{00000000-0005-0000-0000-00009E500000}"/>
    <cellStyle name="Normal 12 2 2 3 3 2 5" xfId="24676" xr:uid="{00000000-0005-0000-0000-00009F500000}"/>
    <cellStyle name="Normal 12 2 2 3 3 2 6" xfId="43140" xr:uid="{00000000-0005-0000-0000-0000A0500000}"/>
    <cellStyle name="Normal 12 2 2 3 3 3" xfId="7208" xr:uid="{00000000-0005-0000-0000-0000A1500000}"/>
    <cellStyle name="Normal 12 2 2 3 3 3 2" xfId="13401" xr:uid="{00000000-0005-0000-0000-0000A2500000}"/>
    <cellStyle name="Normal 12 2 2 3 3 3 2 2" xfId="32361" xr:uid="{00000000-0005-0000-0000-0000A3500000}"/>
    <cellStyle name="Normal 12 2 2 3 3 3 2 3" xfId="50825" xr:uid="{00000000-0005-0000-0000-0000A4500000}"/>
    <cellStyle name="Normal 12 2 2 3 3 3 3" xfId="19553" xr:uid="{00000000-0005-0000-0000-0000A5500000}"/>
    <cellStyle name="Normal 12 2 2 3 3 3 3 2" xfId="38513" xr:uid="{00000000-0005-0000-0000-0000A6500000}"/>
    <cellStyle name="Normal 12 2 2 3 3 3 3 3" xfId="56977" xr:uid="{00000000-0005-0000-0000-0000A7500000}"/>
    <cellStyle name="Normal 12 2 2 3 3 3 4" xfId="26208" xr:uid="{00000000-0005-0000-0000-0000A8500000}"/>
    <cellStyle name="Normal 12 2 2 3 3 3 5" xfId="44672" xr:uid="{00000000-0005-0000-0000-0000A9500000}"/>
    <cellStyle name="Normal 12 2 2 3 3 4" xfId="10335" xr:uid="{00000000-0005-0000-0000-0000AA500000}"/>
    <cellStyle name="Normal 12 2 2 3 3 4 2" xfId="29295" xr:uid="{00000000-0005-0000-0000-0000AB500000}"/>
    <cellStyle name="Normal 12 2 2 3 3 4 3" xfId="47759" xr:uid="{00000000-0005-0000-0000-0000AC500000}"/>
    <cellStyle name="Normal 12 2 2 3 3 5" xfId="16487" xr:uid="{00000000-0005-0000-0000-0000AD500000}"/>
    <cellStyle name="Normal 12 2 2 3 3 5 2" xfId="35447" xr:uid="{00000000-0005-0000-0000-0000AE500000}"/>
    <cellStyle name="Normal 12 2 2 3 3 5 3" xfId="53911" xr:uid="{00000000-0005-0000-0000-0000AF500000}"/>
    <cellStyle name="Normal 12 2 2 3 3 6" xfId="23142" xr:uid="{00000000-0005-0000-0000-0000B0500000}"/>
    <cellStyle name="Normal 12 2 2 3 3 7" xfId="41606" xr:uid="{00000000-0005-0000-0000-0000B1500000}"/>
    <cellStyle name="Normal 12 2 2 3 4" xfId="4876" xr:uid="{00000000-0005-0000-0000-0000B2500000}"/>
    <cellStyle name="Normal 12 2 2 3 4 2" xfId="7974" xr:uid="{00000000-0005-0000-0000-0000B3500000}"/>
    <cellStyle name="Normal 12 2 2 3 4 2 2" xfId="14166" xr:uid="{00000000-0005-0000-0000-0000B4500000}"/>
    <cellStyle name="Normal 12 2 2 3 4 2 2 2" xfId="33126" xr:uid="{00000000-0005-0000-0000-0000B5500000}"/>
    <cellStyle name="Normal 12 2 2 3 4 2 2 3" xfId="51590" xr:uid="{00000000-0005-0000-0000-0000B6500000}"/>
    <cellStyle name="Normal 12 2 2 3 4 2 3" xfId="20318" xr:uid="{00000000-0005-0000-0000-0000B7500000}"/>
    <cellStyle name="Normal 12 2 2 3 4 2 3 2" xfId="39278" xr:uid="{00000000-0005-0000-0000-0000B8500000}"/>
    <cellStyle name="Normal 12 2 2 3 4 2 3 3" xfId="57742" xr:uid="{00000000-0005-0000-0000-0000B9500000}"/>
    <cellStyle name="Normal 12 2 2 3 4 2 4" xfId="26973" xr:uid="{00000000-0005-0000-0000-0000BA500000}"/>
    <cellStyle name="Normal 12 2 2 3 4 2 5" xfId="45437" xr:uid="{00000000-0005-0000-0000-0000BB500000}"/>
    <cellStyle name="Normal 12 2 2 3 4 3" xfId="11100" xr:uid="{00000000-0005-0000-0000-0000BC500000}"/>
    <cellStyle name="Normal 12 2 2 3 4 3 2" xfId="30060" xr:uid="{00000000-0005-0000-0000-0000BD500000}"/>
    <cellStyle name="Normal 12 2 2 3 4 3 3" xfId="48524" xr:uid="{00000000-0005-0000-0000-0000BE500000}"/>
    <cellStyle name="Normal 12 2 2 3 4 4" xfId="17252" xr:uid="{00000000-0005-0000-0000-0000BF500000}"/>
    <cellStyle name="Normal 12 2 2 3 4 4 2" xfId="36212" xr:uid="{00000000-0005-0000-0000-0000C0500000}"/>
    <cellStyle name="Normal 12 2 2 3 4 4 3" xfId="54676" xr:uid="{00000000-0005-0000-0000-0000C1500000}"/>
    <cellStyle name="Normal 12 2 2 3 4 5" xfId="23907" xr:uid="{00000000-0005-0000-0000-0000C2500000}"/>
    <cellStyle name="Normal 12 2 2 3 4 6" xfId="42371" xr:uid="{00000000-0005-0000-0000-0000C3500000}"/>
    <cellStyle name="Normal 12 2 2 3 5" xfId="6439" xr:uid="{00000000-0005-0000-0000-0000C4500000}"/>
    <cellStyle name="Normal 12 2 2 3 5 2" xfId="12632" xr:uid="{00000000-0005-0000-0000-0000C5500000}"/>
    <cellStyle name="Normal 12 2 2 3 5 2 2" xfId="31592" xr:uid="{00000000-0005-0000-0000-0000C6500000}"/>
    <cellStyle name="Normal 12 2 2 3 5 2 3" xfId="50056" xr:uid="{00000000-0005-0000-0000-0000C7500000}"/>
    <cellStyle name="Normal 12 2 2 3 5 3" xfId="18784" xr:uid="{00000000-0005-0000-0000-0000C8500000}"/>
    <cellStyle name="Normal 12 2 2 3 5 3 2" xfId="37744" xr:uid="{00000000-0005-0000-0000-0000C9500000}"/>
    <cellStyle name="Normal 12 2 2 3 5 3 3" xfId="56208" xr:uid="{00000000-0005-0000-0000-0000CA500000}"/>
    <cellStyle name="Normal 12 2 2 3 5 4" xfId="25439" xr:uid="{00000000-0005-0000-0000-0000CB500000}"/>
    <cellStyle name="Normal 12 2 2 3 5 5" xfId="43903" xr:uid="{00000000-0005-0000-0000-0000CC500000}"/>
    <cellStyle name="Normal 12 2 2 3 6" xfId="9566" xr:uid="{00000000-0005-0000-0000-0000CD500000}"/>
    <cellStyle name="Normal 12 2 2 3 6 2" xfId="28526" xr:uid="{00000000-0005-0000-0000-0000CE500000}"/>
    <cellStyle name="Normal 12 2 2 3 6 3" xfId="46990" xr:uid="{00000000-0005-0000-0000-0000CF500000}"/>
    <cellStyle name="Normal 12 2 2 3 7" xfId="15718" xr:uid="{00000000-0005-0000-0000-0000D0500000}"/>
    <cellStyle name="Normal 12 2 2 3 7 2" xfId="34678" xr:uid="{00000000-0005-0000-0000-0000D1500000}"/>
    <cellStyle name="Normal 12 2 2 3 7 3" xfId="53142" xr:uid="{00000000-0005-0000-0000-0000D2500000}"/>
    <cellStyle name="Normal 12 2 2 3 8" xfId="22373" xr:uid="{00000000-0005-0000-0000-0000D3500000}"/>
    <cellStyle name="Normal 12 2 2 3 9" xfId="40837" xr:uid="{00000000-0005-0000-0000-0000D4500000}"/>
    <cellStyle name="Normal 12 2 2 4" xfId="2572" xr:uid="{00000000-0005-0000-0000-0000D5500000}"/>
    <cellStyle name="Normal 12 2 2 4 2" xfId="4047" xr:uid="{00000000-0005-0000-0000-0000D6500000}"/>
    <cellStyle name="Normal 12 2 2 4 2 2" xfId="5660" xr:uid="{00000000-0005-0000-0000-0000D7500000}"/>
    <cellStyle name="Normal 12 2 2 4 2 2 2" xfId="8745" xr:uid="{00000000-0005-0000-0000-0000D8500000}"/>
    <cellStyle name="Normal 12 2 2 4 2 2 2 2" xfId="14937" xr:uid="{00000000-0005-0000-0000-0000D9500000}"/>
    <cellStyle name="Normal 12 2 2 4 2 2 2 2 2" xfId="33897" xr:uid="{00000000-0005-0000-0000-0000DA500000}"/>
    <cellStyle name="Normal 12 2 2 4 2 2 2 2 3" xfId="52361" xr:uid="{00000000-0005-0000-0000-0000DB500000}"/>
    <cellStyle name="Normal 12 2 2 4 2 2 2 3" xfId="21089" xr:uid="{00000000-0005-0000-0000-0000DC500000}"/>
    <cellStyle name="Normal 12 2 2 4 2 2 2 3 2" xfId="40049" xr:uid="{00000000-0005-0000-0000-0000DD500000}"/>
    <cellStyle name="Normal 12 2 2 4 2 2 2 3 3" xfId="58513" xr:uid="{00000000-0005-0000-0000-0000DE500000}"/>
    <cellStyle name="Normal 12 2 2 4 2 2 2 4" xfId="27744" xr:uid="{00000000-0005-0000-0000-0000DF500000}"/>
    <cellStyle name="Normal 12 2 2 4 2 2 2 5" xfId="46208" xr:uid="{00000000-0005-0000-0000-0000E0500000}"/>
    <cellStyle name="Normal 12 2 2 4 2 2 3" xfId="11871" xr:uid="{00000000-0005-0000-0000-0000E1500000}"/>
    <cellStyle name="Normal 12 2 2 4 2 2 3 2" xfId="30831" xr:uid="{00000000-0005-0000-0000-0000E2500000}"/>
    <cellStyle name="Normal 12 2 2 4 2 2 3 3" xfId="49295" xr:uid="{00000000-0005-0000-0000-0000E3500000}"/>
    <cellStyle name="Normal 12 2 2 4 2 2 4" xfId="18023" xr:uid="{00000000-0005-0000-0000-0000E4500000}"/>
    <cellStyle name="Normal 12 2 2 4 2 2 4 2" xfId="36983" xr:uid="{00000000-0005-0000-0000-0000E5500000}"/>
    <cellStyle name="Normal 12 2 2 4 2 2 4 3" xfId="55447" xr:uid="{00000000-0005-0000-0000-0000E6500000}"/>
    <cellStyle name="Normal 12 2 2 4 2 2 5" xfId="24678" xr:uid="{00000000-0005-0000-0000-0000E7500000}"/>
    <cellStyle name="Normal 12 2 2 4 2 2 6" xfId="43142" xr:uid="{00000000-0005-0000-0000-0000E8500000}"/>
    <cellStyle name="Normal 12 2 2 4 2 3" xfId="7210" xr:uid="{00000000-0005-0000-0000-0000E9500000}"/>
    <cellStyle name="Normal 12 2 2 4 2 3 2" xfId="13403" xr:uid="{00000000-0005-0000-0000-0000EA500000}"/>
    <cellStyle name="Normal 12 2 2 4 2 3 2 2" xfId="32363" xr:uid="{00000000-0005-0000-0000-0000EB500000}"/>
    <cellStyle name="Normal 12 2 2 4 2 3 2 3" xfId="50827" xr:uid="{00000000-0005-0000-0000-0000EC500000}"/>
    <cellStyle name="Normal 12 2 2 4 2 3 3" xfId="19555" xr:uid="{00000000-0005-0000-0000-0000ED500000}"/>
    <cellStyle name="Normal 12 2 2 4 2 3 3 2" xfId="38515" xr:uid="{00000000-0005-0000-0000-0000EE500000}"/>
    <cellStyle name="Normal 12 2 2 4 2 3 3 3" xfId="56979" xr:uid="{00000000-0005-0000-0000-0000EF500000}"/>
    <cellStyle name="Normal 12 2 2 4 2 3 4" xfId="26210" xr:uid="{00000000-0005-0000-0000-0000F0500000}"/>
    <cellStyle name="Normal 12 2 2 4 2 3 5" xfId="44674" xr:uid="{00000000-0005-0000-0000-0000F1500000}"/>
    <cellStyle name="Normal 12 2 2 4 2 4" xfId="10337" xr:uid="{00000000-0005-0000-0000-0000F2500000}"/>
    <cellStyle name="Normal 12 2 2 4 2 4 2" xfId="29297" xr:uid="{00000000-0005-0000-0000-0000F3500000}"/>
    <cellStyle name="Normal 12 2 2 4 2 4 3" xfId="47761" xr:uid="{00000000-0005-0000-0000-0000F4500000}"/>
    <cellStyle name="Normal 12 2 2 4 2 5" xfId="16489" xr:uid="{00000000-0005-0000-0000-0000F5500000}"/>
    <cellStyle name="Normal 12 2 2 4 2 5 2" xfId="35449" xr:uid="{00000000-0005-0000-0000-0000F6500000}"/>
    <cellStyle name="Normal 12 2 2 4 2 5 3" xfId="53913" xr:uid="{00000000-0005-0000-0000-0000F7500000}"/>
    <cellStyle name="Normal 12 2 2 4 2 6" xfId="23144" xr:uid="{00000000-0005-0000-0000-0000F8500000}"/>
    <cellStyle name="Normal 12 2 2 4 2 7" xfId="41608" xr:uid="{00000000-0005-0000-0000-0000F9500000}"/>
    <cellStyle name="Normal 12 2 2 4 3" xfId="4878" xr:uid="{00000000-0005-0000-0000-0000FA500000}"/>
    <cellStyle name="Normal 12 2 2 4 3 2" xfId="7976" xr:uid="{00000000-0005-0000-0000-0000FB500000}"/>
    <cellStyle name="Normal 12 2 2 4 3 2 2" xfId="14168" xr:uid="{00000000-0005-0000-0000-0000FC500000}"/>
    <cellStyle name="Normal 12 2 2 4 3 2 2 2" xfId="33128" xr:uid="{00000000-0005-0000-0000-0000FD500000}"/>
    <cellStyle name="Normal 12 2 2 4 3 2 2 3" xfId="51592" xr:uid="{00000000-0005-0000-0000-0000FE500000}"/>
    <cellStyle name="Normal 12 2 2 4 3 2 3" xfId="20320" xr:uid="{00000000-0005-0000-0000-0000FF500000}"/>
    <cellStyle name="Normal 12 2 2 4 3 2 3 2" xfId="39280" xr:uid="{00000000-0005-0000-0000-000000510000}"/>
    <cellStyle name="Normal 12 2 2 4 3 2 3 3" xfId="57744" xr:uid="{00000000-0005-0000-0000-000001510000}"/>
    <cellStyle name="Normal 12 2 2 4 3 2 4" xfId="26975" xr:uid="{00000000-0005-0000-0000-000002510000}"/>
    <cellStyle name="Normal 12 2 2 4 3 2 5" xfId="45439" xr:uid="{00000000-0005-0000-0000-000003510000}"/>
    <cellStyle name="Normal 12 2 2 4 3 3" xfId="11102" xr:uid="{00000000-0005-0000-0000-000004510000}"/>
    <cellStyle name="Normal 12 2 2 4 3 3 2" xfId="30062" xr:uid="{00000000-0005-0000-0000-000005510000}"/>
    <cellStyle name="Normal 12 2 2 4 3 3 3" xfId="48526" xr:uid="{00000000-0005-0000-0000-000006510000}"/>
    <cellStyle name="Normal 12 2 2 4 3 4" xfId="17254" xr:uid="{00000000-0005-0000-0000-000007510000}"/>
    <cellStyle name="Normal 12 2 2 4 3 4 2" xfId="36214" xr:uid="{00000000-0005-0000-0000-000008510000}"/>
    <cellStyle name="Normal 12 2 2 4 3 4 3" xfId="54678" xr:uid="{00000000-0005-0000-0000-000009510000}"/>
    <cellStyle name="Normal 12 2 2 4 3 5" xfId="23909" xr:uid="{00000000-0005-0000-0000-00000A510000}"/>
    <cellStyle name="Normal 12 2 2 4 3 6" xfId="42373" xr:uid="{00000000-0005-0000-0000-00000B510000}"/>
    <cellStyle name="Normal 12 2 2 4 4" xfId="6441" xr:uid="{00000000-0005-0000-0000-00000C510000}"/>
    <cellStyle name="Normal 12 2 2 4 4 2" xfId="12634" xr:uid="{00000000-0005-0000-0000-00000D510000}"/>
    <cellStyle name="Normal 12 2 2 4 4 2 2" xfId="31594" xr:uid="{00000000-0005-0000-0000-00000E510000}"/>
    <cellStyle name="Normal 12 2 2 4 4 2 3" xfId="50058" xr:uid="{00000000-0005-0000-0000-00000F510000}"/>
    <cellStyle name="Normal 12 2 2 4 4 3" xfId="18786" xr:uid="{00000000-0005-0000-0000-000010510000}"/>
    <cellStyle name="Normal 12 2 2 4 4 3 2" xfId="37746" xr:uid="{00000000-0005-0000-0000-000011510000}"/>
    <cellStyle name="Normal 12 2 2 4 4 3 3" xfId="56210" xr:uid="{00000000-0005-0000-0000-000012510000}"/>
    <cellStyle name="Normal 12 2 2 4 4 4" xfId="25441" xr:uid="{00000000-0005-0000-0000-000013510000}"/>
    <cellStyle name="Normal 12 2 2 4 4 5" xfId="43905" xr:uid="{00000000-0005-0000-0000-000014510000}"/>
    <cellStyle name="Normal 12 2 2 4 5" xfId="9568" xr:uid="{00000000-0005-0000-0000-000015510000}"/>
    <cellStyle name="Normal 12 2 2 4 5 2" xfId="28528" xr:uid="{00000000-0005-0000-0000-000016510000}"/>
    <cellStyle name="Normal 12 2 2 4 5 3" xfId="46992" xr:uid="{00000000-0005-0000-0000-000017510000}"/>
    <cellStyle name="Normal 12 2 2 4 6" xfId="15720" xr:uid="{00000000-0005-0000-0000-000018510000}"/>
    <cellStyle name="Normal 12 2 2 4 6 2" xfId="34680" xr:uid="{00000000-0005-0000-0000-000019510000}"/>
    <cellStyle name="Normal 12 2 2 4 6 3" xfId="53144" xr:uid="{00000000-0005-0000-0000-00001A510000}"/>
    <cellStyle name="Normal 12 2 2 4 7" xfId="22375" xr:uid="{00000000-0005-0000-0000-00001B510000}"/>
    <cellStyle name="Normal 12 2 2 4 8" xfId="40839" xr:uid="{00000000-0005-0000-0000-00001C510000}"/>
    <cellStyle name="Normal 12 2 2 5" xfId="4042" xr:uid="{00000000-0005-0000-0000-00001D510000}"/>
    <cellStyle name="Normal 12 2 2 5 2" xfId="5655" xr:uid="{00000000-0005-0000-0000-00001E510000}"/>
    <cellStyle name="Normal 12 2 2 5 2 2" xfId="8740" xr:uid="{00000000-0005-0000-0000-00001F510000}"/>
    <cellStyle name="Normal 12 2 2 5 2 2 2" xfId="14932" xr:uid="{00000000-0005-0000-0000-000020510000}"/>
    <cellStyle name="Normal 12 2 2 5 2 2 2 2" xfId="33892" xr:uid="{00000000-0005-0000-0000-000021510000}"/>
    <cellStyle name="Normal 12 2 2 5 2 2 2 3" xfId="52356" xr:uid="{00000000-0005-0000-0000-000022510000}"/>
    <cellStyle name="Normal 12 2 2 5 2 2 3" xfId="21084" xr:uid="{00000000-0005-0000-0000-000023510000}"/>
    <cellStyle name="Normal 12 2 2 5 2 2 3 2" xfId="40044" xr:uid="{00000000-0005-0000-0000-000024510000}"/>
    <cellStyle name="Normal 12 2 2 5 2 2 3 3" xfId="58508" xr:uid="{00000000-0005-0000-0000-000025510000}"/>
    <cellStyle name="Normal 12 2 2 5 2 2 4" xfId="27739" xr:uid="{00000000-0005-0000-0000-000026510000}"/>
    <cellStyle name="Normal 12 2 2 5 2 2 5" xfId="46203" xr:uid="{00000000-0005-0000-0000-000027510000}"/>
    <cellStyle name="Normal 12 2 2 5 2 3" xfId="11866" xr:uid="{00000000-0005-0000-0000-000028510000}"/>
    <cellStyle name="Normal 12 2 2 5 2 3 2" xfId="30826" xr:uid="{00000000-0005-0000-0000-000029510000}"/>
    <cellStyle name="Normal 12 2 2 5 2 3 3" xfId="49290" xr:uid="{00000000-0005-0000-0000-00002A510000}"/>
    <cellStyle name="Normal 12 2 2 5 2 4" xfId="18018" xr:uid="{00000000-0005-0000-0000-00002B510000}"/>
    <cellStyle name="Normal 12 2 2 5 2 4 2" xfId="36978" xr:uid="{00000000-0005-0000-0000-00002C510000}"/>
    <cellStyle name="Normal 12 2 2 5 2 4 3" xfId="55442" xr:uid="{00000000-0005-0000-0000-00002D510000}"/>
    <cellStyle name="Normal 12 2 2 5 2 5" xfId="24673" xr:uid="{00000000-0005-0000-0000-00002E510000}"/>
    <cellStyle name="Normal 12 2 2 5 2 6" xfId="43137" xr:uid="{00000000-0005-0000-0000-00002F510000}"/>
    <cellStyle name="Normal 12 2 2 5 3" xfId="7205" xr:uid="{00000000-0005-0000-0000-000030510000}"/>
    <cellStyle name="Normal 12 2 2 5 3 2" xfId="13398" xr:uid="{00000000-0005-0000-0000-000031510000}"/>
    <cellStyle name="Normal 12 2 2 5 3 2 2" xfId="32358" xr:uid="{00000000-0005-0000-0000-000032510000}"/>
    <cellStyle name="Normal 12 2 2 5 3 2 3" xfId="50822" xr:uid="{00000000-0005-0000-0000-000033510000}"/>
    <cellStyle name="Normal 12 2 2 5 3 3" xfId="19550" xr:uid="{00000000-0005-0000-0000-000034510000}"/>
    <cellStyle name="Normal 12 2 2 5 3 3 2" xfId="38510" xr:uid="{00000000-0005-0000-0000-000035510000}"/>
    <cellStyle name="Normal 12 2 2 5 3 3 3" xfId="56974" xr:uid="{00000000-0005-0000-0000-000036510000}"/>
    <cellStyle name="Normal 12 2 2 5 3 4" xfId="26205" xr:uid="{00000000-0005-0000-0000-000037510000}"/>
    <cellStyle name="Normal 12 2 2 5 3 5" xfId="44669" xr:uid="{00000000-0005-0000-0000-000038510000}"/>
    <cellStyle name="Normal 12 2 2 5 4" xfId="10332" xr:uid="{00000000-0005-0000-0000-000039510000}"/>
    <cellStyle name="Normal 12 2 2 5 4 2" xfId="29292" xr:uid="{00000000-0005-0000-0000-00003A510000}"/>
    <cellStyle name="Normal 12 2 2 5 4 3" xfId="47756" xr:uid="{00000000-0005-0000-0000-00003B510000}"/>
    <cellStyle name="Normal 12 2 2 5 5" xfId="16484" xr:uid="{00000000-0005-0000-0000-00003C510000}"/>
    <cellStyle name="Normal 12 2 2 5 5 2" xfId="35444" xr:uid="{00000000-0005-0000-0000-00003D510000}"/>
    <cellStyle name="Normal 12 2 2 5 5 3" xfId="53908" xr:uid="{00000000-0005-0000-0000-00003E510000}"/>
    <cellStyle name="Normal 12 2 2 5 6" xfId="23139" xr:uid="{00000000-0005-0000-0000-00003F510000}"/>
    <cellStyle name="Normal 12 2 2 5 7" xfId="41603" xr:uid="{00000000-0005-0000-0000-000040510000}"/>
    <cellStyle name="Normal 12 2 2 6" xfId="4873" xr:uid="{00000000-0005-0000-0000-000041510000}"/>
    <cellStyle name="Normal 12 2 2 6 2" xfId="7971" xr:uid="{00000000-0005-0000-0000-000042510000}"/>
    <cellStyle name="Normal 12 2 2 6 2 2" xfId="14163" xr:uid="{00000000-0005-0000-0000-000043510000}"/>
    <cellStyle name="Normal 12 2 2 6 2 2 2" xfId="33123" xr:uid="{00000000-0005-0000-0000-000044510000}"/>
    <cellStyle name="Normal 12 2 2 6 2 2 3" xfId="51587" xr:uid="{00000000-0005-0000-0000-000045510000}"/>
    <cellStyle name="Normal 12 2 2 6 2 3" xfId="20315" xr:uid="{00000000-0005-0000-0000-000046510000}"/>
    <cellStyle name="Normal 12 2 2 6 2 3 2" xfId="39275" xr:uid="{00000000-0005-0000-0000-000047510000}"/>
    <cellStyle name="Normal 12 2 2 6 2 3 3" xfId="57739" xr:uid="{00000000-0005-0000-0000-000048510000}"/>
    <cellStyle name="Normal 12 2 2 6 2 4" xfId="26970" xr:uid="{00000000-0005-0000-0000-000049510000}"/>
    <cellStyle name="Normal 12 2 2 6 2 5" xfId="45434" xr:uid="{00000000-0005-0000-0000-00004A510000}"/>
    <cellStyle name="Normal 12 2 2 6 3" xfId="11097" xr:uid="{00000000-0005-0000-0000-00004B510000}"/>
    <cellStyle name="Normal 12 2 2 6 3 2" xfId="30057" xr:uid="{00000000-0005-0000-0000-00004C510000}"/>
    <cellStyle name="Normal 12 2 2 6 3 3" xfId="48521" xr:uid="{00000000-0005-0000-0000-00004D510000}"/>
    <cellStyle name="Normal 12 2 2 6 4" xfId="17249" xr:uid="{00000000-0005-0000-0000-00004E510000}"/>
    <cellStyle name="Normal 12 2 2 6 4 2" xfId="36209" xr:uid="{00000000-0005-0000-0000-00004F510000}"/>
    <cellStyle name="Normal 12 2 2 6 4 3" xfId="54673" xr:uid="{00000000-0005-0000-0000-000050510000}"/>
    <cellStyle name="Normal 12 2 2 6 5" xfId="23904" xr:uid="{00000000-0005-0000-0000-000051510000}"/>
    <cellStyle name="Normal 12 2 2 6 6" xfId="42368" xr:uid="{00000000-0005-0000-0000-000052510000}"/>
    <cellStyle name="Normal 12 2 2 7" xfId="6436" xr:uid="{00000000-0005-0000-0000-000053510000}"/>
    <cellStyle name="Normal 12 2 2 7 2" xfId="12629" xr:uid="{00000000-0005-0000-0000-000054510000}"/>
    <cellStyle name="Normal 12 2 2 7 2 2" xfId="31589" xr:uid="{00000000-0005-0000-0000-000055510000}"/>
    <cellStyle name="Normal 12 2 2 7 2 3" xfId="50053" xr:uid="{00000000-0005-0000-0000-000056510000}"/>
    <cellStyle name="Normal 12 2 2 7 3" xfId="18781" xr:uid="{00000000-0005-0000-0000-000057510000}"/>
    <cellStyle name="Normal 12 2 2 7 3 2" xfId="37741" xr:uid="{00000000-0005-0000-0000-000058510000}"/>
    <cellStyle name="Normal 12 2 2 7 3 3" xfId="56205" xr:uid="{00000000-0005-0000-0000-000059510000}"/>
    <cellStyle name="Normal 12 2 2 7 4" xfId="25436" xr:uid="{00000000-0005-0000-0000-00005A510000}"/>
    <cellStyle name="Normal 12 2 2 7 5" xfId="43900" xr:uid="{00000000-0005-0000-0000-00005B510000}"/>
    <cellStyle name="Normal 12 2 2 8" xfId="9563" xr:uid="{00000000-0005-0000-0000-00005C510000}"/>
    <cellStyle name="Normal 12 2 2 8 2" xfId="28523" xr:uid="{00000000-0005-0000-0000-00005D510000}"/>
    <cellStyle name="Normal 12 2 2 8 3" xfId="46987" xr:uid="{00000000-0005-0000-0000-00005E510000}"/>
    <cellStyle name="Normal 12 2 2 9" xfId="15715" xr:uid="{00000000-0005-0000-0000-00005F510000}"/>
    <cellStyle name="Normal 12 2 2 9 2" xfId="34675" xr:uid="{00000000-0005-0000-0000-000060510000}"/>
    <cellStyle name="Normal 12 2 2 9 3" xfId="53139" xr:uid="{00000000-0005-0000-0000-000061510000}"/>
    <cellStyle name="Normal 12 2 3" xfId="2573" xr:uid="{00000000-0005-0000-0000-000062510000}"/>
    <cellStyle name="Normal 12 2 3 2" xfId="2574" xr:uid="{00000000-0005-0000-0000-000063510000}"/>
    <cellStyle name="Normal 12 2 3 2 2" xfId="4049" xr:uid="{00000000-0005-0000-0000-000064510000}"/>
    <cellStyle name="Normal 12 2 3 2 2 2" xfId="5662" xr:uid="{00000000-0005-0000-0000-000065510000}"/>
    <cellStyle name="Normal 12 2 3 2 2 2 2" xfId="8747" xr:uid="{00000000-0005-0000-0000-000066510000}"/>
    <cellStyle name="Normal 12 2 3 2 2 2 2 2" xfId="14939" xr:uid="{00000000-0005-0000-0000-000067510000}"/>
    <cellStyle name="Normal 12 2 3 2 2 2 2 2 2" xfId="33899" xr:uid="{00000000-0005-0000-0000-000068510000}"/>
    <cellStyle name="Normal 12 2 3 2 2 2 2 2 3" xfId="52363" xr:uid="{00000000-0005-0000-0000-000069510000}"/>
    <cellStyle name="Normal 12 2 3 2 2 2 2 3" xfId="21091" xr:uid="{00000000-0005-0000-0000-00006A510000}"/>
    <cellStyle name="Normal 12 2 3 2 2 2 2 3 2" xfId="40051" xr:uid="{00000000-0005-0000-0000-00006B510000}"/>
    <cellStyle name="Normal 12 2 3 2 2 2 2 3 3" xfId="58515" xr:uid="{00000000-0005-0000-0000-00006C510000}"/>
    <cellStyle name="Normal 12 2 3 2 2 2 2 4" xfId="27746" xr:uid="{00000000-0005-0000-0000-00006D510000}"/>
    <cellStyle name="Normal 12 2 3 2 2 2 2 5" xfId="46210" xr:uid="{00000000-0005-0000-0000-00006E510000}"/>
    <cellStyle name="Normal 12 2 3 2 2 2 3" xfId="11873" xr:uid="{00000000-0005-0000-0000-00006F510000}"/>
    <cellStyle name="Normal 12 2 3 2 2 2 3 2" xfId="30833" xr:uid="{00000000-0005-0000-0000-000070510000}"/>
    <cellStyle name="Normal 12 2 3 2 2 2 3 3" xfId="49297" xr:uid="{00000000-0005-0000-0000-000071510000}"/>
    <cellStyle name="Normal 12 2 3 2 2 2 4" xfId="18025" xr:uid="{00000000-0005-0000-0000-000072510000}"/>
    <cellStyle name="Normal 12 2 3 2 2 2 4 2" xfId="36985" xr:uid="{00000000-0005-0000-0000-000073510000}"/>
    <cellStyle name="Normal 12 2 3 2 2 2 4 3" xfId="55449" xr:uid="{00000000-0005-0000-0000-000074510000}"/>
    <cellStyle name="Normal 12 2 3 2 2 2 5" xfId="24680" xr:uid="{00000000-0005-0000-0000-000075510000}"/>
    <cellStyle name="Normal 12 2 3 2 2 2 6" xfId="43144" xr:uid="{00000000-0005-0000-0000-000076510000}"/>
    <cellStyle name="Normal 12 2 3 2 2 3" xfId="7212" xr:uid="{00000000-0005-0000-0000-000077510000}"/>
    <cellStyle name="Normal 12 2 3 2 2 3 2" xfId="13405" xr:uid="{00000000-0005-0000-0000-000078510000}"/>
    <cellStyle name="Normal 12 2 3 2 2 3 2 2" xfId="32365" xr:uid="{00000000-0005-0000-0000-000079510000}"/>
    <cellStyle name="Normal 12 2 3 2 2 3 2 3" xfId="50829" xr:uid="{00000000-0005-0000-0000-00007A510000}"/>
    <cellStyle name="Normal 12 2 3 2 2 3 3" xfId="19557" xr:uid="{00000000-0005-0000-0000-00007B510000}"/>
    <cellStyle name="Normal 12 2 3 2 2 3 3 2" xfId="38517" xr:uid="{00000000-0005-0000-0000-00007C510000}"/>
    <cellStyle name="Normal 12 2 3 2 2 3 3 3" xfId="56981" xr:uid="{00000000-0005-0000-0000-00007D510000}"/>
    <cellStyle name="Normal 12 2 3 2 2 3 4" xfId="26212" xr:uid="{00000000-0005-0000-0000-00007E510000}"/>
    <cellStyle name="Normal 12 2 3 2 2 3 5" xfId="44676" xr:uid="{00000000-0005-0000-0000-00007F510000}"/>
    <cellStyle name="Normal 12 2 3 2 2 4" xfId="10339" xr:uid="{00000000-0005-0000-0000-000080510000}"/>
    <cellStyle name="Normal 12 2 3 2 2 4 2" xfId="29299" xr:uid="{00000000-0005-0000-0000-000081510000}"/>
    <cellStyle name="Normal 12 2 3 2 2 4 3" xfId="47763" xr:uid="{00000000-0005-0000-0000-000082510000}"/>
    <cellStyle name="Normal 12 2 3 2 2 5" xfId="16491" xr:uid="{00000000-0005-0000-0000-000083510000}"/>
    <cellStyle name="Normal 12 2 3 2 2 5 2" xfId="35451" xr:uid="{00000000-0005-0000-0000-000084510000}"/>
    <cellStyle name="Normal 12 2 3 2 2 5 3" xfId="53915" xr:uid="{00000000-0005-0000-0000-000085510000}"/>
    <cellStyle name="Normal 12 2 3 2 2 6" xfId="23146" xr:uid="{00000000-0005-0000-0000-000086510000}"/>
    <cellStyle name="Normal 12 2 3 2 2 7" xfId="41610" xr:uid="{00000000-0005-0000-0000-000087510000}"/>
    <cellStyle name="Normal 12 2 3 2 3" xfId="4880" xr:uid="{00000000-0005-0000-0000-000088510000}"/>
    <cellStyle name="Normal 12 2 3 2 3 2" xfId="7978" xr:uid="{00000000-0005-0000-0000-000089510000}"/>
    <cellStyle name="Normal 12 2 3 2 3 2 2" xfId="14170" xr:uid="{00000000-0005-0000-0000-00008A510000}"/>
    <cellStyle name="Normal 12 2 3 2 3 2 2 2" xfId="33130" xr:uid="{00000000-0005-0000-0000-00008B510000}"/>
    <cellStyle name="Normal 12 2 3 2 3 2 2 3" xfId="51594" xr:uid="{00000000-0005-0000-0000-00008C510000}"/>
    <cellStyle name="Normal 12 2 3 2 3 2 3" xfId="20322" xr:uid="{00000000-0005-0000-0000-00008D510000}"/>
    <cellStyle name="Normal 12 2 3 2 3 2 3 2" xfId="39282" xr:uid="{00000000-0005-0000-0000-00008E510000}"/>
    <cellStyle name="Normal 12 2 3 2 3 2 3 3" xfId="57746" xr:uid="{00000000-0005-0000-0000-00008F510000}"/>
    <cellStyle name="Normal 12 2 3 2 3 2 4" xfId="26977" xr:uid="{00000000-0005-0000-0000-000090510000}"/>
    <cellStyle name="Normal 12 2 3 2 3 2 5" xfId="45441" xr:uid="{00000000-0005-0000-0000-000091510000}"/>
    <cellStyle name="Normal 12 2 3 2 3 3" xfId="11104" xr:uid="{00000000-0005-0000-0000-000092510000}"/>
    <cellStyle name="Normal 12 2 3 2 3 3 2" xfId="30064" xr:uid="{00000000-0005-0000-0000-000093510000}"/>
    <cellStyle name="Normal 12 2 3 2 3 3 3" xfId="48528" xr:uid="{00000000-0005-0000-0000-000094510000}"/>
    <cellStyle name="Normal 12 2 3 2 3 4" xfId="17256" xr:uid="{00000000-0005-0000-0000-000095510000}"/>
    <cellStyle name="Normal 12 2 3 2 3 4 2" xfId="36216" xr:uid="{00000000-0005-0000-0000-000096510000}"/>
    <cellStyle name="Normal 12 2 3 2 3 4 3" xfId="54680" xr:uid="{00000000-0005-0000-0000-000097510000}"/>
    <cellStyle name="Normal 12 2 3 2 3 5" xfId="23911" xr:uid="{00000000-0005-0000-0000-000098510000}"/>
    <cellStyle name="Normal 12 2 3 2 3 6" xfId="42375" xr:uid="{00000000-0005-0000-0000-000099510000}"/>
    <cellStyle name="Normal 12 2 3 2 4" xfId="6443" xr:uid="{00000000-0005-0000-0000-00009A510000}"/>
    <cellStyle name="Normal 12 2 3 2 4 2" xfId="12636" xr:uid="{00000000-0005-0000-0000-00009B510000}"/>
    <cellStyle name="Normal 12 2 3 2 4 2 2" xfId="31596" xr:uid="{00000000-0005-0000-0000-00009C510000}"/>
    <cellStyle name="Normal 12 2 3 2 4 2 3" xfId="50060" xr:uid="{00000000-0005-0000-0000-00009D510000}"/>
    <cellStyle name="Normal 12 2 3 2 4 3" xfId="18788" xr:uid="{00000000-0005-0000-0000-00009E510000}"/>
    <cellStyle name="Normal 12 2 3 2 4 3 2" xfId="37748" xr:uid="{00000000-0005-0000-0000-00009F510000}"/>
    <cellStyle name="Normal 12 2 3 2 4 3 3" xfId="56212" xr:uid="{00000000-0005-0000-0000-0000A0510000}"/>
    <cellStyle name="Normal 12 2 3 2 4 4" xfId="25443" xr:uid="{00000000-0005-0000-0000-0000A1510000}"/>
    <cellStyle name="Normal 12 2 3 2 4 5" xfId="43907" xr:uid="{00000000-0005-0000-0000-0000A2510000}"/>
    <cellStyle name="Normal 12 2 3 2 5" xfId="9570" xr:uid="{00000000-0005-0000-0000-0000A3510000}"/>
    <cellStyle name="Normal 12 2 3 2 5 2" xfId="28530" xr:uid="{00000000-0005-0000-0000-0000A4510000}"/>
    <cellStyle name="Normal 12 2 3 2 5 3" xfId="46994" xr:uid="{00000000-0005-0000-0000-0000A5510000}"/>
    <cellStyle name="Normal 12 2 3 2 6" xfId="15722" xr:uid="{00000000-0005-0000-0000-0000A6510000}"/>
    <cellStyle name="Normal 12 2 3 2 6 2" xfId="34682" xr:uid="{00000000-0005-0000-0000-0000A7510000}"/>
    <cellStyle name="Normal 12 2 3 2 6 3" xfId="53146" xr:uid="{00000000-0005-0000-0000-0000A8510000}"/>
    <cellStyle name="Normal 12 2 3 2 7" xfId="22377" xr:uid="{00000000-0005-0000-0000-0000A9510000}"/>
    <cellStyle name="Normal 12 2 3 2 8" xfId="40841" xr:uid="{00000000-0005-0000-0000-0000AA510000}"/>
    <cellStyle name="Normal 12 2 3 3" xfId="4048" xr:uid="{00000000-0005-0000-0000-0000AB510000}"/>
    <cellStyle name="Normal 12 2 3 3 2" xfId="5661" xr:uid="{00000000-0005-0000-0000-0000AC510000}"/>
    <cellStyle name="Normal 12 2 3 3 2 2" xfId="8746" xr:uid="{00000000-0005-0000-0000-0000AD510000}"/>
    <cellStyle name="Normal 12 2 3 3 2 2 2" xfId="14938" xr:uid="{00000000-0005-0000-0000-0000AE510000}"/>
    <cellStyle name="Normal 12 2 3 3 2 2 2 2" xfId="33898" xr:uid="{00000000-0005-0000-0000-0000AF510000}"/>
    <cellStyle name="Normal 12 2 3 3 2 2 2 3" xfId="52362" xr:uid="{00000000-0005-0000-0000-0000B0510000}"/>
    <cellStyle name="Normal 12 2 3 3 2 2 3" xfId="21090" xr:uid="{00000000-0005-0000-0000-0000B1510000}"/>
    <cellStyle name="Normal 12 2 3 3 2 2 3 2" xfId="40050" xr:uid="{00000000-0005-0000-0000-0000B2510000}"/>
    <cellStyle name="Normal 12 2 3 3 2 2 3 3" xfId="58514" xr:uid="{00000000-0005-0000-0000-0000B3510000}"/>
    <cellStyle name="Normal 12 2 3 3 2 2 4" xfId="27745" xr:uid="{00000000-0005-0000-0000-0000B4510000}"/>
    <cellStyle name="Normal 12 2 3 3 2 2 5" xfId="46209" xr:uid="{00000000-0005-0000-0000-0000B5510000}"/>
    <cellStyle name="Normal 12 2 3 3 2 3" xfId="11872" xr:uid="{00000000-0005-0000-0000-0000B6510000}"/>
    <cellStyle name="Normal 12 2 3 3 2 3 2" xfId="30832" xr:uid="{00000000-0005-0000-0000-0000B7510000}"/>
    <cellStyle name="Normal 12 2 3 3 2 3 3" xfId="49296" xr:uid="{00000000-0005-0000-0000-0000B8510000}"/>
    <cellStyle name="Normal 12 2 3 3 2 4" xfId="18024" xr:uid="{00000000-0005-0000-0000-0000B9510000}"/>
    <cellStyle name="Normal 12 2 3 3 2 4 2" xfId="36984" xr:uid="{00000000-0005-0000-0000-0000BA510000}"/>
    <cellStyle name="Normal 12 2 3 3 2 4 3" xfId="55448" xr:uid="{00000000-0005-0000-0000-0000BB510000}"/>
    <cellStyle name="Normal 12 2 3 3 2 5" xfId="24679" xr:uid="{00000000-0005-0000-0000-0000BC510000}"/>
    <cellStyle name="Normal 12 2 3 3 2 6" xfId="43143" xr:uid="{00000000-0005-0000-0000-0000BD510000}"/>
    <cellStyle name="Normal 12 2 3 3 3" xfId="7211" xr:uid="{00000000-0005-0000-0000-0000BE510000}"/>
    <cellStyle name="Normal 12 2 3 3 3 2" xfId="13404" xr:uid="{00000000-0005-0000-0000-0000BF510000}"/>
    <cellStyle name="Normal 12 2 3 3 3 2 2" xfId="32364" xr:uid="{00000000-0005-0000-0000-0000C0510000}"/>
    <cellStyle name="Normal 12 2 3 3 3 2 3" xfId="50828" xr:uid="{00000000-0005-0000-0000-0000C1510000}"/>
    <cellStyle name="Normal 12 2 3 3 3 3" xfId="19556" xr:uid="{00000000-0005-0000-0000-0000C2510000}"/>
    <cellStyle name="Normal 12 2 3 3 3 3 2" xfId="38516" xr:uid="{00000000-0005-0000-0000-0000C3510000}"/>
    <cellStyle name="Normal 12 2 3 3 3 3 3" xfId="56980" xr:uid="{00000000-0005-0000-0000-0000C4510000}"/>
    <cellStyle name="Normal 12 2 3 3 3 4" xfId="26211" xr:uid="{00000000-0005-0000-0000-0000C5510000}"/>
    <cellStyle name="Normal 12 2 3 3 3 5" xfId="44675" xr:uid="{00000000-0005-0000-0000-0000C6510000}"/>
    <cellStyle name="Normal 12 2 3 3 4" xfId="10338" xr:uid="{00000000-0005-0000-0000-0000C7510000}"/>
    <cellStyle name="Normal 12 2 3 3 4 2" xfId="29298" xr:uid="{00000000-0005-0000-0000-0000C8510000}"/>
    <cellStyle name="Normal 12 2 3 3 4 3" xfId="47762" xr:uid="{00000000-0005-0000-0000-0000C9510000}"/>
    <cellStyle name="Normal 12 2 3 3 5" xfId="16490" xr:uid="{00000000-0005-0000-0000-0000CA510000}"/>
    <cellStyle name="Normal 12 2 3 3 5 2" xfId="35450" xr:uid="{00000000-0005-0000-0000-0000CB510000}"/>
    <cellStyle name="Normal 12 2 3 3 5 3" xfId="53914" xr:uid="{00000000-0005-0000-0000-0000CC510000}"/>
    <cellStyle name="Normal 12 2 3 3 6" xfId="23145" xr:uid="{00000000-0005-0000-0000-0000CD510000}"/>
    <cellStyle name="Normal 12 2 3 3 7" xfId="41609" xr:uid="{00000000-0005-0000-0000-0000CE510000}"/>
    <cellStyle name="Normal 12 2 3 4" xfId="4879" xr:uid="{00000000-0005-0000-0000-0000CF510000}"/>
    <cellStyle name="Normal 12 2 3 4 2" xfId="7977" xr:uid="{00000000-0005-0000-0000-0000D0510000}"/>
    <cellStyle name="Normal 12 2 3 4 2 2" xfId="14169" xr:uid="{00000000-0005-0000-0000-0000D1510000}"/>
    <cellStyle name="Normal 12 2 3 4 2 2 2" xfId="33129" xr:uid="{00000000-0005-0000-0000-0000D2510000}"/>
    <cellStyle name="Normal 12 2 3 4 2 2 3" xfId="51593" xr:uid="{00000000-0005-0000-0000-0000D3510000}"/>
    <cellStyle name="Normal 12 2 3 4 2 3" xfId="20321" xr:uid="{00000000-0005-0000-0000-0000D4510000}"/>
    <cellStyle name="Normal 12 2 3 4 2 3 2" xfId="39281" xr:uid="{00000000-0005-0000-0000-0000D5510000}"/>
    <cellStyle name="Normal 12 2 3 4 2 3 3" xfId="57745" xr:uid="{00000000-0005-0000-0000-0000D6510000}"/>
    <cellStyle name="Normal 12 2 3 4 2 4" xfId="26976" xr:uid="{00000000-0005-0000-0000-0000D7510000}"/>
    <cellStyle name="Normal 12 2 3 4 2 5" xfId="45440" xr:uid="{00000000-0005-0000-0000-0000D8510000}"/>
    <cellStyle name="Normal 12 2 3 4 3" xfId="11103" xr:uid="{00000000-0005-0000-0000-0000D9510000}"/>
    <cellStyle name="Normal 12 2 3 4 3 2" xfId="30063" xr:uid="{00000000-0005-0000-0000-0000DA510000}"/>
    <cellStyle name="Normal 12 2 3 4 3 3" xfId="48527" xr:uid="{00000000-0005-0000-0000-0000DB510000}"/>
    <cellStyle name="Normal 12 2 3 4 4" xfId="17255" xr:uid="{00000000-0005-0000-0000-0000DC510000}"/>
    <cellStyle name="Normal 12 2 3 4 4 2" xfId="36215" xr:uid="{00000000-0005-0000-0000-0000DD510000}"/>
    <cellStyle name="Normal 12 2 3 4 4 3" xfId="54679" xr:uid="{00000000-0005-0000-0000-0000DE510000}"/>
    <cellStyle name="Normal 12 2 3 4 5" xfId="23910" xr:uid="{00000000-0005-0000-0000-0000DF510000}"/>
    <cellStyle name="Normal 12 2 3 4 6" xfId="42374" xr:uid="{00000000-0005-0000-0000-0000E0510000}"/>
    <cellStyle name="Normal 12 2 3 5" xfId="6442" xr:uid="{00000000-0005-0000-0000-0000E1510000}"/>
    <cellStyle name="Normal 12 2 3 5 2" xfId="12635" xr:uid="{00000000-0005-0000-0000-0000E2510000}"/>
    <cellStyle name="Normal 12 2 3 5 2 2" xfId="31595" xr:uid="{00000000-0005-0000-0000-0000E3510000}"/>
    <cellStyle name="Normal 12 2 3 5 2 3" xfId="50059" xr:uid="{00000000-0005-0000-0000-0000E4510000}"/>
    <cellStyle name="Normal 12 2 3 5 3" xfId="18787" xr:uid="{00000000-0005-0000-0000-0000E5510000}"/>
    <cellStyle name="Normal 12 2 3 5 3 2" xfId="37747" xr:uid="{00000000-0005-0000-0000-0000E6510000}"/>
    <cellStyle name="Normal 12 2 3 5 3 3" xfId="56211" xr:uid="{00000000-0005-0000-0000-0000E7510000}"/>
    <cellStyle name="Normal 12 2 3 5 4" xfId="25442" xr:uid="{00000000-0005-0000-0000-0000E8510000}"/>
    <cellStyle name="Normal 12 2 3 5 5" xfId="43906" xr:uid="{00000000-0005-0000-0000-0000E9510000}"/>
    <cellStyle name="Normal 12 2 3 6" xfId="9569" xr:uid="{00000000-0005-0000-0000-0000EA510000}"/>
    <cellStyle name="Normal 12 2 3 6 2" xfId="28529" xr:uid="{00000000-0005-0000-0000-0000EB510000}"/>
    <cellStyle name="Normal 12 2 3 6 3" xfId="46993" xr:uid="{00000000-0005-0000-0000-0000EC510000}"/>
    <cellStyle name="Normal 12 2 3 7" xfId="15721" xr:uid="{00000000-0005-0000-0000-0000ED510000}"/>
    <cellStyle name="Normal 12 2 3 7 2" xfId="34681" xr:uid="{00000000-0005-0000-0000-0000EE510000}"/>
    <cellStyle name="Normal 12 2 3 7 3" xfId="53145" xr:uid="{00000000-0005-0000-0000-0000EF510000}"/>
    <cellStyle name="Normal 12 2 3 8" xfId="22376" xr:uid="{00000000-0005-0000-0000-0000F0510000}"/>
    <cellStyle name="Normal 12 2 3 9" xfId="40840" xr:uid="{00000000-0005-0000-0000-0000F1510000}"/>
    <cellStyle name="Normal 12 2 4" xfId="2575" xr:uid="{00000000-0005-0000-0000-0000F2510000}"/>
    <cellStyle name="Normal 12 2 4 2" xfId="2576" xr:uid="{00000000-0005-0000-0000-0000F3510000}"/>
    <cellStyle name="Normal 12 2 4 2 2" xfId="4051" xr:uid="{00000000-0005-0000-0000-0000F4510000}"/>
    <cellStyle name="Normal 12 2 4 2 2 2" xfId="5664" xr:uid="{00000000-0005-0000-0000-0000F5510000}"/>
    <cellStyle name="Normal 12 2 4 2 2 2 2" xfId="8749" xr:uid="{00000000-0005-0000-0000-0000F6510000}"/>
    <cellStyle name="Normal 12 2 4 2 2 2 2 2" xfId="14941" xr:uid="{00000000-0005-0000-0000-0000F7510000}"/>
    <cellStyle name="Normal 12 2 4 2 2 2 2 2 2" xfId="33901" xr:uid="{00000000-0005-0000-0000-0000F8510000}"/>
    <cellStyle name="Normal 12 2 4 2 2 2 2 2 3" xfId="52365" xr:uid="{00000000-0005-0000-0000-0000F9510000}"/>
    <cellStyle name="Normal 12 2 4 2 2 2 2 3" xfId="21093" xr:uid="{00000000-0005-0000-0000-0000FA510000}"/>
    <cellStyle name="Normal 12 2 4 2 2 2 2 3 2" xfId="40053" xr:uid="{00000000-0005-0000-0000-0000FB510000}"/>
    <cellStyle name="Normal 12 2 4 2 2 2 2 3 3" xfId="58517" xr:uid="{00000000-0005-0000-0000-0000FC510000}"/>
    <cellStyle name="Normal 12 2 4 2 2 2 2 4" xfId="27748" xr:uid="{00000000-0005-0000-0000-0000FD510000}"/>
    <cellStyle name="Normal 12 2 4 2 2 2 2 5" xfId="46212" xr:uid="{00000000-0005-0000-0000-0000FE510000}"/>
    <cellStyle name="Normal 12 2 4 2 2 2 3" xfId="11875" xr:uid="{00000000-0005-0000-0000-0000FF510000}"/>
    <cellStyle name="Normal 12 2 4 2 2 2 3 2" xfId="30835" xr:uid="{00000000-0005-0000-0000-000000520000}"/>
    <cellStyle name="Normal 12 2 4 2 2 2 3 3" xfId="49299" xr:uid="{00000000-0005-0000-0000-000001520000}"/>
    <cellStyle name="Normal 12 2 4 2 2 2 4" xfId="18027" xr:uid="{00000000-0005-0000-0000-000002520000}"/>
    <cellStyle name="Normal 12 2 4 2 2 2 4 2" xfId="36987" xr:uid="{00000000-0005-0000-0000-000003520000}"/>
    <cellStyle name="Normal 12 2 4 2 2 2 4 3" xfId="55451" xr:uid="{00000000-0005-0000-0000-000004520000}"/>
    <cellStyle name="Normal 12 2 4 2 2 2 5" xfId="24682" xr:uid="{00000000-0005-0000-0000-000005520000}"/>
    <cellStyle name="Normal 12 2 4 2 2 2 6" xfId="43146" xr:uid="{00000000-0005-0000-0000-000006520000}"/>
    <cellStyle name="Normal 12 2 4 2 2 3" xfId="7214" xr:uid="{00000000-0005-0000-0000-000007520000}"/>
    <cellStyle name="Normal 12 2 4 2 2 3 2" xfId="13407" xr:uid="{00000000-0005-0000-0000-000008520000}"/>
    <cellStyle name="Normal 12 2 4 2 2 3 2 2" xfId="32367" xr:uid="{00000000-0005-0000-0000-000009520000}"/>
    <cellStyle name="Normal 12 2 4 2 2 3 2 3" xfId="50831" xr:uid="{00000000-0005-0000-0000-00000A520000}"/>
    <cellStyle name="Normal 12 2 4 2 2 3 3" xfId="19559" xr:uid="{00000000-0005-0000-0000-00000B520000}"/>
    <cellStyle name="Normal 12 2 4 2 2 3 3 2" xfId="38519" xr:uid="{00000000-0005-0000-0000-00000C520000}"/>
    <cellStyle name="Normal 12 2 4 2 2 3 3 3" xfId="56983" xr:uid="{00000000-0005-0000-0000-00000D520000}"/>
    <cellStyle name="Normal 12 2 4 2 2 3 4" xfId="26214" xr:uid="{00000000-0005-0000-0000-00000E520000}"/>
    <cellStyle name="Normal 12 2 4 2 2 3 5" xfId="44678" xr:uid="{00000000-0005-0000-0000-00000F520000}"/>
    <cellStyle name="Normal 12 2 4 2 2 4" xfId="10341" xr:uid="{00000000-0005-0000-0000-000010520000}"/>
    <cellStyle name="Normal 12 2 4 2 2 4 2" xfId="29301" xr:uid="{00000000-0005-0000-0000-000011520000}"/>
    <cellStyle name="Normal 12 2 4 2 2 4 3" xfId="47765" xr:uid="{00000000-0005-0000-0000-000012520000}"/>
    <cellStyle name="Normal 12 2 4 2 2 5" xfId="16493" xr:uid="{00000000-0005-0000-0000-000013520000}"/>
    <cellStyle name="Normal 12 2 4 2 2 5 2" xfId="35453" xr:uid="{00000000-0005-0000-0000-000014520000}"/>
    <cellStyle name="Normal 12 2 4 2 2 5 3" xfId="53917" xr:uid="{00000000-0005-0000-0000-000015520000}"/>
    <cellStyle name="Normal 12 2 4 2 2 6" xfId="23148" xr:uid="{00000000-0005-0000-0000-000016520000}"/>
    <cellStyle name="Normal 12 2 4 2 2 7" xfId="41612" xr:uid="{00000000-0005-0000-0000-000017520000}"/>
    <cellStyle name="Normal 12 2 4 2 3" xfId="4882" xr:uid="{00000000-0005-0000-0000-000018520000}"/>
    <cellStyle name="Normal 12 2 4 2 3 2" xfId="7980" xr:uid="{00000000-0005-0000-0000-000019520000}"/>
    <cellStyle name="Normal 12 2 4 2 3 2 2" xfId="14172" xr:uid="{00000000-0005-0000-0000-00001A520000}"/>
    <cellStyle name="Normal 12 2 4 2 3 2 2 2" xfId="33132" xr:uid="{00000000-0005-0000-0000-00001B520000}"/>
    <cellStyle name="Normal 12 2 4 2 3 2 2 3" xfId="51596" xr:uid="{00000000-0005-0000-0000-00001C520000}"/>
    <cellStyle name="Normal 12 2 4 2 3 2 3" xfId="20324" xr:uid="{00000000-0005-0000-0000-00001D520000}"/>
    <cellStyle name="Normal 12 2 4 2 3 2 3 2" xfId="39284" xr:uid="{00000000-0005-0000-0000-00001E520000}"/>
    <cellStyle name="Normal 12 2 4 2 3 2 3 3" xfId="57748" xr:uid="{00000000-0005-0000-0000-00001F520000}"/>
    <cellStyle name="Normal 12 2 4 2 3 2 4" xfId="26979" xr:uid="{00000000-0005-0000-0000-000020520000}"/>
    <cellStyle name="Normal 12 2 4 2 3 2 5" xfId="45443" xr:uid="{00000000-0005-0000-0000-000021520000}"/>
    <cellStyle name="Normal 12 2 4 2 3 3" xfId="11106" xr:uid="{00000000-0005-0000-0000-000022520000}"/>
    <cellStyle name="Normal 12 2 4 2 3 3 2" xfId="30066" xr:uid="{00000000-0005-0000-0000-000023520000}"/>
    <cellStyle name="Normal 12 2 4 2 3 3 3" xfId="48530" xr:uid="{00000000-0005-0000-0000-000024520000}"/>
    <cellStyle name="Normal 12 2 4 2 3 4" xfId="17258" xr:uid="{00000000-0005-0000-0000-000025520000}"/>
    <cellStyle name="Normal 12 2 4 2 3 4 2" xfId="36218" xr:uid="{00000000-0005-0000-0000-000026520000}"/>
    <cellStyle name="Normal 12 2 4 2 3 4 3" xfId="54682" xr:uid="{00000000-0005-0000-0000-000027520000}"/>
    <cellStyle name="Normal 12 2 4 2 3 5" xfId="23913" xr:uid="{00000000-0005-0000-0000-000028520000}"/>
    <cellStyle name="Normal 12 2 4 2 3 6" xfId="42377" xr:uid="{00000000-0005-0000-0000-000029520000}"/>
    <cellStyle name="Normal 12 2 4 2 4" xfId="6445" xr:uid="{00000000-0005-0000-0000-00002A520000}"/>
    <cellStyle name="Normal 12 2 4 2 4 2" xfId="12638" xr:uid="{00000000-0005-0000-0000-00002B520000}"/>
    <cellStyle name="Normal 12 2 4 2 4 2 2" xfId="31598" xr:uid="{00000000-0005-0000-0000-00002C520000}"/>
    <cellStyle name="Normal 12 2 4 2 4 2 3" xfId="50062" xr:uid="{00000000-0005-0000-0000-00002D520000}"/>
    <cellStyle name="Normal 12 2 4 2 4 3" xfId="18790" xr:uid="{00000000-0005-0000-0000-00002E520000}"/>
    <cellStyle name="Normal 12 2 4 2 4 3 2" xfId="37750" xr:uid="{00000000-0005-0000-0000-00002F520000}"/>
    <cellStyle name="Normal 12 2 4 2 4 3 3" xfId="56214" xr:uid="{00000000-0005-0000-0000-000030520000}"/>
    <cellStyle name="Normal 12 2 4 2 4 4" xfId="25445" xr:uid="{00000000-0005-0000-0000-000031520000}"/>
    <cellStyle name="Normal 12 2 4 2 4 5" xfId="43909" xr:uid="{00000000-0005-0000-0000-000032520000}"/>
    <cellStyle name="Normal 12 2 4 2 5" xfId="9572" xr:uid="{00000000-0005-0000-0000-000033520000}"/>
    <cellStyle name="Normal 12 2 4 2 5 2" xfId="28532" xr:uid="{00000000-0005-0000-0000-000034520000}"/>
    <cellStyle name="Normal 12 2 4 2 5 3" xfId="46996" xr:uid="{00000000-0005-0000-0000-000035520000}"/>
    <cellStyle name="Normal 12 2 4 2 6" xfId="15724" xr:uid="{00000000-0005-0000-0000-000036520000}"/>
    <cellStyle name="Normal 12 2 4 2 6 2" xfId="34684" xr:uid="{00000000-0005-0000-0000-000037520000}"/>
    <cellStyle name="Normal 12 2 4 2 6 3" xfId="53148" xr:uid="{00000000-0005-0000-0000-000038520000}"/>
    <cellStyle name="Normal 12 2 4 2 7" xfId="22379" xr:uid="{00000000-0005-0000-0000-000039520000}"/>
    <cellStyle name="Normal 12 2 4 2 8" xfId="40843" xr:uid="{00000000-0005-0000-0000-00003A520000}"/>
    <cellStyle name="Normal 12 2 4 3" xfId="4050" xr:uid="{00000000-0005-0000-0000-00003B520000}"/>
    <cellStyle name="Normal 12 2 4 3 2" xfId="5663" xr:uid="{00000000-0005-0000-0000-00003C520000}"/>
    <cellStyle name="Normal 12 2 4 3 2 2" xfId="8748" xr:uid="{00000000-0005-0000-0000-00003D520000}"/>
    <cellStyle name="Normal 12 2 4 3 2 2 2" xfId="14940" xr:uid="{00000000-0005-0000-0000-00003E520000}"/>
    <cellStyle name="Normal 12 2 4 3 2 2 2 2" xfId="33900" xr:uid="{00000000-0005-0000-0000-00003F520000}"/>
    <cellStyle name="Normal 12 2 4 3 2 2 2 3" xfId="52364" xr:uid="{00000000-0005-0000-0000-000040520000}"/>
    <cellStyle name="Normal 12 2 4 3 2 2 3" xfId="21092" xr:uid="{00000000-0005-0000-0000-000041520000}"/>
    <cellStyle name="Normal 12 2 4 3 2 2 3 2" xfId="40052" xr:uid="{00000000-0005-0000-0000-000042520000}"/>
    <cellStyle name="Normal 12 2 4 3 2 2 3 3" xfId="58516" xr:uid="{00000000-0005-0000-0000-000043520000}"/>
    <cellStyle name="Normal 12 2 4 3 2 2 4" xfId="27747" xr:uid="{00000000-0005-0000-0000-000044520000}"/>
    <cellStyle name="Normal 12 2 4 3 2 2 5" xfId="46211" xr:uid="{00000000-0005-0000-0000-000045520000}"/>
    <cellStyle name="Normal 12 2 4 3 2 3" xfId="11874" xr:uid="{00000000-0005-0000-0000-000046520000}"/>
    <cellStyle name="Normal 12 2 4 3 2 3 2" xfId="30834" xr:uid="{00000000-0005-0000-0000-000047520000}"/>
    <cellStyle name="Normal 12 2 4 3 2 3 3" xfId="49298" xr:uid="{00000000-0005-0000-0000-000048520000}"/>
    <cellStyle name="Normal 12 2 4 3 2 4" xfId="18026" xr:uid="{00000000-0005-0000-0000-000049520000}"/>
    <cellStyle name="Normal 12 2 4 3 2 4 2" xfId="36986" xr:uid="{00000000-0005-0000-0000-00004A520000}"/>
    <cellStyle name="Normal 12 2 4 3 2 4 3" xfId="55450" xr:uid="{00000000-0005-0000-0000-00004B520000}"/>
    <cellStyle name="Normal 12 2 4 3 2 5" xfId="24681" xr:uid="{00000000-0005-0000-0000-00004C520000}"/>
    <cellStyle name="Normal 12 2 4 3 2 6" xfId="43145" xr:uid="{00000000-0005-0000-0000-00004D520000}"/>
    <cellStyle name="Normal 12 2 4 3 3" xfId="7213" xr:uid="{00000000-0005-0000-0000-00004E520000}"/>
    <cellStyle name="Normal 12 2 4 3 3 2" xfId="13406" xr:uid="{00000000-0005-0000-0000-00004F520000}"/>
    <cellStyle name="Normal 12 2 4 3 3 2 2" xfId="32366" xr:uid="{00000000-0005-0000-0000-000050520000}"/>
    <cellStyle name="Normal 12 2 4 3 3 2 3" xfId="50830" xr:uid="{00000000-0005-0000-0000-000051520000}"/>
    <cellStyle name="Normal 12 2 4 3 3 3" xfId="19558" xr:uid="{00000000-0005-0000-0000-000052520000}"/>
    <cellStyle name="Normal 12 2 4 3 3 3 2" xfId="38518" xr:uid="{00000000-0005-0000-0000-000053520000}"/>
    <cellStyle name="Normal 12 2 4 3 3 3 3" xfId="56982" xr:uid="{00000000-0005-0000-0000-000054520000}"/>
    <cellStyle name="Normal 12 2 4 3 3 4" xfId="26213" xr:uid="{00000000-0005-0000-0000-000055520000}"/>
    <cellStyle name="Normal 12 2 4 3 3 5" xfId="44677" xr:uid="{00000000-0005-0000-0000-000056520000}"/>
    <cellStyle name="Normal 12 2 4 3 4" xfId="10340" xr:uid="{00000000-0005-0000-0000-000057520000}"/>
    <cellStyle name="Normal 12 2 4 3 4 2" xfId="29300" xr:uid="{00000000-0005-0000-0000-000058520000}"/>
    <cellStyle name="Normal 12 2 4 3 4 3" xfId="47764" xr:uid="{00000000-0005-0000-0000-000059520000}"/>
    <cellStyle name="Normal 12 2 4 3 5" xfId="16492" xr:uid="{00000000-0005-0000-0000-00005A520000}"/>
    <cellStyle name="Normal 12 2 4 3 5 2" xfId="35452" xr:uid="{00000000-0005-0000-0000-00005B520000}"/>
    <cellStyle name="Normal 12 2 4 3 5 3" xfId="53916" xr:uid="{00000000-0005-0000-0000-00005C520000}"/>
    <cellStyle name="Normal 12 2 4 3 6" xfId="23147" xr:uid="{00000000-0005-0000-0000-00005D520000}"/>
    <cellStyle name="Normal 12 2 4 3 7" xfId="41611" xr:uid="{00000000-0005-0000-0000-00005E520000}"/>
    <cellStyle name="Normal 12 2 4 4" xfId="4881" xr:uid="{00000000-0005-0000-0000-00005F520000}"/>
    <cellStyle name="Normal 12 2 4 4 2" xfId="7979" xr:uid="{00000000-0005-0000-0000-000060520000}"/>
    <cellStyle name="Normal 12 2 4 4 2 2" xfId="14171" xr:uid="{00000000-0005-0000-0000-000061520000}"/>
    <cellStyle name="Normal 12 2 4 4 2 2 2" xfId="33131" xr:uid="{00000000-0005-0000-0000-000062520000}"/>
    <cellStyle name="Normal 12 2 4 4 2 2 3" xfId="51595" xr:uid="{00000000-0005-0000-0000-000063520000}"/>
    <cellStyle name="Normal 12 2 4 4 2 3" xfId="20323" xr:uid="{00000000-0005-0000-0000-000064520000}"/>
    <cellStyle name="Normal 12 2 4 4 2 3 2" xfId="39283" xr:uid="{00000000-0005-0000-0000-000065520000}"/>
    <cellStyle name="Normal 12 2 4 4 2 3 3" xfId="57747" xr:uid="{00000000-0005-0000-0000-000066520000}"/>
    <cellStyle name="Normal 12 2 4 4 2 4" xfId="26978" xr:uid="{00000000-0005-0000-0000-000067520000}"/>
    <cellStyle name="Normal 12 2 4 4 2 5" xfId="45442" xr:uid="{00000000-0005-0000-0000-000068520000}"/>
    <cellStyle name="Normal 12 2 4 4 3" xfId="11105" xr:uid="{00000000-0005-0000-0000-000069520000}"/>
    <cellStyle name="Normal 12 2 4 4 3 2" xfId="30065" xr:uid="{00000000-0005-0000-0000-00006A520000}"/>
    <cellStyle name="Normal 12 2 4 4 3 3" xfId="48529" xr:uid="{00000000-0005-0000-0000-00006B520000}"/>
    <cellStyle name="Normal 12 2 4 4 4" xfId="17257" xr:uid="{00000000-0005-0000-0000-00006C520000}"/>
    <cellStyle name="Normal 12 2 4 4 4 2" xfId="36217" xr:uid="{00000000-0005-0000-0000-00006D520000}"/>
    <cellStyle name="Normal 12 2 4 4 4 3" xfId="54681" xr:uid="{00000000-0005-0000-0000-00006E520000}"/>
    <cellStyle name="Normal 12 2 4 4 5" xfId="23912" xr:uid="{00000000-0005-0000-0000-00006F520000}"/>
    <cellStyle name="Normal 12 2 4 4 6" xfId="42376" xr:uid="{00000000-0005-0000-0000-000070520000}"/>
    <cellStyle name="Normal 12 2 4 5" xfId="6444" xr:uid="{00000000-0005-0000-0000-000071520000}"/>
    <cellStyle name="Normal 12 2 4 5 2" xfId="12637" xr:uid="{00000000-0005-0000-0000-000072520000}"/>
    <cellStyle name="Normal 12 2 4 5 2 2" xfId="31597" xr:uid="{00000000-0005-0000-0000-000073520000}"/>
    <cellStyle name="Normal 12 2 4 5 2 3" xfId="50061" xr:uid="{00000000-0005-0000-0000-000074520000}"/>
    <cellStyle name="Normal 12 2 4 5 3" xfId="18789" xr:uid="{00000000-0005-0000-0000-000075520000}"/>
    <cellStyle name="Normal 12 2 4 5 3 2" xfId="37749" xr:uid="{00000000-0005-0000-0000-000076520000}"/>
    <cellStyle name="Normal 12 2 4 5 3 3" xfId="56213" xr:uid="{00000000-0005-0000-0000-000077520000}"/>
    <cellStyle name="Normal 12 2 4 5 4" xfId="25444" xr:uid="{00000000-0005-0000-0000-000078520000}"/>
    <cellStyle name="Normal 12 2 4 5 5" xfId="43908" xr:uid="{00000000-0005-0000-0000-000079520000}"/>
    <cellStyle name="Normal 12 2 4 6" xfId="9571" xr:uid="{00000000-0005-0000-0000-00007A520000}"/>
    <cellStyle name="Normal 12 2 4 6 2" xfId="28531" xr:uid="{00000000-0005-0000-0000-00007B520000}"/>
    <cellStyle name="Normal 12 2 4 6 3" xfId="46995" xr:uid="{00000000-0005-0000-0000-00007C520000}"/>
    <cellStyle name="Normal 12 2 4 7" xfId="15723" xr:uid="{00000000-0005-0000-0000-00007D520000}"/>
    <cellStyle name="Normal 12 2 4 7 2" xfId="34683" xr:uid="{00000000-0005-0000-0000-00007E520000}"/>
    <cellStyle name="Normal 12 2 4 7 3" xfId="53147" xr:uid="{00000000-0005-0000-0000-00007F520000}"/>
    <cellStyle name="Normal 12 2 4 8" xfId="22378" xr:uid="{00000000-0005-0000-0000-000080520000}"/>
    <cellStyle name="Normal 12 2 4 9" xfId="40842" xr:uid="{00000000-0005-0000-0000-000081520000}"/>
    <cellStyle name="Normal 12 2 5" xfId="2577" xr:uid="{00000000-0005-0000-0000-000082520000}"/>
    <cellStyle name="Normal 12 2 5 2" xfId="2578" xr:uid="{00000000-0005-0000-0000-000083520000}"/>
    <cellStyle name="Normal 12 2 5 2 2" xfId="4052" xr:uid="{00000000-0005-0000-0000-000084520000}"/>
    <cellStyle name="Normal 12 2 5 2 2 2" xfId="5665" xr:uid="{00000000-0005-0000-0000-000085520000}"/>
    <cellStyle name="Normal 12 2 5 2 2 2 2" xfId="8750" xr:uid="{00000000-0005-0000-0000-000086520000}"/>
    <cellStyle name="Normal 12 2 5 2 2 2 2 2" xfId="14942" xr:uid="{00000000-0005-0000-0000-000087520000}"/>
    <cellStyle name="Normal 12 2 5 2 2 2 2 2 2" xfId="33902" xr:uid="{00000000-0005-0000-0000-000088520000}"/>
    <cellStyle name="Normal 12 2 5 2 2 2 2 2 3" xfId="52366" xr:uid="{00000000-0005-0000-0000-000089520000}"/>
    <cellStyle name="Normal 12 2 5 2 2 2 2 3" xfId="21094" xr:uid="{00000000-0005-0000-0000-00008A520000}"/>
    <cellStyle name="Normal 12 2 5 2 2 2 2 3 2" xfId="40054" xr:uid="{00000000-0005-0000-0000-00008B520000}"/>
    <cellStyle name="Normal 12 2 5 2 2 2 2 3 3" xfId="58518" xr:uid="{00000000-0005-0000-0000-00008C520000}"/>
    <cellStyle name="Normal 12 2 5 2 2 2 2 4" xfId="27749" xr:uid="{00000000-0005-0000-0000-00008D520000}"/>
    <cellStyle name="Normal 12 2 5 2 2 2 2 5" xfId="46213" xr:uid="{00000000-0005-0000-0000-00008E520000}"/>
    <cellStyle name="Normal 12 2 5 2 2 2 3" xfId="11876" xr:uid="{00000000-0005-0000-0000-00008F520000}"/>
    <cellStyle name="Normal 12 2 5 2 2 2 3 2" xfId="30836" xr:uid="{00000000-0005-0000-0000-000090520000}"/>
    <cellStyle name="Normal 12 2 5 2 2 2 3 3" xfId="49300" xr:uid="{00000000-0005-0000-0000-000091520000}"/>
    <cellStyle name="Normal 12 2 5 2 2 2 4" xfId="18028" xr:uid="{00000000-0005-0000-0000-000092520000}"/>
    <cellStyle name="Normal 12 2 5 2 2 2 4 2" xfId="36988" xr:uid="{00000000-0005-0000-0000-000093520000}"/>
    <cellStyle name="Normal 12 2 5 2 2 2 4 3" xfId="55452" xr:uid="{00000000-0005-0000-0000-000094520000}"/>
    <cellStyle name="Normal 12 2 5 2 2 2 5" xfId="24683" xr:uid="{00000000-0005-0000-0000-000095520000}"/>
    <cellStyle name="Normal 12 2 5 2 2 2 6" xfId="43147" xr:uid="{00000000-0005-0000-0000-000096520000}"/>
    <cellStyle name="Normal 12 2 5 2 2 3" xfId="7215" xr:uid="{00000000-0005-0000-0000-000097520000}"/>
    <cellStyle name="Normal 12 2 5 2 2 3 2" xfId="13408" xr:uid="{00000000-0005-0000-0000-000098520000}"/>
    <cellStyle name="Normal 12 2 5 2 2 3 2 2" xfId="32368" xr:uid="{00000000-0005-0000-0000-000099520000}"/>
    <cellStyle name="Normal 12 2 5 2 2 3 2 3" xfId="50832" xr:uid="{00000000-0005-0000-0000-00009A520000}"/>
    <cellStyle name="Normal 12 2 5 2 2 3 3" xfId="19560" xr:uid="{00000000-0005-0000-0000-00009B520000}"/>
    <cellStyle name="Normal 12 2 5 2 2 3 3 2" xfId="38520" xr:uid="{00000000-0005-0000-0000-00009C520000}"/>
    <cellStyle name="Normal 12 2 5 2 2 3 3 3" xfId="56984" xr:uid="{00000000-0005-0000-0000-00009D520000}"/>
    <cellStyle name="Normal 12 2 5 2 2 3 4" xfId="26215" xr:uid="{00000000-0005-0000-0000-00009E520000}"/>
    <cellStyle name="Normal 12 2 5 2 2 3 5" xfId="44679" xr:uid="{00000000-0005-0000-0000-00009F520000}"/>
    <cellStyle name="Normal 12 2 5 2 2 4" xfId="10342" xr:uid="{00000000-0005-0000-0000-0000A0520000}"/>
    <cellStyle name="Normal 12 2 5 2 2 4 2" xfId="29302" xr:uid="{00000000-0005-0000-0000-0000A1520000}"/>
    <cellStyle name="Normal 12 2 5 2 2 4 3" xfId="47766" xr:uid="{00000000-0005-0000-0000-0000A2520000}"/>
    <cellStyle name="Normal 12 2 5 2 2 5" xfId="16494" xr:uid="{00000000-0005-0000-0000-0000A3520000}"/>
    <cellStyle name="Normal 12 2 5 2 2 5 2" xfId="35454" xr:uid="{00000000-0005-0000-0000-0000A4520000}"/>
    <cellStyle name="Normal 12 2 5 2 2 5 3" xfId="53918" xr:uid="{00000000-0005-0000-0000-0000A5520000}"/>
    <cellStyle name="Normal 12 2 5 2 2 6" xfId="23149" xr:uid="{00000000-0005-0000-0000-0000A6520000}"/>
    <cellStyle name="Normal 12 2 5 2 2 7" xfId="41613" xr:uid="{00000000-0005-0000-0000-0000A7520000}"/>
    <cellStyle name="Normal 12 2 5 2 3" xfId="4883" xr:uid="{00000000-0005-0000-0000-0000A8520000}"/>
    <cellStyle name="Normal 12 2 5 2 3 2" xfId="7981" xr:uid="{00000000-0005-0000-0000-0000A9520000}"/>
    <cellStyle name="Normal 12 2 5 2 3 2 2" xfId="14173" xr:uid="{00000000-0005-0000-0000-0000AA520000}"/>
    <cellStyle name="Normal 12 2 5 2 3 2 2 2" xfId="33133" xr:uid="{00000000-0005-0000-0000-0000AB520000}"/>
    <cellStyle name="Normal 12 2 5 2 3 2 2 3" xfId="51597" xr:uid="{00000000-0005-0000-0000-0000AC520000}"/>
    <cellStyle name="Normal 12 2 5 2 3 2 3" xfId="20325" xr:uid="{00000000-0005-0000-0000-0000AD520000}"/>
    <cellStyle name="Normal 12 2 5 2 3 2 3 2" xfId="39285" xr:uid="{00000000-0005-0000-0000-0000AE520000}"/>
    <cellStyle name="Normal 12 2 5 2 3 2 3 3" xfId="57749" xr:uid="{00000000-0005-0000-0000-0000AF520000}"/>
    <cellStyle name="Normal 12 2 5 2 3 2 4" xfId="26980" xr:uid="{00000000-0005-0000-0000-0000B0520000}"/>
    <cellStyle name="Normal 12 2 5 2 3 2 5" xfId="45444" xr:uid="{00000000-0005-0000-0000-0000B1520000}"/>
    <cellStyle name="Normal 12 2 5 2 3 3" xfId="11107" xr:uid="{00000000-0005-0000-0000-0000B2520000}"/>
    <cellStyle name="Normal 12 2 5 2 3 3 2" xfId="30067" xr:uid="{00000000-0005-0000-0000-0000B3520000}"/>
    <cellStyle name="Normal 12 2 5 2 3 3 3" xfId="48531" xr:uid="{00000000-0005-0000-0000-0000B4520000}"/>
    <cellStyle name="Normal 12 2 5 2 3 4" xfId="17259" xr:uid="{00000000-0005-0000-0000-0000B5520000}"/>
    <cellStyle name="Normal 12 2 5 2 3 4 2" xfId="36219" xr:uid="{00000000-0005-0000-0000-0000B6520000}"/>
    <cellStyle name="Normal 12 2 5 2 3 4 3" xfId="54683" xr:uid="{00000000-0005-0000-0000-0000B7520000}"/>
    <cellStyle name="Normal 12 2 5 2 3 5" xfId="23914" xr:uid="{00000000-0005-0000-0000-0000B8520000}"/>
    <cellStyle name="Normal 12 2 5 2 3 6" xfId="42378" xr:uid="{00000000-0005-0000-0000-0000B9520000}"/>
    <cellStyle name="Normal 12 2 5 2 4" xfId="6446" xr:uid="{00000000-0005-0000-0000-0000BA520000}"/>
    <cellStyle name="Normal 12 2 5 2 4 2" xfId="12639" xr:uid="{00000000-0005-0000-0000-0000BB520000}"/>
    <cellStyle name="Normal 12 2 5 2 4 2 2" xfId="31599" xr:uid="{00000000-0005-0000-0000-0000BC520000}"/>
    <cellStyle name="Normal 12 2 5 2 4 2 3" xfId="50063" xr:uid="{00000000-0005-0000-0000-0000BD520000}"/>
    <cellStyle name="Normal 12 2 5 2 4 3" xfId="18791" xr:uid="{00000000-0005-0000-0000-0000BE520000}"/>
    <cellStyle name="Normal 12 2 5 2 4 3 2" xfId="37751" xr:uid="{00000000-0005-0000-0000-0000BF520000}"/>
    <cellStyle name="Normal 12 2 5 2 4 3 3" xfId="56215" xr:uid="{00000000-0005-0000-0000-0000C0520000}"/>
    <cellStyle name="Normal 12 2 5 2 4 4" xfId="25446" xr:uid="{00000000-0005-0000-0000-0000C1520000}"/>
    <cellStyle name="Normal 12 2 5 2 4 5" xfId="43910" xr:uid="{00000000-0005-0000-0000-0000C2520000}"/>
    <cellStyle name="Normal 12 2 5 2 5" xfId="9573" xr:uid="{00000000-0005-0000-0000-0000C3520000}"/>
    <cellStyle name="Normal 12 2 5 2 5 2" xfId="28533" xr:uid="{00000000-0005-0000-0000-0000C4520000}"/>
    <cellStyle name="Normal 12 2 5 2 5 3" xfId="46997" xr:uid="{00000000-0005-0000-0000-0000C5520000}"/>
    <cellStyle name="Normal 12 2 5 2 6" xfId="15725" xr:uid="{00000000-0005-0000-0000-0000C6520000}"/>
    <cellStyle name="Normal 12 2 5 2 6 2" xfId="34685" xr:uid="{00000000-0005-0000-0000-0000C7520000}"/>
    <cellStyle name="Normal 12 2 5 2 6 3" xfId="53149" xr:uid="{00000000-0005-0000-0000-0000C8520000}"/>
    <cellStyle name="Normal 12 2 5 2 7" xfId="22380" xr:uid="{00000000-0005-0000-0000-0000C9520000}"/>
    <cellStyle name="Normal 12 2 5 2 8" xfId="40844" xr:uid="{00000000-0005-0000-0000-0000CA520000}"/>
    <cellStyle name="Normal 12 2 6" xfId="2579" xr:uid="{00000000-0005-0000-0000-0000CB520000}"/>
    <cellStyle name="Normal 12 2 6 2" xfId="4053" xr:uid="{00000000-0005-0000-0000-0000CC520000}"/>
    <cellStyle name="Normal 12 2 6 2 2" xfId="5666" xr:uid="{00000000-0005-0000-0000-0000CD520000}"/>
    <cellStyle name="Normal 12 2 6 2 2 2" xfId="8751" xr:uid="{00000000-0005-0000-0000-0000CE520000}"/>
    <cellStyle name="Normal 12 2 6 2 2 2 2" xfId="14943" xr:uid="{00000000-0005-0000-0000-0000CF520000}"/>
    <cellStyle name="Normal 12 2 6 2 2 2 2 2" xfId="33903" xr:uid="{00000000-0005-0000-0000-0000D0520000}"/>
    <cellStyle name="Normal 12 2 6 2 2 2 2 3" xfId="52367" xr:uid="{00000000-0005-0000-0000-0000D1520000}"/>
    <cellStyle name="Normal 12 2 6 2 2 2 3" xfId="21095" xr:uid="{00000000-0005-0000-0000-0000D2520000}"/>
    <cellStyle name="Normal 12 2 6 2 2 2 3 2" xfId="40055" xr:uid="{00000000-0005-0000-0000-0000D3520000}"/>
    <cellStyle name="Normal 12 2 6 2 2 2 3 3" xfId="58519" xr:uid="{00000000-0005-0000-0000-0000D4520000}"/>
    <cellStyle name="Normal 12 2 6 2 2 2 4" xfId="27750" xr:uid="{00000000-0005-0000-0000-0000D5520000}"/>
    <cellStyle name="Normal 12 2 6 2 2 2 5" xfId="46214" xr:uid="{00000000-0005-0000-0000-0000D6520000}"/>
    <cellStyle name="Normal 12 2 6 2 2 3" xfId="11877" xr:uid="{00000000-0005-0000-0000-0000D7520000}"/>
    <cellStyle name="Normal 12 2 6 2 2 3 2" xfId="30837" xr:uid="{00000000-0005-0000-0000-0000D8520000}"/>
    <cellStyle name="Normal 12 2 6 2 2 3 3" xfId="49301" xr:uid="{00000000-0005-0000-0000-0000D9520000}"/>
    <cellStyle name="Normal 12 2 6 2 2 4" xfId="18029" xr:uid="{00000000-0005-0000-0000-0000DA520000}"/>
    <cellStyle name="Normal 12 2 6 2 2 4 2" xfId="36989" xr:uid="{00000000-0005-0000-0000-0000DB520000}"/>
    <cellStyle name="Normal 12 2 6 2 2 4 3" xfId="55453" xr:uid="{00000000-0005-0000-0000-0000DC520000}"/>
    <cellStyle name="Normal 12 2 6 2 2 5" xfId="24684" xr:uid="{00000000-0005-0000-0000-0000DD520000}"/>
    <cellStyle name="Normal 12 2 6 2 2 6" xfId="43148" xr:uid="{00000000-0005-0000-0000-0000DE520000}"/>
    <cellStyle name="Normal 12 2 6 2 3" xfId="7216" xr:uid="{00000000-0005-0000-0000-0000DF520000}"/>
    <cellStyle name="Normal 12 2 6 2 3 2" xfId="13409" xr:uid="{00000000-0005-0000-0000-0000E0520000}"/>
    <cellStyle name="Normal 12 2 6 2 3 2 2" xfId="32369" xr:uid="{00000000-0005-0000-0000-0000E1520000}"/>
    <cellStyle name="Normal 12 2 6 2 3 2 3" xfId="50833" xr:uid="{00000000-0005-0000-0000-0000E2520000}"/>
    <cellStyle name="Normal 12 2 6 2 3 3" xfId="19561" xr:uid="{00000000-0005-0000-0000-0000E3520000}"/>
    <cellStyle name="Normal 12 2 6 2 3 3 2" xfId="38521" xr:uid="{00000000-0005-0000-0000-0000E4520000}"/>
    <cellStyle name="Normal 12 2 6 2 3 3 3" xfId="56985" xr:uid="{00000000-0005-0000-0000-0000E5520000}"/>
    <cellStyle name="Normal 12 2 6 2 3 4" xfId="26216" xr:uid="{00000000-0005-0000-0000-0000E6520000}"/>
    <cellStyle name="Normal 12 2 6 2 3 5" xfId="44680" xr:uid="{00000000-0005-0000-0000-0000E7520000}"/>
    <cellStyle name="Normal 12 2 6 2 4" xfId="10343" xr:uid="{00000000-0005-0000-0000-0000E8520000}"/>
    <cellStyle name="Normal 12 2 6 2 4 2" xfId="29303" xr:uid="{00000000-0005-0000-0000-0000E9520000}"/>
    <cellStyle name="Normal 12 2 6 2 4 3" xfId="47767" xr:uid="{00000000-0005-0000-0000-0000EA520000}"/>
    <cellStyle name="Normal 12 2 6 2 5" xfId="16495" xr:uid="{00000000-0005-0000-0000-0000EB520000}"/>
    <cellStyle name="Normal 12 2 6 2 5 2" xfId="35455" xr:uid="{00000000-0005-0000-0000-0000EC520000}"/>
    <cellStyle name="Normal 12 2 6 2 5 3" xfId="53919" xr:uid="{00000000-0005-0000-0000-0000ED520000}"/>
    <cellStyle name="Normal 12 2 6 2 6" xfId="23150" xr:uid="{00000000-0005-0000-0000-0000EE520000}"/>
    <cellStyle name="Normal 12 2 6 2 7" xfId="41614" xr:uid="{00000000-0005-0000-0000-0000EF520000}"/>
    <cellStyle name="Normal 12 2 6 3" xfId="4884" xr:uid="{00000000-0005-0000-0000-0000F0520000}"/>
    <cellStyle name="Normal 12 2 6 3 2" xfId="7982" xr:uid="{00000000-0005-0000-0000-0000F1520000}"/>
    <cellStyle name="Normal 12 2 6 3 2 2" xfId="14174" xr:uid="{00000000-0005-0000-0000-0000F2520000}"/>
    <cellStyle name="Normal 12 2 6 3 2 2 2" xfId="33134" xr:uid="{00000000-0005-0000-0000-0000F3520000}"/>
    <cellStyle name="Normal 12 2 6 3 2 2 3" xfId="51598" xr:uid="{00000000-0005-0000-0000-0000F4520000}"/>
    <cellStyle name="Normal 12 2 6 3 2 3" xfId="20326" xr:uid="{00000000-0005-0000-0000-0000F5520000}"/>
    <cellStyle name="Normal 12 2 6 3 2 3 2" xfId="39286" xr:uid="{00000000-0005-0000-0000-0000F6520000}"/>
    <cellStyle name="Normal 12 2 6 3 2 3 3" xfId="57750" xr:uid="{00000000-0005-0000-0000-0000F7520000}"/>
    <cellStyle name="Normal 12 2 6 3 2 4" xfId="26981" xr:uid="{00000000-0005-0000-0000-0000F8520000}"/>
    <cellStyle name="Normal 12 2 6 3 2 5" xfId="45445" xr:uid="{00000000-0005-0000-0000-0000F9520000}"/>
    <cellStyle name="Normal 12 2 6 3 3" xfId="11108" xr:uid="{00000000-0005-0000-0000-0000FA520000}"/>
    <cellStyle name="Normal 12 2 6 3 3 2" xfId="30068" xr:uid="{00000000-0005-0000-0000-0000FB520000}"/>
    <cellStyle name="Normal 12 2 6 3 3 3" xfId="48532" xr:uid="{00000000-0005-0000-0000-0000FC520000}"/>
    <cellStyle name="Normal 12 2 6 3 4" xfId="17260" xr:uid="{00000000-0005-0000-0000-0000FD520000}"/>
    <cellStyle name="Normal 12 2 6 3 4 2" xfId="36220" xr:uid="{00000000-0005-0000-0000-0000FE520000}"/>
    <cellStyle name="Normal 12 2 6 3 4 3" xfId="54684" xr:uid="{00000000-0005-0000-0000-0000FF520000}"/>
    <cellStyle name="Normal 12 2 6 3 5" xfId="23915" xr:uid="{00000000-0005-0000-0000-000000530000}"/>
    <cellStyle name="Normal 12 2 6 3 6" xfId="42379" xr:uid="{00000000-0005-0000-0000-000001530000}"/>
    <cellStyle name="Normal 12 2 6 4" xfId="6447" xr:uid="{00000000-0005-0000-0000-000002530000}"/>
    <cellStyle name="Normal 12 2 6 4 2" xfId="12640" xr:uid="{00000000-0005-0000-0000-000003530000}"/>
    <cellStyle name="Normal 12 2 6 4 2 2" xfId="31600" xr:uid="{00000000-0005-0000-0000-000004530000}"/>
    <cellStyle name="Normal 12 2 6 4 2 3" xfId="50064" xr:uid="{00000000-0005-0000-0000-000005530000}"/>
    <cellStyle name="Normal 12 2 6 4 3" xfId="18792" xr:uid="{00000000-0005-0000-0000-000006530000}"/>
    <cellStyle name="Normal 12 2 6 4 3 2" xfId="37752" xr:uid="{00000000-0005-0000-0000-000007530000}"/>
    <cellStyle name="Normal 12 2 6 4 3 3" xfId="56216" xr:uid="{00000000-0005-0000-0000-000008530000}"/>
    <cellStyle name="Normal 12 2 6 4 4" xfId="25447" xr:uid="{00000000-0005-0000-0000-000009530000}"/>
    <cellStyle name="Normal 12 2 6 4 5" xfId="43911" xr:uid="{00000000-0005-0000-0000-00000A530000}"/>
    <cellStyle name="Normal 12 2 6 5" xfId="9574" xr:uid="{00000000-0005-0000-0000-00000B530000}"/>
    <cellStyle name="Normal 12 2 6 5 2" xfId="28534" xr:uid="{00000000-0005-0000-0000-00000C530000}"/>
    <cellStyle name="Normal 12 2 6 5 3" xfId="46998" xr:uid="{00000000-0005-0000-0000-00000D530000}"/>
    <cellStyle name="Normal 12 2 6 6" xfId="15726" xr:uid="{00000000-0005-0000-0000-00000E530000}"/>
    <cellStyle name="Normal 12 2 6 6 2" xfId="34686" xr:uid="{00000000-0005-0000-0000-00000F530000}"/>
    <cellStyle name="Normal 12 2 6 6 3" xfId="53150" xr:uid="{00000000-0005-0000-0000-000010530000}"/>
    <cellStyle name="Normal 12 2 6 7" xfId="22381" xr:uid="{00000000-0005-0000-0000-000011530000}"/>
    <cellStyle name="Normal 12 2 6 8" xfId="40845" xr:uid="{00000000-0005-0000-0000-000012530000}"/>
    <cellStyle name="Normal 12 3" xfId="2580" xr:uid="{00000000-0005-0000-0000-000013530000}"/>
    <cellStyle name="Normal 12 3 10" xfId="22382" xr:uid="{00000000-0005-0000-0000-000014530000}"/>
    <cellStyle name="Normal 12 3 11" xfId="40846" xr:uid="{00000000-0005-0000-0000-000015530000}"/>
    <cellStyle name="Normal 12 3 2" xfId="2581" xr:uid="{00000000-0005-0000-0000-000016530000}"/>
    <cellStyle name="Normal 12 3 2 2" xfId="2582" xr:uid="{00000000-0005-0000-0000-000017530000}"/>
    <cellStyle name="Normal 12 3 2 2 2" xfId="4056" xr:uid="{00000000-0005-0000-0000-000018530000}"/>
    <cellStyle name="Normal 12 3 2 2 2 2" xfId="5669" xr:uid="{00000000-0005-0000-0000-000019530000}"/>
    <cellStyle name="Normal 12 3 2 2 2 2 2" xfId="8754" xr:uid="{00000000-0005-0000-0000-00001A530000}"/>
    <cellStyle name="Normal 12 3 2 2 2 2 2 2" xfId="14946" xr:uid="{00000000-0005-0000-0000-00001B530000}"/>
    <cellStyle name="Normal 12 3 2 2 2 2 2 2 2" xfId="33906" xr:uid="{00000000-0005-0000-0000-00001C530000}"/>
    <cellStyle name="Normal 12 3 2 2 2 2 2 2 3" xfId="52370" xr:uid="{00000000-0005-0000-0000-00001D530000}"/>
    <cellStyle name="Normal 12 3 2 2 2 2 2 3" xfId="21098" xr:uid="{00000000-0005-0000-0000-00001E530000}"/>
    <cellStyle name="Normal 12 3 2 2 2 2 2 3 2" xfId="40058" xr:uid="{00000000-0005-0000-0000-00001F530000}"/>
    <cellStyle name="Normal 12 3 2 2 2 2 2 3 3" xfId="58522" xr:uid="{00000000-0005-0000-0000-000020530000}"/>
    <cellStyle name="Normal 12 3 2 2 2 2 2 4" xfId="27753" xr:uid="{00000000-0005-0000-0000-000021530000}"/>
    <cellStyle name="Normal 12 3 2 2 2 2 2 5" xfId="46217" xr:uid="{00000000-0005-0000-0000-000022530000}"/>
    <cellStyle name="Normal 12 3 2 2 2 2 3" xfId="11880" xr:uid="{00000000-0005-0000-0000-000023530000}"/>
    <cellStyle name="Normal 12 3 2 2 2 2 3 2" xfId="30840" xr:uid="{00000000-0005-0000-0000-000024530000}"/>
    <cellStyle name="Normal 12 3 2 2 2 2 3 3" xfId="49304" xr:uid="{00000000-0005-0000-0000-000025530000}"/>
    <cellStyle name="Normal 12 3 2 2 2 2 4" xfId="18032" xr:uid="{00000000-0005-0000-0000-000026530000}"/>
    <cellStyle name="Normal 12 3 2 2 2 2 4 2" xfId="36992" xr:uid="{00000000-0005-0000-0000-000027530000}"/>
    <cellStyle name="Normal 12 3 2 2 2 2 4 3" xfId="55456" xr:uid="{00000000-0005-0000-0000-000028530000}"/>
    <cellStyle name="Normal 12 3 2 2 2 2 5" xfId="24687" xr:uid="{00000000-0005-0000-0000-000029530000}"/>
    <cellStyle name="Normal 12 3 2 2 2 2 6" xfId="43151" xr:uid="{00000000-0005-0000-0000-00002A530000}"/>
    <cellStyle name="Normal 12 3 2 2 2 3" xfId="7219" xr:uid="{00000000-0005-0000-0000-00002B530000}"/>
    <cellStyle name="Normal 12 3 2 2 2 3 2" xfId="13412" xr:uid="{00000000-0005-0000-0000-00002C530000}"/>
    <cellStyle name="Normal 12 3 2 2 2 3 2 2" xfId="32372" xr:uid="{00000000-0005-0000-0000-00002D530000}"/>
    <cellStyle name="Normal 12 3 2 2 2 3 2 3" xfId="50836" xr:uid="{00000000-0005-0000-0000-00002E530000}"/>
    <cellStyle name="Normal 12 3 2 2 2 3 3" xfId="19564" xr:uid="{00000000-0005-0000-0000-00002F530000}"/>
    <cellStyle name="Normal 12 3 2 2 2 3 3 2" xfId="38524" xr:uid="{00000000-0005-0000-0000-000030530000}"/>
    <cellStyle name="Normal 12 3 2 2 2 3 3 3" xfId="56988" xr:uid="{00000000-0005-0000-0000-000031530000}"/>
    <cellStyle name="Normal 12 3 2 2 2 3 4" xfId="26219" xr:uid="{00000000-0005-0000-0000-000032530000}"/>
    <cellStyle name="Normal 12 3 2 2 2 3 5" xfId="44683" xr:uid="{00000000-0005-0000-0000-000033530000}"/>
    <cellStyle name="Normal 12 3 2 2 2 4" xfId="10346" xr:uid="{00000000-0005-0000-0000-000034530000}"/>
    <cellStyle name="Normal 12 3 2 2 2 4 2" xfId="29306" xr:uid="{00000000-0005-0000-0000-000035530000}"/>
    <cellStyle name="Normal 12 3 2 2 2 4 3" xfId="47770" xr:uid="{00000000-0005-0000-0000-000036530000}"/>
    <cellStyle name="Normal 12 3 2 2 2 5" xfId="16498" xr:uid="{00000000-0005-0000-0000-000037530000}"/>
    <cellStyle name="Normal 12 3 2 2 2 5 2" xfId="35458" xr:uid="{00000000-0005-0000-0000-000038530000}"/>
    <cellStyle name="Normal 12 3 2 2 2 5 3" xfId="53922" xr:uid="{00000000-0005-0000-0000-000039530000}"/>
    <cellStyle name="Normal 12 3 2 2 2 6" xfId="23153" xr:uid="{00000000-0005-0000-0000-00003A530000}"/>
    <cellStyle name="Normal 12 3 2 2 2 7" xfId="41617" xr:uid="{00000000-0005-0000-0000-00003B530000}"/>
    <cellStyle name="Normal 12 3 2 2 3" xfId="4887" xr:uid="{00000000-0005-0000-0000-00003C530000}"/>
    <cellStyle name="Normal 12 3 2 2 3 2" xfId="7985" xr:uid="{00000000-0005-0000-0000-00003D530000}"/>
    <cellStyle name="Normal 12 3 2 2 3 2 2" xfId="14177" xr:uid="{00000000-0005-0000-0000-00003E530000}"/>
    <cellStyle name="Normal 12 3 2 2 3 2 2 2" xfId="33137" xr:uid="{00000000-0005-0000-0000-00003F530000}"/>
    <cellStyle name="Normal 12 3 2 2 3 2 2 3" xfId="51601" xr:uid="{00000000-0005-0000-0000-000040530000}"/>
    <cellStyle name="Normal 12 3 2 2 3 2 3" xfId="20329" xr:uid="{00000000-0005-0000-0000-000041530000}"/>
    <cellStyle name="Normal 12 3 2 2 3 2 3 2" xfId="39289" xr:uid="{00000000-0005-0000-0000-000042530000}"/>
    <cellStyle name="Normal 12 3 2 2 3 2 3 3" xfId="57753" xr:uid="{00000000-0005-0000-0000-000043530000}"/>
    <cellStyle name="Normal 12 3 2 2 3 2 4" xfId="26984" xr:uid="{00000000-0005-0000-0000-000044530000}"/>
    <cellStyle name="Normal 12 3 2 2 3 2 5" xfId="45448" xr:uid="{00000000-0005-0000-0000-000045530000}"/>
    <cellStyle name="Normal 12 3 2 2 3 3" xfId="11111" xr:uid="{00000000-0005-0000-0000-000046530000}"/>
    <cellStyle name="Normal 12 3 2 2 3 3 2" xfId="30071" xr:uid="{00000000-0005-0000-0000-000047530000}"/>
    <cellStyle name="Normal 12 3 2 2 3 3 3" xfId="48535" xr:uid="{00000000-0005-0000-0000-000048530000}"/>
    <cellStyle name="Normal 12 3 2 2 3 4" xfId="17263" xr:uid="{00000000-0005-0000-0000-000049530000}"/>
    <cellStyle name="Normal 12 3 2 2 3 4 2" xfId="36223" xr:uid="{00000000-0005-0000-0000-00004A530000}"/>
    <cellStyle name="Normal 12 3 2 2 3 4 3" xfId="54687" xr:uid="{00000000-0005-0000-0000-00004B530000}"/>
    <cellStyle name="Normal 12 3 2 2 3 5" xfId="23918" xr:uid="{00000000-0005-0000-0000-00004C530000}"/>
    <cellStyle name="Normal 12 3 2 2 3 6" xfId="42382" xr:uid="{00000000-0005-0000-0000-00004D530000}"/>
    <cellStyle name="Normal 12 3 2 2 4" xfId="6450" xr:uid="{00000000-0005-0000-0000-00004E530000}"/>
    <cellStyle name="Normal 12 3 2 2 4 2" xfId="12643" xr:uid="{00000000-0005-0000-0000-00004F530000}"/>
    <cellStyle name="Normal 12 3 2 2 4 2 2" xfId="31603" xr:uid="{00000000-0005-0000-0000-000050530000}"/>
    <cellStyle name="Normal 12 3 2 2 4 2 3" xfId="50067" xr:uid="{00000000-0005-0000-0000-000051530000}"/>
    <cellStyle name="Normal 12 3 2 2 4 3" xfId="18795" xr:uid="{00000000-0005-0000-0000-000052530000}"/>
    <cellStyle name="Normal 12 3 2 2 4 3 2" xfId="37755" xr:uid="{00000000-0005-0000-0000-000053530000}"/>
    <cellStyle name="Normal 12 3 2 2 4 3 3" xfId="56219" xr:uid="{00000000-0005-0000-0000-000054530000}"/>
    <cellStyle name="Normal 12 3 2 2 4 4" xfId="25450" xr:uid="{00000000-0005-0000-0000-000055530000}"/>
    <cellStyle name="Normal 12 3 2 2 4 5" xfId="43914" xr:uid="{00000000-0005-0000-0000-000056530000}"/>
    <cellStyle name="Normal 12 3 2 2 5" xfId="9577" xr:uid="{00000000-0005-0000-0000-000057530000}"/>
    <cellStyle name="Normal 12 3 2 2 5 2" xfId="28537" xr:uid="{00000000-0005-0000-0000-000058530000}"/>
    <cellStyle name="Normal 12 3 2 2 5 3" xfId="47001" xr:uid="{00000000-0005-0000-0000-000059530000}"/>
    <cellStyle name="Normal 12 3 2 2 6" xfId="15729" xr:uid="{00000000-0005-0000-0000-00005A530000}"/>
    <cellStyle name="Normal 12 3 2 2 6 2" xfId="34689" xr:uid="{00000000-0005-0000-0000-00005B530000}"/>
    <cellStyle name="Normal 12 3 2 2 6 3" xfId="53153" xr:uid="{00000000-0005-0000-0000-00005C530000}"/>
    <cellStyle name="Normal 12 3 2 2 7" xfId="22384" xr:uid="{00000000-0005-0000-0000-00005D530000}"/>
    <cellStyle name="Normal 12 3 2 2 8" xfId="40848" xr:uid="{00000000-0005-0000-0000-00005E530000}"/>
    <cellStyle name="Normal 12 3 2 3" xfId="4055" xr:uid="{00000000-0005-0000-0000-00005F530000}"/>
    <cellStyle name="Normal 12 3 2 3 2" xfId="5668" xr:uid="{00000000-0005-0000-0000-000060530000}"/>
    <cellStyle name="Normal 12 3 2 3 2 2" xfId="8753" xr:uid="{00000000-0005-0000-0000-000061530000}"/>
    <cellStyle name="Normal 12 3 2 3 2 2 2" xfId="14945" xr:uid="{00000000-0005-0000-0000-000062530000}"/>
    <cellStyle name="Normal 12 3 2 3 2 2 2 2" xfId="33905" xr:uid="{00000000-0005-0000-0000-000063530000}"/>
    <cellStyle name="Normal 12 3 2 3 2 2 2 3" xfId="52369" xr:uid="{00000000-0005-0000-0000-000064530000}"/>
    <cellStyle name="Normal 12 3 2 3 2 2 3" xfId="21097" xr:uid="{00000000-0005-0000-0000-000065530000}"/>
    <cellStyle name="Normal 12 3 2 3 2 2 3 2" xfId="40057" xr:uid="{00000000-0005-0000-0000-000066530000}"/>
    <cellStyle name="Normal 12 3 2 3 2 2 3 3" xfId="58521" xr:uid="{00000000-0005-0000-0000-000067530000}"/>
    <cellStyle name="Normal 12 3 2 3 2 2 4" xfId="27752" xr:uid="{00000000-0005-0000-0000-000068530000}"/>
    <cellStyle name="Normal 12 3 2 3 2 2 5" xfId="46216" xr:uid="{00000000-0005-0000-0000-000069530000}"/>
    <cellStyle name="Normal 12 3 2 3 2 3" xfId="11879" xr:uid="{00000000-0005-0000-0000-00006A530000}"/>
    <cellStyle name="Normal 12 3 2 3 2 3 2" xfId="30839" xr:uid="{00000000-0005-0000-0000-00006B530000}"/>
    <cellStyle name="Normal 12 3 2 3 2 3 3" xfId="49303" xr:uid="{00000000-0005-0000-0000-00006C530000}"/>
    <cellStyle name="Normal 12 3 2 3 2 4" xfId="18031" xr:uid="{00000000-0005-0000-0000-00006D530000}"/>
    <cellStyle name="Normal 12 3 2 3 2 4 2" xfId="36991" xr:uid="{00000000-0005-0000-0000-00006E530000}"/>
    <cellStyle name="Normal 12 3 2 3 2 4 3" xfId="55455" xr:uid="{00000000-0005-0000-0000-00006F530000}"/>
    <cellStyle name="Normal 12 3 2 3 2 5" xfId="24686" xr:uid="{00000000-0005-0000-0000-000070530000}"/>
    <cellStyle name="Normal 12 3 2 3 2 6" xfId="43150" xr:uid="{00000000-0005-0000-0000-000071530000}"/>
    <cellStyle name="Normal 12 3 2 3 3" xfId="7218" xr:uid="{00000000-0005-0000-0000-000072530000}"/>
    <cellStyle name="Normal 12 3 2 3 3 2" xfId="13411" xr:uid="{00000000-0005-0000-0000-000073530000}"/>
    <cellStyle name="Normal 12 3 2 3 3 2 2" xfId="32371" xr:uid="{00000000-0005-0000-0000-000074530000}"/>
    <cellStyle name="Normal 12 3 2 3 3 2 3" xfId="50835" xr:uid="{00000000-0005-0000-0000-000075530000}"/>
    <cellStyle name="Normal 12 3 2 3 3 3" xfId="19563" xr:uid="{00000000-0005-0000-0000-000076530000}"/>
    <cellStyle name="Normal 12 3 2 3 3 3 2" xfId="38523" xr:uid="{00000000-0005-0000-0000-000077530000}"/>
    <cellStyle name="Normal 12 3 2 3 3 3 3" xfId="56987" xr:uid="{00000000-0005-0000-0000-000078530000}"/>
    <cellStyle name="Normal 12 3 2 3 3 4" xfId="26218" xr:uid="{00000000-0005-0000-0000-000079530000}"/>
    <cellStyle name="Normal 12 3 2 3 3 5" xfId="44682" xr:uid="{00000000-0005-0000-0000-00007A530000}"/>
    <cellStyle name="Normal 12 3 2 3 4" xfId="10345" xr:uid="{00000000-0005-0000-0000-00007B530000}"/>
    <cellStyle name="Normal 12 3 2 3 4 2" xfId="29305" xr:uid="{00000000-0005-0000-0000-00007C530000}"/>
    <cellStyle name="Normal 12 3 2 3 4 3" xfId="47769" xr:uid="{00000000-0005-0000-0000-00007D530000}"/>
    <cellStyle name="Normal 12 3 2 3 5" xfId="16497" xr:uid="{00000000-0005-0000-0000-00007E530000}"/>
    <cellStyle name="Normal 12 3 2 3 5 2" xfId="35457" xr:uid="{00000000-0005-0000-0000-00007F530000}"/>
    <cellStyle name="Normal 12 3 2 3 5 3" xfId="53921" xr:uid="{00000000-0005-0000-0000-000080530000}"/>
    <cellStyle name="Normal 12 3 2 3 6" xfId="23152" xr:uid="{00000000-0005-0000-0000-000081530000}"/>
    <cellStyle name="Normal 12 3 2 3 7" xfId="41616" xr:uid="{00000000-0005-0000-0000-000082530000}"/>
    <cellStyle name="Normal 12 3 2 4" xfId="4886" xr:uid="{00000000-0005-0000-0000-000083530000}"/>
    <cellStyle name="Normal 12 3 2 4 2" xfId="7984" xr:uid="{00000000-0005-0000-0000-000084530000}"/>
    <cellStyle name="Normal 12 3 2 4 2 2" xfId="14176" xr:uid="{00000000-0005-0000-0000-000085530000}"/>
    <cellStyle name="Normal 12 3 2 4 2 2 2" xfId="33136" xr:uid="{00000000-0005-0000-0000-000086530000}"/>
    <cellStyle name="Normal 12 3 2 4 2 2 3" xfId="51600" xr:uid="{00000000-0005-0000-0000-000087530000}"/>
    <cellStyle name="Normal 12 3 2 4 2 3" xfId="20328" xr:uid="{00000000-0005-0000-0000-000088530000}"/>
    <cellStyle name="Normal 12 3 2 4 2 3 2" xfId="39288" xr:uid="{00000000-0005-0000-0000-000089530000}"/>
    <cellStyle name="Normal 12 3 2 4 2 3 3" xfId="57752" xr:uid="{00000000-0005-0000-0000-00008A530000}"/>
    <cellStyle name="Normal 12 3 2 4 2 4" xfId="26983" xr:uid="{00000000-0005-0000-0000-00008B530000}"/>
    <cellStyle name="Normal 12 3 2 4 2 5" xfId="45447" xr:uid="{00000000-0005-0000-0000-00008C530000}"/>
    <cellStyle name="Normal 12 3 2 4 3" xfId="11110" xr:uid="{00000000-0005-0000-0000-00008D530000}"/>
    <cellStyle name="Normal 12 3 2 4 3 2" xfId="30070" xr:uid="{00000000-0005-0000-0000-00008E530000}"/>
    <cellStyle name="Normal 12 3 2 4 3 3" xfId="48534" xr:uid="{00000000-0005-0000-0000-00008F530000}"/>
    <cellStyle name="Normal 12 3 2 4 4" xfId="17262" xr:uid="{00000000-0005-0000-0000-000090530000}"/>
    <cellStyle name="Normal 12 3 2 4 4 2" xfId="36222" xr:uid="{00000000-0005-0000-0000-000091530000}"/>
    <cellStyle name="Normal 12 3 2 4 4 3" xfId="54686" xr:uid="{00000000-0005-0000-0000-000092530000}"/>
    <cellStyle name="Normal 12 3 2 4 5" xfId="23917" xr:uid="{00000000-0005-0000-0000-000093530000}"/>
    <cellStyle name="Normal 12 3 2 4 6" xfId="42381" xr:uid="{00000000-0005-0000-0000-000094530000}"/>
    <cellStyle name="Normal 12 3 2 5" xfId="6449" xr:uid="{00000000-0005-0000-0000-000095530000}"/>
    <cellStyle name="Normal 12 3 2 5 2" xfId="12642" xr:uid="{00000000-0005-0000-0000-000096530000}"/>
    <cellStyle name="Normal 12 3 2 5 2 2" xfId="31602" xr:uid="{00000000-0005-0000-0000-000097530000}"/>
    <cellStyle name="Normal 12 3 2 5 2 3" xfId="50066" xr:uid="{00000000-0005-0000-0000-000098530000}"/>
    <cellStyle name="Normal 12 3 2 5 3" xfId="18794" xr:uid="{00000000-0005-0000-0000-000099530000}"/>
    <cellStyle name="Normal 12 3 2 5 3 2" xfId="37754" xr:uid="{00000000-0005-0000-0000-00009A530000}"/>
    <cellStyle name="Normal 12 3 2 5 3 3" xfId="56218" xr:uid="{00000000-0005-0000-0000-00009B530000}"/>
    <cellStyle name="Normal 12 3 2 5 4" xfId="25449" xr:uid="{00000000-0005-0000-0000-00009C530000}"/>
    <cellStyle name="Normal 12 3 2 5 5" xfId="43913" xr:uid="{00000000-0005-0000-0000-00009D530000}"/>
    <cellStyle name="Normal 12 3 2 6" xfId="9576" xr:uid="{00000000-0005-0000-0000-00009E530000}"/>
    <cellStyle name="Normal 12 3 2 6 2" xfId="28536" xr:uid="{00000000-0005-0000-0000-00009F530000}"/>
    <cellStyle name="Normal 12 3 2 6 3" xfId="47000" xr:uid="{00000000-0005-0000-0000-0000A0530000}"/>
    <cellStyle name="Normal 12 3 2 7" xfId="15728" xr:uid="{00000000-0005-0000-0000-0000A1530000}"/>
    <cellStyle name="Normal 12 3 2 7 2" xfId="34688" xr:uid="{00000000-0005-0000-0000-0000A2530000}"/>
    <cellStyle name="Normal 12 3 2 7 3" xfId="53152" xr:uid="{00000000-0005-0000-0000-0000A3530000}"/>
    <cellStyle name="Normal 12 3 2 8" xfId="22383" xr:uid="{00000000-0005-0000-0000-0000A4530000}"/>
    <cellStyle name="Normal 12 3 2 9" xfId="40847" xr:uid="{00000000-0005-0000-0000-0000A5530000}"/>
    <cellStyle name="Normal 12 3 3" xfId="2583" xr:uid="{00000000-0005-0000-0000-0000A6530000}"/>
    <cellStyle name="Normal 12 3 3 2" xfId="2584" xr:uid="{00000000-0005-0000-0000-0000A7530000}"/>
    <cellStyle name="Normal 12 3 3 2 2" xfId="4058" xr:uid="{00000000-0005-0000-0000-0000A8530000}"/>
    <cellStyle name="Normal 12 3 3 2 2 2" xfId="5671" xr:uid="{00000000-0005-0000-0000-0000A9530000}"/>
    <cellStyle name="Normal 12 3 3 2 2 2 2" xfId="8756" xr:uid="{00000000-0005-0000-0000-0000AA530000}"/>
    <cellStyle name="Normal 12 3 3 2 2 2 2 2" xfId="14948" xr:uid="{00000000-0005-0000-0000-0000AB530000}"/>
    <cellStyle name="Normal 12 3 3 2 2 2 2 2 2" xfId="33908" xr:uid="{00000000-0005-0000-0000-0000AC530000}"/>
    <cellStyle name="Normal 12 3 3 2 2 2 2 2 3" xfId="52372" xr:uid="{00000000-0005-0000-0000-0000AD530000}"/>
    <cellStyle name="Normal 12 3 3 2 2 2 2 3" xfId="21100" xr:uid="{00000000-0005-0000-0000-0000AE530000}"/>
    <cellStyle name="Normal 12 3 3 2 2 2 2 3 2" xfId="40060" xr:uid="{00000000-0005-0000-0000-0000AF530000}"/>
    <cellStyle name="Normal 12 3 3 2 2 2 2 3 3" xfId="58524" xr:uid="{00000000-0005-0000-0000-0000B0530000}"/>
    <cellStyle name="Normal 12 3 3 2 2 2 2 4" xfId="27755" xr:uid="{00000000-0005-0000-0000-0000B1530000}"/>
    <cellStyle name="Normal 12 3 3 2 2 2 2 5" xfId="46219" xr:uid="{00000000-0005-0000-0000-0000B2530000}"/>
    <cellStyle name="Normal 12 3 3 2 2 2 3" xfId="11882" xr:uid="{00000000-0005-0000-0000-0000B3530000}"/>
    <cellStyle name="Normal 12 3 3 2 2 2 3 2" xfId="30842" xr:uid="{00000000-0005-0000-0000-0000B4530000}"/>
    <cellStyle name="Normal 12 3 3 2 2 2 3 3" xfId="49306" xr:uid="{00000000-0005-0000-0000-0000B5530000}"/>
    <cellStyle name="Normal 12 3 3 2 2 2 4" xfId="18034" xr:uid="{00000000-0005-0000-0000-0000B6530000}"/>
    <cellStyle name="Normal 12 3 3 2 2 2 4 2" xfId="36994" xr:uid="{00000000-0005-0000-0000-0000B7530000}"/>
    <cellStyle name="Normal 12 3 3 2 2 2 4 3" xfId="55458" xr:uid="{00000000-0005-0000-0000-0000B8530000}"/>
    <cellStyle name="Normal 12 3 3 2 2 2 5" xfId="24689" xr:uid="{00000000-0005-0000-0000-0000B9530000}"/>
    <cellStyle name="Normal 12 3 3 2 2 2 6" xfId="43153" xr:uid="{00000000-0005-0000-0000-0000BA530000}"/>
    <cellStyle name="Normal 12 3 3 2 2 3" xfId="7221" xr:uid="{00000000-0005-0000-0000-0000BB530000}"/>
    <cellStyle name="Normal 12 3 3 2 2 3 2" xfId="13414" xr:uid="{00000000-0005-0000-0000-0000BC530000}"/>
    <cellStyle name="Normal 12 3 3 2 2 3 2 2" xfId="32374" xr:uid="{00000000-0005-0000-0000-0000BD530000}"/>
    <cellStyle name="Normal 12 3 3 2 2 3 2 3" xfId="50838" xr:uid="{00000000-0005-0000-0000-0000BE530000}"/>
    <cellStyle name="Normal 12 3 3 2 2 3 3" xfId="19566" xr:uid="{00000000-0005-0000-0000-0000BF530000}"/>
    <cellStyle name="Normal 12 3 3 2 2 3 3 2" xfId="38526" xr:uid="{00000000-0005-0000-0000-0000C0530000}"/>
    <cellStyle name="Normal 12 3 3 2 2 3 3 3" xfId="56990" xr:uid="{00000000-0005-0000-0000-0000C1530000}"/>
    <cellStyle name="Normal 12 3 3 2 2 3 4" xfId="26221" xr:uid="{00000000-0005-0000-0000-0000C2530000}"/>
    <cellStyle name="Normal 12 3 3 2 2 3 5" xfId="44685" xr:uid="{00000000-0005-0000-0000-0000C3530000}"/>
    <cellStyle name="Normal 12 3 3 2 2 4" xfId="10348" xr:uid="{00000000-0005-0000-0000-0000C4530000}"/>
    <cellStyle name="Normal 12 3 3 2 2 4 2" xfId="29308" xr:uid="{00000000-0005-0000-0000-0000C5530000}"/>
    <cellStyle name="Normal 12 3 3 2 2 4 3" xfId="47772" xr:uid="{00000000-0005-0000-0000-0000C6530000}"/>
    <cellStyle name="Normal 12 3 3 2 2 5" xfId="16500" xr:uid="{00000000-0005-0000-0000-0000C7530000}"/>
    <cellStyle name="Normal 12 3 3 2 2 5 2" xfId="35460" xr:uid="{00000000-0005-0000-0000-0000C8530000}"/>
    <cellStyle name="Normal 12 3 3 2 2 5 3" xfId="53924" xr:uid="{00000000-0005-0000-0000-0000C9530000}"/>
    <cellStyle name="Normal 12 3 3 2 2 6" xfId="23155" xr:uid="{00000000-0005-0000-0000-0000CA530000}"/>
    <cellStyle name="Normal 12 3 3 2 2 7" xfId="41619" xr:uid="{00000000-0005-0000-0000-0000CB530000}"/>
    <cellStyle name="Normal 12 3 3 2 3" xfId="4889" xr:uid="{00000000-0005-0000-0000-0000CC530000}"/>
    <cellStyle name="Normal 12 3 3 2 3 2" xfId="7987" xr:uid="{00000000-0005-0000-0000-0000CD530000}"/>
    <cellStyle name="Normal 12 3 3 2 3 2 2" xfId="14179" xr:uid="{00000000-0005-0000-0000-0000CE530000}"/>
    <cellStyle name="Normal 12 3 3 2 3 2 2 2" xfId="33139" xr:uid="{00000000-0005-0000-0000-0000CF530000}"/>
    <cellStyle name="Normal 12 3 3 2 3 2 2 3" xfId="51603" xr:uid="{00000000-0005-0000-0000-0000D0530000}"/>
    <cellStyle name="Normal 12 3 3 2 3 2 3" xfId="20331" xr:uid="{00000000-0005-0000-0000-0000D1530000}"/>
    <cellStyle name="Normal 12 3 3 2 3 2 3 2" xfId="39291" xr:uid="{00000000-0005-0000-0000-0000D2530000}"/>
    <cellStyle name="Normal 12 3 3 2 3 2 3 3" xfId="57755" xr:uid="{00000000-0005-0000-0000-0000D3530000}"/>
    <cellStyle name="Normal 12 3 3 2 3 2 4" xfId="26986" xr:uid="{00000000-0005-0000-0000-0000D4530000}"/>
    <cellStyle name="Normal 12 3 3 2 3 2 5" xfId="45450" xr:uid="{00000000-0005-0000-0000-0000D5530000}"/>
    <cellStyle name="Normal 12 3 3 2 3 3" xfId="11113" xr:uid="{00000000-0005-0000-0000-0000D6530000}"/>
    <cellStyle name="Normal 12 3 3 2 3 3 2" xfId="30073" xr:uid="{00000000-0005-0000-0000-0000D7530000}"/>
    <cellStyle name="Normal 12 3 3 2 3 3 3" xfId="48537" xr:uid="{00000000-0005-0000-0000-0000D8530000}"/>
    <cellStyle name="Normal 12 3 3 2 3 4" xfId="17265" xr:uid="{00000000-0005-0000-0000-0000D9530000}"/>
    <cellStyle name="Normal 12 3 3 2 3 4 2" xfId="36225" xr:uid="{00000000-0005-0000-0000-0000DA530000}"/>
    <cellStyle name="Normal 12 3 3 2 3 4 3" xfId="54689" xr:uid="{00000000-0005-0000-0000-0000DB530000}"/>
    <cellStyle name="Normal 12 3 3 2 3 5" xfId="23920" xr:uid="{00000000-0005-0000-0000-0000DC530000}"/>
    <cellStyle name="Normal 12 3 3 2 3 6" xfId="42384" xr:uid="{00000000-0005-0000-0000-0000DD530000}"/>
    <cellStyle name="Normal 12 3 3 2 4" xfId="6452" xr:uid="{00000000-0005-0000-0000-0000DE530000}"/>
    <cellStyle name="Normal 12 3 3 2 4 2" xfId="12645" xr:uid="{00000000-0005-0000-0000-0000DF530000}"/>
    <cellStyle name="Normal 12 3 3 2 4 2 2" xfId="31605" xr:uid="{00000000-0005-0000-0000-0000E0530000}"/>
    <cellStyle name="Normal 12 3 3 2 4 2 3" xfId="50069" xr:uid="{00000000-0005-0000-0000-0000E1530000}"/>
    <cellStyle name="Normal 12 3 3 2 4 3" xfId="18797" xr:uid="{00000000-0005-0000-0000-0000E2530000}"/>
    <cellStyle name="Normal 12 3 3 2 4 3 2" xfId="37757" xr:uid="{00000000-0005-0000-0000-0000E3530000}"/>
    <cellStyle name="Normal 12 3 3 2 4 3 3" xfId="56221" xr:uid="{00000000-0005-0000-0000-0000E4530000}"/>
    <cellStyle name="Normal 12 3 3 2 4 4" xfId="25452" xr:uid="{00000000-0005-0000-0000-0000E5530000}"/>
    <cellStyle name="Normal 12 3 3 2 4 5" xfId="43916" xr:uid="{00000000-0005-0000-0000-0000E6530000}"/>
    <cellStyle name="Normal 12 3 3 2 5" xfId="9579" xr:uid="{00000000-0005-0000-0000-0000E7530000}"/>
    <cellStyle name="Normal 12 3 3 2 5 2" xfId="28539" xr:uid="{00000000-0005-0000-0000-0000E8530000}"/>
    <cellStyle name="Normal 12 3 3 2 5 3" xfId="47003" xr:uid="{00000000-0005-0000-0000-0000E9530000}"/>
    <cellStyle name="Normal 12 3 3 2 6" xfId="15731" xr:uid="{00000000-0005-0000-0000-0000EA530000}"/>
    <cellStyle name="Normal 12 3 3 2 6 2" xfId="34691" xr:uid="{00000000-0005-0000-0000-0000EB530000}"/>
    <cellStyle name="Normal 12 3 3 2 6 3" xfId="53155" xr:uid="{00000000-0005-0000-0000-0000EC530000}"/>
    <cellStyle name="Normal 12 3 3 2 7" xfId="22386" xr:uid="{00000000-0005-0000-0000-0000ED530000}"/>
    <cellStyle name="Normal 12 3 3 2 8" xfId="40850" xr:uid="{00000000-0005-0000-0000-0000EE530000}"/>
    <cellStyle name="Normal 12 3 3 3" xfId="4057" xr:uid="{00000000-0005-0000-0000-0000EF530000}"/>
    <cellStyle name="Normal 12 3 3 3 2" xfId="5670" xr:uid="{00000000-0005-0000-0000-0000F0530000}"/>
    <cellStyle name="Normal 12 3 3 3 2 2" xfId="8755" xr:uid="{00000000-0005-0000-0000-0000F1530000}"/>
    <cellStyle name="Normal 12 3 3 3 2 2 2" xfId="14947" xr:uid="{00000000-0005-0000-0000-0000F2530000}"/>
    <cellStyle name="Normal 12 3 3 3 2 2 2 2" xfId="33907" xr:uid="{00000000-0005-0000-0000-0000F3530000}"/>
    <cellStyle name="Normal 12 3 3 3 2 2 2 3" xfId="52371" xr:uid="{00000000-0005-0000-0000-0000F4530000}"/>
    <cellStyle name="Normal 12 3 3 3 2 2 3" xfId="21099" xr:uid="{00000000-0005-0000-0000-0000F5530000}"/>
    <cellStyle name="Normal 12 3 3 3 2 2 3 2" xfId="40059" xr:uid="{00000000-0005-0000-0000-0000F6530000}"/>
    <cellStyle name="Normal 12 3 3 3 2 2 3 3" xfId="58523" xr:uid="{00000000-0005-0000-0000-0000F7530000}"/>
    <cellStyle name="Normal 12 3 3 3 2 2 4" xfId="27754" xr:uid="{00000000-0005-0000-0000-0000F8530000}"/>
    <cellStyle name="Normal 12 3 3 3 2 2 5" xfId="46218" xr:uid="{00000000-0005-0000-0000-0000F9530000}"/>
    <cellStyle name="Normal 12 3 3 3 2 3" xfId="11881" xr:uid="{00000000-0005-0000-0000-0000FA530000}"/>
    <cellStyle name="Normal 12 3 3 3 2 3 2" xfId="30841" xr:uid="{00000000-0005-0000-0000-0000FB530000}"/>
    <cellStyle name="Normal 12 3 3 3 2 3 3" xfId="49305" xr:uid="{00000000-0005-0000-0000-0000FC530000}"/>
    <cellStyle name="Normal 12 3 3 3 2 4" xfId="18033" xr:uid="{00000000-0005-0000-0000-0000FD530000}"/>
    <cellStyle name="Normal 12 3 3 3 2 4 2" xfId="36993" xr:uid="{00000000-0005-0000-0000-0000FE530000}"/>
    <cellStyle name="Normal 12 3 3 3 2 4 3" xfId="55457" xr:uid="{00000000-0005-0000-0000-0000FF530000}"/>
    <cellStyle name="Normal 12 3 3 3 2 5" xfId="24688" xr:uid="{00000000-0005-0000-0000-000000540000}"/>
    <cellStyle name="Normal 12 3 3 3 2 6" xfId="43152" xr:uid="{00000000-0005-0000-0000-000001540000}"/>
    <cellStyle name="Normal 12 3 3 3 3" xfId="7220" xr:uid="{00000000-0005-0000-0000-000002540000}"/>
    <cellStyle name="Normal 12 3 3 3 3 2" xfId="13413" xr:uid="{00000000-0005-0000-0000-000003540000}"/>
    <cellStyle name="Normal 12 3 3 3 3 2 2" xfId="32373" xr:uid="{00000000-0005-0000-0000-000004540000}"/>
    <cellStyle name="Normal 12 3 3 3 3 2 3" xfId="50837" xr:uid="{00000000-0005-0000-0000-000005540000}"/>
    <cellStyle name="Normal 12 3 3 3 3 3" xfId="19565" xr:uid="{00000000-0005-0000-0000-000006540000}"/>
    <cellStyle name="Normal 12 3 3 3 3 3 2" xfId="38525" xr:uid="{00000000-0005-0000-0000-000007540000}"/>
    <cellStyle name="Normal 12 3 3 3 3 3 3" xfId="56989" xr:uid="{00000000-0005-0000-0000-000008540000}"/>
    <cellStyle name="Normal 12 3 3 3 3 4" xfId="26220" xr:uid="{00000000-0005-0000-0000-000009540000}"/>
    <cellStyle name="Normal 12 3 3 3 3 5" xfId="44684" xr:uid="{00000000-0005-0000-0000-00000A540000}"/>
    <cellStyle name="Normal 12 3 3 3 4" xfId="10347" xr:uid="{00000000-0005-0000-0000-00000B540000}"/>
    <cellStyle name="Normal 12 3 3 3 4 2" xfId="29307" xr:uid="{00000000-0005-0000-0000-00000C540000}"/>
    <cellStyle name="Normal 12 3 3 3 4 3" xfId="47771" xr:uid="{00000000-0005-0000-0000-00000D540000}"/>
    <cellStyle name="Normal 12 3 3 3 5" xfId="16499" xr:uid="{00000000-0005-0000-0000-00000E540000}"/>
    <cellStyle name="Normal 12 3 3 3 5 2" xfId="35459" xr:uid="{00000000-0005-0000-0000-00000F540000}"/>
    <cellStyle name="Normal 12 3 3 3 5 3" xfId="53923" xr:uid="{00000000-0005-0000-0000-000010540000}"/>
    <cellStyle name="Normal 12 3 3 3 6" xfId="23154" xr:uid="{00000000-0005-0000-0000-000011540000}"/>
    <cellStyle name="Normal 12 3 3 3 7" xfId="41618" xr:uid="{00000000-0005-0000-0000-000012540000}"/>
    <cellStyle name="Normal 12 3 3 4" xfId="4888" xr:uid="{00000000-0005-0000-0000-000013540000}"/>
    <cellStyle name="Normal 12 3 3 4 2" xfId="7986" xr:uid="{00000000-0005-0000-0000-000014540000}"/>
    <cellStyle name="Normal 12 3 3 4 2 2" xfId="14178" xr:uid="{00000000-0005-0000-0000-000015540000}"/>
    <cellStyle name="Normal 12 3 3 4 2 2 2" xfId="33138" xr:uid="{00000000-0005-0000-0000-000016540000}"/>
    <cellStyle name="Normal 12 3 3 4 2 2 3" xfId="51602" xr:uid="{00000000-0005-0000-0000-000017540000}"/>
    <cellStyle name="Normal 12 3 3 4 2 3" xfId="20330" xr:uid="{00000000-0005-0000-0000-000018540000}"/>
    <cellStyle name="Normal 12 3 3 4 2 3 2" xfId="39290" xr:uid="{00000000-0005-0000-0000-000019540000}"/>
    <cellStyle name="Normal 12 3 3 4 2 3 3" xfId="57754" xr:uid="{00000000-0005-0000-0000-00001A540000}"/>
    <cellStyle name="Normal 12 3 3 4 2 4" xfId="26985" xr:uid="{00000000-0005-0000-0000-00001B540000}"/>
    <cellStyle name="Normal 12 3 3 4 2 5" xfId="45449" xr:uid="{00000000-0005-0000-0000-00001C540000}"/>
    <cellStyle name="Normal 12 3 3 4 3" xfId="11112" xr:uid="{00000000-0005-0000-0000-00001D540000}"/>
    <cellStyle name="Normal 12 3 3 4 3 2" xfId="30072" xr:uid="{00000000-0005-0000-0000-00001E540000}"/>
    <cellStyle name="Normal 12 3 3 4 3 3" xfId="48536" xr:uid="{00000000-0005-0000-0000-00001F540000}"/>
    <cellStyle name="Normal 12 3 3 4 4" xfId="17264" xr:uid="{00000000-0005-0000-0000-000020540000}"/>
    <cellStyle name="Normal 12 3 3 4 4 2" xfId="36224" xr:uid="{00000000-0005-0000-0000-000021540000}"/>
    <cellStyle name="Normal 12 3 3 4 4 3" xfId="54688" xr:uid="{00000000-0005-0000-0000-000022540000}"/>
    <cellStyle name="Normal 12 3 3 4 5" xfId="23919" xr:uid="{00000000-0005-0000-0000-000023540000}"/>
    <cellStyle name="Normal 12 3 3 4 6" xfId="42383" xr:uid="{00000000-0005-0000-0000-000024540000}"/>
    <cellStyle name="Normal 12 3 3 5" xfId="6451" xr:uid="{00000000-0005-0000-0000-000025540000}"/>
    <cellStyle name="Normal 12 3 3 5 2" xfId="12644" xr:uid="{00000000-0005-0000-0000-000026540000}"/>
    <cellStyle name="Normal 12 3 3 5 2 2" xfId="31604" xr:uid="{00000000-0005-0000-0000-000027540000}"/>
    <cellStyle name="Normal 12 3 3 5 2 3" xfId="50068" xr:uid="{00000000-0005-0000-0000-000028540000}"/>
    <cellStyle name="Normal 12 3 3 5 3" xfId="18796" xr:uid="{00000000-0005-0000-0000-000029540000}"/>
    <cellStyle name="Normal 12 3 3 5 3 2" xfId="37756" xr:uid="{00000000-0005-0000-0000-00002A540000}"/>
    <cellStyle name="Normal 12 3 3 5 3 3" xfId="56220" xr:uid="{00000000-0005-0000-0000-00002B540000}"/>
    <cellStyle name="Normal 12 3 3 5 4" xfId="25451" xr:uid="{00000000-0005-0000-0000-00002C540000}"/>
    <cellStyle name="Normal 12 3 3 5 5" xfId="43915" xr:uid="{00000000-0005-0000-0000-00002D540000}"/>
    <cellStyle name="Normal 12 3 3 6" xfId="9578" xr:uid="{00000000-0005-0000-0000-00002E540000}"/>
    <cellStyle name="Normal 12 3 3 6 2" xfId="28538" xr:uid="{00000000-0005-0000-0000-00002F540000}"/>
    <cellStyle name="Normal 12 3 3 6 3" xfId="47002" xr:uid="{00000000-0005-0000-0000-000030540000}"/>
    <cellStyle name="Normal 12 3 3 7" xfId="15730" xr:uid="{00000000-0005-0000-0000-000031540000}"/>
    <cellStyle name="Normal 12 3 3 7 2" xfId="34690" xr:uid="{00000000-0005-0000-0000-000032540000}"/>
    <cellStyle name="Normal 12 3 3 7 3" xfId="53154" xr:uid="{00000000-0005-0000-0000-000033540000}"/>
    <cellStyle name="Normal 12 3 3 8" xfId="22385" xr:uid="{00000000-0005-0000-0000-000034540000}"/>
    <cellStyle name="Normal 12 3 3 9" xfId="40849" xr:uid="{00000000-0005-0000-0000-000035540000}"/>
    <cellStyle name="Normal 12 3 4" xfId="2585" xr:uid="{00000000-0005-0000-0000-000036540000}"/>
    <cellStyle name="Normal 12 3 4 2" xfId="4059" xr:uid="{00000000-0005-0000-0000-000037540000}"/>
    <cellStyle name="Normal 12 3 4 2 2" xfId="5672" xr:uid="{00000000-0005-0000-0000-000038540000}"/>
    <cellStyle name="Normal 12 3 4 2 2 2" xfId="8757" xr:uid="{00000000-0005-0000-0000-000039540000}"/>
    <cellStyle name="Normal 12 3 4 2 2 2 2" xfId="14949" xr:uid="{00000000-0005-0000-0000-00003A540000}"/>
    <cellStyle name="Normal 12 3 4 2 2 2 2 2" xfId="33909" xr:uid="{00000000-0005-0000-0000-00003B540000}"/>
    <cellStyle name="Normal 12 3 4 2 2 2 2 3" xfId="52373" xr:uid="{00000000-0005-0000-0000-00003C540000}"/>
    <cellStyle name="Normal 12 3 4 2 2 2 3" xfId="21101" xr:uid="{00000000-0005-0000-0000-00003D540000}"/>
    <cellStyle name="Normal 12 3 4 2 2 2 3 2" xfId="40061" xr:uid="{00000000-0005-0000-0000-00003E540000}"/>
    <cellStyle name="Normal 12 3 4 2 2 2 3 3" xfId="58525" xr:uid="{00000000-0005-0000-0000-00003F540000}"/>
    <cellStyle name="Normal 12 3 4 2 2 2 4" xfId="27756" xr:uid="{00000000-0005-0000-0000-000040540000}"/>
    <cellStyle name="Normal 12 3 4 2 2 2 5" xfId="46220" xr:uid="{00000000-0005-0000-0000-000041540000}"/>
    <cellStyle name="Normal 12 3 4 2 2 3" xfId="11883" xr:uid="{00000000-0005-0000-0000-000042540000}"/>
    <cellStyle name="Normal 12 3 4 2 2 3 2" xfId="30843" xr:uid="{00000000-0005-0000-0000-000043540000}"/>
    <cellStyle name="Normal 12 3 4 2 2 3 3" xfId="49307" xr:uid="{00000000-0005-0000-0000-000044540000}"/>
    <cellStyle name="Normal 12 3 4 2 2 4" xfId="18035" xr:uid="{00000000-0005-0000-0000-000045540000}"/>
    <cellStyle name="Normal 12 3 4 2 2 4 2" xfId="36995" xr:uid="{00000000-0005-0000-0000-000046540000}"/>
    <cellStyle name="Normal 12 3 4 2 2 4 3" xfId="55459" xr:uid="{00000000-0005-0000-0000-000047540000}"/>
    <cellStyle name="Normal 12 3 4 2 2 5" xfId="24690" xr:uid="{00000000-0005-0000-0000-000048540000}"/>
    <cellStyle name="Normal 12 3 4 2 2 6" xfId="43154" xr:uid="{00000000-0005-0000-0000-000049540000}"/>
    <cellStyle name="Normal 12 3 4 2 3" xfId="7222" xr:uid="{00000000-0005-0000-0000-00004A540000}"/>
    <cellStyle name="Normal 12 3 4 2 3 2" xfId="13415" xr:uid="{00000000-0005-0000-0000-00004B540000}"/>
    <cellStyle name="Normal 12 3 4 2 3 2 2" xfId="32375" xr:uid="{00000000-0005-0000-0000-00004C540000}"/>
    <cellStyle name="Normal 12 3 4 2 3 2 3" xfId="50839" xr:uid="{00000000-0005-0000-0000-00004D540000}"/>
    <cellStyle name="Normal 12 3 4 2 3 3" xfId="19567" xr:uid="{00000000-0005-0000-0000-00004E540000}"/>
    <cellStyle name="Normal 12 3 4 2 3 3 2" xfId="38527" xr:uid="{00000000-0005-0000-0000-00004F540000}"/>
    <cellStyle name="Normal 12 3 4 2 3 3 3" xfId="56991" xr:uid="{00000000-0005-0000-0000-000050540000}"/>
    <cellStyle name="Normal 12 3 4 2 3 4" xfId="26222" xr:uid="{00000000-0005-0000-0000-000051540000}"/>
    <cellStyle name="Normal 12 3 4 2 3 5" xfId="44686" xr:uid="{00000000-0005-0000-0000-000052540000}"/>
    <cellStyle name="Normal 12 3 4 2 4" xfId="10349" xr:uid="{00000000-0005-0000-0000-000053540000}"/>
    <cellStyle name="Normal 12 3 4 2 4 2" xfId="29309" xr:uid="{00000000-0005-0000-0000-000054540000}"/>
    <cellStyle name="Normal 12 3 4 2 4 3" xfId="47773" xr:uid="{00000000-0005-0000-0000-000055540000}"/>
    <cellStyle name="Normal 12 3 4 2 5" xfId="16501" xr:uid="{00000000-0005-0000-0000-000056540000}"/>
    <cellStyle name="Normal 12 3 4 2 5 2" xfId="35461" xr:uid="{00000000-0005-0000-0000-000057540000}"/>
    <cellStyle name="Normal 12 3 4 2 5 3" xfId="53925" xr:uid="{00000000-0005-0000-0000-000058540000}"/>
    <cellStyle name="Normal 12 3 4 2 6" xfId="23156" xr:uid="{00000000-0005-0000-0000-000059540000}"/>
    <cellStyle name="Normal 12 3 4 2 7" xfId="41620" xr:uid="{00000000-0005-0000-0000-00005A540000}"/>
    <cellStyle name="Normal 12 3 4 3" xfId="4890" xr:uid="{00000000-0005-0000-0000-00005B540000}"/>
    <cellStyle name="Normal 12 3 4 3 2" xfId="7988" xr:uid="{00000000-0005-0000-0000-00005C540000}"/>
    <cellStyle name="Normal 12 3 4 3 2 2" xfId="14180" xr:uid="{00000000-0005-0000-0000-00005D540000}"/>
    <cellStyle name="Normal 12 3 4 3 2 2 2" xfId="33140" xr:uid="{00000000-0005-0000-0000-00005E540000}"/>
    <cellStyle name="Normal 12 3 4 3 2 2 3" xfId="51604" xr:uid="{00000000-0005-0000-0000-00005F540000}"/>
    <cellStyle name="Normal 12 3 4 3 2 3" xfId="20332" xr:uid="{00000000-0005-0000-0000-000060540000}"/>
    <cellStyle name="Normal 12 3 4 3 2 3 2" xfId="39292" xr:uid="{00000000-0005-0000-0000-000061540000}"/>
    <cellStyle name="Normal 12 3 4 3 2 3 3" xfId="57756" xr:uid="{00000000-0005-0000-0000-000062540000}"/>
    <cellStyle name="Normal 12 3 4 3 2 4" xfId="26987" xr:uid="{00000000-0005-0000-0000-000063540000}"/>
    <cellStyle name="Normal 12 3 4 3 2 5" xfId="45451" xr:uid="{00000000-0005-0000-0000-000064540000}"/>
    <cellStyle name="Normal 12 3 4 3 3" xfId="11114" xr:uid="{00000000-0005-0000-0000-000065540000}"/>
    <cellStyle name="Normal 12 3 4 3 3 2" xfId="30074" xr:uid="{00000000-0005-0000-0000-000066540000}"/>
    <cellStyle name="Normal 12 3 4 3 3 3" xfId="48538" xr:uid="{00000000-0005-0000-0000-000067540000}"/>
    <cellStyle name="Normal 12 3 4 3 4" xfId="17266" xr:uid="{00000000-0005-0000-0000-000068540000}"/>
    <cellStyle name="Normal 12 3 4 3 4 2" xfId="36226" xr:uid="{00000000-0005-0000-0000-000069540000}"/>
    <cellStyle name="Normal 12 3 4 3 4 3" xfId="54690" xr:uid="{00000000-0005-0000-0000-00006A540000}"/>
    <cellStyle name="Normal 12 3 4 3 5" xfId="23921" xr:uid="{00000000-0005-0000-0000-00006B540000}"/>
    <cellStyle name="Normal 12 3 4 3 6" xfId="42385" xr:uid="{00000000-0005-0000-0000-00006C540000}"/>
    <cellStyle name="Normal 12 3 4 4" xfId="6453" xr:uid="{00000000-0005-0000-0000-00006D540000}"/>
    <cellStyle name="Normal 12 3 4 4 2" xfId="12646" xr:uid="{00000000-0005-0000-0000-00006E540000}"/>
    <cellStyle name="Normal 12 3 4 4 2 2" xfId="31606" xr:uid="{00000000-0005-0000-0000-00006F540000}"/>
    <cellStyle name="Normal 12 3 4 4 2 3" xfId="50070" xr:uid="{00000000-0005-0000-0000-000070540000}"/>
    <cellStyle name="Normal 12 3 4 4 3" xfId="18798" xr:uid="{00000000-0005-0000-0000-000071540000}"/>
    <cellStyle name="Normal 12 3 4 4 3 2" xfId="37758" xr:uid="{00000000-0005-0000-0000-000072540000}"/>
    <cellStyle name="Normal 12 3 4 4 3 3" xfId="56222" xr:uid="{00000000-0005-0000-0000-000073540000}"/>
    <cellStyle name="Normal 12 3 4 4 4" xfId="25453" xr:uid="{00000000-0005-0000-0000-000074540000}"/>
    <cellStyle name="Normal 12 3 4 4 5" xfId="43917" xr:uid="{00000000-0005-0000-0000-000075540000}"/>
    <cellStyle name="Normal 12 3 4 5" xfId="9580" xr:uid="{00000000-0005-0000-0000-000076540000}"/>
    <cellStyle name="Normal 12 3 4 5 2" xfId="28540" xr:uid="{00000000-0005-0000-0000-000077540000}"/>
    <cellStyle name="Normal 12 3 4 5 3" xfId="47004" xr:uid="{00000000-0005-0000-0000-000078540000}"/>
    <cellStyle name="Normal 12 3 4 6" xfId="15732" xr:uid="{00000000-0005-0000-0000-000079540000}"/>
    <cellStyle name="Normal 12 3 4 6 2" xfId="34692" xr:uid="{00000000-0005-0000-0000-00007A540000}"/>
    <cellStyle name="Normal 12 3 4 6 3" xfId="53156" xr:uid="{00000000-0005-0000-0000-00007B540000}"/>
    <cellStyle name="Normal 12 3 4 7" xfId="22387" xr:uid="{00000000-0005-0000-0000-00007C540000}"/>
    <cellStyle name="Normal 12 3 4 8" xfId="40851" xr:uid="{00000000-0005-0000-0000-00007D540000}"/>
    <cellStyle name="Normal 12 3 5" xfId="4054" xr:uid="{00000000-0005-0000-0000-00007E540000}"/>
    <cellStyle name="Normal 12 3 5 2" xfId="5667" xr:uid="{00000000-0005-0000-0000-00007F540000}"/>
    <cellStyle name="Normal 12 3 5 2 2" xfId="8752" xr:uid="{00000000-0005-0000-0000-000080540000}"/>
    <cellStyle name="Normal 12 3 5 2 2 2" xfId="14944" xr:uid="{00000000-0005-0000-0000-000081540000}"/>
    <cellStyle name="Normal 12 3 5 2 2 2 2" xfId="33904" xr:uid="{00000000-0005-0000-0000-000082540000}"/>
    <cellStyle name="Normal 12 3 5 2 2 2 3" xfId="52368" xr:uid="{00000000-0005-0000-0000-000083540000}"/>
    <cellStyle name="Normal 12 3 5 2 2 3" xfId="21096" xr:uid="{00000000-0005-0000-0000-000084540000}"/>
    <cellStyle name="Normal 12 3 5 2 2 3 2" xfId="40056" xr:uid="{00000000-0005-0000-0000-000085540000}"/>
    <cellStyle name="Normal 12 3 5 2 2 3 3" xfId="58520" xr:uid="{00000000-0005-0000-0000-000086540000}"/>
    <cellStyle name="Normal 12 3 5 2 2 4" xfId="27751" xr:uid="{00000000-0005-0000-0000-000087540000}"/>
    <cellStyle name="Normal 12 3 5 2 2 5" xfId="46215" xr:uid="{00000000-0005-0000-0000-000088540000}"/>
    <cellStyle name="Normal 12 3 5 2 3" xfId="11878" xr:uid="{00000000-0005-0000-0000-000089540000}"/>
    <cellStyle name="Normal 12 3 5 2 3 2" xfId="30838" xr:uid="{00000000-0005-0000-0000-00008A540000}"/>
    <cellStyle name="Normal 12 3 5 2 3 3" xfId="49302" xr:uid="{00000000-0005-0000-0000-00008B540000}"/>
    <cellStyle name="Normal 12 3 5 2 4" xfId="18030" xr:uid="{00000000-0005-0000-0000-00008C540000}"/>
    <cellStyle name="Normal 12 3 5 2 4 2" xfId="36990" xr:uid="{00000000-0005-0000-0000-00008D540000}"/>
    <cellStyle name="Normal 12 3 5 2 4 3" xfId="55454" xr:uid="{00000000-0005-0000-0000-00008E540000}"/>
    <cellStyle name="Normal 12 3 5 2 5" xfId="24685" xr:uid="{00000000-0005-0000-0000-00008F540000}"/>
    <cellStyle name="Normal 12 3 5 2 6" xfId="43149" xr:uid="{00000000-0005-0000-0000-000090540000}"/>
    <cellStyle name="Normal 12 3 5 3" xfId="7217" xr:uid="{00000000-0005-0000-0000-000091540000}"/>
    <cellStyle name="Normal 12 3 5 3 2" xfId="13410" xr:uid="{00000000-0005-0000-0000-000092540000}"/>
    <cellStyle name="Normal 12 3 5 3 2 2" xfId="32370" xr:uid="{00000000-0005-0000-0000-000093540000}"/>
    <cellStyle name="Normal 12 3 5 3 2 3" xfId="50834" xr:uid="{00000000-0005-0000-0000-000094540000}"/>
    <cellStyle name="Normal 12 3 5 3 3" xfId="19562" xr:uid="{00000000-0005-0000-0000-000095540000}"/>
    <cellStyle name="Normal 12 3 5 3 3 2" xfId="38522" xr:uid="{00000000-0005-0000-0000-000096540000}"/>
    <cellStyle name="Normal 12 3 5 3 3 3" xfId="56986" xr:uid="{00000000-0005-0000-0000-000097540000}"/>
    <cellStyle name="Normal 12 3 5 3 4" xfId="26217" xr:uid="{00000000-0005-0000-0000-000098540000}"/>
    <cellStyle name="Normal 12 3 5 3 5" xfId="44681" xr:uid="{00000000-0005-0000-0000-000099540000}"/>
    <cellStyle name="Normal 12 3 5 4" xfId="10344" xr:uid="{00000000-0005-0000-0000-00009A540000}"/>
    <cellStyle name="Normal 12 3 5 4 2" xfId="29304" xr:uid="{00000000-0005-0000-0000-00009B540000}"/>
    <cellStyle name="Normal 12 3 5 4 3" xfId="47768" xr:uid="{00000000-0005-0000-0000-00009C540000}"/>
    <cellStyle name="Normal 12 3 5 5" xfId="16496" xr:uid="{00000000-0005-0000-0000-00009D540000}"/>
    <cellStyle name="Normal 12 3 5 5 2" xfId="35456" xr:uid="{00000000-0005-0000-0000-00009E540000}"/>
    <cellStyle name="Normal 12 3 5 5 3" xfId="53920" xr:uid="{00000000-0005-0000-0000-00009F540000}"/>
    <cellStyle name="Normal 12 3 5 6" xfId="23151" xr:uid="{00000000-0005-0000-0000-0000A0540000}"/>
    <cellStyle name="Normal 12 3 5 7" xfId="41615" xr:uid="{00000000-0005-0000-0000-0000A1540000}"/>
    <cellStyle name="Normal 12 3 6" xfId="4885" xr:uid="{00000000-0005-0000-0000-0000A2540000}"/>
    <cellStyle name="Normal 12 3 6 2" xfId="7983" xr:uid="{00000000-0005-0000-0000-0000A3540000}"/>
    <cellStyle name="Normal 12 3 6 2 2" xfId="14175" xr:uid="{00000000-0005-0000-0000-0000A4540000}"/>
    <cellStyle name="Normal 12 3 6 2 2 2" xfId="33135" xr:uid="{00000000-0005-0000-0000-0000A5540000}"/>
    <cellStyle name="Normal 12 3 6 2 2 3" xfId="51599" xr:uid="{00000000-0005-0000-0000-0000A6540000}"/>
    <cellStyle name="Normal 12 3 6 2 3" xfId="20327" xr:uid="{00000000-0005-0000-0000-0000A7540000}"/>
    <cellStyle name="Normal 12 3 6 2 3 2" xfId="39287" xr:uid="{00000000-0005-0000-0000-0000A8540000}"/>
    <cellStyle name="Normal 12 3 6 2 3 3" xfId="57751" xr:uid="{00000000-0005-0000-0000-0000A9540000}"/>
    <cellStyle name="Normal 12 3 6 2 4" xfId="26982" xr:uid="{00000000-0005-0000-0000-0000AA540000}"/>
    <cellStyle name="Normal 12 3 6 2 5" xfId="45446" xr:uid="{00000000-0005-0000-0000-0000AB540000}"/>
    <cellStyle name="Normal 12 3 6 3" xfId="11109" xr:uid="{00000000-0005-0000-0000-0000AC540000}"/>
    <cellStyle name="Normal 12 3 6 3 2" xfId="30069" xr:uid="{00000000-0005-0000-0000-0000AD540000}"/>
    <cellStyle name="Normal 12 3 6 3 3" xfId="48533" xr:uid="{00000000-0005-0000-0000-0000AE540000}"/>
    <cellStyle name="Normal 12 3 6 4" xfId="17261" xr:uid="{00000000-0005-0000-0000-0000AF540000}"/>
    <cellStyle name="Normal 12 3 6 4 2" xfId="36221" xr:uid="{00000000-0005-0000-0000-0000B0540000}"/>
    <cellStyle name="Normal 12 3 6 4 3" xfId="54685" xr:uid="{00000000-0005-0000-0000-0000B1540000}"/>
    <cellStyle name="Normal 12 3 6 5" xfId="23916" xr:uid="{00000000-0005-0000-0000-0000B2540000}"/>
    <cellStyle name="Normal 12 3 6 6" xfId="42380" xr:uid="{00000000-0005-0000-0000-0000B3540000}"/>
    <cellStyle name="Normal 12 3 7" xfId="6448" xr:uid="{00000000-0005-0000-0000-0000B4540000}"/>
    <cellStyle name="Normal 12 3 7 2" xfId="12641" xr:uid="{00000000-0005-0000-0000-0000B5540000}"/>
    <cellStyle name="Normal 12 3 7 2 2" xfId="31601" xr:uid="{00000000-0005-0000-0000-0000B6540000}"/>
    <cellStyle name="Normal 12 3 7 2 3" xfId="50065" xr:uid="{00000000-0005-0000-0000-0000B7540000}"/>
    <cellStyle name="Normal 12 3 7 3" xfId="18793" xr:uid="{00000000-0005-0000-0000-0000B8540000}"/>
    <cellStyle name="Normal 12 3 7 3 2" xfId="37753" xr:uid="{00000000-0005-0000-0000-0000B9540000}"/>
    <cellStyle name="Normal 12 3 7 3 3" xfId="56217" xr:uid="{00000000-0005-0000-0000-0000BA540000}"/>
    <cellStyle name="Normal 12 3 7 4" xfId="25448" xr:uid="{00000000-0005-0000-0000-0000BB540000}"/>
    <cellStyle name="Normal 12 3 7 5" xfId="43912" xr:uid="{00000000-0005-0000-0000-0000BC540000}"/>
    <cellStyle name="Normal 12 3 8" xfId="9575" xr:uid="{00000000-0005-0000-0000-0000BD540000}"/>
    <cellStyle name="Normal 12 3 8 2" xfId="28535" xr:uid="{00000000-0005-0000-0000-0000BE540000}"/>
    <cellStyle name="Normal 12 3 8 3" xfId="46999" xr:uid="{00000000-0005-0000-0000-0000BF540000}"/>
    <cellStyle name="Normal 12 3 9" xfId="15727" xr:uid="{00000000-0005-0000-0000-0000C0540000}"/>
    <cellStyle name="Normal 12 3 9 2" xfId="34687" xr:uid="{00000000-0005-0000-0000-0000C1540000}"/>
    <cellStyle name="Normal 12 3 9 3" xfId="53151" xr:uid="{00000000-0005-0000-0000-0000C2540000}"/>
    <cellStyle name="Normal 12 4" xfId="2586" xr:uid="{00000000-0005-0000-0000-0000C3540000}"/>
    <cellStyle name="Normal 12 4 10" xfId="22388" xr:uid="{00000000-0005-0000-0000-0000C4540000}"/>
    <cellStyle name="Normal 12 4 11" xfId="40852" xr:uid="{00000000-0005-0000-0000-0000C5540000}"/>
    <cellStyle name="Normal 12 4 2" xfId="2587" xr:uid="{00000000-0005-0000-0000-0000C6540000}"/>
    <cellStyle name="Normal 12 4 2 2" xfId="2588" xr:uid="{00000000-0005-0000-0000-0000C7540000}"/>
    <cellStyle name="Normal 12 4 2 2 2" xfId="4062" xr:uid="{00000000-0005-0000-0000-0000C8540000}"/>
    <cellStyle name="Normal 12 4 2 2 2 2" xfId="5675" xr:uid="{00000000-0005-0000-0000-0000C9540000}"/>
    <cellStyle name="Normal 12 4 2 2 2 2 2" xfId="8760" xr:uid="{00000000-0005-0000-0000-0000CA540000}"/>
    <cellStyle name="Normal 12 4 2 2 2 2 2 2" xfId="14952" xr:uid="{00000000-0005-0000-0000-0000CB540000}"/>
    <cellStyle name="Normal 12 4 2 2 2 2 2 2 2" xfId="33912" xr:uid="{00000000-0005-0000-0000-0000CC540000}"/>
    <cellStyle name="Normal 12 4 2 2 2 2 2 2 3" xfId="52376" xr:uid="{00000000-0005-0000-0000-0000CD540000}"/>
    <cellStyle name="Normal 12 4 2 2 2 2 2 3" xfId="21104" xr:uid="{00000000-0005-0000-0000-0000CE540000}"/>
    <cellStyle name="Normal 12 4 2 2 2 2 2 3 2" xfId="40064" xr:uid="{00000000-0005-0000-0000-0000CF540000}"/>
    <cellStyle name="Normal 12 4 2 2 2 2 2 3 3" xfId="58528" xr:uid="{00000000-0005-0000-0000-0000D0540000}"/>
    <cellStyle name="Normal 12 4 2 2 2 2 2 4" xfId="27759" xr:uid="{00000000-0005-0000-0000-0000D1540000}"/>
    <cellStyle name="Normal 12 4 2 2 2 2 2 5" xfId="46223" xr:uid="{00000000-0005-0000-0000-0000D2540000}"/>
    <cellStyle name="Normal 12 4 2 2 2 2 3" xfId="11886" xr:uid="{00000000-0005-0000-0000-0000D3540000}"/>
    <cellStyle name="Normal 12 4 2 2 2 2 3 2" xfId="30846" xr:uid="{00000000-0005-0000-0000-0000D4540000}"/>
    <cellStyle name="Normal 12 4 2 2 2 2 3 3" xfId="49310" xr:uid="{00000000-0005-0000-0000-0000D5540000}"/>
    <cellStyle name="Normal 12 4 2 2 2 2 4" xfId="18038" xr:uid="{00000000-0005-0000-0000-0000D6540000}"/>
    <cellStyle name="Normal 12 4 2 2 2 2 4 2" xfId="36998" xr:uid="{00000000-0005-0000-0000-0000D7540000}"/>
    <cellStyle name="Normal 12 4 2 2 2 2 4 3" xfId="55462" xr:uid="{00000000-0005-0000-0000-0000D8540000}"/>
    <cellStyle name="Normal 12 4 2 2 2 2 5" xfId="24693" xr:uid="{00000000-0005-0000-0000-0000D9540000}"/>
    <cellStyle name="Normal 12 4 2 2 2 2 6" xfId="43157" xr:uid="{00000000-0005-0000-0000-0000DA540000}"/>
    <cellStyle name="Normal 12 4 2 2 2 3" xfId="7225" xr:uid="{00000000-0005-0000-0000-0000DB540000}"/>
    <cellStyle name="Normal 12 4 2 2 2 3 2" xfId="13418" xr:uid="{00000000-0005-0000-0000-0000DC540000}"/>
    <cellStyle name="Normal 12 4 2 2 2 3 2 2" xfId="32378" xr:uid="{00000000-0005-0000-0000-0000DD540000}"/>
    <cellStyle name="Normal 12 4 2 2 2 3 2 3" xfId="50842" xr:uid="{00000000-0005-0000-0000-0000DE540000}"/>
    <cellStyle name="Normal 12 4 2 2 2 3 3" xfId="19570" xr:uid="{00000000-0005-0000-0000-0000DF540000}"/>
    <cellStyle name="Normal 12 4 2 2 2 3 3 2" xfId="38530" xr:uid="{00000000-0005-0000-0000-0000E0540000}"/>
    <cellStyle name="Normal 12 4 2 2 2 3 3 3" xfId="56994" xr:uid="{00000000-0005-0000-0000-0000E1540000}"/>
    <cellStyle name="Normal 12 4 2 2 2 3 4" xfId="26225" xr:uid="{00000000-0005-0000-0000-0000E2540000}"/>
    <cellStyle name="Normal 12 4 2 2 2 3 5" xfId="44689" xr:uid="{00000000-0005-0000-0000-0000E3540000}"/>
    <cellStyle name="Normal 12 4 2 2 2 4" xfId="10352" xr:uid="{00000000-0005-0000-0000-0000E4540000}"/>
    <cellStyle name="Normal 12 4 2 2 2 4 2" xfId="29312" xr:uid="{00000000-0005-0000-0000-0000E5540000}"/>
    <cellStyle name="Normal 12 4 2 2 2 4 3" xfId="47776" xr:uid="{00000000-0005-0000-0000-0000E6540000}"/>
    <cellStyle name="Normal 12 4 2 2 2 5" xfId="16504" xr:uid="{00000000-0005-0000-0000-0000E7540000}"/>
    <cellStyle name="Normal 12 4 2 2 2 5 2" xfId="35464" xr:uid="{00000000-0005-0000-0000-0000E8540000}"/>
    <cellStyle name="Normal 12 4 2 2 2 5 3" xfId="53928" xr:uid="{00000000-0005-0000-0000-0000E9540000}"/>
    <cellStyle name="Normal 12 4 2 2 2 6" xfId="23159" xr:uid="{00000000-0005-0000-0000-0000EA540000}"/>
    <cellStyle name="Normal 12 4 2 2 2 7" xfId="41623" xr:uid="{00000000-0005-0000-0000-0000EB540000}"/>
    <cellStyle name="Normal 12 4 2 2 3" xfId="4893" xr:uid="{00000000-0005-0000-0000-0000EC540000}"/>
    <cellStyle name="Normal 12 4 2 2 3 2" xfId="7991" xr:uid="{00000000-0005-0000-0000-0000ED540000}"/>
    <cellStyle name="Normal 12 4 2 2 3 2 2" xfId="14183" xr:uid="{00000000-0005-0000-0000-0000EE540000}"/>
    <cellStyle name="Normal 12 4 2 2 3 2 2 2" xfId="33143" xr:uid="{00000000-0005-0000-0000-0000EF540000}"/>
    <cellStyle name="Normal 12 4 2 2 3 2 2 3" xfId="51607" xr:uid="{00000000-0005-0000-0000-0000F0540000}"/>
    <cellStyle name="Normal 12 4 2 2 3 2 3" xfId="20335" xr:uid="{00000000-0005-0000-0000-0000F1540000}"/>
    <cellStyle name="Normal 12 4 2 2 3 2 3 2" xfId="39295" xr:uid="{00000000-0005-0000-0000-0000F2540000}"/>
    <cellStyle name="Normal 12 4 2 2 3 2 3 3" xfId="57759" xr:uid="{00000000-0005-0000-0000-0000F3540000}"/>
    <cellStyle name="Normal 12 4 2 2 3 2 4" xfId="26990" xr:uid="{00000000-0005-0000-0000-0000F4540000}"/>
    <cellStyle name="Normal 12 4 2 2 3 2 5" xfId="45454" xr:uid="{00000000-0005-0000-0000-0000F5540000}"/>
    <cellStyle name="Normal 12 4 2 2 3 3" xfId="11117" xr:uid="{00000000-0005-0000-0000-0000F6540000}"/>
    <cellStyle name="Normal 12 4 2 2 3 3 2" xfId="30077" xr:uid="{00000000-0005-0000-0000-0000F7540000}"/>
    <cellStyle name="Normal 12 4 2 2 3 3 3" xfId="48541" xr:uid="{00000000-0005-0000-0000-0000F8540000}"/>
    <cellStyle name="Normal 12 4 2 2 3 4" xfId="17269" xr:uid="{00000000-0005-0000-0000-0000F9540000}"/>
    <cellStyle name="Normal 12 4 2 2 3 4 2" xfId="36229" xr:uid="{00000000-0005-0000-0000-0000FA540000}"/>
    <cellStyle name="Normal 12 4 2 2 3 4 3" xfId="54693" xr:uid="{00000000-0005-0000-0000-0000FB540000}"/>
    <cellStyle name="Normal 12 4 2 2 3 5" xfId="23924" xr:uid="{00000000-0005-0000-0000-0000FC540000}"/>
    <cellStyle name="Normal 12 4 2 2 3 6" xfId="42388" xr:uid="{00000000-0005-0000-0000-0000FD540000}"/>
    <cellStyle name="Normal 12 4 2 2 4" xfId="6456" xr:uid="{00000000-0005-0000-0000-0000FE540000}"/>
    <cellStyle name="Normal 12 4 2 2 4 2" xfId="12649" xr:uid="{00000000-0005-0000-0000-0000FF540000}"/>
    <cellStyle name="Normal 12 4 2 2 4 2 2" xfId="31609" xr:uid="{00000000-0005-0000-0000-000000550000}"/>
    <cellStyle name="Normal 12 4 2 2 4 2 3" xfId="50073" xr:uid="{00000000-0005-0000-0000-000001550000}"/>
    <cellStyle name="Normal 12 4 2 2 4 3" xfId="18801" xr:uid="{00000000-0005-0000-0000-000002550000}"/>
    <cellStyle name="Normal 12 4 2 2 4 3 2" xfId="37761" xr:uid="{00000000-0005-0000-0000-000003550000}"/>
    <cellStyle name="Normal 12 4 2 2 4 3 3" xfId="56225" xr:uid="{00000000-0005-0000-0000-000004550000}"/>
    <cellStyle name="Normal 12 4 2 2 4 4" xfId="25456" xr:uid="{00000000-0005-0000-0000-000005550000}"/>
    <cellStyle name="Normal 12 4 2 2 4 5" xfId="43920" xr:uid="{00000000-0005-0000-0000-000006550000}"/>
    <cellStyle name="Normal 12 4 2 2 5" xfId="9583" xr:uid="{00000000-0005-0000-0000-000007550000}"/>
    <cellStyle name="Normal 12 4 2 2 5 2" xfId="28543" xr:uid="{00000000-0005-0000-0000-000008550000}"/>
    <cellStyle name="Normal 12 4 2 2 5 3" xfId="47007" xr:uid="{00000000-0005-0000-0000-000009550000}"/>
    <cellStyle name="Normal 12 4 2 2 6" xfId="15735" xr:uid="{00000000-0005-0000-0000-00000A550000}"/>
    <cellStyle name="Normal 12 4 2 2 6 2" xfId="34695" xr:uid="{00000000-0005-0000-0000-00000B550000}"/>
    <cellStyle name="Normal 12 4 2 2 6 3" xfId="53159" xr:uid="{00000000-0005-0000-0000-00000C550000}"/>
    <cellStyle name="Normal 12 4 2 2 7" xfId="22390" xr:uid="{00000000-0005-0000-0000-00000D550000}"/>
    <cellStyle name="Normal 12 4 2 2 8" xfId="40854" xr:uid="{00000000-0005-0000-0000-00000E550000}"/>
    <cellStyle name="Normal 12 4 2 3" xfId="4061" xr:uid="{00000000-0005-0000-0000-00000F550000}"/>
    <cellStyle name="Normal 12 4 2 3 2" xfId="5674" xr:uid="{00000000-0005-0000-0000-000010550000}"/>
    <cellStyle name="Normal 12 4 2 3 2 2" xfId="8759" xr:uid="{00000000-0005-0000-0000-000011550000}"/>
    <cellStyle name="Normal 12 4 2 3 2 2 2" xfId="14951" xr:uid="{00000000-0005-0000-0000-000012550000}"/>
    <cellStyle name="Normal 12 4 2 3 2 2 2 2" xfId="33911" xr:uid="{00000000-0005-0000-0000-000013550000}"/>
    <cellStyle name="Normal 12 4 2 3 2 2 2 3" xfId="52375" xr:uid="{00000000-0005-0000-0000-000014550000}"/>
    <cellStyle name="Normal 12 4 2 3 2 2 3" xfId="21103" xr:uid="{00000000-0005-0000-0000-000015550000}"/>
    <cellStyle name="Normal 12 4 2 3 2 2 3 2" xfId="40063" xr:uid="{00000000-0005-0000-0000-000016550000}"/>
    <cellStyle name="Normal 12 4 2 3 2 2 3 3" xfId="58527" xr:uid="{00000000-0005-0000-0000-000017550000}"/>
    <cellStyle name="Normal 12 4 2 3 2 2 4" xfId="27758" xr:uid="{00000000-0005-0000-0000-000018550000}"/>
    <cellStyle name="Normal 12 4 2 3 2 2 5" xfId="46222" xr:uid="{00000000-0005-0000-0000-000019550000}"/>
    <cellStyle name="Normal 12 4 2 3 2 3" xfId="11885" xr:uid="{00000000-0005-0000-0000-00001A550000}"/>
    <cellStyle name="Normal 12 4 2 3 2 3 2" xfId="30845" xr:uid="{00000000-0005-0000-0000-00001B550000}"/>
    <cellStyle name="Normal 12 4 2 3 2 3 3" xfId="49309" xr:uid="{00000000-0005-0000-0000-00001C550000}"/>
    <cellStyle name="Normal 12 4 2 3 2 4" xfId="18037" xr:uid="{00000000-0005-0000-0000-00001D550000}"/>
    <cellStyle name="Normal 12 4 2 3 2 4 2" xfId="36997" xr:uid="{00000000-0005-0000-0000-00001E550000}"/>
    <cellStyle name="Normal 12 4 2 3 2 4 3" xfId="55461" xr:uid="{00000000-0005-0000-0000-00001F550000}"/>
    <cellStyle name="Normal 12 4 2 3 2 5" xfId="24692" xr:uid="{00000000-0005-0000-0000-000020550000}"/>
    <cellStyle name="Normal 12 4 2 3 2 6" xfId="43156" xr:uid="{00000000-0005-0000-0000-000021550000}"/>
    <cellStyle name="Normal 12 4 2 3 3" xfId="7224" xr:uid="{00000000-0005-0000-0000-000022550000}"/>
    <cellStyle name="Normal 12 4 2 3 3 2" xfId="13417" xr:uid="{00000000-0005-0000-0000-000023550000}"/>
    <cellStyle name="Normal 12 4 2 3 3 2 2" xfId="32377" xr:uid="{00000000-0005-0000-0000-000024550000}"/>
    <cellStyle name="Normal 12 4 2 3 3 2 3" xfId="50841" xr:uid="{00000000-0005-0000-0000-000025550000}"/>
    <cellStyle name="Normal 12 4 2 3 3 3" xfId="19569" xr:uid="{00000000-0005-0000-0000-000026550000}"/>
    <cellStyle name="Normal 12 4 2 3 3 3 2" xfId="38529" xr:uid="{00000000-0005-0000-0000-000027550000}"/>
    <cellStyle name="Normal 12 4 2 3 3 3 3" xfId="56993" xr:uid="{00000000-0005-0000-0000-000028550000}"/>
    <cellStyle name="Normal 12 4 2 3 3 4" xfId="26224" xr:uid="{00000000-0005-0000-0000-000029550000}"/>
    <cellStyle name="Normal 12 4 2 3 3 5" xfId="44688" xr:uid="{00000000-0005-0000-0000-00002A550000}"/>
    <cellStyle name="Normal 12 4 2 3 4" xfId="10351" xr:uid="{00000000-0005-0000-0000-00002B550000}"/>
    <cellStyle name="Normal 12 4 2 3 4 2" xfId="29311" xr:uid="{00000000-0005-0000-0000-00002C550000}"/>
    <cellStyle name="Normal 12 4 2 3 4 3" xfId="47775" xr:uid="{00000000-0005-0000-0000-00002D550000}"/>
    <cellStyle name="Normal 12 4 2 3 5" xfId="16503" xr:uid="{00000000-0005-0000-0000-00002E550000}"/>
    <cellStyle name="Normal 12 4 2 3 5 2" xfId="35463" xr:uid="{00000000-0005-0000-0000-00002F550000}"/>
    <cellStyle name="Normal 12 4 2 3 5 3" xfId="53927" xr:uid="{00000000-0005-0000-0000-000030550000}"/>
    <cellStyle name="Normal 12 4 2 3 6" xfId="23158" xr:uid="{00000000-0005-0000-0000-000031550000}"/>
    <cellStyle name="Normal 12 4 2 3 7" xfId="41622" xr:uid="{00000000-0005-0000-0000-000032550000}"/>
    <cellStyle name="Normal 12 4 2 4" xfId="4892" xr:uid="{00000000-0005-0000-0000-000033550000}"/>
    <cellStyle name="Normal 12 4 2 4 2" xfId="7990" xr:uid="{00000000-0005-0000-0000-000034550000}"/>
    <cellStyle name="Normal 12 4 2 4 2 2" xfId="14182" xr:uid="{00000000-0005-0000-0000-000035550000}"/>
    <cellStyle name="Normal 12 4 2 4 2 2 2" xfId="33142" xr:uid="{00000000-0005-0000-0000-000036550000}"/>
    <cellStyle name="Normal 12 4 2 4 2 2 3" xfId="51606" xr:uid="{00000000-0005-0000-0000-000037550000}"/>
    <cellStyle name="Normal 12 4 2 4 2 3" xfId="20334" xr:uid="{00000000-0005-0000-0000-000038550000}"/>
    <cellStyle name="Normal 12 4 2 4 2 3 2" xfId="39294" xr:uid="{00000000-0005-0000-0000-000039550000}"/>
    <cellStyle name="Normal 12 4 2 4 2 3 3" xfId="57758" xr:uid="{00000000-0005-0000-0000-00003A550000}"/>
    <cellStyle name="Normal 12 4 2 4 2 4" xfId="26989" xr:uid="{00000000-0005-0000-0000-00003B550000}"/>
    <cellStyle name="Normal 12 4 2 4 2 5" xfId="45453" xr:uid="{00000000-0005-0000-0000-00003C550000}"/>
    <cellStyle name="Normal 12 4 2 4 3" xfId="11116" xr:uid="{00000000-0005-0000-0000-00003D550000}"/>
    <cellStyle name="Normal 12 4 2 4 3 2" xfId="30076" xr:uid="{00000000-0005-0000-0000-00003E550000}"/>
    <cellStyle name="Normal 12 4 2 4 3 3" xfId="48540" xr:uid="{00000000-0005-0000-0000-00003F550000}"/>
    <cellStyle name="Normal 12 4 2 4 4" xfId="17268" xr:uid="{00000000-0005-0000-0000-000040550000}"/>
    <cellStyle name="Normal 12 4 2 4 4 2" xfId="36228" xr:uid="{00000000-0005-0000-0000-000041550000}"/>
    <cellStyle name="Normal 12 4 2 4 4 3" xfId="54692" xr:uid="{00000000-0005-0000-0000-000042550000}"/>
    <cellStyle name="Normal 12 4 2 4 5" xfId="23923" xr:uid="{00000000-0005-0000-0000-000043550000}"/>
    <cellStyle name="Normal 12 4 2 4 6" xfId="42387" xr:uid="{00000000-0005-0000-0000-000044550000}"/>
    <cellStyle name="Normal 12 4 2 5" xfId="6455" xr:uid="{00000000-0005-0000-0000-000045550000}"/>
    <cellStyle name="Normal 12 4 2 5 2" xfId="12648" xr:uid="{00000000-0005-0000-0000-000046550000}"/>
    <cellStyle name="Normal 12 4 2 5 2 2" xfId="31608" xr:uid="{00000000-0005-0000-0000-000047550000}"/>
    <cellStyle name="Normal 12 4 2 5 2 3" xfId="50072" xr:uid="{00000000-0005-0000-0000-000048550000}"/>
    <cellStyle name="Normal 12 4 2 5 3" xfId="18800" xr:uid="{00000000-0005-0000-0000-000049550000}"/>
    <cellStyle name="Normal 12 4 2 5 3 2" xfId="37760" xr:uid="{00000000-0005-0000-0000-00004A550000}"/>
    <cellStyle name="Normal 12 4 2 5 3 3" xfId="56224" xr:uid="{00000000-0005-0000-0000-00004B550000}"/>
    <cellStyle name="Normal 12 4 2 5 4" xfId="25455" xr:uid="{00000000-0005-0000-0000-00004C550000}"/>
    <cellStyle name="Normal 12 4 2 5 5" xfId="43919" xr:uid="{00000000-0005-0000-0000-00004D550000}"/>
    <cellStyle name="Normal 12 4 2 6" xfId="9582" xr:uid="{00000000-0005-0000-0000-00004E550000}"/>
    <cellStyle name="Normal 12 4 2 6 2" xfId="28542" xr:uid="{00000000-0005-0000-0000-00004F550000}"/>
    <cellStyle name="Normal 12 4 2 6 3" xfId="47006" xr:uid="{00000000-0005-0000-0000-000050550000}"/>
    <cellStyle name="Normal 12 4 2 7" xfId="15734" xr:uid="{00000000-0005-0000-0000-000051550000}"/>
    <cellStyle name="Normal 12 4 2 7 2" xfId="34694" xr:uid="{00000000-0005-0000-0000-000052550000}"/>
    <cellStyle name="Normal 12 4 2 7 3" xfId="53158" xr:uid="{00000000-0005-0000-0000-000053550000}"/>
    <cellStyle name="Normal 12 4 2 8" xfId="22389" xr:uid="{00000000-0005-0000-0000-000054550000}"/>
    <cellStyle name="Normal 12 4 2 9" xfId="40853" xr:uid="{00000000-0005-0000-0000-000055550000}"/>
    <cellStyle name="Normal 12 4 3" xfId="2589" xr:uid="{00000000-0005-0000-0000-000056550000}"/>
    <cellStyle name="Normal 12 4 3 2" xfId="2590" xr:uid="{00000000-0005-0000-0000-000057550000}"/>
    <cellStyle name="Normal 12 4 3 2 2" xfId="4064" xr:uid="{00000000-0005-0000-0000-000058550000}"/>
    <cellStyle name="Normal 12 4 3 2 2 2" xfId="5677" xr:uid="{00000000-0005-0000-0000-000059550000}"/>
    <cellStyle name="Normal 12 4 3 2 2 2 2" xfId="8762" xr:uid="{00000000-0005-0000-0000-00005A550000}"/>
    <cellStyle name="Normal 12 4 3 2 2 2 2 2" xfId="14954" xr:uid="{00000000-0005-0000-0000-00005B550000}"/>
    <cellStyle name="Normal 12 4 3 2 2 2 2 2 2" xfId="33914" xr:uid="{00000000-0005-0000-0000-00005C550000}"/>
    <cellStyle name="Normal 12 4 3 2 2 2 2 2 3" xfId="52378" xr:uid="{00000000-0005-0000-0000-00005D550000}"/>
    <cellStyle name="Normal 12 4 3 2 2 2 2 3" xfId="21106" xr:uid="{00000000-0005-0000-0000-00005E550000}"/>
    <cellStyle name="Normal 12 4 3 2 2 2 2 3 2" xfId="40066" xr:uid="{00000000-0005-0000-0000-00005F550000}"/>
    <cellStyle name="Normal 12 4 3 2 2 2 2 3 3" xfId="58530" xr:uid="{00000000-0005-0000-0000-000060550000}"/>
    <cellStyle name="Normal 12 4 3 2 2 2 2 4" xfId="27761" xr:uid="{00000000-0005-0000-0000-000061550000}"/>
    <cellStyle name="Normal 12 4 3 2 2 2 2 5" xfId="46225" xr:uid="{00000000-0005-0000-0000-000062550000}"/>
    <cellStyle name="Normal 12 4 3 2 2 2 3" xfId="11888" xr:uid="{00000000-0005-0000-0000-000063550000}"/>
    <cellStyle name="Normal 12 4 3 2 2 2 3 2" xfId="30848" xr:uid="{00000000-0005-0000-0000-000064550000}"/>
    <cellStyle name="Normal 12 4 3 2 2 2 3 3" xfId="49312" xr:uid="{00000000-0005-0000-0000-000065550000}"/>
    <cellStyle name="Normal 12 4 3 2 2 2 4" xfId="18040" xr:uid="{00000000-0005-0000-0000-000066550000}"/>
    <cellStyle name="Normal 12 4 3 2 2 2 4 2" xfId="37000" xr:uid="{00000000-0005-0000-0000-000067550000}"/>
    <cellStyle name="Normal 12 4 3 2 2 2 4 3" xfId="55464" xr:uid="{00000000-0005-0000-0000-000068550000}"/>
    <cellStyle name="Normal 12 4 3 2 2 2 5" xfId="24695" xr:uid="{00000000-0005-0000-0000-000069550000}"/>
    <cellStyle name="Normal 12 4 3 2 2 2 6" xfId="43159" xr:uid="{00000000-0005-0000-0000-00006A550000}"/>
    <cellStyle name="Normal 12 4 3 2 2 3" xfId="7227" xr:uid="{00000000-0005-0000-0000-00006B550000}"/>
    <cellStyle name="Normal 12 4 3 2 2 3 2" xfId="13420" xr:uid="{00000000-0005-0000-0000-00006C550000}"/>
    <cellStyle name="Normal 12 4 3 2 2 3 2 2" xfId="32380" xr:uid="{00000000-0005-0000-0000-00006D550000}"/>
    <cellStyle name="Normal 12 4 3 2 2 3 2 3" xfId="50844" xr:uid="{00000000-0005-0000-0000-00006E550000}"/>
    <cellStyle name="Normal 12 4 3 2 2 3 3" xfId="19572" xr:uid="{00000000-0005-0000-0000-00006F550000}"/>
    <cellStyle name="Normal 12 4 3 2 2 3 3 2" xfId="38532" xr:uid="{00000000-0005-0000-0000-000070550000}"/>
    <cellStyle name="Normal 12 4 3 2 2 3 3 3" xfId="56996" xr:uid="{00000000-0005-0000-0000-000071550000}"/>
    <cellStyle name="Normal 12 4 3 2 2 3 4" xfId="26227" xr:uid="{00000000-0005-0000-0000-000072550000}"/>
    <cellStyle name="Normal 12 4 3 2 2 3 5" xfId="44691" xr:uid="{00000000-0005-0000-0000-000073550000}"/>
    <cellStyle name="Normal 12 4 3 2 2 4" xfId="10354" xr:uid="{00000000-0005-0000-0000-000074550000}"/>
    <cellStyle name="Normal 12 4 3 2 2 4 2" xfId="29314" xr:uid="{00000000-0005-0000-0000-000075550000}"/>
    <cellStyle name="Normal 12 4 3 2 2 4 3" xfId="47778" xr:uid="{00000000-0005-0000-0000-000076550000}"/>
    <cellStyle name="Normal 12 4 3 2 2 5" xfId="16506" xr:uid="{00000000-0005-0000-0000-000077550000}"/>
    <cellStyle name="Normal 12 4 3 2 2 5 2" xfId="35466" xr:uid="{00000000-0005-0000-0000-000078550000}"/>
    <cellStyle name="Normal 12 4 3 2 2 5 3" xfId="53930" xr:uid="{00000000-0005-0000-0000-000079550000}"/>
    <cellStyle name="Normal 12 4 3 2 2 6" xfId="23161" xr:uid="{00000000-0005-0000-0000-00007A550000}"/>
    <cellStyle name="Normal 12 4 3 2 2 7" xfId="41625" xr:uid="{00000000-0005-0000-0000-00007B550000}"/>
    <cellStyle name="Normal 12 4 3 2 3" xfId="4895" xr:uid="{00000000-0005-0000-0000-00007C550000}"/>
    <cellStyle name="Normal 12 4 3 2 3 2" xfId="7993" xr:uid="{00000000-0005-0000-0000-00007D550000}"/>
    <cellStyle name="Normal 12 4 3 2 3 2 2" xfId="14185" xr:uid="{00000000-0005-0000-0000-00007E550000}"/>
    <cellStyle name="Normal 12 4 3 2 3 2 2 2" xfId="33145" xr:uid="{00000000-0005-0000-0000-00007F550000}"/>
    <cellStyle name="Normal 12 4 3 2 3 2 2 3" xfId="51609" xr:uid="{00000000-0005-0000-0000-000080550000}"/>
    <cellStyle name="Normal 12 4 3 2 3 2 3" xfId="20337" xr:uid="{00000000-0005-0000-0000-000081550000}"/>
    <cellStyle name="Normal 12 4 3 2 3 2 3 2" xfId="39297" xr:uid="{00000000-0005-0000-0000-000082550000}"/>
    <cellStyle name="Normal 12 4 3 2 3 2 3 3" xfId="57761" xr:uid="{00000000-0005-0000-0000-000083550000}"/>
    <cellStyle name="Normal 12 4 3 2 3 2 4" xfId="26992" xr:uid="{00000000-0005-0000-0000-000084550000}"/>
    <cellStyle name="Normal 12 4 3 2 3 2 5" xfId="45456" xr:uid="{00000000-0005-0000-0000-000085550000}"/>
    <cellStyle name="Normal 12 4 3 2 3 3" xfId="11119" xr:uid="{00000000-0005-0000-0000-000086550000}"/>
    <cellStyle name="Normal 12 4 3 2 3 3 2" xfId="30079" xr:uid="{00000000-0005-0000-0000-000087550000}"/>
    <cellStyle name="Normal 12 4 3 2 3 3 3" xfId="48543" xr:uid="{00000000-0005-0000-0000-000088550000}"/>
    <cellStyle name="Normal 12 4 3 2 3 4" xfId="17271" xr:uid="{00000000-0005-0000-0000-000089550000}"/>
    <cellStyle name="Normal 12 4 3 2 3 4 2" xfId="36231" xr:uid="{00000000-0005-0000-0000-00008A550000}"/>
    <cellStyle name="Normal 12 4 3 2 3 4 3" xfId="54695" xr:uid="{00000000-0005-0000-0000-00008B550000}"/>
    <cellStyle name="Normal 12 4 3 2 3 5" xfId="23926" xr:uid="{00000000-0005-0000-0000-00008C550000}"/>
    <cellStyle name="Normal 12 4 3 2 3 6" xfId="42390" xr:uid="{00000000-0005-0000-0000-00008D550000}"/>
    <cellStyle name="Normal 12 4 3 2 4" xfId="6458" xr:uid="{00000000-0005-0000-0000-00008E550000}"/>
    <cellStyle name="Normal 12 4 3 2 4 2" xfId="12651" xr:uid="{00000000-0005-0000-0000-00008F550000}"/>
    <cellStyle name="Normal 12 4 3 2 4 2 2" xfId="31611" xr:uid="{00000000-0005-0000-0000-000090550000}"/>
    <cellStyle name="Normal 12 4 3 2 4 2 3" xfId="50075" xr:uid="{00000000-0005-0000-0000-000091550000}"/>
    <cellStyle name="Normal 12 4 3 2 4 3" xfId="18803" xr:uid="{00000000-0005-0000-0000-000092550000}"/>
    <cellStyle name="Normal 12 4 3 2 4 3 2" xfId="37763" xr:uid="{00000000-0005-0000-0000-000093550000}"/>
    <cellStyle name="Normal 12 4 3 2 4 3 3" xfId="56227" xr:uid="{00000000-0005-0000-0000-000094550000}"/>
    <cellStyle name="Normal 12 4 3 2 4 4" xfId="25458" xr:uid="{00000000-0005-0000-0000-000095550000}"/>
    <cellStyle name="Normal 12 4 3 2 4 5" xfId="43922" xr:uid="{00000000-0005-0000-0000-000096550000}"/>
    <cellStyle name="Normal 12 4 3 2 5" xfId="9585" xr:uid="{00000000-0005-0000-0000-000097550000}"/>
    <cellStyle name="Normal 12 4 3 2 5 2" xfId="28545" xr:uid="{00000000-0005-0000-0000-000098550000}"/>
    <cellStyle name="Normal 12 4 3 2 5 3" xfId="47009" xr:uid="{00000000-0005-0000-0000-000099550000}"/>
    <cellStyle name="Normal 12 4 3 2 6" xfId="15737" xr:uid="{00000000-0005-0000-0000-00009A550000}"/>
    <cellStyle name="Normal 12 4 3 2 6 2" xfId="34697" xr:uid="{00000000-0005-0000-0000-00009B550000}"/>
    <cellStyle name="Normal 12 4 3 2 6 3" xfId="53161" xr:uid="{00000000-0005-0000-0000-00009C550000}"/>
    <cellStyle name="Normal 12 4 3 2 7" xfId="22392" xr:uid="{00000000-0005-0000-0000-00009D550000}"/>
    <cellStyle name="Normal 12 4 3 2 8" xfId="40856" xr:uid="{00000000-0005-0000-0000-00009E550000}"/>
    <cellStyle name="Normal 12 4 3 3" xfId="4063" xr:uid="{00000000-0005-0000-0000-00009F550000}"/>
    <cellStyle name="Normal 12 4 3 3 2" xfId="5676" xr:uid="{00000000-0005-0000-0000-0000A0550000}"/>
    <cellStyle name="Normal 12 4 3 3 2 2" xfId="8761" xr:uid="{00000000-0005-0000-0000-0000A1550000}"/>
    <cellStyle name="Normal 12 4 3 3 2 2 2" xfId="14953" xr:uid="{00000000-0005-0000-0000-0000A2550000}"/>
    <cellStyle name="Normal 12 4 3 3 2 2 2 2" xfId="33913" xr:uid="{00000000-0005-0000-0000-0000A3550000}"/>
    <cellStyle name="Normal 12 4 3 3 2 2 2 3" xfId="52377" xr:uid="{00000000-0005-0000-0000-0000A4550000}"/>
    <cellStyle name="Normal 12 4 3 3 2 2 3" xfId="21105" xr:uid="{00000000-0005-0000-0000-0000A5550000}"/>
    <cellStyle name="Normal 12 4 3 3 2 2 3 2" xfId="40065" xr:uid="{00000000-0005-0000-0000-0000A6550000}"/>
    <cellStyle name="Normal 12 4 3 3 2 2 3 3" xfId="58529" xr:uid="{00000000-0005-0000-0000-0000A7550000}"/>
    <cellStyle name="Normal 12 4 3 3 2 2 4" xfId="27760" xr:uid="{00000000-0005-0000-0000-0000A8550000}"/>
    <cellStyle name="Normal 12 4 3 3 2 2 5" xfId="46224" xr:uid="{00000000-0005-0000-0000-0000A9550000}"/>
    <cellStyle name="Normal 12 4 3 3 2 3" xfId="11887" xr:uid="{00000000-0005-0000-0000-0000AA550000}"/>
    <cellStyle name="Normal 12 4 3 3 2 3 2" xfId="30847" xr:uid="{00000000-0005-0000-0000-0000AB550000}"/>
    <cellStyle name="Normal 12 4 3 3 2 3 3" xfId="49311" xr:uid="{00000000-0005-0000-0000-0000AC550000}"/>
    <cellStyle name="Normal 12 4 3 3 2 4" xfId="18039" xr:uid="{00000000-0005-0000-0000-0000AD550000}"/>
    <cellStyle name="Normal 12 4 3 3 2 4 2" xfId="36999" xr:uid="{00000000-0005-0000-0000-0000AE550000}"/>
    <cellStyle name="Normal 12 4 3 3 2 4 3" xfId="55463" xr:uid="{00000000-0005-0000-0000-0000AF550000}"/>
    <cellStyle name="Normal 12 4 3 3 2 5" xfId="24694" xr:uid="{00000000-0005-0000-0000-0000B0550000}"/>
    <cellStyle name="Normal 12 4 3 3 2 6" xfId="43158" xr:uid="{00000000-0005-0000-0000-0000B1550000}"/>
    <cellStyle name="Normal 12 4 3 3 3" xfId="7226" xr:uid="{00000000-0005-0000-0000-0000B2550000}"/>
    <cellStyle name="Normal 12 4 3 3 3 2" xfId="13419" xr:uid="{00000000-0005-0000-0000-0000B3550000}"/>
    <cellStyle name="Normal 12 4 3 3 3 2 2" xfId="32379" xr:uid="{00000000-0005-0000-0000-0000B4550000}"/>
    <cellStyle name="Normal 12 4 3 3 3 2 3" xfId="50843" xr:uid="{00000000-0005-0000-0000-0000B5550000}"/>
    <cellStyle name="Normal 12 4 3 3 3 3" xfId="19571" xr:uid="{00000000-0005-0000-0000-0000B6550000}"/>
    <cellStyle name="Normal 12 4 3 3 3 3 2" xfId="38531" xr:uid="{00000000-0005-0000-0000-0000B7550000}"/>
    <cellStyle name="Normal 12 4 3 3 3 3 3" xfId="56995" xr:uid="{00000000-0005-0000-0000-0000B8550000}"/>
    <cellStyle name="Normal 12 4 3 3 3 4" xfId="26226" xr:uid="{00000000-0005-0000-0000-0000B9550000}"/>
    <cellStyle name="Normal 12 4 3 3 3 5" xfId="44690" xr:uid="{00000000-0005-0000-0000-0000BA550000}"/>
    <cellStyle name="Normal 12 4 3 3 4" xfId="10353" xr:uid="{00000000-0005-0000-0000-0000BB550000}"/>
    <cellStyle name="Normal 12 4 3 3 4 2" xfId="29313" xr:uid="{00000000-0005-0000-0000-0000BC550000}"/>
    <cellStyle name="Normal 12 4 3 3 4 3" xfId="47777" xr:uid="{00000000-0005-0000-0000-0000BD550000}"/>
    <cellStyle name="Normal 12 4 3 3 5" xfId="16505" xr:uid="{00000000-0005-0000-0000-0000BE550000}"/>
    <cellStyle name="Normal 12 4 3 3 5 2" xfId="35465" xr:uid="{00000000-0005-0000-0000-0000BF550000}"/>
    <cellStyle name="Normal 12 4 3 3 5 3" xfId="53929" xr:uid="{00000000-0005-0000-0000-0000C0550000}"/>
    <cellStyle name="Normal 12 4 3 3 6" xfId="23160" xr:uid="{00000000-0005-0000-0000-0000C1550000}"/>
    <cellStyle name="Normal 12 4 3 3 7" xfId="41624" xr:uid="{00000000-0005-0000-0000-0000C2550000}"/>
    <cellStyle name="Normal 12 4 3 4" xfId="4894" xr:uid="{00000000-0005-0000-0000-0000C3550000}"/>
    <cellStyle name="Normal 12 4 3 4 2" xfId="7992" xr:uid="{00000000-0005-0000-0000-0000C4550000}"/>
    <cellStyle name="Normal 12 4 3 4 2 2" xfId="14184" xr:uid="{00000000-0005-0000-0000-0000C5550000}"/>
    <cellStyle name="Normal 12 4 3 4 2 2 2" xfId="33144" xr:uid="{00000000-0005-0000-0000-0000C6550000}"/>
    <cellStyle name="Normal 12 4 3 4 2 2 3" xfId="51608" xr:uid="{00000000-0005-0000-0000-0000C7550000}"/>
    <cellStyle name="Normal 12 4 3 4 2 3" xfId="20336" xr:uid="{00000000-0005-0000-0000-0000C8550000}"/>
    <cellStyle name="Normal 12 4 3 4 2 3 2" xfId="39296" xr:uid="{00000000-0005-0000-0000-0000C9550000}"/>
    <cellStyle name="Normal 12 4 3 4 2 3 3" xfId="57760" xr:uid="{00000000-0005-0000-0000-0000CA550000}"/>
    <cellStyle name="Normal 12 4 3 4 2 4" xfId="26991" xr:uid="{00000000-0005-0000-0000-0000CB550000}"/>
    <cellStyle name="Normal 12 4 3 4 2 5" xfId="45455" xr:uid="{00000000-0005-0000-0000-0000CC550000}"/>
    <cellStyle name="Normal 12 4 3 4 3" xfId="11118" xr:uid="{00000000-0005-0000-0000-0000CD550000}"/>
    <cellStyle name="Normal 12 4 3 4 3 2" xfId="30078" xr:uid="{00000000-0005-0000-0000-0000CE550000}"/>
    <cellStyle name="Normal 12 4 3 4 3 3" xfId="48542" xr:uid="{00000000-0005-0000-0000-0000CF550000}"/>
    <cellStyle name="Normal 12 4 3 4 4" xfId="17270" xr:uid="{00000000-0005-0000-0000-0000D0550000}"/>
    <cellStyle name="Normal 12 4 3 4 4 2" xfId="36230" xr:uid="{00000000-0005-0000-0000-0000D1550000}"/>
    <cellStyle name="Normal 12 4 3 4 4 3" xfId="54694" xr:uid="{00000000-0005-0000-0000-0000D2550000}"/>
    <cellStyle name="Normal 12 4 3 4 5" xfId="23925" xr:uid="{00000000-0005-0000-0000-0000D3550000}"/>
    <cellStyle name="Normal 12 4 3 4 6" xfId="42389" xr:uid="{00000000-0005-0000-0000-0000D4550000}"/>
    <cellStyle name="Normal 12 4 3 5" xfId="6457" xr:uid="{00000000-0005-0000-0000-0000D5550000}"/>
    <cellStyle name="Normal 12 4 3 5 2" xfId="12650" xr:uid="{00000000-0005-0000-0000-0000D6550000}"/>
    <cellStyle name="Normal 12 4 3 5 2 2" xfId="31610" xr:uid="{00000000-0005-0000-0000-0000D7550000}"/>
    <cellStyle name="Normal 12 4 3 5 2 3" xfId="50074" xr:uid="{00000000-0005-0000-0000-0000D8550000}"/>
    <cellStyle name="Normal 12 4 3 5 3" xfId="18802" xr:uid="{00000000-0005-0000-0000-0000D9550000}"/>
    <cellStyle name="Normal 12 4 3 5 3 2" xfId="37762" xr:uid="{00000000-0005-0000-0000-0000DA550000}"/>
    <cellStyle name="Normal 12 4 3 5 3 3" xfId="56226" xr:uid="{00000000-0005-0000-0000-0000DB550000}"/>
    <cellStyle name="Normal 12 4 3 5 4" xfId="25457" xr:uid="{00000000-0005-0000-0000-0000DC550000}"/>
    <cellStyle name="Normal 12 4 3 5 5" xfId="43921" xr:uid="{00000000-0005-0000-0000-0000DD550000}"/>
    <cellStyle name="Normal 12 4 3 6" xfId="9584" xr:uid="{00000000-0005-0000-0000-0000DE550000}"/>
    <cellStyle name="Normal 12 4 3 6 2" xfId="28544" xr:uid="{00000000-0005-0000-0000-0000DF550000}"/>
    <cellStyle name="Normal 12 4 3 6 3" xfId="47008" xr:uid="{00000000-0005-0000-0000-0000E0550000}"/>
    <cellStyle name="Normal 12 4 3 7" xfId="15736" xr:uid="{00000000-0005-0000-0000-0000E1550000}"/>
    <cellStyle name="Normal 12 4 3 7 2" xfId="34696" xr:uid="{00000000-0005-0000-0000-0000E2550000}"/>
    <cellStyle name="Normal 12 4 3 7 3" xfId="53160" xr:uid="{00000000-0005-0000-0000-0000E3550000}"/>
    <cellStyle name="Normal 12 4 3 8" xfId="22391" xr:uid="{00000000-0005-0000-0000-0000E4550000}"/>
    <cellStyle name="Normal 12 4 3 9" xfId="40855" xr:uid="{00000000-0005-0000-0000-0000E5550000}"/>
    <cellStyle name="Normal 12 4 4" xfId="2591" xr:uid="{00000000-0005-0000-0000-0000E6550000}"/>
    <cellStyle name="Normal 12 4 4 2" xfId="4065" xr:uid="{00000000-0005-0000-0000-0000E7550000}"/>
    <cellStyle name="Normal 12 4 4 2 2" xfId="5678" xr:uid="{00000000-0005-0000-0000-0000E8550000}"/>
    <cellStyle name="Normal 12 4 4 2 2 2" xfId="8763" xr:uid="{00000000-0005-0000-0000-0000E9550000}"/>
    <cellStyle name="Normal 12 4 4 2 2 2 2" xfId="14955" xr:uid="{00000000-0005-0000-0000-0000EA550000}"/>
    <cellStyle name="Normal 12 4 4 2 2 2 2 2" xfId="33915" xr:uid="{00000000-0005-0000-0000-0000EB550000}"/>
    <cellStyle name="Normal 12 4 4 2 2 2 2 3" xfId="52379" xr:uid="{00000000-0005-0000-0000-0000EC550000}"/>
    <cellStyle name="Normal 12 4 4 2 2 2 3" xfId="21107" xr:uid="{00000000-0005-0000-0000-0000ED550000}"/>
    <cellStyle name="Normal 12 4 4 2 2 2 3 2" xfId="40067" xr:uid="{00000000-0005-0000-0000-0000EE550000}"/>
    <cellStyle name="Normal 12 4 4 2 2 2 3 3" xfId="58531" xr:uid="{00000000-0005-0000-0000-0000EF550000}"/>
    <cellStyle name="Normal 12 4 4 2 2 2 4" xfId="27762" xr:uid="{00000000-0005-0000-0000-0000F0550000}"/>
    <cellStyle name="Normal 12 4 4 2 2 2 5" xfId="46226" xr:uid="{00000000-0005-0000-0000-0000F1550000}"/>
    <cellStyle name="Normal 12 4 4 2 2 3" xfId="11889" xr:uid="{00000000-0005-0000-0000-0000F2550000}"/>
    <cellStyle name="Normal 12 4 4 2 2 3 2" xfId="30849" xr:uid="{00000000-0005-0000-0000-0000F3550000}"/>
    <cellStyle name="Normal 12 4 4 2 2 3 3" xfId="49313" xr:uid="{00000000-0005-0000-0000-0000F4550000}"/>
    <cellStyle name="Normal 12 4 4 2 2 4" xfId="18041" xr:uid="{00000000-0005-0000-0000-0000F5550000}"/>
    <cellStyle name="Normal 12 4 4 2 2 4 2" xfId="37001" xr:uid="{00000000-0005-0000-0000-0000F6550000}"/>
    <cellStyle name="Normal 12 4 4 2 2 4 3" xfId="55465" xr:uid="{00000000-0005-0000-0000-0000F7550000}"/>
    <cellStyle name="Normal 12 4 4 2 2 5" xfId="24696" xr:uid="{00000000-0005-0000-0000-0000F8550000}"/>
    <cellStyle name="Normal 12 4 4 2 2 6" xfId="43160" xr:uid="{00000000-0005-0000-0000-0000F9550000}"/>
    <cellStyle name="Normal 12 4 4 2 3" xfId="7228" xr:uid="{00000000-0005-0000-0000-0000FA550000}"/>
    <cellStyle name="Normal 12 4 4 2 3 2" xfId="13421" xr:uid="{00000000-0005-0000-0000-0000FB550000}"/>
    <cellStyle name="Normal 12 4 4 2 3 2 2" xfId="32381" xr:uid="{00000000-0005-0000-0000-0000FC550000}"/>
    <cellStyle name="Normal 12 4 4 2 3 2 3" xfId="50845" xr:uid="{00000000-0005-0000-0000-0000FD550000}"/>
    <cellStyle name="Normal 12 4 4 2 3 3" xfId="19573" xr:uid="{00000000-0005-0000-0000-0000FE550000}"/>
    <cellStyle name="Normal 12 4 4 2 3 3 2" xfId="38533" xr:uid="{00000000-0005-0000-0000-0000FF550000}"/>
    <cellStyle name="Normal 12 4 4 2 3 3 3" xfId="56997" xr:uid="{00000000-0005-0000-0000-000000560000}"/>
    <cellStyle name="Normal 12 4 4 2 3 4" xfId="26228" xr:uid="{00000000-0005-0000-0000-000001560000}"/>
    <cellStyle name="Normal 12 4 4 2 3 5" xfId="44692" xr:uid="{00000000-0005-0000-0000-000002560000}"/>
    <cellStyle name="Normal 12 4 4 2 4" xfId="10355" xr:uid="{00000000-0005-0000-0000-000003560000}"/>
    <cellStyle name="Normal 12 4 4 2 4 2" xfId="29315" xr:uid="{00000000-0005-0000-0000-000004560000}"/>
    <cellStyle name="Normal 12 4 4 2 4 3" xfId="47779" xr:uid="{00000000-0005-0000-0000-000005560000}"/>
    <cellStyle name="Normal 12 4 4 2 5" xfId="16507" xr:uid="{00000000-0005-0000-0000-000006560000}"/>
    <cellStyle name="Normal 12 4 4 2 5 2" xfId="35467" xr:uid="{00000000-0005-0000-0000-000007560000}"/>
    <cellStyle name="Normal 12 4 4 2 5 3" xfId="53931" xr:uid="{00000000-0005-0000-0000-000008560000}"/>
    <cellStyle name="Normal 12 4 4 2 6" xfId="23162" xr:uid="{00000000-0005-0000-0000-000009560000}"/>
    <cellStyle name="Normal 12 4 4 2 7" xfId="41626" xr:uid="{00000000-0005-0000-0000-00000A560000}"/>
    <cellStyle name="Normal 12 4 4 3" xfId="4896" xr:uid="{00000000-0005-0000-0000-00000B560000}"/>
    <cellStyle name="Normal 12 4 4 3 2" xfId="7994" xr:uid="{00000000-0005-0000-0000-00000C560000}"/>
    <cellStyle name="Normal 12 4 4 3 2 2" xfId="14186" xr:uid="{00000000-0005-0000-0000-00000D560000}"/>
    <cellStyle name="Normal 12 4 4 3 2 2 2" xfId="33146" xr:uid="{00000000-0005-0000-0000-00000E560000}"/>
    <cellStyle name="Normal 12 4 4 3 2 2 3" xfId="51610" xr:uid="{00000000-0005-0000-0000-00000F560000}"/>
    <cellStyle name="Normal 12 4 4 3 2 3" xfId="20338" xr:uid="{00000000-0005-0000-0000-000010560000}"/>
    <cellStyle name="Normal 12 4 4 3 2 3 2" xfId="39298" xr:uid="{00000000-0005-0000-0000-000011560000}"/>
    <cellStyle name="Normal 12 4 4 3 2 3 3" xfId="57762" xr:uid="{00000000-0005-0000-0000-000012560000}"/>
    <cellStyle name="Normal 12 4 4 3 2 4" xfId="26993" xr:uid="{00000000-0005-0000-0000-000013560000}"/>
    <cellStyle name="Normal 12 4 4 3 2 5" xfId="45457" xr:uid="{00000000-0005-0000-0000-000014560000}"/>
    <cellStyle name="Normal 12 4 4 3 3" xfId="11120" xr:uid="{00000000-0005-0000-0000-000015560000}"/>
    <cellStyle name="Normal 12 4 4 3 3 2" xfId="30080" xr:uid="{00000000-0005-0000-0000-000016560000}"/>
    <cellStyle name="Normal 12 4 4 3 3 3" xfId="48544" xr:uid="{00000000-0005-0000-0000-000017560000}"/>
    <cellStyle name="Normal 12 4 4 3 4" xfId="17272" xr:uid="{00000000-0005-0000-0000-000018560000}"/>
    <cellStyle name="Normal 12 4 4 3 4 2" xfId="36232" xr:uid="{00000000-0005-0000-0000-000019560000}"/>
    <cellStyle name="Normal 12 4 4 3 4 3" xfId="54696" xr:uid="{00000000-0005-0000-0000-00001A560000}"/>
    <cellStyle name="Normal 12 4 4 3 5" xfId="23927" xr:uid="{00000000-0005-0000-0000-00001B560000}"/>
    <cellStyle name="Normal 12 4 4 3 6" xfId="42391" xr:uid="{00000000-0005-0000-0000-00001C560000}"/>
    <cellStyle name="Normal 12 4 4 4" xfId="6459" xr:uid="{00000000-0005-0000-0000-00001D560000}"/>
    <cellStyle name="Normal 12 4 4 4 2" xfId="12652" xr:uid="{00000000-0005-0000-0000-00001E560000}"/>
    <cellStyle name="Normal 12 4 4 4 2 2" xfId="31612" xr:uid="{00000000-0005-0000-0000-00001F560000}"/>
    <cellStyle name="Normal 12 4 4 4 2 3" xfId="50076" xr:uid="{00000000-0005-0000-0000-000020560000}"/>
    <cellStyle name="Normal 12 4 4 4 3" xfId="18804" xr:uid="{00000000-0005-0000-0000-000021560000}"/>
    <cellStyle name="Normal 12 4 4 4 3 2" xfId="37764" xr:uid="{00000000-0005-0000-0000-000022560000}"/>
    <cellStyle name="Normal 12 4 4 4 3 3" xfId="56228" xr:uid="{00000000-0005-0000-0000-000023560000}"/>
    <cellStyle name="Normal 12 4 4 4 4" xfId="25459" xr:uid="{00000000-0005-0000-0000-000024560000}"/>
    <cellStyle name="Normal 12 4 4 4 5" xfId="43923" xr:uid="{00000000-0005-0000-0000-000025560000}"/>
    <cellStyle name="Normal 12 4 4 5" xfId="9586" xr:uid="{00000000-0005-0000-0000-000026560000}"/>
    <cellStyle name="Normal 12 4 4 5 2" xfId="28546" xr:uid="{00000000-0005-0000-0000-000027560000}"/>
    <cellStyle name="Normal 12 4 4 5 3" xfId="47010" xr:uid="{00000000-0005-0000-0000-000028560000}"/>
    <cellStyle name="Normal 12 4 4 6" xfId="15738" xr:uid="{00000000-0005-0000-0000-000029560000}"/>
    <cellStyle name="Normal 12 4 4 6 2" xfId="34698" xr:uid="{00000000-0005-0000-0000-00002A560000}"/>
    <cellStyle name="Normal 12 4 4 6 3" xfId="53162" xr:uid="{00000000-0005-0000-0000-00002B560000}"/>
    <cellStyle name="Normal 12 4 4 7" xfId="22393" xr:uid="{00000000-0005-0000-0000-00002C560000}"/>
    <cellStyle name="Normal 12 4 4 8" xfId="40857" xr:uid="{00000000-0005-0000-0000-00002D560000}"/>
    <cellStyle name="Normal 12 4 5" xfId="4060" xr:uid="{00000000-0005-0000-0000-00002E560000}"/>
    <cellStyle name="Normal 12 4 5 2" xfId="5673" xr:uid="{00000000-0005-0000-0000-00002F560000}"/>
    <cellStyle name="Normal 12 4 5 2 2" xfId="8758" xr:uid="{00000000-0005-0000-0000-000030560000}"/>
    <cellStyle name="Normal 12 4 5 2 2 2" xfId="14950" xr:uid="{00000000-0005-0000-0000-000031560000}"/>
    <cellStyle name="Normal 12 4 5 2 2 2 2" xfId="33910" xr:uid="{00000000-0005-0000-0000-000032560000}"/>
    <cellStyle name="Normal 12 4 5 2 2 2 3" xfId="52374" xr:uid="{00000000-0005-0000-0000-000033560000}"/>
    <cellStyle name="Normal 12 4 5 2 2 3" xfId="21102" xr:uid="{00000000-0005-0000-0000-000034560000}"/>
    <cellStyle name="Normal 12 4 5 2 2 3 2" xfId="40062" xr:uid="{00000000-0005-0000-0000-000035560000}"/>
    <cellStyle name="Normal 12 4 5 2 2 3 3" xfId="58526" xr:uid="{00000000-0005-0000-0000-000036560000}"/>
    <cellStyle name="Normal 12 4 5 2 2 4" xfId="27757" xr:uid="{00000000-0005-0000-0000-000037560000}"/>
    <cellStyle name="Normal 12 4 5 2 2 5" xfId="46221" xr:uid="{00000000-0005-0000-0000-000038560000}"/>
    <cellStyle name="Normal 12 4 5 2 3" xfId="11884" xr:uid="{00000000-0005-0000-0000-000039560000}"/>
    <cellStyle name="Normal 12 4 5 2 3 2" xfId="30844" xr:uid="{00000000-0005-0000-0000-00003A560000}"/>
    <cellStyle name="Normal 12 4 5 2 3 3" xfId="49308" xr:uid="{00000000-0005-0000-0000-00003B560000}"/>
    <cellStyle name="Normal 12 4 5 2 4" xfId="18036" xr:uid="{00000000-0005-0000-0000-00003C560000}"/>
    <cellStyle name="Normal 12 4 5 2 4 2" xfId="36996" xr:uid="{00000000-0005-0000-0000-00003D560000}"/>
    <cellStyle name="Normal 12 4 5 2 4 3" xfId="55460" xr:uid="{00000000-0005-0000-0000-00003E560000}"/>
    <cellStyle name="Normal 12 4 5 2 5" xfId="24691" xr:uid="{00000000-0005-0000-0000-00003F560000}"/>
    <cellStyle name="Normal 12 4 5 2 6" xfId="43155" xr:uid="{00000000-0005-0000-0000-000040560000}"/>
    <cellStyle name="Normal 12 4 5 3" xfId="7223" xr:uid="{00000000-0005-0000-0000-000041560000}"/>
    <cellStyle name="Normal 12 4 5 3 2" xfId="13416" xr:uid="{00000000-0005-0000-0000-000042560000}"/>
    <cellStyle name="Normal 12 4 5 3 2 2" xfId="32376" xr:uid="{00000000-0005-0000-0000-000043560000}"/>
    <cellStyle name="Normal 12 4 5 3 2 3" xfId="50840" xr:uid="{00000000-0005-0000-0000-000044560000}"/>
    <cellStyle name="Normal 12 4 5 3 3" xfId="19568" xr:uid="{00000000-0005-0000-0000-000045560000}"/>
    <cellStyle name="Normal 12 4 5 3 3 2" xfId="38528" xr:uid="{00000000-0005-0000-0000-000046560000}"/>
    <cellStyle name="Normal 12 4 5 3 3 3" xfId="56992" xr:uid="{00000000-0005-0000-0000-000047560000}"/>
    <cellStyle name="Normal 12 4 5 3 4" xfId="26223" xr:uid="{00000000-0005-0000-0000-000048560000}"/>
    <cellStyle name="Normal 12 4 5 3 5" xfId="44687" xr:uid="{00000000-0005-0000-0000-000049560000}"/>
    <cellStyle name="Normal 12 4 5 4" xfId="10350" xr:uid="{00000000-0005-0000-0000-00004A560000}"/>
    <cellStyle name="Normal 12 4 5 4 2" xfId="29310" xr:uid="{00000000-0005-0000-0000-00004B560000}"/>
    <cellStyle name="Normal 12 4 5 4 3" xfId="47774" xr:uid="{00000000-0005-0000-0000-00004C560000}"/>
    <cellStyle name="Normal 12 4 5 5" xfId="16502" xr:uid="{00000000-0005-0000-0000-00004D560000}"/>
    <cellStyle name="Normal 12 4 5 5 2" xfId="35462" xr:uid="{00000000-0005-0000-0000-00004E560000}"/>
    <cellStyle name="Normal 12 4 5 5 3" xfId="53926" xr:uid="{00000000-0005-0000-0000-00004F560000}"/>
    <cellStyle name="Normal 12 4 5 6" xfId="23157" xr:uid="{00000000-0005-0000-0000-000050560000}"/>
    <cellStyle name="Normal 12 4 5 7" xfId="41621" xr:uid="{00000000-0005-0000-0000-000051560000}"/>
    <cellStyle name="Normal 12 4 6" xfId="4891" xr:uid="{00000000-0005-0000-0000-000052560000}"/>
    <cellStyle name="Normal 12 4 6 2" xfId="7989" xr:uid="{00000000-0005-0000-0000-000053560000}"/>
    <cellStyle name="Normal 12 4 6 2 2" xfId="14181" xr:uid="{00000000-0005-0000-0000-000054560000}"/>
    <cellStyle name="Normal 12 4 6 2 2 2" xfId="33141" xr:uid="{00000000-0005-0000-0000-000055560000}"/>
    <cellStyle name="Normal 12 4 6 2 2 3" xfId="51605" xr:uid="{00000000-0005-0000-0000-000056560000}"/>
    <cellStyle name="Normal 12 4 6 2 3" xfId="20333" xr:uid="{00000000-0005-0000-0000-000057560000}"/>
    <cellStyle name="Normal 12 4 6 2 3 2" xfId="39293" xr:uid="{00000000-0005-0000-0000-000058560000}"/>
    <cellStyle name="Normal 12 4 6 2 3 3" xfId="57757" xr:uid="{00000000-0005-0000-0000-000059560000}"/>
    <cellStyle name="Normal 12 4 6 2 4" xfId="26988" xr:uid="{00000000-0005-0000-0000-00005A560000}"/>
    <cellStyle name="Normal 12 4 6 2 5" xfId="45452" xr:uid="{00000000-0005-0000-0000-00005B560000}"/>
    <cellStyle name="Normal 12 4 6 3" xfId="11115" xr:uid="{00000000-0005-0000-0000-00005C560000}"/>
    <cellStyle name="Normal 12 4 6 3 2" xfId="30075" xr:uid="{00000000-0005-0000-0000-00005D560000}"/>
    <cellStyle name="Normal 12 4 6 3 3" xfId="48539" xr:uid="{00000000-0005-0000-0000-00005E560000}"/>
    <cellStyle name="Normal 12 4 6 4" xfId="17267" xr:uid="{00000000-0005-0000-0000-00005F560000}"/>
    <cellStyle name="Normal 12 4 6 4 2" xfId="36227" xr:uid="{00000000-0005-0000-0000-000060560000}"/>
    <cellStyle name="Normal 12 4 6 4 3" xfId="54691" xr:uid="{00000000-0005-0000-0000-000061560000}"/>
    <cellStyle name="Normal 12 4 6 5" xfId="23922" xr:uid="{00000000-0005-0000-0000-000062560000}"/>
    <cellStyle name="Normal 12 4 6 6" xfId="42386" xr:uid="{00000000-0005-0000-0000-000063560000}"/>
    <cellStyle name="Normal 12 4 7" xfId="6454" xr:uid="{00000000-0005-0000-0000-000064560000}"/>
    <cellStyle name="Normal 12 4 7 2" xfId="12647" xr:uid="{00000000-0005-0000-0000-000065560000}"/>
    <cellStyle name="Normal 12 4 7 2 2" xfId="31607" xr:uid="{00000000-0005-0000-0000-000066560000}"/>
    <cellStyle name="Normal 12 4 7 2 3" xfId="50071" xr:uid="{00000000-0005-0000-0000-000067560000}"/>
    <cellStyle name="Normal 12 4 7 3" xfId="18799" xr:uid="{00000000-0005-0000-0000-000068560000}"/>
    <cellStyle name="Normal 12 4 7 3 2" xfId="37759" xr:uid="{00000000-0005-0000-0000-000069560000}"/>
    <cellStyle name="Normal 12 4 7 3 3" xfId="56223" xr:uid="{00000000-0005-0000-0000-00006A560000}"/>
    <cellStyle name="Normal 12 4 7 4" xfId="25454" xr:uid="{00000000-0005-0000-0000-00006B560000}"/>
    <cellStyle name="Normal 12 4 7 5" xfId="43918" xr:uid="{00000000-0005-0000-0000-00006C560000}"/>
    <cellStyle name="Normal 12 4 8" xfId="9581" xr:uid="{00000000-0005-0000-0000-00006D560000}"/>
    <cellStyle name="Normal 12 4 8 2" xfId="28541" xr:uid="{00000000-0005-0000-0000-00006E560000}"/>
    <cellStyle name="Normal 12 4 8 3" xfId="47005" xr:uid="{00000000-0005-0000-0000-00006F560000}"/>
    <cellStyle name="Normal 12 4 9" xfId="15733" xr:uid="{00000000-0005-0000-0000-000070560000}"/>
    <cellStyle name="Normal 12 4 9 2" xfId="34693" xr:uid="{00000000-0005-0000-0000-000071560000}"/>
    <cellStyle name="Normal 12 4 9 3" xfId="53157" xr:uid="{00000000-0005-0000-0000-000072560000}"/>
    <cellStyle name="Normal 12 5" xfId="2592" xr:uid="{00000000-0005-0000-0000-000073560000}"/>
    <cellStyle name="Normal 12 5 2" xfId="2593" xr:uid="{00000000-0005-0000-0000-000074560000}"/>
    <cellStyle name="Normal 12 5 2 2" xfId="4067" xr:uid="{00000000-0005-0000-0000-000075560000}"/>
    <cellStyle name="Normal 12 5 2 2 2" xfId="5680" xr:uid="{00000000-0005-0000-0000-000076560000}"/>
    <cellStyle name="Normal 12 5 2 2 2 2" xfId="8765" xr:uid="{00000000-0005-0000-0000-000077560000}"/>
    <cellStyle name="Normal 12 5 2 2 2 2 2" xfId="14957" xr:uid="{00000000-0005-0000-0000-000078560000}"/>
    <cellStyle name="Normal 12 5 2 2 2 2 2 2" xfId="33917" xr:uid="{00000000-0005-0000-0000-000079560000}"/>
    <cellStyle name="Normal 12 5 2 2 2 2 2 3" xfId="52381" xr:uid="{00000000-0005-0000-0000-00007A560000}"/>
    <cellStyle name="Normal 12 5 2 2 2 2 3" xfId="21109" xr:uid="{00000000-0005-0000-0000-00007B560000}"/>
    <cellStyle name="Normal 12 5 2 2 2 2 3 2" xfId="40069" xr:uid="{00000000-0005-0000-0000-00007C560000}"/>
    <cellStyle name="Normal 12 5 2 2 2 2 3 3" xfId="58533" xr:uid="{00000000-0005-0000-0000-00007D560000}"/>
    <cellStyle name="Normal 12 5 2 2 2 2 4" xfId="27764" xr:uid="{00000000-0005-0000-0000-00007E560000}"/>
    <cellStyle name="Normal 12 5 2 2 2 2 5" xfId="46228" xr:uid="{00000000-0005-0000-0000-00007F560000}"/>
    <cellStyle name="Normal 12 5 2 2 2 3" xfId="11891" xr:uid="{00000000-0005-0000-0000-000080560000}"/>
    <cellStyle name="Normal 12 5 2 2 2 3 2" xfId="30851" xr:uid="{00000000-0005-0000-0000-000081560000}"/>
    <cellStyle name="Normal 12 5 2 2 2 3 3" xfId="49315" xr:uid="{00000000-0005-0000-0000-000082560000}"/>
    <cellStyle name="Normal 12 5 2 2 2 4" xfId="18043" xr:uid="{00000000-0005-0000-0000-000083560000}"/>
    <cellStyle name="Normal 12 5 2 2 2 4 2" xfId="37003" xr:uid="{00000000-0005-0000-0000-000084560000}"/>
    <cellStyle name="Normal 12 5 2 2 2 4 3" xfId="55467" xr:uid="{00000000-0005-0000-0000-000085560000}"/>
    <cellStyle name="Normal 12 5 2 2 2 5" xfId="24698" xr:uid="{00000000-0005-0000-0000-000086560000}"/>
    <cellStyle name="Normal 12 5 2 2 2 6" xfId="43162" xr:uid="{00000000-0005-0000-0000-000087560000}"/>
    <cellStyle name="Normal 12 5 2 2 3" xfId="7230" xr:uid="{00000000-0005-0000-0000-000088560000}"/>
    <cellStyle name="Normal 12 5 2 2 3 2" xfId="13423" xr:uid="{00000000-0005-0000-0000-000089560000}"/>
    <cellStyle name="Normal 12 5 2 2 3 2 2" xfId="32383" xr:uid="{00000000-0005-0000-0000-00008A560000}"/>
    <cellStyle name="Normal 12 5 2 2 3 2 3" xfId="50847" xr:uid="{00000000-0005-0000-0000-00008B560000}"/>
    <cellStyle name="Normal 12 5 2 2 3 3" xfId="19575" xr:uid="{00000000-0005-0000-0000-00008C560000}"/>
    <cellStyle name="Normal 12 5 2 2 3 3 2" xfId="38535" xr:uid="{00000000-0005-0000-0000-00008D560000}"/>
    <cellStyle name="Normal 12 5 2 2 3 3 3" xfId="56999" xr:uid="{00000000-0005-0000-0000-00008E560000}"/>
    <cellStyle name="Normal 12 5 2 2 3 4" xfId="26230" xr:uid="{00000000-0005-0000-0000-00008F560000}"/>
    <cellStyle name="Normal 12 5 2 2 3 5" xfId="44694" xr:uid="{00000000-0005-0000-0000-000090560000}"/>
    <cellStyle name="Normal 12 5 2 2 4" xfId="10357" xr:uid="{00000000-0005-0000-0000-000091560000}"/>
    <cellStyle name="Normal 12 5 2 2 4 2" xfId="29317" xr:uid="{00000000-0005-0000-0000-000092560000}"/>
    <cellStyle name="Normal 12 5 2 2 4 3" xfId="47781" xr:uid="{00000000-0005-0000-0000-000093560000}"/>
    <cellStyle name="Normal 12 5 2 2 5" xfId="16509" xr:uid="{00000000-0005-0000-0000-000094560000}"/>
    <cellStyle name="Normal 12 5 2 2 5 2" xfId="35469" xr:uid="{00000000-0005-0000-0000-000095560000}"/>
    <cellStyle name="Normal 12 5 2 2 5 3" xfId="53933" xr:uid="{00000000-0005-0000-0000-000096560000}"/>
    <cellStyle name="Normal 12 5 2 2 6" xfId="23164" xr:uid="{00000000-0005-0000-0000-000097560000}"/>
    <cellStyle name="Normal 12 5 2 2 7" xfId="41628" xr:uid="{00000000-0005-0000-0000-000098560000}"/>
    <cellStyle name="Normal 12 5 2 3" xfId="4898" xr:uid="{00000000-0005-0000-0000-000099560000}"/>
    <cellStyle name="Normal 12 5 2 3 2" xfId="7996" xr:uid="{00000000-0005-0000-0000-00009A560000}"/>
    <cellStyle name="Normal 12 5 2 3 2 2" xfId="14188" xr:uid="{00000000-0005-0000-0000-00009B560000}"/>
    <cellStyle name="Normal 12 5 2 3 2 2 2" xfId="33148" xr:uid="{00000000-0005-0000-0000-00009C560000}"/>
    <cellStyle name="Normal 12 5 2 3 2 2 3" xfId="51612" xr:uid="{00000000-0005-0000-0000-00009D560000}"/>
    <cellStyle name="Normal 12 5 2 3 2 3" xfId="20340" xr:uid="{00000000-0005-0000-0000-00009E560000}"/>
    <cellStyle name="Normal 12 5 2 3 2 3 2" xfId="39300" xr:uid="{00000000-0005-0000-0000-00009F560000}"/>
    <cellStyle name="Normal 12 5 2 3 2 3 3" xfId="57764" xr:uid="{00000000-0005-0000-0000-0000A0560000}"/>
    <cellStyle name="Normal 12 5 2 3 2 4" xfId="26995" xr:uid="{00000000-0005-0000-0000-0000A1560000}"/>
    <cellStyle name="Normal 12 5 2 3 2 5" xfId="45459" xr:uid="{00000000-0005-0000-0000-0000A2560000}"/>
    <cellStyle name="Normal 12 5 2 3 3" xfId="11122" xr:uid="{00000000-0005-0000-0000-0000A3560000}"/>
    <cellStyle name="Normal 12 5 2 3 3 2" xfId="30082" xr:uid="{00000000-0005-0000-0000-0000A4560000}"/>
    <cellStyle name="Normal 12 5 2 3 3 3" xfId="48546" xr:uid="{00000000-0005-0000-0000-0000A5560000}"/>
    <cellStyle name="Normal 12 5 2 3 4" xfId="17274" xr:uid="{00000000-0005-0000-0000-0000A6560000}"/>
    <cellStyle name="Normal 12 5 2 3 4 2" xfId="36234" xr:uid="{00000000-0005-0000-0000-0000A7560000}"/>
    <cellStyle name="Normal 12 5 2 3 4 3" xfId="54698" xr:uid="{00000000-0005-0000-0000-0000A8560000}"/>
    <cellStyle name="Normal 12 5 2 3 5" xfId="23929" xr:uid="{00000000-0005-0000-0000-0000A9560000}"/>
    <cellStyle name="Normal 12 5 2 3 6" xfId="42393" xr:uid="{00000000-0005-0000-0000-0000AA560000}"/>
    <cellStyle name="Normal 12 5 2 4" xfId="6461" xr:uid="{00000000-0005-0000-0000-0000AB560000}"/>
    <cellStyle name="Normal 12 5 2 4 2" xfId="12654" xr:uid="{00000000-0005-0000-0000-0000AC560000}"/>
    <cellStyle name="Normal 12 5 2 4 2 2" xfId="31614" xr:uid="{00000000-0005-0000-0000-0000AD560000}"/>
    <cellStyle name="Normal 12 5 2 4 2 3" xfId="50078" xr:uid="{00000000-0005-0000-0000-0000AE560000}"/>
    <cellStyle name="Normal 12 5 2 4 3" xfId="18806" xr:uid="{00000000-0005-0000-0000-0000AF560000}"/>
    <cellStyle name="Normal 12 5 2 4 3 2" xfId="37766" xr:uid="{00000000-0005-0000-0000-0000B0560000}"/>
    <cellStyle name="Normal 12 5 2 4 3 3" xfId="56230" xr:uid="{00000000-0005-0000-0000-0000B1560000}"/>
    <cellStyle name="Normal 12 5 2 4 4" xfId="25461" xr:uid="{00000000-0005-0000-0000-0000B2560000}"/>
    <cellStyle name="Normal 12 5 2 4 5" xfId="43925" xr:uid="{00000000-0005-0000-0000-0000B3560000}"/>
    <cellStyle name="Normal 12 5 2 5" xfId="9588" xr:uid="{00000000-0005-0000-0000-0000B4560000}"/>
    <cellStyle name="Normal 12 5 2 5 2" xfId="28548" xr:uid="{00000000-0005-0000-0000-0000B5560000}"/>
    <cellStyle name="Normal 12 5 2 5 3" xfId="47012" xr:uid="{00000000-0005-0000-0000-0000B6560000}"/>
    <cellStyle name="Normal 12 5 2 6" xfId="15740" xr:uid="{00000000-0005-0000-0000-0000B7560000}"/>
    <cellStyle name="Normal 12 5 2 6 2" xfId="34700" xr:uid="{00000000-0005-0000-0000-0000B8560000}"/>
    <cellStyle name="Normal 12 5 2 6 3" xfId="53164" xr:uid="{00000000-0005-0000-0000-0000B9560000}"/>
    <cellStyle name="Normal 12 5 2 7" xfId="22395" xr:uid="{00000000-0005-0000-0000-0000BA560000}"/>
    <cellStyle name="Normal 12 5 2 8" xfId="40859" xr:uid="{00000000-0005-0000-0000-0000BB560000}"/>
    <cellStyle name="Normal 12 5 3" xfId="4066" xr:uid="{00000000-0005-0000-0000-0000BC560000}"/>
    <cellStyle name="Normal 12 5 3 2" xfId="5679" xr:uid="{00000000-0005-0000-0000-0000BD560000}"/>
    <cellStyle name="Normal 12 5 3 2 2" xfId="8764" xr:uid="{00000000-0005-0000-0000-0000BE560000}"/>
    <cellStyle name="Normal 12 5 3 2 2 2" xfId="14956" xr:uid="{00000000-0005-0000-0000-0000BF560000}"/>
    <cellStyle name="Normal 12 5 3 2 2 2 2" xfId="33916" xr:uid="{00000000-0005-0000-0000-0000C0560000}"/>
    <cellStyle name="Normal 12 5 3 2 2 2 3" xfId="52380" xr:uid="{00000000-0005-0000-0000-0000C1560000}"/>
    <cellStyle name="Normal 12 5 3 2 2 3" xfId="21108" xr:uid="{00000000-0005-0000-0000-0000C2560000}"/>
    <cellStyle name="Normal 12 5 3 2 2 3 2" xfId="40068" xr:uid="{00000000-0005-0000-0000-0000C3560000}"/>
    <cellStyle name="Normal 12 5 3 2 2 3 3" xfId="58532" xr:uid="{00000000-0005-0000-0000-0000C4560000}"/>
    <cellStyle name="Normal 12 5 3 2 2 4" xfId="27763" xr:uid="{00000000-0005-0000-0000-0000C5560000}"/>
    <cellStyle name="Normal 12 5 3 2 2 5" xfId="46227" xr:uid="{00000000-0005-0000-0000-0000C6560000}"/>
    <cellStyle name="Normal 12 5 3 2 3" xfId="11890" xr:uid="{00000000-0005-0000-0000-0000C7560000}"/>
    <cellStyle name="Normal 12 5 3 2 3 2" xfId="30850" xr:uid="{00000000-0005-0000-0000-0000C8560000}"/>
    <cellStyle name="Normal 12 5 3 2 3 3" xfId="49314" xr:uid="{00000000-0005-0000-0000-0000C9560000}"/>
    <cellStyle name="Normal 12 5 3 2 4" xfId="18042" xr:uid="{00000000-0005-0000-0000-0000CA560000}"/>
    <cellStyle name="Normal 12 5 3 2 4 2" xfId="37002" xr:uid="{00000000-0005-0000-0000-0000CB560000}"/>
    <cellStyle name="Normal 12 5 3 2 4 3" xfId="55466" xr:uid="{00000000-0005-0000-0000-0000CC560000}"/>
    <cellStyle name="Normal 12 5 3 2 5" xfId="24697" xr:uid="{00000000-0005-0000-0000-0000CD560000}"/>
    <cellStyle name="Normal 12 5 3 2 6" xfId="43161" xr:uid="{00000000-0005-0000-0000-0000CE560000}"/>
    <cellStyle name="Normal 12 5 3 3" xfId="7229" xr:uid="{00000000-0005-0000-0000-0000CF560000}"/>
    <cellStyle name="Normal 12 5 3 3 2" xfId="13422" xr:uid="{00000000-0005-0000-0000-0000D0560000}"/>
    <cellStyle name="Normal 12 5 3 3 2 2" xfId="32382" xr:uid="{00000000-0005-0000-0000-0000D1560000}"/>
    <cellStyle name="Normal 12 5 3 3 2 3" xfId="50846" xr:uid="{00000000-0005-0000-0000-0000D2560000}"/>
    <cellStyle name="Normal 12 5 3 3 3" xfId="19574" xr:uid="{00000000-0005-0000-0000-0000D3560000}"/>
    <cellStyle name="Normal 12 5 3 3 3 2" xfId="38534" xr:uid="{00000000-0005-0000-0000-0000D4560000}"/>
    <cellStyle name="Normal 12 5 3 3 3 3" xfId="56998" xr:uid="{00000000-0005-0000-0000-0000D5560000}"/>
    <cellStyle name="Normal 12 5 3 3 4" xfId="26229" xr:uid="{00000000-0005-0000-0000-0000D6560000}"/>
    <cellStyle name="Normal 12 5 3 3 5" xfId="44693" xr:uid="{00000000-0005-0000-0000-0000D7560000}"/>
    <cellStyle name="Normal 12 5 3 4" xfId="10356" xr:uid="{00000000-0005-0000-0000-0000D8560000}"/>
    <cellStyle name="Normal 12 5 3 4 2" xfId="29316" xr:uid="{00000000-0005-0000-0000-0000D9560000}"/>
    <cellStyle name="Normal 12 5 3 4 3" xfId="47780" xr:uid="{00000000-0005-0000-0000-0000DA560000}"/>
    <cellStyle name="Normal 12 5 3 5" xfId="16508" xr:uid="{00000000-0005-0000-0000-0000DB560000}"/>
    <cellStyle name="Normal 12 5 3 5 2" xfId="35468" xr:uid="{00000000-0005-0000-0000-0000DC560000}"/>
    <cellStyle name="Normal 12 5 3 5 3" xfId="53932" xr:uid="{00000000-0005-0000-0000-0000DD560000}"/>
    <cellStyle name="Normal 12 5 3 6" xfId="23163" xr:uid="{00000000-0005-0000-0000-0000DE560000}"/>
    <cellStyle name="Normal 12 5 3 7" xfId="41627" xr:uid="{00000000-0005-0000-0000-0000DF560000}"/>
    <cellStyle name="Normal 12 5 4" xfId="4897" xr:uid="{00000000-0005-0000-0000-0000E0560000}"/>
    <cellStyle name="Normal 12 5 4 2" xfId="7995" xr:uid="{00000000-0005-0000-0000-0000E1560000}"/>
    <cellStyle name="Normal 12 5 4 2 2" xfId="14187" xr:uid="{00000000-0005-0000-0000-0000E2560000}"/>
    <cellStyle name="Normal 12 5 4 2 2 2" xfId="33147" xr:uid="{00000000-0005-0000-0000-0000E3560000}"/>
    <cellStyle name="Normal 12 5 4 2 2 3" xfId="51611" xr:uid="{00000000-0005-0000-0000-0000E4560000}"/>
    <cellStyle name="Normal 12 5 4 2 3" xfId="20339" xr:uid="{00000000-0005-0000-0000-0000E5560000}"/>
    <cellStyle name="Normal 12 5 4 2 3 2" xfId="39299" xr:uid="{00000000-0005-0000-0000-0000E6560000}"/>
    <cellStyle name="Normal 12 5 4 2 3 3" xfId="57763" xr:uid="{00000000-0005-0000-0000-0000E7560000}"/>
    <cellStyle name="Normal 12 5 4 2 4" xfId="26994" xr:uid="{00000000-0005-0000-0000-0000E8560000}"/>
    <cellStyle name="Normal 12 5 4 2 5" xfId="45458" xr:uid="{00000000-0005-0000-0000-0000E9560000}"/>
    <cellStyle name="Normal 12 5 4 3" xfId="11121" xr:uid="{00000000-0005-0000-0000-0000EA560000}"/>
    <cellStyle name="Normal 12 5 4 3 2" xfId="30081" xr:uid="{00000000-0005-0000-0000-0000EB560000}"/>
    <cellStyle name="Normal 12 5 4 3 3" xfId="48545" xr:uid="{00000000-0005-0000-0000-0000EC560000}"/>
    <cellStyle name="Normal 12 5 4 4" xfId="17273" xr:uid="{00000000-0005-0000-0000-0000ED560000}"/>
    <cellStyle name="Normal 12 5 4 4 2" xfId="36233" xr:uid="{00000000-0005-0000-0000-0000EE560000}"/>
    <cellStyle name="Normal 12 5 4 4 3" xfId="54697" xr:uid="{00000000-0005-0000-0000-0000EF560000}"/>
    <cellStyle name="Normal 12 5 4 5" xfId="23928" xr:uid="{00000000-0005-0000-0000-0000F0560000}"/>
    <cellStyle name="Normal 12 5 4 6" xfId="42392" xr:uid="{00000000-0005-0000-0000-0000F1560000}"/>
    <cellStyle name="Normal 12 5 5" xfId="6460" xr:uid="{00000000-0005-0000-0000-0000F2560000}"/>
    <cellStyle name="Normal 12 5 5 2" xfId="12653" xr:uid="{00000000-0005-0000-0000-0000F3560000}"/>
    <cellStyle name="Normal 12 5 5 2 2" xfId="31613" xr:uid="{00000000-0005-0000-0000-0000F4560000}"/>
    <cellStyle name="Normal 12 5 5 2 3" xfId="50077" xr:uid="{00000000-0005-0000-0000-0000F5560000}"/>
    <cellStyle name="Normal 12 5 5 3" xfId="18805" xr:uid="{00000000-0005-0000-0000-0000F6560000}"/>
    <cellStyle name="Normal 12 5 5 3 2" xfId="37765" xr:uid="{00000000-0005-0000-0000-0000F7560000}"/>
    <cellStyle name="Normal 12 5 5 3 3" xfId="56229" xr:uid="{00000000-0005-0000-0000-0000F8560000}"/>
    <cellStyle name="Normal 12 5 5 4" xfId="25460" xr:uid="{00000000-0005-0000-0000-0000F9560000}"/>
    <cellStyle name="Normal 12 5 5 5" xfId="43924" xr:uid="{00000000-0005-0000-0000-0000FA560000}"/>
    <cellStyle name="Normal 12 5 6" xfId="9587" xr:uid="{00000000-0005-0000-0000-0000FB560000}"/>
    <cellStyle name="Normal 12 5 6 2" xfId="28547" xr:uid="{00000000-0005-0000-0000-0000FC560000}"/>
    <cellStyle name="Normal 12 5 6 3" xfId="47011" xr:uid="{00000000-0005-0000-0000-0000FD560000}"/>
    <cellStyle name="Normal 12 5 7" xfId="15739" xr:uid="{00000000-0005-0000-0000-0000FE560000}"/>
    <cellStyle name="Normal 12 5 7 2" xfId="34699" xr:uid="{00000000-0005-0000-0000-0000FF560000}"/>
    <cellStyle name="Normal 12 5 7 3" xfId="53163" xr:uid="{00000000-0005-0000-0000-000000570000}"/>
    <cellStyle name="Normal 12 5 8" xfId="22394" xr:uid="{00000000-0005-0000-0000-000001570000}"/>
    <cellStyle name="Normal 12 5 9" xfId="40858" xr:uid="{00000000-0005-0000-0000-000002570000}"/>
    <cellStyle name="Normal 12 6" xfId="2594" xr:uid="{00000000-0005-0000-0000-000003570000}"/>
    <cellStyle name="Normal 12 6 2" xfId="2595" xr:uid="{00000000-0005-0000-0000-000004570000}"/>
    <cellStyle name="Normal 12 6 2 2" xfId="4069" xr:uid="{00000000-0005-0000-0000-000005570000}"/>
    <cellStyle name="Normal 12 6 2 2 2" xfId="5682" xr:uid="{00000000-0005-0000-0000-000006570000}"/>
    <cellStyle name="Normal 12 6 2 2 2 2" xfId="8767" xr:uid="{00000000-0005-0000-0000-000007570000}"/>
    <cellStyle name="Normal 12 6 2 2 2 2 2" xfId="14959" xr:uid="{00000000-0005-0000-0000-000008570000}"/>
    <cellStyle name="Normal 12 6 2 2 2 2 2 2" xfId="33919" xr:uid="{00000000-0005-0000-0000-000009570000}"/>
    <cellStyle name="Normal 12 6 2 2 2 2 2 3" xfId="52383" xr:uid="{00000000-0005-0000-0000-00000A570000}"/>
    <cellStyle name="Normal 12 6 2 2 2 2 3" xfId="21111" xr:uid="{00000000-0005-0000-0000-00000B570000}"/>
    <cellStyle name="Normal 12 6 2 2 2 2 3 2" xfId="40071" xr:uid="{00000000-0005-0000-0000-00000C570000}"/>
    <cellStyle name="Normal 12 6 2 2 2 2 3 3" xfId="58535" xr:uid="{00000000-0005-0000-0000-00000D570000}"/>
    <cellStyle name="Normal 12 6 2 2 2 2 4" xfId="27766" xr:uid="{00000000-0005-0000-0000-00000E570000}"/>
    <cellStyle name="Normal 12 6 2 2 2 2 5" xfId="46230" xr:uid="{00000000-0005-0000-0000-00000F570000}"/>
    <cellStyle name="Normal 12 6 2 2 2 3" xfId="11893" xr:uid="{00000000-0005-0000-0000-000010570000}"/>
    <cellStyle name="Normal 12 6 2 2 2 3 2" xfId="30853" xr:uid="{00000000-0005-0000-0000-000011570000}"/>
    <cellStyle name="Normal 12 6 2 2 2 3 3" xfId="49317" xr:uid="{00000000-0005-0000-0000-000012570000}"/>
    <cellStyle name="Normal 12 6 2 2 2 4" xfId="18045" xr:uid="{00000000-0005-0000-0000-000013570000}"/>
    <cellStyle name="Normal 12 6 2 2 2 4 2" xfId="37005" xr:uid="{00000000-0005-0000-0000-000014570000}"/>
    <cellStyle name="Normal 12 6 2 2 2 4 3" xfId="55469" xr:uid="{00000000-0005-0000-0000-000015570000}"/>
    <cellStyle name="Normal 12 6 2 2 2 5" xfId="24700" xr:uid="{00000000-0005-0000-0000-000016570000}"/>
    <cellStyle name="Normal 12 6 2 2 2 6" xfId="43164" xr:uid="{00000000-0005-0000-0000-000017570000}"/>
    <cellStyle name="Normal 12 6 2 2 3" xfId="7232" xr:uid="{00000000-0005-0000-0000-000018570000}"/>
    <cellStyle name="Normal 12 6 2 2 3 2" xfId="13425" xr:uid="{00000000-0005-0000-0000-000019570000}"/>
    <cellStyle name="Normal 12 6 2 2 3 2 2" xfId="32385" xr:uid="{00000000-0005-0000-0000-00001A570000}"/>
    <cellStyle name="Normal 12 6 2 2 3 2 3" xfId="50849" xr:uid="{00000000-0005-0000-0000-00001B570000}"/>
    <cellStyle name="Normal 12 6 2 2 3 3" xfId="19577" xr:uid="{00000000-0005-0000-0000-00001C570000}"/>
    <cellStyle name="Normal 12 6 2 2 3 3 2" xfId="38537" xr:uid="{00000000-0005-0000-0000-00001D570000}"/>
    <cellStyle name="Normal 12 6 2 2 3 3 3" xfId="57001" xr:uid="{00000000-0005-0000-0000-00001E570000}"/>
    <cellStyle name="Normal 12 6 2 2 3 4" xfId="26232" xr:uid="{00000000-0005-0000-0000-00001F570000}"/>
    <cellStyle name="Normal 12 6 2 2 3 5" xfId="44696" xr:uid="{00000000-0005-0000-0000-000020570000}"/>
    <cellStyle name="Normal 12 6 2 2 4" xfId="10359" xr:uid="{00000000-0005-0000-0000-000021570000}"/>
    <cellStyle name="Normal 12 6 2 2 4 2" xfId="29319" xr:uid="{00000000-0005-0000-0000-000022570000}"/>
    <cellStyle name="Normal 12 6 2 2 4 3" xfId="47783" xr:uid="{00000000-0005-0000-0000-000023570000}"/>
    <cellStyle name="Normal 12 6 2 2 5" xfId="16511" xr:uid="{00000000-0005-0000-0000-000024570000}"/>
    <cellStyle name="Normal 12 6 2 2 5 2" xfId="35471" xr:uid="{00000000-0005-0000-0000-000025570000}"/>
    <cellStyle name="Normal 12 6 2 2 5 3" xfId="53935" xr:uid="{00000000-0005-0000-0000-000026570000}"/>
    <cellStyle name="Normal 12 6 2 2 6" xfId="23166" xr:uid="{00000000-0005-0000-0000-000027570000}"/>
    <cellStyle name="Normal 12 6 2 2 7" xfId="41630" xr:uid="{00000000-0005-0000-0000-000028570000}"/>
    <cellStyle name="Normal 12 6 2 3" xfId="4900" xr:uid="{00000000-0005-0000-0000-000029570000}"/>
    <cellStyle name="Normal 12 6 2 3 2" xfId="7998" xr:uid="{00000000-0005-0000-0000-00002A570000}"/>
    <cellStyle name="Normal 12 6 2 3 2 2" xfId="14190" xr:uid="{00000000-0005-0000-0000-00002B570000}"/>
    <cellStyle name="Normal 12 6 2 3 2 2 2" xfId="33150" xr:uid="{00000000-0005-0000-0000-00002C570000}"/>
    <cellStyle name="Normal 12 6 2 3 2 2 3" xfId="51614" xr:uid="{00000000-0005-0000-0000-00002D570000}"/>
    <cellStyle name="Normal 12 6 2 3 2 3" xfId="20342" xr:uid="{00000000-0005-0000-0000-00002E570000}"/>
    <cellStyle name="Normal 12 6 2 3 2 3 2" xfId="39302" xr:uid="{00000000-0005-0000-0000-00002F570000}"/>
    <cellStyle name="Normal 12 6 2 3 2 3 3" xfId="57766" xr:uid="{00000000-0005-0000-0000-000030570000}"/>
    <cellStyle name="Normal 12 6 2 3 2 4" xfId="26997" xr:uid="{00000000-0005-0000-0000-000031570000}"/>
    <cellStyle name="Normal 12 6 2 3 2 5" xfId="45461" xr:uid="{00000000-0005-0000-0000-000032570000}"/>
    <cellStyle name="Normal 12 6 2 3 3" xfId="11124" xr:uid="{00000000-0005-0000-0000-000033570000}"/>
    <cellStyle name="Normal 12 6 2 3 3 2" xfId="30084" xr:uid="{00000000-0005-0000-0000-000034570000}"/>
    <cellStyle name="Normal 12 6 2 3 3 3" xfId="48548" xr:uid="{00000000-0005-0000-0000-000035570000}"/>
    <cellStyle name="Normal 12 6 2 3 4" xfId="17276" xr:uid="{00000000-0005-0000-0000-000036570000}"/>
    <cellStyle name="Normal 12 6 2 3 4 2" xfId="36236" xr:uid="{00000000-0005-0000-0000-000037570000}"/>
    <cellStyle name="Normal 12 6 2 3 4 3" xfId="54700" xr:uid="{00000000-0005-0000-0000-000038570000}"/>
    <cellStyle name="Normal 12 6 2 3 5" xfId="23931" xr:uid="{00000000-0005-0000-0000-000039570000}"/>
    <cellStyle name="Normal 12 6 2 3 6" xfId="42395" xr:uid="{00000000-0005-0000-0000-00003A570000}"/>
    <cellStyle name="Normal 12 6 2 4" xfId="6463" xr:uid="{00000000-0005-0000-0000-00003B570000}"/>
    <cellStyle name="Normal 12 6 2 4 2" xfId="12656" xr:uid="{00000000-0005-0000-0000-00003C570000}"/>
    <cellStyle name="Normal 12 6 2 4 2 2" xfId="31616" xr:uid="{00000000-0005-0000-0000-00003D570000}"/>
    <cellStyle name="Normal 12 6 2 4 2 3" xfId="50080" xr:uid="{00000000-0005-0000-0000-00003E570000}"/>
    <cellStyle name="Normal 12 6 2 4 3" xfId="18808" xr:uid="{00000000-0005-0000-0000-00003F570000}"/>
    <cellStyle name="Normal 12 6 2 4 3 2" xfId="37768" xr:uid="{00000000-0005-0000-0000-000040570000}"/>
    <cellStyle name="Normal 12 6 2 4 3 3" xfId="56232" xr:uid="{00000000-0005-0000-0000-000041570000}"/>
    <cellStyle name="Normal 12 6 2 4 4" xfId="25463" xr:uid="{00000000-0005-0000-0000-000042570000}"/>
    <cellStyle name="Normal 12 6 2 4 5" xfId="43927" xr:uid="{00000000-0005-0000-0000-000043570000}"/>
    <cellStyle name="Normal 12 6 2 5" xfId="9590" xr:uid="{00000000-0005-0000-0000-000044570000}"/>
    <cellStyle name="Normal 12 6 2 5 2" xfId="28550" xr:uid="{00000000-0005-0000-0000-000045570000}"/>
    <cellStyle name="Normal 12 6 2 5 3" xfId="47014" xr:uid="{00000000-0005-0000-0000-000046570000}"/>
    <cellStyle name="Normal 12 6 2 6" xfId="15742" xr:uid="{00000000-0005-0000-0000-000047570000}"/>
    <cellStyle name="Normal 12 6 2 6 2" xfId="34702" xr:uid="{00000000-0005-0000-0000-000048570000}"/>
    <cellStyle name="Normal 12 6 2 6 3" xfId="53166" xr:uid="{00000000-0005-0000-0000-000049570000}"/>
    <cellStyle name="Normal 12 6 2 7" xfId="22397" xr:uid="{00000000-0005-0000-0000-00004A570000}"/>
    <cellStyle name="Normal 12 6 2 8" xfId="40861" xr:uid="{00000000-0005-0000-0000-00004B570000}"/>
    <cellStyle name="Normal 12 6 3" xfId="4068" xr:uid="{00000000-0005-0000-0000-00004C570000}"/>
    <cellStyle name="Normal 12 6 3 2" xfId="5681" xr:uid="{00000000-0005-0000-0000-00004D570000}"/>
    <cellStyle name="Normal 12 6 3 2 2" xfId="8766" xr:uid="{00000000-0005-0000-0000-00004E570000}"/>
    <cellStyle name="Normal 12 6 3 2 2 2" xfId="14958" xr:uid="{00000000-0005-0000-0000-00004F570000}"/>
    <cellStyle name="Normal 12 6 3 2 2 2 2" xfId="33918" xr:uid="{00000000-0005-0000-0000-000050570000}"/>
    <cellStyle name="Normal 12 6 3 2 2 2 3" xfId="52382" xr:uid="{00000000-0005-0000-0000-000051570000}"/>
    <cellStyle name="Normal 12 6 3 2 2 3" xfId="21110" xr:uid="{00000000-0005-0000-0000-000052570000}"/>
    <cellStyle name="Normal 12 6 3 2 2 3 2" xfId="40070" xr:uid="{00000000-0005-0000-0000-000053570000}"/>
    <cellStyle name="Normal 12 6 3 2 2 3 3" xfId="58534" xr:uid="{00000000-0005-0000-0000-000054570000}"/>
    <cellStyle name="Normal 12 6 3 2 2 4" xfId="27765" xr:uid="{00000000-0005-0000-0000-000055570000}"/>
    <cellStyle name="Normal 12 6 3 2 2 5" xfId="46229" xr:uid="{00000000-0005-0000-0000-000056570000}"/>
    <cellStyle name="Normal 12 6 3 2 3" xfId="11892" xr:uid="{00000000-0005-0000-0000-000057570000}"/>
    <cellStyle name="Normal 12 6 3 2 3 2" xfId="30852" xr:uid="{00000000-0005-0000-0000-000058570000}"/>
    <cellStyle name="Normal 12 6 3 2 3 3" xfId="49316" xr:uid="{00000000-0005-0000-0000-000059570000}"/>
    <cellStyle name="Normal 12 6 3 2 4" xfId="18044" xr:uid="{00000000-0005-0000-0000-00005A570000}"/>
    <cellStyle name="Normal 12 6 3 2 4 2" xfId="37004" xr:uid="{00000000-0005-0000-0000-00005B570000}"/>
    <cellStyle name="Normal 12 6 3 2 4 3" xfId="55468" xr:uid="{00000000-0005-0000-0000-00005C570000}"/>
    <cellStyle name="Normal 12 6 3 2 5" xfId="24699" xr:uid="{00000000-0005-0000-0000-00005D570000}"/>
    <cellStyle name="Normal 12 6 3 2 6" xfId="43163" xr:uid="{00000000-0005-0000-0000-00005E570000}"/>
    <cellStyle name="Normal 12 6 3 3" xfId="7231" xr:uid="{00000000-0005-0000-0000-00005F570000}"/>
    <cellStyle name="Normal 12 6 3 3 2" xfId="13424" xr:uid="{00000000-0005-0000-0000-000060570000}"/>
    <cellStyle name="Normal 12 6 3 3 2 2" xfId="32384" xr:uid="{00000000-0005-0000-0000-000061570000}"/>
    <cellStyle name="Normal 12 6 3 3 2 3" xfId="50848" xr:uid="{00000000-0005-0000-0000-000062570000}"/>
    <cellStyle name="Normal 12 6 3 3 3" xfId="19576" xr:uid="{00000000-0005-0000-0000-000063570000}"/>
    <cellStyle name="Normal 12 6 3 3 3 2" xfId="38536" xr:uid="{00000000-0005-0000-0000-000064570000}"/>
    <cellStyle name="Normal 12 6 3 3 3 3" xfId="57000" xr:uid="{00000000-0005-0000-0000-000065570000}"/>
    <cellStyle name="Normal 12 6 3 3 4" xfId="26231" xr:uid="{00000000-0005-0000-0000-000066570000}"/>
    <cellStyle name="Normal 12 6 3 3 5" xfId="44695" xr:uid="{00000000-0005-0000-0000-000067570000}"/>
    <cellStyle name="Normal 12 6 3 4" xfId="10358" xr:uid="{00000000-0005-0000-0000-000068570000}"/>
    <cellStyle name="Normal 12 6 3 4 2" xfId="29318" xr:uid="{00000000-0005-0000-0000-000069570000}"/>
    <cellStyle name="Normal 12 6 3 4 3" xfId="47782" xr:uid="{00000000-0005-0000-0000-00006A570000}"/>
    <cellStyle name="Normal 12 6 3 5" xfId="16510" xr:uid="{00000000-0005-0000-0000-00006B570000}"/>
    <cellStyle name="Normal 12 6 3 5 2" xfId="35470" xr:uid="{00000000-0005-0000-0000-00006C570000}"/>
    <cellStyle name="Normal 12 6 3 5 3" xfId="53934" xr:uid="{00000000-0005-0000-0000-00006D570000}"/>
    <cellStyle name="Normal 12 6 3 6" xfId="23165" xr:uid="{00000000-0005-0000-0000-00006E570000}"/>
    <cellStyle name="Normal 12 6 3 7" xfId="41629" xr:uid="{00000000-0005-0000-0000-00006F570000}"/>
    <cellStyle name="Normal 12 6 4" xfId="4899" xr:uid="{00000000-0005-0000-0000-000070570000}"/>
    <cellStyle name="Normal 12 6 4 2" xfId="7997" xr:uid="{00000000-0005-0000-0000-000071570000}"/>
    <cellStyle name="Normal 12 6 4 2 2" xfId="14189" xr:uid="{00000000-0005-0000-0000-000072570000}"/>
    <cellStyle name="Normal 12 6 4 2 2 2" xfId="33149" xr:uid="{00000000-0005-0000-0000-000073570000}"/>
    <cellStyle name="Normal 12 6 4 2 2 3" xfId="51613" xr:uid="{00000000-0005-0000-0000-000074570000}"/>
    <cellStyle name="Normal 12 6 4 2 3" xfId="20341" xr:uid="{00000000-0005-0000-0000-000075570000}"/>
    <cellStyle name="Normal 12 6 4 2 3 2" xfId="39301" xr:uid="{00000000-0005-0000-0000-000076570000}"/>
    <cellStyle name="Normal 12 6 4 2 3 3" xfId="57765" xr:uid="{00000000-0005-0000-0000-000077570000}"/>
    <cellStyle name="Normal 12 6 4 2 4" xfId="26996" xr:uid="{00000000-0005-0000-0000-000078570000}"/>
    <cellStyle name="Normal 12 6 4 2 5" xfId="45460" xr:uid="{00000000-0005-0000-0000-000079570000}"/>
    <cellStyle name="Normal 12 6 4 3" xfId="11123" xr:uid="{00000000-0005-0000-0000-00007A570000}"/>
    <cellStyle name="Normal 12 6 4 3 2" xfId="30083" xr:uid="{00000000-0005-0000-0000-00007B570000}"/>
    <cellStyle name="Normal 12 6 4 3 3" xfId="48547" xr:uid="{00000000-0005-0000-0000-00007C570000}"/>
    <cellStyle name="Normal 12 6 4 4" xfId="17275" xr:uid="{00000000-0005-0000-0000-00007D570000}"/>
    <cellStyle name="Normal 12 6 4 4 2" xfId="36235" xr:uid="{00000000-0005-0000-0000-00007E570000}"/>
    <cellStyle name="Normal 12 6 4 4 3" xfId="54699" xr:uid="{00000000-0005-0000-0000-00007F570000}"/>
    <cellStyle name="Normal 12 6 4 5" xfId="23930" xr:uid="{00000000-0005-0000-0000-000080570000}"/>
    <cellStyle name="Normal 12 6 4 6" xfId="42394" xr:uid="{00000000-0005-0000-0000-000081570000}"/>
    <cellStyle name="Normal 12 6 5" xfId="6462" xr:uid="{00000000-0005-0000-0000-000082570000}"/>
    <cellStyle name="Normal 12 6 5 2" xfId="12655" xr:uid="{00000000-0005-0000-0000-000083570000}"/>
    <cellStyle name="Normal 12 6 5 2 2" xfId="31615" xr:uid="{00000000-0005-0000-0000-000084570000}"/>
    <cellStyle name="Normal 12 6 5 2 3" xfId="50079" xr:uid="{00000000-0005-0000-0000-000085570000}"/>
    <cellStyle name="Normal 12 6 5 3" xfId="18807" xr:uid="{00000000-0005-0000-0000-000086570000}"/>
    <cellStyle name="Normal 12 6 5 3 2" xfId="37767" xr:uid="{00000000-0005-0000-0000-000087570000}"/>
    <cellStyle name="Normal 12 6 5 3 3" xfId="56231" xr:uid="{00000000-0005-0000-0000-000088570000}"/>
    <cellStyle name="Normal 12 6 5 4" xfId="25462" xr:uid="{00000000-0005-0000-0000-000089570000}"/>
    <cellStyle name="Normal 12 6 5 5" xfId="43926" xr:uid="{00000000-0005-0000-0000-00008A570000}"/>
    <cellStyle name="Normal 12 6 6" xfId="9589" xr:uid="{00000000-0005-0000-0000-00008B570000}"/>
    <cellStyle name="Normal 12 6 6 2" xfId="28549" xr:uid="{00000000-0005-0000-0000-00008C570000}"/>
    <cellStyle name="Normal 12 6 6 3" xfId="47013" xr:uid="{00000000-0005-0000-0000-00008D570000}"/>
    <cellStyle name="Normal 12 6 7" xfId="15741" xr:uid="{00000000-0005-0000-0000-00008E570000}"/>
    <cellStyle name="Normal 12 6 7 2" xfId="34701" xr:uid="{00000000-0005-0000-0000-00008F570000}"/>
    <cellStyle name="Normal 12 6 7 3" xfId="53165" xr:uid="{00000000-0005-0000-0000-000090570000}"/>
    <cellStyle name="Normal 12 6 8" xfId="22396" xr:uid="{00000000-0005-0000-0000-000091570000}"/>
    <cellStyle name="Normal 12 6 9" xfId="40860" xr:uid="{00000000-0005-0000-0000-000092570000}"/>
    <cellStyle name="Normal 12 7" xfId="2596" xr:uid="{00000000-0005-0000-0000-000093570000}"/>
    <cellStyle name="Normal 12 7 2" xfId="4070" xr:uid="{00000000-0005-0000-0000-000094570000}"/>
    <cellStyle name="Normal 12 7 2 2" xfId="5683" xr:uid="{00000000-0005-0000-0000-000095570000}"/>
    <cellStyle name="Normal 12 7 2 2 2" xfId="8768" xr:uid="{00000000-0005-0000-0000-000096570000}"/>
    <cellStyle name="Normal 12 7 2 2 2 2" xfId="14960" xr:uid="{00000000-0005-0000-0000-000097570000}"/>
    <cellStyle name="Normal 12 7 2 2 2 2 2" xfId="33920" xr:uid="{00000000-0005-0000-0000-000098570000}"/>
    <cellStyle name="Normal 12 7 2 2 2 2 3" xfId="52384" xr:uid="{00000000-0005-0000-0000-000099570000}"/>
    <cellStyle name="Normal 12 7 2 2 2 3" xfId="21112" xr:uid="{00000000-0005-0000-0000-00009A570000}"/>
    <cellStyle name="Normal 12 7 2 2 2 3 2" xfId="40072" xr:uid="{00000000-0005-0000-0000-00009B570000}"/>
    <cellStyle name="Normal 12 7 2 2 2 3 3" xfId="58536" xr:uid="{00000000-0005-0000-0000-00009C570000}"/>
    <cellStyle name="Normal 12 7 2 2 2 4" xfId="27767" xr:uid="{00000000-0005-0000-0000-00009D570000}"/>
    <cellStyle name="Normal 12 7 2 2 2 5" xfId="46231" xr:uid="{00000000-0005-0000-0000-00009E570000}"/>
    <cellStyle name="Normal 12 7 2 2 3" xfId="11894" xr:uid="{00000000-0005-0000-0000-00009F570000}"/>
    <cellStyle name="Normal 12 7 2 2 3 2" xfId="30854" xr:uid="{00000000-0005-0000-0000-0000A0570000}"/>
    <cellStyle name="Normal 12 7 2 2 3 3" xfId="49318" xr:uid="{00000000-0005-0000-0000-0000A1570000}"/>
    <cellStyle name="Normal 12 7 2 2 4" xfId="18046" xr:uid="{00000000-0005-0000-0000-0000A2570000}"/>
    <cellStyle name="Normal 12 7 2 2 4 2" xfId="37006" xr:uid="{00000000-0005-0000-0000-0000A3570000}"/>
    <cellStyle name="Normal 12 7 2 2 4 3" xfId="55470" xr:uid="{00000000-0005-0000-0000-0000A4570000}"/>
    <cellStyle name="Normal 12 7 2 2 5" xfId="24701" xr:uid="{00000000-0005-0000-0000-0000A5570000}"/>
    <cellStyle name="Normal 12 7 2 2 6" xfId="43165" xr:uid="{00000000-0005-0000-0000-0000A6570000}"/>
    <cellStyle name="Normal 12 7 2 3" xfId="7233" xr:uid="{00000000-0005-0000-0000-0000A7570000}"/>
    <cellStyle name="Normal 12 7 2 3 2" xfId="13426" xr:uid="{00000000-0005-0000-0000-0000A8570000}"/>
    <cellStyle name="Normal 12 7 2 3 2 2" xfId="32386" xr:uid="{00000000-0005-0000-0000-0000A9570000}"/>
    <cellStyle name="Normal 12 7 2 3 2 3" xfId="50850" xr:uid="{00000000-0005-0000-0000-0000AA570000}"/>
    <cellStyle name="Normal 12 7 2 3 3" xfId="19578" xr:uid="{00000000-0005-0000-0000-0000AB570000}"/>
    <cellStyle name="Normal 12 7 2 3 3 2" xfId="38538" xr:uid="{00000000-0005-0000-0000-0000AC570000}"/>
    <cellStyle name="Normal 12 7 2 3 3 3" xfId="57002" xr:uid="{00000000-0005-0000-0000-0000AD570000}"/>
    <cellStyle name="Normal 12 7 2 3 4" xfId="26233" xr:uid="{00000000-0005-0000-0000-0000AE570000}"/>
    <cellStyle name="Normal 12 7 2 3 5" xfId="44697" xr:uid="{00000000-0005-0000-0000-0000AF570000}"/>
    <cellStyle name="Normal 12 7 2 4" xfId="10360" xr:uid="{00000000-0005-0000-0000-0000B0570000}"/>
    <cellStyle name="Normal 12 7 2 4 2" xfId="29320" xr:uid="{00000000-0005-0000-0000-0000B1570000}"/>
    <cellStyle name="Normal 12 7 2 4 3" xfId="47784" xr:uid="{00000000-0005-0000-0000-0000B2570000}"/>
    <cellStyle name="Normal 12 7 2 5" xfId="16512" xr:uid="{00000000-0005-0000-0000-0000B3570000}"/>
    <cellStyle name="Normal 12 7 2 5 2" xfId="35472" xr:uid="{00000000-0005-0000-0000-0000B4570000}"/>
    <cellStyle name="Normal 12 7 2 5 3" xfId="53936" xr:uid="{00000000-0005-0000-0000-0000B5570000}"/>
    <cellStyle name="Normal 12 7 2 6" xfId="23167" xr:uid="{00000000-0005-0000-0000-0000B6570000}"/>
    <cellStyle name="Normal 12 7 2 7" xfId="41631" xr:uid="{00000000-0005-0000-0000-0000B7570000}"/>
    <cellStyle name="Normal 12 7 3" xfId="4901" xr:uid="{00000000-0005-0000-0000-0000B8570000}"/>
    <cellStyle name="Normal 12 7 3 2" xfId="7999" xr:uid="{00000000-0005-0000-0000-0000B9570000}"/>
    <cellStyle name="Normal 12 7 3 2 2" xfId="14191" xr:uid="{00000000-0005-0000-0000-0000BA570000}"/>
    <cellStyle name="Normal 12 7 3 2 2 2" xfId="33151" xr:uid="{00000000-0005-0000-0000-0000BB570000}"/>
    <cellStyle name="Normal 12 7 3 2 2 3" xfId="51615" xr:uid="{00000000-0005-0000-0000-0000BC570000}"/>
    <cellStyle name="Normal 12 7 3 2 3" xfId="20343" xr:uid="{00000000-0005-0000-0000-0000BD570000}"/>
    <cellStyle name="Normal 12 7 3 2 3 2" xfId="39303" xr:uid="{00000000-0005-0000-0000-0000BE570000}"/>
    <cellStyle name="Normal 12 7 3 2 3 3" xfId="57767" xr:uid="{00000000-0005-0000-0000-0000BF570000}"/>
    <cellStyle name="Normal 12 7 3 2 4" xfId="26998" xr:uid="{00000000-0005-0000-0000-0000C0570000}"/>
    <cellStyle name="Normal 12 7 3 2 5" xfId="45462" xr:uid="{00000000-0005-0000-0000-0000C1570000}"/>
    <cellStyle name="Normal 12 7 3 3" xfId="11125" xr:uid="{00000000-0005-0000-0000-0000C2570000}"/>
    <cellStyle name="Normal 12 7 3 3 2" xfId="30085" xr:uid="{00000000-0005-0000-0000-0000C3570000}"/>
    <cellStyle name="Normal 12 7 3 3 3" xfId="48549" xr:uid="{00000000-0005-0000-0000-0000C4570000}"/>
    <cellStyle name="Normal 12 7 3 4" xfId="17277" xr:uid="{00000000-0005-0000-0000-0000C5570000}"/>
    <cellStyle name="Normal 12 7 3 4 2" xfId="36237" xr:uid="{00000000-0005-0000-0000-0000C6570000}"/>
    <cellStyle name="Normal 12 7 3 4 3" xfId="54701" xr:uid="{00000000-0005-0000-0000-0000C7570000}"/>
    <cellStyle name="Normal 12 7 3 5" xfId="23932" xr:uid="{00000000-0005-0000-0000-0000C8570000}"/>
    <cellStyle name="Normal 12 7 3 6" xfId="42396" xr:uid="{00000000-0005-0000-0000-0000C9570000}"/>
    <cellStyle name="Normal 12 7 4" xfId="6464" xr:uid="{00000000-0005-0000-0000-0000CA570000}"/>
    <cellStyle name="Normal 12 7 4 2" xfId="12657" xr:uid="{00000000-0005-0000-0000-0000CB570000}"/>
    <cellStyle name="Normal 12 7 4 2 2" xfId="31617" xr:uid="{00000000-0005-0000-0000-0000CC570000}"/>
    <cellStyle name="Normal 12 7 4 2 3" xfId="50081" xr:uid="{00000000-0005-0000-0000-0000CD570000}"/>
    <cellStyle name="Normal 12 7 4 3" xfId="18809" xr:uid="{00000000-0005-0000-0000-0000CE570000}"/>
    <cellStyle name="Normal 12 7 4 3 2" xfId="37769" xr:uid="{00000000-0005-0000-0000-0000CF570000}"/>
    <cellStyle name="Normal 12 7 4 3 3" xfId="56233" xr:uid="{00000000-0005-0000-0000-0000D0570000}"/>
    <cellStyle name="Normal 12 7 4 4" xfId="25464" xr:uid="{00000000-0005-0000-0000-0000D1570000}"/>
    <cellStyle name="Normal 12 7 4 5" xfId="43928" xr:uid="{00000000-0005-0000-0000-0000D2570000}"/>
    <cellStyle name="Normal 12 7 5" xfId="9591" xr:uid="{00000000-0005-0000-0000-0000D3570000}"/>
    <cellStyle name="Normal 12 7 5 2" xfId="28551" xr:uid="{00000000-0005-0000-0000-0000D4570000}"/>
    <cellStyle name="Normal 12 7 5 3" xfId="47015" xr:uid="{00000000-0005-0000-0000-0000D5570000}"/>
    <cellStyle name="Normal 12 7 6" xfId="15743" xr:uid="{00000000-0005-0000-0000-0000D6570000}"/>
    <cellStyle name="Normal 12 7 6 2" xfId="34703" xr:uid="{00000000-0005-0000-0000-0000D7570000}"/>
    <cellStyle name="Normal 12 7 6 3" xfId="53167" xr:uid="{00000000-0005-0000-0000-0000D8570000}"/>
    <cellStyle name="Normal 12 7 7" xfId="22398" xr:uid="{00000000-0005-0000-0000-0000D9570000}"/>
    <cellStyle name="Normal 12 7 8" xfId="40862" xr:uid="{00000000-0005-0000-0000-0000DA570000}"/>
    <cellStyle name="Normal 12 8" xfId="4041" xr:uid="{00000000-0005-0000-0000-0000DB570000}"/>
    <cellStyle name="Normal 12 8 2" xfId="5654" xr:uid="{00000000-0005-0000-0000-0000DC570000}"/>
    <cellStyle name="Normal 12 8 2 2" xfId="8739" xr:uid="{00000000-0005-0000-0000-0000DD570000}"/>
    <cellStyle name="Normal 12 8 2 2 2" xfId="14931" xr:uid="{00000000-0005-0000-0000-0000DE570000}"/>
    <cellStyle name="Normal 12 8 2 2 2 2" xfId="33891" xr:uid="{00000000-0005-0000-0000-0000DF570000}"/>
    <cellStyle name="Normal 12 8 2 2 2 3" xfId="52355" xr:uid="{00000000-0005-0000-0000-0000E0570000}"/>
    <cellStyle name="Normal 12 8 2 2 3" xfId="21083" xr:uid="{00000000-0005-0000-0000-0000E1570000}"/>
    <cellStyle name="Normal 12 8 2 2 3 2" xfId="40043" xr:uid="{00000000-0005-0000-0000-0000E2570000}"/>
    <cellStyle name="Normal 12 8 2 2 3 3" xfId="58507" xr:uid="{00000000-0005-0000-0000-0000E3570000}"/>
    <cellStyle name="Normal 12 8 2 2 4" xfId="27738" xr:uid="{00000000-0005-0000-0000-0000E4570000}"/>
    <cellStyle name="Normal 12 8 2 2 5" xfId="46202" xr:uid="{00000000-0005-0000-0000-0000E5570000}"/>
    <cellStyle name="Normal 12 8 2 3" xfId="11865" xr:uid="{00000000-0005-0000-0000-0000E6570000}"/>
    <cellStyle name="Normal 12 8 2 3 2" xfId="30825" xr:uid="{00000000-0005-0000-0000-0000E7570000}"/>
    <cellStyle name="Normal 12 8 2 3 3" xfId="49289" xr:uid="{00000000-0005-0000-0000-0000E8570000}"/>
    <cellStyle name="Normal 12 8 2 4" xfId="18017" xr:uid="{00000000-0005-0000-0000-0000E9570000}"/>
    <cellStyle name="Normal 12 8 2 4 2" xfId="36977" xr:uid="{00000000-0005-0000-0000-0000EA570000}"/>
    <cellStyle name="Normal 12 8 2 4 3" xfId="55441" xr:uid="{00000000-0005-0000-0000-0000EB570000}"/>
    <cellStyle name="Normal 12 8 2 5" xfId="24672" xr:uid="{00000000-0005-0000-0000-0000EC570000}"/>
    <cellStyle name="Normal 12 8 2 6" xfId="43136" xr:uid="{00000000-0005-0000-0000-0000ED570000}"/>
    <cellStyle name="Normal 12 8 3" xfId="7204" xr:uid="{00000000-0005-0000-0000-0000EE570000}"/>
    <cellStyle name="Normal 12 8 3 2" xfId="13397" xr:uid="{00000000-0005-0000-0000-0000EF570000}"/>
    <cellStyle name="Normal 12 8 3 2 2" xfId="32357" xr:uid="{00000000-0005-0000-0000-0000F0570000}"/>
    <cellStyle name="Normal 12 8 3 2 3" xfId="50821" xr:uid="{00000000-0005-0000-0000-0000F1570000}"/>
    <cellStyle name="Normal 12 8 3 3" xfId="19549" xr:uid="{00000000-0005-0000-0000-0000F2570000}"/>
    <cellStyle name="Normal 12 8 3 3 2" xfId="38509" xr:uid="{00000000-0005-0000-0000-0000F3570000}"/>
    <cellStyle name="Normal 12 8 3 3 3" xfId="56973" xr:uid="{00000000-0005-0000-0000-0000F4570000}"/>
    <cellStyle name="Normal 12 8 3 4" xfId="26204" xr:uid="{00000000-0005-0000-0000-0000F5570000}"/>
    <cellStyle name="Normal 12 8 3 5" xfId="44668" xr:uid="{00000000-0005-0000-0000-0000F6570000}"/>
    <cellStyle name="Normal 12 8 4" xfId="10331" xr:uid="{00000000-0005-0000-0000-0000F7570000}"/>
    <cellStyle name="Normal 12 8 4 2" xfId="29291" xr:uid="{00000000-0005-0000-0000-0000F8570000}"/>
    <cellStyle name="Normal 12 8 4 3" xfId="47755" xr:uid="{00000000-0005-0000-0000-0000F9570000}"/>
    <cellStyle name="Normal 12 8 5" xfId="16483" xr:uid="{00000000-0005-0000-0000-0000FA570000}"/>
    <cellStyle name="Normal 12 8 5 2" xfId="35443" xr:uid="{00000000-0005-0000-0000-0000FB570000}"/>
    <cellStyle name="Normal 12 8 5 3" xfId="53907" xr:uid="{00000000-0005-0000-0000-0000FC570000}"/>
    <cellStyle name="Normal 12 8 6" xfId="23138" xr:uid="{00000000-0005-0000-0000-0000FD570000}"/>
    <cellStyle name="Normal 12 8 7" xfId="41602" xr:uid="{00000000-0005-0000-0000-0000FE570000}"/>
    <cellStyle name="Normal 12 9" xfId="4872" xr:uid="{00000000-0005-0000-0000-0000FF570000}"/>
    <cellStyle name="Normal 12 9 2" xfId="7970" xr:uid="{00000000-0005-0000-0000-000000580000}"/>
    <cellStyle name="Normal 12 9 2 2" xfId="14162" xr:uid="{00000000-0005-0000-0000-000001580000}"/>
    <cellStyle name="Normal 12 9 2 2 2" xfId="33122" xr:uid="{00000000-0005-0000-0000-000002580000}"/>
    <cellStyle name="Normal 12 9 2 2 3" xfId="51586" xr:uid="{00000000-0005-0000-0000-000003580000}"/>
    <cellStyle name="Normal 12 9 2 3" xfId="20314" xr:uid="{00000000-0005-0000-0000-000004580000}"/>
    <cellStyle name="Normal 12 9 2 3 2" xfId="39274" xr:uid="{00000000-0005-0000-0000-000005580000}"/>
    <cellStyle name="Normal 12 9 2 3 3" xfId="57738" xr:uid="{00000000-0005-0000-0000-000006580000}"/>
    <cellStyle name="Normal 12 9 2 4" xfId="26969" xr:uid="{00000000-0005-0000-0000-000007580000}"/>
    <cellStyle name="Normal 12 9 2 5" xfId="45433" xr:uid="{00000000-0005-0000-0000-000008580000}"/>
    <cellStyle name="Normal 12 9 3" xfId="11096" xr:uid="{00000000-0005-0000-0000-000009580000}"/>
    <cellStyle name="Normal 12 9 3 2" xfId="30056" xr:uid="{00000000-0005-0000-0000-00000A580000}"/>
    <cellStyle name="Normal 12 9 3 3" xfId="48520" xr:uid="{00000000-0005-0000-0000-00000B580000}"/>
    <cellStyle name="Normal 12 9 4" xfId="17248" xr:uid="{00000000-0005-0000-0000-00000C580000}"/>
    <cellStyle name="Normal 12 9 4 2" xfId="36208" xr:uid="{00000000-0005-0000-0000-00000D580000}"/>
    <cellStyle name="Normal 12 9 4 3" xfId="54672" xr:uid="{00000000-0005-0000-0000-00000E580000}"/>
    <cellStyle name="Normal 12 9 5" xfId="23903" xr:uid="{00000000-0005-0000-0000-00000F580000}"/>
    <cellStyle name="Normal 12 9 6" xfId="42367" xr:uid="{00000000-0005-0000-0000-000010580000}"/>
    <cellStyle name="Normal 13" xfId="83" xr:uid="{00000000-0005-0000-0000-000011580000}"/>
    <cellStyle name="Normal 13 2" xfId="300" xr:uid="{00000000-0005-0000-0000-000012580000}"/>
    <cellStyle name="Normal 13 3" xfId="2597" xr:uid="{00000000-0005-0000-0000-000013580000}"/>
    <cellStyle name="Normal 13 4" xfId="22084" xr:uid="{00000000-0005-0000-0000-000014580000}"/>
    <cellStyle name="Normal 14" xfId="84" xr:uid="{00000000-0005-0000-0000-000015580000}"/>
    <cellStyle name="Normal 14 2" xfId="2599" xr:uid="{00000000-0005-0000-0000-000016580000}"/>
    <cellStyle name="Normal 14 3" xfId="2598" xr:uid="{00000000-0005-0000-0000-000017580000}"/>
    <cellStyle name="Normal 15" xfId="85" xr:uid="{00000000-0005-0000-0000-000018580000}"/>
    <cellStyle name="Normal 15 10" xfId="15744" xr:uid="{00000000-0005-0000-0000-000019580000}"/>
    <cellStyle name="Normal 15 10 2" xfId="34704" xr:uid="{00000000-0005-0000-0000-00001A580000}"/>
    <cellStyle name="Normal 15 10 3" xfId="53168" xr:uid="{00000000-0005-0000-0000-00001B580000}"/>
    <cellStyle name="Normal 15 11" xfId="2600" xr:uid="{00000000-0005-0000-0000-00001C580000}"/>
    <cellStyle name="Normal 15 12" xfId="22399" xr:uid="{00000000-0005-0000-0000-00001D580000}"/>
    <cellStyle name="Normal 15 13" xfId="40863" xr:uid="{00000000-0005-0000-0000-00001E580000}"/>
    <cellStyle name="Normal 15 2" xfId="2601" xr:uid="{00000000-0005-0000-0000-00001F580000}"/>
    <cellStyle name="Normal 15 3" xfId="2602" xr:uid="{00000000-0005-0000-0000-000020580000}"/>
    <cellStyle name="Normal 15 3 2" xfId="4072" xr:uid="{00000000-0005-0000-0000-000021580000}"/>
    <cellStyle name="Normal 15 3 2 2" xfId="5685" xr:uid="{00000000-0005-0000-0000-000022580000}"/>
    <cellStyle name="Normal 15 3 2 2 2" xfId="8770" xr:uid="{00000000-0005-0000-0000-000023580000}"/>
    <cellStyle name="Normal 15 3 2 2 2 2" xfId="14962" xr:uid="{00000000-0005-0000-0000-000024580000}"/>
    <cellStyle name="Normal 15 3 2 2 2 2 2" xfId="33922" xr:uid="{00000000-0005-0000-0000-000025580000}"/>
    <cellStyle name="Normal 15 3 2 2 2 2 3" xfId="52386" xr:uid="{00000000-0005-0000-0000-000026580000}"/>
    <cellStyle name="Normal 15 3 2 2 2 3" xfId="21114" xr:uid="{00000000-0005-0000-0000-000027580000}"/>
    <cellStyle name="Normal 15 3 2 2 2 3 2" xfId="40074" xr:uid="{00000000-0005-0000-0000-000028580000}"/>
    <cellStyle name="Normal 15 3 2 2 2 3 3" xfId="58538" xr:uid="{00000000-0005-0000-0000-000029580000}"/>
    <cellStyle name="Normal 15 3 2 2 2 4" xfId="27769" xr:uid="{00000000-0005-0000-0000-00002A580000}"/>
    <cellStyle name="Normal 15 3 2 2 2 5" xfId="46233" xr:uid="{00000000-0005-0000-0000-00002B580000}"/>
    <cellStyle name="Normal 15 3 2 2 3" xfId="11896" xr:uid="{00000000-0005-0000-0000-00002C580000}"/>
    <cellStyle name="Normal 15 3 2 2 3 2" xfId="30856" xr:uid="{00000000-0005-0000-0000-00002D580000}"/>
    <cellStyle name="Normal 15 3 2 2 3 3" xfId="49320" xr:uid="{00000000-0005-0000-0000-00002E580000}"/>
    <cellStyle name="Normal 15 3 2 2 4" xfId="18048" xr:uid="{00000000-0005-0000-0000-00002F580000}"/>
    <cellStyle name="Normal 15 3 2 2 4 2" xfId="37008" xr:uid="{00000000-0005-0000-0000-000030580000}"/>
    <cellStyle name="Normal 15 3 2 2 4 3" xfId="55472" xr:uid="{00000000-0005-0000-0000-000031580000}"/>
    <cellStyle name="Normal 15 3 2 2 5" xfId="24703" xr:uid="{00000000-0005-0000-0000-000032580000}"/>
    <cellStyle name="Normal 15 3 2 2 6" xfId="43167" xr:uid="{00000000-0005-0000-0000-000033580000}"/>
    <cellStyle name="Normal 15 3 2 3" xfId="7235" xr:uid="{00000000-0005-0000-0000-000034580000}"/>
    <cellStyle name="Normal 15 3 2 3 2" xfId="13428" xr:uid="{00000000-0005-0000-0000-000035580000}"/>
    <cellStyle name="Normal 15 3 2 3 2 2" xfId="32388" xr:uid="{00000000-0005-0000-0000-000036580000}"/>
    <cellStyle name="Normal 15 3 2 3 2 3" xfId="50852" xr:uid="{00000000-0005-0000-0000-000037580000}"/>
    <cellStyle name="Normal 15 3 2 3 3" xfId="19580" xr:uid="{00000000-0005-0000-0000-000038580000}"/>
    <cellStyle name="Normal 15 3 2 3 3 2" xfId="38540" xr:uid="{00000000-0005-0000-0000-000039580000}"/>
    <cellStyle name="Normal 15 3 2 3 3 3" xfId="57004" xr:uid="{00000000-0005-0000-0000-00003A580000}"/>
    <cellStyle name="Normal 15 3 2 3 4" xfId="26235" xr:uid="{00000000-0005-0000-0000-00003B580000}"/>
    <cellStyle name="Normal 15 3 2 3 5" xfId="44699" xr:uid="{00000000-0005-0000-0000-00003C580000}"/>
    <cellStyle name="Normal 15 3 2 4" xfId="10362" xr:uid="{00000000-0005-0000-0000-00003D580000}"/>
    <cellStyle name="Normal 15 3 2 4 2" xfId="29322" xr:uid="{00000000-0005-0000-0000-00003E580000}"/>
    <cellStyle name="Normal 15 3 2 4 3" xfId="47786" xr:uid="{00000000-0005-0000-0000-00003F580000}"/>
    <cellStyle name="Normal 15 3 2 5" xfId="16514" xr:uid="{00000000-0005-0000-0000-000040580000}"/>
    <cellStyle name="Normal 15 3 2 5 2" xfId="35474" xr:uid="{00000000-0005-0000-0000-000041580000}"/>
    <cellStyle name="Normal 15 3 2 5 3" xfId="53938" xr:uid="{00000000-0005-0000-0000-000042580000}"/>
    <cellStyle name="Normal 15 3 2 6" xfId="23169" xr:uid="{00000000-0005-0000-0000-000043580000}"/>
    <cellStyle name="Normal 15 3 2 7" xfId="41633" xr:uid="{00000000-0005-0000-0000-000044580000}"/>
    <cellStyle name="Normal 15 3 3" xfId="4903" xr:uid="{00000000-0005-0000-0000-000045580000}"/>
    <cellStyle name="Normal 15 3 3 2" xfId="8001" xr:uid="{00000000-0005-0000-0000-000046580000}"/>
    <cellStyle name="Normal 15 3 3 2 2" xfId="14193" xr:uid="{00000000-0005-0000-0000-000047580000}"/>
    <cellStyle name="Normal 15 3 3 2 2 2" xfId="33153" xr:uid="{00000000-0005-0000-0000-000048580000}"/>
    <cellStyle name="Normal 15 3 3 2 2 3" xfId="51617" xr:uid="{00000000-0005-0000-0000-000049580000}"/>
    <cellStyle name="Normal 15 3 3 2 3" xfId="20345" xr:uid="{00000000-0005-0000-0000-00004A580000}"/>
    <cellStyle name="Normal 15 3 3 2 3 2" xfId="39305" xr:uid="{00000000-0005-0000-0000-00004B580000}"/>
    <cellStyle name="Normal 15 3 3 2 3 3" xfId="57769" xr:uid="{00000000-0005-0000-0000-00004C580000}"/>
    <cellStyle name="Normal 15 3 3 2 4" xfId="27000" xr:uid="{00000000-0005-0000-0000-00004D580000}"/>
    <cellStyle name="Normal 15 3 3 2 5" xfId="45464" xr:uid="{00000000-0005-0000-0000-00004E580000}"/>
    <cellStyle name="Normal 15 3 3 3" xfId="11127" xr:uid="{00000000-0005-0000-0000-00004F580000}"/>
    <cellStyle name="Normal 15 3 3 3 2" xfId="30087" xr:uid="{00000000-0005-0000-0000-000050580000}"/>
    <cellStyle name="Normal 15 3 3 3 3" xfId="48551" xr:uid="{00000000-0005-0000-0000-000051580000}"/>
    <cellStyle name="Normal 15 3 3 4" xfId="17279" xr:uid="{00000000-0005-0000-0000-000052580000}"/>
    <cellStyle name="Normal 15 3 3 4 2" xfId="36239" xr:uid="{00000000-0005-0000-0000-000053580000}"/>
    <cellStyle name="Normal 15 3 3 4 3" xfId="54703" xr:uid="{00000000-0005-0000-0000-000054580000}"/>
    <cellStyle name="Normal 15 3 3 5" xfId="23934" xr:uid="{00000000-0005-0000-0000-000055580000}"/>
    <cellStyle name="Normal 15 3 3 6" xfId="42398" xr:uid="{00000000-0005-0000-0000-000056580000}"/>
    <cellStyle name="Normal 15 3 4" xfId="6466" xr:uid="{00000000-0005-0000-0000-000057580000}"/>
    <cellStyle name="Normal 15 3 4 2" xfId="12659" xr:uid="{00000000-0005-0000-0000-000058580000}"/>
    <cellStyle name="Normal 15 3 4 2 2" xfId="31619" xr:uid="{00000000-0005-0000-0000-000059580000}"/>
    <cellStyle name="Normal 15 3 4 2 3" xfId="50083" xr:uid="{00000000-0005-0000-0000-00005A580000}"/>
    <cellStyle name="Normal 15 3 4 3" xfId="18811" xr:uid="{00000000-0005-0000-0000-00005B580000}"/>
    <cellStyle name="Normal 15 3 4 3 2" xfId="37771" xr:uid="{00000000-0005-0000-0000-00005C580000}"/>
    <cellStyle name="Normal 15 3 4 3 3" xfId="56235" xr:uid="{00000000-0005-0000-0000-00005D580000}"/>
    <cellStyle name="Normal 15 3 4 4" xfId="25466" xr:uid="{00000000-0005-0000-0000-00005E580000}"/>
    <cellStyle name="Normal 15 3 4 5" xfId="43930" xr:uid="{00000000-0005-0000-0000-00005F580000}"/>
    <cellStyle name="Normal 15 3 5" xfId="9593" xr:uid="{00000000-0005-0000-0000-000060580000}"/>
    <cellStyle name="Normal 15 3 5 2" xfId="28553" xr:uid="{00000000-0005-0000-0000-000061580000}"/>
    <cellStyle name="Normal 15 3 5 3" xfId="47017" xr:uid="{00000000-0005-0000-0000-000062580000}"/>
    <cellStyle name="Normal 15 3 6" xfId="15745" xr:uid="{00000000-0005-0000-0000-000063580000}"/>
    <cellStyle name="Normal 15 3 6 2" xfId="34705" xr:uid="{00000000-0005-0000-0000-000064580000}"/>
    <cellStyle name="Normal 15 3 6 3" xfId="53169" xr:uid="{00000000-0005-0000-0000-000065580000}"/>
    <cellStyle name="Normal 15 3 7" xfId="22400" xr:uid="{00000000-0005-0000-0000-000066580000}"/>
    <cellStyle name="Normal 15 3 8" xfId="40864" xr:uid="{00000000-0005-0000-0000-000067580000}"/>
    <cellStyle name="Normal 15 4" xfId="2603" xr:uid="{00000000-0005-0000-0000-000068580000}"/>
    <cellStyle name="Normal 15 4 2" xfId="2604" xr:uid="{00000000-0005-0000-0000-000069580000}"/>
    <cellStyle name="Normal 15 5" xfId="2605" xr:uid="{00000000-0005-0000-0000-00006A580000}"/>
    <cellStyle name="Normal 15 5 2" xfId="2606" xr:uid="{00000000-0005-0000-0000-00006B580000}"/>
    <cellStyle name="Normal 15 6" xfId="4071" xr:uid="{00000000-0005-0000-0000-00006C580000}"/>
    <cellStyle name="Normal 15 6 2" xfId="5684" xr:uid="{00000000-0005-0000-0000-00006D580000}"/>
    <cellStyle name="Normal 15 6 2 2" xfId="8769" xr:uid="{00000000-0005-0000-0000-00006E580000}"/>
    <cellStyle name="Normal 15 6 2 2 2" xfId="14961" xr:uid="{00000000-0005-0000-0000-00006F580000}"/>
    <cellStyle name="Normal 15 6 2 2 2 2" xfId="33921" xr:uid="{00000000-0005-0000-0000-000070580000}"/>
    <cellStyle name="Normal 15 6 2 2 2 3" xfId="52385" xr:uid="{00000000-0005-0000-0000-000071580000}"/>
    <cellStyle name="Normal 15 6 2 2 3" xfId="21113" xr:uid="{00000000-0005-0000-0000-000072580000}"/>
    <cellStyle name="Normal 15 6 2 2 3 2" xfId="40073" xr:uid="{00000000-0005-0000-0000-000073580000}"/>
    <cellStyle name="Normal 15 6 2 2 3 3" xfId="58537" xr:uid="{00000000-0005-0000-0000-000074580000}"/>
    <cellStyle name="Normal 15 6 2 2 4" xfId="27768" xr:uid="{00000000-0005-0000-0000-000075580000}"/>
    <cellStyle name="Normal 15 6 2 2 5" xfId="46232" xr:uid="{00000000-0005-0000-0000-000076580000}"/>
    <cellStyle name="Normal 15 6 2 3" xfId="11895" xr:uid="{00000000-0005-0000-0000-000077580000}"/>
    <cellStyle name="Normal 15 6 2 3 2" xfId="30855" xr:uid="{00000000-0005-0000-0000-000078580000}"/>
    <cellStyle name="Normal 15 6 2 3 3" xfId="49319" xr:uid="{00000000-0005-0000-0000-000079580000}"/>
    <cellStyle name="Normal 15 6 2 4" xfId="18047" xr:uid="{00000000-0005-0000-0000-00007A580000}"/>
    <cellStyle name="Normal 15 6 2 4 2" xfId="37007" xr:uid="{00000000-0005-0000-0000-00007B580000}"/>
    <cellStyle name="Normal 15 6 2 4 3" xfId="55471" xr:uid="{00000000-0005-0000-0000-00007C580000}"/>
    <cellStyle name="Normal 15 6 2 5" xfId="24702" xr:uid="{00000000-0005-0000-0000-00007D580000}"/>
    <cellStyle name="Normal 15 6 2 6" xfId="43166" xr:uid="{00000000-0005-0000-0000-00007E580000}"/>
    <cellStyle name="Normal 15 6 3" xfId="7234" xr:uid="{00000000-0005-0000-0000-00007F580000}"/>
    <cellStyle name="Normal 15 6 3 2" xfId="13427" xr:uid="{00000000-0005-0000-0000-000080580000}"/>
    <cellStyle name="Normal 15 6 3 2 2" xfId="32387" xr:uid="{00000000-0005-0000-0000-000081580000}"/>
    <cellStyle name="Normal 15 6 3 2 3" xfId="50851" xr:uid="{00000000-0005-0000-0000-000082580000}"/>
    <cellStyle name="Normal 15 6 3 3" xfId="19579" xr:uid="{00000000-0005-0000-0000-000083580000}"/>
    <cellStyle name="Normal 15 6 3 3 2" xfId="38539" xr:uid="{00000000-0005-0000-0000-000084580000}"/>
    <cellStyle name="Normal 15 6 3 3 3" xfId="57003" xr:uid="{00000000-0005-0000-0000-000085580000}"/>
    <cellStyle name="Normal 15 6 3 4" xfId="26234" xr:uid="{00000000-0005-0000-0000-000086580000}"/>
    <cellStyle name="Normal 15 6 3 5" xfId="44698" xr:uid="{00000000-0005-0000-0000-000087580000}"/>
    <cellStyle name="Normal 15 6 4" xfId="10361" xr:uid="{00000000-0005-0000-0000-000088580000}"/>
    <cellStyle name="Normal 15 6 4 2" xfId="29321" xr:uid="{00000000-0005-0000-0000-000089580000}"/>
    <cellStyle name="Normal 15 6 4 3" xfId="47785" xr:uid="{00000000-0005-0000-0000-00008A580000}"/>
    <cellStyle name="Normal 15 6 5" xfId="16513" xr:uid="{00000000-0005-0000-0000-00008B580000}"/>
    <cellStyle name="Normal 15 6 5 2" xfId="35473" xr:uid="{00000000-0005-0000-0000-00008C580000}"/>
    <cellStyle name="Normal 15 6 5 3" xfId="53937" xr:uid="{00000000-0005-0000-0000-00008D580000}"/>
    <cellStyle name="Normal 15 6 6" xfId="23168" xr:uid="{00000000-0005-0000-0000-00008E580000}"/>
    <cellStyle name="Normal 15 6 7" xfId="41632" xr:uid="{00000000-0005-0000-0000-00008F580000}"/>
    <cellStyle name="Normal 15 7" xfId="4902" xr:uid="{00000000-0005-0000-0000-000090580000}"/>
    <cellStyle name="Normal 15 7 2" xfId="8000" xr:uid="{00000000-0005-0000-0000-000091580000}"/>
    <cellStyle name="Normal 15 7 2 2" xfId="14192" xr:uid="{00000000-0005-0000-0000-000092580000}"/>
    <cellStyle name="Normal 15 7 2 2 2" xfId="33152" xr:uid="{00000000-0005-0000-0000-000093580000}"/>
    <cellStyle name="Normal 15 7 2 2 3" xfId="51616" xr:uid="{00000000-0005-0000-0000-000094580000}"/>
    <cellStyle name="Normal 15 7 2 3" xfId="20344" xr:uid="{00000000-0005-0000-0000-000095580000}"/>
    <cellStyle name="Normal 15 7 2 3 2" xfId="39304" xr:uid="{00000000-0005-0000-0000-000096580000}"/>
    <cellStyle name="Normal 15 7 2 3 3" xfId="57768" xr:uid="{00000000-0005-0000-0000-000097580000}"/>
    <cellStyle name="Normal 15 7 2 4" xfId="26999" xr:uid="{00000000-0005-0000-0000-000098580000}"/>
    <cellStyle name="Normal 15 7 2 5" xfId="45463" xr:uid="{00000000-0005-0000-0000-000099580000}"/>
    <cellStyle name="Normal 15 7 3" xfId="11126" xr:uid="{00000000-0005-0000-0000-00009A580000}"/>
    <cellStyle name="Normal 15 7 3 2" xfId="30086" xr:uid="{00000000-0005-0000-0000-00009B580000}"/>
    <cellStyle name="Normal 15 7 3 3" xfId="48550" xr:uid="{00000000-0005-0000-0000-00009C580000}"/>
    <cellStyle name="Normal 15 7 4" xfId="17278" xr:uid="{00000000-0005-0000-0000-00009D580000}"/>
    <cellStyle name="Normal 15 7 4 2" xfId="36238" xr:uid="{00000000-0005-0000-0000-00009E580000}"/>
    <cellStyle name="Normal 15 7 4 3" xfId="54702" xr:uid="{00000000-0005-0000-0000-00009F580000}"/>
    <cellStyle name="Normal 15 7 5" xfId="23933" xr:uid="{00000000-0005-0000-0000-0000A0580000}"/>
    <cellStyle name="Normal 15 7 6" xfId="42397" xr:uid="{00000000-0005-0000-0000-0000A1580000}"/>
    <cellStyle name="Normal 15 8" xfId="6465" xr:uid="{00000000-0005-0000-0000-0000A2580000}"/>
    <cellStyle name="Normal 15 8 2" xfId="12658" xr:uid="{00000000-0005-0000-0000-0000A3580000}"/>
    <cellStyle name="Normal 15 8 2 2" xfId="31618" xr:uid="{00000000-0005-0000-0000-0000A4580000}"/>
    <cellStyle name="Normal 15 8 2 3" xfId="50082" xr:uid="{00000000-0005-0000-0000-0000A5580000}"/>
    <cellStyle name="Normal 15 8 3" xfId="18810" xr:uid="{00000000-0005-0000-0000-0000A6580000}"/>
    <cellStyle name="Normal 15 8 3 2" xfId="37770" xr:uid="{00000000-0005-0000-0000-0000A7580000}"/>
    <cellStyle name="Normal 15 8 3 3" xfId="56234" xr:uid="{00000000-0005-0000-0000-0000A8580000}"/>
    <cellStyle name="Normal 15 8 4" xfId="25465" xr:uid="{00000000-0005-0000-0000-0000A9580000}"/>
    <cellStyle name="Normal 15 8 5" xfId="43929" xr:uid="{00000000-0005-0000-0000-0000AA580000}"/>
    <cellStyle name="Normal 15 9" xfId="9592" xr:uid="{00000000-0005-0000-0000-0000AB580000}"/>
    <cellStyle name="Normal 15 9 2" xfId="28552" xr:uid="{00000000-0005-0000-0000-0000AC580000}"/>
    <cellStyle name="Normal 15 9 3" xfId="47016" xr:uid="{00000000-0005-0000-0000-0000AD580000}"/>
    <cellStyle name="Normal 16" xfId="86" xr:uid="{00000000-0005-0000-0000-0000AE580000}"/>
    <cellStyle name="Normal 16 2" xfId="2608" xr:uid="{00000000-0005-0000-0000-0000AF580000}"/>
    <cellStyle name="Normal 16 2 10" xfId="22401" xr:uid="{00000000-0005-0000-0000-0000B0580000}"/>
    <cellStyle name="Normal 16 2 11" xfId="40865" xr:uid="{00000000-0005-0000-0000-0000B1580000}"/>
    <cellStyle name="Normal 16 2 2" xfId="2609" xr:uid="{00000000-0005-0000-0000-0000B2580000}"/>
    <cellStyle name="Normal 16 2 2 2" xfId="2610" xr:uid="{00000000-0005-0000-0000-0000B3580000}"/>
    <cellStyle name="Normal 16 2 2 2 2" xfId="4075" xr:uid="{00000000-0005-0000-0000-0000B4580000}"/>
    <cellStyle name="Normal 16 2 2 2 2 2" xfId="5688" xr:uid="{00000000-0005-0000-0000-0000B5580000}"/>
    <cellStyle name="Normal 16 2 2 2 2 2 2" xfId="8773" xr:uid="{00000000-0005-0000-0000-0000B6580000}"/>
    <cellStyle name="Normal 16 2 2 2 2 2 2 2" xfId="14965" xr:uid="{00000000-0005-0000-0000-0000B7580000}"/>
    <cellStyle name="Normal 16 2 2 2 2 2 2 2 2" xfId="33925" xr:uid="{00000000-0005-0000-0000-0000B8580000}"/>
    <cellStyle name="Normal 16 2 2 2 2 2 2 2 3" xfId="52389" xr:uid="{00000000-0005-0000-0000-0000B9580000}"/>
    <cellStyle name="Normal 16 2 2 2 2 2 2 3" xfId="21117" xr:uid="{00000000-0005-0000-0000-0000BA580000}"/>
    <cellStyle name="Normal 16 2 2 2 2 2 2 3 2" xfId="40077" xr:uid="{00000000-0005-0000-0000-0000BB580000}"/>
    <cellStyle name="Normal 16 2 2 2 2 2 2 3 3" xfId="58541" xr:uid="{00000000-0005-0000-0000-0000BC580000}"/>
    <cellStyle name="Normal 16 2 2 2 2 2 2 4" xfId="27772" xr:uid="{00000000-0005-0000-0000-0000BD580000}"/>
    <cellStyle name="Normal 16 2 2 2 2 2 2 5" xfId="46236" xr:uid="{00000000-0005-0000-0000-0000BE580000}"/>
    <cellStyle name="Normal 16 2 2 2 2 2 3" xfId="11899" xr:uid="{00000000-0005-0000-0000-0000BF580000}"/>
    <cellStyle name="Normal 16 2 2 2 2 2 3 2" xfId="30859" xr:uid="{00000000-0005-0000-0000-0000C0580000}"/>
    <cellStyle name="Normal 16 2 2 2 2 2 3 3" xfId="49323" xr:uid="{00000000-0005-0000-0000-0000C1580000}"/>
    <cellStyle name="Normal 16 2 2 2 2 2 4" xfId="18051" xr:uid="{00000000-0005-0000-0000-0000C2580000}"/>
    <cellStyle name="Normal 16 2 2 2 2 2 4 2" xfId="37011" xr:uid="{00000000-0005-0000-0000-0000C3580000}"/>
    <cellStyle name="Normal 16 2 2 2 2 2 4 3" xfId="55475" xr:uid="{00000000-0005-0000-0000-0000C4580000}"/>
    <cellStyle name="Normal 16 2 2 2 2 2 5" xfId="24706" xr:uid="{00000000-0005-0000-0000-0000C5580000}"/>
    <cellStyle name="Normal 16 2 2 2 2 2 6" xfId="43170" xr:uid="{00000000-0005-0000-0000-0000C6580000}"/>
    <cellStyle name="Normal 16 2 2 2 2 3" xfId="7238" xr:uid="{00000000-0005-0000-0000-0000C7580000}"/>
    <cellStyle name="Normal 16 2 2 2 2 3 2" xfId="13431" xr:uid="{00000000-0005-0000-0000-0000C8580000}"/>
    <cellStyle name="Normal 16 2 2 2 2 3 2 2" xfId="32391" xr:uid="{00000000-0005-0000-0000-0000C9580000}"/>
    <cellStyle name="Normal 16 2 2 2 2 3 2 3" xfId="50855" xr:uid="{00000000-0005-0000-0000-0000CA580000}"/>
    <cellStyle name="Normal 16 2 2 2 2 3 3" xfId="19583" xr:uid="{00000000-0005-0000-0000-0000CB580000}"/>
    <cellStyle name="Normal 16 2 2 2 2 3 3 2" xfId="38543" xr:uid="{00000000-0005-0000-0000-0000CC580000}"/>
    <cellStyle name="Normal 16 2 2 2 2 3 3 3" xfId="57007" xr:uid="{00000000-0005-0000-0000-0000CD580000}"/>
    <cellStyle name="Normal 16 2 2 2 2 3 4" xfId="26238" xr:uid="{00000000-0005-0000-0000-0000CE580000}"/>
    <cellStyle name="Normal 16 2 2 2 2 3 5" xfId="44702" xr:uid="{00000000-0005-0000-0000-0000CF580000}"/>
    <cellStyle name="Normal 16 2 2 2 2 4" xfId="10365" xr:uid="{00000000-0005-0000-0000-0000D0580000}"/>
    <cellStyle name="Normal 16 2 2 2 2 4 2" xfId="29325" xr:uid="{00000000-0005-0000-0000-0000D1580000}"/>
    <cellStyle name="Normal 16 2 2 2 2 4 3" xfId="47789" xr:uid="{00000000-0005-0000-0000-0000D2580000}"/>
    <cellStyle name="Normal 16 2 2 2 2 5" xfId="16517" xr:uid="{00000000-0005-0000-0000-0000D3580000}"/>
    <cellStyle name="Normal 16 2 2 2 2 5 2" xfId="35477" xr:uid="{00000000-0005-0000-0000-0000D4580000}"/>
    <cellStyle name="Normal 16 2 2 2 2 5 3" xfId="53941" xr:uid="{00000000-0005-0000-0000-0000D5580000}"/>
    <cellStyle name="Normal 16 2 2 2 2 6" xfId="23172" xr:uid="{00000000-0005-0000-0000-0000D6580000}"/>
    <cellStyle name="Normal 16 2 2 2 2 7" xfId="41636" xr:uid="{00000000-0005-0000-0000-0000D7580000}"/>
    <cellStyle name="Normal 16 2 2 2 3" xfId="4906" xr:uid="{00000000-0005-0000-0000-0000D8580000}"/>
    <cellStyle name="Normal 16 2 2 2 3 2" xfId="8004" xr:uid="{00000000-0005-0000-0000-0000D9580000}"/>
    <cellStyle name="Normal 16 2 2 2 3 2 2" xfId="14196" xr:uid="{00000000-0005-0000-0000-0000DA580000}"/>
    <cellStyle name="Normal 16 2 2 2 3 2 2 2" xfId="33156" xr:uid="{00000000-0005-0000-0000-0000DB580000}"/>
    <cellStyle name="Normal 16 2 2 2 3 2 2 3" xfId="51620" xr:uid="{00000000-0005-0000-0000-0000DC580000}"/>
    <cellStyle name="Normal 16 2 2 2 3 2 3" xfId="20348" xr:uid="{00000000-0005-0000-0000-0000DD580000}"/>
    <cellStyle name="Normal 16 2 2 2 3 2 3 2" xfId="39308" xr:uid="{00000000-0005-0000-0000-0000DE580000}"/>
    <cellStyle name="Normal 16 2 2 2 3 2 3 3" xfId="57772" xr:uid="{00000000-0005-0000-0000-0000DF580000}"/>
    <cellStyle name="Normal 16 2 2 2 3 2 4" xfId="27003" xr:uid="{00000000-0005-0000-0000-0000E0580000}"/>
    <cellStyle name="Normal 16 2 2 2 3 2 5" xfId="45467" xr:uid="{00000000-0005-0000-0000-0000E1580000}"/>
    <cellStyle name="Normal 16 2 2 2 3 3" xfId="11130" xr:uid="{00000000-0005-0000-0000-0000E2580000}"/>
    <cellStyle name="Normal 16 2 2 2 3 3 2" xfId="30090" xr:uid="{00000000-0005-0000-0000-0000E3580000}"/>
    <cellStyle name="Normal 16 2 2 2 3 3 3" xfId="48554" xr:uid="{00000000-0005-0000-0000-0000E4580000}"/>
    <cellStyle name="Normal 16 2 2 2 3 4" xfId="17282" xr:uid="{00000000-0005-0000-0000-0000E5580000}"/>
    <cellStyle name="Normal 16 2 2 2 3 4 2" xfId="36242" xr:uid="{00000000-0005-0000-0000-0000E6580000}"/>
    <cellStyle name="Normal 16 2 2 2 3 4 3" xfId="54706" xr:uid="{00000000-0005-0000-0000-0000E7580000}"/>
    <cellStyle name="Normal 16 2 2 2 3 5" xfId="23937" xr:uid="{00000000-0005-0000-0000-0000E8580000}"/>
    <cellStyle name="Normal 16 2 2 2 3 6" xfId="42401" xr:uid="{00000000-0005-0000-0000-0000E9580000}"/>
    <cellStyle name="Normal 16 2 2 2 4" xfId="6469" xr:uid="{00000000-0005-0000-0000-0000EA580000}"/>
    <cellStyle name="Normal 16 2 2 2 4 2" xfId="12662" xr:uid="{00000000-0005-0000-0000-0000EB580000}"/>
    <cellStyle name="Normal 16 2 2 2 4 2 2" xfId="31622" xr:uid="{00000000-0005-0000-0000-0000EC580000}"/>
    <cellStyle name="Normal 16 2 2 2 4 2 3" xfId="50086" xr:uid="{00000000-0005-0000-0000-0000ED580000}"/>
    <cellStyle name="Normal 16 2 2 2 4 3" xfId="18814" xr:uid="{00000000-0005-0000-0000-0000EE580000}"/>
    <cellStyle name="Normal 16 2 2 2 4 3 2" xfId="37774" xr:uid="{00000000-0005-0000-0000-0000EF580000}"/>
    <cellStyle name="Normal 16 2 2 2 4 3 3" xfId="56238" xr:uid="{00000000-0005-0000-0000-0000F0580000}"/>
    <cellStyle name="Normal 16 2 2 2 4 4" xfId="25469" xr:uid="{00000000-0005-0000-0000-0000F1580000}"/>
    <cellStyle name="Normal 16 2 2 2 4 5" xfId="43933" xr:uid="{00000000-0005-0000-0000-0000F2580000}"/>
    <cellStyle name="Normal 16 2 2 2 5" xfId="9596" xr:uid="{00000000-0005-0000-0000-0000F3580000}"/>
    <cellStyle name="Normal 16 2 2 2 5 2" xfId="28556" xr:uid="{00000000-0005-0000-0000-0000F4580000}"/>
    <cellStyle name="Normal 16 2 2 2 5 3" xfId="47020" xr:uid="{00000000-0005-0000-0000-0000F5580000}"/>
    <cellStyle name="Normal 16 2 2 2 6" xfId="15748" xr:uid="{00000000-0005-0000-0000-0000F6580000}"/>
    <cellStyle name="Normal 16 2 2 2 6 2" xfId="34708" xr:uid="{00000000-0005-0000-0000-0000F7580000}"/>
    <cellStyle name="Normal 16 2 2 2 6 3" xfId="53172" xr:uid="{00000000-0005-0000-0000-0000F8580000}"/>
    <cellStyle name="Normal 16 2 2 2 7" xfId="22403" xr:uid="{00000000-0005-0000-0000-0000F9580000}"/>
    <cellStyle name="Normal 16 2 2 2 8" xfId="40867" xr:uid="{00000000-0005-0000-0000-0000FA580000}"/>
    <cellStyle name="Normal 16 2 2 3" xfId="4074" xr:uid="{00000000-0005-0000-0000-0000FB580000}"/>
    <cellStyle name="Normal 16 2 2 3 2" xfId="5687" xr:uid="{00000000-0005-0000-0000-0000FC580000}"/>
    <cellStyle name="Normal 16 2 2 3 2 2" xfId="8772" xr:uid="{00000000-0005-0000-0000-0000FD580000}"/>
    <cellStyle name="Normal 16 2 2 3 2 2 2" xfId="14964" xr:uid="{00000000-0005-0000-0000-0000FE580000}"/>
    <cellStyle name="Normal 16 2 2 3 2 2 2 2" xfId="33924" xr:uid="{00000000-0005-0000-0000-0000FF580000}"/>
    <cellStyle name="Normal 16 2 2 3 2 2 2 3" xfId="52388" xr:uid="{00000000-0005-0000-0000-000000590000}"/>
    <cellStyle name="Normal 16 2 2 3 2 2 3" xfId="21116" xr:uid="{00000000-0005-0000-0000-000001590000}"/>
    <cellStyle name="Normal 16 2 2 3 2 2 3 2" xfId="40076" xr:uid="{00000000-0005-0000-0000-000002590000}"/>
    <cellStyle name="Normal 16 2 2 3 2 2 3 3" xfId="58540" xr:uid="{00000000-0005-0000-0000-000003590000}"/>
    <cellStyle name="Normal 16 2 2 3 2 2 4" xfId="27771" xr:uid="{00000000-0005-0000-0000-000004590000}"/>
    <cellStyle name="Normal 16 2 2 3 2 2 5" xfId="46235" xr:uid="{00000000-0005-0000-0000-000005590000}"/>
    <cellStyle name="Normal 16 2 2 3 2 3" xfId="11898" xr:uid="{00000000-0005-0000-0000-000006590000}"/>
    <cellStyle name="Normal 16 2 2 3 2 3 2" xfId="30858" xr:uid="{00000000-0005-0000-0000-000007590000}"/>
    <cellStyle name="Normal 16 2 2 3 2 3 3" xfId="49322" xr:uid="{00000000-0005-0000-0000-000008590000}"/>
    <cellStyle name="Normal 16 2 2 3 2 4" xfId="18050" xr:uid="{00000000-0005-0000-0000-000009590000}"/>
    <cellStyle name="Normal 16 2 2 3 2 4 2" xfId="37010" xr:uid="{00000000-0005-0000-0000-00000A590000}"/>
    <cellStyle name="Normal 16 2 2 3 2 4 3" xfId="55474" xr:uid="{00000000-0005-0000-0000-00000B590000}"/>
    <cellStyle name="Normal 16 2 2 3 2 5" xfId="24705" xr:uid="{00000000-0005-0000-0000-00000C590000}"/>
    <cellStyle name="Normal 16 2 2 3 2 6" xfId="43169" xr:uid="{00000000-0005-0000-0000-00000D590000}"/>
    <cellStyle name="Normal 16 2 2 3 3" xfId="7237" xr:uid="{00000000-0005-0000-0000-00000E590000}"/>
    <cellStyle name="Normal 16 2 2 3 3 2" xfId="13430" xr:uid="{00000000-0005-0000-0000-00000F590000}"/>
    <cellStyle name="Normal 16 2 2 3 3 2 2" xfId="32390" xr:uid="{00000000-0005-0000-0000-000010590000}"/>
    <cellStyle name="Normal 16 2 2 3 3 2 3" xfId="50854" xr:uid="{00000000-0005-0000-0000-000011590000}"/>
    <cellStyle name="Normal 16 2 2 3 3 3" xfId="19582" xr:uid="{00000000-0005-0000-0000-000012590000}"/>
    <cellStyle name="Normal 16 2 2 3 3 3 2" xfId="38542" xr:uid="{00000000-0005-0000-0000-000013590000}"/>
    <cellStyle name="Normal 16 2 2 3 3 3 3" xfId="57006" xr:uid="{00000000-0005-0000-0000-000014590000}"/>
    <cellStyle name="Normal 16 2 2 3 3 4" xfId="26237" xr:uid="{00000000-0005-0000-0000-000015590000}"/>
    <cellStyle name="Normal 16 2 2 3 3 5" xfId="44701" xr:uid="{00000000-0005-0000-0000-000016590000}"/>
    <cellStyle name="Normal 16 2 2 3 4" xfId="10364" xr:uid="{00000000-0005-0000-0000-000017590000}"/>
    <cellStyle name="Normal 16 2 2 3 4 2" xfId="29324" xr:uid="{00000000-0005-0000-0000-000018590000}"/>
    <cellStyle name="Normal 16 2 2 3 4 3" xfId="47788" xr:uid="{00000000-0005-0000-0000-000019590000}"/>
    <cellStyle name="Normal 16 2 2 3 5" xfId="16516" xr:uid="{00000000-0005-0000-0000-00001A590000}"/>
    <cellStyle name="Normal 16 2 2 3 5 2" xfId="35476" xr:uid="{00000000-0005-0000-0000-00001B590000}"/>
    <cellStyle name="Normal 16 2 2 3 5 3" xfId="53940" xr:uid="{00000000-0005-0000-0000-00001C590000}"/>
    <cellStyle name="Normal 16 2 2 3 6" xfId="23171" xr:uid="{00000000-0005-0000-0000-00001D590000}"/>
    <cellStyle name="Normal 16 2 2 3 7" xfId="41635" xr:uid="{00000000-0005-0000-0000-00001E590000}"/>
    <cellStyle name="Normal 16 2 2 4" xfId="4905" xr:uid="{00000000-0005-0000-0000-00001F590000}"/>
    <cellStyle name="Normal 16 2 2 4 2" xfId="8003" xr:uid="{00000000-0005-0000-0000-000020590000}"/>
    <cellStyle name="Normal 16 2 2 4 2 2" xfId="14195" xr:uid="{00000000-0005-0000-0000-000021590000}"/>
    <cellStyle name="Normal 16 2 2 4 2 2 2" xfId="33155" xr:uid="{00000000-0005-0000-0000-000022590000}"/>
    <cellStyle name="Normal 16 2 2 4 2 2 3" xfId="51619" xr:uid="{00000000-0005-0000-0000-000023590000}"/>
    <cellStyle name="Normal 16 2 2 4 2 3" xfId="20347" xr:uid="{00000000-0005-0000-0000-000024590000}"/>
    <cellStyle name="Normal 16 2 2 4 2 3 2" xfId="39307" xr:uid="{00000000-0005-0000-0000-000025590000}"/>
    <cellStyle name="Normal 16 2 2 4 2 3 3" xfId="57771" xr:uid="{00000000-0005-0000-0000-000026590000}"/>
    <cellStyle name="Normal 16 2 2 4 2 4" xfId="27002" xr:uid="{00000000-0005-0000-0000-000027590000}"/>
    <cellStyle name="Normal 16 2 2 4 2 5" xfId="45466" xr:uid="{00000000-0005-0000-0000-000028590000}"/>
    <cellStyle name="Normal 16 2 2 4 3" xfId="11129" xr:uid="{00000000-0005-0000-0000-000029590000}"/>
    <cellStyle name="Normal 16 2 2 4 3 2" xfId="30089" xr:uid="{00000000-0005-0000-0000-00002A590000}"/>
    <cellStyle name="Normal 16 2 2 4 3 3" xfId="48553" xr:uid="{00000000-0005-0000-0000-00002B590000}"/>
    <cellStyle name="Normal 16 2 2 4 4" xfId="17281" xr:uid="{00000000-0005-0000-0000-00002C590000}"/>
    <cellStyle name="Normal 16 2 2 4 4 2" xfId="36241" xr:uid="{00000000-0005-0000-0000-00002D590000}"/>
    <cellStyle name="Normal 16 2 2 4 4 3" xfId="54705" xr:uid="{00000000-0005-0000-0000-00002E590000}"/>
    <cellStyle name="Normal 16 2 2 4 5" xfId="23936" xr:uid="{00000000-0005-0000-0000-00002F590000}"/>
    <cellStyle name="Normal 16 2 2 4 6" xfId="42400" xr:uid="{00000000-0005-0000-0000-000030590000}"/>
    <cellStyle name="Normal 16 2 2 5" xfId="6468" xr:uid="{00000000-0005-0000-0000-000031590000}"/>
    <cellStyle name="Normal 16 2 2 5 2" xfId="12661" xr:uid="{00000000-0005-0000-0000-000032590000}"/>
    <cellStyle name="Normal 16 2 2 5 2 2" xfId="31621" xr:uid="{00000000-0005-0000-0000-000033590000}"/>
    <cellStyle name="Normal 16 2 2 5 2 3" xfId="50085" xr:uid="{00000000-0005-0000-0000-000034590000}"/>
    <cellStyle name="Normal 16 2 2 5 3" xfId="18813" xr:uid="{00000000-0005-0000-0000-000035590000}"/>
    <cellStyle name="Normal 16 2 2 5 3 2" xfId="37773" xr:uid="{00000000-0005-0000-0000-000036590000}"/>
    <cellStyle name="Normal 16 2 2 5 3 3" xfId="56237" xr:uid="{00000000-0005-0000-0000-000037590000}"/>
    <cellStyle name="Normal 16 2 2 5 4" xfId="25468" xr:uid="{00000000-0005-0000-0000-000038590000}"/>
    <cellStyle name="Normal 16 2 2 5 5" xfId="43932" xr:uid="{00000000-0005-0000-0000-000039590000}"/>
    <cellStyle name="Normal 16 2 2 6" xfId="9595" xr:uid="{00000000-0005-0000-0000-00003A590000}"/>
    <cellStyle name="Normal 16 2 2 6 2" xfId="28555" xr:uid="{00000000-0005-0000-0000-00003B590000}"/>
    <cellStyle name="Normal 16 2 2 6 3" xfId="47019" xr:uid="{00000000-0005-0000-0000-00003C590000}"/>
    <cellStyle name="Normal 16 2 2 7" xfId="15747" xr:uid="{00000000-0005-0000-0000-00003D590000}"/>
    <cellStyle name="Normal 16 2 2 7 2" xfId="34707" xr:uid="{00000000-0005-0000-0000-00003E590000}"/>
    <cellStyle name="Normal 16 2 2 7 3" xfId="53171" xr:uid="{00000000-0005-0000-0000-00003F590000}"/>
    <cellStyle name="Normal 16 2 2 8" xfId="22402" xr:uid="{00000000-0005-0000-0000-000040590000}"/>
    <cellStyle name="Normal 16 2 2 9" xfId="40866" xr:uid="{00000000-0005-0000-0000-000041590000}"/>
    <cellStyle name="Normal 16 2 3" xfId="2611" xr:uid="{00000000-0005-0000-0000-000042590000}"/>
    <cellStyle name="Normal 16 2 3 2" xfId="2612" xr:uid="{00000000-0005-0000-0000-000043590000}"/>
    <cellStyle name="Normal 16 2 3 2 2" xfId="4077" xr:uid="{00000000-0005-0000-0000-000044590000}"/>
    <cellStyle name="Normal 16 2 3 2 2 2" xfId="5690" xr:uid="{00000000-0005-0000-0000-000045590000}"/>
    <cellStyle name="Normal 16 2 3 2 2 2 2" xfId="8775" xr:uid="{00000000-0005-0000-0000-000046590000}"/>
    <cellStyle name="Normal 16 2 3 2 2 2 2 2" xfId="14967" xr:uid="{00000000-0005-0000-0000-000047590000}"/>
    <cellStyle name="Normal 16 2 3 2 2 2 2 2 2" xfId="33927" xr:uid="{00000000-0005-0000-0000-000048590000}"/>
    <cellStyle name="Normal 16 2 3 2 2 2 2 2 3" xfId="52391" xr:uid="{00000000-0005-0000-0000-000049590000}"/>
    <cellStyle name="Normal 16 2 3 2 2 2 2 3" xfId="21119" xr:uid="{00000000-0005-0000-0000-00004A590000}"/>
    <cellStyle name="Normal 16 2 3 2 2 2 2 3 2" xfId="40079" xr:uid="{00000000-0005-0000-0000-00004B590000}"/>
    <cellStyle name="Normal 16 2 3 2 2 2 2 3 3" xfId="58543" xr:uid="{00000000-0005-0000-0000-00004C590000}"/>
    <cellStyle name="Normal 16 2 3 2 2 2 2 4" xfId="27774" xr:uid="{00000000-0005-0000-0000-00004D590000}"/>
    <cellStyle name="Normal 16 2 3 2 2 2 2 5" xfId="46238" xr:uid="{00000000-0005-0000-0000-00004E590000}"/>
    <cellStyle name="Normal 16 2 3 2 2 2 3" xfId="11901" xr:uid="{00000000-0005-0000-0000-00004F590000}"/>
    <cellStyle name="Normal 16 2 3 2 2 2 3 2" xfId="30861" xr:uid="{00000000-0005-0000-0000-000050590000}"/>
    <cellStyle name="Normal 16 2 3 2 2 2 3 3" xfId="49325" xr:uid="{00000000-0005-0000-0000-000051590000}"/>
    <cellStyle name="Normal 16 2 3 2 2 2 4" xfId="18053" xr:uid="{00000000-0005-0000-0000-000052590000}"/>
    <cellStyle name="Normal 16 2 3 2 2 2 4 2" xfId="37013" xr:uid="{00000000-0005-0000-0000-000053590000}"/>
    <cellStyle name="Normal 16 2 3 2 2 2 4 3" xfId="55477" xr:uid="{00000000-0005-0000-0000-000054590000}"/>
    <cellStyle name="Normal 16 2 3 2 2 2 5" xfId="24708" xr:uid="{00000000-0005-0000-0000-000055590000}"/>
    <cellStyle name="Normal 16 2 3 2 2 2 6" xfId="43172" xr:uid="{00000000-0005-0000-0000-000056590000}"/>
    <cellStyle name="Normal 16 2 3 2 2 3" xfId="7240" xr:uid="{00000000-0005-0000-0000-000057590000}"/>
    <cellStyle name="Normal 16 2 3 2 2 3 2" xfId="13433" xr:uid="{00000000-0005-0000-0000-000058590000}"/>
    <cellStyle name="Normal 16 2 3 2 2 3 2 2" xfId="32393" xr:uid="{00000000-0005-0000-0000-000059590000}"/>
    <cellStyle name="Normal 16 2 3 2 2 3 2 3" xfId="50857" xr:uid="{00000000-0005-0000-0000-00005A590000}"/>
    <cellStyle name="Normal 16 2 3 2 2 3 3" xfId="19585" xr:uid="{00000000-0005-0000-0000-00005B590000}"/>
    <cellStyle name="Normal 16 2 3 2 2 3 3 2" xfId="38545" xr:uid="{00000000-0005-0000-0000-00005C590000}"/>
    <cellStyle name="Normal 16 2 3 2 2 3 3 3" xfId="57009" xr:uid="{00000000-0005-0000-0000-00005D590000}"/>
    <cellStyle name="Normal 16 2 3 2 2 3 4" xfId="26240" xr:uid="{00000000-0005-0000-0000-00005E590000}"/>
    <cellStyle name="Normal 16 2 3 2 2 3 5" xfId="44704" xr:uid="{00000000-0005-0000-0000-00005F590000}"/>
    <cellStyle name="Normal 16 2 3 2 2 4" xfId="10367" xr:uid="{00000000-0005-0000-0000-000060590000}"/>
    <cellStyle name="Normal 16 2 3 2 2 4 2" xfId="29327" xr:uid="{00000000-0005-0000-0000-000061590000}"/>
    <cellStyle name="Normal 16 2 3 2 2 4 3" xfId="47791" xr:uid="{00000000-0005-0000-0000-000062590000}"/>
    <cellStyle name="Normal 16 2 3 2 2 5" xfId="16519" xr:uid="{00000000-0005-0000-0000-000063590000}"/>
    <cellStyle name="Normal 16 2 3 2 2 5 2" xfId="35479" xr:uid="{00000000-0005-0000-0000-000064590000}"/>
    <cellStyle name="Normal 16 2 3 2 2 5 3" xfId="53943" xr:uid="{00000000-0005-0000-0000-000065590000}"/>
    <cellStyle name="Normal 16 2 3 2 2 6" xfId="23174" xr:uid="{00000000-0005-0000-0000-000066590000}"/>
    <cellStyle name="Normal 16 2 3 2 2 7" xfId="41638" xr:uid="{00000000-0005-0000-0000-000067590000}"/>
    <cellStyle name="Normal 16 2 3 2 3" xfId="4908" xr:uid="{00000000-0005-0000-0000-000068590000}"/>
    <cellStyle name="Normal 16 2 3 2 3 2" xfId="8006" xr:uid="{00000000-0005-0000-0000-000069590000}"/>
    <cellStyle name="Normal 16 2 3 2 3 2 2" xfId="14198" xr:uid="{00000000-0005-0000-0000-00006A590000}"/>
    <cellStyle name="Normal 16 2 3 2 3 2 2 2" xfId="33158" xr:uid="{00000000-0005-0000-0000-00006B590000}"/>
    <cellStyle name="Normal 16 2 3 2 3 2 2 3" xfId="51622" xr:uid="{00000000-0005-0000-0000-00006C590000}"/>
    <cellStyle name="Normal 16 2 3 2 3 2 3" xfId="20350" xr:uid="{00000000-0005-0000-0000-00006D590000}"/>
    <cellStyle name="Normal 16 2 3 2 3 2 3 2" xfId="39310" xr:uid="{00000000-0005-0000-0000-00006E590000}"/>
    <cellStyle name="Normal 16 2 3 2 3 2 3 3" xfId="57774" xr:uid="{00000000-0005-0000-0000-00006F590000}"/>
    <cellStyle name="Normal 16 2 3 2 3 2 4" xfId="27005" xr:uid="{00000000-0005-0000-0000-000070590000}"/>
    <cellStyle name="Normal 16 2 3 2 3 2 5" xfId="45469" xr:uid="{00000000-0005-0000-0000-000071590000}"/>
    <cellStyle name="Normal 16 2 3 2 3 3" xfId="11132" xr:uid="{00000000-0005-0000-0000-000072590000}"/>
    <cellStyle name="Normal 16 2 3 2 3 3 2" xfId="30092" xr:uid="{00000000-0005-0000-0000-000073590000}"/>
    <cellStyle name="Normal 16 2 3 2 3 3 3" xfId="48556" xr:uid="{00000000-0005-0000-0000-000074590000}"/>
    <cellStyle name="Normal 16 2 3 2 3 4" xfId="17284" xr:uid="{00000000-0005-0000-0000-000075590000}"/>
    <cellStyle name="Normal 16 2 3 2 3 4 2" xfId="36244" xr:uid="{00000000-0005-0000-0000-000076590000}"/>
    <cellStyle name="Normal 16 2 3 2 3 4 3" xfId="54708" xr:uid="{00000000-0005-0000-0000-000077590000}"/>
    <cellStyle name="Normal 16 2 3 2 3 5" xfId="23939" xr:uid="{00000000-0005-0000-0000-000078590000}"/>
    <cellStyle name="Normal 16 2 3 2 3 6" xfId="42403" xr:uid="{00000000-0005-0000-0000-000079590000}"/>
    <cellStyle name="Normal 16 2 3 2 4" xfId="6471" xr:uid="{00000000-0005-0000-0000-00007A590000}"/>
    <cellStyle name="Normal 16 2 3 2 4 2" xfId="12664" xr:uid="{00000000-0005-0000-0000-00007B590000}"/>
    <cellStyle name="Normal 16 2 3 2 4 2 2" xfId="31624" xr:uid="{00000000-0005-0000-0000-00007C590000}"/>
    <cellStyle name="Normal 16 2 3 2 4 2 3" xfId="50088" xr:uid="{00000000-0005-0000-0000-00007D590000}"/>
    <cellStyle name="Normal 16 2 3 2 4 3" xfId="18816" xr:uid="{00000000-0005-0000-0000-00007E590000}"/>
    <cellStyle name="Normal 16 2 3 2 4 3 2" xfId="37776" xr:uid="{00000000-0005-0000-0000-00007F590000}"/>
    <cellStyle name="Normal 16 2 3 2 4 3 3" xfId="56240" xr:uid="{00000000-0005-0000-0000-000080590000}"/>
    <cellStyle name="Normal 16 2 3 2 4 4" xfId="25471" xr:uid="{00000000-0005-0000-0000-000081590000}"/>
    <cellStyle name="Normal 16 2 3 2 4 5" xfId="43935" xr:uid="{00000000-0005-0000-0000-000082590000}"/>
    <cellStyle name="Normal 16 2 3 2 5" xfId="9598" xr:uid="{00000000-0005-0000-0000-000083590000}"/>
    <cellStyle name="Normal 16 2 3 2 5 2" xfId="28558" xr:uid="{00000000-0005-0000-0000-000084590000}"/>
    <cellStyle name="Normal 16 2 3 2 5 3" xfId="47022" xr:uid="{00000000-0005-0000-0000-000085590000}"/>
    <cellStyle name="Normal 16 2 3 2 6" xfId="15750" xr:uid="{00000000-0005-0000-0000-000086590000}"/>
    <cellStyle name="Normal 16 2 3 2 6 2" xfId="34710" xr:uid="{00000000-0005-0000-0000-000087590000}"/>
    <cellStyle name="Normal 16 2 3 2 6 3" xfId="53174" xr:uid="{00000000-0005-0000-0000-000088590000}"/>
    <cellStyle name="Normal 16 2 3 2 7" xfId="22405" xr:uid="{00000000-0005-0000-0000-000089590000}"/>
    <cellStyle name="Normal 16 2 3 2 8" xfId="40869" xr:uid="{00000000-0005-0000-0000-00008A590000}"/>
    <cellStyle name="Normal 16 2 3 3" xfId="4076" xr:uid="{00000000-0005-0000-0000-00008B590000}"/>
    <cellStyle name="Normal 16 2 3 3 2" xfId="5689" xr:uid="{00000000-0005-0000-0000-00008C590000}"/>
    <cellStyle name="Normal 16 2 3 3 2 2" xfId="8774" xr:uid="{00000000-0005-0000-0000-00008D590000}"/>
    <cellStyle name="Normal 16 2 3 3 2 2 2" xfId="14966" xr:uid="{00000000-0005-0000-0000-00008E590000}"/>
    <cellStyle name="Normal 16 2 3 3 2 2 2 2" xfId="33926" xr:uid="{00000000-0005-0000-0000-00008F590000}"/>
    <cellStyle name="Normal 16 2 3 3 2 2 2 3" xfId="52390" xr:uid="{00000000-0005-0000-0000-000090590000}"/>
    <cellStyle name="Normal 16 2 3 3 2 2 3" xfId="21118" xr:uid="{00000000-0005-0000-0000-000091590000}"/>
    <cellStyle name="Normal 16 2 3 3 2 2 3 2" xfId="40078" xr:uid="{00000000-0005-0000-0000-000092590000}"/>
    <cellStyle name="Normal 16 2 3 3 2 2 3 3" xfId="58542" xr:uid="{00000000-0005-0000-0000-000093590000}"/>
    <cellStyle name="Normal 16 2 3 3 2 2 4" xfId="27773" xr:uid="{00000000-0005-0000-0000-000094590000}"/>
    <cellStyle name="Normal 16 2 3 3 2 2 5" xfId="46237" xr:uid="{00000000-0005-0000-0000-000095590000}"/>
    <cellStyle name="Normal 16 2 3 3 2 3" xfId="11900" xr:uid="{00000000-0005-0000-0000-000096590000}"/>
    <cellStyle name="Normal 16 2 3 3 2 3 2" xfId="30860" xr:uid="{00000000-0005-0000-0000-000097590000}"/>
    <cellStyle name="Normal 16 2 3 3 2 3 3" xfId="49324" xr:uid="{00000000-0005-0000-0000-000098590000}"/>
    <cellStyle name="Normal 16 2 3 3 2 4" xfId="18052" xr:uid="{00000000-0005-0000-0000-000099590000}"/>
    <cellStyle name="Normal 16 2 3 3 2 4 2" xfId="37012" xr:uid="{00000000-0005-0000-0000-00009A590000}"/>
    <cellStyle name="Normal 16 2 3 3 2 4 3" xfId="55476" xr:uid="{00000000-0005-0000-0000-00009B590000}"/>
    <cellStyle name="Normal 16 2 3 3 2 5" xfId="24707" xr:uid="{00000000-0005-0000-0000-00009C590000}"/>
    <cellStyle name="Normal 16 2 3 3 2 6" xfId="43171" xr:uid="{00000000-0005-0000-0000-00009D590000}"/>
    <cellStyle name="Normal 16 2 3 3 3" xfId="7239" xr:uid="{00000000-0005-0000-0000-00009E590000}"/>
    <cellStyle name="Normal 16 2 3 3 3 2" xfId="13432" xr:uid="{00000000-0005-0000-0000-00009F590000}"/>
    <cellStyle name="Normal 16 2 3 3 3 2 2" xfId="32392" xr:uid="{00000000-0005-0000-0000-0000A0590000}"/>
    <cellStyle name="Normal 16 2 3 3 3 2 3" xfId="50856" xr:uid="{00000000-0005-0000-0000-0000A1590000}"/>
    <cellStyle name="Normal 16 2 3 3 3 3" xfId="19584" xr:uid="{00000000-0005-0000-0000-0000A2590000}"/>
    <cellStyle name="Normal 16 2 3 3 3 3 2" xfId="38544" xr:uid="{00000000-0005-0000-0000-0000A3590000}"/>
    <cellStyle name="Normal 16 2 3 3 3 3 3" xfId="57008" xr:uid="{00000000-0005-0000-0000-0000A4590000}"/>
    <cellStyle name="Normal 16 2 3 3 3 4" xfId="26239" xr:uid="{00000000-0005-0000-0000-0000A5590000}"/>
    <cellStyle name="Normal 16 2 3 3 3 5" xfId="44703" xr:uid="{00000000-0005-0000-0000-0000A6590000}"/>
    <cellStyle name="Normal 16 2 3 3 4" xfId="10366" xr:uid="{00000000-0005-0000-0000-0000A7590000}"/>
    <cellStyle name="Normal 16 2 3 3 4 2" xfId="29326" xr:uid="{00000000-0005-0000-0000-0000A8590000}"/>
    <cellStyle name="Normal 16 2 3 3 4 3" xfId="47790" xr:uid="{00000000-0005-0000-0000-0000A9590000}"/>
    <cellStyle name="Normal 16 2 3 3 5" xfId="16518" xr:uid="{00000000-0005-0000-0000-0000AA590000}"/>
    <cellStyle name="Normal 16 2 3 3 5 2" xfId="35478" xr:uid="{00000000-0005-0000-0000-0000AB590000}"/>
    <cellStyle name="Normal 16 2 3 3 5 3" xfId="53942" xr:uid="{00000000-0005-0000-0000-0000AC590000}"/>
    <cellStyle name="Normal 16 2 3 3 6" xfId="23173" xr:uid="{00000000-0005-0000-0000-0000AD590000}"/>
    <cellStyle name="Normal 16 2 3 3 7" xfId="41637" xr:uid="{00000000-0005-0000-0000-0000AE590000}"/>
    <cellStyle name="Normal 16 2 3 4" xfId="4907" xr:uid="{00000000-0005-0000-0000-0000AF590000}"/>
    <cellStyle name="Normal 16 2 3 4 2" xfId="8005" xr:uid="{00000000-0005-0000-0000-0000B0590000}"/>
    <cellStyle name="Normal 16 2 3 4 2 2" xfId="14197" xr:uid="{00000000-0005-0000-0000-0000B1590000}"/>
    <cellStyle name="Normal 16 2 3 4 2 2 2" xfId="33157" xr:uid="{00000000-0005-0000-0000-0000B2590000}"/>
    <cellStyle name="Normal 16 2 3 4 2 2 3" xfId="51621" xr:uid="{00000000-0005-0000-0000-0000B3590000}"/>
    <cellStyle name="Normal 16 2 3 4 2 3" xfId="20349" xr:uid="{00000000-0005-0000-0000-0000B4590000}"/>
    <cellStyle name="Normal 16 2 3 4 2 3 2" xfId="39309" xr:uid="{00000000-0005-0000-0000-0000B5590000}"/>
    <cellStyle name="Normal 16 2 3 4 2 3 3" xfId="57773" xr:uid="{00000000-0005-0000-0000-0000B6590000}"/>
    <cellStyle name="Normal 16 2 3 4 2 4" xfId="27004" xr:uid="{00000000-0005-0000-0000-0000B7590000}"/>
    <cellStyle name="Normal 16 2 3 4 2 5" xfId="45468" xr:uid="{00000000-0005-0000-0000-0000B8590000}"/>
    <cellStyle name="Normal 16 2 3 4 3" xfId="11131" xr:uid="{00000000-0005-0000-0000-0000B9590000}"/>
    <cellStyle name="Normal 16 2 3 4 3 2" xfId="30091" xr:uid="{00000000-0005-0000-0000-0000BA590000}"/>
    <cellStyle name="Normal 16 2 3 4 3 3" xfId="48555" xr:uid="{00000000-0005-0000-0000-0000BB590000}"/>
    <cellStyle name="Normal 16 2 3 4 4" xfId="17283" xr:uid="{00000000-0005-0000-0000-0000BC590000}"/>
    <cellStyle name="Normal 16 2 3 4 4 2" xfId="36243" xr:uid="{00000000-0005-0000-0000-0000BD590000}"/>
    <cellStyle name="Normal 16 2 3 4 4 3" xfId="54707" xr:uid="{00000000-0005-0000-0000-0000BE590000}"/>
    <cellStyle name="Normal 16 2 3 4 5" xfId="23938" xr:uid="{00000000-0005-0000-0000-0000BF590000}"/>
    <cellStyle name="Normal 16 2 3 4 6" xfId="42402" xr:uid="{00000000-0005-0000-0000-0000C0590000}"/>
    <cellStyle name="Normal 16 2 3 5" xfId="6470" xr:uid="{00000000-0005-0000-0000-0000C1590000}"/>
    <cellStyle name="Normal 16 2 3 5 2" xfId="12663" xr:uid="{00000000-0005-0000-0000-0000C2590000}"/>
    <cellStyle name="Normal 16 2 3 5 2 2" xfId="31623" xr:uid="{00000000-0005-0000-0000-0000C3590000}"/>
    <cellStyle name="Normal 16 2 3 5 2 3" xfId="50087" xr:uid="{00000000-0005-0000-0000-0000C4590000}"/>
    <cellStyle name="Normal 16 2 3 5 3" xfId="18815" xr:uid="{00000000-0005-0000-0000-0000C5590000}"/>
    <cellStyle name="Normal 16 2 3 5 3 2" xfId="37775" xr:uid="{00000000-0005-0000-0000-0000C6590000}"/>
    <cellStyle name="Normal 16 2 3 5 3 3" xfId="56239" xr:uid="{00000000-0005-0000-0000-0000C7590000}"/>
    <cellStyle name="Normal 16 2 3 5 4" xfId="25470" xr:uid="{00000000-0005-0000-0000-0000C8590000}"/>
    <cellStyle name="Normal 16 2 3 5 5" xfId="43934" xr:uid="{00000000-0005-0000-0000-0000C9590000}"/>
    <cellStyle name="Normal 16 2 3 6" xfId="9597" xr:uid="{00000000-0005-0000-0000-0000CA590000}"/>
    <cellStyle name="Normal 16 2 3 6 2" xfId="28557" xr:uid="{00000000-0005-0000-0000-0000CB590000}"/>
    <cellStyle name="Normal 16 2 3 6 3" xfId="47021" xr:uid="{00000000-0005-0000-0000-0000CC590000}"/>
    <cellStyle name="Normal 16 2 3 7" xfId="15749" xr:uid="{00000000-0005-0000-0000-0000CD590000}"/>
    <cellStyle name="Normal 16 2 3 7 2" xfId="34709" xr:uid="{00000000-0005-0000-0000-0000CE590000}"/>
    <cellStyle name="Normal 16 2 3 7 3" xfId="53173" xr:uid="{00000000-0005-0000-0000-0000CF590000}"/>
    <cellStyle name="Normal 16 2 3 8" xfId="22404" xr:uid="{00000000-0005-0000-0000-0000D0590000}"/>
    <cellStyle name="Normal 16 2 3 9" xfId="40868" xr:uid="{00000000-0005-0000-0000-0000D1590000}"/>
    <cellStyle name="Normal 16 2 4" xfId="2613" xr:uid="{00000000-0005-0000-0000-0000D2590000}"/>
    <cellStyle name="Normal 16 2 4 2" xfId="4078" xr:uid="{00000000-0005-0000-0000-0000D3590000}"/>
    <cellStyle name="Normal 16 2 4 2 2" xfId="5691" xr:uid="{00000000-0005-0000-0000-0000D4590000}"/>
    <cellStyle name="Normal 16 2 4 2 2 2" xfId="8776" xr:uid="{00000000-0005-0000-0000-0000D5590000}"/>
    <cellStyle name="Normal 16 2 4 2 2 2 2" xfId="14968" xr:uid="{00000000-0005-0000-0000-0000D6590000}"/>
    <cellStyle name="Normal 16 2 4 2 2 2 2 2" xfId="33928" xr:uid="{00000000-0005-0000-0000-0000D7590000}"/>
    <cellStyle name="Normal 16 2 4 2 2 2 2 3" xfId="52392" xr:uid="{00000000-0005-0000-0000-0000D8590000}"/>
    <cellStyle name="Normal 16 2 4 2 2 2 3" xfId="21120" xr:uid="{00000000-0005-0000-0000-0000D9590000}"/>
    <cellStyle name="Normal 16 2 4 2 2 2 3 2" xfId="40080" xr:uid="{00000000-0005-0000-0000-0000DA590000}"/>
    <cellStyle name="Normal 16 2 4 2 2 2 3 3" xfId="58544" xr:uid="{00000000-0005-0000-0000-0000DB590000}"/>
    <cellStyle name="Normal 16 2 4 2 2 2 4" xfId="27775" xr:uid="{00000000-0005-0000-0000-0000DC590000}"/>
    <cellStyle name="Normal 16 2 4 2 2 2 5" xfId="46239" xr:uid="{00000000-0005-0000-0000-0000DD590000}"/>
    <cellStyle name="Normal 16 2 4 2 2 3" xfId="11902" xr:uid="{00000000-0005-0000-0000-0000DE590000}"/>
    <cellStyle name="Normal 16 2 4 2 2 3 2" xfId="30862" xr:uid="{00000000-0005-0000-0000-0000DF590000}"/>
    <cellStyle name="Normal 16 2 4 2 2 3 3" xfId="49326" xr:uid="{00000000-0005-0000-0000-0000E0590000}"/>
    <cellStyle name="Normal 16 2 4 2 2 4" xfId="18054" xr:uid="{00000000-0005-0000-0000-0000E1590000}"/>
    <cellStyle name="Normal 16 2 4 2 2 4 2" xfId="37014" xr:uid="{00000000-0005-0000-0000-0000E2590000}"/>
    <cellStyle name="Normal 16 2 4 2 2 4 3" xfId="55478" xr:uid="{00000000-0005-0000-0000-0000E3590000}"/>
    <cellStyle name="Normal 16 2 4 2 2 5" xfId="24709" xr:uid="{00000000-0005-0000-0000-0000E4590000}"/>
    <cellStyle name="Normal 16 2 4 2 2 6" xfId="43173" xr:uid="{00000000-0005-0000-0000-0000E5590000}"/>
    <cellStyle name="Normal 16 2 4 2 3" xfId="7241" xr:uid="{00000000-0005-0000-0000-0000E6590000}"/>
    <cellStyle name="Normal 16 2 4 2 3 2" xfId="13434" xr:uid="{00000000-0005-0000-0000-0000E7590000}"/>
    <cellStyle name="Normal 16 2 4 2 3 2 2" xfId="32394" xr:uid="{00000000-0005-0000-0000-0000E8590000}"/>
    <cellStyle name="Normal 16 2 4 2 3 2 3" xfId="50858" xr:uid="{00000000-0005-0000-0000-0000E9590000}"/>
    <cellStyle name="Normal 16 2 4 2 3 3" xfId="19586" xr:uid="{00000000-0005-0000-0000-0000EA590000}"/>
    <cellStyle name="Normal 16 2 4 2 3 3 2" xfId="38546" xr:uid="{00000000-0005-0000-0000-0000EB590000}"/>
    <cellStyle name="Normal 16 2 4 2 3 3 3" xfId="57010" xr:uid="{00000000-0005-0000-0000-0000EC590000}"/>
    <cellStyle name="Normal 16 2 4 2 3 4" xfId="26241" xr:uid="{00000000-0005-0000-0000-0000ED590000}"/>
    <cellStyle name="Normal 16 2 4 2 3 5" xfId="44705" xr:uid="{00000000-0005-0000-0000-0000EE590000}"/>
    <cellStyle name="Normal 16 2 4 2 4" xfId="10368" xr:uid="{00000000-0005-0000-0000-0000EF590000}"/>
    <cellStyle name="Normal 16 2 4 2 4 2" xfId="29328" xr:uid="{00000000-0005-0000-0000-0000F0590000}"/>
    <cellStyle name="Normal 16 2 4 2 4 3" xfId="47792" xr:uid="{00000000-0005-0000-0000-0000F1590000}"/>
    <cellStyle name="Normal 16 2 4 2 5" xfId="16520" xr:uid="{00000000-0005-0000-0000-0000F2590000}"/>
    <cellStyle name="Normal 16 2 4 2 5 2" xfId="35480" xr:uid="{00000000-0005-0000-0000-0000F3590000}"/>
    <cellStyle name="Normal 16 2 4 2 5 3" xfId="53944" xr:uid="{00000000-0005-0000-0000-0000F4590000}"/>
    <cellStyle name="Normal 16 2 4 2 6" xfId="23175" xr:uid="{00000000-0005-0000-0000-0000F5590000}"/>
    <cellStyle name="Normal 16 2 4 2 7" xfId="41639" xr:uid="{00000000-0005-0000-0000-0000F6590000}"/>
    <cellStyle name="Normal 16 2 4 3" xfId="4909" xr:uid="{00000000-0005-0000-0000-0000F7590000}"/>
    <cellStyle name="Normal 16 2 4 3 2" xfId="8007" xr:uid="{00000000-0005-0000-0000-0000F8590000}"/>
    <cellStyle name="Normal 16 2 4 3 2 2" xfId="14199" xr:uid="{00000000-0005-0000-0000-0000F9590000}"/>
    <cellStyle name="Normal 16 2 4 3 2 2 2" xfId="33159" xr:uid="{00000000-0005-0000-0000-0000FA590000}"/>
    <cellStyle name="Normal 16 2 4 3 2 2 3" xfId="51623" xr:uid="{00000000-0005-0000-0000-0000FB590000}"/>
    <cellStyle name="Normal 16 2 4 3 2 3" xfId="20351" xr:uid="{00000000-0005-0000-0000-0000FC590000}"/>
    <cellStyle name="Normal 16 2 4 3 2 3 2" xfId="39311" xr:uid="{00000000-0005-0000-0000-0000FD590000}"/>
    <cellStyle name="Normal 16 2 4 3 2 3 3" xfId="57775" xr:uid="{00000000-0005-0000-0000-0000FE590000}"/>
    <cellStyle name="Normal 16 2 4 3 2 4" xfId="27006" xr:uid="{00000000-0005-0000-0000-0000FF590000}"/>
    <cellStyle name="Normal 16 2 4 3 2 5" xfId="45470" xr:uid="{00000000-0005-0000-0000-0000005A0000}"/>
    <cellStyle name="Normal 16 2 4 3 3" xfId="11133" xr:uid="{00000000-0005-0000-0000-0000015A0000}"/>
    <cellStyle name="Normal 16 2 4 3 3 2" xfId="30093" xr:uid="{00000000-0005-0000-0000-0000025A0000}"/>
    <cellStyle name="Normal 16 2 4 3 3 3" xfId="48557" xr:uid="{00000000-0005-0000-0000-0000035A0000}"/>
    <cellStyle name="Normal 16 2 4 3 4" xfId="17285" xr:uid="{00000000-0005-0000-0000-0000045A0000}"/>
    <cellStyle name="Normal 16 2 4 3 4 2" xfId="36245" xr:uid="{00000000-0005-0000-0000-0000055A0000}"/>
    <cellStyle name="Normal 16 2 4 3 4 3" xfId="54709" xr:uid="{00000000-0005-0000-0000-0000065A0000}"/>
    <cellStyle name="Normal 16 2 4 3 5" xfId="23940" xr:uid="{00000000-0005-0000-0000-0000075A0000}"/>
    <cellStyle name="Normal 16 2 4 3 6" xfId="42404" xr:uid="{00000000-0005-0000-0000-0000085A0000}"/>
    <cellStyle name="Normal 16 2 4 4" xfId="6472" xr:uid="{00000000-0005-0000-0000-0000095A0000}"/>
    <cellStyle name="Normal 16 2 4 4 2" xfId="12665" xr:uid="{00000000-0005-0000-0000-00000A5A0000}"/>
    <cellStyle name="Normal 16 2 4 4 2 2" xfId="31625" xr:uid="{00000000-0005-0000-0000-00000B5A0000}"/>
    <cellStyle name="Normal 16 2 4 4 2 3" xfId="50089" xr:uid="{00000000-0005-0000-0000-00000C5A0000}"/>
    <cellStyle name="Normal 16 2 4 4 3" xfId="18817" xr:uid="{00000000-0005-0000-0000-00000D5A0000}"/>
    <cellStyle name="Normal 16 2 4 4 3 2" xfId="37777" xr:uid="{00000000-0005-0000-0000-00000E5A0000}"/>
    <cellStyle name="Normal 16 2 4 4 3 3" xfId="56241" xr:uid="{00000000-0005-0000-0000-00000F5A0000}"/>
    <cellStyle name="Normal 16 2 4 4 4" xfId="25472" xr:uid="{00000000-0005-0000-0000-0000105A0000}"/>
    <cellStyle name="Normal 16 2 4 4 5" xfId="43936" xr:uid="{00000000-0005-0000-0000-0000115A0000}"/>
    <cellStyle name="Normal 16 2 4 5" xfId="9599" xr:uid="{00000000-0005-0000-0000-0000125A0000}"/>
    <cellStyle name="Normal 16 2 4 5 2" xfId="28559" xr:uid="{00000000-0005-0000-0000-0000135A0000}"/>
    <cellStyle name="Normal 16 2 4 5 3" xfId="47023" xr:uid="{00000000-0005-0000-0000-0000145A0000}"/>
    <cellStyle name="Normal 16 2 4 6" xfId="15751" xr:uid="{00000000-0005-0000-0000-0000155A0000}"/>
    <cellStyle name="Normal 16 2 4 6 2" xfId="34711" xr:uid="{00000000-0005-0000-0000-0000165A0000}"/>
    <cellStyle name="Normal 16 2 4 6 3" xfId="53175" xr:uid="{00000000-0005-0000-0000-0000175A0000}"/>
    <cellStyle name="Normal 16 2 4 7" xfId="22406" xr:uid="{00000000-0005-0000-0000-0000185A0000}"/>
    <cellStyle name="Normal 16 2 4 8" xfId="40870" xr:uid="{00000000-0005-0000-0000-0000195A0000}"/>
    <cellStyle name="Normal 16 2 5" xfId="4073" xr:uid="{00000000-0005-0000-0000-00001A5A0000}"/>
    <cellStyle name="Normal 16 2 5 2" xfId="5686" xr:uid="{00000000-0005-0000-0000-00001B5A0000}"/>
    <cellStyle name="Normal 16 2 5 2 2" xfId="8771" xr:uid="{00000000-0005-0000-0000-00001C5A0000}"/>
    <cellStyle name="Normal 16 2 5 2 2 2" xfId="14963" xr:uid="{00000000-0005-0000-0000-00001D5A0000}"/>
    <cellStyle name="Normal 16 2 5 2 2 2 2" xfId="33923" xr:uid="{00000000-0005-0000-0000-00001E5A0000}"/>
    <cellStyle name="Normal 16 2 5 2 2 2 3" xfId="52387" xr:uid="{00000000-0005-0000-0000-00001F5A0000}"/>
    <cellStyle name="Normal 16 2 5 2 2 3" xfId="21115" xr:uid="{00000000-0005-0000-0000-0000205A0000}"/>
    <cellStyle name="Normal 16 2 5 2 2 3 2" xfId="40075" xr:uid="{00000000-0005-0000-0000-0000215A0000}"/>
    <cellStyle name="Normal 16 2 5 2 2 3 3" xfId="58539" xr:uid="{00000000-0005-0000-0000-0000225A0000}"/>
    <cellStyle name="Normal 16 2 5 2 2 4" xfId="27770" xr:uid="{00000000-0005-0000-0000-0000235A0000}"/>
    <cellStyle name="Normal 16 2 5 2 2 5" xfId="46234" xr:uid="{00000000-0005-0000-0000-0000245A0000}"/>
    <cellStyle name="Normal 16 2 5 2 3" xfId="11897" xr:uid="{00000000-0005-0000-0000-0000255A0000}"/>
    <cellStyle name="Normal 16 2 5 2 3 2" xfId="30857" xr:uid="{00000000-0005-0000-0000-0000265A0000}"/>
    <cellStyle name="Normal 16 2 5 2 3 3" xfId="49321" xr:uid="{00000000-0005-0000-0000-0000275A0000}"/>
    <cellStyle name="Normal 16 2 5 2 4" xfId="18049" xr:uid="{00000000-0005-0000-0000-0000285A0000}"/>
    <cellStyle name="Normal 16 2 5 2 4 2" xfId="37009" xr:uid="{00000000-0005-0000-0000-0000295A0000}"/>
    <cellStyle name="Normal 16 2 5 2 4 3" xfId="55473" xr:uid="{00000000-0005-0000-0000-00002A5A0000}"/>
    <cellStyle name="Normal 16 2 5 2 5" xfId="24704" xr:uid="{00000000-0005-0000-0000-00002B5A0000}"/>
    <cellStyle name="Normal 16 2 5 2 6" xfId="43168" xr:uid="{00000000-0005-0000-0000-00002C5A0000}"/>
    <cellStyle name="Normal 16 2 5 3" xfId="7236" xr:uid="{00000000-0005-0000-0000-00002D5A0000}"/>
    <cellStyle name="Normal 16 2 5 3 2" xfId="13429" xr:uid="{00000000-0005-0000-0000-00002E5A0000}"/>
    <cellStyle name="Normal 16 2 5 3 2 2" xfId="32389" xr:uid="{00000000-0005-0000-0000-00002F5A0000}"/>
    <cellStyle name="Normal 16 2 5 3 2 3" xfId="50853" xr:uid="{00000000-0005-0000-0000-0000305A0000}"/>
    <cellStyle name="Normal 16 2 5 3 3" xfId="19581" xr:uid="{00000000-0005-0000-0000-0000315A0000}"/>
    <cellStyle name="Normal 16 2 5 3 3 2" xfId="38541" xr:uid="{00000000-0005-0000-0000-0000325A0000}"/>
    <cellStyle name="Normal 16 2 5 3 3 3" xfId="57005" xr:uid="{00000000-0005-0000-0000-0000335A0000}"/>
    <cellStyle name="Normal 16 2 5 3 4" xfId="26236" xr:uid="{00000000-0005-0000-0000-0000345A0000}"/>
    <cellStyle name="Normal 16 2 5 3 5" xfId="44700" xr:uid="{00000000-0005-0000-0000-0000355A0000}"/>
    <cellStyle name="Normal 16 2 5 4" xfId="10363" xr:uid="{00000000-0005-0000-0000-0000365A0000}"/>
    <cellStyle name="Normal 16 2 5 4 2" xfId="29323" xr:uid="{00000000-0005-0000-0000-0000375A0000}"/>
    <cellStyle name="Normal 16 2 5 4 3" xfId="47787" xr:uid="{00000000-0005-0000-0000-0000385A0000}"/>
    <cellStyle name="Normal 16 2 5 5" xfId="16515" xr:uid="{00000000-0005-0000-0000-0000395A0000}"/>
    <cellStyle name="Normal 16 2 5 5 2" xfId="35475" xr:uid="{00000000-0005-0000-0000-00003A5A0000}"/>
    <cellStyle name="Normal 16 2 5 5 3" xfId="53939" xr:uid="{00000000-0005-0000-0000-00003B5A0000}"/>
    <cellStyle name="Normal 16 2 5 6" xfId="23170" xr:uid="{00000000-0005-0000-0000-00003C5A0000}"/>
    <cellStyle name="Normal 16 2 5 7" xfId="41634" xr:uid="{00000000-0005-0000-0000-00003D5A0000}"/>
    <cellStyle name="Normal 16 2 6" xfId="4904" xr:uid="{00000000-0005-0000-0000-00003E5A0000}"/>
    <cellStyle name="Normal 16 2 6 2" xfId="8002" xr:uid="{00000000-0005-0000-0000-00003F5A0000}"/>
    <cellStyle name="Normal 16 2 6 2 2" xfId="14194" xr:uid="{00000000-0005-0000-0000-0000405A0000}"/>
    <cellStyle name="Normal 16 2 6 2 2 2" xfId="33154" xr:uid="{00000000-0005-0000-0000-0000415A0000}"/>
    <cellStyle name="Normal 16 2 6 2 2 3" xfId="51618" xr:uid="{00000000-0005-0000-0000-0000425A0000}"/>
    <cellStyle name="Normal 16 2 6 2 3" xfId="20346" xr:uid="{00000000-0005-0000-0000-0000435A0000}"/>
    <cellStyle name="Normal 16 2 6 2 3 2" xfId="39306" xr:uid="{00000000-0005-0000-0000-0000445A0000}"/>
    <cellStyle name="Normal 16 2 6 2 3 3" xfId="57770" xr:uid="{00000000-0005-0000-0000-0000455A0000}"/>
    <cellStyle name="Normal 16 2 6 2 4" xfId="27001" xr:uid="{00000000-0005-0000-0000-0000465A0000}"/>
    <cellStyle name="Normal 16 2 6 2 5" xfId="45465" xr:uid="{00000000-0005-0000-0000-0000475A0000}"/>
    <cellStyle name="Normal 16 2 6 3" xfId="11128" xr:uid="{00000000-0005-0000-0000-0000485A0000}"/>
    <cellStyle name="Normal 16 2 6 3 2" xfId="30088" xr:uid="{00000000-0005-0000-0000-0000495A0000}"/>
    <cellStyle name="Normal 16 2 6 3 3" xfId="48552" xr:uid="{00000000-0005-0000-0000-00004A5A0000}"/>
    <cellStyle name="Normal 16 2 6 4" xfId="17280" xr:uid="{00000000-0005-0000-0000-00004B5A0000}"/>
    <cellStyle name="Normal 16 2 6 4 2" xfId="36240" xr:uid="{00000000-0005-0000-0000-00004C5A0000}"/>
    <cellStyle name="Normal 16 2 6 4 3" xfId="54704" xr:uid="{00000000-0005-0000-0000-00004D5A0000}"/>
    <cellStyle name="Normal 16 2 6 5" xfId="23935" xr:uid="{00000000-0005-0000-0000-00004E5A0000}"/>
    <cellStyle name="Normal 16 2 6 6" xfId="42399" xr:uid="{00000000-0005-0000-0000-00004F5A0000}"/>
    <cellStyle name="Normal 16 2 7" xfId="6467" xr:uid="{00000000-0005-0000-0000-0000505A0000}"/>
    <cellStyle name="Normal 16 2 7 2" xfId="12660" xr:uid="{00000000-0005-0000-0000-0000515A0000}"/>
    <cellStyle name="Normal 16 2 7 2 2" xfId="31620" xr:uid="{00000000-0005-0000-0000-0000525A0000}"/>
    <cellStyle name="Normal 16 2 7 2 3" xfId="50084" xr:uid="{00000000-0005-0000-0000-0000535A0000}"/>
    <cellStyle name="Normal 16 2 7 3" xfId="18812" xr:uid="{00000000-0005-0000-0000-0000545A0000}"/>
    <cellStyle name="Normal 16 2 7 3 2" xfId="37772" xr:uid="{00000000-0005-0000-0000-0000555A0000}"/>
    <cellStyle name="Normal 16 2 7 3 3" xfId="56236" xr:uid="{00000000-0005-0000-0000-0000565A0000}"/>
    <cellStyle name="Normal 16 2 7 4" xfId="25467" xr:uid="{00000000-0005-0000-0000-0000575A0000}"/>
    <cellStyle name="Normal 16 2 7 5" xfId="43931" xr:uid="{00000000-0005-0000-0000-0000585A0000}"/>
    <cellStyle name="Normal 16 2 8" xfId="9594" xr:uid="{00000000-0005-0000-0000-0000595A0000}"/>
    <cellStyle name="Normal 16 2 8 2" xfId="28554" xr:uid="{00000000-0005-0000-0000-00005A5A0000}"/>
    <cellStyle name="Normal 16 2 8 3" xfId="47018" xr:uid="{00000000-0005-0000-0000-00005B5A0000}"/>
    <cellStyle name="Normal 16 2 9" xfId="15746" xr:uid="{00000000-0005-0000-0000-00005C5A0000}"/>
    <cellStyle name="Normal 16 2 9 2" xfId="34706" xr:uid="{00000000-0005-0000-0000-00005D5A0000}"/>
    <cellStyle name="Normal 16 2 9 3" xfId="53170" xr:uid="{00000000-0005-0000-0000-00005E5A0000}"/>
    <cellStyle name="Normal 16 3" xfId="2614" xr:uid="{00000000-0005-0000-0000-00005F5A0000}"/>
    <cellStyle name="Normal 16 3 2" xfId="2615" xr:uid="{00000000-0005-0000-0000-0000605A0000}"/>
    <cellStyle name="Normal 16 3 2 2" xfId="4080" xr:uid="{00000000-0005-0000-0000-0000615A0000}"/>
    <cellStyle name="Normal 16 3 2 2 2" xfId="5693" xr:uid="{00000000-0005-0000-0000-0000625A0000}"/>
    <cellStyle name="Normal 16 3 2 2 2 2" xfId="8778" xr:uid="{00000000-0005-0000-0000-0000635A0000}"/>
    <cellStyle name="Normal 16 3 2 2 2 2 2" xfId="14970" xr:uid="{00000000-0005-0000-0000-0000645A0000}"/>
    <cellStyle name="Normal 16 3 2 2 2 2 2 2" xfId="33930" xr:uid="{00000000-0005-0000-0000-0000655A0000}"/>
    <cellStyle name="Normal 16 3 2 2 2 2 2 3" xfId="52394" xr:uid="{00000000-0005-0000-0000-0000665A0000}"/>
    <cellStyle name="Normal 16 3 2 2 2 2 3" xfId="21122" xr:uid="{00000000-0005-0000-0000-0000675A0000}"/>
    <cellStyle name="Normal 16 3 2 2 2 2 3 2" xfId="40082" xr:uid="{00000000-0005-0000-0000-0000685A0000}"/>
    <cellStyle name="Normal 16 3 2 2 2 2 3 3" xfId="58546" xr:uid="{00000000-0005-0000-0000-0000695A0000}"/>
    <cellStyle name="Normal 16 3 2 2 2 2 4" xfId="27777" xr:uid="{00000000-0005-0000-0000-00006A5A0000}"/>
    <cellStyle name="Normal 16 3 2 2 2 2 5" xfId="46241" xr:uid="{00000000-0005-0000-0000-00006B5A0000}"/>
    <cellStyle name="Normal 16 3 2 2 2 3" xfId="11904" xr:uid="{00000000-0005-0000-0000-00006C5A0000}"/>
    <cellStyle name="Normal 16 3 2 2 2 3 2" xfId="30864" xr:uid="{00000000-0005-0000-0000-00006D5A0000}"/>
    <cellStyle name="Normal 16 3 2 2 2 3 3" xfId="49328" xr:uid="{00000000-0005-0000-0000-00006E5A0000}"/>
    <cellStyle name="Normal 16 3 2 2 2 4" xfId="18056" xr:uid="{00000000-0005-0000-0000-00006F5A0000}"/>
    <cellStyle name="Normal 16 3 2 2 2 4 2" xfId="37016" xr:uid="{00000000-0005-0000-0000-0000705A0000}"/>
    <cellStyle name="Normal 16 3 2 2 2 4 3" xfId="55480" xr:uid="{00000000-0005-0000-0000-0000715A0000}"/>
    <cellStyle name="Normal 16 3 2 2 2 5" xfId="24711" xr:uid="{00000000-0005-0000-0000-0000725A0000}"/>
    <cellStyle name="Normal 16 3 2 2 2 6" xfId="43175" xr:uid="{00000000-0005-0000-0000-0000735A0000}"/>
    <cellStyle name="Normal 16 3 2 2 3" xfId="7243" xr:uid="{00000000-0005-0000-0000-0000745A0000}"/>
    <cellStyle name="Normal 16 3 2 2 3 2" xfId="13436" xr:uid="{00000000-0005-0000-0000-0000755A0000}"/>
    <cellStyle name="Normal 16 3 2 2 3 2 2" xfId="32396" xr:uid="{00000000-0005-0000-0000-0000765A0000}"/>
    <cellStyle name="Normal 16 3 2 2 3 2 3" xfId="50860" xr:uid="{00000000-0005-0000-0000-0000775A0000}"/>
    <cellStyle name="Normal 16 3 2 2 3 3" xfId="19588" xr:uid="{00000000-0005-0000-0000-0000785A0000}"/>
    <cellStyle name="Normal 16 3 2 2 3 3 2" xfId="38548" xr:uid="{00000000-0005-0000-0000-0000795A0000}"/>
    <cellStyle name="Normal 16 3 2 2 3 3 3" xfId="57012" xr:uid="{00000000-0005-0000-0000-00007A5A0000}"/>
    <cellStyle name="Normal 16 3 2 2 3 4" xfId="26243" xr:uid="{00000000-0005-0000-0000-00007B5A0000}"/>
    <cellStyle name="Normal 16 3 2 2 3 5" xfId="44707" xr:uid="{00000000-0005-0000-0000-00007C5A0000}"/>
    <cellStyle name="Normal 16 3 2 2 4" xfId="10370" xr:uid="{00000000-0005-0000-0000-00007D5A0000}"/>
    <cellStyle name="Normal 16 3 2 2 4 2" xfId="29330" xr:uid="{00000000-0005-0000-0000-00007E5A0000}"/>
    <cellStyle name="Normal 16 3 2 2 4 3" xfId="47794" xr:uid="{00000000-0005-0000-0000-00007F5A0000}"/>
    <cellStyle name="Normal 16 3 2 2 5" xfId="16522" xr:uid="{00000000-0005-0000-0000-0000805A0000}"/>
    <cellStyle name="Normal 16 3 2 2 5 2" xfId="35482" xr:uid="{00000000-0005-0000-0000-0000815A0000}"/>
    <cellStyle name="Normal 16 3 2 2 5 3" xfId="53946" xr:uid="{00000000-0005-0000-0000-0000825A0000}"/>
    <cellStyle name="Normal 16 3 2 2 6" xfId="23177" xr:uid="{00000000-0005-0000-0000-0000835A0000}"/>
    <cellStyle name="Normal 16 3 2 2 7" xfId="41641" xr:uid="{00000000-0005-0000-0000-0000845A0000}"/>
    <cellStyle name="Normal 16 3 2 3" xfId="4911" xr:uid="{00000000-0005-0000-0000-0000855A0000}"/>
    <cellStyle name="Normal 16 3 2 3 2" xfId="8009" xr:uid="{00000000-0005-0000-0000-0000865A0000}"/>
    <cellStyle name="Normal 16 3 2 3 2 2" xfId="14201" xr:uid="{00000000-0005-0000-0000-0000875A0000}"/>
    <cellStyle name="Normal 16 3 2 3 2 2 2" xfId="33161" xr:uid="{00000000-0005-0000-0000-0000885A0000}"/>
    <cellStyle name="Normal 16 3 2 3 2 2 3" xfId="51625" xr:uid="{00000000-0005-0000-0000-0000895A0000}"/>
    <cellStyle name="Normal 16 3 2 3 2 3" xfId="20353" xr:uid="{00000000-0005-0000-0000-00008A5A0000}"/>
    <cellStyle name="Normal 16 3 2 3 2 3 2" xfId="39313" xr:uid="{00000000-0005-0000-0000-00008B5A0000}"/>
    <cellStyle name="Normal 16 3 2 3 2 3 3" xfId="57777" xr:uid="{00000000-0005-0000-0000-00008C5A0000}"/>
    <cellStyle name="Normal 16 3 2 3 2 4" xfId="27008" xr:uid="{00000000-0005-0000-0000-00008D5A0000}"/>
    <cellStyle name="Normal 16 3 2 3 2 5" xfId="45472" xr:uid="{00000000-0005-0000-0000-00008E5A0000}"/>
    <cellStyle name="Normal 16 3 2 3 3" xfId="11135" xr:uid="{00000000-0005-0000-0000-00008F5A0000}"/>
    <cellStyle name="Normal 16 3 2 3 3 2" xfId="30095" xr:uid="{00000000-0005-0000-0000-0000905A0000}"/>
    <cellStyle name="Normal 16 3 2 3 3 3" xfId="48559" xr:uid="{00000000-0005-0000-0000-0000915A0000}"/>
    <cellStyle name="Normal 16 3 2 3 4" xfId="17287" xr:uid="{00000000-0005-0000-0000-0000925A0000}"/>
    <cellStyle name="Normal 16 3 2 3 4 2" xfId="36247" xr:uid="{00000000-0005-0000-0000-0000935A0000}"/>
    <cellStyle name="Normal 16 3 2 3 4 3" xfId="54711" xr:uid="{00000000-0005-0000-0000-0000945A0000}"/>
    <cellStyle name="Normal 16 3 2 3 5" xfId="23942" xr:uid="{00000000-0005-0000-0000-0000955A0000}"/>
    <cellStyle name="Normal 16 3 2 3 6" xfId="42406" xr:uid="{00000000-0005-0000-0000-0000965A0000}"/>
    <cellStyle name="Normal 16 3 2 4" xfId="6474" xr:uid="{00000000-0005-0000-0000-0000975A0000}"/>
    <cellStyle name="Normal 16 3 2 4 2" xfId="12667" xr:uid="{00000000-0005-0000-0000-0000985A0000}"/>
    <cellStyle name="Normal 16 3 2 4 2 2" xfId="31627" xr:uid="{00000000-0005-0000-0000-0000995A0000}"/>
    <cellStyle name="Normal 16 3 2 4 2 3" xfId="50091" xr:uid="{00000000-0005-0000-0000-00009A5A0000}"/>
    <cellStyle name="Normal 16 3 2 4 3" xfId="18819" xr:uid="{00000000-0005-0000-0000-00009B5A0000}"/>
    <cellStyle name="Normal 16 3 2 4 3 2" xfId="37779" xr:uid="{00000000-0005-0000-0000-00009C5A0000}"/>
    <cellStyle name="Normal 16 3 2 4 3 3" xfId="56243" xr:uid="{00000000-0005-0000-0000-00009D5A0000}"/>
    <cellStyle name="Normal 16 3 2 4 4" xfId="25474" xr:uid="{00000000-0005-0000-0000-00009E5A0000}"/>
    <cellStyle name="Normal 16 3 2 4 5" xfId="43938" xr:uid="{00000000-0005-0000-0000-00009F5A0000}"/>
    <cellStyle name="Normal 16 3 2 5" xfId="9601" xr:uid="{00000000-0005-0000-0000-0000A05A0000}"/>
    <cellStyle name="Normal 16 3 2 5 2" xfId="28561" xr:uid="{00000000-0005-0000-0000-0000A15A0000}"/>
    <cellStyle name="Normal 16 3 2 5 3" xfId="47025" xr:uid="{00000000-0005-0000-0000-0000A25A0000}"/>
    <cellStyle name="Normal 16 3 2 6" xfId="15753" xr:uid="{00000000-0005-0000-0000-0000A35A0000}"/>
    <cellStyle name="Normal 16 3 2 6 2" xfId="34713" xr:uid="{00000000-0005-0000-0000-0000A45A0000}"/>
    <cellStyle name="Normal 16 3 2 6 3" xfId="53177" xr:uid="{00000000-0005-0000-0000-0000A55A0000}"/>
    <cellStyle name="Normal 16 3 2 7" xfId="22408" xr:uid="{00000000-0005-0000-0000-0000A65A0000}"/>
    <cellStyle name="Normal 16 3 2 8" xfId="40872" xr:uid="{00000000-0005-0000-0000-0000A75A0000}"/>
    <cellStyle name="Normal 16 3 3" xfId="4079" xr:uid="{00000000-0005-0000-0000-0000A85A0000}"/>
    <cellStyle name="Normal 16 3 3 2" xfId="5692" xr:uid="{00000000-0005-0000-0000-0000A95A0000}"/>
    <cellStyle name="Normal 16 3 3 2 2" xfId="8777" xr:uid="{00000000-0005-0000-0000-0000AA5A0000}"/>
    <cellStyle name="Normal 16 3 3 2 2 2" xfId="14969" xr:uid="{00000000-0005-0000-0000-0000AB5A0000}"/>
    <cellStyle name="Normal 16 3 3 2 2 2 2" xfId="33929" xr:uid="{00000000-0005-0000-0000-0000AC5A0000}"/>
    <cellStyle name="Normal 16 3 3 2 2 2 3" xfId="52393" xr:uid="{00000000-0005-0000-0000-0000AD5A0000}"/>
    <cellStyle name="Normal 16 3 3 2 2 3" xfId="21121" xr:uid="{00000000-0005-0000-0000-0000AE5A0000}"/>
    <cellStyle name="Normal 16 3 3 2 2 3 2" xfId="40081" xr:uid="{00000000-0005-0000-0000-0000AF5A0000}"/>
    <cellStyle name="Normal 16 3 3 2 2 3 3" xfId="58545" xr:uid="{00000000-0005-0000-0000-0000B05A0000}"/>
    <cellStyle name="Normal 16 3 3 2 2 4" xfId="27776" xr:uid="{00000000-0005-0000-0000-0000B15A0000}"/>
    <cellStyle name="Normal 16 3 3 2 2 5" xfId="46240" xr:uid="{00000000-0005-0000-0000-0000B25A0000}"/>
    <cellStyle name="Normal 16 3 3 2 3" xfId="11903" xr:uid="{00000000-0005-0000-0000-0000B35A0000}"/>
    <cellStyle name="Normal 16 3 3 2 3 2" xfId="30863" xr:uid="{00000000-0005-0000-0000-0000B45A0000}"/>
    <cellStyle name="Normal 16 3 3 2 3 3" xfId="49327" xr:uid="{00000000-0005-0000-0000-0000B55A0000}"/>
    <cellStyle name="Normal 16 3 3 2 4" xfId="18055" xr:uid="{00000000-0005-0000-0000-0000B65A0000}"/>
    <cellStyle name="Normal 16 3 3 2 4 2" xfId="37015" xr:uid="{00000000-0005-0000-0000-0000B75A0000}"/>
    <cellStyle name="Normal 16 3 3 2 4 3" xfId="55479" xr:uid="{00000000-0005-0000-0000-0000B85A0000}"/>
    <cellStyle name="Normal 16 3 3 2 5" xfId="24710" xr:uid="{00000000-0005-0000-0000-0000B95A0000}"/>
    <cellStyle name="Normal 16 3 3 2 6" xfId="43174" xr:uid="{00000000-0005-0000-0000-0000BA5A0000}"/>
    <cellStyle name="Normal 16 3 3 3" xfId="7242" xr:uid="{00000000-0005-0000-0000-0000BB5A0000}"/>
    <cellStyle name="Normal 16 3 3 3 2" xfId="13435" xr:uid="{00000000-0005-0000-0000-0000BC5A0000}"/>
    <cellStyle name="Normal 16 3 3 3 2 2" xfId="32395" xr:uid="{00000000-0005-0000-0000-0000BD5A0000}"/>
    <cellStyle name="Normal 16 3 3 3 2 3" xfId="50859" xr:uid="{00000000-0005-0000-0000-0000BE5A0000}"/>
    <cellStyle name="Normal 16 3 3 3 3" xfId="19587" xr:uid="{00000000-0005-0000-0000-0000BF5A0000}"/>
    <cellStyle name="Normal 16 3 3 3 3 2" xfId="38547" xr:uid="{00000000-0005-0000-0000-0000C05A0000}"/>
    <cellStyle name="Normal 16 3 3 3 3 3" xfId="57011" xr:uid="{00000000-0005-0000-0000-0000C15A0000}"/>
    <cellStyle name="Normal 16 3 3 3 4" xfId="26242" xr:uid="{00000000-0005-0000-0000-0000C25A0000}"/>
    <cellStyle name="Normal 16 3 3 3 5" xfId="44706" xr:uid="{00000000-0005-0000-0000-0000C35A0000}"/>
    <cellStyle name="Normal 16 3 3 4" xfId="10369" xr:uid="{00000000-0005-0000-0000-0000C45A0000}"/>
    <cellStyle name="Normal 16 3 3 4 2" xfId="29329" xr:uid="{00000000-0005-0000-0000-0000C55A0000}"/>
    <cellStyle name="Normal 16 3 3 4 3" xfId="47793" xr:uid="{00000000-0005-0000-0000-0000C65A0000}"/>
    <cellStyle name="Normal 16 3 3 5" xfId="16521" xr:uid="{00000000-0005-0000-0000-0000C75A0000}"/>
    <cellStyle name="Normal 16 3 3 5 2" xfId="35481" xr:uid="{00000000-0005-0000-0000-0000C85A0000}"/>
    <cellStyle name="Normal 16 3 3 5 3" xfId="53945" xr:uid="{00000000-0005-0000-0000-0000C95A0000}"/>
    <cellStyle name="Normal 16 3 3 6" xfId="23176" xr:uid="{00000000-0005-0000-0000-0000CA5A0000}"/>
    <cellStyle name="Normal 16 3 3 7" xfId="41640" xr:uid="{00000000-0005-0000-0000-0000CB5A0000}"/>
    <cellStyle name="Normal 16 3 4" xfId="4910" xr:uid="{00000000-0005-0000-0000-0000CC5A0000}"/>
    <cellStyle name="Normal 16 3 4 2" xfId="8008" xr:uid="{00000000-0005-0000-0000-0000CD5A0000}"/>
    <cellStyle name="Normal 16 3 4 2 2" xfId="14200" xr:uid="{00000000-0005-0000-0000-0000CE5A0000}"/>
    <cellStyle name="Normal 16 3 4 2 2 2" xfId="33160" xr:uid="{00000000-0005-0000-0000-0000CF5A0000}"/>
    <cellStyle name="Normal 16 3 4 2 2 3" xfId="51624" xr:uid="{00000000-0005-0000-0000-0000D05A0000}"/>
    <cellStyle name="Normal 16 3 4 2 3" xfId="20352" xr:uid="{00000000-0005-0000-0000-0000D15A0000}"/>
    <cellStyle name="Normal 16 3 4 2 3 2" xfId="39312" xr:uid="{00000000-0005-0000-0000-0000D25A0000}"/>
    <cellStyle name="Normal 16 3 4 2 3 3" xfId="57776" xr:uid="{00000000-0005-0000-0000-0000D35A0000}"/>
    <cellStyle name="Normal 16 3 4 2 4" xfId="27007" xr:uid="{00000000-0005-0000-0000-0000D45A0000}"/>
    <cellStyle name="Normal 16 3 4 2 5" xfId="45471" xr:uid="{00000000-0005-0000-0000-0000D55A0000}"/>
    <cellStyle name="Normal 16 3 4 3" xfId="11134" xr:uid="{00000000-0005-0000-0000-0000D65A0000}"/>
    <cellStyle name="Normal 16 3 4 3 2" xfId="30094" xr:uid="{00000000-0005-0000-0000-0000D75A0000}"/>
    <cellStyle name="Normal 16 3 4 3 3" xfId="48558" xr:uid="{00000000-0005-0000-0000-0000D85A0000}"/>
    <cellStyle name="Normal 16 3 4 4" xfId="17286" xr:uid="{00000000-0005-0000-0000-0000D95A0000}"/>
    <cellStyle name="Normal 16 3 4 4 2" xfId="36246" xr:uid="{00000000-0005-0000-0000-0000DA5A0000}"/>
    <cellStyle name="Normal 16 3 4 4 3" xfId="54710" xr:uid="{00000000-0005-0000-0000-0000DB5A0000}"/>
    <cellStyle name="Normal 16 3 4 5" xfId="23941" xr:uid="{00000000-0005-0000-0000-0000DC5A0000}"/>
    <cellStyle name="Normal 16 3 4 6" xfId="42405" xr:uid="{00000000-0005-0000-0000-0000DD5A0000}"/>
    <cellStyle name="Normal 16 3 5" xfId="6473" xr:uid="{00000000-0005-0000-0000-0000DE5A0000}"/>
    <cellStyle name="Normal 16 3 5 2" xfId="12666" xr:uid="{00000000-0005-0000-0000-0000DF5A0000}"/>
    <cellStyle name="Normal 16 3 5 2 2" xfId="31626" xr:uid="{00000000-0005-0000-0000-0000E05A0000}"/>
    <cellStyle name="Normal 16 3 5 2 3" xfId="50090" xr:uid="{00000000-0005-0000-0000-0000E15A0000}"/>
    <cellStyle name="Normal 16 3 5 3" xfId="18818" xr:uid="{00000000-0005-0000-0000-0000E25A0000}"/>
    <cellStyle name="Normal 16 3 5 3 2" xfId="37778" xr:uid="{00000000-0005-0000-0000-0000E35A0000}"/>
    <cellStyle name="Normal 16 3 5 3 3" xfId="56242" xr:uid="{00000000-0005-0000-0000-0000E45A0000}"/>
    <cellStyle name="Normal 16 3 5 4" xfId="25473" xr:uid="{00000000-0005-0000-0000-0000E55A0000}"/>
    <cellStyle name="Normal 16 3 5 5" xfId="43937" xr:uid="{00000000-0005-0000-0000-0000E65A0000}"/>
    <cellStyle name="Normal 16 3 6" xfId="9600" xr:uid="{00000000-0005-0000-0000-0000E75A0000}"/>
    <cellStyle name="Normal 16 3 6 2" xfId="28560" xr:uid="{00000000-0005-0000-0000-0000E85A0000}"/>
    <cellStyle name="Normal 16 3 6 3" xfId="47024" xr:uid="{00000000-0005-0000-0000-0000E95A0000}"/>
    <cellStyle name="Normal 16 3 7" xfId="15752" xr:uid="{00000000-0005-0000-0000-0000EA5A0000}"/>
    <cellStyle name="Normal 16 3 7 2" xfId="34712" xr:uid="{00000000-0005-0000-0000-0000EB5A0000}"/>
    <cellStyle name="Normal 16 3 7 3" xfId="53176" xr:uid="{00000000-0005-0000-0000-0000EC5A0000}"/>
    <cellStyle name="Normal 16 3 8" xfId="22407" xr:uid="{00000000-0005-0000-0000-0000ED5A0000}"/>
    <cellStyle name="Normal 16 3 9" xfId="40871" xr:uid="{00000000-0005-0000-0000-0000EE5A0000}"/>
    <cellStyle name="Normal 16 4" xfId="2616" xr:uid="{00000000-0005-0000-0000-0000EF5A0000}"/>
    <cellStyle name="Normal 16 4 2" xfId="2617" xr:uid="{00000000-0005-0000-0000-0000F05A0000}"/>
    <cellStyle name="Normal 16 4 2 2" xfId="4082" xr:uid="{00000000-0005-0000-0000-0000F15A0000}"/>
    <cellStyle name="Normal 16 4 2 2 2" xfId="5695" xr:uid="{00000000-0005-0000-0000-0000F25A0000}"/>
    <cellStyle name="Normal 16 4 2 2 2 2" xfId="8780" xr:uid="{00000000-0005-0000-0000-0000F35A0000}"/>
    <cellStyle name="Normal 16 4 2 2 2 2 2" xfId="14972" xr:uid="{00000000-0005-0000-0000-0000F45A0000}"/>
    <cellStyle name="Normal 16 4 2 2 2 2 2 2" xfId="33932" xr:uid="{00000000-0005-0000-0000-0000F55A0000}"/>
    <cellStyle name="Normal 16 4 2 2 2 2 2 3" xfId="52396" xr:uid="{00000000-0005-0000-0000-0000F65A0000}"/>
    <cellStyle name="Normal 16 4 2 2 2 2 3" xfId="21124" xr:uid="{00000000-0005-0000-0000-0000F75A0000}"/>
    <cellStyle name="Normal 16 4 2 2 2 2 3 2" xfId="40084" xr:uid="{00000000-0005-0000-0000-0000F85A0000}"/>
    <cellStyle name="Normal 16 4 2 2 2 2 3 3" xfId="58548" xr:uid="{00000000-0005-0000-0000-0000F95A0000}"/>
    <cellStyle name="Normal 16 4 2 2 2 2 4" xfId="27779" xr:uid="{00000000-0005-0000-0000-0000FA5A0000}"/>
    <cellStyle name="Normal 16 4 2 2 2 2 5" xfId="46243" xr:uid="{00000000-0005-0000-0000-0000FB5A0000}"/>
    <cellStyle name="Normal 16 4 2 2 2 3" xfId="11906" xr:uid="{00000000-0005-0000-0000-0000FC5A0000}"/>
    <cellStyle name="Normal 16 4 2 2 2 3 2" xfId="30866" xr:uid="{00000000-0005-0000-0000-0000FD5A0000}"/>
    <cellStyle name="Normal 16 4 2 2 2 3 3" xfId="49330" xr:uid="{00000000-0005-0000-0000-0000FE5A0000}"/>
    <cellStyle name="Normal 16 4 2 2 2 4" xfId="18058" xr:uid="{00000000-0005-0000-0000-0000FF5A0000}"/>
    <cellStyle name="Normal 16 4 2 2 2 4 2" xfId="37018" xr:uid="{00000000-0005-0000-0000-0000005B0000}"/>
    <cellStyle name="Normal 16 4 2 2 2 4 3" xfId="55482" xr:uid="{00000000-0005-0000-0000-0000015B0000}"/>
    <cellStyle name="Normal 16 4 2 2 2 5" xfId="24713" xr:uid="{00000000-0005-0000-0000-0000025B0000}"/>
    <cellStyle name="Normal 16 4 2 2 2 6" xfId="43177" xr:uid="{00000000-0005-0000-0000-0000035B0000}"/>
    <cellStyle name="Normal 16 4 2 2 3" xfId="7245" xr:uid="{00000000-0005-0000-0000-0000045B0000}"/>
    <cellStyle name="Normal 16 4 2 2 3 2" xfId="13438" xr:uid="{00000000-0005-0000-0000-0000055B0000}"/>
    <cellStyle name="Normal 16 4 2 2 3 2 2" xfId="32398" xr:uid="{00000000-0005-0000-0000-0000065B0000}"/>
    <cellStyle name="Normal 16 4 2 2 3 2 3" xfId="50862" xr:uid="{00000000-0005-0000-0000-0000075B0000}"/>
    <cellStyle name="Normal 16 4 2 2 3 3" xfId="19590" xr:uid="{00000000-0005-0000-0000-0000085B0000}"/>
    <cellStyle name="Normal 16 4 2 2 3 3 2" xfId="38550" xr:uid="{00000000-0005-0000-0000-0000095B0000}"/>
    <cellStyle name="Normal 16 4 2 2 3 3 3" xfId="57014" xr:uid="{00000000-0005-0000-0000-00000A5B0000}"/>
    <cellStyle name="Normal 16 4 2 2 3 4" xfId="26245" xr:uid="{00000000-0005-0000-0000-00000B5B0000}"/>
    <cellStyle name="Normal 16 4 2 2 3 5" xfId="44709" xr:uid="{00000000-0005-0000-0000-00000C5B0000}"/>
    <cellStyle name="Normal 16 4 2 2 4" xfId="10372" xr:uid="{00000000-0005-0000-0000-00000D5B0000}"/>
    <cellStyle name="Normal 16 4 2 2 4 2" xfId="29332" xr:uid="{00000000-0005-0000-0000-00000E5B0000}"/>
    <cellStyle name="Normal 16 4 2 2 4 3" xfId="47796" xr:uid="{00000000-0005-0000-0000-00000F5B0000}"/>
    <cellStyle name="Normal 16 4 2 2 5" xfId="16524" xr:uid="{00000000-0005-0000-0000-0000105B0000}"/>
    <cellStyle name="Normal 16 4 2 2 5 2" xfId="35484" xr:uid="{00000000-0005-0000-0000-0000115B0000}"/>
    <cellStyle name="Normal 16 4 2 2 5 3" xfId="53948" xr:uid="{00000000-0005-0000-0000-0000125B0000}"/>
    <cellStyle name="Normal 16 4 2 2 6" xfId="23179" xr:uid="{00000000-0005-0000-0000-0000135B0000}"/>
    <cellStyle name="Normal 16 4 2 2 7" xfId="41643" xr:uid="{00000000-0005-0000-0000-0000145B0000}"/>
    <cellStyle name="Normal 16 4 2 3" xfId="4913" xr:uid="{00000000-0005-0000-0000-0000155B0000}"/>
    <cellStyle name="Normal 16 4 2 3 2" xfId="8011" xr:uid="{00000000-0005-0000-0000-0000165B0000}"/>
    <cellStyle name="Normal 16 4 2 3 2 2" xfId="14203" xr:uid="{00000000-0005-0000-0000-0000175B0000}"/>
    <cellStyle name="Normal 16 4 2 3 2 2 2" xfId="33163" xr:uid="{00000000-0005-0000-0000-0000185B0000}"/>
    <cellStyle name="Normal 16 4 2 3 2 2 3" xfId="51627" xr:uid="{00000000-0005-0000-0000-0000195B0000}"/>
    <cellStyle name="Normal 16 4 2 3 2 3" xfId="20355" xr:uid="{00000000-0005-0000-0000-00001A5B0000}"/>
    <cellStyle name="Normal 16 4 2 3 2 3 2" xfId="39315" xr:uid="{00000000-0005-0000-0000-00001B5B0000}"/>
    <cellStyle name="Normal 16 4 2 3 2 3 3" xfId="57779" xr:uid="{00000000-0005-0000-0000-00001C5B0000}"/>
    <cellStyle name="Normal 16 4 2 3 2 4" xfId="27010" xr:uid="{00000000-0005-0000-0000-00001D5B0000}"/>
    <cellStyle name="Normal 16 4 2 3 2 5" xfId="45474" xr:uid="{00000000-0005-0000-0000-00001E5B0000}"/>
    <cellStyle name="Normal 16 4 2 3 3" xfId="11137" xr:uid="{00000000-0005-0000-0000-00001F5B0000}"/>
    <cellStyle name="Normal 16 4 2 3 3 2" xfId="30097" xr:uid="{00000000-0005-0000-0000-0000205B0000}"/>
    <cellStyle name="Normal 16 4 2 3 3 3" xfId="48561" xr:uid="{00000000-0005-0000-0000-0000215B0000}"/>
    <cellStyle name="Normal 16 4 2 3 4" xfId="17289" xr:uid="{00000000-0005-0000-0000-0000225B0000}"/>
    <cellStyle name="Normal 16 4 2 3 4 2" xfId="36249" xr:uid="{00000000-0005-0000-0000-0000235B0000}"/>
    <cellStyle name="Normal 16 4 2 3 4 3" xfId="54713" xr:uid="{00000000-0005-0000-0000-0000245B0000}"/>
    <cellStyle name="Normal 16 4 2 3 5" xfId="23944" xr:uid="{00000000-0005-0000-0000-0000255B0000}"/>
    <cellStyle name="Normal 16 4 2 3 6" xfId="42408" xr:uid="{00000000-0005-0000-0000-0000265B0000}"/>
    <cellStyle name="Normal 16 4 2 4" xfId="6476" xr:uid="{00000000-0005-0000-0000-0000275B0000}"/>
    <cellStyle name="Normal 16 4 2 4 2" xfId="12669" xr:uid="{00000000-0005-0000-0000-0000285B0000}"/>
    <cellStyle name="Normal 16 4 2 4 2 2" xfId="31629" xr:uid="{00000000-0005-0000-0000-0000295B0000}"/>
    <cellStyle name="Normal 16 4 2 4 2 3" xfId="50093" xr:uid="{00000000-0005-0000-0000-00002A5B0000}"/>
    <cellStyle name="Normal 16 4 2 4 3" xfId="18821" xr:uid="{00000000-0005-0000-0000-00002B5B0000}"/>
    <cellStyle name="Normal 16 4 2 4 3 2" xfId="37781" xr:uid="{00000000-0005-0000-0000-00002C5B0000}"/>
    <cellStyle name="Normal 16 4 2 4 3 3" xfId="56245" xr:uid="{00000000-0005-0000-0000-00002D5B0000}"/>
    <cellStyle name="Normal 16 4 2 4 4" xfId="25476" xr:uid="{00000000-0005-0000-0000-00002E5B0000}"/>
    <cellStyle name="Normal 16 4 2 4 5" xfId="43940" xr:uid="{00000000-0005-0000-0000-00002F5B0000}"/>
    <cellStyle name="Normal 16 4 2 5" xfId="9603" xr:uid="{00000000-0005-0000-0000-0000305B0000}"/>
    <cellStyle name="Normal 16 4 2 5 2" xfId="28563" xr:uid="{00000000-0005-0000-0000-0000315B0000}"/>
    <cellStyle name="Normal 16 4 2 5 3" xfId="47027" xr:uid="{00000000-0005-0000-0000-0000325B0000}"/>
    <cellStyle name="Normal 16 4 2 6" xfId="15755" xr:uid="{00000000-0005-0000-0000-0000335B0000}"/>
    <cellStyle name="Normal 16 4 2 6 2" xfId="34715" xr:uid="{00000000-0005-0000-0000-0000345B0000}"/>
    <cellStyle name="Normal 16 4 2 6 3" xfId="53179" xr:uid="{00000000-0005-0000-0000-0000355B0000}"/>
    <cellStyle name="Normal 16 4 2 7" xfId="22410" xr:uid="{00000000-0005-0000-0000-0000365B0000}"/>
    <cellStyle name="Normal 16 4 2 8" xfId="40874" xr:uid="{00000000-0005-0000-0000-0000375B0000}"/>
    <cellStyle name="Normal 16 4 3" xfId="4081" xr:uid="{00000000-0005-0000-0000-0000385B0000}"/>
    <cellStyle name="Normal 16 4 3 2" xfId="5694" xr:uid="{00000000-0005-0000-0000-0000395B0000}"/>
    <cellStyle name="Normal 16 4 3 2 2" xfId="8779" xr:uid="{00000000-0005-0000-0000-00003A5B0000}"/>
    <cellStyle name="Normal 16 4 3 2 2 2" xfId="14971" xr:uid="{00000000-0005-0000-0000-00003B5B0000}"/>
    <cellStyle name="Normal 16 4 3 2 2 2 2" xfId="33931" xr:uid="{00000000-0005-0000-0000-00003C5B0000}"/>
    <cellStyle name="Normal 16 4 3 2 2 2 3" xfId="52395" xr:uid="{00000000-0005-0000-0000-00003D5B0000}"/>
    <cellStyle name="Normal 16 4 3 2 2 3" xfId="21123" xr:uid="{00000000-0005-0000-0000-00003E5B0000}"/>
    <cellStyle name="Normal 16 4 3 2 2 3 2" xfId="40083" xr:uid="{00000000-0005-0000-0000-00003F5B0000}"/>
    <cellStyle name="Normal 16 4 3 2 2 3 3" xfId="58547" xr:uid="{00000000-0005-0000-0000-0000405B0000}"/>
    <cellStyle name="Normal 16 4 3 2 2 4" xfId="27778" xr:uid="{00000000-0005-0000-0000-0000415B0000}"/>
    <cellStyle name="Normal 16 4 3 2 2 5" xfId="46242" xr:uid="{00000000-0005-0000-0000-0000425B0000}"/>
    <cellStyle name="Normal 16 4 3 2 3" xfId="11905" xr:uid="{00000000-0005-0000-0000-0000435B0000}"/>
    <cellStyle name="Normal 16 4 3 2 3 2" xfId="30865" xr:uid="{00000000-0005-0000-0000-0000445B0000}"/>
    <cellStyle name="Normal 16 4 3 2 3 3" xfId="49329" xr:uid="{00000000-0005-0000-0000-0000455B0000}"/>
    <cellStyle name="Normal 16 4 3 2 4" xfId="18057" xr:uid="{00000000-0005-0000-0000-0000465B0000}"/>
    <cellStyle name="Normal 16 4 3 2 4 2" xfId="37017" xr:uid="{00000000-0005-0000-0000-0000475B0000}"/>
    <cellStyle name="Normal 16 4 3 2 4 3" xfId="55481" xr:uid="{00000000-0005-0000-0000-0000485B0000}"/>
    <cellStyle name="Normal 16 4 3 2 5" xfId="24712" xr:uid="{00000000-0005-0000-0000-0000495B0000}"/>
    <cellStyle name="Normal 16 4 3 2 6" xfId="43176" xr:uid="{00000000-0005-0000-0000-00004A5B0000}"/>
    <cellStyle name="Normal 16 4 3 3" xfId="7244" xr:uid="{00000000-0005-0000-0000-00004B5B0000}"/>
    <cellStyle name="Normal 16 4 3 3 2" xfId="13437" xr:uid="{00000000-0005-0000-0000-00004C5B0000}"/>
    <cellStyle name="Normal 16 4 3 3 2 2" xfId="32397" xr:uid="{00000000-0005-0000-0000-00004D5B0000}"/>
    <cellStyle name="Normal 16 4 3 3 2 3" xfId="50861" xr:uid="{00000000-0005-0000-0000-00004E5B0000}"/>
    <cellStyle name="Normal 16 4 3 3 3" xfId="19589" xr:uid="{00000000-0005-0000-0000-00004F5B0000}"/>
    <cellStyle name="Normal 16 4 3 3 3 2" xfId="38549" xr:uid="{00000000-0005-0000-0000-0000505B0000}"/>
    <cellStyle name="Normal 16 4 3 3 3 3" xfId="57013" xr:uid="{00000000-0005-0000-0000-0000515B0000}"/>
    <cellStyle name="Normal 16 4 3 3 4" xfId="26244" xr:uid="{00000000-0005-0000-0000-0000525B0000}"/>
    <cellStyle name="Normal 16 4 3 3 5" xfId="44708" xr:uid="{00000000-0005-0000-0000-0000535B0000}"/>
    <cellStyle name="Normal 16 4 3 4" xfId="10371" xr:uid="{00000000-0005-0000-0000-0000545B0000}"/>
    <cellStyle name="Normal 16 4 3 4 2" xfId="29331" xr:uid="{00000000-0005-0000-0000-0000555B0000}"/>
    <cellStyle name="Normal 16 4 3 4 3" xfId="47795" xr:uid="{00000000-0005-0000-0000-0000565B0000}"/>
    <cellStyle name="Normal 16 4 3 5" xfId="16523" xr:uid="{00000000-0005-0000-0000-0000575B0000}"/>
    <cellStyle name="Normal 16 4 3 5 2" xfId="35483" xr:uid="{00000000-0005-0000-0000-0000585B0000}"/>
    <cellStyle name="Normal 16 4 3 5 3" xfId="53947" xr:uid="{00000000-0005-0000-0000-0000595B0000}"/>
    <cellStyle name="Normal 16 4 3 6" xfId="23178" xr:uid="{00000000-0005-0000-0000-00005A5B0000}"/>
    <cellStyle name="Normal 16 4 3 7" xfId="41642" xr:uid="{00000000-0005-0000-0000-00005B5B0000}"/>
    <cellStyle name="Normal 16 4 4" xfId="4912" xr:uid="{00000000-0005-0000-0000-00005C5B0000}"/>
    <cellStyle name="Normal 16 4 4 2" xfId="8010" xr:uid="{00000000-0005-0000-0000-00005D5B0000}"/>
    <cellStyle name="Normal 16 4 4 2 2" xfId="14202" xr:uid="{00000000-0005-0000-0000-00005E5B0000}"/>
    <cellStyle name="Normal 16 4 4 2 2 2" xfId="33162" xr:uid="{00000000-0005-0000-0000-00005F5B0000}"/>
    <cellStyle name="Normal 16 4 4 2 2 3" xfId="51626" xr:uid="{00000000-0005-0000-0000-0000605B0000}"/>
    <cellStyle name="Normal 16 4 4 2 3" xfId="20354" xr:uid="{00000000-0005-0000-0000-0000615B0000}"/>
    <cellStyle name="Normal 16 4 4 2 3 2" xfId="39314" xr:uid="{00000000-0005-0000-0000-0000625B0000}"/>
    <cellStyle name="Normal 16 4 4 2 3 3" xfId="57778" xr:uid="{00000000-0005-0000-0000-0000635B0000}"/>
    <cellStyle name="Normal 16 4 4 2 4" xfId="27009" xr:uid="{00000000-0005-0000-0000-0000645B0000}"/>
    <cellStyle name="Normal 16 4 4 2 5" xfId="45473" xr:uid="{00000000-0005-0000-0000-0000655B0000}"/>
    <cellStyle name="Normal 16 4 4 3" xfId="11136" xr:uid="{00000000-0005-0000-0000-0000665B0000}"/>
    <cellStyle name="Normal 16 4 4 3 2" xfId="30096" xr:uid="{00000000-0005-0000-0000-0000675B0000}"/>
    <cellStyle name="Normal 16 4 4 3 3" xfId="48560" xr:uid="{00000000-0005-0000-0000-0000685B0000}"/>
    <cellStyle name="Normal 16 4 4 4" xfId="17288" xr:uid="{00000000-0005-0000-0000-0000695B0000}"/>
    <cellStyle name="Normal 16 4 4 4 2" xfId="36248" xr:uid="{00000000-0005-0000-0000-00006A5B0000}"/>
    <cellStyle name="Normal 16 4 4 4 3" xfId="54712" xr:uid="{00000000-0005-0000-0000-00006B5B0000}"/>
    <cellStyle name="Normal 16 4 4 5" xfId="23943" xr:uid="{00000000-0005-0000-0000-00006C5B0000}"/>
    <cellStyle name="Normal 16 4 4 6" xfId="42407" xr:uid="{00000000-0005-0000-0000-00006D5B0000}"/>
    <cellStyle name="Normal 16 4 5" xfId="6475" xr:uid="{00000000-0005-0000-0000-00006E5B0000}"/>
    <cellStyle name="Normal 16 4 5 2" xfId="12668" xr:uid="{00000000-0005-0000-0000-00006F5B0000}"/>
    <cellStyle name="Normal 16 4 5 2 2" xfId="31628" xr:uid="{00000000-0005-0000-0000-0000705B0000}"/>
    <cellStyle name="Normal 16 4 5 2 3" xfId="50092" xr:uid="{00000000-0005-0000-0000-0000715B0000}"/>
    <cellStyle name="Normal 16 4 5 3" xfId="18820" xr:uid="{00000000-0005-0000-0000-0000725B0000}"/>
    <cellStyle name="Normal 16 4 5 3 2" xfId="37780" xr:uid="{00000000-0005-0000-0000-0000735B0000}"/>
    <cellStyle name="Normal 16 4 5 3 3" xfId="56244" xr:uid="{00000000-0005-0000-0000-0000745B0000}"/>
    <cellStyle name="Normal 16 4 5 4" xfId="25475" xr:uid="{00000000-0005-0000-0000-0000755B0000}"/>
    <cellStyle name="Normal 16 4 5 5" xfId="43939" xr:uid="{00000000-0005-0000-0000-0000765B0000}"/>
    <cellStyle name="Normal 16 4 6" xfId="9602" xr:uid="{00000000-0005-0000-0000-0000775B0000}"/>
    <cellStyle name="Normal 16 4 6 2" xfId="28562" xr:uid="{00000000-0005-0000-0000-0000785B0000}"/>
    <cellStyle name="Normal 16 4 6 3" xfId="47026" xr:uid="{00000000-0005-0000-0000-0000795B0000}"/>
    <cellStyle name="Normal 16 4 7" xfId="15754" xr:uid="{00000000-0005-0000-0000-00007A5B0000}"/>
    <cellStyle name="Normal 16 4 7 2" xfId="34714" xr:uid="{00000000-0005-0000-0000-00007B5B0000}"/>
    <cellStyle name="Normal 16 4 7 3" xfId="53178" xr:uid="{00000000-0005-0000-0000-00007C5B0000}"/>
    <cellStyle name="Normal 16 4 8" xfId="22409" xr:uid="{00000000-0005-0000-0000-00007D5B0000}"/>
    <cellStyle name="Normal 16 4 9" xfId="40873" xr:uid="{00000000-0005-0000-0000-00007E5B0000}"/>
    <cellStyle name="Normal 16 5" xfId="2618" xr:uid="{00000000-0005-0000-0000-00007F5B0000}"/>
    <cellStyle name="Normal 16 5 2" xfId="2619" xr:uid="{00000000-0005-0000-0000-0000805B0000}"/>
    <cellStyle name="Normal 16 5 2 2" xfId="4083" xr:uid="{00000000-0005-0000-0000-0000815B0000}"/>
    <cellStyle name="Normal 16 5 2 2 2" xfId="5696" xr:uid="{00000000-0005-0000-0000-0000825B0000}"/>
    <cellStyle name="Normal 16 5 2 2 2 2" xfId="8781" xr:uid="{00000000-0005-0000-0000-0000835B0000}"/>
    <cellStyle name="Normal 16 5 2 2 2 2 2" xfId="14973" xr:uid="{00000000-0005-0000-0000-0000845B0000}"/>
    <cellStyle name="Normal 16 5 2 2 2 2 2 2" xfId="33933" xr:uid="{00000000-0005-0000-0000-0000855B0000}"/>
    <cellStyle name="Normal 16 5 2 2 2 2 2 3" xfId="52397" xr:uid="{00000000-0005-0000-0000-0000865B0000}"/>
    <cellStyle name="Normal 16 5 2 2 2 2 3" xfId="21125" xr:uid="{00000000-0005-0000-0000-0000875B0000}"/>
    <cellStyle name="Normal 16 5 2 2 2 2 3 2" xfId="40085" xr:uid="{00000000-0005-0000-0000-0000885B0000}"/>
    <cellStyle name="Normal 16 5 2 2 2 2 3 3" xfId="58549" xr:uid="{00000000-0005-0000-0000-0000895B0000}"/>
    <cellStyle name="Normal 16 5 2 2 2 2 4" xfId="27780" xr:uid="{00000000-0005-0000-0000-00008A5B0000}"/>
    <cellStyle name="Normal 16 5 2 2 2 2 5" xfId="46244" xr:uid="{00000000-0005-0000-0000-00008B5B0000}"/>
    <cellStyle name="Normal 16 5 2 2 2 3" xfId="11907" xr:uid="{00000000-0005-0000-0000-00008C5B0000}"/>
    <cellStyle name="Normal 16 5 2 2 2 3 2" xfId="30867" xr:uid="{00000000-0005-0000-0000-00008D5B0000}"/>
    <cellStyle name="Normal 16 5 2 2 2 3 3" xfId="49331" xr:uid="{00000000-0005-0000-0000-00008E5B0000}"/>
    <cellStyle name="Normal 16 5 2 2 2 4" xfId="18059" xr:uid="{00000000-0005-0000-0000-00008F5B0000}"/>
    <cellStyle name="Normal 16 5 2 2 2 4 2" xfId="37019" xr:uid="{00000000-0005-0000-0000-0000905B0000}"/>
    <cellStyle name="Normal 16 5 2 2 2 4 3" xfId="55483" xr:uid="{00000000-0005-0000-0000-0000915B0000}"/>
    <cellStyle name="Normal 16 5 2 2 2 5" xfId="24714" xr:uid="{00000000-0005-0000-0000-0000925B0000}"/>
    <cellStyle name="Normal 16 5 2 2 2 6" xfId="43178" xr:uid="{00000000-0005-0000-0000-0000935B0000}"/>
    <cellStyle name="Normal 16 5 2 2 3" xfId="7246" xr:uid="{00000000-0005-0000-0000-0000945B0000}"/>
    <cellStyle name="Normal 16 5 2 2 3 2" xfId="13439" xr:uid="{00000000-0005-0000-0000-0000955B0000}"/>
    <cellStyle name="Normal 16 5 2 2 3 2 2" xfId="32399" xr:uid="{00000000-0005-0000-0000-0000965B0000}"/>
    <cellStyle name="Normal 16 5 2 2 3 2 3" xfId="50863" xr:uid="{00000000-0005-0000-0000-0000975B0000}"/>
    <cellStyle name="Normal 16 5 2 2 3 3" xfId="19591" xr:uid="{00000000-0005-0000-0000-0000985B0000}"/>
    <cellStyle name="Normal 16 5 2 2 3 3 2" xfId="38551" xr:uid="{00000000-0005-0000-0000-0000995B0000}"/>
    <cellStyle name="Normal 16 5 2 2 3 3 3" xfId="57015" xr:uid="{00000000-0005-0000-0000-00009A5B0000}"/>
    <cellStyle name="Normal 16 5 2 2 3 4" xfId="26246" xr:uid="{00000000-0005-0000-0000-00009B5B0000}"/>
    <cellStyle name="Normal 16 5 2 2 3 5" xfId="44710" xr:uid="{00000000-0005-0000-0000-00009C5B0000}"/>
    <cellStyle name="Normal 16 5 2 2 4" xfId="10373" xr:uid="{00000000-0005-0000-0000-00009D5B0000}"/>
    <cellStyle name="Normal 16 5 2 2 4 2" xfId="29333" xr:uid="{00000000-0005-0000-0000-00009E5B0000}"/>
    <cellStyle name="Normal 16 5 2 2 4 3" xfId="47797" xr:uid="{00000000-0005-0000-0000-00009F5B0000}"/>
    <cellStyle name="Normal 16 5 2 2 5" xfId="16525" xr:uid="{00000000-0005-0000-0000-0000A05B0000}"/>
    <cellStyle name="Normal 16 5 2 2 5 2" xfId="35485" xr:uid="{00000000-0005-0000-0000-0000A15B0000}"/>
    <cellStyle name="Normal 16 5 2 2 5 3" xfId="53949" xr:uid="{00000000-0005-0000-0000-0000A25B0000}"/>
    <cellStyle name="Normal 16 5 2 2 6" xfId="23180" xr:uid="{00000000-0005-0000-0000-0000A35B0000}"/>
    <cellStyle name="Normal 16 5 2 2 7" xfId="41644" xr:uid="{00000000-0005-0000-0000-0000A45B0000}"/>
    <cellStyle name="Normal 16 5 2 3" xfId="4914" xr:uid="{00000000-0005-0000-0000-0000A55B0000}"/>
    <cellStyle name="Normal 16 5 2 3 2" xfId="8012" xr:uid="{00000000-0005-0000-0000-0000A65B0000}"/>
    <cellStyle name="Normal 16 5 2 3 2 2" xfId="14204" xr:uid="{00000000-0005-0000-0000-0000A75B0000}"/>
    <cellStyle name="Normal 16 5 2 3 2 2 2" xfId="33164" xr:uid="{00000000-0005-0000-0000-0000A85B0000}"/>
    <cellStyle name="Normal 16 5 2 3 2 2 3" xfId="51628" xr:uid="{00000000-0005-0000-0000-0000A95B0000}"/>
    <cellStyle name="Normal 16 5 2 3 2 3" xfId="20356" xr:uid="{00000000-0005-0000-0000-0000AA5B0000}"/>
    <cellStyle name="Normal 16 5 2 3 2 3 2" xfId="39316" xr:uid="{00000000-0005-0000-0000-0000AB5B0000}"/>
    <cellStyle name="Normal 16 5 2 3 2 3 3" xfId="57780" xr:uid="{00000000-0005-0000-0000-0000AC5B0000}"/>
    <cellStyle name="Normal 16 5 2 3 2 4" xfId="27011" xr:uid="{00000000-0005-0000-0000-0000AD5B0000}"/>
    <cellStyle name="Normal 16 5 2 3 2 5" xfId="45475" xr:uid="{00000000-0005-0000-0000-0000AE5B0000}"/>
    <cellStyle name="Normal 16 5 2 3 3" xfId="11138" xr:uid="{00000000-0005-0000-0000-0000AF5B0000}"/>
    <cellStyle name="Normal 16 5 2 3 3 2" xfId="30098" xr:uid="{00000000-0005-0000-0000-0000B05B0000}"/>
    <cellStyle name="Normal 16 5 2 3 3 3" xfId="48562" xr:uid="{00000000-0005-0000-0000-0000B15B0000}"/>
    <cellStyle name="Normal 16 5 2 3 4" xfId="17290" xr:uid="{00000000-0005-0000-0000-0000B25B0000}"/>
    <cellStyle name="Normal 16 5 2 3 4 2" xfId="36250" xr:uid="{00000000-0005-0000-0000-0000B35B0000}"/>
    <cellStyle name="Normal 16 5 2 3 4 3" xfId="54714" xr:uid="{00000000-0005-0000-0000-0000B45B0000}"/>
    <cellStyle name="Normal 16 5 2 3 5" xfId="23945" xr:uid="{00000000-0005-0000-0000-0000B55B0000}"/>
    <cellStyle name="Normal 16 5 2 3 6" xfId="42409" xr:uid="{00000000-0005-0000-0000-0000B65B0000}"/>
    <cellStyle name="Normal 16 5 2 4" xfId="6477" xr:uid="{00000000-0005-0000-0000-0000B75B0000}"/>
    <cellStyle name="Normal 16 5 2 4 2" xfId="12670" xr:uid="{00000000-0005-0000-0000-0000B85B0000}"/>
    <cellStyle name="Normal 16 5 2 4 2 2" xfId="31630" xr:uid="{00000000-0005-0000-0000-0000B95B0000}"/>
    <cellStyle name="Normal 16 5 2 4 2 3" xfId="50094" xr:uid="{00000000-0005-0000-0000-0000BA5B0000}"/>
    <cellStyle name="Normal 16 5 2 4 3" xfId="18822" xr:uid="{00000000-0005-0000-0000-0000BB5B0000}"/>
    <cellStyle name="Normal 16 5 2 4 3 2" xfId="37782" xr:uid="{00000000-0005-0000-0000-0000BC5B0000}"/>
    <cellStyle name="Normal 16 5 2 4 3 3" xfId="56246" xr:uid="{00000000-0005-0000-0000-0000BD5B0000}"/>
    <cellStyle name="Normal 16 5 2 4 4" xfId="25477" xr:uid="{00000000-0005-0000-0000-0000BE5B0000}"/>
    <cellStyle name="Normal 16 5 2 4 5" xfId="43941" xr:uid="{00000000-0005-0000-0000-0000BF5B0000}"/>
    <cellStyle name="Normal 16 5 2 5" xfId="9604" xr:uid="{00000000-0005-0000-0000-0000C05B0000}"/>
    <cellStyle name="Normal 16 5 2 5 2" xfId="28564" xr:uid="{00000000-0005-0000-0000-0000C15B0000}"/>
    <cellStyle name="Normal 16 5 2 5 3" xfId="47028" xr:uid="{00000000-0005-0000-0000-0000C25B0000}"/>
    <cellStyle name="Normal 16 5 2 6" xfId="15756" xr:uid="{00000000-0005-0000-0000-0000C35B0000}"/>
    <cellStyle name="Normal 16 5 2 6 2" xfId="34716" xr:uid="{00000000-0005-0000-0000-0000C45B0000}"/>
    <cellStyle name="Normal 16 5 2 6 3" xfId="53180" xr:uid="{00000000-0005-0000-0000-0000C55B0000}"/>
    <cellStyle name="Normal 16 5 2 7" xfId="22411" xr:uid="{00000000-0005-0000-0000-0000C65B0000}"/>
    <cellStyle name="Normal 16 5 2 8" xfId="40875" xr:uid="{00000000-0005-0000-0000-0000C75B0000}"/>
    <cellStyle name="Normal 16 6" xfId="2620" xr:uid="{00000000-0005-0000-0000-0000C85B0000}"/>
    <cellStyle name="Normal 16 6 2" xfId="4084" xr:uid="{00000000-0005-0000-0000-0000C95B0000}"/>
    <cellStyle name="Normal 16 6 2 2" xfId="5697" xr:uid="{00000000-0005-0000-0000-0000CA5B0000}"/>
    <cellStyle name="Normal 16 6 2 2 2" xfId="8782" xr:uid="{00000000-0005-0000-0000-0000CB5B0000}"/>
    <cellStyle name="Normal 16 6 2 2 2 2" xfId="14974" xr:uid="{00000000-0005-0000-0000-0000CC5B0000}"/>
    <cellStyle name="Normal 16 6 2 2 2 2 2" xfId="33934" xr:uid="{00000000-0005-0000-0000-0000CD5B0000}"/>
    <cellStyle name="Normal 16 6 2 2 2 2 3" xfId="52398" xr:uid="{00000000-0005-0000-0000-0000CE5B0000}"/>
    <cellStyle name="Normal 16 6 2 2 2 3" xfId="21126" xr:uid="{00000000-0005-0000-0000-0000CF5B0000}"/>
    <cellStyle name="Normal 16 6 2 2 2 3 2" xfId="40086" xr:uid="{00000000-0005-0000-0000-0000D05B0000}"/>
    <cellStyle name="Normal 16 6 2 2 2 3 3" xfId="58550" xr:uid="{00000000-0005-0000-0000-0000D15B0000}"/>
    <cellStyle name="Normal 16 6 2 2 2 4" xfId="27781" xr:uid="{00000000-0005-0000-0000-0000D25B0000}"/>
    <cellStyle name="Normal 16 6 2 2 2 5" xfId="46245" xr:uid="{00000000-0005-0000-0000-0000D35B0000}"/>
    <cellStyle name="Normal 16 6 2 2 3" xfId="11908" xr:uid="{00000000-0005-0000-0000-0000D45B0000}"/>
    <cellStyle name="Normal 16 6 2 2 3 2" xfId="30868" xr:uid="{00000000-0005-0000-0000-0000D55B0000}"/>
    <cellStyle name="Normal 16 6 2 2 3 3" xfId="49332" xr:uid="{00000000-0005-0000-0000-0000D65B0000}"/>
    <cellStyle name="Normal 16 6 2 2 4" xfId="18060" xr:uid="{00000000-0005-0000-0000-0000D75B0000}"/>
    <cellStyle name="Normal 16 6 2 2 4 2" xfId="37020" xr:uid="{00000000-0005-0000-0000-0000D85B0000}"/>
    <cellStyle name="Normal 16 6 2 2 4 3" xfId="55484" xr:uid="{00000000-0005-0000-0000-0000D95B0000}"/>
    <cellStyle name="Normal 16 6 2 2 5" xfId="24715" xr:uid="{00000000-0005-0000-0000-0000DA5B0000}"/>
    <cellStyle name="Normal 16 6 2 2 6" xfId="43179" xr:uid="{00000000-0005-0000-0000-0000DB5B0000}"/>
    <cellStyle name="Normal 16 6 2 3" xfId="7247" xr:uid="{00000000-0005-0000-0000-0000DC5B0000}"/>
    <cellStyle name="Normal 16 6 2 3 2" xfId="13440" xr:uid="{00000000-0005-0000-0000-0000DD5B0000}"/>
    <cellStyle name="Normal 16 6 2 3 2 2" xfId="32400" xr:uid="{00000000-0005-0000-0000-0000DE5B0000}"/>
    <cellStyle name="Normal 16 6 2 3 2 3" xfId="50864" xr:uid="{00000000-0005-0000-0000-0000DF5B0000}"/>
    <cellStyle name="Normal 16 6 2 3 3" xfId="19592" xr:uid="{00000000-0005-0000-0000-0000E05B0000}"/>
    <cellStyle name="Normal 16 6 2 3 3 2" xfId="38552" xr:uid="{00000000-0005-0000-0000-0000E15B0000}"/>
    <cellStyle name="Normal 16 6 2 3 3 3" xfId="57016" xr:uid="{00000000-0005-0000-0000-0000E25B0000}"/>
    <cellStyle name="Normal 16 6 2 3 4" xfId="26247" xr:uid="{00000000-0005-0000-0000-0000E35B0000}"/>
    <cellStyle name="Normal 16 6 2 3 5" xfId="44711" xr:uid="{00000000-0005-0000-0000-0000E45B0000}"/>
    <cellStyle name="Normal 16 6 2 4" xfId="10374" xr:uid="{00000000-0005-0000-0000-0000E55B0000}"/>
    <cellStyle name="Normal 16 6 2 4 2" xfId="29334" xr:uid="{00000000-0005-0000-0000-0000E65B0000}"/>
    <cellStyle name="Normal 16 6 2 4 3" xfId="47798" xr:uid="{00000000-0005-0000-0000-0000E75B0000}"/>
    <cellStyle name="Normal 16 6 2 5" xfId="16526" xr:uid="{00000000-0005-0000-0000-0000E85B0000}"/>
    <cellStyle name="Normal 16 6 2 5 2" xfId="35486" xr:uid="{00000000-0005-0000-0000-0000E95B0000}"/>
    <cellStyle name="Normal 16 6 2 5 3" xfId="53950" xr:uid="{00000000-0005-0000-0000-0000EA5B0000}"/>
    <cellStyle name="Normal 16 6 2 6" xfId="23181" xr:uid="{00000000-0005-0000-0000-0000EB5B0000}"/>
    <cellStyle name="Normal 16 6 2 7" xfId="41645" xr:uid="{00000000-0005-0000-0000-0000EC5B0000}"/>
    <cellStyle name="Normal 16 6 3" xfId="4915" xr:uid="{00000000-0005-0000-0000-0000ED5B0000}"/>
    <cellStyle name="Normal 16 6 3 2" xfId="8013" xr:uid="{00000000-0005-0000-0000-0000EE5B0000}"/>
    <cellStyle name="Normal 16 6 3 2 2" xfId="14205" xr:uid="{00000000-0005-0000-0000-0000EF5B0000}"/>
    <cellStyle name="Normal 16 6 3 2 2 2" xfId="33165" xr:uid="{00000000-0005-0000-0000-0000F05B0000}"/>
    <cellStyle name="Normal 16 6 3 2 2 3" xfId="51629" xr:uid="{00000000-0005-0000-0000-0000F15B0000}"/>
    <cellStyle name="Normal 16 6 3 2 3" xfId="20357" xr:uid="{00000000-0005-0000-0000-0000F25B0000}"/>
    <cellStyle name="Normal 16 6 3 2 3 2" xfId="39317" xr:uid="{00000000-0005-0000-0000-0000F35B0000}"/>
    <cellStyle name="Normal 16 6 3 2 3 3" xfId="57781" xr:uid="{00000000-0005-0000-0000-0000F45B0000}"/>
    <cellStyle name="Normal 16 6 3 2 4" xfId="27012" xr:uid="{00000000-0005-0000-0000-0000F55B0000}"/>
    <cellStyle name="Normal 16 6 3 2 5" xfId="45476" xr:uid="{00000000-0005-0000-0000-0000F65B0000}"/>
    <cellStyle name="Normal 16 6 3 3" xfId="11139" xr:uid="{00000000-0005-0000-0000-0000F75B0000}"/>
    <cellStyle name="Normal 16 6 3 3 2" xfId="30099" xr:uid="{00000000-0005-0000-0000-0000F85B0000}"/>
    <cellStyle name="Normal 16 6 3 3 3" xfId="48563" xr:uid="{00000000-0005-0000-0000-0000F95B0000}"/>
    <cellStyle name="Normal 16 6 3 4" xfId="17291" xr:uid="{00000000-0005-0000-0000-0000FA5B0000}"/>
    <cellStyle name="Normal 16 6 3 4 2" xfId="36251" xr:uid="{00000000-0005-0000-0000-0000FB5B0000}"/>
    <cellStyle name="Normal 16 6 3 4 3" xfId="54715" xr:uid="{00000000-0005-0000-0000-0000FC5B0000}"/>
    <cellStyle name="Normal 16 6 3 5" xfId="23946" xr:uid="{00000000-0005-0000-0000-0000FD5B0000}"/>
    <cellStyle name="Normal 16 6 3 6" xfId="42410" xr:uid="{00000000-0005-0000-0000-0000FE5B0000}"/>
    <cellStyle name="Normal 16 6 4" xfId="6478" xr:uid="{00000000-0005-0000-0000-0000FF5B0000}"/>
    <cellStyle name="Normal 16 6 4 2" xfId="12671" xr:uid="{00000000-0005-0000-0000-0000005C0000}"/>
    <cellStyle name="Normal 16 6 4 2 2" xfId="31631" xr:uid="{00000000-0005-0000-0000-0000015C0000}"/>
    <cellStyle name="Normal 16 6 4 2 3" xfId="50095" xr:uid="{00000000-0005-0000-0000-0000025C0000}"/>
    <cellStyle name="Normal 16 6 4 3" xfId="18823" xr:uid="{00000000-0005-0000-0000-0000035C0000}"/>
    <cellStyle name="Normal 16 6 4 3 2" xfId="37783" xr:uid="{00000000-0005-0000-0000-0000045C0000}"/>
    <cellStyle name="Normal 16 6 4 3 3" xfId="56247" xr:uid="{00000000-0005-0000-0000-0000055C0000}"/>
    <cellStyle name="Normal 16 6 4 4" xfId="25478" xr:uid="{00000000-0005-0000-0000-0000065C0000}"/>
    <cellStyle name="Normal 16 6 4 5" xfId="43942" xr:uid="{00000000-0005-0000-0000-0000075C0000}"/>
    <cellStyle name="Normal 16 6 5" xfId="9605" xr:uid="{00000000-0005-0000-0000-0000085C0000}"/>
    <cellStyle name="Normal 16 6 5 2" xfId="28565" xr:uid="{00000000-0005-0000-0000-0000095C0000}"/>
    <cellStyle name="Normal 16 6 5 3" xfId="47029" xr:uid="{00000000-0005-0000-0000-00000A5C0000}"/>
    <cellStyle name="Normal 16 6 6" xfId="15757" xr:uid="{00000000-0005-0000-0000-00000B5C0000}"/>
    <cellStyle name="Normal 16 6 6 2" xfId="34717" xr:uid="{00000000-0005-0000-0000-00000C5C0000}"/>
    <cellStyle name="Normal 16 6 6 3" xfId="53181" xr:uid="{00000000-0005-0000-0000-00000D5C0000}"/>
    <cellStyle name="Normal 16 6 7" xfId="22412" xr:uid="{00000000-0005-0000-0000-00000E5C0000}"/>
    <cellStyle name="Normal 16 6 8" xfId="40876" xr:uid="{00000000-0005-0000-0000-00000F5C0000}"/>
    <cellStyle name="Normal 16 7" xfId="2607" xr:uid="{00000000-0005-0000-0000-0000105C0000}"/>
    <cellStyle name="Normal 17" xfId="87" xr:uid="{00000000-0005-0000-0000-0000115C0000}"/>
    <cellStyle name="Normal 17 2" xfId="2622" xr:uid="{00000000-0005-0000-0000-0000125C0000}"/>
    <cellStyle name="Normal 17 2 10" xfId="22413" xr:uid="{00000000-0005-0000-0000-0000135C0000}"/>
    <cellStyle name="Normal 17 2 11" xfId="40877" xr:uid="{00000000-0005-0000-0000-0000145C0000}"/>
    <cellStyle name="Normal 17 2 2" xfId="2623" xr:uid="{00000000-0005-0000-0000-0000155C0000}"/>
    <cellStyle name="Normal 17 2 2 2" xfId="2624" xr:uid="{00000000-0005-0000-0000-0000165C0000}"/>
    <cellStyle name="Normal 17 2 2 2 2" xfId="4087" xr:uid="{00000000-0005-0000-0000-0000175C0000}"/>
    <cellStyle name="Normal 17 2 2 2 2 2" xfId="5700" xr:uid="{00000000-0005-0000-0000-0000185C0000}"/>
    <cellStyle name="Normal 17 2 2 2 2 2 2" xfId="8785" xr:uid="{00000000-0005-0000-0000-0000195C0000}"/>
    <cellStyle name="Normal 17 2 2 2 2 2 2 2" xfId="14977" xr:uid="{00000000-0005-0000-0000-00001A5C0000}"/>
    <cellStyle name="Normal 17 2 2 2 2 2 2 2 2" xfId="33937" xr:uid="{00000000-0005-0000-0000-00001B5C0000}"/>
    <cellStyle name="Normal 17 2 2 2 2 2 2 2 3" xfId="52401" xr:uid="{00000000-0005-0000-0000-00001C5C0000}"/>
    <cellStyle name="Normal 17 2 2 2 2 2 2 3" xfId="21129" xr:uid="{00000000-0005-0000-0000-00001D5C0000}"/>
    <cellStyle name="Normal 17 2 2 2 2 2 2 3 2" xfId="40089" xr:uid="{00000000-0005-0000-0000-00001E5C0000}"/>
    <cellStyle name="Normal 17 2 2 2 2 2 2 3 3" xfId="58553" xr:uid="{00000000-0005-0000-0000-00001F5C0000}"/>
    <cellStyle name="Normal 17 2 2 2 2 2 2 4" xfId="27784" xr:uid="{00000000-0005-0000-0000-0000205C0000}"/>
    <cellStyle name="Normal 17 2 2 2 2 2 2 5" xfId="46248" xr:uid="{00000000-0005-0000-0000-0000215C0000}"/>
    <cellStyle name="Normal 17 2 2 2 2 2 3" xfId="11911" xr:uid="{00000000-0005-0000-0000-0000225C0000}"/>
    <cellStyle name="Normal 17 2 2 2 2 2 3 2" xfId="30871" xr:uid="{00000000-0005-0000-0000-0000235C0000}"/>
    <cellStyle name="Normal 17 2 2 2 2 2 3 3" xfId="49335" xr:uid="{00000000-0005-0000-0000-0000245C0000}"/>
    <cellStyle name="Normal 17 2 2 2 2 2 4" xfId="18063" xr:uid="{00000000-0005-0000-0000-0000255C0000}"/>
    <cellStyle name="Normal 17 2 2 2 2 2 4 2" xfId="37023" xr:uid="{00000000-0005-0000-0000-0000265C0000}"/>
    <cellStyle name="Normal 17 2 2 2 2 2 4 3" xfId="55487" xr:uid="{00000000-0005-0000-0000-0000275C0000}"/>
    <cellStyle name="Normal 17 2 2 2 2 2 5" xfId="24718" xr:uid="{00000000-0005-0000-0000-0000285C0000}"/>
    <cellStyle name="Normal 17 2 2 2 2 2 6" xfId="43182" xr:uid="{00000000-0005-0000-0000-0000295C0000}"/>
    <cellStyle name="Normal 17 2 2 2 2 3" xfId="7250" xr:uid="{00000000-0005-0000-0000-00002A5C0000}"/>
    <cellStyle name="Normal 17 2 2 2 2 3 2" xfId="13443" xr:uid="{00000000-0005-0000-0000-00002B5C0000}"/>
    <cellStyle name="Normal 17 2 2 2 2 3 2 2" xfId="32403" xr:uid="{00000000-0005-0000-0000-00002C5C0000}"/>
    <cellStyle name="Normal 17 2 2 2 2 3 2 3" xfId="50867" xr:uid="{00000000-0005-0000-0000-00002D5C0000}"/>
    <cellStyle name="Normal 17 2 2 2 2 3 3" xfId="19595" xr:uid="{00000000-0005-0000-0000-00002E5C0000}"/>
    <cellStyle name="Normal 17 2 2 2 2 3 3 2" xfId="38555" xr:uid="{00000000-0005-0000-0000-00002F5C0000}"/>
    <cellStyle name="Normal 17 2 2 2 2 3 3 3" xfId="57019" xr:uid="{00000000-0005-0000-0000-0000305C0000}"/>
    <cellStyle name="Normal 17 2 2 2 2 3 4" xfId="26250" xr:uid="{00000000-0005-0000-0000-0000315C0000}"/>
    <cellStyle name="Normal 17 2 2 2 2 3 5" xfId="44714" xr:uid="{00000000-0005-0000-0000-0000325C0000}"/>
    <cellStyle name="Normal 17 2 2 2 2 4" xfId="10377" xr:uid="{00000000-0005-0000-0000-0000335C0000}"/>
    <cellStyle name="Normal 17 2 2 2 2 4 2" xfId="29337" xr:uid="{00000000-0005-0000-0000-0000345C0000}"/>
    <cellStyle name="Normal 17 2 2 2 2 4 3" xfId="47801" xr:uid="{00000000-0005-0000-0000-0000355C0000}"/>
    <cellStyle name="Normal 17 2 2 2 2 5" xfId="16529" xr:uid="{00000000-0005-0000-0000-0000365C0000}"/>
    <cellStyle name="Normal 17 2 2 2 2 5 2" xfId="35489" xr:uid="{00000000-0005-0000-0000-0000375C0000}"/>
    <cellStyle name="Normal 17 2 2 2 2 5 3" xfId="53953" xr:uid="{00000000-0005-0000-0000-0000385C0000}"/>
    <cellStyle name="Normal 17 2 2 2 2 6" xfId="23184" xr:uid="{00000000-0005-0000-0000-0000395C0000}"/>
    <cellStyle name="Normal 17 2 2 2 2 7" xfId="41648" xr:uid="{00000000-0005-0000-0000-00003A5C0000}"/>
    <cellStyle name="Normal 17 2 2 2 3" xfId="4918" xr:uid="{00000000-0005-0000-0000-00003B5C0000}"/>
    <cellStyle name="Normal 17 2 2 2 3 2" xfId="8016" xr:uid="{00000000-0005-0000-0000-00003C5C0000}"/>
    <cellStyle name="Normal 17 2 2 2 3 2 2" xfId="14208" xr:uid="{00000000-0005-0000-0000-00003D5C0000}"/>
    <cellStyle name="Normal 17 2 2 2 3 2 2 2" xfId="33168" xr:uid="{00000000-0005-0000-0000-00003E5C0000}"/>
    <cellStyle name="Normal 17 2 2 2 3 2 2 3" xfId="51632" xr:uid="{00000000-0005-0000-0000-00003F5C0000}"/>
    <cellStyle name="Normal 17 2 2 2 3 2 3" xfId="20360" xr:uid="{00000000-0005-0000-0000-0000405C0000}"/>
    <cellStyle name="Normal 17 2 2 2 3 2 3 2" xfId="39320" xr:uid="{00000000-0005-0000-0000-0000415C0000}"/>
    <cellStyle name="Normal 17 2 2 2 3 2 3 3" xfId="57784" xr:uid="{00000000-0005-0000-0000-0000425C0000}"/>
    <cellStyle name="Normal 17 2 2 2 3 2 4" xfId="27015" xr:uid="{00000000-0005-0000-0000-0000435C0000}"/>
    <cellStyle name="Normal 17 2 2 2 3 2 5" xfId="45479" xr:uid="{00000000-0005-0000-0000-0000445C0000}"/>
    <cellStyle name="Normal 17 2 2 2 3 3" xfId="11142" xr:uid="{00000000-0005-0000-0000-0000455C0000}"/>
    <cellStyle name="Normal 17 2 2 2 3 3 2" xfId="30102" xr:uid="{00000000-0005-0000-0000-0000465C0000}"/>
    <cellStyle name="Normal 17 2 2 2 3 3 3" xfId="48566" xr:uid="{00000000-0005-0000-0000-0000475C0000}"/>
    <cellStyle name="Normal 17 2 2 2 3 4" xfId="17294" xr:uid="{00000000-0005-0000-0000-0000485C0000}"/>
    <cellStyle name="Normal 17 2 2 2 3 4 2" xfId="36254" xr:uid="{00000000-0005-0000-0000-0000495C0000}"/>
    <cellStyle name="Normal 17 2 2 2 3 4 3" xfId="54718" xr:uid="{00000000-0005-0000-0000-00004A5C0000}"/>
    <cellStyle name="Normal 17 2 2 2 3 5" xfId="23949" xr:uid="{00000000-0005-0000-0000-00004B5C0000}"/>
    <cellStyle name="Normal 17 2 2 2 3 6" xfId="42413" xr:uid="{00000000-0005-0000-0000-00004C5C0000}"/>
    <cellStyle name="Normal 17 2 2 2 4" xfId="6481" xr:uid="{00000000-0005-0000-0000-00004D5C0000}"/>
    <cellStyle name="Normal 17 2 2 2 4 2" xfId="12674" xr:uid="{00000000-0005-0000-0000-00004E5C0000}"/>
    <cellStyle name="Normal 17 2 2 2 4 2 2" xfId="31634" xr:uid="{00000000-0005-0000-0000-00004F5C0000}"/>
    <cellStyle name="Normal 17 2 2 2 4 2 3" xfId="50098" xr:uid="{00000000-0005-0000-0000-0000505C0000}"/>
    <cellStyle name="Normal 17 2 2 2 4 3" xfId="18826" xr:uid="{00000000-0005-0000-0000-0000515C0000}"/>
    <cellStyle name="Normal 17 2 2 2 4 3 2" xfId="37786" xr:uid="{00000000-0005-0000-0000-0000525C0000}"/>
    <cellStyle name="Normal 17 2 2 2 4 3 3" xfId="56250" xr:uid="{00000000-0005-0000-0000-0000535C0000}"/>
    <cellStyle name="Normal 17 2 2 2 4 4" xfId="25481" xr:uid="{00000000-0005-0000-0000-0000545C0000}"/>
    <cellStyle name="Normal 17 2 2 2 4 5" xfId="43945" xr:uid="{00000000-0005-0000-0000-0000555C0000}"/>
    <cellStyle name="Normal 17 2 2 2 5" xfId="9608" xr:uid="{00000000-0005-0000-0000-0000565C0000}"/>
    <cellStyle name="Normal 17 2 2 2 5 2" xfId="28568" xr:uid="{00000000-0005-0000-0000-0000575C0000}"/>
    <cellStyle name="Normal 17 2 2 2 5 3" xfId="47032" xr:uid="{00000000-0005-0000-0000-0000585C0000}"/>
    <cellStyle name="Normal 17 2 2 2 6" xfId="15760" xr:uid="{00000000-0005-0000-0000-0000595C0000}"/>
    <cellStyle name="Normal 17 2 2 2 6 2" xfId="34720" xr:uid="{00000000-0005-0000-0000-00005A5C0000}"/>
    <cellStyle name="Normal 17 2 2 2 6 3" xfId="53184" xr:uid="{00000000-0005-0000-0000-00005B5C0000}"/>
    <cellStyle name="Normal 17 2 2 2 7" xfId="22415" xr:uid="{00000000-0005-0000-0000-00005C5C0000}"/>
    <cellStyle name="Normal 17 2 2 2 8" xfId="40879" xr:uid="{00000000-0005-0000-0000-00005D5C0000}"/>
    <cellStyle name="Normal 17 2 2 3" xfId="4086" xr:uid="{00000000-0005-0000-0000-00005E5C0000}"/>
    <cellStyle name="Normal 17 2 2 3 2" xfId="5699" xr:uid="{00000000-0005-0000-0000-00005F5C0000}"/>
    <cellStyle name="Normal 17 2 2 3 2 2" xfId="8784" xr:uid="{00000000-0005-0000-0000-0000605C0000}"/>
    <cellStyle name="Normal 17 2 2 3 2 2 2" xfId="14976" xr:uid="{00000000-0005-0000-0000-0000615C0000}"/>
    <cellStyle name="Normal 17 2 2 3 2 2 2 2" xfId="33936" xr:uid="{00000000-0005-0000-0000-0000625C0000}"/>
    <cellStyle name="Normal 17 2 2 3 2 2 2 3" xfId="52400" xr:uid="{00000000-0005-0000-0000-0000635C0000}"/>
    <cellStyle name="Normal 17 2 2 3 2 2 3" xfId="21128" xr:uid="{00000000-0005-0000-0000-0000645C0000}"/>
    <cellStyle name="Normal 17 2 2 3 2 2 3 2" xfId="40088" xr:uid="{00000000-0005-0000-0000-0000655C0000}"/>
    <cellStyle name="Normal 17 2 2 3 2 2 3 3" xfId="58552" xr:uid="{00000000-0005-0000-0000-0000665C0000}"/>
    <cellStyle name="Normal 17 2 2 3 2 2 4" xfId="27783" xr:uid="{00000000-0005-0000-0000-0000675C0000}"/>
    <cellStyle name="Normal 17 2 2 3 2 2 5" xfId="46247" xr:uid="{00000000-0005-0000-0000-0000685C0000}"/>
    <cellStyle name="Normal 17 2 2 3 2 3" xfId="11910" xr:uid="{00000000-0005-0000-0000-0000695C0000}"/>
    <cellStyle name="Normal 17 2 2 3 2 3 2" xfId="30870" xr:uid="{00000000-0005-0000-0000-00006A5C0000}"/>
    <cellStyle name="Normal 17 2 2 3 2 3 3" xfId="49334" xr:uid="{00000000-0005-0000-0000-00006B5C0000}"/>
    <cellStyle name="Normal 17 2 2 3 2 4" xfId="18062" xr:uid="{00000000-0005-0000-0000-00006C5C0000}"/>
    <cellStyle name="Normal 17 2 2 3 2 4 2" xfId="37022" xr:uid="{00000000-0005-0000-0000-00006D5C0000}"/>
    <cellStyle name="Normal 17 2 2 3 2 4 3" xfId="55486" xr:uid="{00000000-0005-0000-0000-00006E5C0000}"/>
    <cellStyle name="Normal 17 2 2 3 2 5" xfId="24717" xr:uid="{00000000-0005-0000-0000-00006F5C0000}"/>
    <cellStyle name="Normal 17 2 2 3 2 6" xfId="43181" xr:uid="{00000000-0005-0000-0000-0000705C0000}"/>
    <cellStyle name="Normal 17 2 2 3 3" xfId="7249" xr:uid="{00000000-0005-0000-0000-0000715C0000}"/>
    <cellStyle name="Normal 17 2 2 3 3 2" xfId="13442" xr:uid="{00000000-0005-0000-0000-0000725C0000}"/>
    <cellStyle name="Normal 17 2 2 3 3 2 2" xfId="32402" xr:uid="{00000000-0005-0000-0000-0000735C0000}"/>
    <cellStyle name="Normal 17 2 2 3 3 2 3" xfId="50866" xr:uid="{00000000-0005-0000-0000-0000745C0000}"/>
    <cellStyle name="Normal 17 2 2 3 3 3" xfId="19594" xr:uid="{00000000-0005-0000-0000-0000755C0000}"/>
    <cellStyle name="Normal 17 2 2 3 3 3 2" xfId="38554" xr:uid="{00000000-0005-0000-0000-0000765C0000}"/>
    <cellStyle name="Normal 17 2 2 3 3 3 3" xfId="57018" xr:uid="{00000000-0005-0000-0000-0000775C0000}"/>
    <cellStyle name="Normal 17 2 2 3 3 4" xfId="26249" xr:uid="{00000000-0005-0000-0000-0000785C0000}"/>
    <cellStyle name="Normal 17 2 2 3 3 5" xfId="44713" xr:uid="{00000000-0005-0000-0000-0000795C0000}"/>
    <cellStyle name="Normal 17 2 2 3 4" xfId="10376" xr:uid="{00000000-0005-0000-0000-00007A5C0000}"/>
    <cellStyle name="Normal 17 2 2 3 4 2" xfId="29336" xr:uid="{00000000-0005-0000-0000-00007B5C0000}"/>
    <cellStyle name="Normal 17 2 2 3 4 3" xfId="47800" xr:uid="{00000000-0005-0000-0000-00007C5C0000}"/>
    <cellStyle name="Normal 17 2 2 3 5" xfId="16528" xr:uid="{00000000-0005-0000-0000-00007D5C0000}"/>
    <cellStyle name="Normal 17 2 2 3 5 2" xfId="35488" xr:uid="{00000000-0005-0000-0000-00007E5C0000}"/>
    <cellStyle name="Normal 17 2 2 3 5 3" xfId="53952" xr:uid="{00000000-0005-0000-0000-00007F5C0000}"/>
    <cellStyle name="Normal 17 2 2 3 6" xfId="23183" xr:uid="{00000000-0005-0000-0000-0000805C0000}"/>
    <cellStyle name="Normal 17 2 2 3 7" xfId="41647" xr:uid="{00000000-0005-0000-0000-0000815C0000}"/>
    <cellStyle name="Normal 17 2 2 4" xfId="4917" xr:uid="{00000000-0005-0000-0000-0000825C0000}"/>
    <cellStyle name="Normal 17 2 2 4 2" xfId="8015" xr:uid="{00000000-0005-0000-0000-0000835C0000}"/>
    <cellStyle name="Normal 17 2 2 4 2 2" xfId="14207" xr:uid="{00000000-0005-0000-0000-0000845C0000}"/>
    <cellStyle name="Normal 17 2 2 4 2 2 2" xfId="33167" xr:uid="{00000000-0005-0000-0000-0000855C0000}"/>
    <cellStyle name="Normal 17 2 2 4 2 2 3" xfId="51631" xr:uid="{00000000-0005-0000-0000-0000865C0000}"/>
    <cellStyle name="Normal 17 2 2 4 2 3" xfId="20359" xr:uid="{00000000-0005-0000-0000-0000875C0000}"/>
    <cellStyle name="Normal 17 2 2 4 2 3 2" xfId="39319" xr:uid="{00000000-0005-0000-0000-0000885C0000}"/>
    <cellStyle name="Normal 17 2 2 4 2 3 3" xfId="57783" xr:uid="{00000000-0005-0000-0000-0000895C0000}"/>
    <cellStyle name="Normal 17 2 2 4 2 4" xfId="27014" xr:uid="{00000000-0005-0000-0000-00008A5C0000}"/>
    <cellStyle name="Normal 17 2 2 4 2 5" xfId="45478" xr:uid="{00000000-0005-0000-0000-00008B5C0000}"/>
    <cellStyle name="Normal 17 2 2 4 3" xfId="11141" xr:uid="{00000000-0005-0000-0000-00008C5C0000}"/>
    <cellStyle name="Normal 17 2 2 4 3 2" xfId="30101" xr:uid="{00000000-0005-0000-0000-00008D5C0000}"/>
    <cellStyle name="Normal 17 2 2 4 3 3" xfId="48565" xr:uid="{00000000-0005-0000-0000-00008E5C0000}"/>
    <cellStyle name="Normal 17 2 2 4 4" xfId="17293" xr:uid="{00000000-0005-0000-0000-00008F5C0000}"/>
    <cellStyle name="Normal 17 2 2 4 4 2" xfId="36253" xr:uid="{00000000-0005-0000-0000-0000905C0000}"/>
    <cellStyle name="Normal 17 2 2 4 4 3" xfId="54717" xr:uid="{00000000-0005-0000-0000-0000915C0000}"/>
    <cellStyle name="Normal 17 2 2 4 5" xfId="23948" xr:uid="{00000000-0005-0000-0000-0000925C0000}"/>
    <cellStyle name="Normal 17 2 2 4 6" xfId="42412" xr:uid="{00000000-0005-0000-0000-0000935C0000}"/>
    <cellStyle name="Normal 17 2 2 5" xfId="6480" xr:uid="{00000000-0005-0000-0000-0000945C0000}"/>
    <cellStyle name="Normal 17 2 2 5 2" xfId="12673" xr:uid="{00000000-0005-0000-0000-0000955C0000}"/>
    <cellStyle name="Normal 17 2 2 5 2 2" xfId="31633" xr:uid="{00000000-0005-0000-0000-0000965C0000}"/>
    <cellStyle name="Normal 17 2 2 5 2 3" xfId="50097" xr:uid="{00000000-0005-0000-0000-0000975C0000}"/>
    <cellStyle name="Normal 17 2 2 5 3" xfId="18825" xr:uid="{00000000-0005-0000-0000-0000985C0000}"/>
    <cellStyle name="Normal 17 2 2 5 3 2" xfId="37785" xr:uid="{00000000-0005-0000-0000-0000995C0000}"/>
    <cellStyle name="Normal 17 2 2 5 3 3" xfId="56249" xr:uid="{00000000-0005-0000-0000-00009A5C0000}"/>
    <cellStyle name="Normal 17 2 2 5 4" xfId="25480" xr:uid="{00000000-0005-0000-0000-00009B5C0000}"/>
    <cellStyle name="Normal 17 2 2 5 5" xfId="43944" xr:uid="{00000000-0005-0000-0000-00009C5C0000}"/>
    <cellStyle name="Normal 17 2 2 6" xfId="9607" xr:uid="{00000000-0005-0000-0000-00009D5C0000}"/>
    <cellStyle name="Normal 17 2 2 6 2" xfId="28567" xr:uid="{00000000-0005-0000-0000-00009E5C0000}"/>
    <cellStyle name="Normal 17 2 2 6 3" xfId="47031" xr:uid="{00000000-0005-0000-0000-00009F5C0000}"/>
    <cellStyle name="Normal 17 2 2 7" xfId="15759" xr:uid="{00000000-0005-0000-0000-0000A05C0000}"/>
    <cellStyle name="Normal 17 2 2 7 2" xfId="34719" xr:uid="{00000000-0005-0000-0000-0000A15C0000}"/>
    <cellStyle name="Normal 17 2 2 7 3" xfId="53183" xr:uid="{00000000-0005-0000-0000-0000A25C0000}"/>
    <cellStyle name="Normal 17 2 2 8" xfId="22414" xr:uid="{00000000-0005-0000-0000-0000A35C0000}"/>
    <cellStyle name="Normal 17 2 2 9" xfId="40878" xr:uid="{00000000-0005-0000-0000-0000A45C0000}"/>
    <cellStyle name="Normal 17 2 3" xfId="2625" xr:uid="{00000000-0005-0000-0000-0000A55C0000}"/>
    <cellStyle name="Normal 17 2 3 2" xfId="2626" xr:uid="{00000000-0005-0000-0000-0000A65C0000}"/>
    <cellStyle name="Normal 17 2 3 2 2" xfId="4089" xr:uid="{00000000-0005-0000-0000-0000A75C0000}"/>
    <cellStyle name="Normal 17 2 3 2 2 2" xfId="5702" xr:uid="{00000000-0005-0000-0000-0000A85C0000}"/>
    <cellStyle name="Normal 17 2 3 2 2 2 2" xfId="8787" xr:uid="{00000000-0005-0000-0000-0000A95C0000}"/>
    <cellStyle name="Normal 17 2 3 2 2 2 2 2" xfId="14979" xr:uid="{00000000-0005-0000-0000-0000AA5C0000}"/>
    <cellStyle name="Normal 17 2 3 2 2 2 2 2 2" xfId="33939" xr:uid="{00000000-0005-0000-0000-0000AB5C0000}"/>
    <cellStyle name="Normal 17 2 3 2 2 2 2 2 3" xfId="52403" xr:uid="{00000000-0005-0000-0000-0000AC5C0000}"/>
    <cellStyle name="Normal 17 2 3 2 2 2 2 3" xfId="21131" xr:uid="{00000000-0005-0000-0000-0000AD5C0000}"/>
    <cellStyle name="Normal 17 2 3 2 2 2 2 3 2" xfId="40091" xr:uid="{00000000-0005-0000-0000-0000AE5C0000}"/>
    <cellStyle name="Normal 17 2 3 2 2 2 2 3 3" xfId="58555" xr:uid="{00000000-0005-0000-0000-0000AF5C0000}"/>
    <cellStyle name="Normal 17 2 3 2 2 2 2 4" xfId="27786" xr:uid="{00000000-0005-0000-0000-0000B05C0000}"/>
    <cellStyle name="Normal 17 2 3 2 2 2 2 5" xfId="46250" xr:uid="{00000000-0005-0000-0000-0000B15C0000}"/>
    <cellStyle name="Normal 17 2 3 2 2 2 3" xfId="11913" xr:uid="{00000000-0005-0000-0000-0000B25C0000}"/>
    <cellStyle name="Normal 17 2 3 2 2 2 3 2" xfId="30873" xr:uid="{00000000-0005-0000-0000-0000B35C0000}"/>
    <cellStyle name="Normal 17 2 3 2 2 2 3 3" xfId="49337" xr:uid="{00000000-0005-0000-0000-0000B45C0000}"/>
    <cellStyle name="Normal 17 2 3 2 2 2 4" xfId="18065" xr:uid="{00000000-0005-0000-0000-0000B55C0000}"/>
    <cellStyle name="Normal 17 2 3 2 2 2 4 2" xfId="37025" xr:uid="{00000000-0005-0000-0000-0000B65C0000}"/>
    <cellStyle name="Normal 17 2 3 2 2 2 4 3" xfId="55489" xr:uid="{00000000-0005-0000-0000-0000B75C0000}"/>
    <cellStyle name="Normal 17 2 3 2 2 2 5" xfId="24720" xr:uid="{00000000-0005-0000-0000-0000B85C0000}"/>
    <cellStyle name="Normal 17 2 3 2 2 2 6" xfId="43184" xr:uid="{00000000-0005-0000-0000-0000B95C0000}"/>
    <cellStyle name="Normal 17 2 3 2 2 3" xfId="7252" xr:uid="{00000000-0005-0000-0000-0000BA5C0000}"/>
    <cellStyle name="Normal 17 2 3 2 2 3 2" xfId="13445" xr:uid="{00000000-0005-0000-0000-0000BB5C0000}"/>
    <cellStyle name="Normal 17 2 3 2 2 3 2 2" xfId="32405" xr:uid="{00000000-0005-0000-0000-0000BC5C0000}"/>
    <cellStyle name="Normal 17 2 3 2 2 3 2 3" xfId="50869" xr:uid="{00000000-0005-0000-0000-0000BD5C0000}"/>
    <cellStyle name="Normal 17 2 3 2 2 3 3" xfId="19597" xr:uid="{00000000-0005-0000-0000-0000BE5C0000}"/>
    <cellStyle name="Normal 17 2 3 2 2 3 3 2" xfId="38557" xr:uid="{00000000-0005-0000-0000-0000BF5C0000}"/>
    <cellStyle name="Normal 17 2 3 2 2 3 3 3" xfId="57021" xr:uid="{00000000-0005-0000-0000-0000C05C0000}"/>
    <cellStyle name="Normal 17 2 3 2 2 3 4" xfId="26252" xr:uid="{00000000-0005-0000-0000-0000C15C0000}"/>
    <cellStyle name="Normal 17 2 3 2 2 3 5" xfId="44716" xr:uid="{00000000-0005-0000-0000-0000C25C0000}"/>
    <cellStyle name="Normal 17 2 3 2 2 4" xfId="10379" xr:uid="{00000000-0005-0000-0000-0000C35C0000}"/>
    <cellStyle name="Normal 17 2 3 2 2 4 2" xfId="29339" xr:uid="{00000000-0005-0000-0000-0000C45C0000}"/>
    <cellStyle name="Normal 17 2 3 2 2 4 3" xfId="47803" xr:uid="{00000000-0005-0000-0000-0000C55C0000}"/>
    <cellStyle name="Normal 17 2 3 2 2 5" xfId="16531" xr:uid="{00000000-0005-0000-0000-0000C65C0000}"/>
    <cellStyle name="Normal 17 2 3 2 2 5 2" xfId="35491" xr:uid="{00000000-0005-0000-0000-0000C75C0000}"/>
    <cellStyle name="Normal 17 2 3 2 2 5 3" xfId="53955" xr:uid="{00000000-0005-0000-0000-0000C85C0000}"/>
    <cellStyle name="Normal 17 2 3 2 2 6" xfId="23186" xr:uid="{00000000-0005-0000-0000-0000C95C0000}"/>
    <cellStyle name="Normal 17 2 3 2 2 7" xfId="41650" xr:uid="{00000000-0005-0000-0000-0000CA5C0000}"/>
    <cellStyle name="Normal 17 2 3 2 3" xfId="4920" xr:uid="{00000000-0005-0000-0000-0000CB5C0000}"/>
    <cellStyle name="Normal 17 2 3 2 3 2" xfId="8018" xr:uid="{00000000-0005-0000-0000-0000CC5C0000}"/>
    <cellStyle name="Normal 17 2 3 2 3 2 2" xfId="14210" xr:uid="{00000000-0005-0000-0000-0000CD5C0000}"/>
    <cellStyle name="Normal 17 2 3 2 3 2 2 2" xfId="33170" xr:uid="{00000000-0005-0000-0000-0000CE5C0000}"/>
    <cellStyle name="Normal 17 2 3 2 3 2 2 3" xfId="51634" xr:uid="{00000000-0005-0000-0000-0000CF5C0000}"/>
    <cellStyle name="Normal 17 2 3 2 3 2 3" xfId="20362" xr:uid="{00000000-0005-0000-0000-0000D05C0000}"/>
    <cellStyle name="Normal 17 2 3 2 3 2 3 2" xfId="39322" xr:uid="{00000000-0005-0000-0000-0000D15C0000}"/>
    <cellStyle name="Normal 17 2 3 2 3 2 3 3" xfId="57786" xr:uid="{00000000-0005-0000-0000-0000D25C0000}"/>
    <cellStyle name="Normal 17 2 3 2 3 2 4" xfId="27017" xr:uid="{00000000-0005-0000-0000-0000D35C0000}"/>
    <cellStyle name="Normal 17 2 3 2 3 2 5" xfId="45481" xr:uid="{00000000-0005-0000-0000-0000D45C0000}"/>
    <cellStyle name="Normal 17 2 3 2 3 3" xfId="11144" xr:uid="{00000000-0005-0000-0000-0000D55C0000}"/>
    <cellStyle name="Normal 17 2 3 2 3 3 2" xfId="30104" xr:uid="{00000000-0005-0000-0000-0000D65C0000}"/>
    <cellStyle name="Normal 17 2 3 2 3 3 3" xfId="48568" xr:uid="{00000000-0005-0000-0000-0000D75C0000}"/>
    <cellStyle name="Normal 17 2 3 2 3 4" xfId="17296" xr:uid="{00000000-0005-0000-0000-0000D85C0000}"/>
    <cellStyle name="Normal 17 2 3 2 3 4 2" xfId="36256" xr:uid="{00000000-0005-0000-0000-0000D95C0000}"/>
    <cellStyle name="Normal 17 2 3 2 3 4 3" xfId="54720" xr:uid="{00000000-0005-0000-0000-0000DA5C0000}"/>
    <cellStyle name="Normal 17 2 3 2 3 5" xfId="23951" xr:uid="{00000000-0005-0000-0000-0000DB5C0000}"/>
    <cellStyle name="Normal 17 2 3 2 3 6" xfId="42415" xr:uid="{00000000-0005-0000-0000-0000DC5C0000}"/>
    <cellStyle name="Normal 17 2 3 2 4" xfId="6483" xr:uid="{00000000-0005-0000-0000-0000DD5C0000}"/>
    <cellStyle name="Normal 17 2 3 2 4 2" xfId="12676" xr:uid="{00000000-0005-0000-0000-0000DE5C0000}"/>
    <cellStyle name="Normal 17 2 3 2 4 2 2" xfId="31636" xr:uid="{00000000-0005-0000-0000-0000DF5C0000}"/>
    <cellStyle name="Normal 17 2 3 2 4 2 3" xfId="50100" xr:uid="{00000000-0005-0000-0000-0000E05C0000}"/>
    <cellStyle name="Normal 17 2 3 2 4 3" xfId="18828" xr:uid="{00000000-0005-0000-0000-0000E15C0000}"/>
    <cellStyle name="Normal 17 2 3 2 4 3 2" xfId="37788" xr:uid="{00000000-0005-0000-0000-0000E25C0000}"/>
    <cellStyle name="Normal 17 2 3 2 4 3 3" xfId="56252" xr:uid="{00000000-0005-0000-0000-0000E35C0000}"/>
    <cellStyle name="Normal 17 2 3 2 4 4" xfId="25483" xr:uid="{00000000-0005-0000-0000-0000E45C0000}"/>
    <cellStyle name="Normal 17 2 3 2 4 5" xfId="43947" xr:uid="{00000000-0005-0000-0000-0000E55C0000}"/>
    <cellStyle name="Normal 17 2 3 2 5" xfId="9610" xr:uid="{00000000-0005-0000-0000-0000E65C0000}"/>
    <cellStyle name="Normal 17 2 3 2 5 2" xfId="28570" xr:uid="{00000000-0005-0000-0000-0000E75C0000}"/>
    <cellStyle name="Normal 17 2 3 2 5 3" xfId="47034" xr:uid="{00000000-0005-0000-0000-0000E85C0000}"/>
    <cellStyle name="Normal 17 2 3 2 6" xfId="15762" xr:uid="{00000000-0005-0000-0000-0000E95C0000}"/>
    <cellStyle name="Normal 17 2 3 2 6 2" xfId="34722" xr:uid="{00000000-0005-0000-0000-0000EA5C0000}"/>
    <cellStyle name="Normal 17 2 3 2 6 3" xfId="53186" xr:uid="{00000000-0005-0000-0000-0000EB5C0000}"/>
    <cellStyle name="Normal 17 2 3 2 7" xfId="22417" xr:uid="{00000000-0005-0000-0000-0000EC5C0000}"/>
    <cellStyle name="Normal 17 2 3 2 8" xfId="40881" xr:uid="{00000000-0005-0000-0000-0000ED5C0000}"/>
    <cellStyle name="Normal 17 2 3 3" xfId="4088" xr:uid="{00000000-0005-0000-0000-0000EE5C0000}"/>
    <cellStyle name="Normal 17 2 3 3 2" xfId="5701" xr:uid="{00000000-0005-0000-0000-0000EF5C0000}"/>
    <cellStyle name="Normal 17 2 3 3 2 2" xfId="8786" xr:uid="{00000000-0005-0000-0000-0000F05C0000}"/>
    <cellStyle name="Normal 17 2 3 3 2 2 2" xfId="14978" xr:uid="{00000000-0005-0000-0000-0000F15C0000}"/>
    <cellStyle name="Normal 17 2 3 3 2 2 2 2" xfId="33938" xr:uid="{00000000-0005-0000-0000-0000F25C0000}"/>
    <cellStyle name="Normal 17 2 3 3 2 2 2 3" xfId="52402" xr:uid="{00000000-0005-0000-0000-0000F35C0000}"/>
    <cellStyle name="Normal 17 2 3 3 2 2 3" xfId="21130" xr:uid="{00000000-0005-0000-0000-0000F45C0000}"/>
    <cellStyle name="Normal 17 2 3 3 2 2 3 2" xfId="40090" xr:uid="{00000000-0005-0000-0000-0000F55C0000}"/>
    <cellStyle name="Normal 17 2 3 3 2 2 3 3" xfId="58554" xr:uid="{00000000-0005-0000-0000-0000F65C0000}"/>
    <cellStyle name="Normal 17 2 3 3 2 2 4" xfId="27785" xr:uid="{00000000-0005-0000-0000-0000F75C0000}"/>
    <cellStyle name="Normal 17 2 3 3 2 2 5" xfId="46249" xr:uid="{00000000-0005-0000-0000-0000F85C0000}"/>
    <cellStyle name="Normal 17 2 3 3 2 3" xfId="11912" xr:uid="{00000000-0005-0000-0000-0000F95C0000}"/>
    <cellStyle name="Normal 17 2 3 3 2 3 2" xfId="30872" xr:uid="{00000000-0005-0000-0000-0000FA5C0000}"/>
    <cellStyle name="Normal 17 2 3 3 2 3 3" xfId="49336" xr:uid="{00000000-0005-0000-0000-0000FB5C0000}"/>
    <cellStyle name="Normal 17 2 3 3 2 4" xfId="18064" xr:uid="{00000000-0005-0000-0000-0000FC5C0000}"/>
    <cellStyle name="Normal 17 2 3 3 2 4 2" xfId="37024" xr:uid="{00000000-0005-0000-0000-0000FD5C0000}"/>
    <cellStyle name="Normal 17 2 3 3 2 4 3" xfId="55488" xr:uid="{00000000-0005-0000-0000-0000FE5C0000}"/>
    <cellStyle name="Normal 17 2 3 3 2 5" xfId="24719" xr:uid="{00000000-0005-0000-0000-0000FF5C0000}"/>
    <cellStyle name="Normal 17 2 3 3 2 6" xfId="43183" xr:uid="{00000000-0005-0000-0000-0000005D0000}"/>
    <cellStyle name="Normal 17 2 3 3 3" xfId="7251" xr:uid="{00000000-0005-0000-0000-0000015D0000}"/>
    <cellStyle name="Normal 17 2 3 3 3 2" xfId="13444" xr:uid="{00000000-0005-0000-0000-0000025D0000}"/>
    <cellStyle name="Normal 17 2 3 3 3 2 2" xfId="32404" xr:uid="{00000000-0005-0000-0000-0000035D0000}"/>
    <cellStyle name="Normal 17 2 3 3 3 2 3" xfId="50868" xr:uid="{00000000-0005-0000-0000-0000045D0000}"/>
    <cellStyle name="Normal 17 2 3 3 3 3" xfId="19596" xr:uid="{00000000-0005-0000-0000-0000055D0000}"/>
    <cellStyle name="Normal 17 2 3 3 3 3 2" xfId="38556" xr:uid="{00000000-0005-0000-0000-0000065D0000}"/>
    <cellStyle name="Normal 17 2 3 3 3 3 3" xfId="57020" xr:uid="{00000000-0005-0000-0000-0000075D0000}"/>
    <cellStyle name="Normal 17 2 3 3 3 4" xfId="26251" xr:uid="{00000000-0005-0000-0000-0000085D0000}"/>
    <cellStyle name="Normal 17 2 3 3 3 5" xfId="44715" xr:uid="{00000000-0005-0000-0000-0000095D0000}"/>
    <cellStyle name="Normal 17 2 3 3 4" xfId="10378" xr:uid="{00000000-0005-0000-0000-00000A5D0000}"/>
    <cellStyle name="Normal 17 2 3 3 4 2" xfId="29338" xr:uid="{00000000-0005-0000-0000-00000B5D0000}"/>
    <cellStyle name="Normal 17 2 3 3 4 3" xfId="47802" xr:uid="{00000000-0005-0000-0000-00000C5D0000}"/>
    <cellStyle name="Normal 17 2 3 3 5" xfId="16530" xr:uid="{00000000-0005-0000-0000-00000D5D0000}"/>
    <cellStyle name="Normal 17 2 3 3 5 2" xfId="35490" xr:uid="{00000000-0005-0000-0000-00000E5D0000}"/>
    <cellStyle name="Normal 17 2 3 3 5 3" xfId="53954" xr:uid="{00000000-0005-0000-0000-00000F5D0000}"/>
    <cellStyle name="Normal 17 2 3 3 6" xfId="23185" xr:uid="{00000000-0005-0000-0000-0000105D0000}"/>
    <cellStyle name="Normal 17 2 3 3 7" xfId="41649" xr:uid="{00000000-0005-0000-0000-0000115D0000}"/>
    <cellStyle name="Normal 17 2 3 4" xfId="4919" xr:uid="{00000000-0005-0000-0000-0000125D0000}"/>
    <cellStyle name="Normal 17 2 3 4 2" xfId="8017" xr:uid="{00000000-0005-0000-0000-0000135D0000}"/>
    <cellStyle name="Normal 17 2 3 4 2 2" xfId="14209" xr:uid="{00000000-0005-0000-0000-0000145D0000}"/>
    <cellStyle name="Normal 17 2 3 4 2 2 2" xfId="33169" xr:uid="{00000000-0005-0000-0000-0000155D0000}"/>
    <cellStyle name="Normal 17 2 3 4 2 2 3" xfId="51633" xr:uid="{00000000-0005-0000-0000-0000165D0000}"/>
    <cellStyle name="Normal 17 2 3 4 2 3" xfId="20361" xr:uid="{00000000-0005-0000-0000-0000175D0000}"/>
    <cellStyle name="Normal 17 2 3 4 2 3 2" xfId="39321" xr:uid="{00000000-0005-0000-0000-0000185D0000}"/>
    <cellStyle name="Normal 17 2 3 4 2 3 3" xfId="57785" xr:uid="{00000000-0005-0000-0000-0000195D0000}"/>
    <cellStyle name="Normal 17 2 3 4 2 4" xfId="27016" xr:uid="{00000000-0005-0000-0000-00001A5D0000}"/>
    <cellStyle name="Normal 17 2 3 4 2 5" xfId="45480" xr:uid="{00000000-0005-0000-0000-00001B5D0000}"/>
    <cellStyle name="Normal 17 2 3 4 3" xfId="11143" xr:uid="{00000000-0005-0000-0000-00001C5D0000}"/>
    <cellStyle name="Normal 17 2 3 4 3 2" xfId="30103" xr:uid="{00000000-0005-0000-0000-00001D5D0000}"/>
    <cellStyle name="Normal 17 2 3 4 3 3" xfId="48567" xr:uid="{00000000-0005-0000-0000-00001E5D0000}"/>
    <cellStyle name="Normal 17 2 3 4 4" xfId="17295" xr:uid="{00000000-0005-0000-0000-00001F5D0000}"/>
    <cellStyle name="Normal 17 2 3 4 4 2" xfId="36255" xr:uid="{00000000-0005-0000-0000-0000205D0000}"/>
    <cellStyle name="Normal 17 2 3 4 4 3" xfId="54719" xr:uid="{00000000-0005-0000-0000-0000215D0000}"/>
    <cellStyle name="Normal 17 2 3 4 5" xfId="23950" xr:uid="{00000000-0005-0000-0000-0000225D0000}"/>
    <cellStyle name="Normal 17 2 3 4 6" xfId="42414" xr:uid="{00000000-0005-0000-0000-0000235D0000}"/>
    <cellStyle name="Normal 17 2 3 5" xfId="6482" xr:uid="{00000000-0005-0000-0000-0000245D0000}"/>
    <cellStyle name="Normal 17 2 3 5 2" xfId="12675" xr:uid="{00000000-0005-0000-0000-0000255D0000}"/>
    <cellStyle name="Normal 17 2 3 5 2 2" xfId="31635" xr:uid="{00000000-0005-0000-0000-0000265D0000}"/>
    <cellStyle name="Normal 17 2 3 5 2 3" xfId="50099" xr:uid="{00000000-0005-0000-0000-0000275D0000}"/>
    <cellStyle name="Normal 17 2 3 5 3" xfId="18827" xr:uid="{00000000-0005-0000-0000-0000285D0000}"/>
    <cellStyle name="Normal 17 2 3 5 3 2" xfId="37787" xr:uid="{00000000-0005-0000-0000-0000295D0000}"/>
    <cellStyle name="Normal 17 2 3 5 3 3" xfId="56251" xr:uid="{00000000-0005-0000-0000-00002A5D0000}"/>
    <cellStyle name="Normal 17 2 3 5 4" xfId="25482" xr:uid="{00000000-0005-0000-0000-00002B5D0000}"/>
    <cellStyle name="Normal 17 2 3 5 5" xfId="43946" xr:uid="{00000000-0005-0000-0000-00002C5D0000}"/>
    <cellStyle name="Normal 17 2 3 6" xfId="9609" xr:uid="{00000000-0005-0000-0000-00002D5D0000}"/>
    <cellStyle name="Normal 17 2 3 6 2" xfId="28569" xr:uid="{00000000-0005-0000-0000-00002E5D0000}"/>
    <cellStyle name="Normal 17 2 3 6 3" xfId="47033" xr:uid="{00000000-0005-0000-0000-00002F5D0000}"/>
    <cellStyle name="Normal 17 2 3 7" xfId="15761" xr:uid="{00000000-0005-0000-0000-0000305D0000}"/>
    <cellStyle name="Normal 17 2 3 7 2" xfId="34721" xr:uid="{00000000-0005-0000-0000-0000315D0000}"/>
    <cellStyle name="Normal 17 2 3 7 3" xfId="53185" xr:uid="{00000000-0005-0000-0000-0000325D0000}"/>
    <cellStyle name="Normal 17 2 3 8" xfId="22416" xr:uid="{00000000-0005-0000-0000-0000335D0000}"/>
    <cellStyle name="Normal 17 2 3 9" xfId="40880" xr:uid="{00000000-0005-0000-0000-0000345D0000}"/>
    <cellStyle name="Normal 17 2 4" xfId="2627" xr:uid="{00000000-0005-0000-0000-0000355D0000}"/>
    <cellStyle name="Normal 17 2 4 2" xfId="4090" xr:uid="{00000000-0005-0000-0000-0000365D0000}"/>
    <cellStyle name="Normal 17 2 4 2 2" xfId="5703" xr:uid="{00000000-0005-0000-0000-0000375D0000}"/>
    <cellStyle name="Normal 17 2 4 2 2 2" xfId="8788" xr:uid="{00000000-0005-0000-0000-0000385D0000}"/>
    <cellStyle name="Normal 17 2 4 2 2 2 2" xfId="14980" xr:uid="{00000000-0005-0000-0000-0000395D0000}"/>
    <cellStyle name="Normal 17 2 4 2 2 2 2 2" xfId="33940" xr:uid="{00000000-0005-0000-0000-00003A5D0000}"/>
    <cellStyle name="Normal 17 2 4 2 2 2 2 3" xfId="52404" xr:uid="{00000000-0005-0000-0000-00003B5D0000}"/>
    <cellStyle name="Normal 17 2 4 2 2 2 3" xfId="21132" xr:uid="{00000000-0005-0000-0000-00003C5D0000}"/>
    <cellStyle name="Normal 17 2 4 2 2 2 3 2" xfId="40092" xr:uid="{00000000-0005-0000-0000-00003D5D0000}"/>
    <cellStyle name="Normal 17 2 4 2 2 2 3 3" xfId="58556" xr:uid="{00000000-0005-0000-0000-00003E5D0000}"/>
    <cellStyle name="Normal 17 2 4 2 2 2 4" xfId="27787" xr:uid="{00000000-0005-0000-0000-00003F5D0000}"/>
    <cellStyle name="Normal 17 2 4 2 2 2 5" xfId="46251" xr:uid="{00000000-0005-0000-0000-0000405D0000}"/>
    <cellStyle name="Normal 17 2 4 2 2 3" xfId="11914" xr:uid="{00000000-0005-0000-0000-0000415D0000}"/>
    <cellStyle name="Normal 17 2 4 2 2 3 2" xfId="30874" xr:uid="{00000000-0005-0000-0000-0000425D0000}"/>
    <cellStyle name="Normal 17 2 4 2 2 3 3" xfId="49338" xr:uid="{00000000-0005-0000-0000-0000435D0000}"/>
    <cellStyle name="Normal 17 2 4 2 2 4" xfId="18066" xr:uid="{00000000-0005-0000-0000-0000445D0000}"/>
    <cellStyle name="Normal 17 2 4 2 2 4 2" xfId="37026" xr:uid="{00000000-0005-0000-0000-0000455D0000}"/>
    <cellStyle name="Normal 17 2 4 2 2 4 3" xfId="55490" xr:uid="{00000000-0005-0000-0000-0000465D0000}"/>
    <cellStyle name="Normal 17 2 4 2 2 5" xfId="24721" xr:uid="{00000000-0005-0000-0000-0000475D0000}"/>
    <cellStyle name="Normal 17 2 4 2 2 6" xfId="43185" xr:uid="{00000000-0005-0000-0000-0000485D0000}"/>
    <cellStyle name="Normal 17 2 4 2 3" xfId="7253" xr:uid="{00000000-0005-0000-0000-0000495D0000}"/>
    <cellStyle name="Normal 17 2 4 2 3 2" xfId="13446" xr:uid="{00000000-0005-0000-0000-00004A5D0000}"/>
    <cellStyle name="Normal 17 2 4 2 3 2 2" xfId="32406" xr:uid="{00000000-0005-0000-0000-00004B5D0000}"/>
    <cellStyle name="Normal 17 2 4 2 3 2 3" xfId="50870" xr:uid="{00000000-0005-0000-0000-00004C5D0000}"/>
    <cellStyle name="Normal 17 2 4 2 3 3" xfId="19598" xr:uid="{00000000-0005-0000-0000-00004D5D0000}"/>
    <cellStyle name="Normal 17 2 4 2 3 3 2" xfId="38558" xr:uid="{00000000-0005-0000-0000-00004E5D0000}"/>
    <cellStyle name="Normal 17 2 4 2 3 3 3" xfId="57022" xr:uid="{00000000-0005-0000-0000-00004F5D0000}"/>
    <cellStyle name="Normal 17 2 4 2 3 4" xfId="26253" xr:uid="{00000000-0005-0000-0000-0000505D0000}"/>
    <cellStyle name="Normal 17 2 4 2 3 5" xfId="44717" xr:uid="{00000000-0005-0000-0000-0000515D0000}"/>
    <cellStyle name="Normal 17 2 4 2 4" xfId="10380" xr:uid="{00000000-0005-0000-0000-0000525D0000}"/>
    <cellStyle name="Normal 17 2 4 2 4 2" xfId="29340" xr:uid="{00000000-0005-0000-0000-0000535D0000}"/>
    <cellStyle name="Normal 17 2 4 2 4 3" xfId="47804" xr:uid="{00000000-0005-0000-0000-0000545D0000}"/>
    <cellStyle name="Normal 17 2 4 2 5" xfId="16532" xr:uid="{00000000-0005-0000-0000-0000555D0000}"/>
    <cellStyle name="Normal 17 2 4 2 5 2" xfId="35492" xr:uid="{00000000-0005-0000-0000-0000565D0000}"/>
    <cellStyle name="Normal 17 2 4 2 5 3" xfId="53956" xr:uid="{00000000-0005-0000-0000-0000575D0000}"/>
    <cellStyle name="Normal 17 2 4 2 6" xfId="23187" xr:uid="{00000000-0005-0000-0000-0000585D0000}"/>
    <cellStyle name="Normal 17 2 4 2 7" xfId="41651" xr:uid="{00000000-0005-0000-0000-0000595D0000}"/>
    <cellStyle name="Normal 17 2 4 3" xfId="4921" xr:uid="{00000000-0005-0000-0000-00005A5D0000}"/>
    <cellStyle name="Normal 17 2 4 3 2" xfId="8019" xr:uid="{00000000-0005-0000-0000-00005B5D0000}"/>
    <cellStyle name="Normal 17 2 4 3 2 2" xfId="14211" xr:uid="{00000000-0005-0000-0000-00005C5D0000}"/>
    <cellStyle name="Normal 17 2 4 3 2 2 2" xfId="33171" xr:uid="{00000000-0005-0000-0000-00005D5D0000}"/>
    <cellStyle name="Normal 17 2 4 3 2 2 3" xfId="51635" xr:uid="{00000000-0005-0000-0000-00005E5D0000}"/>
    <cellStyle name="Normal 17 2 4 3 2 3" xfId="20363" xr:uid="{00000000-0005-0000-0000-00005F5D0000}"/>
    <cellStyle name="Normal 17 2 4 3 2 3 2" xfId="39323" xr:uid="{00000000-0005-0000-0000-0000605D0000}"/>
    <cellStyle name="Normal 17 2 4 3 2 3 3" xfId="57787" xr:uid="{00000000-0005-0000-0000-0000615D0000}"/>
    <cellStyle name="Normal 17 2 4 3 2 4" xfId="27018" xr:uid="{00000000-0005-0000-0000-0000625D0000}"/>
    <cellStyle name="Normal 17 2 4 3 2 5" xfId="45482" xr:uid="{00000000-0005-0000-0000-0000635D0000}"/>
    <cellStyle name="Normal 17 2 4 3 3" xfId="11145" xr:uid="{00000000-0005-0000-0000-0000645D0000}"/>
    <cellStyle name="Normal 17 2 4 3 3 2" xfId="30105" xr:uid="{00000000-0005-0000-0000-0000655D0000}"/>
    <cellStyle name="Normal 17 2 4 3 3 3" xfId="48569" xr:uid="{00000000-0005-0000-0000-0000665D0000}"/>
    <cellStyle name="Normal 17 2 4 3 4" xfId="17297" xr:uid="{00000000-0005-0000-0000-0000675D0000}"/>
    <cellStyle name="Normal 17 2 4 3 4 2" xfId="36257" xr:uid="{00000000-0005-0000-0000-0000685D0000}"/>
    <cellStyle name="Normal 17 2 4 3 4 3" xfId="54721" xr:uid="{00000000-0005-0000-0000-0000695D0000}"/>
    <cellStyle name="Normal 17 2 4 3 5" xfId="23952" xr:uid="{00000000-0005-0000-0000-00006A5D0000}"/>
    <cellStyle name="Normal 17 2 4 3 6" xfId="42416" xr:uid="{00000000-0005-0000-0000-00006B5D0000}"/>
    <cellStyle name="Normal 17 2 4 4" xfId="6484" xr:uid="{00000000-0005-0000-0000-00006C5D0000}"/>
    <cellStyle name="Normal 17 2 4 4 2" xfId="12677" xr:uid="{00000000-0005-0000-0000-00006D5D0000}"/>
    <cellStyle name="Normal 17 2 4 4 2 2" xfId="31637" xr:uid="{00000000-0005-0000-0000-00006E5D0000}"/>
    <cellStyle name="Normal 17 2 4 4 2 3" xfId="50101" xr:uid="{00000000-0005-0000-0000-00006F5D0000}"/>
    <cellStyle name="Normal 17 2 4 4 3" xfId="18829" xr:uid="{00000000-0005-0000-0000-0000705D0000}"/>
    <cellStyle name="Normal 17 2 4 4 3 2" xfId="37789" xr:uid="{00000000-0005-0000-0000-0000715D0000}"/>
    <cellStyle name="Normal 17 2 4 4 3 3" xfId="56253" xr:uid="{00000000-0005-0000-0000-0000725D0000}"/>
    <cellStyle name="Normal 17 2 4 4 4" xfId="25484" xr:uid="{00000000-0005-0000-0000-0000735D0000}"/>
    <cellStyle name="Normal 17 2 4 4 5" xfId="43948" xr:uid="{00000000-0005-0000-0000-0000745D0000}"/>
    <cellStyle name="Normal 17 2 4 5" xfId="9611" xr:uid="{00000000-0005-0000-0000-0000755D0000}"/>
    <cellStyle name="Normal 17 2 4 5 2" xfId="28571" xr:uid="{00000000-0005-0000-0000-0000765D0000}"/>
    <cellStyle name="Normal 17 2 4 5 3" xfId="47035" xr:uid="{00000000-0005-0000-0000-0000775D0000}"/>
    <cellStyle name="Normal 17 2 4 6" xfId="15763" xr:uid="{00000000-0005-0000-0000-0000785D0000}"/>
    <cellStyle name="Normal 17 2 4 6 2" xfId="34723" xr:uid="{00000000-0005-0000-0000-0000795D0000}"/>
    <cellStyle name="Normal 17 2 4 6 3" xfId="53187" xr:uid="{00000000-0005-0000-0000-00007A5D0000}"/>
    <cellStyle name="Normal 17 2 4 7" xfId="22418" xr:uid="{00000000-0005-0000-0000-00007B5D0000}"/>
    <cellStyle name="Normal 17 2 4 8" xfId="40882" xr:uid="{00000000-0005-0000-0000-00007C5D0000}"/>
    <cellStyle name="Normal 17 2 5" xfId="4085" xr:uid="{00000000-0005-0000-0000-00007D5D0000}"/>
    <cellStyle name="Normal 17 2 5 2" xfId="5698" xr:uid="{00000000-0005-0000-0000-00007E5D0000}"/>
    <cellStyle name="Normal 17 2 5 2 2" xfId="8783" xr:uid="{00000000-0005-0000-0000-00007F5D0000}"/>
    <cellStyle name="Normal 17 2 5 2 2 2" xfId="14975" xr:uid="{00000000-0005-0000-0000-0000805D0000}"/>
    <cellStyle name="Normal 17 2 5 2 2 2 2" xfId="33935" xr:uid="{00000000-0005-0000-0000-0000815D0000}"/>
    <cellStyle name="Normal 17 2 5 2 2 2 3" xfId="52399" xr:uid="{00000000-0005-0000-0000-0000825D0000}"/>
    <cellStyle name="Normal 17 2 5 2 2 3" xfId="21127" xr:uid="{00000000-0005-0000-0000-0000835D0000}"/>
    <cellStyle name="Normal 17 2 5 2 2 3 2" xfId="40087" xr:uid="{00000000-0005-0000-0000-0000845D0000}"/>
    <cellStyle name="Normal 17 2 5 2 2 3 3" xfId="58551" xr:uid="{00000000-0005-0000-0000-0000855D0000}"/>
    <cellStyle name="Normal 17 2 5 2 2 4" xfId="27782" xr:uid="{00000000-0005-0000-0000-0000865D0000}"/>
    <cellStyle name="Normal 17 2 5 2 2 5" xfId="46246" xr:uid="{00000000-0005-0000-0000-0000875D0000}"/>
    <cellStyle name="Normal 17 2 5 2 3" xfId="11909" xr:uid="{00000000-0005-0000-0000-0000885D0000}"/>
    <cellStyle name="Normal 17 2 5 2 3 2" xfId="30869" xr:uid="{00000000-0005-0000-0000-0000895D0000}"/>
    <cellStyle name="Normal 17 2 5 2 3 3" xfId="49333" xr:uid="{00000000-0005-0000-0000-00008A5D0000}"/>
    <cellStyle name="Normal 17 2 5 2 4" xfId="18061" xr:uid="{00000000-0005-0000-0000-00008B5D0000}"/>
    <cellStyle name="Normal 17 2 5 2 4 2" xfId="37021" xr:uid="{00000000-0005-0000-0000-00008C5D0000}"/>
    <cellStyle name="Normal 17 2 5 2 4 3" xfId="55485" xr:uid="{00000000-0005-0000-0000-00008D5D0000}"/>
    <cellStyle name="Normal 17 2 5 2 5" xfId="24716" xr:uid="{00000000-0005-0000-0000-00008E5D0000}"/>
    <cellStyle name="Normal 17 2 5 2 6" xfId="43180" xr:uid="{00000000-0005-0000-0000-00008F5D0000}"/>
    <cellStyle name="Normal 17 2 5 3" xfId="7248" xr:uid="{00000000-0005-0000-0000-0000905D0000}"/>
    <cellStyle name="Normal 17 2 5 3 2" xfId="13441" xr:uid="{00000000-0005-0000-0000-0000915D0000}"/>
    <cellStyle name="Normal 17 2 5 3 2 2" xfId="32401" xr:uid="{00000000-0005-0000-0000-0000925D0000}"/>
    <cellStyle name="Normal 17 2 5 3 2 3" xfId="50865" xr:uid="{00000000-0005-0000-0000-0000935D0000}"/>
    <cellStyle name="Normal 17 2 5 3 3" xfId="19593" xr:uid="{00000000-0005-0000-0000-0000945D0000}"/>
    <cellStyle name="Normal 17 2 5 3 3 2" xfId="38553" xr:uid="{00000000-0005-0000-0000-0000955D0000}"/>
    <cellStyle name="Normal 17 2 5 3 3 3" xfId="57017" xr:uid="{00000000-0005-0000-0000-0000965D0000}"/>
    <cellStyle name="Normal 17 2 5 3 4" xfId="26248" xr:uid="{00000000-0005-0000-0000-0000975D0000}"/>
    <cellStyle name="Normal 17 2 5 3 5" xfId="44712" xr:uid="{00000000-0005-0000-0000-0000985D0000}"/>
    <cellStyle name="Normal 17 2 5 4" xfId="10375" xr:uid="{00000000-0005-0000-0000-0000995D0000}"/>
    <cellStyle name="Normal 17 2 5 4 2" xfId="29335" xr:uid="{00000000-0005-0000-0000-00009A5D0000}"/>
    <cellStyle name="Normal 17 2 5 4 3" xfId="47799" xr:uid="{00000000-0005-0000-0000-00009B5D0000}"/>
    <cellStyle name="Normal 17 2 5 5" xfId="16527" xr:uid="{00000000-0005-0000-0000-00009C5D0000}"/>
    <cellStyle name="Normal 17 2 5 5 2" xfId="35487" xr:uid="{00000000-0005-0000-0000-00009D5D0000}"/>
    <cellStyle name="Normal 17 2 5 5 3" xfId="53951" xr:uid="{00000000-0005-0000-0000-00009E5D0000}"/>
    <cellStyle name="Normal 17 2 5 6" xfId="23182" xr:uid="{00000000-0005-0000-0000-00009F5D0000}"/>
    <cellStyle name="Normal 17 2 5 7" xfId="41646" xr:uid="{00000000-0005-0000-0000-0000A05D0000}"/>
    <cellStyle name="Normal 17 2 6" xfId="4916" xr:uid="{00000000-0005-0000-0000-0000A15D0000}"/>
    <cellStyle name="Normal 17 2 6 2" xfId="8014" xr:uid="{00000000-0005-0000-0000-0000A25D0000}"/>
    <cellStyle name="Normal 17 2 6 2 2" xfId="14206" xr:uid="{00000000-0005-0000-0000-0000A35D0000}"/>
    <cellStyle name="Normal 17 2 6 2 2 2" xfId="33166" xr:uid="{00000000-0005-0000-0000-0000A45D0000}"/>
    <cellStyle name="Normal 17 2 6 2 2 3" xfId="51630" xr:uid="{00000000-0005-0000-0000-0000A55D0000}"/>
    <cellStyle name="Normal 17 2 6 2 3" xfId="20358" xr:uid="{00000000-0005-0000-0000-0000A65D0000}"/>
    <cellStyle name="Normal 17 2 6 2 3 2" xfId="39318" xr:uid="{00000000-0005-0000-0000-0000A75D0000}"/>
    <cellStyle name="Normal 17 2 6 2 3 3" xfId="57782" xr:uid="{00000000-0005-0000-0000-0000A85D0000}"/>
    <cellStyle name="Normal 17 2 6 2 4" xfId="27013" xr:uid="{00000000-0005-0000-0000-0000A95D0000}"/>
    <cellStyle name="Normal 17 2 6 2 5" xfId="45477" xr:uid="{00000000-0005-0000-0000-0000AA5D0000}"/>
    <cellStyle name="Normal 17 2 6 3" xfId="11140" xr:uid="{00000000-0005-0000-0000-0000AB5D0000}"/>
    <cellStyle name="Normal 17 2 6 3 2" xfId="30100" xr:uid="{00000000-0005-0000-0000-0000AC5D0000}"/>
    <cellStyle name="Normal 17 2 6 3 3" xfId="48564" xr:uid="{00000000-0005-0000-0000-0000AD5D0000}"/>
    <cellStyle name="Normal 17 2 6 4" xfId="17292" xr:uid="{00000000-0005-0000-0000-0000AE5D0000}"/>
    <cellStyle name="Normal 17 2 6 4 2" xfId="36252" xr:uid="{00000000-0005-0000-0000-0000AF5D0000}"/>
    <cellStyle name="Normal 17 2 6 4 3" xfId="54716" xr:uid="{00000000-0005-0000-0000-0000B05D0000}"/>
    <cellStyle name="Normal 17 2 6 5" xfId="23947" xr:uid="{00000000-0005-0000-0000-0000B15D0000}"/>
    <cellStyle name="Normal 17 2 6 6" xfId="42411" xr:uid="{00000000-0005-0000-0000-0000B25D0000}"/>
    <cellStyle name="Normal 17 2 7" xfId="6479" xr:uid="{00000000-0005-0000-0000-0000B35D0000}"/>
    <cellStyle name="Normal 17 2 7 2" xfId="12672" xr:uid="{00000000-0005-0000-0000-0000B45D0000}"/>
    <cellStyle name="Normal 17 2 7 2 2" xfId="31632" xr:uid="{00000000-0005-0000-0000-0000B55D0000}"/>
    <cellStyle name="Normal 17 2 7 2 3" xfId="50096" xr:uid="{00000000-0005-0000-0000-0000B65D0000}"/>
    <cellStyle name="Normal 17 2 7 3" xfId="18824" xr:uid="{00000000-0005-0000-0000-0000B75D0000}"/>
    <cellStyle name="Normal 17 2 7 3 2" xfId="37784" xr:uid="{00000000-0005-0000-0000-0000B85D0000}"/>
    <cellStyle name="Normal 17 2 7 3 3" xfId="56248" xr:uid="{00000000-0005-0000-0000-0000B95D0000}"/>
    <cellStyle name="Normal 17 2 7 4" xfId="25479" xr:uid="{00000000-0005-0000-0000-0000BA5D0000}"/>
    <cellStyle name="Normal 17 2 7 5" xfId="43943" xr:uid="{00000000-0005-0000-0000-0000BB5D0000}"/>
    <cellStyle name="Normal 17 2 8" xfId="9606" xr:uid="{00000000-0005-0000-0000-0000BC5D0000}"/>
    <cellStyle name="Normal 17 2 8 2" xfId="28566" xr:uid="{00000000-0005-0000-0000-0000BD5D0000}"/>
    <cellStyle name="Normal 17 2 8 3" xfId="47030" xr:uid="{00000000-0005-0000-0000-0000BE5D0000}"/>
    <cellStyle name="Normal 17 2 9" xfId="15758" xr:uid="{00000000-0005-0000-0000-0000BF5D0000}"/>
    <cellStyle name="Normal 17 2 9 2" xfId="34718" xr:uid="{00000000-0005-0000-0000-0000C05D0000}"/>
    <cellStyle name="Normal 17 2 9 3" xfId="53182" xr:uid="{00000000-0005-0000-0000-0000C15D0000}"/>
    <cellStyle name="Normal 17 3" xfId="2628" xr:uid="{00000000-0005-0000-0000-0000C25D0000}"/>
    <cellStyle name="Normal 17 3 2" xfId="2629" xr:uid="{00000000-0005-0000-0000-0000C35D0000}"/>
    <cellStyle name="Normal 17 3 2 2" xfId="4092" xr:uid="{00000000-0005-0000-0000-0000C45D0000}"/>
    <cellStyle name="Normal 17 3 2 2 2" xfId="5705" xr:uid="{00000000-0005-0000-0000-0000C55D0000}"/>
    <cellStyle name="Normal 17 3 2 2 2 2" xfId="8790" xr:uid="{00000000-0005-0000-0000-0000C65D0000}"/>
    <cellStyle name="Normal 17 3 2 2 2 2 2" xfId="14982" xr:uid="{00000000-0005-0000-0000-0000C75D0000}"/>
    <cellStyle name="Normal 17 3 2 2 2 2 2 2" xfId="33942" xr:uid="{00000000-0005-0000-0000-0000C85D0000}"/>
    <cellStyle name="Normal 17 3 2 2 2 2 2 3" xfId="52406" xr:uid="{00000000-0005-0000-0000-0000C95D0000}"/>
    <cellStyle name="Normal 17 3 2 2 2 2 3" xfId="21134" xr:uid="{00000000-0005-0000-0000-0000CA5D0000}"/>
    <cellStyle name="Normal 17 3 2 2 2 2 3 2" xfId="40094" xr:uid="{00000000-0005-0000-0000-0000CB5D0000}"/>
    <cellStyle name="Normal 17 3 2 2 2 2 3 3" xfId="58558" xr:uid="{00000000-0005-0000-0000-0000CC5D0000}"/>
    <cellStyle name="Normal 17 3 2 2 2 2 4" xfId="27789" xr:uid="{00000000-0005-0000-0000-0000CD5D0000}"/>
    <cellStyle name="Normal 17 3 2 2 2 2 5" xfId="46253" xr:uid="{00000000-0005-0000-0000-0000CE5D0000}"/>
    <cellStyle name="Normal 17 3 2 2 2 3" xfId="11916" xr:uid="{00000000-0005-0000-0000-0000CF5D0000}"/>
    <cellStyle name="Normal 17 3 2 2 2 3 2" xfId="30876" xr:uid="{00000000-0005-0000-0000-0000D05D0000}"/>
    <cellStyle name="Normal 17 3 2 2 2 3 3" xfId="49340" xr:uid="{00000000-0005-0000-0000-0000D15D0000}"/>
    <cellStyle name="Normal 17 3 2 2 2 4" xfId="18068" xr:uid="{00000000-0005-0000-0000-0000D25D0000}"/>
    <cellStyle name="Normal 17 3 2 2 2 4 2" xfId="37028" xr:uid="{00000000-0005-0000-0000-0000D35D0000}"/>
    <cellStyle name="Normal 17 3 2 2 2 4 3" xfId="55492" xr:uid="{00000000-0005-0000-0000-0000D45D0000}"/>
    <cellStyle name="Normal 17 3 2 2 2 5" xfId="24723" xr:uid="{00000000-0005-0000-0000-0000D55D0000}"/>
    <cellStyle name="Normal 17 3 2 2 2 6" xfId="43187" xr:uid="{00000000-0005-0000-0000-0000D65D0000}"/>
    <cellStyle name="Normal 17 3 2 2 3" xfId="7255" xr:uid="{00000000-0005-0000-0000-0000D75D0000}"/>
    <cellStyle name="Normal 17 3 2 2 3 2" xfId="13448" xr:uid="{00000000-0005-0000-0000-0000D85D0000}"/>
    <cellStyle name="Normal 17 3 2 2 3 2 2" xfId="32408" xr:uid="{00000000-0005-0000-0000-0000D95D0000}"/>
    <cellStyle name="Normal 17 3 2 2 3 2 3" xfId="50872" xr:uid="{00000000-0005-0000-0000-0000DA5D0000}"/>
    <cellStyle name="Normal 17 3 2 2 3 3" xfId="19600" xr:uid="{00000000-0005-0000-0000-0000DB5D0000}"/>
    <cellStyle name="Normal 17 3 2 2 3 3 2" xfId="38560" xr:uid="{00000000-0005-0000-0000-0000DC5D0000}"/>
    <cellStyle name="Normal 17 3 2 2 3 3 3" xfId="57024" xr:uid="{00000000-0005-0000-0000-0000DD5D0000}"/>
    <cellStyle name="Normal 17 3 2 2 3 4" xfId="26255" xr:uid="{00000000-0005-0000-0000-0000DE5D0000}"/>
    <cellStyle name="Normal 17 3 2 2 3 5" xfId="44719" xr:uid="{00000000-0005-0000-0000-0000DF5D0000}"/>
    <cellStyle name="Normal 17 3 2 2 4" xfId="10382" xr:uid="{00000000-0005-0000-0000-0000E05D0000}"/>
    <cellStyle name="Normal 17 3 2 2 4 2" xfId="29342" xr:uid="{00000000-0005-0000-0000-0000E15D0000}"/>
    <cellStyle name="Normal 17 3 2 2 4 3" xfId="47806" xr:uid="{00000000-0005-0000-0000-0000E25D0000}"/>
    <cellStyle name="Normal 17 3 2 2 5" xfId="16534" xr:uid="{00000000-0005-0000-0000-0000E35D0000}"/>
    <cellStyle name="Normal 17 3 2 2 5 2" xfId="35494" xr:uid="{00000000-0005-0000-0000-0000E45D0000}"/>
    <cellStyle name="Normal 17 3 2 2 5 3" xfId="53958" xr:uid="{00000000-0005-0000-0000-0000E55D0000}"/>
    <cellStyle name="Normal 17 3 2 2 6" xfId="23189" xr:uid="{00000000-0005-0000-0000-0000E65D0000}"/>
    <cellStyle name="Normal 17 3 2 2 7" xfId="41653" xr:uid="{00000000-0005-0000-0000-0000E75D0000}"/>
    <cellStyle name="Normal 17 3 2 3" xfId="4923" xr:uid="{00000000-0005-0000-0000-0000E85D0000}"/>
    <cellStyle name="Normal 17 3 2 3 2" xfId="8021" xr:uid="{00000000-0005-0000-0000-0000E95D0000}"/>
    <cellStyle name="Normal 17 3 2 3 2 2" xfId="14213" xr:uid="{00000000-0005-0000-0000-0000EA5D0000}"/>
    <cellStyle name="Normal 17 3 2 3 2 2 2" xfId="33173" xr:uid="{00000000-0005-0000-0000-0000EB5D0000}"/>
    <cellStyle name="Normal 17 3 2 3 2 2 3" xfId="51637" xr:uid="{00000000-0005-0000-0000-0000EC5D0000}"/>
    <cellStyle name="Normal 17 3 2 3 2 3" xfId="20365" xr:uid="{00000000-0005-0000-0000-0000ED5D0000}"/>
    <cellStyle name="Normal 17 3 2 3 2 3 2" xfId="39325" xr:uid="{00000000-0005-0000-0000-0000EE5D0000}"/>
    <cellStyle name="Normal 17 3 2 3 2 3 3" xfId="57789" xr:uid="{00000000-0005-0000-0000-0000EF5D0000}"/>
    <cellStyle name="Normal 17 3 2 3 2 4" xfId="27020" xr:uid="{00000000-0005-0000-0000-0000F05D0000}"/>
    <cellStyle name="Normal 17 3 2 3 2 5" xfId="45484" xr:uid="{00000000-0005-0000-0000-0000F15D0000}"/>
    <cellStyle name="Normal 17 3 2 3 3" xfId="11147" xr:uid="{00000000-0005-0000-0000-0000F25D0000}"/>
    <cellStyle name="Normal 17 3 2 3 3 2" xfId="30107" xr:uid="{00000000-0005-0000-0000-0000F35D0000}"/>
    <cellStyle name="Normal 17 3 2 3 3 3" xfId="48571" xr:uid="{00000000-0005-0000-0000-0000F45D0000}"/>
    <cellStyle name="Normal 17 3 2 3 4" xfId="17299" xr:uid="{00000000-0005-0000-0000-0000F55D0000}"/>
    <cellStyle name="Normal 17 3 2 3 4 2" xfId="36259" xr:uid="{00000000-0005-0000-0000-0000F65D0000}"/>
    <cellStyle name="Normal 17 3 2 3 4 3" xfId="54723" xr:uid="{00000000-0005-0000-0000-0000F75D0000}"/>
    <cellStyle name="Normal 17 3 2 3 5" xfId="23954" xr:uid="{00000000-0005-0000-0000-0000F85D0000}"/>
    <cellStyle name="Normal 17 3 2 3 6" xfId="42418" xr:uid="{00000000-0005-0000-0000-0000F95D0000}"/>
    <cellStyle name="Normal 17 3 2 4" xfId="6486" xr:uid="{00000000-0005-0000-0000-0000FA5D0000}"/>
    <cellStyle name="Normal 17 3 2 4 2" xfId="12679" xr:uid="{00000000-0005-0000-0000-0000FB5D0000}"/>
    <cellStyle name="Normal 17 3 2 4 2 2" xfId="31639" xr:uid="{00000000-0005-0000-0000-0000FC5D0000}"/>
    <cellStyle name="Normal 17 3 2 4 2 3" xfId="50103" xr:uid="{00000000-0005-0000-0000-0000FD5D0000}"/>
    <cellStyle name="Normal 17 3 2 4 3" xfId="18831" xr:uid="{00000000-0005-0000-0000-0000FE5D0000}"/>
    <cellStyle name="Normal 17 3 2 4 3 2" xfId="37791" xr:uid="{00000000-0005-0000-0000-0000FF5D0000}"/>
    <cellStyle name="Normal 17 3 2 4 3 3" xfId="56255" xr:uid="{00000000-0005-0000-0000-0000005E0000}"/>
    <cellStyle name="Normal 17 3 2 4 4" xfId="25486" xr:uid="{00000000-0005-0000-0000-0000015E0000}"/>
    <cellStyle name="Normal 17 3 2 4 5" xfId="43950" xr:uid="{00000000-0005-0000-0000-0000025E0000}"/>
    <cellStyle name="Normal 17 3 2 5" xfId="9613" xr:uid="{00000000-0005-0000-0000-0000035E0000}"/>
    <cellStyle name="Normal 17 3 2 5 2" xfId="28573" xr:uid="{00000000-0005-0000-0000-0000045E0000}"/>
    <cellStyle name="Normal 17 3 2 5 3" xfId="47037" xr:uid="{00000000-0005-0000-0000-0000055E0000}"/>
    <cellStyle name="Normal 17 3 2 6" xfId="15765" xr:uid="{00000000-0005-0000-0000-0000065E0000}"/>
    <cellStyle name="Normal 17 3 2 6 2" xfId="34725" xr:uid="{00000000-0005-0000-0000-0000075E0000}"/>
    <cellStyle name="Normal 17 3 2 6 3" xfId="53189" xr:uid="{00000000-0005-0000-0000-0000085E0000}"/>
    <cellStyle name="Normal 17 3 2 7" xfId="22420" xr:uid="{00000000-0005-0000-0000-0000095E0000}"/>
    <cellStyle name="Normal 17 3 2 8" xfId="40884" xr:uid="{00000000-0005-0000-0000-00000A5E0000}"/>
    <cellStyle name="Normal 17 3 3" xfId="4091" xr:uid="{00000000-0005-0000-0000-00000B5E0000}"/>
    <cellStyle name="Normal 17 3 3 2" xfId="5704" xr:uid="{00000000-0005-0000-0000-00000C5E0000}"/>
    <cellStyle name="Normal 17 3 3 2 2" xfId="8789" xr:uid="{00000000-0005-0000-0000-00000D5E0000}"/>
    <cellStyle name="Normal 17 3 3 2 2 2" xfId="14981" xr:uid="{00000000-0005-0000-0000-00000E5E0000}"/>
    <cellStyle name="Normal 17 3 3 2 2 2 2" xfId="33941" xr:uid="{00000000-0005-0000-0000-00000F5E0000}"/>
    <cellStyle name="Normal 17 3 3 2 2 2 3" xfId="52405" xr:uid="{00000000-0005-0000-0000-0000105E0000}"/>
    <cellStyle name="Normal 17 3 3 2 2 3" xfId="21133" xr:uid="{00000000-0005-0000-0000-0000115E0000}"/>
    <cellStyle name="Normal 17 3 3 2 2 3 2" xfId="40093" xr:uid="{00000000-0005-0000-0000-0000125E0000}"/>
    <cellStyle name="Normal 17 3 3 2 2 3 3" xfId="58557" xr:uid="{00000000-0005-0000-0000-0000135E0000}"/>
    <cellStyle name="Normal 17 3 3 2 2 4" xfId="27788" xr:uid="{00000000-0005-0000-0000-0000145E0000}"/>
    <cellStyle name="Normal 17 3 3 2 2 5" xfId="46252" xr:uid="{00000000-0005-0000-0000-0000155E0000}"/>
    <cellStyle name="Normal 17 3 3 2 3" xfId="11915" xr:uid="{00000000-0005-0000-0000-0000165E0000}"/>
    <cellStyle name="Normal 17 3 3 2 3 2" xfId="30875" xr:uid="{00000000-0005-0000-0000-0000175E0000}"/>
    <cellStyle name="Normal 17 3 3 2 3 3" xfId="49339" xr:uid="{00000000-0005-0000-0000-0000185E0000}"/>
    <cellStyle name="Normal 17 3 3 2 4" xfId="18067" xr:uid="{00000000-0005-0000-0000-0000195E0000}"/>
    <cellStyle name="Normal 17 3 3 2 4 2" xfId="37027" xr:uid="{00000000-0005-0000-0000-00001A5E0000}"/>
    <cellStyle name="Normal 17 3 3 2 4 3" xfId="55491" xr:uid="{00000000-0005-0000-0000-00001B5E0000}"/>
    <cellStyle name="Normal 17 3 3 2 5" xfId="24722" xr:uid="{00000000-0005-0000-0000-00001C5E0000}"/>
    <cellStyle name="Normal 17 3 3 2 6" xfId="43186" xr:uid="{00000000-0005-0000-0000-00001D5E0000}"/>
    <cellStyle name="Normal 17 3 3 3" xfId="7254" xr:uid="{00000000-0005-0000-0000-00001E5E0000}"/>
    <cellStyle name="Normal 17 3 3 3 2" xfId="13447" xr:uid="{00000000-0005-0000-0000-00001F5E0000}"/>
    <cellStyle name="Normal 17 3 3 3 2 2" xfId="32407" xr:uid="{00000000-0005-0000-0000-0000205E0000}"/>
    <cellStyle name="Normal 17 3 3 3 2 3" xfId="50871" xr:uid="{00000000-0005-0000-0000-0000215E0000}"/>
    <cellStyle name="Normal 17 3 3 3 3" xfId="19599" xr:uid="{00000000-0005-0000-0000-0000225E0000}"/>
    <cellStyle name="Normal 17 3 3 3 3 2" xfId="38559" xr:uid="{00000000-0005-0000-0000-0000235E0000}"/>
    <cellStyle name="Normal 17 3 3 3 3 3" xfId="57023" xr:uid="{00000000-0005-0000-0000-0000245E0000}"/>
    <cellStyle name="Normal 17 3 3 3 4" xfId="26254" xr:uid="{00000000-0005-0000-0000-0000255E0000}"/>
    <cellStyle name="Normal 17 3 3 3 5" xfId="44718" xr:uid="{00000000-0005-0000-0000-0000265E0000}"/>
    <cellStyle name="Normal 17 3 3 4" xfId="10381" xr:uid="{00000000-0005-0000-0000-0000275E0000}"/>
    <cellStyle name="Normal 17 3 3 4 2" xfId="29341" xr:uid="{00000000-0005-0000-0000-0000285E0000}"/>
    <cellStyle name="Normal 17 3 3 4 3" xfId="47805" xr:uid="{00000000-0005-0000-0000-0000295E0000}"/>
    <cellStyle name="Normal 17 3 3 5" xfId="16533" xr:uid="{00000000-0005-0000-0000-00002A5E0000}"/>
    <cellStyle name="Normal 17 3 3 5 2" xfId="35493" xr:uid="{00000000-0005-0000-0000-00002B5E0000}"/>
    <cellStyle name="Normal 17 3 3 5 3" xfId="53957" xr:uid="{00000000-0005-0000-0000-00002C5E0000}"/>
    <cellStyle name="Normal 17 3 3 6" xfId="23188" xr:uid="{00000000-0005-0000-0000-00002D5E0000}"/>
    <cellStyle name="Normal 17 3 3 7" xfId="41652" xr:uid="{00000000-0005-0000-0000-00002E5E0000}"/>
    <cellStyle name="Normal 17 3 4" xfId="4922" xr:uid="{00000000-0005-0000-0000-00002F5E0000}"/>
    <cellStyle name="Normal 17 3 4 2" xfId="8020" xr:uid="{00000000-0005-0000-0000-0000305E0000}"/>
    <cellStyle name="Normal 17 3 4 2 2" xfId="14212" xr:uid="{00000000-0005-0000-0000-0000315E0000}"/>
    <cellStyle name="Normal 17 3 4 2 2 2" xfId="33172" xr:uid="{00000000-0005-0000-0000-0000325E0000}"/>
    <cellStyle name="Normal 17 3 4 2 2 3" xfId="51636" xr:uid="{00000000-0005-0000-0000-0000335E0000}"/>
    <cellStyle name="Normal 17 3 4 2 3" xfId="20364" xr:uid="{00000000-0005-0000-0000-0000345E0000}"/>
    <cellStyle name="Normal 17 3 4 2 3 2" xfId="39324" xr:uid="{00000000-0005-0000-0000-0000355E0000}"/>
    <cellStyle name="Normal 17 3 4 2 3 3" xfId="57788" xr:uid="{00000000-0005-0000-0000-0000365E0000}"/>
    <cellStyle name="Normal 17 3 4 2 4" xfId="27019" xr:uid="{00000000-0005-0000-0000-0000375E0000}"/>
    <cellStyle name="Normal 17 3 4 2 5" xfId="45483" xr:uid="{00000000-0005-0000-0000-0000385E0000}"/>
    <cellStyle name="Normal 17 3 4 3" xfId="11146" xr:uid="{00000000-0005-0000-0000-0000395E0000}"/>
    <cellStyle name="Normal 17 3 4 3 2" xfId="30106" xr:uid="{00000000-0005-0000-0000-00003A5E0000}"/>
    <cellStyle name="Normal 17 3 4 3 3" xfId="48570" xr:uid="{00000000-0005-0000-0000-00003B5E0000}"/>
    <cellStyle name="Normal 17 3 4 4" xfId="17298" xr:uid="{00000000-0005-0000-0000-00003C5E0000}"/>
    <cellStyle name="Normal 17 3 4 4 2" xfId="36258" xr:uid="{00000000-0005-0000-0000-00003D5E0000}"/>
    <cellStyle name="Normal 17 3 4 4 3" xfId="54722" xr:uid="{00000000-0005-0000-0000-00003E5E0000}"/>
    <cellStyle name="Normal 17 3 4 5" xfId="23953" xr:uid="{00000000-0005-0000-0000-00003F5E0000}"/>
    <cellStyle name="Normal 17 3 4 6" xfId="42417" xr:uid="{00000000-0005-0000-0000-0000405E0000}"/>
    <cellStyle name="Normal 17 3 5" xfId="6485" xr:uid="{00000000-0005-0000-0000-0000415E0000}"/>
    <cellStyle name="Normal 17 3 5 2" xfId="12678" xr:uid="{00000000-0005-0000-0000-0000425E0000}"/>
    <cellStyle name="Normal 17 3 5 2 2" xfId="31638" xr:uid="{00000000-0005-0000-0000-0000435E0000}"/>
    <cellStyle name="Normal 17 3 5 2 3" xfId="50102" xr:uid="{00000000-0005-0000-0000-0000445E0000}"/>
    <cellStyle name="Normal 17 3 5 3" xfId="18830" xr:uid="{00000000-0005-0000-0000-0000455E0000}"/>
    <cellStyle name="Normal 17 3 5 3 2" xfId="37790" xr:uid="{00000000-0005-0000-0000-0000465E0000}"/>
    <cellStyle name="Normal 17 3 5 3 3" xfId="56254" xr:uid="{00000000-0005-0000-0000-0000475E0000}"/>
    <cellStyle name="Normal 17 3 5 4" xfId="25485" xr:uid="{00000000-0005-0000-0000-0000485E0000}"/>
    <cellStyle name="Normal 17 3 5 5" xfId="43949" xr:uid="{00000000-0005-0000-0000-0000495E0000}"/>
    <cellStyle name="Normal 17 3 6" xfId="9612" xr:uid="{00000000-0005-0000-0000-00004A5E0000}"/>
    <cellStyle name="Normal 17 3 6 2" xfId="28572" xr:uid="{00000000-0005-0000-0000-00004B5E0000}"/>
    <cellStyle name="Normal 17 3 6 3" xfId="47036" xr:uid="{00000000-0005-0000-0000-00004C5E0000}"/>
    <cellStyle name="Normal 17 3 7" xfId="15764" xr:uid="{00000000-0005-0000-0000-00004D5E0000}"/>
    <cellStyle name="Normal 17 3 7 2" xfId="34724" xr:uid="{00000000-0005-0000-0000-00004E5E0000}"/>
    <cellStyle name="Normal 17 3 7 3" xfId="53188" xr:uid="{00000000-0005-0000-0000-00004F5E0000}"/>
    <cellStyle name="Normal 17 3 8" xfId="22419" xr:uid="{00000000-0005-0000-0000-0000505E0000}"/>
    <cellStyle name="Normal 17 3 9" xfId="40883" xr:uid="{00000000-0005-0000-0000-0000515E0000}"/>
    <cellStyle name="Normal 17 4" xfId="2630" xr:uid="{00000000-0005-0000-0000-0000525E0000}"/>
    <cellStyle name="Normal 17 4 2" xfId="2631" xr:uid="{00000000-0005-0000-0000-0000535E0000}"/>
    <cellStyle name="Normal 17 4 2 2" xfId="4094" xr:uid="{00000000-0005-0000-0000-0000545E0000}"/>
    <cellStyle name="Normal 17 4 2 2 2" xfId="5707" xr:uid="{00000000-0005-0000-0000-0000555E0000}"/>
    <cellStyle name="Normal 17 4 2 2 2 2" xfId="8792" xr:uid="{00000000-0005-0000-0000-0000565E0000}"/>
    <cellStyle name="Normal 17 4 2 2 2 2 2" xfId="14984" xr:uid="{00000000-0005-0000-0000-0000575E0000}"/>
    <cellStyle name="Normal 17 4 2 2 2 2 2 2" xfId="33944" xr:uid="{00000000-0005-0000-0000-0000585E0000}"/>
    <cellStyle name="Normal 17 4 2 2 2 2 2 3" xfId="52408" xr:uid="{00000000-0005-0000-0000-0000595E0000}"/>
    <cellStyle name="Normal 17 4 2 2 2 2 3" xfId="21136" xr:uid="{00000000-0005-0000-0000-00005A5E0000}"/>
    <cellStyle name="Normal 17 4 2 2 2 2 3 2" xfId="40096" xr:uid="{00000000-0005-0000-0000-00005B5E0000}"/>
    <cellStyle name="Normal 17 4 2 2 2 2 3 3" xfId="58560" xr:uid="{00000000-0005-0000-0000-00005C5E0000}"/>
    <cellStyle name="Normal 17 4 2 2 2 2 4" xfId="27791" xr:uid="{00000000-0005-0000-0000-00005D5E0000}"/>
    <cellStyle name="Normal 17 4 2 2 2 2 5" xfId="46255" xr:uid="{00000000-0005-0000-0000-00005E5E0000}"/>
    <cellStyle name="Normal 17 4 2 2 2 3" xfId="11918" xr:uid="{00000000-0005-0000-0000-00005F5E0000}"/>
    <cellStyle name="Normal 17 4 2 2 2 3 2" xfId="30878" xr:uid="{00000000-0005-0000-0000-0000605E0000}"/>
    <cellStyle name="Normal 17 4 2 2 2 3 3" xfId="49342" xr:uid="{00000000-0005-0000-0000-0000615E0000}"/>
    <cellStyle name="Normal 17 4 2 2 2 4" xfId="18070" xr:uid="{00000000-0005-0000-0000-0000625E0000}"/>
    <cellStyle name="Normal 17 4 2 2 2 4 2" xfId="37030" xr:uid="{00000000-0005-0000-0000-0000635E0000}"/>
    <cellStyle name="Normal 17 4 2 2 2 4 3" xfId="55494" xr:uid="{00000000-0005-0000-0000-0000645E0000}"/>
    <cellStyle name="Normal 17 4 2 2 2 5" xfId="24725" xr:uid="{00000000-0005-0000-0000-0000655E0000}"/>
    <cellStyle name="Normal 17 4 2 2 2 6" xfId="43189" xr:uid="{00000000-0005-0000-0000-0000665E0000}"/>
    <cellStyle name="Normal 17 4 2 2 3" xfId="7257" xr:uid="{00000000-0005-0000-0000-0000675E0000}"/>
    <cellStyle name="Normal 17 4 2 2 3 2" xfId="13450" xr:uid="{00000000-0005-0000-0000-0000685E0000}"/>
    <cellStyle name="Normal 17 4 2 2 3 2 2" xfId="32410" xr:uid="{00000000-0005-0000-0000-0000695E0000}"/>
    <cellStyle name="Normal 17 4 2 2 3 2 3" xfId="50874" xr:uid="{00000000-0005-0000-0000-00006A5E0000}"/>
    <cellStyle name="Normal 17 4 2 2 3 3" xfId="19602" xr:uid="{00000000-0005-0000-0000-00006B5E0000}"/>
    <cellStyle name="Normal 17 4 2 2 3 3 2" xfId="38562" xr:uid="{00000000-0005-0000-0000-00006C5E0000}"/>
    <cellStyle name="Normal 17 4 2 2 3 3 3" xfId="57026" xr:uid="{00000000-0005-0000-0000-00006D5E0000}"/>
    <cellStyle name="Normal 17 4 2 2 3 4" xfId="26257" xr:uid="{00000000-0005-0000-0000-00006E5E0000}"/>
    <cellStyle name="Normal 17 4 2 2 3 5" xfId="44721" xr:uid="{00000000-0005-0000-0000-00006F5E0000}"/>
    <cellStyle name="Normal 17 4 2 2 4" xfId="10384" xr:uid="{00000000-0005-0000-0000-0000705E0000}"/>
    <cellStyle name="Normal 17 4 2 2 4 2" xfId="29344" xr:uid="{00000000-0005-0000-0000-0000715E0000}"/>
    <cellStyle name="Normal 17 4 2 2 4 3" xfId="47808" xr:uid="{00000000-0005-0000-0000-0000725E0000}"/>
    <cellStyle name="Normal 17 4 2 2 5" xfId="16536" xr:uid="{00000000-0005-0000-0000-0000735E0000}"/>
    <cellStyle name="Normal 17 4 2 2 5 2" xfId="35496" xr:uid="{00000000-0005-0000-0000-0000745E0000}"/>
    <cellStyle name="Normal 17 4 2 2 5 3" xfId="53960" xr:uid="{00000000-0005-0000-0000-0000755E0000}"/>
    <cellStyle name="Normal 17 4 2 2 6" xfId="23191" xr:uid="{00000000-0005-0000-0000-0000765E0000}"/>
    <cellStyle name="Normal 17 4 2 2 7" xfId="41655" xr:uid="{00000000-0005-0000-0000-0000775E0000}"/>
    <cellStyle name="Normal 17 4 2 3" xfId="4925" xr:uid="{00000000-0005-0000-0000-0000785E0000}"/>
    <cellStyle name="Normal 17 4 2 3 2" xfId="8023" xr:uid="{00000000-0005-0000-0000-0000795E0000}"/>
    <cellStyle name="Normal 17 4 2 3 2 2" xfId="14215" xr:uid="{00000000-0005-0000-0000-00007A5E0000}"/>
    <cellStyle name="Normal 17 4 2 3 2 2 2" xfId="33175" xr:uid="{00000000-0005-0000-0000-00007B5E0000}"/>
    <cellStyle name="Normal 17 4 2 3 2 2 3" xfId="51639" xr:uid="{00000000-0005-0000-0000-00007C5E0000}"/>
    <cellStyle name="Normal 17 4 2 3 2 3" xfId="20367" xr:uid="{00000000-0005-0000-0000-00007D5E0000}"/>
    <cellStyle name="Normal 17 4 2 3 2 3 2" xfId="39327" xr:uid="{00000000-0005-0000-0000-00007E5E0000}"/>
    <cellStyle name="Normal 17 4 2 3 2 3 3" xfId="57791" xr:uid="{00000000-0005-0000-0000-00007F5E0000}"/>
    <cellStyle name="Normal 17 4 2 3 2 4" xfId="27022" xr:uid="{00000000-0005-0000-0000-0000805E0000}"/>
    <cellStyle name="Normal 17 4 2 3 2 5" xfId="45486" xr:uid="{00000000-0005-0000-0000-0000815E0000}"/>
    <cellStyle name="Normal 17 4 2 3 3" xfId="11149" xr:uid="{00000000-0005-0000-0000-0000825E0000}"/>
    <cellStyle name="Normal 17 4 2 3 3 2" xfId="30109" xr:uid="{00000000-0005-0000-0000-0000835E0000}"/>
    <cellStyle name="Normal 17 4 2 3 3 3" xfId="48573" xr:uid="{00000000-0005-0000-0000-0000845E0000}"/>
    <cellStyle name="Normal 17 4 2 3 4" xfId="17301" xr:uid="{00000000-0005-0000-0000-0000855E0000}"/>
    <cellStyle name="Normal 17 4 2 3 4 2" xfId="36261" xr:uid="{00000000-0005-0000-0000-0000865E0000}"/>
    <cellStyle name="Normal 17 4 2 3 4 3" xfId="54725" xr:uid="{00000000-0005-0000-0000-0000875E0000}"/>
    <cellStyle name="Normal 17 4 2 3 5" xfId="23956" xr:uid="{00000000-0005-0000-0000-0000885E0000}"/>
    <cellStyle name="Normal 17 4 2 3 6" xfId="42420" xr:uid="{00000000-0005-0000-0000-0000895E0000}"/>
    <cellStyle name="Normal 17 4 2 4" xfId="6488" xr:uid="{00000000-0005-0000-0000-00008A5E0000}"/>
    <cellStyle name="Normal 17 4 2 4 2" xfId="12681" xr:uid="{00000000-0005-0000-0000-00008B5E0000}"/>
    <cellStyle name="Normal 17 4 2 4 2 2" xfId="31641" xr:uid="{00000000-0005-0000-0000-00008C5E0000}"/>
    <cellStyle name="Normal 17 4 2 4 2 3" xfId="50105" xr:uid="{00000000-0005-0000-0000-00008D5E0000}"/>
    <cellStyle name="Normal 17 4 2 4 3" xfId="18833" xr:uid="{00000000-0005-0000-0000-00008E5E0000}"/>
    <cellStyle name="Normal 17 4 2 4 3 2" xfId="37793" xr:uid="{00000000-0005-0000-0000-00008F5E0000}"/>
    <cellStyle name="Normal 17 4 2 4 3 3" xfId="56257" xr:uid="{00000000-0005-0000-0000-0000905E0000}"/>
    <cellStyle name="Normal 17 4 2 4 4" xfId="25488" xr:uid="{00000000-0005-0000-0000-0000915E0000}"/>
    <cellStyle name="Normal 17 4 2 4 5" xfId="43952" xr:uid="{00000000-0005-0000-0000-0000925E0000}"/>
    <cellStyle name="Normal 17 4 2 5" xfId="9615" xr:uid="{00000000-0005-0000-0000-0000935E0000}"/>
    <cellStyle name="Normal 17 4 2 5 2" xfId="28575" xr:uid="{00000000-0005-0000-0000-0000945E0000}"/>
    <cellStyle name="Normal 17 4 2 5 3" xfId="47039" xr:uid="{00000000-0005-0000-0000-0000955E0000}"/>
    <cellStyle name="Normal 17 4 2 6" xfId="15767" xr:uid="{00000000-0005-0000-0000-0000965E0000}"/>
    <cellStyle name="Normal 17 4 2 6 2" xfId="34727" xr:uid="{00000000-0005-0000-0000-0000975E0000}"/>
    <cellStyle name="Normal 17 4 2 6 3" xfId="53191" xr:uid="{00000000-0005-0000-0000-0000985E0000}"/>
    <cellStyle name="Normal 17 4 2 7" xfId="22422" xr:uid="{00000000-0005-0000-0000-0000995E0000}"/>
    <cellStyle name="Normal 17 4 2 8" xfId="40886" xr:uid="{00000000-0005-0000-0000-00009A5E0000}"/>
    <cellStyle name="Normal 17 4 3" xfId="4093" xr:uid="{00000000-0005-0000-0000-00009B5E0000}"/>
    <cellStyle name="Normal 17 4 3 2" xfId="5706" xr:uid="{00000000-0005-0000-0000-00009C5E0000}"/>
    <cellStyle name="Normal 17 4 3 2 2" xfId="8791" xr:uid="{00000000-0005-0000-0000-00009D5E0000}"/>
    <cellStyle name="Normal 17 4 3 2 2 2" xfId="14983" xr:uid="{00000000-0005-0000-0000-00009E5E0000}"/>
    <cellStyle name="Normal 17 4 3 2 2 2 2" xfId="33943" xr:uid="{00000000-0005-0000-0000-00009F5E0000}"/>
    <cellStyle name="Normal 17 4 3 2 2 2 3" xfId="52407" xr:uid="{00000000-0005-0000-0000-0000A05E0000}"/>
    <cellStyle name="Normal 17 4 3 2 2 3" xfId="21135" xr:uid="{00000000-0005-0000-0000-0000A15E0000}"/>
    <cellStyle name="Normal 17 4 3 2 2 3 2" xfId="40095" xr:uid="{00000000-0005-0000-0000-0000A25E0000}"/>
    <cellStyle name="Normal 17 4 3 2 2 3 3" xfId="58559" xr:uid="{00000000-0005-0000-0000-0000A35E0000}"/>
    <cellStyle name="Normal 17 4 3 2 2 4" xfId="27790" xr:uid="{00000000-0005-0000-0000-0000A45E0000}"/>
    <cellStyle name="Normal 17 4 3 2 2 5" xfId="46254" xr:uid="{00000000-0005-0000-0000-0000A55E0000}"/>
    <cellStyle name="Normal 17 4 3 2 3" xfId="11917" xr:uid="{00000000-0005-0000-0000-0000A65E0000}"/>
    <cellStyle name="Normal 17 4 3 2 3 2" xfId="30877" xr:uid="{00000000-0005-0000-0000-0000A75E0000}"/>
    <cellStyle name="Normal 17 4 3 2 3 3" xfId="49341" xr:uid="{00000000-0005-0000-0000-0000A85E0000}"/>
    <cellStyle name="Normal 17 4 3 2 4" xfId="18069" xr:uid="{00000000-0005-0000-0000-0000A95E0000}"/>
    <cellStyle name="Normal 17 4 3 2 4 2" xfId="37029" xr:uid="{00000000-0005-0000-0000-0000AA5E0000}"/>
    <cellStyle name="Normal 17 4 3 2 4 3" xfId="55493" xr:uid="{00000000-0005-0000-0000-0000AB5E0000}"/>
    <cellStyle name="Normal 17 4 3 2 5" xfId="24724" xr:uid="{00000000-0005-0000-0000-0000AC5E0000}"/>
    <cellStyle name="Normal 17 4 3 2 6" xfId="43188" xr:uid="{00000000-0005-0000-0000-0000AD5E0000}"/>
    <cellStyle name="Normal 17 4 3 3" xfId="7256" xr:uid="{00000000-0005-0000-0000-0000AE5E0000}"/>
    <cellStyle name="Normal 17 4 3 3 2" xfId="13449" xr:uid="{00000000-0005-0000-0000-0000AF5E0000}"/>
    <cellStyle name="Normal 17 4 3 3 2 2" xfId="32409" xr:uid="{00000000-0005-0000-0000-0000B05E0000}"/>
    <cellStyle name="Normal 17 4 3 3 2 3" xfId="50873" xr:uid="{00000000-0005-0000-0000-0000B15E0000}"/>
    <cellStyle name="Normal 17 4 3 3 3" xfId="19601" xr:uid="{00000000-0005-0000-0000-0000B25E0000}"/>
    <cellStyle name="Normal 17 4 3 3 3 2" xfId="38561" xr:uid="{00000000-0005-0000-0000-0000B35E0000}"/>
    <cellStyle name="Normal 17 4 3 3 3 3" xfId="57025" xr:uid="{00000000-0005-0000-0000-0000B45E0000}"/>
    <cellStyle name="Normal 17 4 3 3 4" xfId="26256" xr:uid="{00000000-0005-0000-0000-0000B55E0000}"/>
    <cellStyle name="Normal 17 4 3 3 5" xfId="44720" xr:uid="{00000000-0005-0000-0000-0000B65E0000}"/>
    <cellStyle name="Normal 17 4 3 4" xfId="10383" xr:uid="{00000000-0005-0000-0000-0000B75E0000}"/>
    <cellStyle name="Normal 17 4 3 4 2" xfId="29343" xr:uid="{00000000-0005-0000-0000-0000B85E0000}"/>
    <cellStyle name="Normal 17 4 3 4 3" xfId="47807" xr:uid="{00000000-0005-0000-0000-0000B95E0000}"/>
    <cellStyle name="Normal 17 4 3 5" xfId="16535" xr:uid="{00000000-0005-0000-0000-0000BA5E0000}"/>
    <cellStyle name="Normal 17 4 3 5 2" xfId="35495" xr:uid="{00000000-0005-0000-0000-0000BB5E0000}"/>
    <cellStyle name="Normal 17 4 3 5 3" xfId="53959" xr:uid="{00000000-0005-0000-0000-0000BC5E0000}"/>
    <cellStyle name="Normal 17 4 3 6" xfId="23190" xr:uid="{00000000-0005-0000-0000-0000BD5E0000}"/>
    <cellStyle name="Normal 17 4 3 7" xfId="41654" xr:uid="{00000000-0005-0000-0000-0000BE5E0000}"/>
    <cellStyle name="Normal 17 4 4" xfId="4924" xr:uid="{00000000-0005-0000-0000-0000BF5E0000}"/>
    <cellStyle name="Normal 17 4 4 2" xfId="8022" xr:uid="{00000000-0005-0000-0000-0000C05E0000}"/>
    <cellStyle name="Normal 17 4 4 2 2" xfId="14214" xr:uid="{00000000-0005-0000-0000-0000C15E0000}"/>
    <cellStyle name="Normal 17 4 4 2 2 2" xfId="33174" xr:uid="{00000000-0005-0000-0000-0000C25E0000}"/>
    <cellStyle name="Normal 17 4 4 2 2 3" xfId="51638" xr:uid="{00000000-0005-0000-0000-0000C35E0000}"/>
    <cellStyle name="Normal 17 4 4 2 3" xfId="20366" xr:uid="{00000000-0005-0000-0000-0000C45E0000}"/>
    <cellStyle name="Normal 17 4 4 2 3 2" xfId="39326" xr:uid="{00000000-0005-0000-0000-0000C55E0000}"/>
    <cellStyle name="Normal 17 4 4 2 3 3" xfId="57790" xr:uid="{00000000-0005-0000-0000-0000C65E0000}"/>
    <cellStyle name="Normal 17 4 4 2 4" xfId="27021" xr:uid="{00000000-0005-0000-0000-0000C75E0000}"/>
    <cellStyle name="Normal 17 4 4 2 5" xfId="45485" xr:uid="{00000000-0005-0000-0000-0000C85E0000}"/>
    <cellStyle name="Normal 17 4 4 3" xfId="11148" xr:uid="{00000000-0005-0000-0000-0000C95E0000}"/>
    <cellStyle name="Normal 17 4 4 3 2" xfId="30108" xr:uid="{00000000-0005-0000-0000-0000CA5E0000}"/>
    <cellStyle name="Normal 17 4 4 3 3" xfId="48572" xr:uid="{00000000-0005-0000-0000-0000CB5E0000}"/>
    <cellStyle name="Normal 17 4 4 4" xfId="17300" xr:uid="{00000000-0005-0000-0000-0000CC5E0000}"/>
    <cellStyle name="Normal 17 4 4 4 2" xfId="36260" xr:uid="{00000000-0005-0000-0000-0000CD5E0000}"/>
    <cellStyle name="Normal 17 4 4 4 3" xfId="54724" xr:uid="{00000000-0005-0000-0000-0000CE5E0000}"/>
    <cellStyle name="Normal 17 4 4 5" xfId="23955" xr:uid="{00000000-0005-0000-0000-0000CF5E0000}"/>
    <cellStyle name="Normal 17 4 4 6" xfId="42419" xr:uid="{00000000-0005-0000-0000-0000D05E0000}"/>
    <cellStyle name="Normal 17 4 5" xfId="6487" xr:uid="{00000000-0005-0000-0000-0000D15E0000}"/>
    <cellStyle name="Normal 17 4 5 2" xfId="12680" xr:uid="{00000000-0005-0000-0000-0000D25E0000}"/>
    <cellStyle name="Normal 17 4 5 2 2" xfId="31640" xr:uid="{00000000-0005-0000-0000-0000D35E0000}"/>
    <cellStyle name="Normal 17 4 5 2 3" xfId="50104" xr:uid="{00000000-0005-0000-0000-0000D45E0000}"/>
    <cellStyle name="Normal 17 4 5 3" xfId="18832" xr:uid="{00000000-0005-0000-0000-0000D55E0000}"/>
    <cellStyle name="Normal 17 4 5 3 2" xfId="37792" xr:uid="{00000000-0005-0000-0000-0000D65E0000}"/>
    <cellStyle name="Normal 17 4 5 3 3" xfId="56256" xr:uid="{00000000-0005-0000-0000-0000D75E0000}"/>
    <cellStyle name="Normal 17 4 5 4" xfId="25487" xr:uid="{00000000-0005-0000-0000-0000D85E0000}"/>
    <cellStyle name="Normal 17 4 5 5" xfId="43951" xr:uid="{00000000-0005-0000-0000-0000D95E0000}"/>
    <cellStyle name="Normal 17 4 6" xfId="9614" xr:uid="{00000000-0005-0000-0000-0000DA5E0000}"/>
    <cellStyle name="Normal 17 4 6 2" xfId="28574" xr:uid="{00000000-0005-0000-0000-0000DB5E0000}"/>
    <cellStyle name="Normal 17 4 6 3" xfId="47038" xr:uid="{00000000-0005-0000-0000-0000DC5E0000}"/>
    <cellStyle name="Normal 17 4 7" xfId="15766" xr:uid="{00000000-0005-0000-0000-0000DD5E0000}"/>
    <cellStyle name="Normal 17 4 7 2" xfId="34726" xr:uid="{00000000-0005-0000-0000-0000DE5E0000}"/>
    <cellStyle name="Normal 17 4 7 3" xfId="53190" xr:uid="{00000000-0005-0000-0000-0000DF5E0000}"/>
    <cellStyle name="Normal 17 4 8" xfId="22421" xr:uid="{00000000-0005-0000-0000-0000E05E0000}"/>
    <cellStyle name="Normal 17 4 9" xfId="40885" xr:uid="{00000000-0005-0000-0000-0000E15E0000}"/>
    <cellStyle name="Normal 17 5" xfId="2632" xr:uid="{00000000-0005-0000-0000-0000E25E0000}"/>
    <cellStyle name="Normal 17 5 2" xfId="2633" xr:uid="{00000000-0005-0000-0000-0000E35E0000}"/>
    <cellStyle name="Normal 17 5 2 2" xfId="4095" xr:uid="{00000000-0005-0000-0000-0000E45E0000}"/>
    <cellStyle name="Normal 17 5 2 2 2" xfId="5708" xr:uid="{00000000-0005-0000-0000-0000E55E0000}"/>
    <cellStyle name="Normal 17 5 2 2 2 2" xfId="8793" xr:uid="{00000000-0005-0000-0000-0000E65E0000}"/>
    <cellStyle name="Normal 17 5 2 2 2 2 2" xfId="14985" xr:uid="{00000000-0005-0000-0000-0000E75E0000}"/>
    <cellStyle name="Normal 17 5 2 2 2 2 2 2" xfId="33945" xr:uid="{00000000-0005-0000-0000-0000E85E0000}"/>
    <cellStyle name="Normal 17 5 2 2 2 2 2 3" xfId="52409" xr:uid="{00000000-0005-0000-0000-0000E95E0000}"/>
    <cellStyle name="Normal 17 5 2 2 2 2 3" xfId="21137" xr:uid="{00000000-0005-0000-0000-0000EA5E0000}"/>
    <cellStyle name="Normal 17 5 2 2 2 2 3 2" xfId="40097" xr:uid="{00000000-0005-0000-0000-0000EB5E0000}"/>
    <cellStyle name="Normal 17 5 2 2 2 2 3 3" xfId="58561" xr:uid="{00000000-0005-0000-0000-0000EC5E0000}"/>
    <cellStyle name="Normal 17 5 2 2 2 2 4" xfId="27792" xr:uid="{00000000-0005-0000-0000-0000ED5E0000}"/>
    <cellStyle name="Normal 17 5 2 2 2 2 5" xfId="46256" xr:uid="{00000000-0005-0000-0000-0000EE5E0000}"/>
    <cellStyle name="Normal 17 5 2 2 2 3" xfId="11919" xr:uid="{00000000-0005-0000-0000-0000EF5E0000}"/>
    <cellStyle name="Normal 17 5 2 2 2 3 2" xfId="30879" xr:uid="{00000000-0005-0000-0000-0000F05E0000}"/>
    <cellStyle name="Normal 17 5 2 2 2 3 3" xfId="49343" xr:uid="{00000000-0005-0000-0000-0000F15E0000}"/>
    <cellStyle name="Normal 17 5 2 2 2 4" xfId="18071" xr:uid="{00000000-0005-0000-0000-0000F25E0000}"/>
    <cellStyle name="Normal 17 5 2 2 2 4 2" xfId="37031" xr:uid="{00000000-0005-0000-0000-0000F35E0000}"/>
    <cellStyle name="Normal 17 5 2 2 2 4 3" xfId="55495" xr:uid="{00000000-0005-0000-0000-0000F45E0000}"/>
    <cellStyle name="Normal 17 5 2 2 2 5" xfId="24726" xr:uid="{00000000-0005-0000-0000-0000F55E0000}"/>
    <cellStyle name="Normal 17 5 2 2 2 6" xfId="43190" xr:uid="{00000000-0005-0000-0000-0000F65E0000}"/>
    <cellStyle name="Normal 17 5 2 2 3" xfId="7258" xr:uid="{00000000-0005-0000-0000-0000F75E0000}"/>
    <cellStyle name="Normal 17 5 2 2 3 2" xfId="13451" xr:uid="{00000000-0005-0000-0000-0000F85E0000}"/>
    <cellStyle name="Normal 17 5 2 2 3 2 2" xfId="32411" xr:uid="{00000000-0005-0000-0000-0000F95E0000}"/>
    <cellStyle name="Normal 17 5 2 2 3 2 3" xfId="50875" xr:uid="{00000000-0005-0000-0000-0000FA5E0000}"/>
    <cellStyle name="Normal 17 5 2 2 3 3" xfId="19603" xr:uid="{00000000-0005-0000-0000-0000FB5E0000}"/>
    <cellStyle name="Normal 17 5 2 2 3 3 2" xfId="38563" xr:uid="{00000000-0005-0000-0000-0000FC5E0000}"/>
    <cellStyle name="Normal 17 5 2 2 3 3 3" xfId="57027" xr:uid="{00000000-0005-0000-0000-0000FD5E0000}"/>
    <cellStyle name="Normal 17 5 2 2 3 4" xfId="26258" xr:uid="{00000000-0005-0000-0000-0000FE5E0000}"/>
    <cellStyle name="Normal 17 5 2 2 3 5" xfId="44722" xr:uid="{00000000-0005-0000-0000-0000FF5E0000}"/>
    <cellStyle name="Normal 17 5 2 2 4" xfId="10385" xr:uid="{00000000-0005-0000-0000-0000005F0000}"/>
    <cellStyle name="Normal 17 5 2 2 4 2" xfId="29345" xr:uid="{00000000-0005-0000-0000-0000015F0000}"/>
    <cellStyle name="Normal 17 5 2 2 4 3" xfId="47809" xr:uid="{00000000-0005-0000-0000-0000025F0000}"/>
    <cellStyle name="Normal 17 5 2 2 5" xfId="16537" xr:uid="{00000000-0005-0000-0000-0000035F0000}"/>
    <cellStyle name="Normal 17 5 2 2 5 2" xfId="35497" xr:uid="{00000000-0005-0000-0000-0000045F0000}"/>
    <cellStyle name="Normal 17 5 2 2 5 3" xfId="53961" xr:uid="{00000000-0005-0000-0000-0000055F0000}"/>
    <cellStyle name="Normal 17 5 2 2 6" xfId="23192" xr:uid="{00000000-0005-0000-0000-0000065F0000}"/>
    <cellStyle name="Normal 17 5 2 2 7" xfId="41656" xr:uid="{00000000-0005-0000-0000-0000075F0000}"/>
    <cellStyle name="Normal 17 5 2 3" xfId="4926" xr:uid="{00000000-0005-0000-0000-0000085F0000}"/>
    <cellStyle name="Normal 17 5 2 3 2" xfId="8024" xr:uid="{00000000-0005-0000-0000-0000095F0000}"/>
    <cellStyle name="Normal 17 5 2 3 2 2" xfId="14216" xr:uid="{00000000-0005-0000-0000-00000A5F0000}"/>
    <cellStyle name="Normal 17 5 2 3 2 2 2" xfId="33176" xr:uid="{00000000-0005-0000-0000-00000B5F0000}"/>
    <cellStyle name="Normal 17 5 2 3 2 2 3" xfId="51640" xr:uid="{00000000-0005-0000-0000-00000C5F0000}"/>
    <cellStyle name="Normal 17 5 2 3 2 3" xfId="20368" xr:uid="{00000000-0005-0000-0000-00000D5F0000}"/>
    <cellStyle name="Normal 17 5 2 3 2 3 2" xfId="39328" xr:uid="{00000000-0005-0000-0000-00000E5F0000}"/>
    <cellStyle name="Normal 17 5 2 3 2 3 3" xfId="57792" xr:uid="{00000000-0005-0000-0000-00000F5F0000}"/>
    <cellStyle name="Normal 17 5 2 3 2 4" xfId="27023" xr:uid="{00000000-0005-0000-0000-0000105F0000}"/>
    <cellStyle name="Normal 17 5 2 3 2 5" xfId="45487" xr:uid="{00000000-0005-0000-0000-0000115F0000}"/>
    <cellStyle name="Normal 17 5 2 3 3" xfId="11150" xr:uid="{00000000-0005-0000-0000-0000125F0000}"/>
    <cellStyle name="Normal 17 5 2 3 3 2" xfId="30110" xr:uid="{00000000-0005-0000-0000-0000135F0000}"/>
    <cellStyle name="Normal 17 5 2 3 3 3" xfId="48574" xr:uid="{00000000-0005-0000-0000-0000145F0000}"/>
    <cellStyle name="Normal 17 5 2 3 4" xfId="17302" xr:uid="{00000000-0005-0000-0000-0000155F0000}"/>
    <cellStyle name="Normal 17 5 2 3 4 2" xfId="36262" xr:uid="{00000000-0005-0000-0000-0000165F0000}"/>
    <cellStyle name="Normal 17 5 2 3 4 3" xfId="54726" xr:uid="{00000000-0005-0000-0000-0000175F0000}"/>
    <cellStyle name="Normal 17 5 2 3 5" xfId="23957" xr:uid="{00000000-0005-0000-0000-0000185F0000}"/>
    <cellStyle name="Normal 17 5 2 3 6" xfId="42421" xr:uid="{00000000-0005-0000-0000-0000195F0000}"/>
    <cellStyle name="Normal 17 5 2 4" xfId="6489" xr:uid="{00000000-0005-0000-0000-00001A5F0000}"/>
    <cellStyle name="Normal 17 5 2 4 2" xfId="12682" xr:uid="{00000000-0005-0000-0000-00001B5F0000}"/>
    <cellStyle name="Normal 17 5 2 4 2 2" xfId="31642" xr:uid="{00000000-0005-0000-0000-00001C5F0000}"/>
    <cellStyle name="Normal 17 5 2 4 2 3" xfId="50106" xr:uid="{00000000-0005-0000-0000-00001D5F0000}"/>
    <cellStyle name="Normal 17 5 2 4 3" xfId="18834" xr:uid="{00000000-0005-0000-0000-00001E5F0000}"/>
    <cellStyle name="Normal 17 5 2 4 3 2" xfId="37794" xr:uid="{00000000-0005-0000-0000-00001F5F0000}"/>
    <cellStyle name="Normal 17 5 2 4 3 3" xfId="56258" xr:uid="{00000000-0005-0000-0000-0000205F0000}"/>
    <cellStyle name="Normal 17 5 2 4 4" xfId="25489" xr:uid="{00000000-0005-0000-0000-0000215F0000}"/>
    <cellStyle name="Normal 17 5 2 4 5" xfId="43953" xr:uid="{00000000-0005-0000-0000-0000225F0000}"/>
    <cellStyle name="Normal 17 5 2 5" xfId="9616" xr:uid="{00000000-0005-0000-0000-0000235F0000}"/>
    <cellStyle name="Normal 17 5 2 5 2" xfId="28576" xr:uid="{00000000-0005-0000-0000-0000245F0000}"/>
    <cellStyle name="Normal 17 5 2 5 3" xfId="47040" xr:uid="{00000000-0005-0000-0000-0000255F0000}"/>
    <cellStyle name="Normal 17 5 2 6" xfId="15768" xr:uid="{00000000-0005-0000-0000-0000265F0000}"/>
    <cellStyle name="Normal 17 5 2 6 2" xfId="34728" xr:uid="{00000000-0005-0000-0000-0000275F0000}"/>
    <cellStyle name="Normal 17 5 2 6 3" xfId="53192" xr:uid="{00000000-0005-0000-0000-0000285F0000}"/>
    <cellStyle name="Normal 17 5 2 7" xfId="22423" xr:uid="{00000000-0005-0000-0000-0000295F0000}"/>
    <cellStyle name="Normal 17 5 2 8" xfId="40887" xr:uid="{00000000-0005-0000-0000-00002A5F0000}"/>
    <cellStyle name="Normal 17 6" xfId="2634" xr:uid="{00000000-0005-0000-0000-00002B5F0000}"/>
    <cellStyle name="Normal 17 6 2" xfId="4096" xr:uid="{00000000-0005-0000-0000-00002C5F0000}"/>
    <cellStyle name="Normal 17 6 2 2" xfId="5709" xr:uid="{00000000-0005-0000-0000-00002D5F0000}"/>
    <cellStyle name="Normal 17 6 2 2 2" xfId="8794" xr:uid="{00000000-0005-0000-0000-00002E5F0000}"/>
    <cellStyle name="Normal 17 6 2 2 2 2" xfId="14986" xr:uid="{00000000-0005-0000-0000-00002F5F0000}"/>
    <cellStyle name="Normal 17 6 2 2 2 2 2" xfId="33946" xr:uid="{00000000-0005-0000-0000-0000305F0000}"/>
    <cellStyle name="Normal 17 6 2 2 2 2 3" xfId="52410" xr:uid="{00000000-0005-0000-0000-0000315F0000}"/>
    <cellStyle name="Normal 17 6 2 2 2 3" xfId="21138" xr:uid="{00000000-0005-0000-0000-0000325F0000}"/>
    <cellStyle name="Normal 17 6 2 2 2 3 2" xfId="40098" xr:uid="{00000000-0005-0000-0000-0000335F0000}"/>
    <cellStyle name="Normal 17 6 2 2 2 3 3" xfId="58562" xr:uid="{00000000-0005-0000-0000-0000345F0000}"/>
    <cellStyle name="Normal 17 6 2 2 2 4" xfId="27793" xr:uid="{00000000-0005-0000-0000-0000355F0000}"/>
    <cellStyle name="Normal 17 6 2 2 2 5" xfId="46257" xr:uid="{00000000-0005-0000-0000-0000365F0000}"/>
    <cellStyle name="Normal 17 6 2 2 3" xfId="11920" xr:uid="{00000000-0005-0000-0000-0000375F0000}"/>
    <cellStyle name="Normal 17 6 2 2 3 2" xfId="30880" xr:uid="{00000000-0005-0000-0000-0000385F0000}"/>
    <cellStyle name="Normal 17 6 2 2 3 3" xfId="49344" xr:uid="{00000000-0005-0000-0000-0000395F0000}"/>
    <cellStyle name="Normal 17 6 2 2 4" xfId="18072" xr:uid="{00000000-0005-0000-0000-00003A5F0000}"/>
    <cellStyle name="Normal 17 6 2 2 4 2" xfId="37032" xr:uid="{00000000-0005-0000-0000-00003B5F0000}"/>
    <cellStyle name="Normal 17 6 2 2 4 3" xfId="55496" xr:uid="{00000000-0005-0000-0000-00003C5F0000}"/>
    <cellStyle name="Normal 17 6 2 2 5" xfId="24727" xr:uid="{00000000-0005-0000-0000-00003D5F0000}"/>
    <cellStyle name="Normal 17 6 2 2 6" xfId="43191" xr:uid="{00000000-0005-0000-0000-00003E5F0000}"/>
    <cellStyle name="Normal 17 6 2 3" xfId="7259" xr:uid="{00000000-0005-0000-0000-00003F5F0000}"/>
    <cellStyle name="Normal 17 6 2 3 2" xfId="13452" xr:uid="{00000000-0005-0000-0000-0000405F0000}"/>
    <cellStyle name="Normal 17 6 2 3 2 2" xfId="32412" xr:uid="{00000000-0005-0000-0000-0000415F0000}"/>
    <cellStyle name="Normal 17 6 2 3 2 3" xfId="50876" xr:uid="{00000000-0005-0000-0000-0000425F0000}"/>
    <cellStyle name="Normal 17 6 2 3 3" xfId="19604" xr:uid="{00000000-0005-0000-0000-0000435F0000}"/>
    <cellStyle name="Normal 17 6 2 3 3 2" xfId="38564" xr:uid="{00000000-0005-0000-0000-0000445F0000}"/>
    <cellStyle name="Normal 17 6 2 3 3 3" xfId="57028" xr:uid="{00000000-0005-0000-0000-0000455F0000}"/>
    <cellStyle name="Normal 17 6 2 3 4" xfId="26259" xr:uid="{00000000-0005-0000-0000-0000465F0000}"/>
    <cellStyle name="Normal 17 6 2 3 5" xfId="44723" xr:uid="{00000000-0005-0000-0000-0000475F0000}"/>
    <cellStyle name="Normal 17 6 2 4" xfId="10386" xr:uid="{00000000-0005-0000-0000-0000485F0000}"/>
    <cellStyle name="Normal 17 6 2 4 2" xfId="29346" xr:uid="{00000000-0005-0000-0000-0000495F0000}"/>
    <cellStyle name="Normal 17 6 2 4 3" xfId="47810" xr:uid="{00000000-0005-0000-0000-00004A5F0000}"/>
    <cellStyle name="Normal 17 6 2 5" xfId="16538" xr:uid="{00000000-0005-0000-0000-00004B5F0000}"/>
    <cellStyle name="Normal 17 6 2 5 2" xfId="35498" xr:uid="{00000000-0005-0000-0000-00004C5F0000}"/>
    <cellStyle name="Normal 17 6 2 5 3" xfId="53962" xr:uid="{00000000-0005-0000-0000-00004D5F0000}"/>
    <cellStyle name="Normal 17 6 2 6" xfId="23193" xr:uid="{00000000-0005-0000-0000-00004E5F0000}"/>
    <cellStyle name="Normal 17 6 2 7" xfId="41657" xr:uid="{00000000-0005-0000-0000-00004F5F0000}"/>
    <cellStyle name="Normal 17 6 3" xfId="4927" xr:uid="{00000000-0005-0000-0000-0000505F0000}"/>
    <cellStyle name="Normal 17 6 3 2" xfId="8025" xr:uid="{00000000-0005-0000-0000-0000515F0000}"/>
    <cellStyle name="Normal 17 6 3 2 2" xfId="14217" xr:uid="{00000000-0005-0000-0000-0000525F0000}"/>
    <cellStyle name="Normal 17 6 3 2 2 2" xfId="33177" xr:uid="{00000000-0005-0000-0000-0000535F0000}"/>
    <cellStyle name="Normal 17 6 3 2 2 3" xfId="51641" xr:uid="{00000000-0005-0000-0000-0000545F0000}"/>
    <cellStyle name="Normal 17 6 3 2 3" xfId="20369" xr:uid="{00000000-0005-0000-0000-0000555F0000}"/>
    <cellStyle name="Normal 17 6 3 2 3 2" xfId="39329" xr:uid="{00000000-0005-0000-0000-0000565F0000}"/>
    <cellStyle name="Normal 17 6 3 2 3 3" xfId="57793" xr:uid="{00000000-0005-0000-0000-0000575F0000}"/>
    <cellStyle name="Normal 17 6 3 2 4" xfId="27024" xr:uid="{00000000-0005-0000-0000-0000585F0000}"/>
    <cellStyle name="Normal 17 6 3 2 5" xfId="45488" xr:uid="{00000000-0005-0000-0000-0000595F0000}"/>
    <cellStyle name="Normal 17 6 3 3" xfId="11151" xr:uid="{00000000-0005-0000-0000-00005A5F0000}"/>
    <cellStyle name="Normal 17 6 3 3 2" xfId="30111" xr:uid="{00000000-0005-0000-0000-00005B5F0000}"/>
    <cellStyle name="Normal 17 6 3 3 3" xfId="48575" xr:uid="{00000000-0005-0000-0000-00005C5F0000}"/>
    <cellStyle name="Normal 17 6 3 4" xfId="17303" xr:uid="{00000000-0005-0000-0000-00005D5F0000}"/>
    <cellStyle name="Normal 17 6 3 4 2" xfId="36263" xr:uid="{00000000-0005-0000-0000-00005E5F0000}"/>
    <cellStyle name="Normal 17 6 3 4 3" xfId="54727" xr:uid="{00000000-0005-0000-0000-00005F5F0000}"/>
    <cellStyle name="Normal 17 6 3 5" xfId="23958" xr:uid="{00000000-0005-0000-0000-0000605F0000}"/>
    <cellStyle name="Normal 17 6 3 6" xfId="42422" xr:uid="{00000000-0005-0000-0000-0000615F0000}"/>
    <cellStyle name="Normal 17 6 4" xfId="6490" xr:uid="{00000000-0005-0000-0000-0000625F0000}"/>
    <cellStyle name="Normal 17 6 4 2" xfId="12683" xr:uid="{00000000-0005-0000-0000-0000635F0000}"/>
    <cellStyle name="Normal 17 6 4 2 2" xfId="31643" xr:uid="{00000000-0005-0000-0000-0000645F0000}"/>
    <cellStyle name="Normal 17 6 4 2 3" xfId="50107" xr:uid="{00000000-0005-0000-0000-0000655F0000}"/>
    <cellStyle name="Normal 17 6 4 3" xfId="18835" xr:uid="{00000000-0005-0000-0000-0000665F0000}"/>
    <cellStyle name="Normal 17 6 4 3 2" xfId="37795" xr:uid="{00000000-0005-0000-0000-0000675F0000}"/>
    <cellStyle name="Normal 17 6 4 3 3" xfId="56259" xr:uid="{00000000-0005-0000-0000-0000685F0000}"/>
    <cellStyle name="Normal 17 6 4 4" xfId="25490" xr:uid="{00000000-0005-0000-0000-0000695F0000}"/>
    <cellStyle name="Normal 17 6 4 5" xfId="43954" xr:uid="{00000000-0005-0000-0000-00006A5F0000}"/>
    <cellStyle name="Normal 17 6 5" xfId="9617" xr:uid="{00000000-0005-0000-0000-00006B5F0000}"/>
    <cellStyle name="Normal 17 6 5 2" xfId="28577" xr:uid="{00000000-0005-0000-0000-00006C5F0000}"/>
    <cellStyle name="Normal 17 6 5 3" xfId="47041" xr:uid="{00000000-0005-0000-0000-00006D5F0000}"/>
    <cellStyle name="Normal 17 6 6" xfId="15769" xr:uid="{00000000-0005-0000-0000-00006E5F0000}"/>
    <cellStyle name="Normal 17 6 6 2" xfId="34729" xr:uid="{00000000-0005-0000-0000-00006F5F0000}"/>
    <cellStyle name="Normal 17 6 6 3" xfId="53193" xr:uid="{00000000-0005-0000-0000-0000705F0000}"/>
    <cellStyle name="Normal 17 6 7" xfId="22424" xr:uid="{00000000-0005-0000-0000-0000715F0000}"/>
    <cellStyle name="Normal 17 6 8" xfId="40888" xr:uid="{00000000-0005-0000-0000-0000725F0000}"/>
    <cellStyle name="Normal 17 7" xfId="2621" xr:uid="{00000000-0005-0000-0000-0000735F0000}"/>
    <cellStyle name="Normal 18" xfId="88" xr:uid="{00000000-0005-0000-0000-0000745F0000}"/>
    <cellStyle name="Normal 18 2" xfId="2635" xr:uid="{00000000-0005-0000-0000-0000755F0000}"/>
    <cellStyle name="Normal 19" xfId="89" xr:uid="{00000000-0005-0000-0000-0000765F0000}"/>
    <cellStyle name="Normal 19 2" xfId="2637" xr:uid="{00000000-0005-0000-0000-0000775F0000}"/>
    <cellStyle name="Normal 19 2 2" xfId="2638" xr:uid="{00000000-0005-0000-0000-0000785F0000}"/>
    <cellStyle name="Normal 19 2 2 2" xfId="2639" xr:uid="{00000000-0005-0000-0000-0000795F0000}"/>
    <cellStyle name="Normal 19 2 3" xfId="2640" xr:uid="{00000000-0005-0000-0000-00007A5F0000}"/>
    <cellStyle name="Normal 19 3" xfId="2641" xr:uid="{00000000-0005-0000-0000-00007B5F0000}"/>
    <cellStyle name="Normal 2" xfId="20" xr:uid="{00000000-0005-0000-0000-00007C5F0000}"/>
    <cellStyle name="Normal 2 10" xfId="244" xr:uid="{00000000-0005-0000-0000-00007D5F0000}"/>
    <cellStyle name="Normal 2 10 2" xfId="3750" xr:uid="{00000000-0005-0000-0000-00007E5F0000}"/>
    <cellStyle name="Normal 2 10 3" xfId="2642" xr:uid="{00000000-0005-0000-0000-00007F5F0000}"/>
    <cellStyle name="Normal 2 10 3 2" xfId="4097" xr:uid="{00000000-0005-0000-0000-0000805F0000}"/>
    <cellStyle name="Normal 2 10 3 2 2" xfId="5710" xr:uid="{00000000-0005-0000-0000-0000815F0000}"/>
    <cellStyle name="Normal 2 10 3 2 2 2" xfId="8795" xr:uid="{00000000-0005-0000-0000-0000825F0000}"/>
    <cellStyle name="Normal 2 10 3 2 2 2 2" xfId="14987" xr:uid="{00000000-0005-0000-0000-0000835F0000}"/>
    <cellStyle name="Normal 2 10 3 2 2 2 2 2" xfId="33947" xr:uid="{00000000-0005-0000-0000-0000845F0000}"/>
    <cellStyle name="Normal 2 10 3 2 2 2 2 3" xfId="52411" xr:uid="{00000000-0005-0000-0000-0000855F0000}"/>
    <cellStyle name="Normal 2 10 3 2 2 2 3" xfId="21139" xr:uid="{00000000-0005-0000-0000-0000865F0000}"/>
    <cellStyle name="Normal 2 10 3 2 2 2 3 2" xfId="40099" xr:uid="{00000000-0005-0000-0000-0000875F0000}"/>
    <cellStyle name="Normal 2 10 3 2 2 2 3 3" xfId="58563" xr:uid="{00000000-0005-0000-0000-0000885F0000}"/>
    <cellStyle name="Normal 2 10 3 2 2 2 4" xfId="27794" xr:uid="{00000000-0005-0000-0000-0000895F0000}"/>
    <cellStyle name="Normal 2 10 3 2 2 2 5" xfId="46258" xr:uid="{00000000-0005-0000-0000-00008A5F0000}"/>
    <cellStyle name="Normal 2 10 3 2 2 3" xfId="11921" xr:uid="{00000000-0005-0000-0000-00008B5F0000}"/>
    <cellStyle name="Normal 2 10 3 2 2 3 2" xfId="30881" xr:uid="{00000000-0005-0000-0000-00008C5F0000}"/>
    <cellStyle name="Normal 2 10 3 2 2 3 3" xfId="49345" xr:uid="{00000000-0005-0000-0000-00008D5F0000}"/>
    <cellStyle name="Normal 2 10 3 2 2 4" xfId="18073" xr:uid="{00000000-0005-0000-0000-00008E5F0000}"/>
    <cellStyle name="Normal 2 10 3 2 2 4 2" xfId="37033" xr:uid="{00000000-0005-0000-0000-00008F5F0000}"/>
    <cellStyle name="Normal 2 10 3 2 2 4 3" xfId="55497" xr:uid="{00000000-0005-0000-0000-0000905F0000}"/>
    <cellStyle name="Normal 2 10 3 2 2 5" xfId="24728" xr:uid="{00000000-0005-0000-0000-0000915F0000}"/>
    <cellStyle name="Normal 2 10 3 2 2 6" xfId="43192" xr:uid="{00000000-0005-0000-0000-0000925F0000}"/>
    <cellStyle name="Normal 2 10 3 2 3" xfId="7260" xr:uid="{00000000-0005-0000-0000-0000935F0000}"/>
    <cellStyle name="Normal 2 10 3 2 3 2" xfId="13453" xr:uid="{00000000-0005-0000-0000-0000945F0000}"/>
    <cellStyle name="Normal 2 10 3 2 3 2 2" xfId="32413" xr:uid="{00000000-0005-0000-0000-0000955F0000}"/>
    <cellStyle name="Normal 2 10 3 2 3 2 3" xfId="50877" xr:uid="{00000000-0005-0000-0000-0000965F0000}"/>
    <cellStyle name="Normal 2 10 3 2 3 3" xfId="19605" xr:uid="{00000000-0005-0000-0000-0000975F0000}"/>
    <cellStyle name="Normal 2 10 3 2 3 3 2" xfId="38565" xr:uid="{00000000-0005-0000-0000-0000985F0000}"/>
    <cellStyle name="Normal 2 10 3 2 3 3 3" xfId="57029" xr:uid="{00000000-0005-0000-0000-0000995F0000}"/>
    <cellStyle name="Normal 2 10 3 2 3 4" xfId="26260" xr:uid="{00000000-0005-0000-0000-00009A5F0000}"/>
    <cellStyle name="Normal 2 10 3 2 3 5" xfId="44724" xr:uid="{00000000-0005-0000-0000-00009B5F0000}"/>
    <cellStyle name="Normal 2 10 3 2 4" xfId="10387" xr:uid="{00000000-0005-0000-0000-00009C5F0000}"/>
    <cellStyle name="Normal 2 10 3 2 4 2" xfId="29347" xr:uid="{00000000-0005-0000-0000-00009D5F0000}"/>
    <cellStyle name="Normal 2 10 3 2 4 3" xfId="47811" xr:uid="{00000000-0005-0000-0000-00009E5F0000}"/>
    <cellStyle name="Normal 2 10 3 2 5" xfId="16539" xr:uid="{00000000-0005-0000-0000-00009F5F0000}"/>
    <cellStyle name="Normal 2 10 3 2 5 2" xfId="35499" xr:uid="{00000000-0005-0000-0000-0000A05F0000}"/>
    <cellStyle name="Normal 2 10 3 2 5 3" xfId="53963" xr:uid="{00000000-0005-0000-0000-0000A15F0000}"/>
    <cellStyle name="Normal 2 10 3 2 6" xfId="23194" xr:uid="{00000000-0005-0000-0000-0000A25F0000}"/>
    <cellStyle name="Normal 2 10 3 2 7" xfId="41658" xr:uid="{00000000-0005-0000-0000-0000A35F0000}"/>
    <cellStyle name="Normal 2 10 3 3" xfId="4928" xr:uid="{00000000-0005-0000-0000-0000A45F0000}"/>
    <cellStyle name="Normal 2 10 3 3 2" xfId="8026" xr:uid="{00000000-0005-0000-0000-0000A55F0000}"/>
    <cellStyle name="Normal 2 10 3 3 2 2" xfId="14218" xr:uid="{00000000-0005-0000-0000-0000A65F0000}"/>
    <cellStyle name="Normal 2 10 3 3 2 2 2" xfId="33178" xr:uid="{00000000-0005-0000-0000-0000A75F0000}"/>
    <cellStyle name="Normal 2 10 3 3 2 2 3" xfId="51642" xr:uid="{00000000-0005-0000-0000-0000A85F0000}"/>
    <cellStyle name="Normal 2 10 3 3 2 3" xfId="20370" xr:uid="{00000000-0005-0000-0000-0000A95F0000}"/>
    <cellStyle name="Normal 2 10 3 3 2 3 2" xfId="39330" xr:uid="{00000000-0005-0000-0000-0000AA5F0000}"/>
    <cellStyle name="Normal 2 10 3 3 2 3 3" xfId="57794" xr:uid="{00000000-0005-0000-0000-0000AB5F0000}"/>
    <cellStyle name="Normal 2 10 3 3 2 4" xfId="27025" xr:uid="{00000000-0005-0000-0000-0000AC5F0000}"/>
    <cellStyle name="Normal 2 10 3 3 2 5" xfId="45489" xr:uid="{00000000-0005-0000-0000-0000AD5F0000}"/>
    <cellStyle name="Normal 2 10 3 3 3" xfId="11152" xr:uid="{00000000-0005-0000-0000-0000AE5F0000}"/>
    <cellStyle name="Normal 2 10 3 3 3 2" xfId="30112" xr:uid="{00000000-0005-0000-0000-0000AF5F0000}"/>
    <cellStyle name="Normal 2 10 3 3 3 3" xfId="48576" xr:uid="{00000000-0005-0000-0000-0000B05F0000}"/>
    <cellStyle name="Normal 2 10 3 3 4" xfId="17304" xr:uid="{00000000-0005-0000-0000-0000B15F0000}"/>
    <cellStyle name="Normal 2 10 3 3 4 2" xfId="36264" xr:uid="{00000000-0005-0000-0000-0000B25F0000}"/>
    <cellStyle name="Normal 2 10 3 3 4 3" xfId="54728" xr:uid="{00000000-0005-0000-0000-0000B35F0000}"/>
    <cellStyle name="Normal 2 10 3 3 5" xfId="23959" xr:uid="{00000000-0005-0000-0000-0000B45F0000}"/>
    <cellStyle name="Normal 2 10 3 3 6" xfId="42423" xr:uid="{00000000-0005-0000-0000-0000B55F0000}"/>
    <cellStyle name="Normal 2 10 3 4" xfId="6491" xr:uid="{00000000-0005-0000-0000-0000B65F0000}"/>
    <cellStyle name="Normal 2 10 3 4 2" xfId="12684" xr:uid="{00000000-0005-0000-0000-0000B75F0000}"/>
    <cellStyle name="Normal 2 10 3 4 2 2" xfId="31644" xr:uid="{00000000-0005-0000-0000-0000B85F0000}"/>
    <cellStyle name="Normal 2 10 3 4 2 3" xfId="50108" xr:uid="{00000000-0005-0000-0000-0000B95F0000}"/>
    <cellStyle name="Normal 2 10 3 4 3" xfId="18836" xr:uid="{00000000-0005-0000-0000-0000BA5F0000}"/>
    <cellStyle name="Normal 2 10 3 4 3 2" xfId="37796" xr:uid="{00000000-0005-0000-0000-0000BB5F0000}"/>
    <cellStyle name="Normal 2 10 3 4 3 3" xfId="56260" xr:uid="{00000000-0005-0000-0000-0000BC5F0000}"/>
    <cellStyle name="Normal 2 10 3 4 4" xfId="25491" xr:uid="{00000000-0005-0000-0000-0000BD5F0000}"/>
    <cellStyle name="Normal 2 10 3 4 5" xfId="43955" xr:uid="{00000000-0005-0000-0000-0000BE5F0000}"/>
    <cellStyle name="Normal 2 10 3 5" xfId="9618" xr:uid="{00000000-0005-0000-0000-0000BF5F0000}"/>
    <cellStyle name="Normal 2 10 3 5 2" xfId="28578" xr:uid="{00000000-0005-0000-0000-0000C05F0000}"/>
    <cellStyle name="Normal 2 10 3 5 3" xfId="47042" xr:uid="{00000000-0005-0000-0000-0000C15F0000}"/>
    <cellStyle name="Normal 2 10 3 6" xfId="15770" xr:uid="{00000000-0005-0000-0000-0000C25F0000}"/>
    <cellStyle name="Normal 2 10 3 6 2" xfId="34730" xr:uid="{00000000-0005-0000-0000-0000C35F0000}"/>
    <cellStyle name="Normal 2 10 3 6 3" xfId="53194" xr:uid="{00000000-0005-0000-0000-0000C45F0000}"/>
    <cellStyle name="Normal 2 10 3 7" xfId="22425" xr:uid="{00000000-0005-0000-0000-0000C55F0000}"/>
    <cellStyle name="Normal 2 10 3 8" xfId="40889" xr:uid="{00000000-0005-0000-0000-0000C65F0000}"/>
    <cellStyle name="Normal 2 11" xfId="412" xr:uid="{00000000-0005-0000-0000-0000C75F0000}"/>
    <cellStyle name="Normal 2 11 2" xfId="3751" xr:uid="{00000000-0005-0000-0000-0000C85F0000}"/>
    <cellStyle name="Normal 2 11 3" xfId="2643" xr:uid="{00000000-0005-0000-0000-0000C95F0000}"/>
    <cellStyle name="Normal 2 11 3 2" xfId="4098" xr:uid="{00000000-0005-0000-0000-0000CA5F0000}"/>
    <cellStyle name="Normal 2 11 3 2 2" xfId="5711" xr:uid="{00000000-0005-0000-0000-0000CB5F0000}"/>
    <cellStyle name="Normal 2 11 3 2 2 2" xfId="8796" xr:uid="{00000000-0005-0000-0000-0000CC5F0000}"/>
    <cellStyle name="Normal 2 11 3 2 2 2 2" xfId="14988" xr:uid="{00000000-0005-0000-0000-0000CD5F0000}"/>
    <cellStyle name="Normal 2 11 3 2 2 2 2 2" xfId="33948" xr:uid="{00000000-0005-0000-0000-0000CE5F0000}"/>
    <cellStyle name="Normal 2 11 3 2 2 2 2 3" xfId="52412" xr:uid="{00000000-0005-0000-0000-0000CF5F0000}"/>
    <cellStyle name="Normal 2 11 3 2 2 2 3" xfId="21140" xr:uid="{00000000-0005-0000-0000-0000D05F0000}"/>
    <cellStyle name="Normal 2 11 3 2 2 2 3 2" xfId="40100" xr:uid="{00000000-0005-0000-0000-0000D15F0000}"/>
    <cellStyle name="Normal 2 11 3 2 2 2 3 3" xfId="58564" xr:uid="{00000000-0005-0000-0000-0000D25F0000}"/>
    <cellStyle name="Normal 2 11 3 2 2 2 4" xfId="27795" xr:uid="{00000000-0005-0000-0000-0000D35F0000}"/>
    <cellStyle name="Normal 2 11 3 2 2 2 5" xfId="46259" xr:uid="{00000000-0005-0000-0000-0000D45F0000}"/>
    <cellStyle name="Normal 2 11 3 2 2 3" xfId="11922" xr:uid="{00000000-0005-0000-0000-0000D55F0000}"/>
    <cellStyle name="Normal 2 11 3 2 2 3 2" xfId="30882" xr:uid="{00000000-0005-0000-0000-0000D65F0000}"/>
    <cellStyle name="Normal 2 11 3 2 2 3 3" xfId="49346" xr:uid="{00000000-0005-0000-0000-0000D75F0000}"/>
    <cellStyle name="Normal 2 11 3 2 2 4" xfId="18074" xr:uid="{00000000-0005-0000-0000-0000D85F0000}"/>
    <cellStyle name="Normal 2 11 3 2 2 4 2" xfId="37034" xr:uid="{00000000-0005-0000-0000-0000D95F0000}"/>
    <cellStyle name="Normal 2 11 3 2 2 4 3" xfId="55498" xr:uid="{00000000-0005-0000-0000-0000DA5F0000}"/>
    <cellStyle name="Normal 2 11 3 2 2 5" xfId="24729" xr:uid="{00000000-0005-0000-0000-0000DB5F0000}"/>
    <cellStyle name="Normal 2 11 3 2 2 6" xfId="43193" xr:uid="{00000000-0005-0000-0000-0000DC5F0000}"/>
    <cellStyle name="Normal 2 11 3 2 3" xfId="7261" xr:uid="{00000000-0005-0000-0000-0000DD5F0000}"/>
    <cellStyle name="Normal 2 11 3 2 3 2" xfId="13454" xr:uid="{00000000-0005-0000-0000-0000DE5F0000}"/>
    <cellStyle name="Normal 2 11 3 2 3 2 2" xfId="32414" xr:uid="{00000000-0005-0000-0000-0000DF5F0000}"/>
    <cellStyle name="Normal 2 11 3 2 3 2 3" xfId="50878" xr:uid="{00000000-0005-0000-0000-0000E05F0000}"/>
    <cellStyle name="Normal 2 11 3 2 3 3" xfId="19606" xr:uid="{00000000-0005-0000-0000-0000E15F0000}"/>
    <cellStyle name="Normal 2 11 3 2 3 3 2" xfId="38566" xr:uid="{00000000-0005-0000-0000-0000E25F0000}"/>
    <cellStyle name="Normal 2 11 3 2 3 3 3" xfId="57030" xr:uid="{00000000-0005-0000-0000-0000E35F0000}"/>
    <cellStyle name="Normal 2 11 3 2 3 4" xfId="26261" xr:uid="{00000000-0005-0000-0000-0000E45F0000}"/>
    <cellStyle name="Normal 2 11 3 2 3 5" xfId="44725" xr:uid="{00000000-0005-0000-0000-0000E55F0000}"/>
    <cellStyle name="Normal 2 11 3 2 4" xfId="10388" xr:uid="{00000000-0005-0000-0000-0000E65F0000}"/>
    <cellStyle name="Normal 2 11 3 2 4 2" xfId="29348" xr:uid="{00000000-0005-0000-0000-0000E75F0000}"/>
    <cellStyle name="Normal 2 11 3 2 4 3" xfId="47812" xr:uid="{00000000-0005-0000-0000-0000E85F0000}"/>
    <cellStyle name="Normal 2 11 3 2 5" xfId="16540" xr:uid="{00000000-0005-0000-0000-0000E95F0000}"/>
    <cellStyle name="Normal 2 11 3 2 5 2" xfId="35500" xr:uid="{00000000-0005-0000-0000-0000EA5F0000}"/>
    <cellStyle name="Normal 2 11 3 2 5 3" xfId="53964" xr:uid="{00000000-0005-0000-0000-0000EB5F0000}"/>
    <cellStyle name="Normal 2 11 3 2 6" xfId="23195" xr:uid="{00000000-0005-0000-0000-0000EC5F0000}"/>
    <cellStyle name="Normal 2 11 3 2 7" xfId="41659" xr:uid="{00000000-0005-0000-0000-0000ED5F0000}"/>
    <cellStyle name="Normal 2 11 3 3" xfId="4929" xr:uid="{00000000-0005-0000-0000-0000EE5F0000}"/>
    <cellStyle name="Normal 2 11 3 3 2" xfId="8027" xr:uid="{00000000-0005-0000-0000-0000EF5F0000}"/>
    <cellStyle name="Normal 2 11 3 3 2 2" xfId="14219" xr:uid="{00000000-0005-0000-0000-0000F05F0000}"/>
    <cellStyle name="Normal 2 11 3 3 2 2 2" xfId="33179" xr:uid="{00000000-0005-0000-0000-0000F15F0000}"/>
    <cellStyle name="Normal 2 11 3 3 2 2 3" xfId="51643" xr:uid="{00000000-0005-0000-0000-0000F25F0000}"/>
    <cellStyle name="Normal 2 11 3 3 2 3" xfId="20371" xr:uid="{00000000-0005-0000-0000-0000F35F0000}"/>
    <cellStyle name="Normal 2 11 3 3 2 3 2" xfId="39331" xr:uid="{00000000-0005-0000-0000-0000F45F0000}"/>
    <cellStyle name="Normal 2 11 3 3 2 3 3" xfId="57795" xr:uid="{00000000-0005-0000-0000-0000F55F0000}"/>
    <cellStyle name="Normal 2 11 3 3 2 4" xfId="27026" xr:uid="{00000000-0005-0000-0000-0000F65F0000}"/>
    <cellStyle name="Normal 2 11 3 3 2 5" xfId="45490" xr:uid="{00000000-0005-0000-0000-0000F75F0000}"/>
    <cellStyle name="Normal 2 11 3 3 3" xfId="11153" xr:uid="{00000000-0005-0000-0000-0000F85F0000}"/>
    <cellStyle name="Normal 2 11 3 3 3 2" xfId="30113" xr:uid="{00000000-0005-0000-0000-0000F95F0000}"/>
    <cellStyle name="Normal 2 11 3 3 3 3" xfId="48577" xr:uid="{00000000-0005-0000-0000-0000FA5F0000}"/>
    <cellStyle name="Normal 2 11 3 3 4" xfId="17305" xr:uid="{00000000-0005-0000-0000-0000FB5F0000}"/>
    <cellStyle name="Normal 2 11 3 3 4 2" xfId="36265" xr:uid="{00000000-0005-0000-0000-0000FC5F0000}"/>
    <cellStyle name="Normal 2 11 3 3 4 3" xfId="54729" xr:uid="{00000000-0005-0000-0000-0000FD5F0000}"/>
    <cellStyle name="Normal 2 11 3 3 5" xfId="23960" xr:uid="{00000000-0005-0000-0000-0000FE5F0000}"/>
    <cellStyle name="Normal 2 11 3 3 6" xfId="42424" xr:uid="{00000000-0005-0000-0000-0000FF5F0000}"/>
    <cellStyle name="Normal 2 11 3 4" xfId="6492" xr:uid="{00000000-0005-0000-0000-000000600000}"/>
    <cellStyle name="Normal 2 11 3 4 2" xfId="12685" xr:uid="{00000000-0005-0000-0000-000001600000}"/>
    <cellStyle name="Normal 2 11 3 4 2 2" xfId="31645" xr:uid="{00000000-0005-0000-0000-000002600000}"/>
    <cellStyle name="Normal 2 11 3 4 2 3" xfId="50109" xr:uid="{00000000-0005-0000-0000-000003600000}"/>
    <cellStyle name="Normal 2 11 3 4 3" xfId="18837" xr:uid="{00000000-0005-0000-0000-000004600000}"/>
    <cellStyle name="Normal 2 11 3 4 3 2" xfId="37797" xr:uid="{00000000-0005-0000-0000-000005600000}"/>
    <cellStyle name="Normal 2 11 3 4 3 3" xfId="56261" xr:uid="{00000000-0005-0000-0000-000006600000}"/>
    <cellStyle name="Normal 2 11 3 4 4" xfId="25492" xr:uid="{00000000-0005-0000-0000-000007600000}"/>
    <cellStyle name="Normal 2 11 3 4 5" xfId="43956" xr:uid="{00000000-0005-0000-0000-000008600000}"/>
    <cellStyle name="Normal 2 11 3 5" xfId="9619" xr:uid="{00000000-0005-0000-0000-000009600000}"/>
    <cellStyle name="Normal 2 11 3 5 2" xfId="28579" xr:uid="{00000000-0005-0000-0000-00000A600000}"/>
    <cellStyle name="Normal 2 11 3 5 3" xfId="47043" xr:uid="{00000000-0005-0000-0000-00000B600000}"/>
    <cellStyle name="Normal 2 11 3 6" xfId="15771" xr:uid="{00000000-0005-0000-0000-00000C600000}"/>
    <cellStyle name="Normal 2 11 3 6 2" xfId="34731" xr:uid="{00000000-0005-0000-0000-00000D600000}"/>
    <cellStyle name="Normal 2 11 3 6 3" xfId="53195" xr:uid="{00000000-0005-0000-0000-00000E600000}"/>
    <cellStyle name="Normal 2 11 3 7" xfId="22426" xr:uid="{00000000-0005-0000-0000-00000F600000}"/>
    <cellStyle name="Normal 2 11 3 8" xfId="40890" xr:uid="{00000000-0005-0000-0000-000010600000}"/>
    <cellStyle name="Normal 2 12" xfId="346" xr:uid="{00000000-0005-0000-0000-000011600000}"/>
    <cellStyle name="Normal 2 12 2" xfId="3752" xr:uid="{00000000-0005-0000-0000-000012600000}"/>
    <cellStyle name="Normal 2 12 3" xfId="2644" xr:uid="{00000000-0005-0000-0000-000013600000}"/>
    <cellStyle name="Normal 2 12 3 2" xfId="4099" xr:uid="{00000000-0005-0000-0000-000014600000}"/>
    <cellStyle name="Normal 2 12 3 2 2" xfId="5712" xr:uid="{00000000-0005-0000-0000-000015600000}"/>
    <cellStyle name="Normal 2 12 3 2 2 2" xfId="8797" xr:uid="{00000000-0005-0000-0000-000016600000}"/>
    <cellStyle name="Normal 2 12 3 2 2 2 2" xfId="14989" xr:uid="{00000000-0005-0000-0000-000017600000}"/>
    <cellStyle name="Normal 2 12 3 2 2 2 2 2" xfId="33949" xr:uid="{00000000-0005-0000-0000-000018600000}"/>
    <cellStyle name="Normal 2 12 3 2 2 2 2 3" xfId="52413" xr:uid="{00000000-0005-0000-0000-000019600000}"/>
    <cellStyle name="Normal 2 12 3 2 2 2 3" xfId="21141" xr:uid="{00000000-0005-0000-0000-00001A600000}"/>
    <cellStyle name="Normal 2 12 3 2 2 2 3 2" xfId="40101" xr:uid="{00000000-0005-0000-0000-00001B600000}"/>
    <cellStyle name="Normal 2 12 3 2 2 2 3 3" xfId="58565" xr:uid="{00000000-0005-0000-0000-00001C600000}"/>
    <cellStyle name="Normal 2 12 3 2 2 2 4" xfId="27796" xr:uid="{00000000-0005-0000-0000-00001D600000}"/>
    <cellStyle name="Normal 2 12 3 2 2 2 5" xfId="46260" xr:uid="{00000000-0005-0000-0000-00001E600000}"/>
    <cellStyle name="Normal 2 12 3 2 2 3" xfId="11923" xr:uid="{00000000-0005-0000-0000-00001F600000}"/>
    <cellStyle name="Normal 2 12 3 2 2 3 2" xfId="30883" xr:uid="{00000000-0005-0000-0000-000020600000}"/>
    <cellStyle name="Normal 2 12 3 2 2 3 3" xfId="49347" xr:uid="{00000000-0005-0000-0000-000021600000}"/>
    <cellStyle name="Normal 2 12 3 2 2 4" xfId="18075" xr:uid="{00000000-0005-0000-0000-000022600000}"/>
    <cellStyle name="Normal 2 12 3 2 2 4 2" xfId="37035" xr:uid="{00000000-0005-0000-0000-000023600000}"/>
    <cellStyle name="Normal 2 12 3 2 2 4 3" xfId="55499" xr:uid="{00000000-0005-0000-0000-000024600000}"/>
    <cellStyle name="Normal 2 12 3 2 2 5" xfId="24730" xr:uid="{00000000-0005-0000-0000-000025600000}"/>
    <cellStyle name="Normal 2 12 3 2 2 6" xfId="43194" xr:uid="{00000000-0005-0000-0000-000026600000}"/>
    <cellStyle name="Normal 2 12 3 2 3" xfId="7262" xr:uid="{00000000-0005-0000-0000-000027600000}"/>
    <cellStyle name="Normal 2 12 3 2 3 2" xfId="13455" xr:uid="{00000000-0005-0000-0000-000028600000}"/>
    <cellStyle name="Normal 2 12 3 2 3 2 2" xfId="32415" xr:uid="{00000000-0005-0000-0000-000029600000}"/>
    <cellStyle name="Normal 2 12 3 2 3 2 3" xfId="50879" xr:uid="{00000000-0005-0000-0000-00002A600000}"/>
    <cellStyle name="Normal 2 12 3 2 3 3" xfId="19607" xr:uid="{00000000-0005-0000-0000-00002B600000}"/>
    <cellStyle name="Normal 2 12 3 2 3 3 2" xfId="38567" xr:uid="{00000000-0005-0000-0000-00002C600000}"/>
    <cellStyle name="Normal 2 12 3 2 3 3 3" xfId="57031" xr:uid="{00000000-0005-0000-0000-00002D600000}"/>
    <cellStyle name="Normal 2 12 3 2 3 4" xfId="26262" xr:uid="{00000000-0005-0000-0000-00002E600000}"/>
    <cellStyle name="Normal 2 12 3 2 3 5" xfId="44726" xr:uid="{00000000-0005-0000-0000-00002F600000}"/>
    <cellStyle name="Normal 2 12 3 2 4" xfId="10389" xr:uid="{00000000-0005-0000-0000-000030600000}"/>
    <cellStyle name="Normal 2 12 3 2 4 2" xfId="29349" xr:uid="{00000000-0005-0000-0000-000031600000}"/>
    <cellStyle name="Normal 2 12 3 2 4 3" xfId="47813" xr:uid="{00000000-0005-0000-0000-000032600000}"/>
    <cellStyle name="Normal 2 12 3 2 5" xfId="16541" xr:uid="{00000000-0005-0000-0000-000033600000}"/>
    <cellStyle name="Normal 2 12 3 2 5 2" xfId="35501" xr:uid="{00000000-0005-0000-0000-000034600000}"/>
    <cellStyle name="Normal 2 12 3 2 5 3" xfId="53965" xr:uid="{00000000-0005-0000-0000-000035600000}"/>
    <cellStyle name="Normal 2 12 3 2 6" xfId="23196" xr:uid="{00000000-0005-0000-0000-000036600000}"/>
    <cellStyle name="Normal 2 12 3 2 7" xfId="41660" xr:uid="{00000000-0005-0000-0000-000037600000}"/>
    <cellStyle name="Normal 2 12 3 3" xfId="4930" xr:uid="{00000000-0005-0000-0000-000038600000}"/>
    <cellStyle name="Normal 2 12 3 3 2" xfId="8028" xr:uid="{00000000-0005-0000-0000-000039600000}"/>
    <cellStyle name="Normal 2 12 3 3 2 2" xfId="14220" xr:uid="{00000000-0005-0000-0000-00003A600000}"/>
    <cellStyle name="Normal 2 12 3 3 2 2 2" xfId="33180" xr:uid="{00000000-0005-0000-0000-00003B600000}"/>
    <cellStyle name="Normal 2 12 3 3 2 2 3" xfId="51644" xr:uid="{00000000-0005-0000-0000-00003C600000}"/>
    <cellStyle name="Normal 2 12 3 3 2 3" xfId="20372" xr:uid="{00000000-0005-0000-0000-00003D600000}"/>
    <cellStyle name="Normal 2 12 3 3 2 3 2" xfId="39332" xr:uid="{00000000-0005-0000-0000-00003E600000}"/>
    <cellStyle name="Normal 2 12 3 3 2 3 3" xfId="57796" xr:uid="{00000000-0005-0000-0000-00003F600000}"/>
    <cellStyle name="Normal 2 12 3 3 2 4" xfId="27027" xr:uid="{00000000-0005-0000-0000-000040600000}"/>
    <cellStyle name="Normal 2 12 3 3 2 5" xfId="45491" xr:uid="{00000000-0005-0000-0000-000041600000}"/>
    <cellStyle name="Normal 2 12 3 3 3" xfId="11154" xr:uid="{00000000-0005-0000-0000-000042600000}"/>
    <cellStyle name="Normal 2 12 3 3 3 2" xfId="30114" xr:uid="{00000000-0005-0000-0000-000043600000}"/>
    <cellStyle name="Normal 2 12 3 3 3 3" xfId="48578" xr:uid="{00000000-0005-0000-0000-000044600000}"/>
    <cellStyle name="Normal 2 12 3 3 4" xfId="17306" xr:uid="{00000000-0005-0000-0000-000045600000}"/>
    <cellStyle name="Normal 2 12 3 3 4 2" xfId="36266" xr:uid="{00000000-0005-0000-0000-000046600000}"/>
    <cellStyle name="Normal 2 12 3 3 4 3" xfId="54730" xr:uid="{00000000-0005-0000-0000-000047600000}"/>
    <cellStyle name="Normal 2 12 3 3 5" xfId="23961" xr:uid="{00000000-0005-0000-0000-000048600000}"/>
    <cellStyle name="Normal 2 12 3 3 6" xfId="42425" xr:uid="{00000000-0005-0000-0000-000049600000}"/>
    <cellStyle name="Normal 2 12 3 4" xfId="6493" xr:uid="{00000000-0005-0000-0000-00004A600000}"/>
    <cellStyle name="Normal 2 12 3 4 2" xfId="12686" xr:uid="{00000000-0005-0000-0000-00004B600000}"/>
    <cellStyle name="Normal 2 12 3 4 2 2" xfId="31646" xr:uid="{00000000-0005-0000-0000-00004C600000}"/>
    <cellStyle name="Normal 2 12 3 4 2 3" xfId="50110" xr:uid="{00000000-0005-0000-0000-00004D600000}"/>
    <cellStyle name="Normal 2 12 3 4 3" xfId="18838" xr:uid="{00000000-0005-0000-0000-00004E600000}"/>
    <cellStyle name="Normal 2 12 3 4 3 2" xfId="37798" xr:uid="{00000000-0005-0000-0000-00004F600000}"/>
    <cellStyle name="Normal 2 12 3 4 3 3" xfId="56262" xr:uid="{00000000-0005-0000-0000-000050600000}"/>
    <cellStyle name="Normal 2 12 3 4 4" xfId="25493" xr:uid="{00000000-0005-0000-0000-000051600000}"/>
    <cellStyle name="Normal 2 12 3 4 5" xfId="43957" xr:uid="{00000000-0005-0000-0000-000052600000}"/>
    <cellStyle name="Normal 2 12 3 5" xfId="9620" xr:uid="{00000000-0005-0000-0000-000053600000}"/>
    <cellStyle name="Normal 2 12 3 5 2" xfId="28580" xr:uid="{00000000-0005-0000-0000-000054600000}"/>
    <cellStyle name="Normal 2 12 3 5 3" xfId="47044" xr:uid="{00000000-0005-0000-0000-000055600000}"/>
    <cellStyle name="Normal 2 12 3 6" xfId="15772" xr:uid="{00000000-0005-0000-0000-000056600000}"/>
    <cellStyle name="Normal 2 12 3 6 2" xfId="34732" xr:uid="{00000000-0005-0000-0000-000057600000}"/>
    <cellStyle name="Normal 2 12 3 6 3" xfId="53196" xr:uid="{00000000-0005-0000-0000-000058600000}"/>
    <cellStyle name="Normal 2 12 3 7" xfId="22427" xr:uid="{00000000-0005-0000-0000-000059600000}"/>
    <cellStyle name="Normal 2 12 3 8" xfId="40891" xr:uid="{00000000-0005-0000-0000-00005A600000}"/>
    <cellStyle name="Normal 2 13" xfId="354" xr:uid="{00000000-0005-0000-0000-00005B600000}"/>
    <cellStyle name="Normal 2 13 2" xfId="3753" xr:uid="{00000000-0005-0000-0000-00005C600000}"/>
    <cellStyle name="Normal 2 13 3" xfId="2645" xr:uid="{00000000-0005-0000-0000-00005D600000}"/>
    <cellStyle name="Normal 2 13 3 2" xfId="4100" xr:uid="{00000000-0005-0000-0000-00005E600000}"/>
    <cellStyle name="Normal 2 13 3 2 2" xfId="5713" xr:uid="{00000000-0005-0000-0000-00005F600000}"/>
    <cellStyle name="Normal 2 13 3 2 2 2" xfId="8798" xr:uid="{00000000-0005-0000-0000-000060600000}"/>
    <cellStyle name="Normal 2 13 3 2 2 2 2" xfId="14990" xr:uid="{00000000-0005-0000-0000-000061600000}"/>
    <cellStyle name="Normal 2 13 3 2 2 2 2 2" xfId="33950" xr:uid="{00000000-0005-0000-0000-000062600000}"/>
    <cellStyle name="Normal 2 13 3 2 2 2 2 3" xfId="52414" xr:uid="{00000000-0005-0000-0000-000063600000}"/>
    <cellStyle name="Normal 2 13 3 2 2 2 3" xfId="21142" xr:uid="{00000000-0005-0000-0000-000064600000}"/>
    <cellStyle name="Normal 2 13 3 2 2 2 3 2" xfId="40102" xr:uid="{00000000-0005-0000-0000-000065600000}"/>
    <cellStyle name="Normal 2 13 3 2 2 2 3 3" xfId="58566" xr:uid="{00000000-0005-0000-0000-000066600000}"/>
    <cellStyle name="Normal 2 13 3 2 2 2 4" xfId="27797" xr:uid="{00000000-0005-0000-0000-000067600000}"/>
    <cellStyle name="Normal 2 13 3 2 2 2 5" xfId="46261" xr:uid="{00000000-0005-0000-0000-000068600000}"/>
    <cellStyle name="Normal 2 13 3 2 2 3" xfId="11924" xr:uid="{00000000-0005-0000-0000-000069600000}"/>
    <cellStyle name="Normal 2 13 3 2 2 3 2" xfId="30884" xr:uid="{00000000-0005-0000-0000-00006A600000}"/>
    <cellStyle name="Normal 2 13 3 2 2 3 3" xfId="49348" xr:uid="{00000000-0005-0000-0000-00006B600000}"/>
    <cellStyle name="Normal 2 13 3 2 2 4" xfId="18076" xr:uid="{00000000-0005-0000-0000-00006C600000}"/>
    <cellStyle name="Normal 2 13 3 2 2 4 2" xfId="37036" xr:uid="{00000000-0005-0000-0000-00006D600000}"/>
    <cellStyle name="Normal 2 13 3 2 2 4 3" xfId="55500" xr:uid="{00000000-0005-0000-0000-00006E600000}"/>
    <cellStyle name="Normal 2 13 3 2 2 5" xfId="24731" xr:uid="{00000000-0005-0000-0000-00006F600000}"/>
    <cellStyle name="Normal 2 13 3 2 2 6" xfId="43195" xr:uid="{00000000-0005-0000-0000-000070600000}"/>
    <cellStyle name="Normal 2 13 3 2 3" xfId="7263" xr:uid="{00000000-0005-0000-0000-000071600000}"/>
    <cellStyle name="Normal 2 13 3 2 3 2" xfId="13456" xr:uid="{00000000-0005-0000-0000-000072600000}"/>
    <cellStyle name="Normal 2 13 3 2 3 2 2" xfId="32416" xr:uid="{00000000-0005-0000-0000-000073600000}"/>
    <cellStyle name="Normal 2 13 3 2 3 2 3" xfId="50880" xr:uid="{00000000-0005-0000-0000-000074600000}"/>
    <cellStyle name="Normal 2 13 3 2 3 3" xfId="19608" xr:uid="{00000000-0005-0000-0000-000075600000}"/>
    <cellStyle name="Normal 2 13 3 2 3 3 2" xfId="38568" xr:uid="{00000000-0005-0000-0000-000076600000}"/>
    <cellStyle name="Normal 2 13 3 2 3 3 3" xfId="57032" xr:uid="{00000000-0005-0000-0000-000077600000}"/>
    <cellStyle name="Normal 2 13 3 2 3 4" xfId="26263" xr:uid="{00000000-0005-0000-0000-000078600000}"/>
    <cellStyle name="Normal 2 13 3 2 3 5" xfId="44727" xr:uid="{00000000-0005-0000-0000-000079600000}"/>
    <cellStyle name="Normal 2 13 3 2 4" xfId="10390" xr:uid="{00000000-0005-0000-0000-00007A600000}"/>
    <cellStyle name="Normal 2 13 3 2 4 2" xfId="29350" xr:uid="{00000000-0005-0000-0000-00007B600000}"/>
    <cellStyle name="Normal 2 13 3 2 4 3" xfId="47814" xr:uid="{00000000-0005-0000-0000-00007C600000}"/>
    <cellStyle name="Normal 2 13 3 2 5" xfId="16542" xr:uid="{00000000-0005-0000-0000-00007D600000}"/>
    <cellStyle name="Normal 2 13 3 2 5 2" xfId="35502" xr:uid="{00000000-0005-0000-0000-00007E600000}"/>
    <cellStyle name="Normal 2 13 3 2 5 3" xfId="53966" xr:uid="{00000000-0005-0000-0000-00007F600000}"/>
    <cellStyle name="Normal 2 13 3 2 6" xfId="23197" xr:uid="{00000000-0005-0000-0000-000080600000}"/>
    <cellStyle name="Normal 2 13 3 2 7" xfId="41661" xr:uid="{00000000-0005-0000-0000-000081600000}"/>
    <cellStyle name="Normal 2 13 3 3" xfId="4931" xr:uid="{00000000-0005-0000-0000-000082600000}"/>
    <cellStyle name="Normal 2 13 3 3 2" xfId="8029" xr:uid="{00000000-0005-0000-0000-000083600000}"/>
    <cellStyle name="Normal 2 13 3 3 2 2" xfId="14221" xr:uid="{00000000-0005-0000-0000-000084600000}"/>
    <cellStyle name="Normal 2 13 3 3 2 2 2" xfId="33181" xr:uid="{00000000-0005-0000-0000-000085600000}"/>
    <cellStyle name="Normal 2 13 3 3 2 2 3" xfId="51645" xr:uid="{00000000-0005-0000-0000-000086600000}"/>
    <cellStyle name="Normal 2 13 3 3 2 3" xfId="20373" xr:uid="{00000000-0005-0000-0000-000087600000}"/>
    <cellStyle name="Normal 2 13 3 3 2 3 2" xfId="39333" xr:uid="{00000000-0005-0000-0000-000088600000}"/>
    <cellStyle name="Normal 2 13 3 3 2 3 3" xfId="57797" xr:uid="{00000000-0005-0000-0000-000089600000}"/>
    <cellStyle name="Normal 2 13 3 3 2 4" xfId="27028" xr:uid="{00000000-0005-0000-0000-00008A600000}"/>
    <cellStyle name="Normal 2 13 3 3 2 5" xfId="45492" xr:uid="{00000000-0005-0000-0000-00008B600000}"/>
    <cellStyle name="Normal 2 13 3 3 3" xfId="11155" xr:uid="{00000000-0005-0000-0000-00008C600000}"/>
    <cellStyle name="Normal 2 13 3 3 3 2" xfId="30115" xr:uid="{00000000-0005-0000-0000-00008D600000}"/>
    <cellStyle name="Normal 2 13 3 3 3 3" xfId="48579" xr:uid="{00000000-0005-0000-0000-00008E600000}"/>
    <cellStyle name="Normal 2 13 3 3 4" xfId="17307" xr:uid="{00000000-0005-0000-0000-00008F600000}"/>
    <cellStyle name="Normal 2 13 3 3 4 2" xfId="36267" xr:uid="{00000000-0005-0000-0000-000090600000}"/>
    <cellStyle name="Normal 2 13 3 3 4 3" xfId="54731" xr:uid="{00000000-0005-0000-0000-000091600000}"/>
    <cellStyle name="Normal 2 13 3 3 5" xfId="23962" xr:uid="{00000000-0005-0000-0000-000092600000}"/>
    <cellStyle name="Normal 2 13 3 3 6" xfId="42426" xr:uid="{00000000-0005-0000-0000-000093600000}"/>
    <cellStyle name="Normal 2 13 3 4" xfId="6494" xr:uid="{00000000-0005-0000-0000-000094600000}"/>
    <cellStyle name="Normal 2 13 3 4 2" xfId="12687" xr:uid="{00000000-0005-0000-0000-000095600000}"/>
    <cellStyle name="Normal 2 13 3 4 2 2" xfId="31647" xr:uid="{00000000-0005-0000-0000-000096600000}"/>
    <cellStyle name="Normal 2 13 3 4 2 3" xfId="50111" xr:uid="{00000000-0005-0000-0000-000097600000}"/>
    <cellStyle name="Normal 2 13 3 4 3" xfId="18839" xr:uid="{00000000-0005-0000-0000-000098600000}"/>
    <cellStyle name="Normal 2 13 3 4 3 2" xfId="37799" xr:uid="{00000000-0005-0000-0000-000099600000}"/>
    <cellStyle name="Normal 2 13 3 4 3 3" xfId="56263" xr:uid="{00000000-0005-0000-0000-00009A600000}"/>
    <cellStyle name="Normal 2 13 3 4 4" xfId="25494" xr:uid="{00000000-0005-0000-0000-00009B600000}"/>
    <cellStyle name="Normal 2 13 3 4 5" xfId="43958" xr:uid="{00000000-0005-0000-0000-00009C600000}"/>
    <cellStyle name="Normal 2 13 3 5" xfId="9621" xr:uid="{00000000-0005-0000-0000-00009D600000}"/>
    <cellStyle name="Normal 2 13 3 5 2" xfId="28581" xr:uid="{00000000-0005-0000-0000-00009E600000}"/>
    <cellStyle name="Normal 2 13 3 5 3" xfId="47045" xr:uid="{00000000-0005-0000-0000-00009F600000}"/>
    <cellStyle name="Normal 2 13 3 6" xfId="15773" xr:uid="{00000000-0005-0000-0000-0000A0600000}"/>
    <cellStyle name="Normal 2 13 3 6 2" xfId="34733" xr:uid="{00000000-0005-0000-0000-0000A1600000}"/>
    <cellStyle name="Normal 2 13 3 6 3" xfId="53197" xr:uid="{00000000-0005-0000-0000-0000A2600000}"/>
    <cellStyle name="Normal 2 13 3 7" xfId="22428" xr:uid="{00000000-0005-0000-0000-0000A3600000}"/>
    <cellStyle name="Normal 2 13 3 8" xfId="40892" xr:uid="{00000000-0005-0000-0000-0000A4600000}"/>
    <cellStyle name="Normal 2 14" xfId="390" xr:uid="{00000000-0005-0000-0000-0000A5600000}"/>
    <cellStyle name="Normal 2 14 2" xfId="3754" xr:uid="{00000000-0005-0000-0000-0000A6600000}"/>
    <cellStyle name="Normal 2 14 3" xfId="2646" xr:uid="{00000000-0005-0000-0000-0000A7600000}"/>
    <cellStyle name="Normal 2 14 3 2" xfId="4101" xr:uid="{00000000-0005-0000-0000-0000A8600000}"/>
    <cellStyle name="Normal 2 14 3 2 2" xfId="5714" xr:uid="{00000000-0005-0000-0000-0000A9600000}"/>
    <cellStyle name="Normal 2 14 3 2 2 2" xfId="8799" xr:uid="{00000000-0005-0000-0000-0000AA600000}"/>
    <cellStyle name="Normal 2 14 3 2 2 2 2" xfId="14991" xr:uid="{00000000-0005-0000-0000-0000AB600000}"/>
    <cellStyle name="Normal 2 14 3 2 2 2 2 2" xfId="33951" xr:uid="{00000000-0005-0000-0000-0000AC600000}"/>
    <cellStyle name="Normal 2 14 3 2 2 2 2 3" xfId="52415" xr:uid="{00000000-0005-0000-0000-0000AD600000}"/>
    <cellStyle name="Normal 2 14 3 2 2 2 3" xfId="21143" xr:uid="{00000000-0005-0000-0000-0000AE600000}"/>
    <cellStyle name="Normal 2 14 3 2 2 2 3 2" xfId="40103" xr:uid="{00000000-0005-0000-0000-0000AF600000}"/>
    <cellStyle name="Normal 2 14 3 2 2 2 3 3" xfId="58567" xr:uid="{00000000-0005-0000-0000-0000B0600000}"/>
    <cellStyle name="Normal 2 14 3 2 2 2 4" xfId="27798" xr:uid="{00000000-0005-0000-0000-0000B1600000}"/>
    <cellStyle name="Normal 2 14 3 2 2 2 5" xfId="46262" xr:uid="{00000000-0005-0000-0000-0000B2600000}"/>
    <cellStyle name="Normal 2 14 3 2 2 3" xfId="11925" xr:uid="{00000000-0005-0000-0000-0000B3600000}"/>
    <cellStyle name="Normal 2 14 3 2 2 3 2" xfId="30885" xr:uid="{00000000-0005-0000-0000-0000B4600000}"/>
    <cellStyle name="Normal 2 14 3 2 2 3 3" xfId="49349" xr:uid="{00000000-0005-0000-0000-0000B5600000}"/>
    <cellStyle name="Normal 2 14 3 2 2 4" xfId="18077" xr:uid="{00000000-0005-0000-0000-0000B6600000}"/>
    <cellStyle name="Normal 2 14 3 2 2 4 2" xfId="37037" xr:uid="{00000000-0005-0000-0000-0000B7600000}"/>
    <cellStyle name="Normal 2 14 3 2 2 4 3" xfId="55501" xr:uid="{00000000-0005-0000-0000-0000B8600000}"/>
    <cellStyle name="Normal 2 14 3 2 2 5" xfId="24732" xr:uid="{00000000-0005-0000-0000-0000B9600000}"/>
    <cellStyle name="Normal 2 14 3 2 2 6" xfId="43196" xr:uid="{00000000-0005-0000-0000-0000BA600000}"/>
    <cellStyle name="Normal 2 14 3 2 3" xfId="7264" xr:uid="{00000000-0005-0000-0000-0000BB600000}"/>
    <cellStyle name="Normal 2 14 3 2 3 2" xfId="13457" xr:uid="{00000000-0005-0000-0000-0000BC600000}"/>
    <cellStyle name="Normal 2 14 3 2 3 2 2" xfId="32417" xr:uid="{00000000-0005-0000-0000-0000BD600000}"/>
    <cellStyle name="Normal 2 14 3 2 3 2 3" xfId="50881" xr:uid="{00000000-0005-0000-0000-0000BE600000}"/>
    <cellStyle name="Normal 2 14 3 2 3 3" xfId="19609" xr:uid="{00000000-0005-0000-0000-0000BF600000}"/>
    <cellStyle name="Normal 2 14 3 2 3 3 2" xfId="38569" xr:uid="{00000000-0005-0000-0000-0000C0600000}"/>
    <cellStyle name="Normal 2 14 3 2 3 3 3" xfId="57033" xr:uid="{00000000-0005-0000-0000-0000C1600000}"/>
    <cellStyle name="Normal 2 14 3 2 3 4" xfId="26264" xr:uid="{00000000-0005-0000-0000-0000C2600000}"/>
    <cellStyle name="Normal 2 14 3 2 3 5" xfId="44728" xr:uid="{00000000-0005-0000-0000-0000C3600000}"/>
    <cellStyle name="Normal 2 14 3 2 4" xfId="10391" xr:uid="{00000000-0005-0000-0000-0000C4600000}"/>
    <cellStyle name="Normal 2 14 3 2 4 2" xfId="29351" xr:uid="{00000000-0005-0000-0000-0000C5600000}"/>
    <cellStyle name="Normal 2 14 3 2 4 3" xfId="47815" xr:uid="{00000000-0005-0000-0000-0000C6600000}"/>
    <cellStyle name="Normal 2 14 3 2 5" xfId="16543" xr:uid="{00000000-0005-0000-0000-0000C7600000}"/>
    <cellStyle name="Normal 2 14 3 2 5 2" xfId="35503" xr:uid="{00000000-0005-0000-0000-0000C8600000}"/>
    <cellStyle name="Normal 2 14 3 2 5 3" xfId="53967" xr:uid="{00000000-0005-0000-0000-0000C9600000}"/>
    <cellStyle name="Normal 2 14 3 2 6" xfId="23198" xr:uid="{00000000-0005-0000-0000-0000CA600000}"/>
    <cellStyle name="Normal 2 14 3 2 7" xfId="41662" xr:uid="{00000000-0005-0000-0000-0000CB600000}"/>
    <cellStyle name="Normal 2 14 3 3" xfId="4932" xr:uid="{00000000-0005-0000-0000-0000CC600000}"/>
    <cellStyle name="Normal 2 14 3 3 2" xfId="8030" xr:uid="{00000000-0005-0000-0000-0000CD600000}"/>
    <cellStyle name="Normal 2 14 3 3 2 2" xfId="14222" xr:uid="{00000000-0005-0000-0000-0000CE600000}"/>
    <cellStyle name="Normal 2 14 3 3 2 2 2" xfId="33182" xr:uid="{00000000-0005-0000-0000-0000CF600000}"/>
    <cellStyle name="Normal 2 14 3 3 2 2 3" xfId="51646" xr:uid="{00000000-0005-0000-0000-0000D0600000}"/>
    <cellStyle name="Normal 2 14 3 3 2 3" xfId="20374" xr:uid="{00000000-0005-0000-0000-0000D1600000}"/>
    <cellStyle name="Normal 2 14 3 3 2 3 2" xfId="39334" xr:uid="{00000000-0005-0000-0000-0000D2600000}"/>
    <cellStyle name="Normal 2 14 3 3 2 3 3" xfId="57798" xr:uid="{00000000-0005-0000-0000-0000D3600000}"/>
    <cellStyle name="Normal 2 14 3 3 2 4" xfId="27029" xr:uid="{00000000-0005-0000-0000-0000D4600000}"/>
    <cellStyle name="Normal 2 14 3 3 2 5" xfId="45493" xr:uid="{00000000-0005-0000-0000-0000D5600000}"/>
    <cellStyle name="Normal 2 14 3 3 3" xfId="11156" xr:uid="{00000000-0005-0000-0000-0000D6600000}"/>
    <cellStyle name="Normal 2 14 3 3 3 2" xfId="30116" xr:uid="{00000000-0005-0000-0000-0000D7600000}"/>
    <cellStyle name="Normal 2 14 3 3 3 3" xfId="48580" xr:uid="{00000000-0005-0000-0000-0000D8600000}"/>
    <cellStyle name="Normal 2 14 3 3 4" xfId="17308" xr:uid="{00000000-0005-0000-0000-0000D9600000}"/>
    <cellStyle name="Normal 2 14 3 3 4 2" xfId="36268" xr:uid="{00000000-0005-0000-0000-0000DA600000}"/>
    <cellStyle name="Normal 2 14 3 3 4 3" xfId="54732" xr:uid="{00000000-0005-0000-0000-0000DB600000}"/>
    <cellStyle name="Normal 2 14 3 3 5" xfId="23963" xr:uid="{00000000-0005-0000-0000-0000DC600000}"/>
    <cellStyle name="Normal 2 14 3 3 6" xfId="42427" xr:uid="{00000000-0005-0000-0000-0000DD600000}"/>
    <cellStyle name="Normal 2 14 3 4" xfId="6495" xr:uid="{00000000-0005-0000-0000-0000DE600000}"/>
    <cellStyle name="Normal 2 14 3 4 2" xfId="12688" xr:uid="{00000000-0005-0000-0000-0000DF600000}"/>
    <cellStyle name="Normal 2 14 3 4 2 2" xfId="31648" xr:uid="{00000000-0005-0000-0000-0000E0600000}"/>
    <cellStyle name="Normal 2 14 3 4 2 3" xfId="50112" xr:uid="{00000000-0005-0000-0000-0000E1600000}"/>
    <cellStyle name="Normal 2 14 3 4 3" xfId="18840" xr:uid="{00000000-0005-0000-0000-0000E2600000}"/>
    <cellStyle name="Normal 2 14 3 4 3 2" xfId="37800" xr:uid="{00000000-0005-0000-0000-0000E3600000}"/>
    <cellStyle name="Normal 2 14 3 4 3 3" xfId="56264" xr:uid="{00000000-0005-0000-0000-0000E4600000}"/>
    <cellStyle name="Normal 2 14 3 4 4" xfId="25495" xr:uid="{00000000-0005-0000-0000-0000E5600000}"/>
    <cellStyle name="Normal 2 14 3 4 5" xfId="43959" xr:uid="{00000000-0005-0000-0000-0000E6600000}"/>
    <cellStyle name="Normal 2 14 3 5" xfId="9622" xr:uid="{00000000-0005-0000-0000-0000E7600000}"/>
    <cellStyle name="Normal 2 14 3 5 2" xfId="28582" xr:uid="{00000000-0005-0000-0000-0000E8600000}"/>
    <cellStyle name="Normal 2 14 3 5 3" xfId="47046" xr:uid="{00000000-0005-0000-0000-0000E9600000}"/>
    <cellStyle name="Normal 2 14 3 6" xfId="15774" xr:uid="{00000000-0005-0000-0000-0000EA600000}"/>
    <cellStyle name="Normal 2 14 3 6 2" xfId="34734" xr:uid="{00000000-0005-0000-0000-0000EB600000}"/>
    <cellStyle name="Normal 2 14 3 6 3" xfId="53198" xr:uid="{00000000-0005-0000-0000-0000EC600000}"/>
    <cellStyle name="Normal 2 14 3 7" xfId="22429" xr:uid="{00000000-0005-0000-0000-0000ED600000}"/>
    <cellStyle name="Normal 2 14 3 8" xfId="40893" xr:uid="{00000000-0005-0000-0000-0000EE600000}"/>
    <cellStyle name="Normal 2 15" xfId="355" xr:uid="{00000000-0005-0000-0000-0000EF600000}"/>
    <cellStyle name="Normal 2 15 2" xfId="3755" xr:uid="{00000000-0005-0000-0000-0000F0600000}"/>
    <cellStyle name="Normal 2 15 3" xfId="2647" xr:uid="{00000000-0005-0000-0000-0000F1600000}"/>
    <cellStyle name="Normal 2 15 3 2" xfId="4102" xr:uid="{00000000-0005-0000-0000-0000F2600000}"/>
    <cellStyle name="Normal 2 15 3 2 2" xfId="5715" xr:uid="{00000000-0005-0000-0000-0000F3600000}"/>
    <cellStyle name="Normal 2 15 3 2 2 2" xfId="8800" xr:uid="{00000000-0005-0000-0000-0000F4600000}"/>
    <cellStyle name="Normal 2 15 3 2 2 2 2" xfId="14992" xr:uid="{00000000-0005-0000-0000-0000F5600000}"/>
    <cellStyle name="Normal 2 15 3 2 2 2 2 2" xfId="33952" xr:uid="{00000000-0005-0000-0000-0000F6600000}"/>
    <cellStyle name="Normal 2 15 3 2 2 2 2 3" xfId="52416" xr:uid="{00000000-0005-0000-0000-0000F7600000}"/>
    <cellStyle name="Normal 2 15 3 2 2 2 3" xfId="21144" xr:uid="{00000000-0005-0000-0000-0000F8600000}"/>
    <cellStyle name="Normal 2 15 3 2 2 2 3 2" xfId="40104" xr:uid="{00000000-0005-0000-0000-0000F9600000}"/>
    <cellStyle name="Normal 2 15 3 2 2 2 3 3" xfId="58568" xr:uid="{00000000-0005-0000-0000-0000FA600000}"/>
    <cellStyle name="Normal 2 15 3 2 2 2 4" xfId="27799" xr:uid="{00000000-0005-0000-0000-0000FB600000}"/>
    <cellStyle name="Normal 2 15 3 2 2 2 5" xfId="46263" xr:uid="{00000000-0005-0000-0000-0000FC600000}"/>
    <cellStyle name="Normal 2 15 3 2 2 3" xfId="11926" xr:uid="{00000000-0005-0000-0000-0000FD600000}"/>
    <cellStyle name="Normal 2 15 3 2 2 3 2" xfId="30886" xr:uid="{00000000-0005-0000-0000-0000FE600000}"/>
    <cellStyle name="Normal 2 15 3 2 2 3 3" xfId="49350" xr:uid="{00000000-0005-0000-0000-0000FF600000}"/>
    <cellStyle name="Normal 2 15 3 2 2 4" xfId="18078" xr:uid="{00000000-0005-0000-0000-000000610000}"/>
    <cellStyle name="Normal 2 15 3 2 2 4 2" xfId="37038" xr:uid="{00000000-0005-0000-0000-000001610000}"/>
    <cellStyle name="Normal 2 15 3 2 2 4 3" xfId="55502" xr:uid="{00000000-0005-0000-0000-000002610000}"/>
    <cellStyle name="Normal 2 15 3 2 2 5" xfId="24733" xr:uid="{00000000-0005-0000-0000-000003610000}"/>
    <cellStyle name="Normal 2 15 3 2 2 6" xfId="43197" xr:uid="{00000000-0005-0000-0000-000004610000}"/>
    <cellStyle name="Normal 2 15 3 2 3" xfId="7265" xr:uid="{00000000-0005-0000-0000-000005610000}"/>
    <cellStyle name="Normal 2 15 3 2 3 2" xfId="13458" xr:uid="{00000000-0005-0000-0000-000006610000}"/>
    <cellStyle name="Normal 2 15 3 2 3 2 2" xfId="32418" xr:uid="{00000000-0005-0000-0000-000007610000}"/>
    <cellStyle name="Normal 2 15 3 2 3 2 3" xfId="50882" xr:uid="{00000000-0005-0000-0000-000008610000}"/>
    <cellStyle name="Normal 2 15 3 2 3 3" xfId="19610" xr:uid="{00000000-0005-0000-0000-000009610000}"/>
    <cellStyle name="Normal 2 15 3 2 3 3 2" xfId="38570" xr:uid="{00000000-0005-0000-0000-00000A610000}"/>
    <cellStyle name="Normal 2 15 3 2 3 3 3" xfId="57034" xr:uid="{00000000-0005-0000-0000-00000B610000}"/>
    <cellStyle name="Normal 2 15 3 2 3 4" xfId="26265" xr:uid="{00000000-0005-0000-0000-00000C610000}"/>
    <cellStyle name="Normal 2 15 3 2 3 5" xfId="44729" xr:uid="{00000000-0005-0000-0000-00000D610000}"/>
    <cellStyle name="Normal 2 15 3 2 4" xfId="10392" xr:uid="{00000000-0005-0000-0000-00000E610000}"/>
    <cellStyle name="Normal 2 15 3 2 4 2" xfId="29352" xr:uid="{00000000-0005-0000-0000-00000F610000}"/>
    <cellStyle name="Normal 2 15 3 2 4 3" xfId="47816" xr:uid="{00000000-0005-0000-0000-000010610000}"/>
    <cellStyle name="Normal 2 15 3 2 5" xfId="16544" xr:uid="{00000000-0005-0000-0000-000011610000}"/>
    <cellStyle name="Normal 2 15 3 2 5 2" xfId="35504" xr:uid="{00000000-0005-0000-0000-000012610000}"/>
    <cellStyle name="Normal 2 15 3 2 5 3" xfId="53968" xr:uid="{00000000-0005-0000-0000-000013610000}"/>
    <cellStyle name="Normal 2 15 3 2 6" xfId="23199" xr:uid="{00000000-0005-0000-0000-000014610000}"/>
    <cellStyle name="Normal 2 15 3 2 7" xfId="41663" xr:uid="{00000000-0005-0000-0000-000015610000}"/>
    <cellStyle name="Normal 2 15 3 3" xfId="4933" xr:uid="{00000000-0005-0000-0000-000016610000}"/>
    <cellStyle name="Normal 2 15 3 3 2" xfId="8031" xr:uid="{00000000-0005-0000-0000-000017610000}"/>
    <cellStyle name="Normal 2 15 3 3 2 2" xfId="14223" xr:uid="{00000000-0005-0000-0000-000018610000}"/>
    <cellStyle name="Normal 2 15 3 3 2 2 2" xfId="33183" xr:uid="{00000000-0005-0000-0000-000019610000}"/>
    <cellStyle name="Normal 2 15 3 3 2 2 3" xfId="51647" xr:uid="{00000000-0005-0000-0000-00001A610000}"/>
    <cellStyle name="Normal 2 15 3 3 2 3" xfId="20375" xr:uid="{00000000-0005-0000-0000-00001B610000}"/>
    <cellStyle name="Normal 2 15 3 3 2 3 2" xfId="39335" xr:uid="{00000000-0005-0000-0000-00001C610000}"/>
    <cellStyle name="Normal 2 15 3 3 2 3 3" xfId="57799" xr:uid="{00000000-0005-0000-0000-00001D610000}"/>
    <cellStyle name="Normal 2 15 3 3 2 4" xfId="27030" xr:uid="{00000000-0005-0000-0000-00001E610000}"/>
    <cellStyle name="Normal 2 15 3 3 2 5" xfId="45494" xr:uid="{00000000-0005-0000-0000-00001F610000}"/>
    <cellStyle name="Normal 2 15 3 3 3" xfId="11157" xr:uid="{00000000-0005-0000-0000-000020610000}"/>
    <cellStyle name="Normal 2 15 3 3 3 2" xfId="30117" xr:uid="{00000000-0005-0000-0000-000021610000}"/>
    <cellStyle name="Normal 2 15 3 3 3 3" xfId="48581" xr:uid="{00000000-0005-0000-0000-000022610000}"/>
    <cellStyle name="Normal 2 15 3 3 4" xfId="17309" xr:uid="{00000000-0005-0000-0000-000023610000}"/>
    <cellStyle name="Normal 2 15 3 3 4 2" xfId="36269" xr:uid="{00000000-0005-0000-0000-000024610000}"/>
    <cellStyle name="Normal 2 15 3 3 4 3" xfId="54733" xr:uid="{00000000-0005-0000-0000-000025610000}"/>
    <cellStyle name="Normal 2 15 3 3 5" xfId="23964" xr:uid="{00000000-0005-0000-0000-000026610000}"/>
    <cellStyle name="Normal 2 15 3 3 6" xfId="42428" xr:uid="{00000000-0005-0000-0000-000027610000}"/>
    <cellStyle name="Normal 2 15 3 4" xfId="6496" xr:uid="{00000000-0005-0000-0000-000028610000}"/>
    <cellStyle name="Normal 2 15 3 4 2" xfId="12689" xr:uid="{00000000-0005-0000-0000-000029610000}"/>
    <cellStyle name="Normal 2 15 3 4 2 2" xfId="31649" xr:uid="{00000000-0005-0000-0000-00002A610000}"/>
    <cellStyle name="Normal 2 15 3 4 2 3" xfId="50113" xr:uid="{00000000-0005-0000-0000-00002B610000}"/>
    <cellStyle name="Normal 2 15 3 4 3" xfId="18841" xr:uid="{00000000-0005-0000-0000-00002C610000}"/>
    <cellStyle name="Normal 2 15 3 4 3 2" xfId="37801" xr:uid="{00000000-0005-0000-0000-00002D610000}"/>
    <cellStyle name="Normal 2 15 3 4 3 3" xfId="56265" xr:uid="{00000000-0005-0000-0000-00002E610000}"/>
    <cellStyle name="Normal 2 15 3 4 4" xfId="25496" xr:uid="{00000000-0005-0000-0000-00002F610000}"/>
    <cellStyle name="Normal 2 15 3 4 5" xfId="43960" xr:uid="{00000000-0005-0000-0000-000030610000}"/>
    <cellStyle name="Normal 2 15 3 5" xfId="9623" xr:uid="{00000000-0005-0000-0000-000031610000}"/>
    <cellStyle name="Normal 2 15 3 5 2" xfId="28583" xr:uid="{00000000-0005-0000-0000-000032610000}"/>
    <cellStyle name="Normal 2 15 3 5 3" xfId="47047" xr:uid="{00000000-0005-0000-0000-000033610000}"/>
    <cellStyle name="Normal 2 15 3 6" xfId="15775" xr:uid="{00000000-0005-0000-0000-000034610000}"/>
    <cellStyle name="Normal 2 15 3 6 2" xfId="34735" xr:uid="{00000000-0005-0000-0000-000035610000}"/>
    <cellStyle name="Normal 2 15 3 6 3" xfId="53199" xr:uid="{00000000-0005-0000-0000-000036610000}"/>
    <cellStyle name="Normal 2 15 3 7" xfId="22430" xr:uid="{00000000-0005-0000-0000-000037610000}"/>
    <cellStyle name="Normal 2 15 3 8" xfId="40894" xr:uid="{00000000-0005-0000-0000-000038610000}"/>
    <cellStyle name="Normal 2 16" xfId="452" xr:uid="{00000000-0005-0000-0000-000039610000}"/>
    <cellStyle name="Normal 2 16 2" xfId="3756" xr:uid="{00000000-0005-0000-0000-00003A610000}"/>
    <cellStyle name="Normal 2 16 3" xfId="2648" xr:uid="{00000000-0005-0000-0000-00003B610000}"/>
    <cellStyle name="Normal 2 16 3 2" xfId="4103" xr:uid="{00000000-0005-0000-0000-00003C610000}"/>
    <cellStyle name="Normal 2 16 3 2 2" xfId="5716" xr:uid="{00000000-0005-0000-0000-00003D610000}"/>
    <cellStyle name="Normal 2 16 3 2 2 2" xfId="8801" xr:uid="{00000000-0005-0000-0000-00003E610000}"/>
    <cellStyle name="Normal 2 16 3 2 2 2 2" xfId="14993" xr:uid="{00000000-0005-0000-0000-00003F610000}"/>
    <cellStyle name="Normal 2 16 3 2 2 2 2 2" xfId="33953" xr:uid="{00000000-0005-0000-0000-000040610000}"/>
    <cellStyle name="Normal 2 16 3 2 2 2 2 3" xfId="52417" xr:uid="{00000000-0005-0000-0000-000041610000}"/>
    <cellStyle name="Normal 2 16 3 2 2 2 3" xfId="21145" xr:uid="{00000000-0005-0000-0000-000042610000}"/>
    <cellStyle name="Normal 2 16 3 2 2 2 3 2" xfId="40105" xr:uid="{00000000-0005-0000-0000-000043610000}"/>
    <cellStyle name="Normal 2 16 3 2 2 2 3 3" xfId="58569" xr:uid="{00000000-0005-0000-0000-000044610000}"/>
    <cellStyle name="Normal 2 16 3 2 2 2 4" xfId="27800" xr:uid="{00000000-0005-0000-0000-000045610000}"/>
    <cellStyle name="Normal 2 16 3 2 2 2 5" xfId="46264" xr:uid="{00000000-0005-0000-0000-000046610000}"/>
    <cellStyle name="Normal 2 16 3 2 2 3" xfId="11927" xr:uid="{00000000-0005-0000-0000-000047610000}"/>
    <cellStyle name="Normal 2 16 3 2 2 3 2" xfId="30887" xr:uid="{00000000-0005-0000-0000-000048610000}"/>
    <cellStyle name="Normal 2 16 3 2 2 3 3" xfId="49351" xr:uid="{00000000-0005-0000-0000-000049610000}"/>
    <cellStyle name="Normal 2 16 3 2 2 4" xfId="18079" xr:uid="{00000000-0005-0000-0000-00004A610000}"/>
    <cellStyle name="Normal 2 16 3 2 2 4 2" xfId="37039" xr:uid="{00000000-0005-0000-0000-00004B610000}"/>
    <cellStyle name="Normal 2 16 3 2 2 4 3" xfId="55503" xr:uid="{00000000-0005-0000-0000-00004C610000}"/>
    <cellStyle name="Normal 2 16 3 2 2 5" xfId="24734" xr:uid="{00000000-0005-0000-0000-00004D610000}"/>
    <cellStyle name="Normal 2 16 3 2 2 6" xfId="43198" xr:uid="{00000000-0005-0000-0000-00004E610000}"/>
    <cellStyle name="Normal 2 16 3 2 3" xfId="7266" xr:uid="{00000000-0005-0000-0000-00004F610000}"/>
    <cellStyle name="Normal 2 16 3 2 3 2" xfId="13459" xr:uid="{00000000-0005-0000-0000-000050610000}"/>
    <cellStyle name="Normal 2 16 3 2 3 2 2" xfId="32419" xr:uid="{00000000-0005-0000-0000-000051610000}"/>
    <cellStyle name="Normal 2 16 3 2 3 2 3" xfId="50883" xr:uid="{00000000-0005-0000-0000-000052610000}"/>
    <cellStyle name="Normal 2 16 3 2 3 3" xfId="19611" xr:uid="{00000000-0005-0000-0000-000053610000}"/>
    <cellStyle name="Normal 2 16 3 2 3 3 2" xfId="38571" xr:uid="{00000000-0005-0000-0000-000054610000}"/>
    <cellStyle name="Normal 2 16 3 2 3 3 3" xfId="57035" xr:uid="{00000000-0005-0000-0000-000055610000}"/>
    <cellStyle name="Normal 2 16 3 2 3 4" xfId="26266" xr:uid="{00000000-0005-0000-0000-000056610000}"/>
    <cellStyle name="Normal 2 16 3 2 3 5" xfId="44730" xr:uid="{00000000-0005-0000-0000-000057610000}"/>
    <cellStyle name="Normal 2 16 3 2 4" xfId="10393" xr:uid="{00000000-0005-0000-0000-000058610000}"/>
    <cellStyle name="Normal 2 16 3 2 4 2" xfId="29353" xr:uid="{00000000-0005-0000-0000-000059610000}"/>
    <cellStyle name="Normal 2 16 3 2 4 3" xfId="47817" xr:uid="{00000000-0005-0000-0000-00005A610000}"/>
    <cellStyle name="Normal 2 16 3 2 5" xfId="16545" xr:uid="{00000000-0005-0000-0000-00005B610000}"/>
    <cellStyle name="Normal 2 16 3 2 5 2" xfId="35505" xr:uid="{00000000-0005-0000-0000-00005C610000}"/>
    <cellStyle name="Normal 2 16 3 2 5 3" xfId="53969" xr:uid="{00000000-0005-0000-0000-00005D610000}"/>
    <cellStyle name="Normal 2 16 3 2 6" xfId="23200" xr:uid="{00000000-0005-0000-0000-00005E610000}"/>
    <cellStyle name="Normal 2 16 3 2 7" xfId="41664" xr:uid="{00000000-0005-0000-0000-00005F610000}"/>
    <cellStyle name="Normal 2 16 3 3" xfId="4934" xr:uid="{00000000-0005-0000-0000-000060610000}"/>
    <cellStyle name="Normal 2 16 3 3 2" xfId="8032" xr:uid="{00000000-0005-0000-0000-000061610000}"/>
    <cellStyle name="Normal 2 16 3 3 2 2" xfId="14224" xr:uid="{00000000-0005-0000-0000-000062610000}"/>
    <cellStyle name="Normal 2 16 3 3 2 2 2" xfId="33184" xr:uid="{00000000-0005-0000-0000-000063610000}"/>
    <cellStyle name="Normal 2 16 3 3 2 2 3" xfId="51648" xr:uid="{00000000-0005-0000-0000-000064610000}"/>
    <cellStyle name="Normal 2 16 3 3 2 3" xfId="20376" xr:uid="{00000000-0005-0000-0000-000065610000}"/>
    <cellStyle name="Normal 2 16 3 3 2 3 2" xfId="39336" xr:uid="{00000000-0005-0000-0000-000066610000}"/>
    <cellStyle name="Normal 2 16 3 3 2 3 3" xfId="57800" xr:uid="{00000000-0005-0000-0000-000067610000}"/>
    <cellStyle name="Normal 2 16 3 3 2 4" xfId="27031" xr:uid="{00000000-0005-0000-0000-000068610000}"/>
    <cellStyle name="Normal 2 16 3 3 2 5" xfId="45495" xr:uid="{00000000-0005-0000-0000-000069610000}"/>
    <cellStyle name="Normal 2 16 3 3 3" xfId="11158" xr:uid="{00000000-0005-0000-0000-00006A610000}"/>
    <cellStyle name="Normal 2 16 3 3 3 2" xfId="30118" xr:uid="{00000000-0005-0000-0000-00006B610000}"/>
    <cellStyle name="Normal 2 16 3 3 3 3" xfId="48582" xr:uid="{00000000-0005-0000-0000-00006C610000}"/>
    <cellStyle name="Normal 2 16 3 3 4" xfId="17310" xr:uid="{00000000-0005-0000-0000-00006D610000}"/>
    <cellStyle name="Normal 2 16 3 3 4 2" xfId="36270" xr:uid="{00000000-0005-0000-0000-00006E610000}"/>
    <cellStyle name="Normal 2 16 3 3 4 3" xfId="54734" xr:uid="{00000000-0005-0000-0000-00006F610000}"/>
    <cellStyle name="Normal 2 16 3 3 5" xfId="23965" xr:uid="{00000000-0005-0000-0000-000070610000}"/>
    <cellStyle name="Normal 2 16 3 3 6" xfId="42429" xr:uid="{00000000-0005-0000-0000-000071610000}"/>
    <cellStyle name="Normal 2 16 3 4" xfId="6497" xr:uid="{00000000-0005-0000-0000-000072610000}"/>
    <cellStyle name="Normal 2 16 3 4 2" xfId="12690" xr:uid="{00000000-0005-0000-0000-000073610000}"/>
    <cellStyle name="Normal 2 16 3 4 2 2" xfId="31650" xr:uid="{00000000-0005-0000-0000-000074610000}"/>
    <cellStyle name="Normal 2 16 3 4 2 3" xfId="50114" xr:uid="{00000000-0005-0000-0000-000075610000}"/>
    <cellStyle name="Normal 2 16 3 4 3" xfId="18842" xr:uid="{00000000-0005-0000-0000-000076610000}"/>
    <cellStyle name="Normal 2 16 3 4 3 2" xfId="37802" xr:uid="{00000000-0005-0000-0000-000077610000}"/>
    <cellStyle name="Normal 2 16 3 4 3 3" xfId="56266" xr:uid="{00000000-0005-0000-0000-000078610000}"/>
    <cellStyle name="Normal 2 16 3 4 4" xfId="25497" xr:uid="{00000000-0005-0000-0000-000079610000}"/>
    <cellStyle name="Normal 2 16 3 4 5" xfId="43961" xr:uid="{00000000-0005-0000-0000-00007A610000}"/>
    <cellStyle name="Normal 2 16 3 5" xfId="9624" xr:uid="{00000000-0005-0000-0000-00007B610000}"/>
    <cellStyle name="Normal 2 16 3 5 2" xfId="28584" xr:uid="{00000000-0005-0000-0000-00007C610000}"/>
    <cellStyle name="Normal 2 16 3 5 3" xfId="47048" xr:uid="{00000000-0005-0000-0000-00007D610000}"/>
    <cellStyle name="Normal 2 16 3 6" xfId="15776" xr:uid="{00000000-0005-0000-0000-00007E610000}"/>
    <cellStyle name="Normal 2 16 3 6 2" xfId="34736" xr:uid="{00000000-0005-0000-0000-00007F610000}"/>
    <cellStyle name="Normal 2 16 3 6 3" xfId="53200" xr:uid="{00000000-0005-0000-0000-000080610000}"/>
    <cellStyle name="Normal 2 16 3 7" xfId="22431" xr:uid="{00000000-0005-0000-0000-000081610000}"/>
    <cellStyle name="Normal 2 16 3 8" xfId="40895" xr:uid="{00000000-0005-0000-0000-000082610000}"/>
    <cellStyle name="Normal 2 17" xfId="451" xr:uid="{00000000-0005-0000-0000-000083610000}"/>
    <cellStyle name="Normal 2 17 2" xfId="3757" xr:uid="{00000000-0005-0000-0000-000084610000}"/>
    <cellStyle name="Normal 2 17 3" xfId="2649" xr:uid="{00000000-0005-0000-0000-000085610000}"/>
    <cellStyle name="Normal 2 17 3 2" xfId="4104" xr:uid="{00000000-0005-0000-0000-000086610000}"/>
    <cellStyle name="Normal 2 17 3 2 2" xfId="5717" xr:uid="{00000000-0005-0000-0000-000087610000}"/>
    <cellStyle name="Normal 2 17 3 2 2 2" xfId="8802" xr:uid="{00000000-0005-0000-0000-000088610000}"/>
    <cellStyle name="Normal 2 17 3 2 2 2 2" xfId="14994" xr:uid="{00000000-0005-0000-0000-000089610000}"/>
    <cellStyle name="Normal 2 17 3 2 2 2 2 2" xfId="33954" xr:uid="{00000000-0005-0000-0000-00008A610000}"/>
    <cellStyle name="Normal 2 17 3 2 2 2 2 3" xfId="52418" xr:uid="{00000000-0005-0000-0000-00008B610000}"/>
    <cellStyle name="Normal 2 17 3 2 2 2 3" xfId="21146" xr:uid="{00000000-0005-0000-0000-00008C610000}"/>
    <cellStyle name="Normal 2 17 3 2 2 2 3 2" xfId="40106" xr:uid="{00000000-0005-0000-0000-00008D610000}"/>
    <cellStyle name="Normal 2 17 3 2 2 2 3 3" xfId="58570" xr:uid="{00000000-0005-0000-0000-00008E610000}"/>
    <cellStyle name="Normal 2 17 3 2 2 2 4" xfId="27801" xr:uid="{00000000-0005-0000-0000-00008F610000}"/>
    <cellStyle name="Normal 2 17 3 2 2 2 5" xfId="46265" xr:uid="{00000000-0005-0000-0000-000090610000}"/>
    <cellStyle name="Normal 2 17 3 2 2 3" xfId="11928" xr:uid="{00000000-0005-0000-0000-000091610000}"/>
    <cellStyle name="Normal 2 17 3 2 2 3 2" xfId="30888" xr:uid="{00000000-0005-0000-0000-000092610000}"/>
    <cellStyle name="Normal 2 17 3 2 2 3 3" xfId="49352" xr:uid="{00000000-0005-0000-0000-000093610000}"/>
    <cellStyle name="Normal 2 17 3 2 2 4" xfId="18080" xr:uid="{00000000-0005-0000-0000-000094610000}"/>
    <cellStyle name="Normal 2 17 3 2 2 4 2" xfId="37040" xr:uid="{00000000-0005-0000-0000-000095610000}"/>
    <cellStyle name="Normal 2 17 3 2 2 4 3" xfId="55504" xr:uid="{00000000-0005-0000-0000-000096610000}"/>
    <cellStyle name="Normal 2 17 3 2 2 5" xfId="24735" xr:uid="{00000000-0005-0000-0000-000097610000}"/>
    <cellStyle name="Normal 2 17 3 2 2 6" xfId="43199" xr:uid="{00000000-0005-0000-0000-000098610000}"/>
    <cellStyle name="Normal 2 17 3 2 3" xfId="7267" xr:uid="{00000000-0005-0000-0000-000099610000}"/>
    <cellStyle name="Normal 2 17 3 2 3 2" xfId="13460" xr:uid="{00000000-0005-0000-0000-00009A610000}"/>
    <cellStyle name="Normal 2 17 3 2 3 2 2" xfId="32420" xr:uid="{00000000-0005-0000-0000-00009B610000}"/>
    <cellStyle name="Normal 2 17 3 2 3 2 3" xfId="50884" xr:uid="{00000000-0005-0000-0000-00009C610000}"/>
    <cellStyle name="Normal 2 17 3 2 3 3" xfId="19612" xr:uid="{00000000-0005-0000-0000-00009D610000}"/>
    <cellStyle name="Normal 2 17 3 2 3 3 2" xfId="38572" xr:uid="{00000000-0005-0000-0000-00009E610000}"/>
    <cellStyle name="Normal 2 17 3 2 3 3 3" xfId="57036" xr:uid="{00000000-0005-0000-0000-00009F610000}"/>
    <cellStyle name="Normal 2 17 3 2 3 4" xfId="26267" xr:uid="{00000000-0005-0000-0000-0000A0610000}"/>
    <cellStyle name="Normal 2 17 3 2 3 5" xfId="44731" xr:uid="{00000000-0005-0000-0000-0000A1610000}"/>
    <cellStyle name="Normal 2 17 3 2 4" xfId="10394" xr:uid="{00000000-0005-0000-0000-0000A2610000}"/>
    <cellStyle name="Normal 2 17 3 2 4 2" xfId="29354" xr:uid="{00000000-0005-0000-0000-0000A3610000}"/>
    <cellStyle name="Normal 2 17 3 2 4 3" xfId="47818" xr:uid="{00000000-0005-0000-0000-0000A4610000}"/>
    <cellStyle name="Normal 2 17 3 2 5" xfId="16546" xr:uid="{00000000-0005-0000-0000-0000A5610000}"/>
    <cellStyle name="Normal 2 17 3 2 5 2" xfId="35506" xr:uid="{00000000-0005-0000-0000-0000A6610000}"/>
    <cellStyle name="Normal 2 17 3 2 5 3" xfId="53970" xr:uid="{00000000-0005-0000-0000-0000A7610000}"/>
    <cellStyle name="Normal 2 17 3 2 6" xfId="23201" xr:uid="{00000000-0005-0000-0000-0000A8610000}"/>
    <cellStyle name="Normal 2 17 3 2 7" xfId="41665" xr:uid="{00000000-0005-0000-0000-0000A9610000}"/>
    <cellStyle name="Normal 2 17 3 3" xfId="4935" xr:uid="{00000000-0005-0000-0000-0000AA610000}"/>
    <cellStyle name="Normal 2 17 3 3 2" xfId="8033" xr:uid="{00000000-0005-0000-0000-0000AB610000}"/>
    <cellStyle name="Normal 2 17 3 3 2 2" xfId="14225" xr:uid="{00000000-0005-0000-0000-0000AC610000}"/>
    <cellStyle name="Normal 2 17 3 3 2 2 2" xfId="33185" xr:uid="{00000000-0005-0000-0000-0000AD610000}"/>
    <cellStyle name="Normal 2 17 3 3 2 2 3" xfId="51649" xr:uid="{00000000-0005-0000-0000-0000AE610000}"/>
    <cellStyle name="Normal 2 17 3 3 2 3" xfId="20377" xr:uid="{00000000-0005-0000-0000-0000AF610000}"/>
    <cellStyle name="Normal 2 17 3 3 2 3 2" xfId="39337" xr:uid="{00000000-0005-0000-0000-0000B0610000}"/>
    <cellStyle name="Normal 2 17 3 3 2 3 3" xfId="57801" xr:uid="{00000000-0005-0000-0000-0000B1610000}"/>
    <cellStyle name="Normal 2 17 3 3 2 4" xfId="27032" xr:uid="{00000000-0005-0000-0000-0000B2610000}"/>
    <cellStyle name="Normal 2 17 3 3 2 5" xfId="45496" xr:uid="{00000000-0005-0000-0000-0000B3610000}"/>
    <cellStyle name="Normal 2 17 3 3 3" xfId="11159" xr:uid="{00000000-0005-0000-0000-0000B4610000}"/>
    <cellStyle name="Normal 2 17 3 3 3 2" xfId="30119" xr:uid="{00000000-0005-0000-0000-0000B5610000}"/>
    <cellStyle name="Normal 2 17 3 3 3 3" xfId="48583" xr:uid="{00000000-0005-0000-0000-0000B6610000}"/>
    <cellStyle name="Normal 2 17 3 3 4" xfId="17311" xr:uid="{00000000-0005-0000-0000-0000B7610000}"/>
    <cellStyle name="Normal 2 17 3 3 4 2" xfId="36271" xr:uid="{00000000-0005-0000-0000-0000B8610000}"/>
    <cellStyle name="Normal 2 17 3 3 4 3" xfId="54735" xr:uid="{00000000-0005-0000-0000-0000B9610000}"/>
    <cellStyle name="Normal 2 17 3 3 5" xfId="23966" xr:uid="{00000000-0005-0000-0000-0000BA610000}"/>
    <cellStyle name="Normal 2 17 3 3 6" xfId="42430" xr:uid="{00000000-0005-0000-0000-0000BB610000}"/>
    <cellStyle name="Normal 2 17 3 4" xfId="6498" xr:uid="{00000000-0005-0000-0000-0000BC610000}"/>
    <cellStyle name="Normal 2 17 3 4 2" xfId="12691" xr:uid="{00000000-0005-0000-0000-0000BD610000}"/>
    <cellStyle name="Normal 2 17 3 4 2 2" xfId="31651" xr:uid="{00000000-0005-0000-0000-0000BE610000}"/>
    <cellStyle name="Normal 2 17 3 4 2 3" xfId="50115" xr:uid="{00000000-0005-0000-0000-0000BF610000}"/>
    <cellStyle name="Normal 2 17 3 4 3" xfId="18843" xr:uid="{00000000-0005-0000-0000-0000C0610000}"/>
    <cellStyle name="Normal 2 17 3 4 3 2" xfId="37803" xr:uid="{00000000-0005-0000-0000-0000C1610000}"/>
    <cellStyle name="Normal 2 17 3 4 3 3" xfId="56267" xr:uid="{00000000-0005-0000-0000-0000C2610000}"/>
    <cellStyle name="Normal 2 17 3 4 4" xfId="25498" xr:uid="{00000000-0005-0000-0000-0000C3610000}"/>
    <cellStyle name="Normal 2 17 3 4 5" xfId="43962" xr:uid="{00000000-0005-0000-0000-0000C4610000}"/>
    <cellStyle name="Normal 2 17 3 5" xfId="9625" xr:uid="{00000000-0005-0000-0000-0000C5610000}"/>
    <cellStyle name="Normal 2 17 3 5 2" xfId="28585" xr:uid="{00000000-0005-0000-0000-0000C6610000}"/>
    <cellStyle name="Normal 2 17 3 5 3" xfId="47049" xr:uid="{00000000-0005-0000-0000-0000C7610000}"/>
    <cellStyle name="Normal 2 17 3 6" xfId="15777" xr:uid="{00000000-0005-0000-0000-0000C8610000}"/>
    <cellStyle name="Normal 2 17 3 6 2" xfId="34737" xr:uid="{00000000-0005-0000-0000-0000C9610000}"/>
    <cellStyle name="Normal 2 17 3 6 3" xfId="53201" xr:uid="{00000000-0005-0000-0000-0000CA610000}"/>
    <cellStyle name="Normal 2 17 3 7" xfId="22432" xr:uid="{00000000-0005-0000-0000-0000CB610000}"/>
    <cellStyle name="Normal 2 17 3 8" xfId="40896" xr:uid="{00000000-0005-0000-0000-0000CC610000}"/>
    <cellStyle name="Normal 2 18" xfId="475" xr:uid="{00000000-0005-0000-0000-0000CD610000}"/>
    <cellStyle name="Normal 2 18 2" xfId="3758" xr:uid="{00000000-0005-0000-0000-0000CE610000}"/>
    <cellStyle name="Normal 2 18 3" xfId="2650" xr:uid="{00000000-0005-0000-0000-0000CF610000}"/>
    <cellStyle name="Normal 2 18 3 2" xfId="4105" xr:uid="{00000000-0005-0000-0000-0000D0610000}"/>
    <cellStyle name="Normal 2 18 3 2 2" xfId="5718" xr:uid="{00000000-0005-0000-0000-0000D1610000}"/>
    <cellStyle name="Normal 2 18 3 2 2 2" xfId="8803" xr:uid="{00000000-0005-0000-0000-0000D2610000}"/>
    <cellStyle name="Normal 2 18 3 2 2 2 2" xfId="14995" xr:uid="{00000000-0005-0000-0000-0000D3610000}"/>
    <cellStyle name="Normal 2 18 3 2 2 2 2 2" xfId="33955" xr:uid="{00000000-0005-0000-0000-0000D4610000}"/>
    <cellStyle name="Normal 2 18 3 2 2 2 2 3" xfId="52419" xr:uid="{00000000-0005-0000-0000-0000D5610000}"/>
    <cellStyle name="Normal 2 18 3 2 2 2 3" xfId="21147" xr:uid="{00000000-0005-0000-0000-0000D6610000}"/>
    <cellStyle name="Normal 2 18 3 2 2 2 3 2" xfId="40107" xr:uid="{00000000-0005-0000-0000-0000D7610000}"/>
    <cellStyle name="Normal 2 18 3 2 2 2 3 3" xfId="58571" xr:uid="{00000000-0005-0000-0000-0000D8610000}"/>
    <cellStyle name="Normal 2 18 3 2 2 2 4" xfId="27802" xr:uid="{00000000-0005-0000-0000-0000D9610000}"/>
    <cellStyle name="Normal 2 18 3 2 2 2 5" xfId="46266" xr:uid="{00000000-0005-0000-0000-0000DA610000}"/>
    <cellStyle name="Normal 2 18 3 2 2 3" xfId="11929" xr:uid="{00000000-0005-0000-0000-0000DB610000}"/>
    <cellStyle name="Normal 2 18 3 2 2 3 2" xfId="30889" xr:uid="{00000000-0005-0000-0000-0000DC610000}"/>
    <cellStyle name="Normal 2 18 3 2 2 3 3" xfId="49353" xr:uid="{00000000-0005-0000-0000-0000DD610000}"/>
    <cellStyle name="Normal 2 18 3 2 2 4" xfId="18081" xr:uid="{00000000-0005-0000-0000-0000DE610000}"/>
    <cellStyle name="Normal 2 18 3 2 2 4 2" xfId="37041" xr:uid="{00000000-0005-0000-0000-0000DF610000}"/>
    <cellStyle name="Normal 2 18 3 2 2 4 3" xfId="55505" xr:uid="{00000000-0005-0000-0000-0000E0610000}"/>
    <cellStyle name="Normal 2 18 3 2 2 5" xfId="24736" xr:uid="{00000000-0005-0000-0000-0000E1610000}"/>
    <cellStyle name="Normal 2 18 3 2 2 6" xfId="43200" xr:uid="{00000000-0005-0000-0000-0000E2610000}"/>
    <cellStyle name="Normal 2 18 3 2 3" xfId="7268" xr:uid="{00000000-0005-0000-0000-0000E3610000}"/>
    <cellStyle name="Normal 2 18 3 2 3 2" xfId="13461" xr:uid="{00000000-0005-0000-0000-0000E4610000}"/>
    <cellStyle name="Normal 2 18 3 2 3 2 2" xfId="32421" xr:uid="{00000000-0005-0000-0000-0000E5610000}"/>
    <cellStyle name="Normal 2 18 3 2 3 2 3" xfId="50885" xr:uid="{00000000-0005-0000-0000-0000E6610000}"/>
    <cellStyle name="Normal 2 18 3 2 3 3" xfId="19613" xr:uid="{00000000-0005-0000-0000-0000E7610000}"/>
    <cellStyle name="Normal 2 18 3 2 3 3 2" xfId="38573" xr:uid="{00000000-0005-0000-0000-0000E8610000}"/>
    <cellStyle name="Normal 2 18 3 2 3 3 3" xfId="57037" xr:uid="{00000000-0005-0000-0000-0000E9610000}"/>
    <cellStyle name="Normal 2 18 3 2 3 4" xfId="26268" xr:uid="{00000000-0005-0000-0000-0000EA610000}"/>
    <cellStyle name="Normal 2 18 3 2 3 5" xfId="44732" xr:uid="{00000000-0005-0000-0000-0000EB610000}"/>
    <cellStyle name="Normal 2 18 3 2 4" xfId="10395" xr:uid="{00000000-0005-0000-0000-0000EC610000}"/>
    <cellStyle name="Normal 2 18 3 2 4 2" xfId="29355" xr:uid="{00000000-0005-0000-0000-0000ED610000}"/>
    <cellStyle name="Normal 2 18 3 2 4 3" xfId="47819" xr:uid="{00000000-0005-0000-0000-0000EE610000}"/>
    <cellStyle name="Normal 2 18 3 2 5" xfId="16547" xr:uid="{00000000-0005-0000-0000-0000EF610000}"/>
    <cellStyle name="Normal 2 18 3 2 5 2" xfId="35507" xr:uid="{00000000-0005-0000-0000-0000F0610000}"/>
    <cellStyle name="Normal 2 18 3 2 5 3" xfId="53971" xr:uid="{00000000-0005-0000-0000-0000F1610000}"/>
    <cellStyle name="Normal 2 18 3 2 6" xfId="23202" xr:uid="{00000000-0005-0000-0000-0000F2610000}"/>
    <cellStyle name="Normal 2 18 3 2 7" xfId="41666" xr:uid="{00000000-0005-0000-0000-0000F3610000}"/>
    <cellStyle name="Normal 2 18 3 3" xfId="4936" xr:uid="{00000000-0005-0000-0000-0000F4610000}"/>
    <cellStyle name="Normal 2 18 3 3 2" xfId="8034" xr:uid="{00000000-0005-0000-0000-0000F5610000}"/>
    <cellStyle name="Normal 2 18 3 3 2 2" xfId="14226" xr:uid="{00000000-0005-0000-0000-0000F6610000}"/>
    <cellStyle name="Normal 2 18 3 3 2 2 2" xfId="33186" xr:uid="{00000000-0005-0000-0000-0000F7610000}"/>
    <cellStyle name="Normal 2 18 3 3 2 2 3" xfId="51650" xr:uid="{00000000-0005-0000-0000-0000F8610000}"/>
    <cellStyle name="Normal 2 18 3 3 2 3" xfId="20378" xr:uid="{00000000-0005-0000-0000-0000F9610000}"/>
    <cellStyle name="Normal 2 18 3 3 2 3 2" xfId="39338" xr:uid="{00000000-0005-0000-0000-0000FA610000}"/>
    <cellStyle name="Normal 2 18 3 3 2 3 3" xfId="57802" xr:uid="{00000000-0005-0000-0000-0000FB610000}"/>
    <cellStyle name="Normal 2 18 3 3 2 4" xfId="27033" xr:uid="{00000000-0005-0000-0000-0000FC610000}"/>
    <cellStyle name="Normal 2 18 3 3 2 5" xfId="45497" xr:uid="{00000000-0005-0000-0000-0000FD610000}"/>
    <cellStyle name="Normal 2 18 3 3 3" xfId="11160" xr:uid="{00000000-0005-0000-0000-0000FE610000}"/>
    <cellStyle name="Normal 2 18 3 3 3 2" xfId="30120" xr:uid="{00000000-0005-0000-0000-0000FF610000}"/>
    <cellStyle name="Normal 2 18 3 3 3 3" xfId="48584" xr:uid="{00000000-0005-0000-0000-000000620000}"/>
    <cellStyle name="Normal 2 18 3 3 4" xfId="17312" xr:uid="{00000000-0005-0000-0000-000001620000}"/>
    <cellStyle name="Normal 2 18 3 3 4 2" xfId="36272" xr:uid="{00000000-0005-0000-0000-000002620000}"/>
    <cellStyle name="Normal 2 18 3 3 4 3" xfId="54736" xr:uid="{00000000-0005-0000-0000-000003620000}"/>
    <cellStyle name="Normal 2 18 3 3 5" xfId="23967" xr:uid="{00000000-0005-0000-0000-000004620000}"/>
    <cellStyle name="Normal 2 18 3 3 6" xfId="42431" xr:uid="{00000000-0005-0000-0000-000005620000}"/>
    <cellStyle name="Normal 2 18 3 4" xfId="6499" xr:uid="{00000000-0005-0000-0000-000006620000}"/>
    <cellStyle name="Normal 2 18 3 4 2" xfId="12692" xr:uid="{00000000-0005-0000-0000-000007620000}"/>
    <cellStyle name="Normal 2 18 3 4 2 2" xfId="31652" xr:uid="{00000000-0005-0000-0000-000008620000}"/>
    <cellStyle name="Normal 2 18 3 4 2 3" xfId="50116" xr:uid="{00000000-0005-0000-0000-000009620000}"/>
    <cellStyle name="Normal 2 18 3 4 3" xfId="18844" xr:uid="{00000000-0005-0000-0000-00000A620000}"/>
    <cellStyle name="Normal 2 18 3 4 3 2" xfId="37804" xr:uid="{00000000-0005-0000-0000-00000B620000}"/>
    <cellStyle name="Normal 2 18 3 4 3 3" xfId="56268" xr:uid="{00000000-0005-0000-0000-00000C620000}"/>
    <cellStyle name="Normal 2 18 3 4 4" xfId="25499" xr:uid="{00000000-0005-0000-0000-00000D620000}"/>
    <cellStyle name="Normal 2 18 3 4 5" xfId="43963" xr:uid="{00000000-0005-0000-0000-00000E620000}"/>
    <cellStyle name="Normal 2 18 3 5" xfId="9626" xr:uid="{00000000-0005-0000-0000-00000F620000}"/>
    <cellStyle name="Normal 2 18 3 5 2" xfId="28586" xr:uid="{00000000-0005-0000-0000-000010620000}"/>
    <cellStyle name="Normal 2 18 3 5 3" xfId="47050" xr:uid="{00000000-0005-0000-0000-000011620000}"/>
    <cellStyle name="Normal 2 18 3 6" xfId="15778" xr:uid="{00000000-0005-0000-0000-000012620000}"/>
    <cellStyle name="Normal 2 18 3 6 2" xfId="34738" xr:uid="{00000000-0005-0000-0000-000013620000}"/>
    <cellStyle name="Normal 2 18 3 6 3" xfId="53202" xr:uid="{00000000-0005-0000-0000-000014620000}"/>
    <cellStyle name="Normal 2 18 3 7" xfId="22433" xr:uid="{00000000-0005-0000-0000-000015620000}"/>
    <cellStyle name="Normal 2 18 3 8" xfId="40897" xr:uid="{00000000-0005-0000-0000-000016620000}"/>
    <cellStyle name="Normal 2 19" xfId="388" xr:uid="{00000000-0005-0000-0000-000017620000}"/>
    <cellStyle name="Normal 2 19 2" xfId="3759" xr:uid="{00000000-0005-0000-0000-000018620000}"/>
    <cellStyle name="Normal 2 19 3" xfId="2651" xr:uid="{00000000-0005-0000-0000-000019620000}"/>
    <cellStyle name="Normal 2 19 3 2" xfId="4106" xr:uid="{00000000-0005-0000-0000-00001A620000}"/>
    <cellStyle name="Normal 2 19 3 2 2" xfId="5719" xr:uid="{00000000-0005-0000-0000-00001B620000}"/>
    <cellStyle name="Normal 2 19 3 2 2 2" xfId="8804" xr:uid="{00000000-0005-0000-0000-00001C620000}"/>
    <cellStyle name="Normal 2 19 3 2 2 2 2" xfId="14996" xr:uid="{00000000-0005-0000-0000-00001D620000}"/>
    <cellStyle name="Normal 2 19 3 2 2 2 2 2" xfId="33956" xr:uid="{00000000-0005-0000-0000-00001E620000}"/>
    <cellStyle name="Normal 2 19 3 2 2 2 2 3" xfId="52420" xr:uid="{00000000-0005-0000-0000-00001F620000}"/>
    <cellStyle name="Normal 2 19 3 2 2 2 3" xfId="21148" xr:uid="{00000000-0005-0000-0000-000020620000}"/>
    <cellStyle name="Normal 2 19 3 2 2 2 3 2" xfId="40108" xr:uid="{00000000-0005-0000-0000-000021620000}"/>
    <cellStyle name="Normal 2 19 3 2 2 2 3 3" xfId="58572" xr:uid="{00000000-0005-0000-0000-000022620000}"/>
    <cellStyle name="Normal 2 19 3 2 2 2 4" xfId="27803" xr:uid="{00000000-0005-0000-0000-000023620000}"/>
    <cellStyle name="Normal 2 19 3 2 2 2 5" xfId="46267" xr:uid="{00000000-0005-0000-0000-000024620000}"/>
    <cellStyle name="Normal 2 19 3 2 2 3" xfId="11930" xr:uid="{00000000-0005-0000-0000-000025620000}"/>
    <cellStyle name="Normal 2 19 3 2 2 3 2" xfId="30890" xr:uid="{00000000-0005-0000-0000-000026620000}"/>
    <cellStyle name="Normal 2 19 3 2 2 3 3" xfId="49354" xr:uid="{00000000-0005-0000-0000-000027620000}"/>
    <cellStyle name="Normal 2 19 3 2 2 4" xfId="18082" xr:uid="{00000000-0005-0000-0000-000028620000}"/>
    <cellStyle name="Normal 2 19 3 2 2 4 2" xfId="37042" xr:uid="{00000000-0005-0000-0000-000029620000}"/>
    <cellStyle name="Normal 2 19 3 2 2 4 3" xfId="55506" xr:uid="{00000000-0005-0000-0000-00002A620000}"/>
    <cellStyle name="Normal 2 19 3 2 2 5" xfId="24737" xr:uid="{00000000-0005-0000-0000-00002B620000}"/>
    <cellStyle name="Normal 2 19 3 2 2 6" xfId="43201" xr:uid="{00000000-0005-0000-0000-00002C620000}"/>
    <cellStyle name="Normal 2 19 3 2 3" xfId="7269" xr:uid="{00000000-0005-0000-0000-00002D620000}"/>
    <cellStyle name="Normal 2 19 3 2 3 2" xfId="13462" xr:uid="{00000000-0005-0000-0000-00002E620000}"/>
    <cellStyle name="Normal 2 19 3 2 3 2 2" xfId="32422" xr:uid="{00000000-0005-0000-0000-00002F620000}"/>
    <cellStyle name="Normal 2 19 3 2 3 2 3" xfId="50886" xr:uid="{00000000-0005-0000-0000-000030620000}"/>
    <cellStyle name="Normal 2 19 3 2 3 3" xfId="19614" xr:uid="{00000000-0005-0000-0000-000031620000}"/>
    <cellStyle name="Normal 2 19 3 2 3 3 2" xfId="38574" xr:uid="{00000000-0005-0000-0000-000032620000}"/>
    <cellStyle name="Normal 2 19 3 2 3 3 3" xfId="57038" xr:uid="{00000000-0005-0000-0000-000033620000}"/>
    <cellStyle name="Normal 2 19 3 2 3 4" xfId="26269" xr:uid="{00000000-0005-0000-0000-000034620000}"/>
    <cellStyle name="Normal 2 19 3 2 3 5" xfId="44733" xr:uid="{00000000-0005-0000-0000-000035620000}"/>
    <cellStyle name="Normal 2 19 3 2 4" xfId="10396" xr:uid="{00000000-0005-0000-0000-000036620000}"/>
    <cellStyle name="Normal 2 19 3 2 4 2" xfId="29356" xr:uid="{00000000-0005-0000-0000-000037620000}"/>
    <cellStyle name="Normal 2 19 3 2 4 3" xfId="47820" xr:uid="{00000000-0005-0000-0000-000038620000}"/>
    <cellStyle name="Normal 2 19 3 2 5" xfId="16548" xr:uid="{00000000-0005-0000-0000-000039620000}"/>
    <cellStyle name="Normal 2 19 3 2 5 2" xfId="35508" xr:uid="{00000000-0005-0000-0000-00003A620000}"/>
    <cellStyle name="Normal 2 19 3 2 5 3" xfId="53972" xr:uid="{00000000-0005-0000-0000-00003B620000}"/>
    <cellStyle name="Normal 2 19 3 2 6" xfId="23203" xr:uid="{00000000-0005-0000-0000-00003C620000}"/>
    <cellStyle name="Normal 2 19 3 2 7" xfId="41667" xr:uid="{00000000-0005-0000-0000-00003D620000}"/>
    <cellStyle name="Normal 2 19 3 3" xfId="4937" xr:uid="{00000000-0005-0000-0000-00003E620000}"/>
    <cellStyle name="Normal 2 19 3 3 2" xfId="8035" xr:uid="{00000000-0005-0000-0000-00003F620000}"/>
    <cellStyle name="Normal 2 19 3 3 2 2" xfId="14227" xr:uid="{00000000-0005-0000-0000-000040620000}"/>
    <cellStyle name="Normal 2 19 3 3 2 2 2" xfId="33187" xr:uid="{00000000-0005-0000-0000-000041620000}"/>
    <cellStyle name="Normal 2 19 3 3 2 2 3" xfId="51651" xr:uid="{00000000-0005-0000-0000-000042620000}"/>
    <cellStyle name="Normal 2 19 3 3 2 3" xfId="20379" xr:uid="{00000000-0005-0000-0000-000043620000}"/>
    <cellStyle name="Normal 2 19 3 3 2 3 2" xfId="39339" xr:uid="{00000000-0005-0000-0000-000044620000}"/>
    <cellStyle name="Normal 2 19 3 3 2 3 3" xfId="57803" xr:uid="{00000000-0005-0000-0000-000045620000}"/>
    <cellStyle name="Normal 2 19 3 3 2 4" xfId="27034" xr:uid="{00000000-0005-0000-0000-000046620000}"/>
    <cellStyle name="Normal 2 19 3 3 2 5" xfId="45498" xr:uid="{00000000-0005-0000-0000-000047620000}"/>
    <cellStyle name="Normal 2 19 3 3 3" xfId="11161" xr:uid="{00000000-0005-0000-0000-000048620000}"/>
    <cellStyle name="Normal 2 19 3 3 3 2" xfId="30121" xr:uid="{00000000-0005-0000-0000-000049620000}"/>
    <cellStyle name="Normal 2 19 3 3 3 3" xfId="48585" xr:uid="{00000000-0005-0000-0000-00004A620000}"/>
    <cellStyle name="Normal 2 19 3 3 4" xfId="17313" xr:uid="{00000000-0005-0000-0000-00004B620000}"/>
    <cellStyle name="Normal 2 19 3 3 4 2" xfId="36273" xr:uid="{00000000-0005-0000-0000-00004C620000}"/>
    <cellStyle name="Normal 2 19 3 3 4 3" xfId="54737" xr:uid="{00000000-0005-0000-0000-00004D620000}"/>
    <cellStyle name="Normal 2 19 3 3 5" xfId="23968" xr:uid="{00000000-0005-0000-0000-00004E620000}"/>
    <cellStyle name="Normal 2 19 3 3 6" xfId="42432" xr:uid="{00000000-0005-0000-0000-00004F620000}"/>
    <cellStyle name="Normal 2 19 3 4" xfId="6500" xr:uid="{00000000-0005-0000-0000-000050620000}"/>
    <cellStyle name="Normal 2 19 3 4 2" xfId="12693" xr:uid="{00000000-0005-0000-0000-000051620000}"/>
    <cellStyle name="Normal 2 19 3 4 2 2" xfId="31653" xr:uid="{00000000-0005-0000-0000-000052620000}"/>
    <cellStyle name="Normal 2 19 3 4 2 3" xfId="50117" xr:uid="{00000000-0005-0000-0000-000053620000}"/>
    <cellStyle name="Normal 2 19 3 4 3" xfId="18845" xr:uid="{00000000-0005-0000-0000-000054620000}"/>
    <cellStyle name="Normal 2 19 3 4 3 2" xfId="37805" xr:uid="{00000000-0005-0000-0000-000055620000}"/>
    <cellStyle name="Normal 2 19 3 4 3 3" xfId="56269" xr:uid="{00000000-0005-0000-0000-000056620000}"/>
    <cellStyle name="Normal 2 19 3 4 4" xfId="25500" xr:uid="{00000000-0005-0000-0000-000057620000}"/>
    <cellStyle name="Normal 2 19 3 4 5" xfId="43964" xr:uid="{00000000-0005-0000-0000-000058620000}"/>
    <cellStyle name="Normal 2 19 3 5" xfId="9627" xr:uid="{00000000-0005-0000-0000-000059620000}"/>
    <cellStyle name="Normal 2 19 3 5 2" xfId="28587" xr:uid="{00000000-0005-0000-0000-00005A620000}"/>
    <cellStyle name="Normal 2 19 3 5 3" xfId="47051" xr:uid="{00000000-0005-0000-0000-00005B620000}"/>
    <cellStyle name="Normal 2 19 3 6" xfId="15779" xr:uid="{00000000-0005-0000-0000-00005C620000}"/>
    <cellStyle name="Normal 2 19 3 6 2" xfId="34739" xr:uid="{00000000-0005-0000-0000-00005D620000}"/>
    <cellStyle name="Normal 2 19 3 6 3" xfId="53203" xr:uid="{00000000-0005-0000-0000-00005E620000}"/>
    <cellStyle name="Normal 2 19 3 7" xfId="22434" xr:uid="{00000000-0005-0000-0000-00005F620000}"/>
    <cellStyle name="Normal 2 19 3 8" xfId="40898" xr:uid="{00000000-0005-0000-0000-000060620000}"/>
    <cellStyle name="Normal 2 2" xfId="29" xr:uid="{00000000-0005-0000-0000-000061620000}"/>
    <cellStyle name="Normal 2 2 10" xfId="2652" xr:uid="{00000000-0005-0000-0000-000062620000}"/>
    <cellStyle name="Normal 2 2 10 2" xfId="4107" xr:uid="{00000000-0005-0000-0000-000063620000}"/>
    <cellStyle name="Normal 2 2 10 2 2" xfId="5720" xr:uid="{00000000-0005-0000-0000-000064620000}"/>
    <cellStyle name="Normal 2 2 10 2 2 2" xfId="8805" xr:uid="{00000000-0005-0000-0000-000065620000}"/>
    <cellStyle name="Normal 2 2 10 2 2 2 2" xfId="14997" xr:uid="{00000000-0005-0000-0000-000066620000}"/>
    <cellStyle name="Normal 2 2 10 2 2 2 2 2" xfId="33957" xr:uid="{00000000-0005-0000-0000-000067620000}"/>
    <cellStyle name="Normal 2 2 10 2 2 2 2 3" xfId="52421" xr:uid="{00000000-0005-0000-0000-000068620000}"/>
    <cellStyle name="Normal 2 2 10 2 2 2 3" xfId="21149" xr:uid="{00000000-0005-0000-0000-000069620000}"/>
    <cellStyle name="Normal 2 2 10 2 2 2 3 2" xfId="40109" xr:uid="{00000000-0005-0000-0000-00006A620000}"/>
    <cellStyle name="Normal 2 2 10 2 2 2 3 3" xfId="58573" xr:uid="{00000000-0005-0000-0000-00006B620000}"/>
    <cellStyle name="Normal 2 2 10 2 2 2 4" xfId="27804" xr:uid="{00000000-0005-0000-0000-00006C620000}"/>
    <cellStyle name="Normal 2 2 10 2 2 2 5" xfId="46268" xr:uid="{00000000-0005-0000-0000-00006D620000}"/>
    <cellStyle name="Normal 2 2 10 2 2 3" xfId="11931" xr:uid="{00000000-0005-0000-0000-00006E620000}"/>
    <cellStyle name="Normal 2 2 10 2 2 3 2" xfId="30891" xr:uid="{00000000-0005-0000-0000-00006F620000}"/>
    <cellStyle name="Normal 2 2 10 2 2 3 3" xfId="49355" xr:uid="{00000000-0005-0000-0000-000070620000}"/>
    <cellStyle name="Normal 2 2 10 2 2 4" xfId="18083" xr:uid="{00000000-0005-0000-0000-000071620000}"/>
    <cellStyle name="Normal 2 2 10 2 2 4 2" xfId="37043" xr:uid="{00000000-0005-0000-0000-000072620000}"/>
    <cellStyle name="Normal 2 2 10 2 2 4 3" xfId="55507" xr:uid="{00000000-0005-0000-0000-000073620000}"/>
    <cellStyle name="Normal 2 2 10 2 2 5" xfId="24738" xr:uid="{00000000-0005-0000-0000-000074620000}"/>
    <cellStyle name="Normal 2 2 10 2 2 6" xfId="43202" xr:uid="{00000000-0005-0000-0000-000075620000}"/>
    <cellStyle name="Normal 2 2 10 2 3" xfId="7270" xr:uid="{00000000-0005-0000-0000-000076620000}"/>
    <cellStyle name="Normal 2 2 10 2 3 2" xfId="13463" xr:uid="{00000000-0005-0000-0000-000077620000}"/>
    <cellStyle name="Normal 2 2 10 2 3 2 2" xfId="32423" xr:uid="{00000000-0005-0000-0000-000078620000}"/>
    <cellStyle name="Normal 2 2 10 2 3 2 3" xfId="50887" xr:uid="{00000000-0005-0000-0000-000079620000}"/>
    <cellStyle name="Normal 2 2 10 2 3 3" xfId="19615" xr:uid="{00000000-0005-0000-0000-00007A620000}"/>
    <cellStyle name="Normal 2 2 10 2 3 3 2" xfId="38575" xr:uid="{00000000-0005-0000-0000-00007B620000}"/>
    <cellStyle name="Normal 2 2 10 2 3 3 3" xfId="57039" xr:uid="{00000000-0005-0000-0000-00007C620000}"/>
    <cellStyle name="Normal 2 2 10 2 3 4" xfId="26270" xr:uid="{00000000-0005-0000-0000-00007D620000}"/>
    <cellStyle name="Normal 2 2 10 2 3 5" xfId="44734" xr:uid="{00000000-0005-0000-0000-00007E620000}"/>
    <cellStyle name="Normal 2 2 10 2 4" xfId="10397" xr:uid="{00000000-0005-0000-0000-00007F620000}"/>
    <cellStyle name="Normal 2 2 10 2 4 2" xfId="29357" xr:uid="{00000000-0005-0000-0000-000080620000}"/>
    <cellStyle name="Normal 2 2 10 2 4 3" xfId="47821" xr:uid="{00000000-0005-0000-0000-000081620000}"/>
    <cellStyle name="Normal 2 2 10 2 5" xfId="16549" xr:uid="{00000000-0005-0000-0000-000082620000}"/>
    <cellStyle name="Normal 2 2 10 2 5 2" xfId="35509" xr:uid="{00000000-0005-0000-0000-000083620000}"/>
    <cellStyle name="Normal 2 2 10 2 5 3" xfId="53973" xr:uid="{00000000-0005-0000-0000-000084620000}"/>
    <cellStyle name="Normal 2 2 10 2 6" xfId="23204" xr:uid="{00000000-0005-0000-0000-000085620000}"/>
    <cellStyle name="Normal 2 2 10 2 7" xfId="41668" xr:uid="{00000000-0005-0000-0000-000086620000}"/>
    <cellStyle name="Normal 2 2 10 3" xfId="4938" xr:uid="{00000000-0005-0000-0000-000087620000}"/>
    <cellStyle name="Normal 2 2 10 3 2" xfId="8036" xr:uid="{00000000-0005-0000-0000-000088620000}"/>
    <cellStyle name="Normal 2 2 10 3 2 2" xfId="14228" xr:uid="{00000000-0005-0000-0000-000089620000}"/>
    <cellStyle name="Normal 2 2 10 3 2 2 2" xfId="33188" xr:uid="{00000000-0005-0000-0000-00008A620000}"/>
    <cellStyle name="Normal 2 2 10 3 2 2 3" xfId="51652" xr:uid="{00000000-0005-0000-0000-00008B620000}"/>
    <cellStyle name="Normal 2 2 10 3 2 3" xfId="20380" xr:uid="{00000000-0005-0000-0000-00008C620000}"/>
    <cellStyle name="Normal 2 2 10 3 2 3 2" xfId="39340" xr:uid="{00000000-0005-0000-0000-00008D620000}"/>
    <cellStyle name="Normal 2 2 10 3 2 3 3" xfId="57804" xr:uid="{00000000-0005-0000-0000-00008E620000}"/>
    <cellStyle name="Normal 2 2 10 3 2 4" xfId="27035" xr:uid="{00000000-0005-0000-0000-00008F620000}"/>
    <cellStyle name="Normal 2 2 10 3 2 5" xfId="45499" xr:uid="{00000000-0005-0000-0000-000090620000}"/>
    <cellStyle name="Normal 2 2 10 3 3" xfId="11162" xr:uid="{00000000-0005-0000-0000-000091620000}"/>
    <cellStyle name="Normal 2 2 10 3 3 2" xfId="30122" xr:uid="{00000000-0005-0000-0000-000092620000}"/>
    <cellStyle name="Normal 2 2 10 3 3 3" xfId="48586" xr:uid="{00000000-0005-0000-0000-000093620000}"/>
    <cellStyle name="Normal 2 2 10 3 4" xfId="17314" xr:uid="{00000000-0005-0000-0000-000094620000}"/>
    <cellStyle name="Normal 2 2 10 3 4 2" xfId="36274" xr:uid="{00000000-0005-0000-0000-000095620000}"/>
    <cellStyle name="Normal 2 2 10 3 4 3" xfId="54738" xr:uid="{00000000-0005-0000-0000-000096620000}"/>
    <cellStyle name="Normal 2 2 10 3 5" xfId="23969" xr:uid="{00000000-0005-0000-0000-000097620000}"/>
    <cellStyle name="Normal 2 2 10 3 6" xfId="42433" xr:uid="{00000000-0005-0000-0000-000098620000}"/>
    <cellStyle name="Normal 2 2 10 4" xfId="6501" xr:uid="{00000000-0005-0000-0000-000099620000}"/>
    <cellStyle name="Normal 2 2 10 4 2" xfId="12694" xr:uid="{00000000-0005-0000-0000-00009A620000}"/>
    <cellStyle name="Normal 2 2 10 4 2 2" xfId="31654" xr:uid="{00000000-0005-0000-0000-00009B620000}"/>
    <cellStyle name="Normal 2 2 10 4 2 3" xfId="50118" xr:uid="{00000000-0005-0000-0000-00009C620000}"/>
    <cellStyle name="Normal 2 2 10 4 3" xfId="18846" xr:uid="{00000000-0005-0000-0000-00009D620000}"/>
    <cellStyle name="Normal 2 2 10 4 3 2" xfId="37806" xr:uid="{00000000-0005-0000-0000-00009E620000}"/>
    <cellStyle name="Normal 2 2 10 4 3 3" xfId="56270" xr:uid="{00000000-0005-0000-0000-00009F620000}"/>
    <cellStyle name="Normal 2 2 10 4 4" xfId="25501" xr:uid="{00000000-0005-0000-0000-0000A0620000}"/>
    <cellStyle name="Normal 2 2 10 4 5" xfId="43965" xr:uid="{00000000-0005-0000-0000-0000A1620000}"/>
    <cellStyle name="Normal 2 2 10 5" xfId="9628" xr:uid="{00000000-0005-0000-0000-0000A2620000}"/>
    <cellStyle name="Normal 2 2 10 5 2" xfId="28588" xr:uid="{00000000-0005-0000-0000-0000A3620000}"/>
    <cellStyle name="Normal 2 2 10 5 3" xfId="47052" xr:uid="{00000000-0005-0000-0000-0000A4620000}"/>
    <cellStyle name="Normal 2 2 10 6" xfId="15780" xr:uid="{00000000-0005-0000-0000-0000A5620000}"/>
    <cellStyle name="Normal 2 2 10 6 2" xfId="34740" xr:uid="{00000000-0005-0000-0000-0000A6620000}"/>
    <cellStyle name="Normal 2 2 10 6 3" xfId="53204" xr:uid="{00000000-0005-0000-0000-0000A7620000}"/>
    <cellStyle name="Normal 2 2 10 7" xfId="22435" xr:uid="{00000000-0005-0000-0000-0000A8620000}"/>
    <cellStyle name="Normal 2 2 10 8" xfId="40899" xr:uid="{00000000-0005-0000-0000-0000A9620000}"/>
    <cellStyle name="Normal 2 2 11" xfId="2653" xr:uid="{00000000-0005-0000-0000-0000AA620000}"/>
    <cellStyle name="Normal 2 2 11 2" xfId="4108" xr:uid="{00000000-0005-0000-0000-0000AB620000}"/>
    <cellStyle name="Normal 2 2 11 2 2" xfId="5721" xr:uid="{00000000-0005-0000-0000-0000AC620000}"/>
    <cellStyle name="Normal 2 2 11 2 2 2" xfId="8806" xr:uid="{00000000-0005-0000-0000-0000AD620000}"/>
    <cellStyle name="Normal 2 2 11 2 2 2 2" xfId="14998" xr:uid="{00000000-0005-0000-0000-0000AE620000}"/>
    <cellStyle name="Normal 2 2 11 2 2 2 2 2" xfId="33958" xr:uid="{00000000-0005-0000-0000-0000AF620000}"/>
    <cellStyle name="Normal 2 2 11 2 2 2 2 3" xfId="52422" xr:uid="{00000000-0005-0000-0000-0000B0620000}"/>
    <cellStyle name="Normal 2 2 11 2 2 2 3" xfId="21150" xr:uid="{00000000-0005-0000-0000-0000B1620000}"/>
    <cellStyle name="Normal 2 2 11 2 2 2 3 2" xfId="40110" xr:uid="{00000000-0005-0000-0000-0000B2620000}"/>
    <cellStyle name="Normal 2 2 11 2 2 2 3 3" xfId="58574" xr:uid="{00000000-0005-0000-0000-0000B3620000}"/>
    <cellStyle name="Normal 2 2 11 2 2 2 4" xfId="27805" xr:uid="{00000000-0005-0000-0000-0000B4620000}"/>
    <cellStyle name="Normal 2 2 11 2 2 2 5" xfId="46269" xr:uid="{00000000-0005-0000-0000-0000B5620000}"/>
    <cellStyle name="Normal 2 2 11 2 2 3" xfId="11932" xr:uid="{00000000-0005-0000-0000-0000B6620000}"/>
    <cellStyle name="Normal 2 2 11 2 2 3 2" xfId="30892" xr:uid="{00000000-0005-0000-0000-0000B7620000}"/>
    <cellStyle name="Normal 2 2 11 2 2 3 3" xfId="49356" xr:uid="{00000000-0005-0000-0000-0000B8620000}"/>
    <cellStyle name="Normal 2 2 11 2 2 4" xfId="18084" xr:uid="{00000000-0005-0000-0000-0000B9620000}"/>
    <cellStyle name="Normal 2 2 11 2 2 4 2" xfId="37044" xr:uid="{00000000-0005-0000-0000-0000BA620000}"/>
    <cellStyle name="Normal 2 2 11 2 2 4 3" xfId="55508" xr:uid="{00000000-0005-0000-0000-0000BB620000}"/>
    <cellStyle name="Normal 2 2 11 2 2 5" xfId="24739" xr:uid="{00000000-0005-0000-0000-0000BC620000}"/>
    <cellStyle name="Normal 2 2 11 2 2 6" xfId="43203" xr:uid="{00000000-0005-0000-0000-0000BD620000}"/>
    <cellStyle name="Normal 2 2 11 2 3" xfId="7271" xr:uid="{00000000-0005-0000-0000-0000BE620000}"/>
    <cellStyle name="Normal 2 2 11 2 3 2" xfId="13464" xr:uid="{00000000-0005-0000-0000-0000BF620000}"/>
    <cellStyle name="Normal 2 2 11 2 3 2 2" xfId="32424" xr:uid="{00000000-0005-0000-0000-0000C0620000}"/>
    <cellStyle name="Normal 2 2 11 2 3 2 3" xfId="50888" xr:uid="{00000000-0005-0000-0000-0000C1620000}"/>
    <cellStyle name="Normal 2 2 11 2 3 3" xfId="19616" xr:uid="{00000000-0005-0000-0000-0000C2620000}"/>
    <cellStyle name="Normal 2 2 11 2 3 3 2" xfId="38576" xr:uid="{00000000-0005-0000-0000-0000C3620000}"/>
    <cellStyle name="Normal 2 2 11 2 3 3 3" xfId="57040" xr:uid="{00000000-0005-0000-0000-0000C4620000}"/>
    <cellStyle name="Normal 2 2 11 2 3 4" xfId="26271" xr:uid="{00000000-0005-0000-0000-0000C5620000}"/>
    <cellStyle name="Normal 2 2 11 2 3 5" xfId="44735" xr:uid="{00000000-0005-0000-0000-0000C6620000}"/>
    <cellStyle name="Normal 2 2 11 2 4" xfId="10398" xr:uid="{00000000-0005-0000-0000-0000C7620000}"/>
    <cellStyle name="Normal 2 2 11 2 4 2" xfId="29358" xr:uid="{00000000-0005-0000-0000-0000C8620000}"/>
    <cellStyle name="Normal 2 2 11 2 4 3" xfId="47822" xr:uid="{00000000-0005-0000-0000-0000C9620000}"/>
    <cellStyle name="Normal 2 2 11 2 5" xfId="16550" xr:uid="{00000000-0005-0000-0000-0000CA620000}"/>
    <cellStyle name="Normal 2 2 11 2 5 2" xfId="35510" xr:uid="{00000000-0005-0000-0000-0000CB620000}"/>
    <cellStyle name="Normal 2 2 11 2 5 3" xfId="53974" xr:uid="{00000000-0005-0000-0000-0000CC620000}"/>
    <cellStyle name="Normal 2 2 11 2 6" xfId="23205" xr:uid="{00000000-0005-0000-0000-0000CD620000}"/>
    <cellStyle name="Normal 2 2 11 2 7" xfId="41669" xr:uid="{00000000-0005-0000-0000-0000CE620000}"/>
    <cellStyle name="Normal 2 2 11 3" xfId="4939" xr:uid="{00000000-0005-0000-0000-0000CF620000}"/>
    <cellStyle name="Normal 2 2 11 3 2" xfId="8037" xr:uid="{00000000-0005-0000-0000-0000D0620000}"/>
    <cellStyle name="Normal 2 2 11 3 2 2" xfId="14229" xr:uid="{00000000-0005-0000-0000-0000D1620000}"/>
    <cellStyle name="Normal 2 2 11 3 2 2 2" xfId="33189" xr:uid="{00000000-0005-0000-0000-0000D2620000}"/>
    <cellStyle name="Normal 2 2 11 3 2 2 3" xfId="51653" xr:uid="{00000000-0005-0000-0000-0000D3620000}"/>
    <cellStyle name="Normal 2 2 11 3 2 3" xfId="20381" xr:uid="{00000000-0005-0000-0000-0000D4620000}"/>
    <cellStyle name="Normal 2 2 11 3 2 3 2" xfId="39341" xr:uid="{00000000-0005-0000-0000-0000D5620000}"/>
    <cellStyle name="Normal 2 2 11 3 2 3 3" xfId="57805" xr:uid="{00000000-0005-0000-0000-0000D6620000}"/>
    <cellStyle name="Normal 2 2 11 3 2 4" xfId="27036" xr:uid="{00000000-0005-0000-0000-0000D7620000}"/>
    <cellStyle name="Normal 2 2 11 3 2 5" xfId="45500" xr:uid="{00000000-0005-0000-0000-0000D8620000}"/>
    <cellStyle name="Normal 2 2 11 3 3" xfId="11163" xr:uid="{00000000-0005-0000-0000-0000D9620000}"/>
    <cellStyle name="Normal 2 2 11 3 3 2" xfId="30123" xr:uid="{00000000-0005-0000-0000-0000DA620000}"/>
    <cellStyle name="Normal 2 2 11 3 3 3" xfId="48587" xr:uid="{00000000-0005-0000-0000-0000DB620000}"/>
    <cellStyle name="Normal 2 2 11 3 4" xfId="17315" xr:uid="{00000000-0005-0000-0000-0000DC620000}"/>
    <cellStyle name="Normal 2 2 11 3 4 2" xfId="36275" xr:uid="{00000000-0005-0000-0000-0000DD620000}"/>
    <cellStyle name="Normal 2 2 11 3 4 3" xfId="54739" xr:uid="{00000000-0005-0000-0000-0000DE620000}"/>
    <cellStyle name="Normal 2 2 11 3 5" xfId="23970" xr:uid="{00000000-0005-0000-0000-0000DF620000}"/>
    <cellStyle name="Normal 2 2 11 3 6" xfId="42434" xr:uid="{00000000-0005-0000-0000-0000E0620000}"/>
    <cellStyle name="Normal 2 2 11 4" xfId="6502" xr:uid="{00000000-0005-0000-0000-0000E1620000}"/>
    <cellStyle name="Normal 2 2 11 4 2" xfId="12695" xr:uid="{00000000-0005-0000-0000-0000E2620000}"/>
    <cellStyle name="Normal 2 2 11 4 2 2" xfId="31655" xr:uid="{00000000-0005-0000-0000-0000E3620000}"/>
    <cellStyle name="Normal 2 2 11 4 2 3" xfId="50119" xr:uid="{00000000-0005-0000-0000-0000E4620000}"/>
    <cellStyle name="Normal 2 2 11 4 3" xfId="18847" xr:uid="{00000000-0005-0000-0000-0000E5620000}"/>
    <cellStyle name="Normal 2 2 11 4 3 2" xfId="37807" xr:uid="{00000000-0005-0000-0000-0000E6620000}"/>
    <cellStyle name="Normal 2 2 11 4 3 3" xfId="56271" xr:uid="{00000000-0005-0000-0000-0000E7620000}"/>
    <cellStyle name="Normal 2 2 11 4 4" xfId="25502" xr:uid="{00000000-0005-0000-0000-0000E8620000}"/>
    <cellStyle name="Normal 2 2 11 4 5" xfId="43966" xr:uid="{00000000-0005-0000-0000-0000E9620000}"/>
    <cellStyle name="Normal 2 2 11 5" xfId="9629" xr:uid="{00000000-0005-0000-0000-0000EA620000}"/>
    <cellStyle name="Normal 2 2 11 5 2" xfId="28589" xr:uid="{00000000-0005-0000-0000-0000EB620000}"/>
    <cellStyle name="Normal 2 2 11 5 3" xfId="47053" xr:uid="{00000000-0005-0000-0000-0000EC620000}"/>
    <cellStyle name="Normal 2 2 11 6" xfId="15781" xr:uid="{00000000-0005-0000-0000-0000ED620000}"/>
    <cellStyle name="Normal 2 2 11 6 2" xfId="34741" xr:uid="{00000000-0005-0000-0000-0000EE620000}"/>
    <cellStyle name="Normal 2 2 11 6 3" xfId="53205" xr:uid="{00000000-0005-0000-0000-0000EF620000}"/>
    <cellStyle name="Normal 2 2 11 7" xfId="22436" xr:uid="{00000000-0005-0000-0000-0000F0620000}"/>
    <cellStyle name="Normal 2 2 11 8" xfId="40900" xr:uid="{00000000-0005-0000-0000-0000F1620000}"/>
    <cellStyle name="Normal 2 2 12" xfId="2654" xr:uid="{00000000-0005-0000-0000-0000F2620000}"/>
    <cellStyle name="Normal 2 2 12 2" xfId="4109" xr:uid="{00000000-0005-0000-0000-0000F3620000}"/>
    <cellStyle name="Normal 2 2 12 2 2" xfId="5722" xr:uid="{00000000-0005-0000-0000-0000F4620000}"/>
    <cellStyle name="Normal 2 2 12 2 2 2" xfId="8807" xr:uid="{00000000-0005-0000-0000-0000F5620000}"/>
    <cellStyle name="Normal 2 2 12 2 2 2 2" xfId="14999" xr:uid="{00000000-0005-0000-0000-0000F6620000}"/>
    <cellStyle name="Normal 2 2 12 2 2 2 2 2" xfId="33959" xr:uid="{00000000-0005-0000-0000-0000F7620000}"/>
    <cellStyle name="Normal 2 2 12 2 2 2 2 3" xfId="52423" xr:uid="{00000000-0005-0000-0000-0000F8620000}"/>
    <cellStyle name="Normal 2 2 12 2 2 2 3" xfId="21151" xr:uid="{00000000-0005-0000-0000-0000F9620000}"/>
    <cellStyle name="Normal 2 2 12 2 2 2 3 2" xfId="40111" xr:uid="{00000000-0005-0000-0000-0000FA620000}"/>
    <cellStyle name="Normal 2 2 12 2 2 2 3 3" xfId="58575" xr:uid="{00000000-0005-0000-0000-0000FB620000}"/>
    <cellStyle name="Normal 2 2 12 2 2 2 4" xfId="27806" xr:uid="{00000000-0005-0000-0000-0000FC620000}"/>
    <cellStyle name="Normal 2 2 12 2 2 2 5" xfId="46270" xr:uid="{00000000-0005-0000-0000-0000FD620000}"/>
    <cellStyle name="Normal 2 2 12 2 2 3" xfId="11933" xr:uid="{00000000-0005-0000-0000-0000FE620000}"/>
    <cellStyle name="Normal 2 2 12 2 2 3 2" xfId="30893" xr:uid="{00000000-0005-0000-0000-0000FF620000}"/>
    <cellStyle name="Normal 2 2 12 2 2 3 3" xfId="49357" xr:uid="{00000000-0005-0000-0000-000000630000}"/>
    <cellStyle name="Normal 2 2 12 2 2 4" xfId="18085" xr:uid="{00000000-0005-0000-0000-000001630000}"/>
    <cellStyle name="Normal 2 2 12 2 2 4 2" xfId="37045" xr:uid="{00000000-0005-0000-0000-000002630000}"/>
    <cellStyle name="Normal 2 2 12 2 2 4 3" xfId="55509" xr:uid="{00000000-0005-0000-0000-000003630000}"/>
    <cellStyle name="Normal 2 2 12 2 2 5" xfId="24740" xr:uid="{00000000-0005-0000-0000-000004630000}"/>
    <cellStyle name="Normal 2 2 12 2 2 6" xfId="43204" xr:uid="{00000000-0005-0000-0000-000005630000}"/>
    <cellStyle name="Normal 2 2 12 2 3" xfId="7272" xr:uid="{00000000-0005-0000-0000-000006630000}"/>
    <cellStyle name="Normal 2 2 12 2 3 2" xfId="13465" xr:uid="{00000000-0005-0000-0000-000007630000}"/>
    <cellStyle name="Normal 2 2 12 2 3 2 2" xfId="32425" xr:uid="{00000000-0005-0000-0000-000008630000}"/>
    <cellStyle name="Normal 2 2 12 2 3 2 3" xfId="50889" xr:uid="{00000000-0005-0000-0000-000009630000}"/>
    <cellStyle name="Normal 2 2 12 2 3 3" xfId="19617" xr:uid="{00000000-0005-0000-0000-00000A630000}"/>
    <cellStyle name="Normal 2 2 12 2 3 3 2" xfId="38577" xr:uid="{00000000-0005-0000-0000-00000B630000}"/>
    <cellStyle name="Normal 2 2 12 2 3 3 3" xfId="57041" xr:uid="{00000000-0005-0000-0000-00000C630000}"/>
    <cellStyle name="Normal 2 2 12 2 3 4" xfId="26272" xr:uid="{00000000-0005-0000-0000-00000D630000}"/>
    <cellStyle name="Normal 2 2 12 2 3 5" xfId="44736" xr:uid="{00000000-0005-0000-0000-00000E630000}"/>
    <cellStyle name="Normal 2 2 12 2 4" xfId="10399" xr:uid="{00000000-0005-0000-0000-00000F630000}"/>
    <cellStyle name="Normal 2 2 12 2 4 2" xfId="29359" xr:uid="{00000000-0005-0000-0000-000010630000}"/>
    <cellStyle name="Normal 2 2 12 2 4 3" xfId="47823" xr:uid="{00000000-0005-0000-0000-000011630000}"/>
    <cellStyle name="Normal 2 2 12 2 5" xfId="16551" xr:uid="{00000000-0005-0000-0000-000012630000}"/>
    <cellStyle name="Normal 2 2 12 2 5 2" xfId="35511" xr:uid="{00000000-0005-0000-0000-000013630000}"/>
    <cellStyle name="Normal 2 2 12 2 5 3" xfId="53975" xr:uid="{00000000-0005-0000-0000-000014630000}"/>
    <cellStyle name="Normal 2 2 12 2 6" xfId="23206" xr:uid="{00000000-0005-0000-0000-000015630000}"/>
    <cellStyle name="Normal 2 2 12 2 7" xfId="41670" xr:uid="{00000000-0005-0000-0000-000016630000}"/>
    <cellStyle name="Normal 2 2 12 3" xfId="4940" xr:uid="{00000000-0005-0000-0000-000017630000}"/>
    <cellStyle name="Normal 2 2 12 3 2" xfId="8038" xr:uid="{00000000-0005-0000-0000-000018630000}"/>
    <cellStyle name="Normal 2 2 12 3 2 2" xfId="14230" xr:uid="{00000000-0005-0000-0000-000019630000}"/>
    <cellStyle name="Normal 2 2 12 3 2 2 2" xfId="33190" xr:uid="{00000000-0005-0000-0000-00001A630000}"/>
    <cellStyle name="Normal 2 2 12 3 2 2 3" xfId="51654" xr:uid="{00000000-0005-0000-0000-00001B630000}"/>
    <cellStyle name="Normal 2 2 12 3 2 3" xfId="20382" xr:uid="{00000000-0005-0000-0000-00001C630000}"/>
    <cellStyle name="Normal 2 2 12 3 2 3 2" xfId="39342" xr:uid="{00000000-0005-0000-0000-00001D630000}"/>
    <cellStyle name="Normal 2 2 12 3 2 3 3" xfId="57806" xr:uid="{00000000-0005-0000-0000-00001E630000}"/>
    <cellStyle name="Normal 2 2 12 3 2 4" xfId="27037" xr:uid="{00000000-0005-0000-0000-00001F630000}"/>
    <cellStyle name="Normal 2 2 12 3 2 5" xfId="45501" xr:uid="{00000000-0005-0000-0000-000020630000}"/>
    <cellStyle name="Normal 2 2 12 3 3" xfId="11164" xr:uid="{00000000-0005-0000-0000-000021630000}"/>
    <cellStyle name="Normal 2 2 12 3 3 2" xfId="30124" xr:uid="{00000000-0005-0000-0000-000022630000}"/>
    <cellStyle name="Normal 2 2 12 3 3 3" xfId="48588" xr:uid="{00000000-0005-0000-0000-000023630000}"/>
    <cellStyle name="Normal 2 2 12 3 4" xfId="17316" xr:uid="{00000000-0005-0000-0000-000024630000}"/>
    <cellStyle name="Normal 2 2 12 3 4 2" xfId="36276" xr:uid="{00000000-0005-0000-0000-000025630000}"/>
    <cellStyle name="Normal 2 2 12 3 4 3" xfId="54740" xr:uid="{00000000-0005-0000-0000-000026630000}"/>
    <cellStyle name="Normal 2 2 12 3 5" xfId="23971" xr:uid="{00000000-0005-0000-0000-000027630000}"/>
    <cellStyle name="Normal 2 2 12 3 6" xfId="42435" xr:uid="{00000000-0005-0000-0000-000028630000}"/>
    <cellStyle name="Normal 2 2 12 4" xfId="6503" xr:uid="{00000000-0005-0000-0000-000029630000}"/>
    <cellStyle name="Normal 2 2 12 4 2" xfId="12696" xr:uid="{00000000-0005-0000-0000-00002A630000}"/>
    <cellStyle name="Normal 2 2 12 4 2 2" xfId="31656" xr:uid="{00000000-0005-0000-0000-00002B630000}"/>
    <cellStyle name="Normal 2 2 12 4 2 3" xfId="50120" xr:uid="{00000000-0005-0000-0000-00002C630000}"/>
    <cellStyle name="Normal 2 2 12 4 3" xfId="18848" xr:uid="{00000000-0005-0000-0000-00002D630000}"/>
    <cellStyle name="Normal 2 2 12 4 3 2" xfId="37808" xr:uid="{00000000-0005-0000-0000-00002E630000}"/>
    <cellStyle name="Normal 2 2 12 4 3 3" xfId="56272" xr:uid="{00000000-0005-0000-0000-00002F630000}"/>
    <cellStyle name="Normal 2 2 12 4 4" xfId="25503" xr:uid="{00000000-0005-0000-0000-000030630000}"/>
    <cellStyle name="Normal 2 2 12 4 5" xfId="43967" xr:uid="{00000000-0005-0000-0000-000031630000}"/>
    <cellStyle name="Normal 2 2 12 5" xfId="9630" xr:uid="{00000000-0005-0000-0000-000032630000}"/>
    <cellStyle name="Normal 2 2 12 5 2" xfId="28590" xr:uid="{00000000-0005-0000-0000-000033630000}"/>
    <cellStyle name="Normal 2 2 12 5 3" xfId="47054" xr:uid="{00000000-0005-0000-0000-000034630000}"/>
    <cellStyle name="Normal 2 2 12 6" xfId="15782" xr:uid="{00000000-0005-0000-0000-000035630000}"/>
    <cellStyle name="Normal 2 2 12 6 2" xfId="34742" xr:uid="{00000000-0005-0000-0000-000036630000}"/>
    <cellStyle name="Normal 2 2 12 6 3" xfId="53206" xr:uid="{00000000-0005-0000-0000-000037630000}"/>
    <cellStyle name="Normal 2 2 12 7" xfId="22437" xr:uid="{00000000-0005-0000-0000-000038630000}"/>
    <cellStyle name="Normal 2 2 12 8" xfId="40901" xr:uid="{00000000-0005-0000-0000-000039630000}"/>
    <cellStyle name="Normal 2 2 13" xfId="2655" xr:uid="{00000000-0005-0000-0000-00003A630000}"/>
    <cellStyle name="Normal 2 2 13 2" xfId="4110" xr:uid="{00000000-0005-0000-0000-00003B630000}"/>
    <cellStyle name="Normal 2 2 13 2 2" xfId="5723" xr:uid="{00000000-0005-0000-0000-00003C630000}"/>
    <cellStyle name="Normal 2 2 13 2 2 2" xfId="8808" xr:uid="{00000000-0005-0000-0000-00003D630000}"/>
    <cellStyle name="Normal 2 2 13 2 2 2 2" xfId="15000" xr:uid="{00000000-0005-0000-0000-00003E630000}"/>
    <cellStyle name="Normal 2 2 13 2 2 2 2 2" xfId="33960" xr:uid="{00000000-0005-0000-0000-00003F630000}"/>
    <cellStyle name="Normal 2 2 13 2 2 2 2 3" xfId="52424" xr:uid="{00000000-0005-0000-0000-000040630000}"/>
    <cellStyle name="Normal 2 2 13 2 2 2 3" xfId="21152" xr:uid="{00000000-0005-0000-0000-000041630000}"/>
    <cellStyle name="Normal 2 2 13 2 2 2 3 2" xfId="40112" xr:uid="{00000000-0005-0000-0000-000042630000}"/>
    <cellStyle name="Normal 2 2 13 2 2 2 3 3" xfId="58576" xr:uid="{00000000-0005-0000-0000-000043630000}"/>
    <cellStyle name="Normal 2 2 13 2 2 2 4" xfId="27807" xr:uid="{00000000-0005-0000-0000-000044630000}"/>
    <cellStyle name="Normal 2 2 13 2 2 2 5" xfId="46271" xr:uid="{00000000-0005-0000-0000-000045630000}"/>
    <cellStyle name="Normal 2 2 13 2 2 3" xfId="11934" xr:uid="{00000000-0005-0000-0000-000046630000}"/>
    <cellStyle name="Normal 2 2 13 2 2 3 2" xfId="30894" xr:uid="{00000000-0005-0000-0000-000047630000}"/>
    <cellStyle name="Normal 2 2 13 2 2 3 3" xfId="49358" xr:uid="{00000000-0005-0000-0000-000048630000}"/>
    <cellStyle name="Normal 2 2 13 2 2 4" xfId="18086" xr:uid="{00000000-0005-0000-0000-000049630000}"/>
    <cellStyle name="Normal 2 2 13 2 2 4 2" xfId="37046" xr:uid="{00000000-0005-0000-0000-00004A630000}"/>
    <cellStyle name="Normal 2 2 13 2 2 4 3" xfId="55510" xr:uid="{00000000-0005-0000-0000-00004B630000}"/>
    <cellStyle name="Normal 2 2 13 2 2 5" xfId="24741" xr:uid="{00000000-0005-0000-0000-00004C630000}"/>
    <cellStyle name="Normal 2 2 13 2 2 6" xfId="43205" xr:uid="{00000000-0005-0000-0000-00004D630000}"/>
    <cellStyle name="Normal 2 2 13 2 3" xfId="7273" xr:uid="{00000000-0005-0000-0000-00004E630000}"/>
    <cellStyle name="Normal 2 2 13 2 3 2" xfId="13466" xr:uid="{00000000-0005-0000-0000-00004F630000}"/>
    <cellStyle name="Normal 2 2 13 2 3 2 2" xfId="32426" xr:uid="{00000000-0005-0000-0000-000050630000}"/>
    <cellStyle name="Normal 2 2 13 2 3 2 3" xfId="50890" xr:uid="{00000000-0005-0000-0000-000051630000}"/>
    <cellStyle name="Normal 2 2 13 2 3 3" xfId="19618" xr:uid="{00000000-0005-0000-0000-000052630000}"/>
    <cellStyle name="Normal 2 2 13 2 3 3 2" xfId="38578" xr:uid="{00000000-0005-0000-0000-000053630000}"/>
    <cellStyle name="Normal 2 2 13 2 3 3 3" xfId="57042" xr:uid="{00000000-0005-0000-0000-000054630000}"/>
    <cellStyle name="Normal 2 2 13 2 3 4" xfId="26273" xr:uid="{00000000-0005-0000-0000-000055630000}"/>
    <cellStyle name="Normal 2 2 13 2 3 5" xfId="44737" xr:uid="{00000000-0005-0000-0000-000056630000}"/>
    <cellStyle name="Normal 2 2 13 2 4" xfId="10400" xr:uid="{00000000-0005-0000-0000-000057630000}"/>
    <cellStyle name="Normal 2 2 13 2 4 2" xfId="29360" xr:uid="{00000000-0005-0000-0000-000058630000}"/>
    <cellStyle name="Normal 2 2 13 2 4 3" xfId="47824" xr:uid="{00000000-0005-0000-0000-000059630000}"/>
    <cellStyle name="Normal 2 2 13 2 5" xfId="16552" xr:uid="{00000000-0005-0000-0000-00005A630000}"/>
    <cellStyle name="Normal 2 2 13 2 5 2" xfId="35512" xr:uid="{00000000-0005-0000-0000-00005B630000}"/>
    <cellStyle name="Normal 2 2 13 2 5 3" xfId="53976" xr:uid="{00000000-0005-0000-0000-00005C630000}"/>
    <cellStyle name="Normal 2 2 13 2 6" xfId="23207" xr:uid="{00000000-0005-0000-0000-00005D630000}"/>
    <cellStyle name="Normal 2 2 13 2 7" xfId="41671" xr:uid="{00000000-0005-0000-0000-00005E630000}"/>
    <cellStyle name="Normal 2 2 13 3" xfId="4941" xr:uid="{00000000-0005-0000-0000-00005F630000}"/>
    <cellStyle name="Normal 2 2 13 3 2" xfId="8039" xr:uid="{00000000-0005-0000-0000-000060630000}"/>
    <cellStyle name="Normal 2 2 13 3 2 2" xfId="14231" xr:uid="{00000000-0005-0000-0000-000061630000}"/>
    <cellStyle name="Normal 2 2 13 3 2 2 2" xfId="33191" xr:uid="{00000000-0005-0000-0000-000062630000}"/>
    <cellStyle name="Normal 2 2 13 3 2 2 3" xfId="51655" xr:uid="{00000000-0005-0000-0000-000063630000}"/>
    <cellStyle name="Normal 2 2 13 3 2 3" xfId="20383" xr:uid="{00000000-0005-0000-0000-000064630000}"/>
    <cellStyle name="Normal 2 2 13 3 2 3 2" xfId="39343" xr:uid="{00000000-0005-0000-0000-000065630000}"/>
    <cellStyle name="Normal 2 2 13 3 2 3 3" xfId="57807" xr:uid="{00000000-0005-0000-0000-000066630000}"/>
    <cellStyle name="Normal 2 2 13 3 2 4" xfId="27038" xr:uid="{00000000-0005-0000-0000-000067630000}"/>
    <cellStyle name="Normal 2 2 13 3 2 5" xfId="45502" xr:uid="{00000000-0005-0000-0000-000068630000}"/>
    <cellStyle name="Normal 2 2 13 3 3" xfId="11165" xr:uid="{00000000-0005-0000-0000-000069630000}"/>
    <cellStyle name="Normal 2 2 13 3 3 2" xfId="30125" xr:uid="{00000000-0005-0000-0000-00006A630000}"/>
    <cellStyle name="Normal 2 2 13 3 3 3" xfId="48589" xr:uid="{00000000-0005-0000-0000-00006B630000}"/>
    <cellStyle name="Normal 2 2 13 3 4" xfId="17317" xr:uid="{00000000-0005-0000-0000-00006C630000}"/>
    <cellStyle name="Normal 2 2 13 3 4 2" xfId="36277" xr:uid="{00000000-0005-0000-0000-00006D630000}"/>
    <cellStyle name="Normal 2 2 13 3 4 3" xfId="54741" xr:uid="{00000000-0005-0000-0000-00006E630000}"/>
    <cellStyle name="Normal 2 2 13 3 5" xfId="23972" xr:uid="{00000000-0005-0000-0000-00006F630000}"/>
    <cellStyle name="Normal 2 2 13 3 6" xfId="42436" xr:uid="{00000000-0005-0000-0000-000070630000}"/>
    <cellStyle name="Normal 2 2 13 4" xfId="6504" xr:uid="{00000000-0005-0000-0000-000071630000}"/>
    <cellStyle name="Normal 2 2 13 4 2" xfId="12697" xr:uid="{00000000-0005-0000-0000-000072630000}"/>
    <cellStyle name="Normal 2 2 13 4 2 2" xfId="31657" xr:uid="{00000000-0005-0000-0000-000073630000}"/>
    <cellStyle name="Normal 2 2 13 4 2 3" xfId="50121" xr:uid="{00000000-0005-0000-0000-000074630000}"/>
    <cellStyle name="Normal 2 2 13 4 3" xfId="18849" xr:uid="{00000000-0005-0000-0000-000075630000}"/>
    <cellStyle name="Normal 2 2 13 4 3 2" xfId="37809" xr:uid="{00000000-0005-0000-0000-000076630000}"/>
    <cellStyle name="Normal 2 2 13 4 3 3" xfId="56273" xr:uid="{00000000-0005-0000-0000-000077630000}"/>
    <cellStyle name="Normal 2 2 13 4 4" xfId="25504" xr:uid="{00000000-0005-0000-0000-000078630000}"/>
    <cellStyle name="Normal 2 2 13 4 5" xfId="43968" xr:uid="{00000000-0005-0000-0000-000079630000}"/>
    <cellStyle name="Normal 2 2 13 5" xfId="9631" xr:uid="{00000000-0005-0000-0000-00007A630000}"/>
    <cellStyle name="Normal 2 2 13 5 2" xfId="28591" xr:uid="{00000000-0005-0000-0000-00007B630000}"/>
    <cellStyle name="Normal 2 2 13 5 3" xfId="47055" xr:uid="{00000000-0005-0000-0000-00007C630000}"/>
    <cellStyle name="Normal 2 2 13 6" xfId="15783" xr:uid="{00000000-0005-0000-0000-00007D630000}"/>
    <cellStyle name="Normal 2 2 13 6 2" xfId="34743" xr:uid="{00000000-0005-0000-0000-00007E630000}"/>
    <cellStyle name="Normal 2 2 13 6 3" xfId="53207" xr:uid="{00000000-0005-0000-0000-00007F630000}"/>
    <cellStyle name="Normal 2 2 13 7" xfId="22438" xr:uid="{00000000-0005-0000-0000-000080630000}"/>
    <cellStyle name="Normal 2 2 13 8" xfId="40902" xr:uid="{00000000-0005-0000-0000-000081630000}"/>
    <cellStyle name="Normal 2 2 14" xfId="2656" xr:uid="{00000000-0005-0000-0000-000082630000}"/>
    <cellStyle name="Normal 2 2 14 2" xfId="4111" xr:uid="{00000000-0005-0000-0000-000083630000}"/>
    <cellStyle name="Normal 2 2 14 2 2" xfId="5724" xr:uid="{00000000-0005-0000-0000-000084630000}"/>
    <cellStyle name="Normal 2 2 14 2 2 2" xfId="8809" xr:uid="{00000000-0005-0000-0000-000085630000}"/>
    <cellStyle name="Normal 2 2 14 2 2 2 2" xfId="15001" xr:uid="{00000000-0005-0000-0000-000086630000}"/>
    <cellStyle name="Normal 2 2 14 2 2 2 2 2" xfId="33961" xr:uid="{00000000-0005-0000-0000-000087630000}"/>
    <cellStyle name="Normal 2 2 14 2 2 2 2 3" xfId="52425" xr:uid="{00000000-0005-0000-0000-000088630000}"/>
    <cellStyle name="Normal 2 2 14 2 2 2 3" xfId="21153" xr:uid="{00000000-0005-0000-0000-000089630000}"/>
    <cellStyle name="Normal 2 2 14 2 2 2 3 2" xfId="40113" xr:uid="{00000000-0005-0000-0000-00008A630000}"/>
    <cellStyle name="Normal 2 2 14 2 2 2 3 3" xfId="58577" xr:uid="{00000000-0005-0000-0000-00008B630000}"/>
    <cellStyle name="Normal 2 2 14 2 2 2 4" xfId="27808" xr:uid="{00000000-0005-0000-0000-00008C630000}"/>
    <cellStyle name="Normal 2 2 14 2 2 2 5" xfId="46272" xr:uid="{00000000-0005-0000-0000-00008D630000}"/>
    <cellStyle name="Normal 2 2 14 2 2 3" xfId="11935" xr:uid="{00000000-0005-0000-0000-00008E630000}"/>
    <cellStyle name="Normal 2 2 14 2 2 3 2" xfId="30895" xr:uid="{00000000-0005-0000-0000-00008F630000}"/>
    <cellStyle name="Normal 2 2 14 2 2 3 3" xfId="49359" xr:uid="{00000000-0005-0000-0000-000090630000}"/>
    <cellStyle name="Normal 2 2 14 2 2 4" xfId="18087" xr:uid="{00000000-0005-0000-0000-000091630000}"/>
    <cellStyle name="Normal 2 2 14 2 2 4 2" xfId="37047" xr:uid="{00000000-0005-0000-0000-000092630000}"/>
    <cellStyle name="Normal 2 2 14 2 2 4 3" xfId="55511" xr:uid="{00000000-0005-0000-0000-000093630000}"/>
    <cellStyle name="Normal 2 2 14 2 2 5" xfId="24742" xr:uid="{00000000-0005-0000-0000-000094630000}"/>
    <cellStyle name="Normal 2 2 14 2 2 6" xfId="43206" xr:uid="{00000000-0005-0000-0000-000095630000}"/>
    <cellStyle name="Normal 2 2 14 2 3" xfId="7274" xr:uid="{00000000-0005-0000-0000-000096630000}"/>
    <cellStyle name="Normal 2 2 14 2 3 2" xfId="13467" xr:uid="{00000000-0005-0000-0000-000097630000}"/>
    <cellStyle name="Normal 2 2 14 2 3 2 2" xfId="32427" xr:uid="{00000000-0005-0000-0000-000098630000}"/>
    <cellStyle name="Normal 2 2 14 2 3 2 3" xfId="50891" xr:uid="{00000000-0005-0000-0000-000099630000}"/>
    <cellStyle name="Normal 2 2 14 2 3 3" xfId="19619" xr:uid="{00000000-0005-0000-0000-00009A630000}"/>
    <cellStyle name="Normal 2 2 14 2 3 3 2" xfId="38579" xr:uid="{00000000-0005-0000-0000-00009B630000}"/>
    <cellStyle name="Normal 2 2 14 2 3 3 3" xfId="57043" xr:uid="{00000000-0005-0000-0000-00009C630000}"/>
    <cellStyle name="Normal 2 2 14 2 3 4" xfId="26274" xr:uid="{00000000-0005-0000-0000-00009D630000}"/>
    <cellStyle name="Normal 2 2 14 2 3 5" xfId="44738" xr:uid="{00000000-0005-0000-0000-00009E630000}"/>
    <cellStyle name="Normal 2 2 14 2 4" xfId="10401" xr:uid="{00000000-0005-0000-0000-00009F630000}"/>
    <cellStyle name="Normal 2 2 14 2 4 2" xfId="29361" xr:uid="{00000000-0005-0000-0000-0000A0630000}"/>
    <cellStyle name="Normal 2 2 14 2 4 3" xfId="47825" xr:uid="{00000000-0005-0000-0000-0000A1630000}"/>
    <cellStyle name="Normal 2 2 14 2 5" xfId="16553" xr:uid="{00000000-0005-0000-0000-0000A2630000}"/>
    <cellStyle name="Normal 2 2 14 2 5 2" xfId="35513" xr:uid="{00000000-0005-0000-0000-0000A3630000}"/>
    <cellStyle name="Normal 2 2 14 2 5 3" xfId="53977" xr:uid="{00000000-0005-0000-0000-0000A4630000}"/>
    <cellStyle name="Normal 2 2 14 2 6" xfId="23208" xr:uid="{00000000-0005-0000-0000-0000A5630000}"/>
    <cellStyle name="Normal 2 2 14 2 7" xfId="41672" xr:uid="{00000000-0005-0000-0000-0000A6630000}"/>
    <cellStyle name="Normal 2 2 14 3" xfId="4942" xr:uid="{00000000-0005-0000-0000-0000A7630000}"/>
    <cellStyle name="Normal 2 2 14 3 2" xfId="8040" xr:uid="{00000000-0005-0000-0000-0000A8630000}"/>
    <cellStyle name="Normal 2 2 14 3 2 2" xfId="14232" xr:uid="{00000000-0005-0000-0000-0000A9630000}"/>
    <cellStyle name="Normal 2 2 14 3 2 2 2" xfId="33192" xr:uid="{00000000-0005-0000-0000-0000AA630000}"/>
    <cellStyle name="Normal 2 2 14 3 2 2 3" xfId="51656" xr:uid="{00000000-0005-0000-0000-0000AB630000}"/>
    <cellStyle name="Normal 2 2 14 3 2 3" xfId="20384" xr:uid="{00000000-0005-0000-0000-0000AC630000}"/>
    <cellStyle name="Normal 2 2 14 3 2 3 2" xfId="39344" xr:uid="{00000000-0005-0000-0000-0000AD630000}"/>
    <cellStyle name="Normal 2 2 14 3 2 3 3" xfId="57808" xr:uid="{00000000-0005-0000-0000-0000AE630000}"/>
    <cellStyle name="Normal 2 2 14 3 2 4" xfId="27039" xr:uid="{00000000-0005-0000-0000-0000AF630000}"/>
    <cellStyle name="Normal 2 2 14 3 2 5" xfId="45503" xr:uid="{00000000-0005-0000-0000-0000B0630000}"/>
    <cellStyle name="Normal 2 2 14 3 3" xfId="11166" xr:uid="{00000000-0005-0000-0000-0000B1630000}"/>
    <cellStyle name="Normal 2 2 14 3 3 2" xfId="30126" xr:uid="{00000000-0005-0000-0000-0000B2630000}"/>
    <cellStyle name="Normal 2 2 14 3 3 3" xfId="48590" xr:uid="{00000000-0005-0000-0000-0000B3630000}"/>
    <cellStyle name="Normal 2 2 14 3 4" xfId="17318" xr:uid="{00000000-0005-0000-0000-0000B4630000}"/>
    <cellStyle name="Normal 2 2 14 3 4 2" xfId="36278" xr:uid="{00000000-0005-0000-0000-0000B5630000}"/>
    <cellStyle name="Normal 2 2 14 3 4 3" xfId="54742" xr:uid="{00000000-0005-0000-0000-0000B6630000}"/>
    <cellStyle name="Normal 2 2 14 3 5" xfId="23973" xr:uid="{00000000-0005-0000-0000-0000B7630000}"/>
    <cellStyle name="Normal 2 2 14 3 6" xfId="42437" xr:uid="{00000000-0005-0000-0000-0000B8630000}"/>
    <cellStyle name="Normal 2 2 14 4" xfId="6505" xr:uid="{00000000-0005-0000-0000-0000B9630000}"/>
    <cellStyle name="Normal 2 2 14 4 2" xfId="12698" xr:uid="{00000000-0005-0000-0000-0000BA630000}"/>
    <cellStyle name="Normal 2 2 14 4 2 2" xfId="31658" xr:uid="{00000000-0005-0000-0000-0000BB630000}"/>
    <cellStyle name="Normal 2 2 14 4 2 3" xfId="50122" xr:uid="{00000000-0005-0000-0000-0000BC630000}"/>
    <cellStyle name="Normal 2 2 14 4 3" xfId="18850" xr:uid="{00000000-0005-0000-0000-0000BD630000}"/>
    <cellStyle name="Normal 2 2 14 4 3 2" xfId="37810" xr:uid="{00000000-0005-0000-0000-0000BE630000}"/>
    <cellStyle name="Normal 2 2 14 4 3 3" xfId="56274" xr:uid="{00000000-0005-0000-0000-0000BF630000}"/>
    <cellStyle name="Normal 2 2 14 4 4" xfId="25505" xr:uid="{00000000-0005-0000-0000-0000C0630000}"/>
    <cellStyle name="Normal 2 2 14 4 5" xfId="43969" xr:uid="{00000000-0005-0000-0000-0000C1630000}"/>
    <cellStyle name="Normal 2 2 14 5" xfId="9632" xr:uid="{00000000-0005-0000-0000-0000C2630000}"/>
    <cellStyle name="Normal 2 2 14 5 2" xfId="28592" xr:uid="{00000000-0005-0000-0000-0000C3630000}"/>
    <cellStyle name="Normal 2 2 14 5 3" xfId="47056" xr:uid="{00000000-0005-0000-0000-0000C4630000}"/>
    <cellStyle name="Normal 2 2 14 6" xfId="15784" xr:uid="{00000000-0005-0000-0000-0000C5630000}"/>
    <cellStyle name="Normal 2 2 14 6 2" xfId="34744" xr:uid="{00000000-0005-0000-0000-0000C6630000}"/>
    <cellStyle name="Normal 2 2 14 6 3" xfId="53208" xr:uid="{00000000-0005-0000-0000-0000C7630000}"/>
    <cellStyle name="Normal 2 2 14 7" xfId="22439" xr:uid="{00000000-0005-0000-0000-0000C8630000}"/>
    <cellStyle name="Normal 2 2 14 8" xfId="40903" xr:uid="{00000000-0005-0000-0000-0000C9630000}"/>
    <cellStyle name="Normal 2 2 15" xfId="2657" xr:uid="{00000000-0005-0000-0000-0000CA630000}"/>
    <cellStyle name="Normal 2 2 15 2" xfId="4112" xr:uid="{00000000-0005-0000-0000-0000CB630000}"/>
    <cellStyle name="Normal 2 2 15 2 2" xfId="5725" xr:uid="{00000000-0005-0000-0000-0000CC630000}"/>
    <cellStyle name="Normal 2 2 15 2 2 2" xfId="8810" xr:uid="{00000000-0005-0000-0000-0000CD630000}"/>
    <cellStyle name="Normal 2 2 15 2 2 2 2" xfId="15002" xr:uid="{00000000-0005-0000-0000-0000CE630000}"/>
    <cellStyle name="Normal 2 2 15 2 2 2 2 2" xfId="33962" xr:uid="{00000000-0005-0000-0000-0000CF630000}"/>
    <cellStyle name="Normal 2 2 15 2 2 2 2 3" xfId="52426" xr:uid="{00000000-0005-0000-0000-0000D0630000}"/>
    <cellStyle name="Normal 2 2 15 2 2 2 3" xfId="21154" xr:uid="{00000000-0005-0000-0000-0000D1630000}"/>
    <cellStyle name="Normal 2 2 15 2 2 2 3 2" xfId="40114" xr:uid="{00000000-0005-0000-0000-0000D2630000}"/>
    <cellStyle name="Normal 2 2 15 2 2 2 3 3" xfId="58578" xr:uid="{00000000-0005-0000-0000-0000D3630000}"/>
    <cellStyle name="Normal 2 2 15 2 2 2 4" xfId="27809" xr:uid="{00000000-0005-0000-0000-0000D4630000}"/>
    <cellStyle name="Normal 2 2 15 2 2 2 5" xfId="46273" xr:uid="{00000000-0005-0000-0000-0000D5630000}"/>
    <cellStyle name="Normal 2 2 15 2 2 3" xfId="11936" xr:uid="{00000000-0005-0000-0000-0000D6630000}"/>
    <cellStyle name="Normal 2 2 15 2 2 3 2" xfId="30896" xr:uid="{00000000-0005-0000-0000-0000D7630000}"/>
    <cellStyle name="Normal 2 2 15 2 2 3 3" xfId="49360" xr:uid="{00000000-0005-0000-0000-0000D8630000}"/>
    <cellStyle name="Normal 2 2 15 2 2 4" xfId="18088" xr:uid="{00000000-0005-0000-0000-0000D9630000}"/>
    <cellStyle name="Normal 2 2 15 2 2 4 2" xfId="37048" xr:uid="{00000000-0005-0000-0000-0000DA630000}"/>
    <cellStyle name="Normal 2 2 15 2 2 4 3" xfId="55512" xr:uid="{00000000-0005-0000-0000-0000DB630000}"/>
    <cellStyle name="Normal 2 2 15 2 2 5" xfId="24743" xr:uid="{00000000-0005-0000-0000-0000DC630000}"/>
    <cellStyle name="Normal 2 2 15 2 2 6" xfId="43207" xr:uid="{00000000-0005-0000-0000-0000DD630000}"/>
    <cellStyle name="Normal 2 2 15 2 3" xfId="7275" xr:uid="{00000000-0005-0000-0000-0000DE630000}"/>
    <cellStyle name="Normal 2 2 15 2 3 2" xfId="13468" xr:uid="{00000000-0005-0000-0000-0000DF630000}"/>
    <cellStyle name="Normal 2 2 15 2 3 2 2" xfId="32428" xr:uid="{00000000-0005-0000-0000-0000E0630000}"/>
    <cellStyle name="Normal 2 2 15 2 3 2 3" xfId="50892" xr:uid="{00000000-0005-0000-0000-0000E1630000}"/>
    <cellStyle name="Normal 2 2 15 2 3 3" xfId="19620" xr:uid="{00000000-0005-0000-0000-0000E2630000}"/>
    <cellStyle name="Normal 2 2 15 2 3 3 2" xfId="38580" xr:uid="{00000000-0005-0000-0000-0000E3630000}"/>
    <cellStyle name="Normal 2 2 15 2 3 3 3" xfId="57044" xr:uid="{00000000-0005-0000-0000-0000E4630000}"/>
    <cellStyle name="Normal 2 2 15 2 3 4" xfId="26275" xr:uid="{00000000-0005-0000-0000-0000E5630000}"/>
    <cellStyle name="Normal 2 2 15 2 3 5" xfId="44739" xr:uid="{00000000-0005-0000-0000-0000E6630000}"/>
    <cellStyle name="Normal 2 2 15 2 4" xfId="10402" xr:uid="{00000000-0005-0000-0000-0000E7630000}"/>
    <cellStyle name="Normal 2 2 15 2 4 2" xfId="29362" xr:uid="{00000000-0005-0000-0000-0000E8630000}"/>
    <cellStyle name="Normal 2 2 15 2 4 3" xfId="47826" xr:uid="{00000000-0005-0000-0000-0000E9630000}"/>
    <cellStyle name="Normal 2 2 15 2 5" xfId="16554" xr:uid="{00000000-0005-0000-0000-0000EA630000}"/>
    <cellStyle name="Normal 2 2 15 2 5 2" xfId="35514" xr:uid="{00000000-0005-0000-0000-0000EB630000}"/>
    <cellStyle name="Normal 2 2 15 2 5 3" xfId="53978" xr:uid="{00000000-0005-0000-0000-0000EC630000}"/>
    <cellStyle name="Normal 2 2 15 2 6" xfId="23209" xr:uid="{00000000-0005-0000-0000-0000ED630000}"/>
    <cellStyle name="Normal 2 2 15 2 7" xfId="41673" xr:uid="{00000000-0005-0000-0000-0000EE630000}"/>
    <cellStyle name="Normal 2 2 15 3" xfId="4943" xr:uid="{00000000-0005-0000-0000-0000EF630000}"/>
    <cellStyle name="Normal 2 2 15 3 2" xfId="8041" xr:uid="{00000000-0005-0000-0000-0000F0630000}"/>
    <cellStyle name="Normal 2 2 15 3 2 2" xfId="14233" xr:uid="{00000000-0005-0000-0000-0000F1630000}"/>
    <cellStyle name="Normal 2 2 15 3 2 2 2" xfId="33193" xr:uid="{00000000-0005-0000-0000-0000F2630000}"/>
    <cellStyle name="Normal 2 2 15 3 2 2 3" xfId="51657" xr:uid="{00000000-0005-0000-0000-0000F3630000}"/>
    <cellStyle name="Normal 2 2 15 3 2 3" xfId="20385" xr:uid="{00000000-0005-0000-0000-0000F4630000}"/>
    <cellStyle name="Normal 2 2 15 3 2 3 2" xfId="39345" xr:uid="{00000000-0005-0000-0000-0000F5630000}"/>
    <cellStyle name="Normal 2 2 15 3 2 3 3" xfId="57809" xr:uid="{00000000-0005-0000-0000-0000F6630000}"/>
    <cellStyle name="Normal 2 2 15 3 2 4" xfId="27040" xr:uid="{00000000-0005-0000-0000-0000F7630000}"/>
    <cellStyle name="Normal 2 2 15 3 2 5" xfId="45504" xr:uid="{00000000-0005-0000-0000-0000F8630000}"/>
    <cellStyle name="Normal 2 2 15 3 3" xfId="11167" xr:uid="{00000000-0005-0000-0000-0000F9630000}"/>
    <cellStyle name="Normal 2 2 15 3 3 2" xfId="30127" xr:uid="{00000000-0005-0000-0000-0000FA630000}"/>
    <cellStyle name="Normal 2 2 15 3 3 3" xfId="48591" xr:uid="{00000000-0005-0000-0000-0000FB630000}"/>
    <cellStyle name="Normal 2 2 15 3 4" xfId="17319" xr:uid="{00000000-0005-0000-0000-0000FC630000}"/>
    <cellStyle name="Normal 2 2 15 3 4 2" xfId="36279" xr:uid="{00000000-0005-0000-0000-0000FD630000}"/>
    <cellStyle name="Normal 2 2 15 3 4 3" xfId="54743" xr:uid="{00000000-0005-0000-0000-0000FE630000}"/>
    <cellStyle name="Normal 2 2 15 3 5" xfId="23974" xr:uid="{00000000-0005-0000-0000-0000FF630000}"/>
    <cellStyle name="Normal 2 2 15 3 6" xfId="42438" xr:uid="{00000000-0005-0000-0000-000000640000}"/>
    <cellStyle name="Normal 2 2 15 4" xfId="6506" xr:uid="{00000000-0005-0000-0000-000001640000}"/>
    <cellStyle name="Normal 2 2 15 4 2" xfId="12699" xr:uid="{00000000-0005-0000-0000-000002640000}"/>
    <cellStyle name="Normal 2 2 15 4 2 2" xfId="31659" xr:uid="{00000000-0005-0000-0000-000003640000}"/>
    <cellStyle name="Normal 2 2 15 4 2 3" xfId="50123" xr:uid="{00000000-0005-0000-0000-000004640000}"/>
    <cellStyle name="Normal 2 2 15 4 3" xfId="18851" xr:uid="{00000000-0005-0000-0000-000005640000}"/>
    <cellStyle name="Normal 2 2 15 4 3 2" xfId="37811" xr:uid="{00000000-0005-0000-0000-000006640000}"/>
    <cellStyle name="Normal 2 2 15 4 3 3" xfId="56275" xr:uid="{00000000-0005-0000-0000-000007640000}"/>
    <cellStyle name="Normal 2 2 15 4 4" xfId="25506" xr:uid="{00000000-0005-0000-0000-000008640000}"/>
    <cellStyle name="Normal 2 2 15 4 5" xfId="43970" xr:uid="{00000000-0005-0000-0000-000009640000}"/>
    <cellStyle name="Normal 2 2 15 5" xfId="9633" xr:uid="{00000000-0005-0000-0000-00000A640000}"/>
    <cellStyle name="Normal 2 2 15 5 2" xfId="28593" xr:uid="{00000000-0005-0000-0000-00000B640000}"/>
    <cellStyle name="Normal 2 2 15 5 3" xfId="47057" xr:uid="{00000000-0005-0000-0000-00000C640000}"/>
    <cellStyle name="Normal 2 2 15 6" xfId="15785" xr:uid="{00000000-0005-0000-0000-00000D640000}"/>
    <cellStyle name="Normal 2 2 15 6 2" xfId="34745" xr:uid="{00000000-0005-0000-0000-00000E640000}"/>
    <cellStyle name="Normal 2 2 15 6 3" xfId="53209" xr:uid="{00000000-0005-0000-0000-00000F640000}"/>
    <cellStyle name="Normal 2 2 15 7" xfId="22440" xr:uid="{00000000-0005-0000-0000-000010640000}"/>
    <cellStyle name="Normal 2 2 15 8" xfId="40904" xr:uid="{00000000-0005-0000-0000-000011640000}"/>
    <cellStyle name="Normal 2 2 16" xfId="2658" xr:uid="{00000000-0005-0000-0000-000012640000}"/>
    <cellStyle name="Normal 2 2 16 2" xfId="4113" xr:uid="{00000000-0005-0000-0000-000013640000}"/>
    <cellStyle name="Normal 2 2 16 2 2" xfId="5726" xr:uid="{00000000-0005-0000-0000-000014640000}"/>
    <cellStyle name="Normal 2 2 16 2 2 2" xfId="8811" xr:uid="{00000000-0005-0000-0000-000015640000}"/>
    <cellStyle name="Normal 2 2 16 2 2 2 2" xfId="15003" xr:uid="{00000000-0005-0000-0000-000016640000}"/>
    <cellStyle name="Normal 2 2 16 2 2 2 2 2" xfId="33963" xr:uid="{00000000-0005-0000-0000-000017640000}"/>
    <cellStyle name="Normal 2 2 16 2 2 2 2 3" xfId="52427" xr:uid="{00000000-0005-0000-0000-000018640000}"/>
    <cellStyle name="Normal 2 2 16 2 2 2 3" xfId="21155" xr:uid="{00000000-0005-0000-0000-000019640000}"/>
    <cellStyle name="Normal 2 2 16 2 2 2 3 2" xfId="40115" xr:uid="{00000000-0005-0000-0000-00001A640000}"/>
    <cellStyle name="Normal 2 2 16 2 2 2 3 3" xfId="58579" xr:uid="{00000000-0005-0000-0000-00001B640000}"/>
    <cellStyle name="Normal 2 2 16 2 2 2 4" xfId="27810" xr:uid="{00000000-0005-0000-0000-00001C640000}"/>
    <cellStyle name="Normal 2 2 16 2 2 2 5" xfId="46274" xr:uid="{00000000-0005-0000-0000-00001D640000}"/>
    <cellStyle name="Normal 2 2 16 2 2 3" xfId="11937" xr:uid="{00000000-0005-0000-0000-00001E640000}"/>
    <cellStyle name="Normal 2 2 16 2 2 3 2" xfId="30897" xr:uid="{00000000-0005-0000-0000-00001F640000}"/>
    <cellStyle name="Normal 2 2 16 2 2 3 3" xfId="49361" xr:uid="{00000000-0005-0000-0000-000020640000}"/>
    <cellStyle name="Normal 2 2 16 2 2 4" xfId="18089" xr:uid="{00000000-0005-0000-0000-000021640000}"/>
    <cellStyle name="Normal 2 2 16 2 2 4 2" xfId="37049" xr:uid="{00000000-0005-0000-0000-000022640000}"/>
    <cellStyle name="Normal 2 2 16 2 2 4 3" xfId="55513" xr:uid="{00000000-0005-0000-0000-000023640000}"/>
    <cellStyle name="Normal 2 2 16 2 2 5" xfId="24744" xr:uid="{00000000-0005-0000-0000-000024640000}"/>
    <cellStyle name="Normal 2 2 16 2 2 6" xfId="43208" xr:uid="{00000000-0005-0000-0000-000025640000}"/>
    <cellStyle name="Normal 2 2 16 2 3" xfId="7276" xr:uid="{00000000-0005-0000-0000-000026640000}"/>
    <cellStyle name="Normal 2 2 16 2 3 2" xfId="13469" xr:uid="{00000000-0005-0000-0000-000027640000}"/>
    <cellStyle name="Normal 2 2 16 2 3 2 2" xfId="32429" xr:uid="{00000000-0005-0000-0000-000028640000}"/>
    <cellStyle name="Normal 2 2 16 2 3 2 3" xfId="50893" xr:uid="{00000000-0005-0000-0000-000029640000}"/>
    <cellStyle name="Normal 2 2 16 2 3 3" xfId="19621" xr:uid="{00000000-0005-0000-0000-00002A640000}"/>
    <cellStyle name="Normal 2 2 16 2 3 3 2" xfId="38581" xr:uid="{00000000-0005-0000-0000-00002B640000}"/>
    <cellStyle name="Normal 2 2 16 2 3 3 3" xfId="57045" xr:uid="{00000000-0005-0000-0000-00002C640000}"/>
    <cellStyle name="Normal 2 2 16 2 3 4" xfId="26276" xr:uid="{00000000-0005-0000-0000-00002D640000}"/>
    <cellStyle name="Normal 2 2 16 2 3 5" xfId="44740" xr:uid="{00000000-0005-0000-0000-00002E640000}"/>
    <cellStyle name="Normal 2 2 16 2 4" xfId="10403" xr:uid="{00000000-0005-0000-0000-00002F640000}"/>
    <cellStyle name="Normal 2 2 16 2 4 2" xfId="29363" xr:uid="{00000000-0005-0000-0000-000030640000}"/>
    <cellStyle name="Normal 2 2 16 2 4 3" xfId="47827" xr:uid="{00000000-0005-0000-0000-000031640000}"/>
    <cellStyle name="Normal 2 2 16 2 5" xfId="16555" xr:uid="{00000000-0005-0000-0000-000032640000}"/>
    <cellStyle name="Normal 2 2 16 2 5 2" xfId="35515" xr:uid="{00000000-0005-0000-0000-000033640000}"/>
    <cellStyle name="Normal 2 2 16 2 5 3" xfId="53979" xr:uid="{00000000-0005-0000-0000-000034640000}"/>
    <cellStyle name="Normal 2 2 16 2 6" xfId="23210" xr:uid="{00000000-0005-0000-0000-000035640000}"/>
    <cellStyle name="Normal 2 2 16 2 7" xfId="41674" xr:uid="{00000000-0005-0000-0000-000036640000}"/>
    <cellStyle name="Normal 2 2 16 3" xfId="4944" xr:uid="{00000000-0005-0000-0000-000037640000}"/>
    <cellStyle name="Normal 2 2 16 3 2" xfId="8042" xr:uid="{00000000-0005-0000-0000-000038640000}"/>
    <cellStyle name="Normal 2 2 16 3 2 2" xfId="14234" xr:uid="{00000000-0005-0000-0000-000039640000}"/>
    <cellStyle name="Normal 2 2 16 3 2 2 2" xfId="33194" xr:uid="{00000000-0005-0000-0000-00003A640000}"/>
    <cellStyle name="Normal 2 2 16 3 2 2 3" xfId="51658" xr:uid="{00000000-0005-0000-0000-00003B640000}"/>
    <cellStyle name="Normal 2 2 16 3 2 3" xfId="20386" xr:uid="{00000000-0005-0000-0000-00003C640000}"/>
    <cellStyle name="Normal 2 2 16 3 2 3 2" xfId="39346" xr:uid="{00000000-0005-0000-0000-00003D640000}"/>
    <cellStyle name="Normal 2 2 16 3 2 3 3" xfId="57810" xr:uid="{00000000-0005-0000-0000-00003E640000}"/>
    <cellStyle name="Normal 2 2 16 3 2 4" xfId="27041" xr:uid="{00000000-0005-0000-0000-00003F640000}"/>
    <cellStyle name="Normal 2 2 16 3 2 5" xfId="45505" xr:uid="{00000000-0005-0000-0000-000040640000}"/>
    <cellStyle name="Normal 2 2 16 3 3" xfId="11168" xr:uid="{00000000-0005-0000-0000-000041640000}"/>
    <cellStyle name="Normal 2 2 16 3 3 2" xfId="30128" xr:uid="{00000000-0005-0000-0000-000042640000}"/>
    <cellStyle name="Normal 2 2 16 3 3 3" xfId="48592" xr:uid="{00000000-0005-0000-0000-000043640000}"/>
    <cellStyle name="Normal 2 2 16 3 4" xfId="17320" xr:uid="{00000000-0005-0000-0000-000044640000}"/>
    <cellStyle name="Normal 2 2 16 3 4 2" xfId="36280" xr:uid="{00000000-0005-0000-0000-000045640000}"/>
    <cellStyle name="Normal 2 2 16 3 4 3" xfId="54744" xr:uid="{00000000-0005-0000-0000-000046640000}"/>
    <cellStyle name="Normal 2 2 16 3 5" xfId="23975" xr:uid="{00000000-0005-0000-0000-000047640000}"/>
    <cellStyle name="Normal 2 2 16 3 6" xfId="42439" xr:uid="{00000000-0005-0000-0000-000048640000}"/>
    <cellStyle name="Normal 2 2 16 4" xfId="6507" xr:uid="{00000000-0005-0000-0000-000049640000}"/>
    <cellStyle name="Normal 2 2 16 4 2" xfId="12700" xr:uid="{00000000-0005-0000-0000-00004A640000}"/>
    <cellStyle name="Normal 2 2 16 4 2 2" xfId="31660" xr:uid="{00000000-0005-0000-0000-00004B640000}"/>
    <cellStyle name="Normal 2 2 16 4 2 3" xfId="50124" xr:uid="{00000000-0005-0000-0000-00004C640000}"/>
    <cellStyle name="Normal 2 2 16 4 3" xfId="18852" xr:uid="{00000000-0005-0000-0000-00004D640000}"/>
    <cellStyle name="Normal 2 2 16 4 3 2" xfId="37812" xr:uid="{00000000-0005-0000-0000-00004E640000}"/>
    <cellStyle name="Normal 2 2 16 4 3 3" xfId="56276" xr:uid="{00000000-0005-0000-0000-00004F640000}"/>
    <cellStyle name="Normal 2 2 16 4 4" xfId="25507" xr:uid="{00000000-0005-0000-0000-000050640000}"/>
    <cellStyle name="Normal 2 2 16 4 5" xfId="43971" xr:uid="{00000000-0005-0000-0000-000051640000}"/>
    <cellStyle name="Normal 2 2 16 5" xfId="9634" xr:uid="{00000000-0005-0000-0000-000052640000}"/>
    <cellStyle name="Normal 2 2 16 5 2" xfId="28594" xr:uid="{00000000-0005-0000-0000-000053640000}"/>
    <cellStyle name="Normal 2 2 16 5 3" xfId="47058" xr:uid="{00000000-0005-0000-0000-000054640000}"/>
    <cellStyle name="Normal 2 2 16 6" xfId="15786" xr:uid="{00000000-0005-0000-0000-000055640000}"/>
    <cellStyle name="Normal 2 2 16 6 2" xfId="34746" xr:uid="{00000000-0005-0000-0000-000056640000}"/>
    <cellStyle name="Normal 2 2 16 6 3" xfId="53210" xr:uid="{00000000-0005-0000-0000-000057640000}"/>
    <cellStyle name="Normal 2 2 16 7" xfId="22441" xr:uid="{00000000-0005-0000-0000-000058640000}"/>
    <cellStyle name="Normal 2 2 16 8" xfId="40905" xr:uid="{00000000-0005-0000-0000-000059640000}"/>
    <cellStyle name="Normal 2 2 17" xfId="2659" xr:uid="{00000000-0005-0000-0000-00005A640000}"/>
    <cellStyle name="Normal 2 2 17 2" xfId="4114" xr:uid="{00000000-0005-0000-0000-00005B640000}"/>
    <cellStyle name="Normal 2 2 17 2 2" xfId="5727" xr:uid="{00000000-0005-0000-0000-00005C640000}"/>
    <cellStyle name="Normal 2 2 17 2 2 2" xfId="8812" xr:uid="{00000000-0005-0000-0000-00005D640000}"/>
    <cellStyle name="Normal 2 2 17 2 2 2 2" xfId="15004" xr:uid="{00000000-0005-0000-0000-00005E640000}"/>
    <cellStyle name="Normal 2 2 17 2 2 2 2 2" xfId="33964" xr:uid="{00000000-0005-0000-0000-00005F640000}"/>
    <cellStyle name="Normal 2 2 17 2 2 2 2 3" xfId="52428" xr:uid="{00000000-0005-0000-0000-000060640000}"/>
    <cellStyle name="Normal 2 2 17 2 2 2 3" xfId="21156" xr:uid="{00000000-0005-0000-0000-000061640000}"/>
    <cellStyle name="Normal 2 2 17 2 2 2 3 2" xfId="40116" xr:uid="{00000000-0005-0000-0000-000062640000}"/>
    <cellStyle name="Normal 2 2 17 2 2 2 3 3" xfId="58580" xr:uid="{00000000-0005-0000-0000-000063640000}"/>
    <cellStyle name="Normal 2 2 17 2 2 2 4" xfId="27811" xr:uid="{00000000-0005-0000-0000-000064640000}"/>
    <cellStyle name="Normal 2 2 17 2 2 2 5" xfId="46275" xr:uid="{00000000-0005-0000-0000-000065640000}"/>
    <cellStyle name="Normal 2 2 17 2 2 3" xfId="11938" xr:uid="{00000000-0005-0000-0000-000066640000}"/>
    <cellStyle name="Normal 2 2 17 2 2 3 2" xfId="30898" xr:uid="{00000000-0005-0000-0000-000067640000}"/>
    <cellStyle name="Normal 2 2 17 2 2 3 3" xfId="49362" xr:uid="{00000000-0005-0000-0000-000068640000}"/>
    <cellStyle name="Normal 2 2 17 2 2 4" xfId="18090" xr:uid="{00000000-0005-0000-0000-000069640000}"/>
    <cellStyle name="Normal 2 2 17 2 2 4 2" xfId="37050" xr:uid="{00000000-0005-0000-0000-00006A640000}"/>
    <cellStyle name="Normal 2 2 17 2 2 4 3" xfId="55514" xr:uid="{00000000-0005-0000-0000-00006B640000}"/>
    <cellStyle name="Normal 2 2 17 2 2 5" xfId="24745" xr:uid="{00000000-0005-0000-0000-00006C640000}"/>
    <cellStyle name="Normal 2 2 17 2 2 6" xfId="43209" xr:uid="{00000000-0005-0000-0000-00006D640000}"/>
    <cellStyle name="Normal 2 2 17 2 3" xfId="7277" xr:uid="{00000000-0005-0000-0000-00006E640000}"/>
    <cellStyle name="Normal 2 2 17 2 3 2" xfId="13470" xr:uid="{00000000-0005-0000-0000-00006F640000}"/>
    <cellStyle name="Normal 2 2 17 2 3 2 2" xfId="32430" xr:uid="{00000000-0005-0000-0000-000070640000}"/>
    <cellStyle name="Normal 2 2 17 2 3 2 3" xfId="50894" xr:uid="{00000000-0005-0000-0000-000071640000}"/>
    <cellStyle name="Normal 2 2 17 2 3 3" xfId="19622" xr:uid="{00000000-0005-0000-0000-000072640000}"/>
    <cellStyle name="Normal 2 2 17 2 3 3 2" xfId="38582" xr:uid="{00000000-0005-0000-0000-000073640000}"/>
    <cellStyle name="Normal 2 2 17 2 3 3 3" xfId="57046" xr:uid="{00000000-0005-0000-0000-000074640000}"/>
    <cellStyle name="Normal 2 2 17 2 3 4" xfId="26277" xr:uid="{00000000-0005-0000-0000-000075640000}"/>
    <cellStyle name="Normal 2 2 17 2 3 5" xfId="44741" xr:uid="{00000000-0005-0000-0000-000076640000}"/>
    <cellStyle name="Normal 2 2 17 2 4" xfId="10404" xr:uid="{00000000-0005-0000-0000-000077640000}"/>
    <cellStyle name="Normal 2 2 17 2 4 2" xfId="29364" xr:uid="{00000000-0005-0000-0000-000078640000}"/>
    <cellStyle name="Normal 2 2 17 2 4 3" xfId="47828" xr:uid="{00000000-0005-0000-0000-000079640000}"/>
    <cellStyle name="Normal 2 2 17 2 5" xfId="16556" xr:uid="{00000000-0005-0000-0000-00007A640000}"/>
    <cellStyle name="Normal 2 2 17 2 5 2" xfId="35516" xr:uid="{00000000-0005-0000-0000-00007B640000}"/>
    <cellStyle name="Normal 2 2 17 2 5 3" xfId="53980" xr:uid="{00000000-0005-0000-0000-00007C640000}"/>
    <cellStyle name="Normal 2 2 17 2 6" xfId="23211" xr:uid="{00000000-0005-0000-0000-00007D640000}"/>
    <cellStyle name="Normal 2 2 17 2 7" xfId="41675" xr:uid="{00000000-0005-0000-0000-00007E640000}"/>
    <cellStyle name="Normal 2 2 17 3" xfId="4945" xr:uid="{00000000-0005-0000-0000-00007F640000}"/>
    <cellStyle name="Normal 2 2 17 3 2" xfId="8043" xr:uid="{00000000-0005-0000-0000-000080640000}"/>
    <cellStyle name="Normal 2 2 17 3 2 2" xfId="14235" xr:uid="{00000000-0005-0000-0000-000081640000}"/>
    <cellStyle name="Normal 2 2 17 3 2 2 2" xfId="33195" xr:uid="{00000000-0005-0000-0000-000082640000}"/>
    <cellStyle name="Normal 2 2 17 3 2 2 3" xfId="51659" xr:uid="{00000000-0005-0000-0000-000083640000}"/>
    <cellStyle name="Normal 2 2 17 3 2 3" xfId="20387" xr:uid="{00000000-0005-0000-0000-000084640000}"/>
    <cellStyle name="Normal 2 2 17 3 2 3 2" xfId="39347" xr:uid="{00000000-0005-0000-0000-000085640000}"/>
    <cellStyle name="Normal 2 2 17 3 2 3 3" xfId="57811" xr:uid="{00000000-0005-0000-0000-000086640000}"/>
    <cellStyle name="Normal 2 2 17 3 2 4" xfId="27042" xr:uid="{00000000-0005-0000-0000-000087640000}"/>
    <cellStyle name="Normal 2 2 17 3 2 5" xfId="45506" xr:uid="{00000000-0005-0000-0000-000088640000}"/>
    <cellStyle name="Normal 2 2 17 3 3" xfId="11169" xr:uid="{00000000-0005-0000-0000-000089640000}"/>
    <cellStyle name="Normal 2 2 17 3 3 2" xfId="30129" xr:uid="{00000000-0005-0000-0000-00008A640000}"/>
    <cellStyle name="Normal 2 2 17 3 3 3" xfId="48593" xr:uid="{00000000-0005-0000-0000-00008B640000}"/>
    <cellStyle name="Normal 2 2 17 3 4" xfId="17321" xr:uid="{00000000-0005-0000-0000-00008C640000}"/>
    <cellStyle name="Normal 2 2 17 3 4 2" xfId="36281" xr:uid="{00000000-0005-0000-0000-00008D640000}"/>
    <cellStyle name="Normal 2 2 17 3 4 3" xfId="54745" xr:uid="{00000000-0005-0000-0000-00008E640000}"/>
    <cellStyle name="Normal 2 2 17 3 5" xfId="23976" xr:uid="{00000000-0005-0000-0000-00008F640000}"/>
    <cellStyle name="Normal 2 2 17 3 6" xfId="42440" xr:uid="{00000000-0005-0000-0000-000090640000}"/>
    <cellStyle name="Normal 2 2 17 4" xfId="6508" xr:uid="{00000000-0005-0000-0000-000091640000}"/>
    <cellStyle name="Normal 2 2 17 4 2" xfId="12701" xr:uid="{00000000-0005-0000-0000-000092640000}"/>
    <cellStyle name="Normal 2 2 17 4 2 2" xfId="31661" xr:uid="{00000000-0005-0000-0000-000093640000}"/>
    <cellStyle name="Normal 2 2 17 4 2 3" xfId="50125" xr:uid="{00000000-0005-0000-0000-000094640000}"/>
    <cellStyle name="Normal 2 2 17 4 3" xfId="18853" xr:uid="{00000000-0005-0000-0000-000095640000}"/>
    <cellStyle name="Normal 2 2 17 4 3 2" xfId="37813" xr:uid="{00000000-0005-0000-0000-000096640000}"/>
    <cellStyle name="Normal 2 2 17 4 3 3" xfId="56277" xr:uid="{00000000-0005-0000-0000-000097640000}"/>
    <cellStyle name="Normal 2 2 17 4 4" xfId="25508" xr:uid="{00000000-0005-0000-0000-000098640000}"/>
    <cellStyle name="Normal 2 2 17 4 5" xfId="43972" xr:uid="{00000000-0005-0000-0000-000099640000}"/>
    <cellStyle name="Normal 2 2 17 5" xfId="9635" xr:uid="{00000000-0005-0000-0000-00009A640000}"/>
    <cellStyle name="Normal 2 2 17 5 2" xfId="28595" xr:uid="{00000000-0005-0000-0000-00009B640000}"/>
    <cellStyle name="Normal 2 2 17 5 3" xfId="47059" xr:uid="{00000000-0005-0000-0000-00009C640000}"/>
    <cellStyle name="Normal 2 2 17 6" xfId="15787" xr:uid="{00000000-0005-0000-0000-00009D640000}"/>
    <cellStyle name="Normal 2 2 17 6 2" xfId="34747" xr:uid="{00000000-0005-0000-0000-00009E640000}"/>
    <cellStyle name="Normal 2 2 17 6 3" xfId="53211" xr:uid="{00000000-0005-0000-0000-00009F640000}"/>
    <cellStyle name="Normal 2 2 17 7" xfId="22442" xr:uid="{00000000-0005-0000-0000-0000A0640000}"/>
    <cellStyle name="Normal 2 2 17 8" xfId="40906" xr:uid="{00000000-0005-0000-0000-0000A1640000}"/>
    <cellStyle name="Normal 2 2 18" xfId="2660" xr:uid="{00000000-0005-0000-0000-0000A2640000}"/>
    <cellStyle name="Normal 2 2 18 2" xfId="4115" xr:uid="{00000000-0005-0000-0000-0000A3640000}"/>
    <cellStyle name="Normal 2 2 18 2 2" xfId="5728" xr:uid="{00000000-0005-0000-0000-0000A4640000}"/>
    <cellStyle name="Normal 2 2 18 2 2 2" xfId="8813" xr:uid="{00000000-0005-0000-0000-0000A5640000}"/>
    <cellStyle name="Normal 2 2 18 2 2 2 2" xfId="15005" xr:uid="{00000000-0005-0000-0000-0000A6640000}"/>
    <cellStyle name="Normal 2 2 18 2 2 2 2 2" xfId="33965" xr:uid="{00000000-0005-0000-0000-0000A7640000}"/>
    <cellStyle name="Normal 2 2 18 2 2 2 2 3" xfId="52429" xr:uid="{00000000-0005-0000-0000-0000A8640000}"/>
    <cellStyle name="Normal 2 2 18 2 2 2 3" xfId="21157" xr:uid="{00000000-0005-0000-0000-0000A9640000}"/>
    <cellStyle name="Normal 2 2 18 2 2 2 3 2" xfId="40117" xr:uid="{00000000-0005-0000-0000-0000AA640000}"/>
    <cellStyle name="Normal 2 2 18 2 2 2 3 3" xfId="58581" xr:uid="{00000000-0005-0000-0000-0000AB640000}"/>
    <cellStyle name="Normal 2 2 18 2 2 2 4" xfId="27812" xr:uid="{00000000-0005-0000-0000-0000AC640000}"/>
    <cellStyle name="Normal 2 2 18 2 2 2 5" xfId="46276" xr:uid="{00000000-0005-0000-0000-0000AD640000}"/>
    <cellStyle name="Normal 2 2 18 2 2 3" xfId="11939" xr:uid="{00000000-0005-0000-0000-0000AE640000}"/>
    <cellStyle name="Normal 2 2 18 2 2 3 2" xfId="30899" xr:uid="{00000000-0005-0000-0000-0000AF640000}"/>
    <cellStyle name="Normal 2 2 18 2 2 3 3" xfId="49363" xr:uid="{00000000-0005-0000-0000-0000B0640000}"/>
    <cellStyle name="Normal 2 2 18 2 2 4" xfId="18091" xr:uid="{00000000-0005-0000-0000-0000B1640000}"/>
    <cellStyle name="Normal 2 2 18 2 2 4 2" xfId="37051" xr:uid="{00000000-0005-0000-0000-0000B2640000}"/>
    <cellStyle name="Normal 2 2 18 2 2 4 3" xfId="55515" xr:uid="{00000000-0005-0000-0000-0000B3640000}"/>
    <cellStyle name="Normal 2 2 18 2 2 5" xfId="24746" xr:uid="{00000000-0005-0000-0000-0000B4640000}"/>
    <cellStyle name="Normal 2 2 18 2 2 6" xfId="43210" xr:uid="{00000000-0005-0000-0000-0000B5640000}"/>
    <cellStyle name="Normal 2 2 18 2 3" xfId="7278" xr:uid="{00000000-0005-0000-0000-0000B6640000}"/>
    <cellStyle name="Normal 2 2 18 2 3 2" xfId="13471" xr:uid="{00000000-0005-0000-0000-0000B7640000}"/>
    <cellStyle name="Normal 2 2 18 2 3 2 2" xfId="32431" xr:uid="{00000000-0005-0000-0000-0000B8640000}"/>
    <cellStyle name="Normal 2 2 18 2 3 2 3" xfId="50895" xr:uid="{00000000-0005-0000-0000-0000B9640000}"/>
    <cellStyle name="Normal 2 2 18 2 3 3" xfId="19623" xr:uid="{00000000-0005-0000-0000-0000BA640000}"/>
    <cellStyle name="Normal 2 2 18 2 3 3 2" xfId="38583" xr:uid="{00000000-0005-0000-0000-0000BB640000}"/>
    <cellStyle name="Normal 2 2 18 2 3 3 3" xfId="57047" xr:uid="{00000000-0005-0000-0000-0000BC640000}"/>
    <cellStyle name="Normal 2 2 18 2 3 4" xfId="26278" xr:uid="{00000000-0005-0000-0000-0000BD640000}"/>
    <cellStyle name="Normal 2 2 18 2 3 5" xfId="44742" xr:uid="{00000000-0005-0000-0000-0000BE640000}"/>
    <cellStyle name="Normal 2 2 18 2 4" xfId="10405" xr:uid="{00000000-0005-0000-0000-0000BF640000}"/>
    <cellStyle name="Normal 2 2 18 2 4 2" xfId="29365" xr:uid="{00000000-0005-0000-0000-0000C0640000}"/>
    <cellStyle name="Normal 2 2 18 2 4 3" xfId="47829" xr:uid="{00000000-0005-0000-0000-0000C1640000}"/>
    <cellStyle name="Normal 2 2 18 2 5" xfId="16557" xr:uid="{00000000-0005-0000-0000-0000C2640000}"/>
    <cellStyle name="Normal 2 2 18 2 5 2" xfId="35517" xr:uid="{00000000-0005-0000-0000-0000C3640000}"/>
    <cellStyle name="Normal 2 2 18 2 5 3" xfId="53981" xr:uid="{00000000-0005-0000-0000-0000C4640000}"/>
    <cellStyle name="Normal 2 2 18 2 6" xfId="23212" xr:uid="{00000000-0005-0000-0000-0000C5640000}"/>
    <cellStyle name="Normal 2 2 18 2 7" xfId="41676" xr:uid="{00000000-0005-0000-0000-0000C6640000}"/>
    <cellStyle name="Normal 2 2 18 3" xfId="4946" xr:uid="{00000000-0005-0000-0000-0000C7640000}"/>
    <cellStyle name="Normal 2 2 18 3 2" xfId="8044" xr:uid="{00000000-0005-0000-0000-0000C8640000}"/>
    <cellStyle name="Normal 2 2 18 3 2 2" xfId="14236" xr:uid="{00000000-0005-0000-0000-0000C9640000}"/>
    <cellStyle name="Normal 2 2 18 3 2 2 2" xfId="33196" xr:uid="{00000000-0005-0000-0000-0000CA640000}"/>
    <cellStyle name="Normal 2 2 18 3 2 2 3" xfId="51660" xr:uid="{00000000-0005-0000-0000-0000CB640000}"/>
    <cellStyle name="Normal 2 2 18 3 2 3" xfId="20388" xr:uid="{00000000-0005-0000-0000-0000CC640000}"/>
    <cellStyle name="Normal 2 2 18 3 2 3 2" xfId="39348" xr:uid="{00000000-0005-0000-0000-0000CD640000}"/>
    <cellStyle name="Normal 2 2 18 3 2 3 3" xfId="57812" xr:uid="{00000000-0005-0000-0000-0000CE640000}"/>
    <cellStyle name="Normal 2 2 18 3 2 4" xfId="27043" xr:uid="{00000000-0005-0000-0000-0000CF640000}"/>
    <cellStyle name="Normal 2 2 18 3 2 5" xfId="45507" xr:uid="{00000000-0005-0000-0000-0000D0640000}"/>
    <cellStyle name="Normal 2 2 18 3 3" xfId="11170" xr:uid="{00000000-0005-0000-0000-0000D1640000}"/>
    <cellStyle name="Normal 2 2 18 3 3 2" xfId="30130" xr:uid="{00000000-0005-0000-0000-0000D2640000}"/>
    <cellStyle name="Normal 2 2 18 3 3 3" xfId="48594" xr:uid="{00000000-0005-0000-0000-0000D3640000}"/>
    <cellStyle name="Normal 2 2 18 3 4" xfId="17322" xr:uid="{00000000-0005-0000-0000-0000D4640000}"/>
    <cellStyle name="Normal 2 2 18 3 4 2" xfId="36282" xr:uid="{00000000-0005-0000-0000-0000D5640000}"/>
    <cellStyle name="Normal 2 2 18 3 4 3" xfId="54746" xr:uid="{00000000-0005-0000-0000-0000D6640000}"/>
    <cellStyle name="Normal 2 2 18 3 5" xfId="23977" xr:uid="{00000000-0005-0000-0000-0000D7640000}"/>
    <cellStyle name="Normal 2 2 18 3 6" xfId="42441" xr:uid="{00000000-0005-0000-0000-0000D8640000}"/>
    <cellStyle name="Normal 2 2 18 4" xfId="6509" xr:uid="{00000000-0005-0000-0000-0000D9640000}"/>
    <cellStyle name="Normal 2 2 18 4 2" xfId="12702" xr:uid="{00000000-0005-0000-0000-0000DA640000}"/>
    <cellStyle name="Normal 2 2 18 4 2 2" xfId="31662" xr:uid="{00000000-0005-0000-0000-0000DB640000}"/>
    <cellStyle name="Normal 2 2 18 4 2 3" xfId="50126" xr:uid="{00000000-0005-0000-0000-0000DC640000}"/>
    <cellStyle name="Normal 2 2 18 4 3" xfId="18854" xr:uid="{00000000-0005-0000-0000-0000DD640000}"/>
    <cellStyle name="Normal 2 2 18 4 3 2" xfId="37814" xr:uid="{00000000-0005-0000-0000-0000DE640000}"/>
    <cellStyle name="Normal 2 2 18 4 3 3" xfId="56278" xr:uid="{00000000-0005-0000-0000-0000DF640000}"/>
    <cellStyle name="Normal 2 2 18 4 4" xfId="25509" xr:uid="{00000000-0005-0000-0000-0000E0640000}"/>
    <cellStyle name="Normal 2 2 18 4 5" xfId="43973" xr:uid="{00000000-0005-0000-0000-0000E1640000}"/>
    <cellStyle name="Normal 2 2 18 5" xfId="9636" xr:uid="{00000000-0005-0000-0000-0000E2640000}"/>
    <cellStyle name="Normal 2 2 18 5 2" xfId="28596" xr:uid="{00000000-0005-0000-0000-0000E3640000}"/>
    <cellStyle name="Normal 2 2 18 5 3" xfId="47060" xr:uid="{00000000-0005-0000-0000-0000E4640000}"/>
    <cellStyle name="Normal 2 2 18 6" xfId="15788" xr:uid="{00000000-0005-0000-0000-0000E5640000}"/>
    <cellStyle name="Normal 2 2 18 6 2" xfId="34748" xr:uid="{00000000-0005-0000-0000-0000E6640000}"/>
    <cellStyle name="Normal 2 2 18 6 3" xfId="53212" xr:uid="{00000000-0005-0000-0000-0000E7640000}"/>
    <cellStyle name="Normal 2 2 18 7" xfId="22443" xr:uid="{00000000-0005-0000-0000-0000E8640000}"/>
    <cellStyle name="Normal 2 2 18 8" xfId="40907" xr:uid="{00000000-0005-0000-0000-0000E9640000}"/>
    <cellStyle name="Normal 2 2 19" xfId="2661" xr:uid="{00000000-0005-0000-0000-0000EA640000}"/>
    <cellStyle name="Normal 2 2 19 2" xfId="4116" xr:uid="{00000000-0005-0000-0000-0000EB640000}"/>
    <cellStyle name="Normal 2 2 19 2 2" xfId="5729" xr:uid="{00000000-0005-0000-0000-0000EC640000}"/>
    <cellStyle name="Normal 2 2 19 2 2 2" xfId="8814" xr:uid="{00000000-0005-0000-0000-0000ED640000}"/>
    <cellStyle name="Normal 2 2 19 2 2 2 2" xfId="15006" xr:uid="{00000000-0005-0000-0000-0000EE640000}"/>
    <cellStyle name="Normal 2 2 19 2 2 2 2 2" xfId="33966" xr:uid="{00000000-0005-0000-0000-0000EF640000}"/>
    <cellStyle name="Normal 2 2 19 2 2 2 2 3" xfId="52430" xr:uid="{00000000-0005-0000-0000-0000F0640000}"/>
    <cellStyle name="Normal 2 2 19 2 2 2 3" xfId="21158" xr:uid="{00000000-0005-0000-0000-0000F1640000}"/>
    <cellStyle name="Normal 2 2 19 2 2 2 3 2" xfId="40118" xr:uid="{00000000-0005-0000-0000-0000F2640000}"/>
    <cellStyle name="Normal 2 2 19 2 2 2 3 3" xfId="58582" xr:uid="{00000000-0005-0000-0000-0000F3640000}"/>
    <cellStyle name="Normal 2 2 19 2 2 2 4" xfId="27813" xr:uid="{00000000-0005-0000-0000-0000F4640000}"/>
    <cellStyle name="Normal 2 2 19 2 2 2 5" xfId="46277" xr:uid="{00000000-0005-0000-0000-0000F5640000}"/>
    <cellStyle name="Normal 2 2 19 2 2 3" xfId="11940" xr:uid="{00000000-0005-0000-0000-0000F6640000}"/>
    <cellStyle name="Normal 2 2 19 2 2 3 2" xfId="30900" xr:uid="{00000000-0005-0000-0000-0000F7640000}"/>
    <cellStyle name="Normal 2 2 19 2 2 3 3" xfId="49364" xr:uid="{00000000-0005-0000-0000-0000F8640000}"/>
    <cellStyle name="Normal 2 2 19 2 2 4" xfId="18092" xr:uid="{00000000-0005-0000-0000-0000F9640000}"/>
    <cellStyle name="Normal 2 2 19 2 2 4 2" xfId="37052" xr:uid="{00000000-0005-0000-0000-0000FA640000}"/>
    <cellStyle name="Normal 2 2 19 2 2 4 3" xfId="55516" xr:uid="{00000000-0005-0000-0000-0000FB640000}"/>
    <cellStyle name="Normal 2 2 19 2 2 5" xfId="24747" xr:uid="{00000000-0005-0000-0000-0000FC640000}"/>
    <cellStyle name="Normal 2 2 19 2 2 6" xfId="43211" xr:uid="{00000000-0005-0000-0000-0000FD640000}"/>
    <cellStyle name="Normal 2 2 19 2 3" xfId="7279" xr:uid="{00000000-0005-0000-0000-0000FE640000}"/>
    <cellStyle name="Normal 2 2 19 2 3 2" xfId="13472" xr:uid="{00000000-0005-0000-0000-0000FF640000}"/>
    <cellStyle name="Normal 2 2 19 2 3 2 2" xfId="32432" xr:uid="{00000000-0005-0000-0000-000000650000}"/>
    <cellStyle name="Normal 2 2 19 2 3 2 3" xfId="50896" xr:uid="{00000000-0005-0000-0000-000001650000}"/>
    <cellStyle name="Normal 2 2 19 2 3 3" xfId="19624" xr:uid="{00000000-0005-0000-0000-000002650000}"/>
    <cellStyle name="Normal 2 2 19 2 3 3 2" xfId="38584" xr:uid="{00000000-0005-0000-0000-000003650000}"/>
    <cellStyle name="Normal 2 2 19 2 3 3 3" xfId="57048" xr:uid="{00000000-0005-0000-0000-000004650000}"/>
    <cellStyle name="Normal 2 2 19 2 3 4" xfId="26279" xr:uid="{00000000-0005-0000-0000-000005650000}"/>
    <cellStyle name="Normal 2 2 19 2 3 5" xfId="44743" xr:uid="{00000000-0005-0000-0000-000006650000}"/>
    <cellStyle name="Normal 2 2 19 2 4" xfId="10406" xr:uid="{00000000-0005-0000-0000-000007650000}"/>
    <cellStyle name="Normal 2 2 19 2 4 2" xfId="29366" xr:uid="{00000000-0005-0000-0000-000008650000}"/>
    <cellStyle name="Normal 2 2 19 2 4 3" xfId="47830" xr:uid="{00000000-0005-0000-0000-000009650000}"/>
    <cellStyle name="Normal 2 2 19 2 5" xfId="16558" xr:uid="{00000000-0005-0000-0000-00000A650000}"/>
    <cellStyle name="Normal 2 2 19 2 5 2" xfId="35518" xr:uid="{00000000-0005-0000-0000-00000B650000}"/>
    <cellStyle name="Normal 2 2 19 2 5 3" xfId="53982" xr:uid="{00000000-0005-0000-0000-00000C650000}"/>
    <cellStyle name="Normal 2 2 19 2 6" xfId="23213" xr:uid="{00000000-0005-0000-0000-00000D650000}"/>
    <cellStyle name="Normal 2 2 19 2 7" xfId="41677" xr:uid="{00000000-0005-0000-0000-00000E650000}"/>
    <cellStyle name="Normal 2 2 19 3" xfId="4947" xr:uid="{00000000-0005-0000-0000-00000F650000}"/>
    <cellStyle name="Normal 2 2 19 3 2" xfId="8045" xr:uid="{00000000-0005-0000-0000-000010650000}"/>
    <cellStyle name="Normal 2 2 19 3 2 2" xfId="14237" xr:uid="{00000000-0005-0000-0000-000011650000}"/>
    <cellStyle name="Normal 2 2 19 3 2 2 2" xfId="33197" xr:uid="{00000000-0005-0000-0000-000012650000}"/>
    <cellStyle name="Normal 2 2 19 3 2 2 3" xfId="51661" xr:uid="{00000000-0005-0000-0000-000013650000}"/>
    <cellStyle name="Normal 2 2 19 3 2 3" xfId="20389" xr:uid="{00000000-0005-0000-0000-000014650000}"/>
    <cellStyle name="Normal 2 2 19 3 2 3 2" xfId="39349" xr:uid="{00000000-0005-0000-0000-000015650000}"/>
    <cellStyle name="Normal 2 2 19 3 2 3 3" xfId="57813" xr:uid="{00000000-0005-0000-0000-000016650000}"/>
    <cellStyle name="Normal 2 2 19 3 2 4" xfId="27044" xr:uid="{00000000-0005-0000-0000-000017650000}"/>
    <cellStyle name="Normal 2 2 19 3 2 5" xfId="45508" xr:uid="{00000000-0005-0000-0000-000018650000}"/>
    <cellStyle name="Normal 2 2 19 3 3" xfId="11171" xr:uid="{00000000-0005-0000-0000-000019650000}"/>
    <cellStyle name="Normal 2 2 19 3 3 2" xfId="30131" xr:uid="{00000000-0005-0000-0000-00001A650000}"/>
    <cellStyle name="Normal 2 2 19 3 3 3" xfId="48595" xr:uid="{00000000-0005-0000-0000-00001B650000}"/>
    <cellStyle name="Normal 2 2 19 3 4" xfId="17323" xr:uid="{00000000-0005-0000-0000-00001C650000}"/>
    <cellStyle name="Normal 2 2 19 3 4 2" xfId="36283" xr:uid="{00000000-0005-0000-0000-00001D650000}"/>
    <cellStyle name="Normal 2 2 19 3 4 3" xfId="54747" xr:uid="{00000000-0005-0000-0000-00001E650000}"/>
    <cellStyle name="Normal 2 2 19 3 5" xfId="23978" xr:uid="{00000000-0005-0000-0000-00001F650000}"/>
    <cellStyle name="Normal 2 2 19 3 6" xfId="42442" xr:uid="{00000000-0005-0000-0000-000020650000}"/>
    <cellStyle name="Normal 2 2 19 4" xfId="6510" xr:uid="{00000000-0005-0000-0000-000021650000}"/>
    <cellStyle name="Normal 2 2 19 4 2" xfId="12703" xr:uid="{00000000-0005-0000-0000-000022650000}"/>
    <cellStyle name="Normal 2 2 19 4 2 2" xfId="31663" xr:uid="{00000000-0005-0000-0000-000023650000}"/>
    <cellStyle name="Normal 2 2 19 4 2 3" xfId="50127" xr:uid="{00000000-0005-0000-0000-000024650000}"/>
    <cellStyle name="Normal 2 2 19 4 3" xfId="18855" xr:uid="{00000000-0005-0000-0000-000025650000}"/>
    <cellStyle name="Normal 2 2 19 4 3 2" xfId="37815" xr:uid="{00000000-0005-0000-0000-000026650000}"/>
    <cellStyle name="Normal 2 2 19 4 3 3" xfId="56279" xr:uid="{00000000-0005-0000-0000-000027650000}"/>
    <cellStyle name="Normal 2 2 19 4 4" xfId="25510" xr:uid="{00000000-0005-0000-0000-000028650000}"/>
    <cellStyle name="Normal 2 2 19 4 5" xfId="43974" xr:uid="{00000000-0005-0000-0000-000029650000}"/>
    <cellStyle name="Normal 2 2 19 5" xfId="9637" xr:uid="{00000000-0005-0000-0000-00002A650000}"/>
    <cellStyle name="Normal 2 2 19 5 2" xfId="28597" xr:uid="{00000000-0005-0000-0000-00002B650000}"/>
    <cellStyle name="Normal 2 2 19 5 3" xfId="47061" xr:uid="{00000000-0005-0000-0000-00002C650000}"/>
    <cellStyle name="Normal 2 2 19 6" xfId="15789" xr:uid="{00000000-0005-0000-0000-00002D650000}"/>
    <cellStyle name="Normal 2 2 19 6 2" xfId="34749" xr:uid="{00000000-0005-0000-0000-00002E650000}"/>
    <cellStyle name="Normal 2 2 19 6 3" xfId="53213" xr:uid="{00000000-0005-0000-0000-00002F650000}"/>
    <cellStyle name="Normal 2 2 19 7" xfId="22444" xr:uid="{00000000-0005-0000-0000-000030650000}"/>
    <cellStyle name="Normal 2 2 19 8" xfId="40908" xr:uid="{00000000-0005-0000-0000-000031650000}"/>
    <cellStyle name="Normal 2 2 2" xfId="2662" xr:uid="{00000000-0005-0000-0000-000032650000}"/>
    <cellStyle name="Normal 2 2 2 2" xfId="2663" xr:uid="{00000000-0005-0000-0000-000033650000}"/>
    <cellStyle name="Normal 2 2 2 2 10" xfId="15790" xr:uid="{00000000-0005-0000-0000-000034650000}"/>
    <cellStyle name="Normal 2 2 2 2 10 2" xfId="34750" xr:uid="{00000000-0005-0000-0000-000035650000}"/>
    <cellStyle name="Normal 2 2 2 2 10 3" xfId="53214" xr:uid="{00000000-0005-0000-0000-000036650000}"/>
    <cellStyle name="Normal 2 2 2 2 11" xfId="22445" xr:uid="{00000000-0005-0000-0000-000037650000}"/>
    <cellStyle name="Normal 2 2 2 2 12" xfId="40909" xr:uid="{00000000-0005-0000-0000-000038650000}"/>
    <cellStyle name="Normal 2 2 2 2 2" xfId="2664" xr:uid="{00000000-0005-0000-0000-000039650000}"/>
    <cellStyle name="Normal 2 2 2 2 2 2" xfId="2665" xr:uid="{00000000-0005-0000-0000-00003A650000}"/>
    <cellStyle name="Normal 2 2 2 2 2 2 2" xfId="4119" xr:uid="{00000000-0005-0000-0000-00003B650000}"/>
    <cellStyle name="Normal 2 2 2 2 2 2 2 2" xfId="5732" xr:uid="{00000000-0005-0000-0000-00003C650000}"/>
    <cellStyle name="Normal 2 2 2 2 2 2 2 2 2" xfId="8817" xr:uid="{00000000-0005-0000-0000-00003D650000}"/>
    <cellStyle name="Normal 2 2 2 2 2 2 2 2 2 2" xfId="15009" xr:uid="{00000000-0005-0000-0000-00003E650000}"/>
    <cellStyle name="Normal 2 2 2 2 2 2 2 2 2 2 2" xfId="33969" xr:uid="{00000000-0005-0000-0000-00003F650000}"/>
    <cellStyle name="Normal 2 2 2 2 2 2 2 2 2 2 3" xfId="52433" xr:uid="{00000000-0005-0000-0000-000040650000}"/>
    <cellStyle name="Normal 2 2 2 2 2 2 2 2 2 3" xfId="21161" xr:uid="{00000000-0005-0000-0000-000041650000}"/>
    <cellStyle name="Normal 2 2 2 2 2 2 2 2 2 3 2" xfId="40121" xr:uid="{00000000-0005-0000-0000-000042650000}"/>
    <cellStyle name="Normal 2 2 2 2 2 2 2 2 2 3 3" xfId="58585" xr:uid="{00000000-0005-0000-0000-000043650000}"/>
    <cellStyle name="Normal 2 2 2 2 2 2 2 2 2 4" xfId="27816" xr:uid="{00000000-0005-0000-0000-000044650000}"/>
    <cellStyle name="Normal 2 2 2 2 2 2 2 2 2 5" xfId="46280" xr:uid="{00000000-0005-0000-0000-000045650000}"/>
    <cellStyle name="Normal 2 2 2 2 2 2 2 2 3" xfId="11943" xr:uid="{00000000-0005-0000-0000-000046650000}"/>
    <cellStyle name="Normal 2 2 2 2 2 2 2 2 3 2" xfId="30903" xr:uid="{00000000-0005-0000-0000-000047650000}"/>
    <cellStyle name="Normal 2 2 2 2 2 2 2 2 3 3" xfId="49367" xr:uid="{00000000-0005-0000-0000-000048650000}"/>
    <cellStyle name="Normal 2 2 2 2 2 2 2 2 4" xfId="18095" xr:uid="{00000000-0005-0000-0000-000049650000}"/>
    <cellStyle name="Normal 2 2 2 2 2 2 2 2 4 2" xfId="37055" xr:uid="{00000000-0005-0000-0000-00004A650000}"/>
    <cellStyle name="Normal 2 2 2 2 2 2 2 2 4 3" xfId="55519" xr:uid="{00000000-0005-0000-0000-00004B650000}"/>
    <cellStyle name="Normal 2 2 2 2 2 2 2 2 5" xfId="24750" xr:uid="{00000000-0005-0000-0000-00004C650000}"/>
    <cellStyle name="Normal 2 2 2 2 2 2 2 2 6" xfId="43214" xr:uid="{00000000-0005-0000-0000-00004D650000}"/>
    <cellStyle name="Normal 2 2 2 2 2 2 2 3" xfId="7282" xr:uid="{00000000-0005-0000-0000-00004E650000}"/>
    <cellStyle name="Normal 2 2 2 2 2 2 2 3 2" xfId="13475" xr:uid="{00000000-0005-0000-0000-00004F650000}"/>
    <cellStyle name="Normal 2 2 2 2 2 2 2 3 2 2" xfId="32435" xr:uid="{00000000-0005-0000-0000-000050650000}"/>
    <cellStyle name="Normal 2 2 2 2 2 2 2 3 2 3" xfId="50899" xr:uid="{00000000-0005-0000-0000-000051650000}"/>
    <cellStyle name="Normal 2 2 2 2 2 2 2 3 3" xfId="19627" xr:uid="{00000000-0005-0000-0000-000052650000}"/>
    <cellStyle name="Normal 2 2 2 2 2 2 2 3 3 2" xfId="38587" xr:uid="{00000000-0005-0000-0000-000053650000}"/>
    <cellStyle name="Normal 2 2 2 2 2 2 2 3 3 3" xfId="57051" xr:uid="{00000000-0005-0000-0000-000054650000}"/>
    <cellStyle name="Normal 2 2 2 2 2 2 2 3 4" xfId="26282" xr:uid="{00000000-0005-0000-0000-000055650000}"/>
    <cellStyle name="Normal 2 2 2 2 2 2 2 3 5" xfId="44746" xr:uid="{00000000-0005-0000-0000-000056650000}"/>
    <cellStyle name="Normal 2 2 2 2 2 2 2 4" xfId="10409" xr:uid="{00000000-0005-0000-0000-000057650000}"/>
    <cellStyle name="Normal 2 2 2 2 2 2 2 4 2" xfId="29369" xr:uid="{00000000-0005-0000-0000-000058650000}"/>
    <cellStyle name="Normal 2 2 2 2 2 2 2 4 3" xfId="47833" xr:uid="{00000000-0005-0000-0000-000059650000}"/>
    <cellStyle name="Normal 2 2 2 2 2 2 2 5" xfId="16561" xr:uid="{00000000-0005-0000-0000-00005A650000}"/>
    <cellStyle name="Normal 2 2 2 2 2 2 2 5 2" xfId="35521" xr:uid="{00000000-0005-0000-0000-00005B650000}"/>
    <cellStyle name="Normal 2 2 2 2 2 2 2 5 3" xfId="53985" xr:uid="{00000000-0005-0000-0000-00005C650000}"/>
    <cellStyle name="Normal 2 2 2 2 2 2 2 6" xfId="23216" xr:uid="{00000000-0005-0000-0000-00005D650000}"/>
    <cellStyle name="Normal 2 2 2 2 2 2 2 7" xfId="41680" xr:uid="{00000000-0005-0000-0000-00005E650000}"/>
    <cellStyle name="Normal 2 2 2 2 2 2 3" xfId="4950" xr:uid="{00000000-0005-0000-0000-00005F650000}"/>
    <cellStyle name="Normal 2 2 2 2 2 2 3 2" xfId="8048" xr:uid="{00000000-0005-0000-0000-000060650000}"/>
    <cellStyle name="Normal 2 2 2 2 2 2 3 2 2" xfId="14240" xr:uid="{00000000-0005-0000-0000-000061650000}"/>
    <cellStyle name="Normal 2 2 2 2 2 2 3 2 2 2" xfId="33200" xr:uid="{00000000-0005-0000-0000-000062650000}"/>
    <cellStyle name="Normal 2 2 2 2 2 2 3 2 2 3" xfId="51664" xr:uid="{00000000-0005-0000-0000-000063650000}"/>
    <cellStyle name="Normal 2 2 2 2 2 2 3 2 3" xfId="20392" xr:uid="{00000000-0005-0000-0000-000064650000}"/>
    <cellStyle name="Normal 2 2 2 2 2 2 3 2 3 2" xfId="39352" xr:uid="{00000000-0005-0000-0000-000065650000}"/>
    <cellStyle name="Normal 2 2 2 2 2 2 3 2 3 3" xfId="57816" xr:uid="{00000000-0005-0000-0000-000066650000}"/>
    <cellStyle name="Normal 2 2 2 2 2 2 3 2 4" xfId="27047" xr:uid="{00000000-0005-0000-0000-000067650000}"/>
    <cellStyle name="Normal 2 2 2 2 2 2 3 2 5" xfId="45511" xr:uid="{00000000-0005-0000-0000-000068650000}"/>
    <cellStyle name="Normal 2 2 2 2 2 2 3 3" xfId="11174" xr:uid="{00000000-0005-0000-0000-000069650000}"/>
    <cellStyle name="Normal 2 2 2 2 2 2 3 3 2" xfId="30134" xr:uid="{00000000-0005-0000-0000-00006A650000}"/>
    <cellStyle name="Normal 2 2 2 2 2 2 3 3 3" xfId="48598" xr:uid="{00000000-0005-0000-0000-00006B650000}"/>
    <cellStyle name="Normal 2 2 2 2 2 2 3 4" xfId="17326" xr:uid="{00000000-0005-0000-0000-00006C650000}"/>
    <cellStyle name="Normal 2 2 2 2 2 2 3 4 2" xfId="36286" xr:uid="{00000000-0005-0000-0000-00006D650000}"/>
    <cellStyle name="Normal 2 2 2 2 2 2 3 4 3" xfId="54750" xr:uid="{00000000-0005-0000-0000-00006E650000}"/>
    <cellStyle name="Normal 2 2 2 2 2 2 3 5" xfId="23981" xr:uid="{00000000-0005-0000-0000-00006F650000}"/>
    <cellStyle name="Normal 2 2 2 2 2 2 3 6" xfId="42445" xr:uid="{00000000-0005-0000-0000-000070650000}"/>
    <cellStyle name="Normal 2 2 2 2 2 2 4" xfId="6513" xr:uid="{00000000-0005-0000-0000-000071650000}"/>
    <cellStyle name="Normal 2 2 2 2 2 2 4 2" xfId="12706" xr:uid="{00000000-0005-0000-0000-000072650000}"/>
    <cellStyle name="Normal 2 2 2 2 2 2 4 2 2" xfId="31666" xr:uid="{00000000-0005-0000-0000-000073650000}"/>
    <cellStyle name="Normal 2 2 2 2 2 2 4 2 3" xfId="50130" xr:uid="{00000000-0005-0000-0000-000074650000}"/>
    <cellStyle name="Normal 2 2 2 2 2 2 4 3" xfId="18858" xr:uid="{00000000-0005-0000-0000-000075650000}"/>
    <cellStyle name="Normal 2 2 2 2 2 2 4 3 2" xfId="37818" xr:uid="{00000000-0005-0000-0000-000076650000}"/>
    <cellStyle name="Normal 2 2 2 2 2 2 4 3 3" xfId="56282" xr:uid="{00000000-0005-0000-0000-000077650000}"/>
    <cellStyle name="Normal 2 2 2 2 2 2 4 4" xfId="25513" xr:uid="{00000000-0005-0000-0000-000078650000}"/>
    <cellStyle name="Normal 2 2 2 2 2 2 4 5" xfId="43977" xr:uid="{00000000-0005-0000-0000-000079650000}"/>
    <cellStyle name="Normal 2 2 2 2 2 2 5" xfId="9640" xr:uid="{00000000-0005-0000-0000-00007A650000}"/>
    <cellStyle name="Normal 2 2 2 2 2 2 5 2" xfId="28600" xr:uid="{00000000-0005-0000-0000-00007B650000}"/>
    <cellStyle name="Normal 2 2 2 2 2 2 5 3" xfId="47064" xr:uid="{00000000-0005-0000-0000-00007C650000}"/>
    <cellStyle name="Normal 2 2 2 2 2 2 6" xfId="15792" xr:uid="{00000000-0005-0000-0000-00007D650000}"/>
    <cellStyle name="Normal 2 2 2 2 2 2 6 2" xfId="34752" xr:uid="{00000000-0005-0000-0000-00007E650000}"/>
    <cellStyle name="Normal 2 2 2 2 2 2 6 3" xfId="53216" xr:uid="{00000000-0005-0000-0000-00007F650000}"/>
    <cellStyle name="Normal 2 2 2 2 2 2 7" xfId="22447" xr:uid="{00000000-0005-0000-0000-000080650000}"/>
    <cellStyle name="Normal 2 2 2 2 2 2 8" xfId="40911" xr:uid="{00000000-0005-0000-0000-000081650000}"/>
    <cellStyle name="Normal 2 2 2 2 2 3" xfId="4118" xr:uid="{00000000-0005-0000-0000-000082650000}"/>
    <cellStyle name="Normal 2 2 2 2 2 3 2" xfId="5731" xr:uid="{00000000-0005-0000-0000-000083650000}"/>
    <cellStyle name="Normal 2 2 2 2 2 3 2 2" xfId="8816" xr:uid="{00000000-0005-0000-0000-000084650000}"/>
    <cellStyle name="Normal 2 2 2 2 2 3 2 2 2" xfId="15008" xr:uid="{00000000-0005-0000-0000-000085650000}"/>
    <cellStyle name="Normal 2 2 2 2 2 3 2 2 2 2" xfId="33968" xr:uid="{00000000-0005-0000-0000-000086650000}"/>
    <cellStyle name="Normal 2 2 2 2 2 3 2 2 2 3" xfId="52432" xr:uid="{00000000-0005-0000-0000-000087650000}"/>
    <cellStyle name="Normal 2 2 2 2 2 3 2 2 3" xfId="21160" xr:uid="{00000000-0005-0000-0000-000088650000}"/>
    <cellStyle name="Normal 2 2 2 2 2 3 2 2 3 2" xfId="40120" xr:uid="{00000000-0005-0000-0000-000089650000}"/>
    <cellStyle name="Normal 2 2 2 2 2 3 2 2 3 3" xfId="58584" xr:uid="{00000000-0005-0000-0000-00008A650000}"/>
    <cellStyle name="Normal 2 2 2 2 2 3 2 2 4" xfId="27815" xr:uid="{00000000-0005-0000-0000-00008B650000}"/>
    <cellStyle name="Normal 2 2 2 2 2 3 2 2 5" xfId="46279" xr:uid="{00000000-0005-0000-0000-00008C650000}"/>
    <cellStyle name="Normal 2 2 2 2 2 3 2 3" xfId="11942" xr:uid="{00000000-0005-0000-0000-00008D650000}"/>
    <cellStyle name="Normal 2 2 2 2 2 3 2 3 2" xfId="30902" xr:uid="{00000000-0005-0000-0000-00008E650000}"/>
    <cellStyle name="Normal 2 2 2 2 2 3 2 3 3" xfId="49366" xr:uid="{00000000-0005-0000-0000-00008F650000}"/>
    <cellStyle name="Normal 2 2 2 2 2 3 2 4" xfId="18094" xr:uid="{00000000-0005-0000-0000-000090650000}"/>
    <cellStyle name="Normal 2 2 2 2 2 3 2 4 2" xfId="37054" xr:uid="{00000000-0005-0000-0000-000091650000}"/>
    <cellStyle name="Normal 2 2 2 2 2 3 2 4 3" xfId="55518" xr:uid="{00000000-0005-0000-0000-000092650000}"/>
    <cellStyle name="Normal 2 2 2 2 2 3 2 5" xfId="24749" xr:uid="{00000000-0005-0000-0000-000093650000}"/>
    <cellStyle name="Normal 2 2 2 2 2 3 2 6" xfId="43213" xr:uid="{00000000-0005-0000-0000-000094650000}"/>
    <cellStyle name="Normal 2 2 2 2 2 3 3" xfId="7281" xr:uid="{00000000-0005-0000-0000-000095650000}"/>
    <cellStyle name="Normal 2 2 2 2 2 3 3 2" xfId="13474" xr:uid="{00000000-0005-0000-0000-000096650000}"/>
    <cellStyle name="Normal 2 2 2 2 2 3 3 2 2" xfId="32434" xr:uid="{00000000-0005-0000-0000-000097650000}"/>
    <cellStyle name="Normal 2 2 2 2 2 3 3 2 3" xfId="50898" xr:uid="{00000000-0005-0000-0000-000098650000}"/>
    <cellStyle name="Normal 2 2 2 2 2 3 3 3" xfId="19626" xr:uid="{00000000-0005-0000-0000-000099650000}"/>
    <cellStyle name="Normal 2 2 2 2 2 3 3 3 2" xfId="38586" xr:uid="{00000000-0005-0000-0000-00009A650000}"/>
    <cellStyle name="Normal 2 2 2 2 2 3 3 3 3" xfId="57050" xr:uid="{00000000-0005-0000-0000-00009B650000}"/>
    <cellStyle name="Normal 2 2 2 2 2 3 3 4" xfId="26281" xr:uid="{00000000-0005-0000-0000-00009C650000}"/>
    <cellStyle name="Normal 2 2 2 2 2 3 3 5" xfId="44745" xr:uid="{00000000-0005-0000-0000-00009D650000}"/>
    <cellStyle name="Normal 2 2 2 2 2 3 4" xfId="10408" xr:uid="{00000000-0005-0000-0000-00009E650000}"/>
    <cellStyle name="Normal 2 2 2 2 2 3 4 2" xfId="29368" xr:uid="{00000000-0005-0000-0000-00009F650000}"/>
    <cellStyle name="Normal 2 2 2 2 2 3 4 3" xfId="47832" xr:uid="{00000000-0005-0000-0000-0000A0650000}"/>
    <cellStyle name="Normal 2 2 2 2 2 3 5" xfId="16560" xr:uid="{00000000-0005-0000-0000-0000A1650000}"/>
    <cellStyle name="Normal 2 2 2 2 2 3 5 2" xfId="35520" xr:uid="{00000000-0005-0000-0000-0000A2650000}"/>
    <cellStyle name="Normal 2 2 2 2 2 3 5 3" xfId="53984" xr:uid="{00000000-0005-0000-0000-0000A3650000}"/>
    <cellStyle name="Normal 2 2 2 2 2 3 6" xfId="23215" xr:uid="{00000000-0005-0000-0000-0000A4650000}"/>
    <cellStyle name="Normal 2 2 2 2 2 3 7" xfId="41679" xr:uid="{00000000-0005-0000-0000-0000A5650000}"/>
    <cellStyle name="Normal 2 2 2 2 2 4" xfId="4949" xr:uid="{00000000-0005-0000-0000-0000A6650000}"/>
    <cellStyle name="Normal 2 2 2 2 2 4 2" xfId="8047" xr:uid="{00000000-0005-0000-0000-0000A7650000}"/>
    <cellStyle name="Normal 2 2 2 2 2 4 2 2" xfId="14239" xr:uid="{00000000-0005-0000-0000-0000A8650000}"/>
    <cellStyle name="Normal 2 2 2 2 2 4 2 2 2" xfId="33199" xr:uid="{00000000-0005-0000-0000-0000A9650000}"/>
    <cellStyle name="Normal 2 2 2 2 2 4 2 2 3" xfId="51663" xr:uid="{00000000-0005-0000-0000-0000AA650000}"/>
    <cellStyle name="Normal 2 2 2 2 2 4 2 3" xfId="20391" xr:uid="{00000000-0005-0000-0000-0000AB650000}"/>
    <cellStyle name="Normal 2 2 2 2 2 4 2 3 2" xfId="39351" xr:uid="{00000000-0005-0000-0000-0000AC650000}"/>
    <cellStyle name="Normal 2 2 2 2 2 4 2 3 3" xfId="57815" xr:uid="{00000000-0005-0000-0000-0000AD650000}"/>
    <cellStyle name="Normal 2 2 2 2 2 4 2 4" xfId="27046" xr:uid="{00000000-0005-0000-0000-0000AE650000}"/>
    <cellStyle name="Normal 2 2 2 2 2 4 2 5" xfId="45510" xr:uid="{00000000-0005-0000-0000-0000AF650000}"/>
    <cellStyle name="Normal 2 2 2 2 2 4 3" xfId="11173" xr:uid="{00000000-0005-0000-0000-0000B0650000}"/>
    <cellStyle name="Normal 2 2 2 2 2 4 3 2" xfId="30133" xr:uid="{00000000-0005-0000-0000-0000B1650000}"/>
    <cellStyle name="Normal 2 2 2 2 2 4 3 3" xfId="48597" xr:uid="{00000000-0005-0000-0000-0000B2650000}"/>
    <cellStyle name="Normal 2 2 2 2 2 4 4" xfId="17325" xr:uid="{00000000-0005-0000-0000-0000B3650000}"/>
    <cellStyle name="Normal 2 2 2 2 2 4 4 2" xfId="36285" xr:uid="{00000000-0005-0000-0000-0000B4650000}"/>
    <cellStyle name="Normal 2 2 2 2 2 4 4 3" xfId="54749" xr:uid="{00000000-0005-0000-0000-0000B5650000}"/>
    <cellStyle name="Normal 2 2 2 2 2 4 5" xfId="23980" xr:uid="{00000000-0005-0000-0000-0000B6650000}"/>
    <cellStyle name="Normal 2 2 2 2 2 4 6" xfId="42444" xr:uid="{00000000-0005-0000-0000-0000B7650000}"/>
    <cellStyle name="Normal 2 2 2 2 2 5" xfId="6512" xr:uid="{00000000-0005-0000-0000-0000B8650000}"/>
    <cellStyle name="Normal 2 2 2 2 2 5 2" xfId="12705" xr:uid="{00000000-0005-0000-0000-0000B9650000}"/>
    <cellStyle name="Normal 2 2 2 2 2 5 2 2" xfId="31665" xr:uid="{00000000-0005-0000-0000-0000BA650000}"/>
    <cellStyle name="Normal 2 2 2 2 2 5 2 3" xfId="50129" xr:uid="{00000000-0005-0000-0000-0000BB650000}"/>
    <cellStyle name="Normal 2 2 2 2 2 5 3" xfId="18857" xr:uid="{00000000-0005-0000-0000-0000BC650000}"/>
    <cellStyle name="Normal 2 2 2 2 2 5 3 2" xfId="37817" xr:uid="{00000000-0005-0000-0000-0000BD650000}"/>
    <cellStyle name="Normal 2 2 2 2 2 5 3 3" xfId="56281" xr:uid="{00000000-0005-0000-0000-0000BE650000}"/>
    <cellStyle name="Normal 2 2 2 2 2 5 4" xfId="25512" xr:uid="{00000000-0005-0000-0000-0000BF650000}"/>
    <cellStyle name="Normal 2 2 2 2 2 5 5" xfId="43976" xr:uid="{00000000-0005-0000-0000-0000C0650000}"/>
    <cellStyle name="Normal 2 2 2 2 2 6" xfId="9639" xr:uid="{00000000-0005-0000-0000-0000C1650000}"/>
    <cellStyle name="Normal 2 2 2 2 2 6 2" xfId="28599" xr:uid="{00000000-0005-0000-0000-0000C2650000}"/>
    <cellStyle name="Normal 2 2 2 2 2 6 3" xfId="47063" xr:uid="{00000000-0005-0000-0000-0000C3650000}"/>
    <cellStyle name="Normal 2 2 2 2 2 7" xfId="15791" xr:uid="{00000000-0005-0000-0000-0000C4650000}"/>
    <cellStyle name="Normal 2 2 2 2 2 7 2" xfId="34751" xr:uid="{00000000-0005-0000-0000-0000C5650000}"/>
    <cellStyle name="Normal 2 2 2 2 2 7 3" xfId="53215" xr:uid="{00000000-0005-0000-0000-0000C6650000}"/>
    <cellStyle name="Normal 2 2 2 2 2 8" xfId="22446" xr:uid="{00000000-0005-0000-0000-0000C7650000}"/>
    <cellStyle name="Normal 2 2 2 2 2 9" xfId="40910" xr:uid="{00000000-0005-0000-0000-0000C8650000}"/>
    <cellStyle name="Normal 2 2 2 2 3" xfId="2666" xr:uid="{00000000-0005-0000-0000-0000C9650000}"/>
    <cellStyle name="Normal 2 2 2 2 3 2" xfId="4120" xr:uid="{00000000-0005-0000-0000-0000CA650000}"/>
    <cellStyle name="Normal 2 2 2 2 3 2 2" xfId="5733" xr:uid="{00000000-0005-0000-0000-0000CB650000}"/>
    <cellStyle name="Normal 2 2 2 2 3 2 2 2" xfId="8818" xr:uid="{00000000-0005-0000-0000-0000CC650000}"/>
    <cellStyle name="Normal 2 2 2 2 3 2 2 2 2" xfId="15010" xr:uid="{00000000-0005-0000-0000-0000CD650000}"/>
    <cellStyle name="Normal 2 2 2 2 3 2 2 2 2 2" xfId="33970" xr:uid="{00000000-0005-0000-0000-0000CE650000}"/>
    <cellStyle name="Normal 2 2 2 2 3 2 2 2 2 3" xfId="52434" xr:uid="{00000000-0005-0000-0000-0000CF650000}"/>
    <cellStyle name="Normal 2 2 2 2 3 2 2 2 3" xfId="21162" xr:uid="{00000000-0005-0000-0000-0000D0650000}"/>
    <cellStyle name="Normal 2 2 2 2 3 2 2 2 3 2" xfId="40122" xr:uid="{00000000-0005-0000-0000-0000D1650000}"/>
    <cellStyle name="Normal 2 2 2 2 3 2 2 2 3 3" xfId="58586" xr:uid="{00000000-0005-0000-0000-0000D2650000}"/>
    <cellStyle name="Normal 2 2 2 2 3 2 2 2 4" xfId="27817" xr:uid="{00000000-0005-0000-0000-0000D3650000}"/>
    <cellStyle name="Normal 2 2 2 2 3 2 2 2 5" xfId="46281" xr:uid="{00000000-0005-0000-0000-0000D4650000}"/>
    <cellStyle name="Normal 2 2 2 2 3 2 2 3" xfId="11944" xr:uid="{00000000-0005-0000-0000-0000D5650000}"/>
    <cellStyle name="Normal 2 2 2 2 3 2 2 3 2" xfId="30904" xr:uid="{00000000-0005-0000-0000-0000D6650000}"/>
    <cellStyle name="Normal 2 2 2 2 3 2 2 3 3" xfId="49368" xr:uid="{00000000-0005-0000-0000-0000D7650000}"/>
    <cellStyle name="Normal 2 2 2 2 3 2 2 4" xfId="18096" xr:uid="{00000000-0005-0000-0000-0000D8650000}"/>
    <cellStyle name="Normal 2 2 2 2 3 2 2 4 2" xfId="37056" xr:uid="{00000000-0005-0000-0000-0000D9650000}"/>
    <cellStyle name="Normal 2 2 2 2 3 2 2 4 3" xfId="55520" xr:uid="{00000000-0005-0000-0000-0000DA650000}"/>
    <cellStyle name="Normal 2 2 2 2 3 2 2 5" xfId="24751" xr:uid="{00000000-0005-0000-0000-0000DB650000}"/>
    <cellStyle name="Normal 2 2 2 2 3 2 2 6" xfId="43215" xr:uid="{00000000-0005-0000-0000-0000DC650000}"/>
    <cellStyle name="Normal 2 2 2 2 3 2 3" xfId="7283" xr:uid="{00000000-0005-0000-0000-0000DD650000}"/>
    <cellStyle name="Normal 2 2 2 2 3 2 3 2" xfId="13476" xr:uid="{00000000-0005-0000-0000-0000DE650000}"/>
    <cellStyle name="Normal 2 2 2 2 3 2 3 2 2" xfId="32436" xr:uid="{00000000-0005-0000-0000-0000DF650000}"/>
    <cellStyle name="Normal 2 2 2 2 3 2 3 2 3" xfId="50900" xr:uid="{00000000-0005-0000-0000-0000E0650000}"/>
    <cellStyle name="Normal 2 2 2 2 3 2 3 3" xfId="19628" xr:uid="{00000000-0005-0000-0000-0000E1650000}"/>
    <cellStyle name="Normal 2 2 2 2 3 2 3 3 2" xfId="38588" xr:uid="{00000000-0005-0000-0000-0000E2650000}"/>
    <cellStyle name="Normal 2 2 2 2 3 2 3 3 3" xfId="57052" xr:uid="{00000000-0005-0000-0000-0000E3650000}"/>
    <cellStyle name="Normal 2 2 2 2 3 2 3 4" xfId="26283" xr:uid="{00000000-0005-0000-0000-0000E4650000}"/>
    <cellStyle name="Normal 2 2 2 2 3 2 3 5" xfId="44747" xr:uid="{00000000-0005-0000-0000-0000E5650000}"/>
    <cellStyle name="Normal 2 2 2 2 3 2 4" xfId="10410" xr:uid="{00000000-0005-0000-0000-0000E6650000}"/>
    <cellStyle name="Normal 2 2 2 2 3 2 4 2" xfId="29370" xr:uid="{00000000-0005-0000-0000-0000E7650000}"/>
    <cellStyle name="Normal 2 2 2 2 3 2 4 3" xfId="47834" xr:uid="{00000000-0005-0000-0000-0000E8650000}"/>
    <cellStyle name="Normal 2 2 2 2 3 2 5" xfId="16562" xr:uid="{00000000-0005-0000-0000-0000E9650000}"/>
    <cellStyle name="Normal 2 2 2 2 3 2 5 2" xfId="35522" xr:uid="{00000000-0005-0000-0000-0000EA650000}"/>
    <cellStyle name="Normal 2 2 2 2 3 2 5 3" xfId="53986" xr:uid="{00000000-0005-0000-0000-0000EB650000}"/>
    <cellStyle name="Normal 2 2 2 2 3 2 6" xfId="23217" xr:uid="{00000000-0005-0000-0000-0000EC650000}"/>
    <cellStyle name="Normal 2 2 2 2 3 2 7" xfId="41681" xr:uid="{00000000-0005-0000-0000-0000ED650000}"/>
    <cellStyle name="Normal 2 2 2 2 3 3" xfId="4951" xr:uid="{00000000-0005-0000-0000-0000EE650000}"/>
    <cellStyle name="Normal 2 2 2 2 3 3 2" xfId="8049" xr:uid="{00000000-0005-0000-0000-0000EF650000}"/>
    <cellStyle name="Normal 2 2 2 2 3 3 2 2" xfId="14241" xr:uid="{00000000-0005-0000-0000-0000F0650000}"/>
    <cellStyle name="Normal 2 2 2 2 3 3 2 2 2" xfId="33201" xr:uid="{00000000-0005-0000-0000-0000F1650000}"/>
    <cellStyle name="Normal 2 2 2 2 3 3 2 2 3" xfId="51665" xr:uid="{00000000-0005-0000-0000-0000F2650000}"/>
    <cellStyle name="Normal 2 2 2 2 3 3 2 3" xfId="20393" xr:uid="{00000000-0005-0000-0000-0000F3650000}"/>
    <cellStyle name="Normal 2 2 2 2 3 3 2 3 2" xfId="39353" xr:uid="{00000000-0005-0000-0000-0000F4650000}"/>
    <cellStyle name="Normal 2 2 2 2 3 3 2 3 3" xfId="57817" xr:uid="{00000000-0005-0000-0000-0000F5650000}"/>
    <cellStyle name="Normal 2 2 2 2 3 3 2 4" xfId="27048" xr:uid="{00000000-0005-0000-0000-0000F6650000}"/>
    <cellStyle name="Normal 2 2 2 2 3 3 2 5" xfId="45512" xr:uid="{00000000-0005-0000-0000-0000F7650000}"/>
    <cellStyle name="Normal 2 2 2 2 3 3 3" xfId="11175" xr:uid="{00000000-0005-0000-0000-0000F8650000}"/>
    <cellStyle name="Normal 2 2 2 2 3 3 3 2" xfId="30135" xr:uid="{00000000-0005-0000-0000-0000F9650000}"/>
    <cellStyle name="Normal 2 2 2 2 3 3 3 3" xfId="48599" xr:uid="{00000000-0005-0000-0000-0000FA650000}"/>
    <cellStyle name="Normal 2 2 2 2 3 3 4" xfId="17327" xr:uid="{00000000-0005-0000-0000-0000FB650000}"/>
    <cellStyle name="Normal 2 2 2 2 3 3 4 2" xfId="36287" xr:uid="{00000000-0005-0000-0000-0000FC650000}"/>
    <cellStyle name="Normal 2 2 2 2 3 3 4 3" xfId="54751" xr:uid="{00000000-0005-0000-0000-0000FD650000}"/>
    <cellStyle name="Normal 2 2 2 2 3 3 5" xfId="23982" xr:uid="{00000000-0005-0000-0000-0000FE650000}"/>
    <cellStyle name="Normal 2 2 2 2 3 3 6" xfId="42446" xr:uid="{00000000-0005-0000-0000-0000FF650000}"/>
    <cellStyle name="Normal 2 2 2 2 3 4" xfId="6514" xr:uid="{00000000-0005-0000-0000-000000660000}"/>
    <cellStyle name="Normal 2 2 2 2 3 4 2" xfId="12707" xr:uid="{00000000-0005-0000-0000-000001660000}"/>
    <cellStyle name="Normal 2 2 2 2 3 4 2 2" xfId="31667" xr:uid="{00000000-0005-0000-0000-000002660000}"/>
    <cellStyle name="Normal 2 2 2 2 3 4 2 3" xfId="50131" xr:uid="{00000000-0005-0000-0000-000003660000}"/>
    <cellStyle name="Normal 2 2 2 2 3 4 3" xfId="18859" xr:uid="{00000000-0005-0000-0000-000004660000}"/>
    <cellStyle name="Normal 2 2 2 2 3 4 3 2" xfId="37819" xr:uid="{00000000-0005-0000-0000-000005660000}"/>
    <cellStyle name="Normal 2 2 2 2 3 4 3 3" xfId="56283" xr:uid="{00000000-0005-0000-0000-000006660000}"/>
    <cellStyle name="Normal 2 2 2 2 3 4 4" xfId="25514" xr:uid="{00000000-0005-0000-0000-000007660000}"/>
    <cellStyle name="Normal 2 2 2 2 3 4 5" xfId="43978" xr:uid="{00000000-0005-0000-0000-000008660000}"/>
    <cellStyle name="Normal 2 2 2 2 3 5" xfId="9641" xr:uid="{00000000-0005-0000-0000-000009660000}"/>
    <cellStyle name="Normal 2 2 2 2 3 5 2" xfId="28601" xr:uid="{00000000-0005-0000-0000-00000A660000}"/>
    <cellStyle name="Normal 2 2 2 2 3 5 3" xfId="47065" xr:uid="{00000000-0005-0000-0000-00000B660000}"/>
    <cellStyle name="Normal 2 2 2 2 3 6" xfId="15793" xr:uid="{00000000-0005-0000-0000-00000C660000}"/>
    <cellStyle name="Normal 2 2 2 2 3 6 2" xfId="34753" xr:uid="{00000000-0005-0000-0000-00000D660000}"/>
    <cellStyle name="Normal 2 2 2 2 3 6 3" xfId="53217" xr:uid="{00000000-0005-0000-0000-00000E660000}"/>
    <cellStyle name="Normal 2 2 2 2 3 7" xfId="22448" xr:uid="{00000000-0005-0000-0000-00000F660000}"/>
    <cellStyle name="Normal 2 2 2 2 3 8" xfId="40912" xr:uid="{00000000-0005-0000-0000-000010660000}"/>
    <cellStyle name="Normal 2 2 2 2 4" xfId="2667" xr:uid="{00000000-0005-0000-0000-000011660000}"/>
    <cellStyle name="Normal 2 2 2 2 4 2" xfId="4121" xr:uid="{00000000-0005-0000-0000-000012660000}"/>
    <cellStyle name="Normal 2 2 2 2 4 2 2" xfId="5734" xr:uid="{00000000-0005-0000-0000-000013660000}"/>
    <cellStyle name="Normal 2 2 2 2 4 2 2 2" xfId="8819" xr:uid="{00000000-0005-0000-0000-000014660000}"/>
    <cellStyle name="Normal 2 2 2 2 4 2 2 2 2" xfId="15011" xr:uid="{00000000-0005-0000-0000-000015660000}"/>
    <cellStyle name="Normal 2 2 2 2 4 2 2 2 2 2" xfId="33971" xr:uid="{00000000-0005-0000-0000-000016660000}"/>
    <cellStyle name="Normal 2 2 2 2 4 2 2 2 2 3" xfId="52435" xr:uid="{00000000-0005-0000-0000-000017660000}"/>
    <cellStyle name="Normal 2 2 2 2 4 2 2 2 3" xfId="21163" xr:uid="{00000000-0005-0000-0000-000018660000}"/>
    <cellStyle name="Normal 2 2 2 2 4 2 2 2 3 2" xfId="40123" xr:uid="{00000000-0005-0000-0000-000019660000}"/>
    <cellStyle name="Normal 2 2 2 2 4 2 2 2 3 3" xfId="58587" xr:uid="{00000000-0005-0000-0000-00001A660000}"/>
    <cellStyle name="Normal 2 2 2 2 4 2 2 2 4" xfId="27818" xr:uid="{00000000-0005-0000-0000-00001B660000}"/>
    <cellStyle name="Normal 2 2 2 2 4 2 2 2 5" xfId="46282" xr:uid="{00000000-0005-0000-0000-00001C660000}"/>
    <cellStyle name="Normal 2 2 2 2 4 2 2 3" xfId="11945" xr:uid="{00000000-0005-0000-0000-00001D660000}"/>
    <cellStyle name="Normal 2 2 2 2 4 2 2 3 2" xfId="30905" xr:uid="{00000000-0005-0000-0000-00001E660000}"/>
    <cellStyle name="Normal 2 2 2 2 4 2 2 3 3" xfId="49369" xr:uid="{00000000-0005-0000-0000-00001F660000}"/>
    <cellStyle name="Normal 2 2 2 2 4 2 2 4" xfId="18097" xr:uid="{00000000-0005-0000-0000-000020660000}"/>
    <cellStyle name="Normal 2 2 2 2 4 2 2 4 2" xfId="37057" xr:uid="{00000000-0005-0000-0000-000021660000}"/>
    <cellStyle name="Normal 2 2 2 2 4 2 2 4 3" xfId="55521" xr:uid="{00000000-0005-0000-0000-000022660000}"/>
    <cellStyle name="Normal 2 2 2 2 4 2 2 5" xfId="24752" xr:uid="{00000000-0005-0000-0000-000023660000}"/>
    <cellStyle name="Normal 2 2 2 2 4 2 2 6" xfId="43216" xr:uid="{00000000-0005-0000-0000-000024660000}"/>
    <cellStyle name="Normal 2 2 2 2 4 2 3" xfId="7284" xr:uid="{00000000-0005-0000-0000-000025660000}"/>
    <cellStyle name="Normal 2 2 2 2 4 2 3 2" xfId="13477" xr:uid="{00000000-0005-0000-0000-000026660000}"/>
    <cellStyle name="Normal 2 2 2 2 4 2 3 2 2" xfId="32437" xr:uid="{00000000-0005-0000-0000-000027660000}"/>
    <cellStyle name="Normal 2 2 2 2 4 2 3 2 3" xfId="50901" xr:uid="{00000000-0005-0000-0000-000028660000}"/>
    <cellStyle name="Normal 2 2 2 2 4 2 3 3" xfId="19629" xr:uid="{00000000-0005-0000-0000-000029660000}"/>
    <cellStyle name="Normal 2 2 2 2 4 2 3 3 2" xfId="38589" xr:uid="{00000000-0005-0000-0000-00002A660000}"/>
    <cellStyle name="Normal 2 2 2 2 4 2 3 3 3" xfId="57053" xr:uid="{00000000-0005-0000-0000-00002B660000}"/>
    <cellStyle name="Normal 2 2 2 2 4 2 3 4" xfId="26284" xr:uid="{00000000-0005-0000-0000-00002C660000}"/>
    <cellStyle name="Normal 2 2 2 2 4 2 3 5" xfId="44748" xr:uid="{00000000-0005-0000-0000-00002D660000}"/>
    <cellStyle name="Normal 2 2 2 2 4 2 4" xfId="10411" xr:uid="{00000000-0005-0000-0000-00002E660000}"/>
    <cellStyle name="Normal 2 2 2 2 4 2 4 2" xfId="29371" xr:uid="{00000000-0005-0000-0000-00002F660000}"/>
    <cellStyle name="Normal 2 2 2 2 4 2 4 3" xfId="47835" xr:uid="{00000000-0005-0000-0000-000030660000}"/>
    <cellStyle name="Normal 2 2 2 2 4 2 5" xfId="16563" xr:uid="{00000000-0005-0000-0000-000031660000}"/>
    <cellStyle name="Normal 2 2 2 2 4 2 5 2" xfId="35523" xr:uid="{00000000-0005-0000-0000-000032660000}"/>
    <cellStyle name="Normal 2 2 2 2 4 2 5 3" xfId="53987" xr:uid="{00000000-0005-0000-0000-000033660000}"/>
    <cellStyle name="Normal 2 2 2 2 4 2 6" xfId="23218" xr:uid="{00000000-0005-0000-0000-000034660000}"/>
    <cellStyle name="Normal 2 2 2 2 4 2 7" xfId="41682" xr:uid="{00000000-0005-0000-0000-000035660000}"/>
    <cellStyle name="Normal 2 2 2 2 4 3" xfId="4952" xr:uid="{00000000-0005-0000-0000-000036660000}"/>
    <cellStyle name="Normal 2 2 2 2 4 3 2" xfId="8050" xr:uid="{00000000-0005-0000-0000-000037660000}"/>
    <cellStyle name="Normal 2 2 2 2 4 3 2 2" xfId="14242" xr:uid="{00000000-0005-0000-0000-000038660000}"/>
    <cellStyle name="Normal 2 2 2 2 4 3 2 2 2" xfId="33202" xr:uid="{00000000-0005-0000-0000-000039660000}"/>
    <cellStyle name="Normal 2 2 2 2 4 3 2 2 3" xfId="51666" xr:uid="{00000000-0005-0000-0000-00003A660000}"/>
    <cellStyle name="Normal 2 2 2 2 4 3 2 3" xfId="20394" xr:uid="{00000000-0005-0000-0000-00003B660000}"/>
    <cellStyle name="Normal 2 2 2 2 4 3 2 3 2" xfId="39354" xr:uid="{00000000-0005-0000-0000-00003C660000}"/>
    <cellStyle name="Normal 2 2 2 2 4 3 2 3 3" xfId="57818" xr:uid="{00000000-0005-0000-0000-00003D660000}"/>
    <cellStyle name="Normal 2 2 2 2 4 3 2 4" xfId="27049" xr:uid="{00000000-0005-0000-0000-00003E660000}"/>
    <cellStyle name="Normal 2 2 2 2 4 3 2 5" xfId="45513" xr:uid="{00000000-0005-0000-0000-00003F660000}"/>
    <cellStyle name="Normal 2 2 2 2 4 3 3" xfId="11176" xr:uid="{00000000-0005-0000-0000-000040660000}"/>
    <cellStyle name="Normal 2 2 2 2 4 3 3 2" xfId="30136" xr:uid="{00000000-0005-0000-0000-000041660000}"/>
    <cellStyle name="Normal 2 2 2 2 4 3 3 3" xfId="48600" xr:uid="{00000000-0005-0000-0000-000042660000}"/>
    <cellStyle name="Normal 2 2 2 2 4 3 4" xfId="17328" xr:uid="{00000000-0005-0000-0000-000043660000}"/>
    <cellStyle name="Normal 2 2 2 2 4 3 4 2" xfId="36288" xr:uid="{00000000-0005-0000-0000-000044660000}"/>
    <cellStyle name="Normal 2 2 2 2 4 3 4 3" xfId="54752" xr:uid="{00000000-0005-0000-0000-000045660000}"/>
    <cellStyle name="Normal 2 2 2 2 4 3 5" xfId="23983" xr:uid="{00000000-0005-0000-0000-000046660000}"/>
    <cellStyle name="Normal 2 2 2 2 4 3 6" xfId="42447" xr:uid="{00000000-0005-0000-0000-000047660000}"/>
    <cellStyle name="Normal 2 2 2 2 4 4" xfId="6515" xr:uid="{00000000-0005-0000-0000-000048660000}"/>
    <cellStyle name="Normal 2 2 2 2 4 4 2" xfId="12708" xr:uid="{00000000-0005-0000-0000-000049660000}"/>
    <cellStyle name="Normal 2 2 2 2 4 4 2 2" xfId="31668" xr:uid="{00000000-0005-0000-0000-00004A660000}"/>
    <cellStyle name="Normal 2 2 2 2 4 4 2 3" xfId="50132" xr:uid="{00000000-0005-0000-0000-00004B660000}"/>
    <cellStyle name="Normal 2 2 2 2 4 4 3" xfId="18860" xr:uid="{00000000-0005-0000-0000-00004C660000}"/>
    <cellStyle name="Normal 2 2 2 2 4 4 3 2" xfId="37820" xr:uid="{00000000-0005-0000-0000-00004D660000}"/>
    <cellStyle name="Normal 2 2 2 2 4 4 3 3" xfId="56284" xr:uid="{00000000-0005-0000-0000-00004E660000}"/>
    <cellStyle name="Normal 2 2 2 2 4 4 4" xfId="25515" xr:uid="{00000000-0005-0000-0000-00004F660000}"/>
    <cellStyle name="Normal 2 2 2 2 4 4 5" xfId="43979" xr:uid="{00000000-0005-0000-0000-000050660000}"/>
    <cellStyle name="Normal 2 2 2 2 4 5" xfId="9642" xr:uid="{00000000-0005-0000-0000-000051660000}"/>
    <cellStyle name="Normal 2 2 2 2 4 5 2" xfId="28602" xr:uid="{00000000-0005-0000-0000-000052660000}"/>
    <cellStyle name="Normal 2 2 2 2 4 5 3" xfId="47066" xr:uid="{00000000-0005-0000-0000-000053660000}"/>
    <cellStyle name="Normal 2 2 2 2 4 6" xfId="15794" xr:uid="{00000000-0005-0000-0000-000054660000}"/>
    <cellStyle name="Normal 2 2 2 2 4 6 2" xfId="34754" xr:uid="{00000000-0005-0000-0000-000055660000}"/>
    <cellStyle name="Normal 2 2 2 2 4 6 3" xfId="53218" xr:uid="{00000000-0005-0000-0000-000056660000}"/>
    <cellStyle name="Normal 2 2 2 2 4 7" xfId="22449" xr:uid="{00000000-0005-0000-0000-000057660000}"/>
    <cellStyle name="Normal 2 2 2 2 4 8" xfId="40913" xr:uid="{00000000-0005-0000-0000-000058660000}"/>
    <cellStyle name="Normal 2 2 2 2 5" xfId="2668" xr:uid="{00000000-0005-0000-0000-000059660000}"/>
    <cellStyle name="Normal 2 2 2 2 5 2" xfId="4122" xr:uid="{00000000-0005-0000-0000-00005A660000}"/>
    <cellStyle name="Normal 2 2 2 2 5 2 2" xfId="5735" xr:uid="{00000000-0005-0000-0000-00005B660000}"/>
    <cellStyle name="Normal 2 2 2 2 5 2 2 2" xfId="8820" xr:uid="{00000000-0005-0000-0000-00005C660000}"/>
    <cellStyle name="Normal 2 2 2 2 5 2 2 2 2" xfId="15012" xr:uid="{00000000-0005-0000-0000-00005D660000}"/>
    <cellStyle name="Normal 2 2 2 2 5 2 2 2 2 2" xfId="33972" xr:uid="{00000000-0005-0000-0000-00005E660000}"/>
    <cellStyle name="Normal 2 2 2 2 5 2 2 2 2 3" xfId="52436" xr:uid="{00000000-0005-0000-0000-00005F660000}"/>
    <cellStyle name="Normal 2 2 2 2 5 2 2 2 3" xfId="21164" xr:uid="{00000000-0005-0000-0000-000060660000}"/>
    <cellStyle name="Normal 2 2 2 2 5 2 2 2 3 2" xfId="40124" xr:uid="{00000000-0005-0000-0000-000061660000}"/>
    <cellStyle name="Normal 2 2 2 2 5 2 2 2 3 3" xfId="58588" xr:uid="{00000000-0005-0000-0000-000062660000}"/>
    <cellStyle name="Normal 2 2 2 2 5 2 2 2 4" xfId="27819" xr:uid="{00000000-0005-0000-0000-000063660000}"/>
    <cellStyle name="Normal 2 2 2 2 5 2 2 2 5" xfId="46283" xr:uid="{00000000-0005-0000-0000-000064660000}"/>
    <cellStyle name="Normal 2 2 2 2 5 2 2 3" xfId="11946" xr:uid="{00000000-0005-0000-0000-000065660000}"/>
    <cellStyle name="Normal 2 2 2 2 5 2 2 3 2" xfId="30906" xr:uid="{00000000-0005-0000-0000-000066660000}"/>
    <cellStyle name="Normal 2 2 2 2 5 2 2 3 3" xfId="49370" xr:uid="{00000000-0005-0000-0000-000067660000}"/>
    <cellStyle name="Normal 2 2 2 2 5 2 2 4" xfId="18098" xr:uid="{00000000-0005-0000-0000-000068660000}"/>
    <cellStyle name="Normal 2 2 2 2 5 2 2 4 2" xfId="37058" xr:uid="{00000000-0005-0000-0000-000069660000}"/>
    <cellStyle name="Normal 2 2 2 2 5 2 2 4 3" xfId="55522" xr:uid="{00000000-0005-0000-0000-00006A660000}"/>
    <cellStyle name="Normal 2 2 2 2 5 2 2 5" xfId="24753" xr:uid="{00000000-0005-0000-0000-00006B660000}"/>
    <cellStyle name="Normal 2 2 2 2 5 2 2 6" xfId="43217" xr:uid="{00000000-0005-0000-0000-00006C660000}"/>
    <cellStyle name="Normal 2 2 2 2 5 2 3" xfId="7285" xr:uid="{00000000-0005-0000-0000-00006D660000}"/>
    <cellStyle name="Normal 2 2 2 2 5 2 3 2" xfId="13478" xr:uid="{00000000-0005-0000-0000-00006E660000}"/>
    <cellStyle name="Normal 2 2 2 2 5 2 3 2 2" xfId="32438" xr:uid="{00000000-0005-0000-0000-00006F660000}"/>
    <cellStyle name="Normal 2 2 2 2 5 2 3 2 3" xfId="50902" xr:uid="{00000000-0005-0000-0000-000070660000}"/>
    <cellStyle name="Normal 2 2 2 2 5 2 3 3" xfId="19630" xr:uid="{00000000-0005-0000-0000-000071660000}"/>
    <cellStyle name="Normal 2 2 2 2 5 2 3 3 2" xfId="38590" xr:uid="{00000000-0005-0000-0000-000072660000}"/>
    <cellStyle name="Normal 2 2 2 2 5 2 3 3 3" xfId="57054" xr:uid="{00000000-0005-0000-0000-000073660000}"/>
    <cellStyle name="Normal 2 2 2 2 5 2 3 4" xfId="26285" xr:uid="{00000000-0005-0000-0000-000074660000}"/>
    <cellStyle name="Normal 2 2 2 2 5 2 3 5" xfId="44749" xr:uid="{00000000-0005-0000-0000-000075660000}"/>
    <cellStyle name="Normal 2 2 2 2 5 2 4" xfId="10412" xr:uid="{00000000-0005-0000-0000-000076660000}"/>
    <cellStyle name="Normal 2 2 2 2 5 2 4 2" xfId="29372" xr:uid="{00000000-0005-0000-0000-000077660000}"/>
    <cellStyle name="Normal 2 2 2 2 5 2 4 3" xfId="47836" xr:uid="{00000000-0005-0000-0000-000078660000}"/>
    <cellStyle name="Normal 2 2 2 2 5 2 5" xfId="16564" xr:uid="{00000000-0005-0000-0000-000079660000}"/>
    <cellStyle name="Normal 2 2 2 2 5 2 5 2" xfId="35524" xr:uid="{00000000-0005-0000-0000-00007A660000}"/>
    <cellStyle name="Normal 2 2 2 2 5 2 5 3" xfId="53988" xr:uid="{00000000-0005-0000-0000-00007B660000}"/>
    <cellStyle name="Normal 2 2 2 2 5 2 6" xfId="23219" xr:uid="{00000000-0005-0000-0000-00007C660000}"/>
    <cellStyle name="Normal 2 2 2 2 5 2 7" xfId="41683" xr:uid="{00000000-0005-0000-0000-00007D660000}"/>
    <cellStyle name="Normal 2 2 2 2 5 3" xfId="4953" xr:uid="{00000000-0005-0000-0000-00007E660000}"/>
    <cellStyle name="Normal 2 2 2 2 5 3 2" xfId="8051" xr:uid="{00000000-0005-0000-0000-00007F660000}"/>
    <cellStyle name="Normal 2 2 2 2 5 3 2 2" xfId="14243" xr:uid="{00000000-0005-0000-0000-000080660000}"/>
    <cellStyle name="Normal 2 2 2 2 5 3 2 2 2" xfId="33203" xr:uid="{00000000-0005-0000-0000-000081660000}"/>
    <cellStyle name="Normal 2 2 2 2 5 3 2 2 3" xfId="51667" xr:uid="{00000000-0005-0000-0000-000082660000}"/>
    <cellStyle name="Normal 2 2 2 2 5 3 2 3" xfId="20395" xr:uid="{00000000-0005-0000-0000-000083660000}"/>
    <cellStyle name="Normal 2 2 2 2 5 3 2 3 2" xfId="39355" xr:uid="{00000000-0005-0000-0000-000084660000}"/>
    <cellStyle name="Normal 2 2 2 2 5 3 2 3 3" xfId="57819" xr:uid="{00000000-0005-0000-0000-000085660000}"/>
    <cellStyle name="Normal 2 2 2 2 5 3 2 4" xfId="27050" xr:uid="{00000000-0005-0000-0000-000086660000}"/>
    <cellStyle name="Normal 2 2 2 2 5 3 2 5" xfId="45514" xr:uid="{00000000-0005-0000-0000-000087660000}"/>
    <cellStyle name="Normal 2 2 2 2 5 3 3" xfId="11177" xr:uid="{00000000-0005-0000-0000-000088660000}"/>
    <cellStyle name="Normal 2 2 2 2 5 3 3 2" xfId="30137" xr:uid="{00000000-0005-0000-0000-000089660000}"/>
    <cellStyle name="Normal 2 2 2 2 5 3 3 3" xfId="48601" xr:uid="{00000000-0005-0000-0000-00008A660000}"/>
    <cellStyle name="Normal 2 2 2 2 5 3 4" xfId="17329" xr:uid="{00000000-0005-0000-0000-00008B660000}"/>
    <cellStyle name="Normal 2 2 2 2 5 3 4 2" xfId="36289" xr:uid="{00000000-0005-0000-0000-00008C660000}"/>
    <cellStyle name="Normal 2 2 2 2 5 3 4 3" xfId="54753" xr:uid="{00000000-0005-0000-0000-00008D660000}"/>
    <cellStyle name="Normal 2 2 2 2 5 3 5" xfId="23984" xr:uid="{00000000-0005-0000-0000-00008E660000}"/>
    <cellStyle name="Normal 2 2 2 2 5 3 6" xfId="42448" xr:uid="{00000000-0005-0000-0000-00008F660000}"/>
    <cellStyle name="Normal 2 2 2 2 5 4" xfId="6516" xr:uid="{00000000-0005-0000-0000-000090660000}"/>
    <cellStyle name="Normal 2 2 2 2 5 4 2" xfId="12709" xr:uid="{00000000-0005-0000-0000-000091660000}"/>
    <cellStyle name="Normal 2 2 2 2 5 4 2 2" xfId="31669" xr:uid="{00000000-0005-0000-0000-000092660000}"/>
    <cellStyle name="Normal 2 2 2 2 5 4 2 3" xfId="50133" xr:uid="{00000000-0005-0000-0000-000093660000}"/>
    <cellStyle name="Normal 2 2 2 2 5 4 3" xfId="18861" xr:uid="{00000000-0005-0000-0000-000094660000}"/>
    <cellStyle name="Normal 2 2 2 2 5 4 3 2" xfId="37821" xr:uid="{00000000-0005-0000-0000-000095660000}"/>
    <cellStyle name="Normal 2 2 2 2 5 4 3 3" xfId="56285" xr:uid="{00000000-0005-0000-0000-000096660000}"/>
    <cellStyle name="Normal 2 2 2 2 5 4 4" xfId="25516" xr:uid="{00000000-0005-0000-0000-000097660000}"/>
    <cellStyle name="Normal 2 2 2 2 5 4 5" xfId="43980" xr:uid="{00000000-0005-0000-0000-000098660000}"/>
    <cellStyle name="Normal 2 2 2 2 5 5" xfId="9643" xr:uid="{00000000-0005-0000-0000-000099660000}"/>
    <cellStyle name="Normal 2 2 2 2 5 5 2" xfId="28603" xr:uid="{00000000-0005-0000-0000-00009A660000}"/>
    <cellStyle name="Normal 2 2 2 2 5 5 3" xfId="47067" xr:uid="{00000000-0005-0000-0000-00009B660000}"/>
    <cellStyle name="Normal 2 2 2 2 5 6" xfId="15795" xr:uid="{00000000-0005-0000-0000-00009C660000}"/>
    <cellStyle name="Normal 2 2 2 2 5 6 2" xfId="34755" xr:uid="{00000000-0005-0000-0000-00009D660000}"/>
    <cellStyle name="Normal 2 2 2 2 5 6 3" xfId="53219" xr:uid="{00000000-0005-0000-0000-00009E660000}"/>
    <cellStyle name="Normal 2 2 2 2 5 7" xfId="22450" xr:uid="{00000000-0005-0000-0000-00009F660000}"/>
    <cellStyle name="Normal 2 2 2 2 5 8" xfId="40914" xr:uid="{00000000-0005-0000-0000-0000A0660000}"/>
    <cellStyle name="Normal 2 2 2 2 6" xfId="4117" xr:uid="{00000000-0005-0000-0000-0000A1660000}"/>
    <cellStyle name="Normal 2 2 2 2 6 2" xfId="5730" xr:uid="{00000000-0005-0000-0000-0000A2660000}"/>
    <cellStyle name="Normal 2 2 2 2 6 2 2" xfId="8815" xr:uid="{00000000-0005-0000-0000-0000A3660000}"/>
    <cellStyle name="Normal 2 2 2 2 6 2 2 2" xfId="15007" xr:uid="{00000000-0005-0000-0000-0000A4660000}"/>
    <cellStyle name="Normal 2 2 2 2 6 2 2 2 2" xfId="33967" xr:uid="{00000000-0005-0000-0000-0000A5660000}"/>
    <cellStyle name="Normal 2 2 2 2 6 2 2 2 3" xfId="52431" xr:uid="{00000000-0005-0000-0000-0000A6660000}"/>
    <cellStyle name="Normal 2 2 2 2 6 2 2 3" xfId="21159" xr:uid="{00000000-0005-0000-0000-0000A7660000}"/>
    <cellStyle name="Normal 2 2 2 2 6 2 2 3 2" xfId="40119" xr:uid="{00000000-0005-0000-0000-0000A8660000}"/>
    <cellStyle name="Normal 2 2 2 2 6 2 2 3 3" xfId="58583" xr:uid="{00000000-0005-0000-0000-0000A9660000}"/>
    <cellStyle name="Normal 2 2 2 2 6 2 2 4" xfId="27814" xr:uid="{00000000-0005-0000-0000-0000AA660000}"/>
    <cellStyle name="Normal 2 2 2 2 6 2 2 5" xfId="46278" xr:uid="{00000000-0005-0000-0000-0000AB660000}"/>
    <cellStyle name="Normal 2 2 2 2 6 2 3" xfId="11941" xr:uid="{00000000-0005-0000-0000-0000AC660000}"/>
    <cellStyle name="Normal 2 2 2 2 6 2 3 2" xfId="30901" xr:uid="{00000000-0005-0000-0000-0000AD660000}"/>
    <cellStyle name="Normal 2 2 2 2 6 2 3 3" xfId="49365" xr:uid="{00000000-0005-0000-0000-0000AE660000}"/>
    <cellStyle name="Normal 2 2 2 2 6 2 4" xfId="18093" xr:uid="{00000000-0005-0000-0000-0000AF660000}"/>
    <cellStyle name="Normal 2 2 2 2 6 2 4 2" xfId="37053" xr:uid="{00000000-0005-0000-0000-0000B0660000}"/>
    <cellStyle name="Normal 2 2 2 2 6 2 4 3" xfId="55517" xr:uid="{00000000-0005-0000-0000-0000B1660000}"/>
    <cellStyle name="Normal 2 2 2 2 6 2 5" xfId="24748" xr:uid="{00000000-0005-0000-0000-0000B2660000}"/>
    <cellStyle name="Normal 2 2 2 2 6 2 6" xfId="43212" xr:uid="{00000000-0005-0000-0000-0000B3660000}"/>
    <cellStyle name="Normal 2 2 2 2 6 3" xfId="7280" xr:uid="{00000000-0005-0000-0000-0000B4660000}"/>
    <cellStyle name="Normal 2 2 2 2 6 3 2" xfId="13473" xr:uid="{00000000-0005-0000-0000-0000B5660000}"/>
    <cellStyle name="Normal 2 2 2 2 6 3 2 2" xfId="32433" xr:uid="{00000000-0005-0000-0000-0000B6660000}"/>
    <cellStyle name="Normal 2 2 2 2 6 3 2 3" xfId="50897" xr:uid="{00000000-0005-0000-0000-0000B7660000}"/>
    <cellStyle name="Normal 2 2 2 2 6 3 3" xfId="19625" xr:uid="{00000000-0005-0000-0000-0000B8660000}"/>
    <cellStyle name="Normal 2 2 2 2 6 3 3 2" xfId="38585" xr:uid="{00000000-0005-0000-0000-0000B9660000}"/>
    <cellStyle name="Normal 2 2 2 2 6 3 3 3" xfId="57049" xr:uid="{00000000-0005-0000-0000-0000BA660000}"/>
    <cellStyle name="Normal 2 2 2 2 6 3 4" xfId="26280" xr:uid="{00000000-0005-0000-0000-0000BB660000}"/>
    <cellStyle name="Normal 2 2 2 2 6 3 5" xfId="44744" xr:uid="{00000000-0005-0000-0000-0000BC660000}"/>
    <cellStyle name="Normal 2 2 2 2 6 4" xfId="10407" xr:uid="{00000000-0005-0000-0000-0000BD660000}"/>
    <cellStyle name="Normal 2 2 2 2 6 4 2" xfId="29367" xr:uid="{00000000-0005-0000-0000-0000BE660000}"/>
    <cellStyle name="Normal 2 2 2 2 6 4 3" xfId="47831" xr:uid="{00000000-0005-0000-0000-0000BF660000}"/>
    <cellStyle name="Normal 2 2 2 2 6 5" xfId="16559" xr:uid="{00000000-0005-0000-0000-0000C0660000}"/>
    <cellStyle name="Normal 2 2 2 2 6 5 2" xfId="35519" xr:uid="{00000000-0005-0000-0000-0000C1660000}"/>
    <cellStyle name="Normal 2 2 2 2 6 5 3" xfId="53983" xr:uid="{00000000-0005-0000-0000-0000C2660000}"/>
    <cellStyle name="Normal 2 2 2 2 6 6" xfId="23214" xr:uid="{00000000-0005-0000-0000-0000C3660000}"/>
    <cellStyle name="Normal 2 2 2 2 6 7" xfId="41678" xr:uid="{00000000-0005-0000-0000-0000C4660000}"/>
    <cellStyle name="Normal 2 2 2 2 7" xfId="4948" xr:uid="{00000000-0005-0000-0000-0000C5660000}"/>
    <cellStyle name="Normal 2 2 2 2 7 2" xfId="8046" xr:uid="{00000000-0005-0000-0000-0000C6660000}"/>
    <cellStyle name="Normal 2 2 2 2 7 2 2" xfId="14238" xr:uid="{00000000-0005-0000-0000-0000C7660000}"/>
    <cellStyle name="Normal 2 2 2 2 7 2 2 2" xfId="33198" xr:uid="{00000000-0005-0000-0000-0000C8660000}"/>
    <cellStyle name="Normal 2 2 2 2 7 2 2 3" xfId="51662" xr:uid="{00000000-0005-0000-0000-0000C9660000}"/>
    <cellStyle name="Normal 2 2 2 2 7 2 3" xfId="20390" xr:uid="{00000000-0005-0000-0000-0000CA660000}"/>
    <cellStyle name="Normal 2 2 2 2 7 2 3 2" xfId="39350" xr:uid="{00000000-0005-0000-0000-0000CB660000}"/>
    <cellStyle name="Normal 2 2 2 2 7 2 3 3" xfId="57814" xr:uid="{00000000-0005-0000-0000-0000CC660000}"/>
    <cellStyle name="Normal 2 2 2 2 7 2 4" xfId="27045" xr:uid="{00000000-0005-0000-0000-0000CD660000}"/>
    <cellStyle name="Normal 2 2 2 2 7 2 5" xfId="45509" xr:uid="{00000000-0005-0000-0000-0000CE660000}"/>
    <cellStyle name="Normal 2 2 2 2 7 3" xfId="11172" xr:uid="{00000000-0005-0000-0000-0000CF660000}"/>
    <cellStyle name="Normal 2 2 2 2 7 3 2" xfId="30132" xr:uid="{00000000-0005-0000-0000-0000D0660000}"/>
    <cellStyle name="Normal 2 2 2 2 7 3 3" xfId="48596" xr:uid="{00000000-0005-0000-0000-0000D1660000}"/>
    <cellStyle name="Normal 2 2 2 2 7 4" xfId="17324" xr:uid="{00000000-0005-0000-0000-0000D2660000}"/>
    <cellStyle name="Normal 2 2 2 2 7 4 2" xfId="36284" xr:uid="{00000000-0005-0000-0000-0000D3660000}"/>
    <cellStyle name="Normal 2 2 2 2 7 4 3" xfId="54748" xr:uid="{00000000-0005-0000-0000-0000D4660000}"/>
    <cellStyle name="Normal 2 2 2 2 7 5" xfId="23979" xr:uid="{00000000-0005-0000-0000-0000D5660000}"/>
    <cellStyle name="Normal 2 2 2 2 7 6" xfId="42443" xr:uid="{00000000-0005-0000-0000-0000D6660000}"/>
    <cellStyle name="Normal 2 2 2 2 8" xfId="6511" xr:uid="{00000000-0005-0000-0000-0000D7660000}"/>
    <cellStyle name="Normal 2 2 2 2 8 2" xfId="12704" xr:uid="{00000000-0005-0000-0000-0000D8660000}"/>
    <cellStyle name="Normal 2 2 2 2 8 2 2" xfId="31664" xr:uid="{00000000-0005-0000-0000-0000D9660000}"/>
    <cellStyle name="Normal 2 2 2 2 8 2 3" xfId="50128" xr:uid="{00000000-0005-0000-0000-0000DA660000}"/>
    <cellStyle name="Normal 2 2 2 2 8 3" xfId="18856" xr:uid="{00000000-0005-0000-0000-0000DB660000}"/>
    <cellStyle name="Normal 2 2 2 2 8 3 2" xfId="37816" xr:uid="{00000000-0005-0000-0000-0000DC660000}"/>
    <cellStyle name="Normal 2 2 2 2 8 3 3" xfId="56280" xr:uid="{00000000-0005-0000-0000-0000DD660000}"/>
    <cellStyle name="Normal 2 2 2 2 8 4" xfId="25511" xr:uid="{00000000-0005-0000-0000-0000DE660000}"/>
    <cellStyle name="Normal 2 2 2 2 8 5" xfId="43975" xr:uid="{00000000-0005-0000-0000-0000DF660000}"/>
    <cellStyle name="Normal 2 2 2 2 9" xfId="9638" xr:uid="{00000000-0005-0000-0000-0000E0660000}"/>
    <cellStyle name="Normal 2 2 2 2 9 2" xfId="28598" xr:uid="{00000000-0005-0000-0000-0000E1660000}"/>
    <cellStyle name="Normal 2 2 2 2 9 3" xfId="47062" xr:uid="{00000000-0005-0000-0000-0000E2660000}"/>
    <cellStyle name="Normal 2 2 2 3" xfId="2669" xr:uid="{00000000-0005-0000-0000-0000E3660000}"/>
    <cellStyle name="Normal 2 2 2 4" xfId="2670" xr:uid="{00000000-0005-0000-0000-0000E4660000}"/>
    <cellStyle name="Normal 2 2 2 4 2" xfId="2671" xr:uid="{00000000-0005-0000-0000-0000E5660000}"/>
    <cellStyle name="Normal 2 2 2 5" xfId="2672" xr:uid="{00000000-0005-0000-0000-0000E6660000}"/>
    <cellStyle name="Normal 2 2 2 5 2" xfId="2673" xr:uid="{00000000-0005-0000-0000-0000E7660000}"/>
    <cellStyle name="Normal 2 2 20" xfId="2674" xr:uid="{00000000-0005-0000-0000-0000E8660000}"/>
    <cellStyle name="Normal 2 2 20 2" xfId="4123" xr:uid="{00000000-0005-0000-0000-0000E9660000}"/>
    <cellStyle name="Normal 2 2 20 2 2" xfId="5736" xr:uid="{00000000-0005-0000-0000-0000EA660000}"/>
    <cellStyle name="Normal 2 2 20 2 2 2" xfId="8821" xr:uid="{00000000-0005-0000-0000-0000EB660000}"/>
    <cellStyle name="Normal 2 2 20 2 2 2 2" xfId="15013" xr:uid="{00000000-0005-0000-0000-0000EC660000}"/>
    <cellStyle name="Normal 2 2 20 2 2 2 2 2" xfId="33973" xr:uid="{00000000-0005-0000-0000-0000ED660000}"/>
    <cellStyle name="Normal 2 2 20 2 2 2 2 3" xfId="52437" xr:uid="{00000000-0005-0000-0000-0000EE660000}"/>
    <cellStyle name="Normal 2 2 20 2 2 2 3" xfId="21165" xr:uid="{00000000-0005-0000-0000-0000EF660000}"/>
    <cellStyle name="Normal 2 2 20 2 2 2 3 2" xfId="40125" xr:uid="{00000000-0005-0000-0000-0000F0660000}"/>
    <cellStyle name="Normal 2 2 20 2 2 2 3 3" xfId="58589" xr:uid="{00000000-0005-0000-0000-0000F1660000}"/>
    <cellStyle name="Normal 2 2 20 2 2 2 4" xfId="27820" xr:uid="{00000000-0005-0000-0000-0000F2660000}"/>
    <cellStyle name="Normal 2 2 20 2 2 2 5" xfId="46284" xr:uid="{00000000-0005-0000-0000-0000F3660000}"/>
    <cellStyle name="Normal 2 2 20 2 2 3" xfId="11947" xr:uid="{00000000-0005-0000-0000-0000F4660000}"/>
    <cellStyle name="Normal 2 2 20 2 2 3 2" xfId="30907" xr:uid="{00000000-0005-0000-0000-0000F5660000}"/>
    <cellStyle name="Normal 2 2 20 2 2 3 3" xfId="49371" xr:uid="{00000000-0005-0000-0000-0000F6660000}"/>
    <cellStyle name="Normal 2 2 20 2 2 4" xfId="18099" xr:uid="{00000000-0005-0000-0000-0000F7660000}"/>
    <cellStyle name="Normal 2 2 20 2 2 4 2" xfId="37059" xr:uid="{00000000-0005-0000-0000-0000F8660000}"/>
    <cellStyle name="Normal 2 2 20 2 2 4 3" xfId="55523" xr:uid="{00000000-0005-0000-0000-0000F9660000}"/>
    <cellStyle name="Normal 2 2 20 2 2 5" xfId="24754" xr:uid="{00000000-0005-0000-0000-0000FA660000}"/>
    <cellStyle name="Normal 2 2 20 2 2 6" xfId="43218" xr:uid="{00000000-0005-0000-0000-0000FB660000}"/>
    <cellStyle name="Normal 2 2 20 2 3" xfId="7286" xr:uid="{00000000-0005-0000-0000-0000FC660000}"/>
    <cellStyle name="Normal 2 2 20 2 3 2" xfId="13479" xr:uid="{00000000-0005-0000-0000-0000FD660000}"/>
    <cellStyle name="Normal 2 2 20 2 3 2 2" xfId="32439" xr:uid="{00000000-0005-0000-0000-0000FE660000}"/>
    <cellStyle name="Normal 2 2 20 2 3 2 3" xfId="50903" xr:uid="{00000000-0005-0000-0000-0000FF660000}"/>
    <cellStyle name="Normal 2 2 20 2 3 3" xfId="19631" xr:uid="{00000000-0005-0000-0000-000000670000}"/>
    <cellStyle name="Normal 2 2 20 2 3 3 2" xfId="38591" xr:uid="{00000000-0005-0000-0000-000001670000}"/>
    <cellStyle name="Normal 2 2 20 2 3 3 3" xfId="57055" xr:uid="{00000000-0005-0000-0000-000002670000}"/>
    <cellStyle name="Normal 2 2 20 2 3 4" xfId="26286" xr:uid="{00000000-0005-0000-0000-000003670000}"/>
    <cellStyle name="Normal 2 2 20 2 3 5" xfId="44750" xr:uid="{00000000-0005-0000-0000-000004670000}"/>
    <cellStyle name="Normal 2 2 20 2 4" xfId="10413" xr:uid="{00000000-0005-0000-0000-000005670000}"/>
    <cellStyle name="Normal 2 2 20 2 4 2" xfId="29373" xr:uid="{00000000-0005-0000-0000-000006670000}"/>
    <cellStyle name="Normal 2 2 20 2 4 3" xfId="47837" xr:uid="{00000000-0005-0000-0000-000007670000}"/>
    <cellStyle name="Normal 2 2 20 2 5" xfId="16565" xr:uid="{00000000-0005-0000-0000-000008670000}"/>
    <cellStyle name="Normal 2 2 20 2 5 2" xfId="35525" xr:uid="{00000000-0005-0000-0000-000009670000}"/>
    <cellStyle name="Normal 2 2 20 2 5 3" xfId="53989" xr:uid="{00000000-0005-0000-0000-00000A670000}"/>
    <cellStyle name="Normal 2 2 20 2 6" xfId="23220" xr:uid="{00000000-0005-0000-0000-00000B670000}"/>
    <cellStyle name="Normal 2 2 20 2 7" xfId="41684" xr:uid="{00000000-0005-0000-0000-00000C670000}"/>
    <cellStyle name="Normal 2 2 20 3" xfId="4954" xr:uid="{00000000-0005-0000-0000-00000D670000}"/>
    <cellStyle name="Normal 2 2 20 3 2" xfId="8052" xr:uid="{00000000-0005-0000-0000-00000E670000}"/>
    <cellStyle name="Normal 2 2 20 3 2 2" xfId="14244" xr:uid="{00000000-0005-0000-0000-00000F670000}"/>
    <cellStyle name="Normal 2 2 20 3 2 2 2" xfId="33204" xr:uid="{00000000-0005-0000-0000-000010670000}"/>
    <cellStyle name="Normal 2 2 20 3 2 2 3" xfId="51668" xr:uid="{00000000-0005-0000-0000-000011670000}"/>
    <cellStyle name="Normal 2 2 20 3 2 3" xfId="20396" xr:uid="{00000000-0005-0000-0000-000012670000}"/>
    <cellStyle name="Normal 2 2 20 3 2 3 2" xfId="39356" xr:uid="{00000000-0005-0000-0000-000013670000}"/>
    <cellStyle name="Normal 2 2 20 3 2 3 3" xfId="57820" xr:uid="{00000000-0005-0000-0000-000014670000}"/>
    <cellStyle name="Normal 2 2 20 3 2 4" xfId="27051" xr:uid="{00000000-0005-0000-0000-000015670000}"/>
    <cellStyle name="Normal 2 2 20 3 2 5" xfId="45515" xr:uid="{00000000-0005-0000-0000-000016670000}"/>
    <cellStyle name="Normal 2 2 20 3 3" xfId="11178" xr:uid="{00000000-0005-0000-0000-000017670000}"/>
    <cellStyle name="Normal 2 2 20 3 3 2" xfId="30138" xr:uid="{00000000-0005-0000-0000-000018670000}"/>
    <cellStyle name="Normal 2 2 20 3 3 3" xfId="48602" xr:uid="{00000000-0005-0000-0000-000019670000}"/>
    <cellStyle name="Normal 2 2 20 3 4" xfId="17330" xr:uid="{00000000-0005-0000-0000-00001A670000}"/>
    <cellStyle name="Normal 2 2 20 3 4 2" xfId="36290" xr:uid="{00000000-0005-0000-0000-00001B670000}"/>
    <cellStyle name="Normal 2 2 20 3 4 3" xfId="54754" xr:uid="{00000000-0005-0000-0000-00001C670000}"/>
    <cellStyle name="Normal 2 2 20 3 5" xfId="23985" xr:uid="{00000000-0005-0000-0000-00001D670000}"/>
    <cellStyle name="Normal 2 2 20 3 6" xfId="42449" xr:uid="{00000000-0005-0000-0000-00001E670000}"/>
    <cellStyle name="Normal 2 2 20 4" xfId="6517" xr:uid="{00000000-0005-0000-0000-00001F670000}"/>
    <cellStyle name="Normal 2 2 20 4 2" xfId="12710" xr:uid="{00000000-0005-0000-0000-000020670000}"/>
    <cellStyle name="Normal 2 2 20 4 2 2" xfId="31670" xr:uid="{00000000-0005-0000-0000-000021670000}"/>
    <cellStyle name="Normal 2 2 20 4 2 3" xfId="50134" xr:uid="{00000000-0005-0000-0000-000022670000}"/>
    <cellStyle name="Normal 2 2 20 4 3" xfId="18862" xr:uid="{00000000-0005-0000-0000-000023670000}"/>
    <cellStyle name="Normal 2 2 20 4 3 2" xfId="37822" xr:uid="{00000000-0005-0000-0000-000024670000}"/>
    <cellStyle name="Normal 2 2 20 4 3 3" xfId="56286" xr:uid="{00000000-0005-0000-0000-000025670000}"/>
    <cellStyle name="Normal 2 2 20 4 4" xfId="25517" xr:uid="{00000000-0005-0000-0000-000026670000}"/>
    <cellStyle name="Normal 2 2 20 4 5" xfId="43981" xr:uid="{00000000-0005-0000-0000-000027670000}"/>
    <cellStyle name="Normal 2 2 20 5" xfId="9644" xr:uid="{00000000-0005-0000-0000-000028670000}"/>
    <cellStyle name="Normal 2 2 20 5 2" xfId="28604" xr:uid="{00000000-0005-0000-0000-000029670000}"/>
    <cellStyle name="Normal 2 2 20 5 3" xfId="47068" xr:uid="{00000000-0005-0000-0000-00002A670000}"/>
    <cellStyle name="Normal 2 2 20 6" xfId="15796" xr:uid="{00000000-0005-0000-0000-00002B670000}"/>
    <cellStyle name="Normal 2 2 20 6 2" xfId="34756" xr:uid="{00000000-0005-0000-0000-00002C670000}"/>
    <cellStyle name="Normal 2 2 20 6 3" xfId="53220" xr:uid="{00000000-0005-0000-0000-00002D670000}"/>
    <cellStyle name="Normal 2 2 20 7" xfId="22451" xr:uid="{00000000-0005-0000-0000-00002E670000}"/>
    <cellStyle name="Normal 2 2 20 8" xfId="40915" xr:uid="{00000000-0005-0000-0000-00002F670000}"/>
    <cellStyle name="Normal 2 2 21" xfId="2675" xr:uid="{00000000-0005-0000-0000-000030670000}"/>
    <cellStyle name="Normal 2 2 21 2" xfId="4124" xr:uid="{00000000-0005-0000-0000-000031670000}"/>
    <cellStyle name="Normal 2 2 21 2 2" xfId="5737" xr:uid="{00000000-0005-0000-0000-000032670000}"/>
    <cellStyle name="Normal 2 2 21 2 2 2" xfId="8822" xr:uid="{00000000-0005-0000-0000-000033670000}"/>
    <cellStyle name="Normal 2 2 21 2 2 2 2" xfId="15014" xr:uid="{00000000-0005-0000-0000-000034670000}"/>
    <cellStyle name="Normal 2 2 21 2 2 2 2 2" xfId="33974" xr:uid="{00000000-0005-0000-0000-000035670000}"/>
    <cellStyle name="Normal 2 2 21 2 2 2 2 3" xfId="52438" xr:uid="{00000000-0005-0000-0000-000036670000}"/>
    <cellStyle name="Normal 2 2 21 2 2 2 3" xfId="21166" xr:uid="{00000000-0005-0000-0000-000037670000}"/>
    <cellStyle name="Normal 2 2 21 2 2 2 3 2" xfId="40126" xr:uid="{00000000-0005-0000-0000-000038670000}"/>
    <cellStyle name="Normal 2 2 21 2 2 2 3 3" xfId="58590" xr:uid="{00000000-0005-0000-0000-000039670000}"/>
    <cellStyle name="Normal 2 2 21 2 2 2 4" xfId="27821" xr:uid="{00000000-0005-0000-0000-00003A670000}"/>
    <cellStyle name="Normal 2 2 21 2 2 2 5" xfId="46285" xr:uid="{00000000-0005-0000-0000-00003B670000}"/>
    <cellStyle name="Normal 2 2 21 2 2 3" xfId="11948" xr:uid="{00000000-0005-0000-0000-00003C670000}"/>
    <cellStyle name="Normal 2 2 21 2 2 3 2" xfId="30908" xr:uid="{00000000-0005-0000-0000-00003D670000}"/>
    <cellStyle name="Normal 2 2 21 2 2 3 3" xfId="49372" xr:uid="{00000000-0005-0000-0000-00003E670000}"/>
    <cellStyle name="Normal 2 2 21 2 2 4" xfId="18100" xr:uid="{00000000-0005-0000-0000-00003F670000}"/>
    <cellStyle name="Normal 2 2 21 2 2 4 2" xfId="37060" xr:uid="{00000000-0005-0000-0000-000040670000}"/>
    <cellStyle name="Normal 2 2 21 2 2 4 3" xfId="55524" xr:uid="{00000000-0005-0000-0000-000041670000}"/>
    <cellStyle name="Normal 2 2 21 2 2 5" xfId="24755" xr:uid="{00000000-0005-0000-0000-000042670000}"/>
    <cellStyle name="Normal 2 2 21 2 2 6" xfId="43219" xr:uid="{00000000-0005-0000-0000-000043670000}"/>
    <cellStyle name="Normal 2 2 21 2 3" xfId="7287" xr:uid="{00000000-0005-0000-0000-000044670000}"/>
    <cellStyle name="Normal 2 2 21 2 3 2" xfId="13480" xr:uid="{00000000-0005-0000-0000-000045670000}"/>
    <cellStyle name="Normal 2 2 21 2 3 2 2" xfId="32440" xr:uid="{00000000-0005-0000-0000-000046670000}"/>
    <cellStyle name="Normal 2 2 21 2 3 2 3" xfId="50904" xr:uid="{00000000-0005-0000-0000-000047670000}"/>
    <cellStyle name="Normal 2 2 21 2 3 3" xfId="19632" xr:uid="{00000000-0005-0000-0000-000048670000}"/>
    <cellStyle name="Normal 2 2 21 2 3 3 2" xfId="38592" xr:uid="{00000000-0005-0000-0000-000049670000}"/>
    <cellStyle name="Normal 2 2 21 2 3 3 3" xfId="57056" xr:uid="{00000000-0005-0000-0000-00004A670000}"/>
    <cellStyle name="Normal 2 2 21 2 3 4" xfId="26287" xr:uid="{00000000-0005-0000-0000-00004B670000}"/>
    <cellStyle name="Normal 2 2 21 2 3 5" xfId="44751" xr:uid="{00000000-0005-0000-0000-00004C670000}"/>
    <cellStyle name="Normal 2 2 21 2 4" xfId="10414" xr:uid="{00000000-0005-0000-0000-00004D670000}"/>
    <cellStyle name="Normal 2 2 21 2 4 2" xfId="29374" xr:uid="{00000000-0005-0000-0000-00004E670000}"/>
    <cellStyle name="Normal 2 2 21 2 4 3" xfId="47838" xr:uid="{00000000-0005-0000-0000-00004F670000}"/>
    <cellStyle name="Normal 2 2 21 2 5" xfId="16566" xr:uid="{00000000-0005-0000-0000-000050670000}"/>
    <cellStyle name="Normal 2 2 21 2 5 2" xfId="35526" xr:uid="{00000000-0005-0000-0000-000051670000}"/>
    <cellStyle name="Normal 2 2 21 2 5 3" xfId="53990" xr:uid="{00000000-0005-0000-0000-000052670000}"/>
    <cellStyle name="Normal 2 2 21 2 6" xfId="23221" xr:uid="{00000000-0005-0000-0000-000053670000}"/>
    <cellStyle name="Normal 2 2 21 2 7" xfId="41685" xr:uid="{00000000-0005-0000-0000-000054670000}"/>
    <cellStyle name="Normal 2 2 21 3" xfId="4955" xr:uid="{00000000-0005-0000-0000-000055670000}"/>
    <cellStyle name="Normal 2 2 21 3 2" xfId="8053" xr:uid="{00000000-0005-0000-0000-000056670000}"/>
    <cellStyle name="Normal 2 2 21 3 2 2" xfId="14245" xr:uid="{00000000-0005-0000-0000-000057670000}"/>
    <cellStyle name="Normal 2 2 21 3 2 2 2" xfId="33205" xr:uid="{00000000-0005-0000-0000-000058670000}"/>
    <cellStyle name="Normal 2 2 21 3 2 2 3" xfId="51669" xr:uid="{00000000-0005-0000-0000-000059670000}"/>
    <cellStyle name="Normal 2 2 21 3 2 3" xfId="20397" xr:uid="{00000000-0005-0000-0000-00005A670000}"/>
    <cellStyle name="Normal 2 2 21 3 2 3 2" xfId="39357" xr:uid="{00000000-0005-0000-0000-00005B670000}"/>
    <cellStyle name="Normal 2 2 21 3 2 3 3" xfId="57821" xr:uid="{00000000-0005-0000-0000-00005C670000}"/>
    <cellStyle name="Normal 2 2 21 3 2 4" xfId="27052" xr:uid="{00000000-0005-0000-0000-00005D670000}"/>
    <cellStyle name="Normal 2 2 21 3 2 5" xfId="45516" xr:uid="{00000000-0005-0000-0000-00005E670000}"/>
    <cellStyle name="Normal 2 2 21 3 3" xfId="11179" xr:uid="{00000000-0005-0000-0000-00005F670000}"/>
    <cellStyle name="Normal 2 2 21 3 3 2" xfId="30139" xr:uid="{00000000-0005-0000-0000-000060670000}"/>
    <cellStyle name="Normal 2 2 21 3 3 3" xfId="48603" xr:uid="{00000000-0005-0000-0000-000061670000}"/>
    <cellStyle name="Normal 2 2 21 3 4" xfId="17331" xr:uid="{00000000-0005-0000-0000-000062670000}"/>
    <cellStyle name="Normal 2 2 21 3 4 2" xfId="36291" xr:uid="{00000000-0005-0000-0000-000063670000}"/>
    <cellStyle name="Normal 2 2 21 3 4 3" xfId="54755" xr:uid="{00000000-0005-0000-0000-000064670000}"/>
    <cellStyle name="Normal 2 2 21 3 5" xfId="23986" xr:uid="{00000000-0005-0000-0000-000065670000}"/>
    <cellStyle name="Normal 2 2 21 3 6" xfId="42450" xr:uid="{00000000-0005-0000-0000-000066670000}"/>
    <cellStyle name="Normal 2 2 21 4" xfId="6518" xr:uid="{00000000-0005-0000-0000-000067670000}"/>
    <cellStyle name="Normal 2 2 21 4 2" xfId="12711" xr:uid="{00000000-0005-0000-0000-000068670000}"/>
    <cellStyle name="Normal 2 2 21 4 2 2" xfId="31671" xr:uid="{00000000-0005-0000-0000-000069670000}"/>
    <cellStyle name="Normal 2 2 21 4 2 3" xfId="50135" xr:uid="{00000000-0005-0000-0000-00006A670000}"/>
    <cellStyle name="Normal 2 2 21 4 3" xfId="18863" xr:uid="{00000000-0005-0000-0000-00006B670000}"/>
    <cellStyle name="Normal 2 2 21 4 3 2" xfId="37823" xr:uid="{00000000-0005-0000-0000-00006C670000}"/>
    <cellStyle name="Normal 2 2 21 4 3 3" xfId="56287" xr:uid="{00000000-0005-0000-0000-00006D670000}"/>
    <cellStyle name="Normal 2 2 21 4 4" xfId="25518" xr:uid="{00000000-0005-0000-0000-00006E670000}"/>
    <cellStyle name="Normal 2 2 21 4 5" xfId="43982" xr:uid="{00000000-0005-0000-0000-00006F670000}"/>
    <cellStyle name="Normal 2 2 21 5" xfId="9645" xr:uid="{00000000-0005-0000-0000-000070670000}"/>
    <cellStyle name="Normal 2 2 21 5 2" xfId="28605" xr:uid="{00000000-0005-0000-0000-000071670000}"/>
    <cellStyle name="Normal 2 2 21 5 3" xfId="47069" xr:uid="{00000000-0005-0000-0000-000072670000}"/>
    <cellStyle name="Normal 2 2 21 6" xfId="15797" xr:uid="{00000000-0005-0000-0000-000073670000}"/>
    <cellStyle name="Normal 2 2 21 6 2" xfId="34757" xr:uid="{00000000-0005-0000-0000-000074670000}"/>
    <cellStyle name="Normal 2 2 21 6 3" xfId="53221" xr:uid="{00000000-0005-0000-0000-000075670000}"/>
    <cellStyle name="Normal 2 2 21 7" xfId="22452" xr:uid="{00000000-0005-0000-0000-000076670000}"/>
    <cellStyle name="Normal 2 2 21 8" xfId="40916" xr:uid="{00000000-0005-0000-0000-000077670000}"/>
    <cellStyle name="Normal 2 2 22" xfId="2676" xr:uid="{00000000-0005-0000-0000-000078670000}"/>
    <cellStyle name="Normal 2 2 22 2" xfId="4125" xr:uid="{00000000-0005-0000-0000-000079670000}"/>
    <cellStyle name="Normal 2 2 22 2 2" xfId="5738" xr:uid="{00000000-0005-0000-0000-00007A670000}"/>
    <cellStyle name="Normal 2 2 22 2 2 2" xfId="8823" xr:uid="{00000000-0005-0000-0000-00007B670000}"/>
    <cellStyle name="Normal 2 2 22 2 2 2 2" xfId="15015" xr:uid="{00000000-0005-0000-0000-00007C670000}"/>
    <cellStyle name="Normal 2 2 22 2 2 2 2 2" xfId="33975" xr:uid="{00000000-0005-0000-0000-00007D670000}"/>
    <cellStyle name="Normal 2 2 22 2 2 2 2 3" xfId="52439" xr:uid="{00000000-0005-0000-0000-00007E670000}"/>
    <cellStyle name="Normal 2 2 22 2 2 2 3" xfId="21167" xr:uid="{00000000-0005-0000-0000-00007F670000}"/>
    <cellStyle name="Normal 2 2 22 2 2 2 3 2" xfId="40127" xr:uid="{00000000-0005-0000-0000-000080670000}"/>
    <cellStyle name="Normal 2 2 22 2 2 2 3 3" xfId="58591" xr:uid="{00000000-0005-0000-0000-000081670000}"/>
    <cellStyle name="Normal 2 2 22 2 2 2 4" xfId="27822" xr:uid="{00000000-0005-0000-0000-000082670000}"/>
    <cellStyle name="Normal 2 2 22 2 2 2 5" xfId="46286" xr:uid="{00000000-0005-0000-0000-000083670000}"/>
    <cellStyle name="Normal 2 2 22 2 2 3" xfId="11949" xr:uid="{00000000-0005-0000-0000-000084670000}"/>
    <cellStyle name="Normal 2 2 22 2 2 3 2" xfId="30909" xr:uid="{00000000-0005-0000-0000-000085670000}"/>
    <cellStyle name="Normal 2 2 22 2 2 3 3" xfId="49373" xr:uid="{00000000-0005-0000-0000-000086670000}"/>
    <cellStyle name="Normal 2 2 22 2 2 4" xfId="18101" xr:uid="{00000000-0005-0000-0000-000087670000}"/>
    <cellStyle name="Normal 2 2 22 2 2 4 2" xfId="37061" xr:uid="{00000000-0005-0000-0000-000088670000}"/>
    <cellStyle name="Normal 2 2 22 2 2 4 3" xfId="55525" xr:uid="{00000000-0005-0000-0000-000089670000}"/>
    <cellStyle name="Normal 2 2 22 2 2 5" xfId="24756" xr:uid="{00000000-0005-0000-0000-00008A670000}"/>
    <cellStyle name="Normal 2 2 22 2 2 6" xfId="43220" xr:uid="{00000000-0005-0000-0000-00008B670000}"/>
    <cellStyle name="Normal 2 2 22 2 3" xfId="7288" xr:uid="{00000000-0005-0000-0000-00008C670000}"/>
    <cellStyle name="Normal 2 2 22 2 3 2" xfId="13481" xr:uid="{00000000-0005-0000-0000-00008D670000}"/>
    <cellStyle name="Normal 2 2 22 2 3 2 2" xfId="32441" xr:uid="{00000000-0005-0000-0000-00008E670000}"/>
    <cellStyle name="Normal 2 2 22 2 3 2 3" xfId="50905" xr:uid="{00000000-0005-0000-0000-00008F670000}"/>
    <cellStyle name="Normal 2 2 22 2 3 3" xfId="19633" xr:uid="{00000000-0005-0000-0000-000090670000}"/>
    <cellStyle name="Normal 2 2 22 2 3 3 2" xfId="38593" xr:uid="{00000000-0005-0000-0000-000091670000}"/>
    <cellStyle name="Normal 2 2 22 2 3 3 3" xfId="57057" xr:uid="{00000000-0005-0000-0000-000092670000}"/>
    <cellStyle name="Normal 2 2 22 2 3 4" xfId="26288" xr:uid="{00000000-0005-0000-0000-000093670000}"/>
    <cellStyle name="Normal 2 2 22 2 3 5" xfId="44752" xr:uid="{00000000-0005-0000-0000-000094670000}"/>
    <cellStyle name="Normal 2 2 22 2 4" xfId="10415" xr:uid="{00000000-0005-0000-0000-000095670000}"/>
    <cellStyle name="Normal 2 2 22 2 4 2" xfId="29375" xr:uid="{00000000-0005-0000-0000-000096670000}"/>
    <cellStyle name="Normal 2 2 22 2 4 3" xfId="47839" xr:uid="{00000000-0005-0000-0000-000097670000}"/>
    <cellStyle name="Normal 2 2 22 2 5" xfId="16567" xr:uid="{00000000-0005-0000-0000-000098670000}"/>
    <cellStyle name="Normal 2 2 22 2 5 2" xfId="35527" xr:uid="{00000000-0005-0000-0000-000099670000}"/>
    <cellStyle name="Normal 2 2 22 2 5 3" xfId="53991" xr:uid="{00000000-0005-0000-0000-00009A670000}"/>
    <cellStyle name="Normal 2 2 22 2 6" xfId="23222" xr:uid="{00000000-0005-0000-0000-00009B670000}"/>
    <cellStyle name="Normal 2 2 22 2 7" xfId="41686" xr:uid="{00000000-0005-0000-0000-00009C670000}"/>
    <cellStyle name="Normal 2 2 22 3" xfId="4956" xr:uid="{00000000-0005-0000-0000-00009D670000}"/>
    <cellStyle name="Normal 2 2 22 3 2" xfId="8054" xr:uid="{00000000-0005-0000-0000-00009E670000}"/>
    <cellStyle name="Normal 2 2 22 3 2 2" xfId="14246" xr:uid="{00000000-0005-0000-0000-00009F670000}"/>
    <cellStyle name="Normal 2 2 22 3 2 2 2" xfId="33206" xr:uid="{00000000-0005-0000-0000-0000A0670000}"/>
    <cellStyle name="Normal 2 2 22 3 2 2 3" xfId="51670" xr:uid="{00000000-0005-0000-0000-0000A1670000}"/>
    <cellStyle name="Normal 2 2 22 3 2 3" xfId="20398" xr:uid="{00000000-0005-0000-0000-0000A2670000}"/>
    <cellStyle name="Normal 2 2 22 3 2 3 2" xfId="39358" xr:uid="{00000000-0005-0000-0000-0000A3670000}"/>
    <cellStyle name="Normal 2 2 22 3 2 3 3" xfId="57822" xr:uid="{00000000-0005-0000-0000-0000A4670000}"/>
    <cellStyle name="Normal 2 2 22 3 2 4" xfId="27053" xr:uid="{00000000-0005-0000-0000-0000A5670000}"/>
    <cellStyle name="Normal 2 2 22 3 2 5" xfId="45517" xr:uid="{00000000-0005-0000-0000-0000A6670000}"/>
    <cellStyle name="Normal 2 2 22 3 3" xfId="11180" xr:uid="{00000000-0005-0000-0000-0000A7670000}"/>
    <cellStyle name="Normal 2 2 22 3 3 2" xfId="30140" xr:uid="{00000000-0005-0000-0000-0000A8670000}"/>
    <cellStyle name="Normal 2 2 22 3 3 3" xfId="48604" xr:uid="{00000000-0005-0000-0000-0000A9670000}"/>
    <cellStyle name="Normal 2 2 22 3 4" xfId="17332" xr:uid="{00000000-0005-0000-0000-0000AA670000}"/>
    <cellStyle name="Normal 2 2 22 3 4 2" xfId="36292" xr:uid="{00000000-0005-0000-0000-0000AB670000}"/>
    <cellStyle name="Normal 2 2 22 3 4 3" xfId="54756" xr:uid="{00000000-0005-0000-0000-0000AC670000}"/>
    <cellStyle name="Normal 2 2 22 3 5" xfId="23987" xr:uid="{00000000-0005-0000-0000-0000AD670000}"/>
    <cellStyle name="Normal 2 2 22 3 6" xfId="42451" xr:uid="{00000000-0005-0000-0000-0000AE670000}"/>
    <cellStyle name="Normal 2 2 22 4" xfId="6519" xr:uid="{00000000-0005-0000-0000-0000AF670000}"/>
    <cellStyle name="Normal 2 2 22 4 2" xfId="12712" xr:uid="{00000000-0005-0000-0000-0000B0670000}"/>
    <cellStyle name="Normal 2 2 22 4 2 2" xfId="31672" xr:uid="{00000000-0005-0000-0000-0000B1670000}"/>
    <cellStyle name="Normal 2 2 22 4 2 3" xfId="50136" xr:uid="{00000000-0005-0000-0000-0000B2670000}"/>
    <cellStyle name="Normal 2 2 22 4 3" xfId="18864" xr:uid="{00000000-0005-0000-0000-0000B3670000}"/>
    <cellStyle name="Normal 2 2 22 4 3 2" xfId="37824" xr:uid="{00000000-0005-0000-0000-0000B4670000}"/>
    <cellStyle name="Normal 2 2 22 4 3 3" xfId="56288" xr:uid="{00000000-0005-0000-0000-0000B5670000}"/>
    <cellStyle name="Normal 2 2 22 4 4" xfId="25519" xr:uid="{00000000-0005-0000-0000-0000B6670000}"/>
    <cellStyle name="Normal 2 2 22 4 5" xfId="43983" xr:uid="{00000000-0005-0000-0000-0000B7670000}"/>
    <cellStyle name="Normal 2 2 22 5" xfId="9646" xr:uid="{00000000-0005-0000-0000-0000B8670000}"/>
    <cellStyle name="Normal 2 2 22 5 2" xfId="28606" xr:uid="{00000000-0005-0000-0000-0000B9670000}"/>
    <cellStyle name="Normal 2 2 22 5 3" xfId="47070" xr:uid="{00000000-0005-0000-0000-0000BA670000}"/>
    <cellStyle name="Normal 2 2 22 6" xfId="15798" xr:uid="{00000000-0005-0000-0000-0000BB670000}"/>
    <cellStyle name="Normal 2 2 22 6 2" xfId="34758" xr:uid="{00000000-0005-0000-0000-0000BC670000}"/>
    <cellStyle name="Normal 2 2 22 6 3" xfId="53222" xr:uid="{00000000-0005-0000-0000-0000BD670000}"/>
    <cellStyle name="Normal 2 2 22 7" xfId="22453" xr:uid="{00000000-0005-0000-0000-0000BE670000}"/>
    <cellStyle name="Normal 2 2 22 8" xfId="40917" xr:uid="{00000000-0005-0000-0000-0000BF670000}"/>
    <cellStyle name="Normal 2 2 23" xfId="2677" xr:uid="{00000000-0005-0000-0000-0000C0670000}"/>
    <cellStyle name="Normal 2 2 23 2" xfId="2678" xr:uid="{00000000-0005-0000-0000-0000C1670000}"/>
    <cellStyle name="Normal 2 2 24" xfId="2679" xr:uid="{00000000-0005-0000-0000-0000C2670000}"/>
    <cellStyle name="Normal 2 2 24 2" xfId="2680" xr:uid="{00000000-0005-0000-0000-0000C3670000}"/>
    <cellStyle name="Normal 2 2 25" xfId="9286" xr:uid="{00000000-0005-0000-0000-0000C4670000}"/>
    <cellStyle name="Normal 2 2 3" xfId="2681" xr:uid="{00000000-0005-0000-0000-0000C5670000}"/>
    <cellStyle name="Normal 2 2 3 10" xfId="4957" xr:uid="{00000000-0005-0000-0000-0000C6670000}"/>
    <cellStyle name="Normal 2 2 3 10 2" xfId="8055" xr:uid="{00000000-0005-0000-0000-0000C7670000}"/>
    <cellStyle name="Normal 2 2 3 10 2 2" xfId="14247" xr:uid="{00000000-0005-0000-0000-0000C8670000}"/>
    <cellStyle name="Normal 2 2 3 10 2 2 2" xfId="33207" xr:uid="{00000000-0005-0000-0000-0000C9670000}"/>
    <cellStyle name="Normal 2 2 3 10 2 2 3" xfId="51671" xr:uid="{00000000-0005-0000-0000-0000CA670000}"/>
    <cellStyle name="Normal 2 2 3 10 2 3" xfId="20399" xr:uid="{00000000-0005-0000-0000-0000CB670000}"/>
    <cellStyle name="Normal 2 2 3 10 2 3 2" xfId="39359" xr:uid="{00000000-0005-0000-0000-0000CC670000}"/>
    <cellStyle name="Normal 2 2 3 10 2 3 3" xfId="57823" xr:uid="{00000000-0005-0000-0000-0000CD670000}"/>
    <cellStyle name="Normal 2 2 3 10 2 4" xfId="27054" xr:uid="{00000000-0005-0000-0000-0000CE670000}"/>
    <cellStyle name="Normal 2 2 3 10 2 5" xfId="45518" xr:uid="{00000000-0005-0000-0000-0000CF670000}"/>
    <cellStyle name="Normal 2 2 3 10 3" xfId="11181" xr:uid="{00000000-0005-0000-0000-0000D0670000}"/>
    <cellStyle name="Normal 2 2 3 10 3 2" xfId="30141" xr:uid="{00000000-0005-0000-0000-0000D1670000}"/>
    <cellStyle name="Normal 2 2 3 10 3 3" xfId="48605" xr:uid="{00000000-0005-0000-0000-0000D2670000}"/>
    <cellStyle name="Normal 2 2 3 10 4" xfId="17333" xr:uid="{00000000-0005-0000-0000-0000D3670000}"/>
    <cellStyle name="Normal 2 2 3 10 4 2" xfId="36293" xr:uid="{00000000-0005-0000-0000-0000D4670000}"/>
    <cellStyle name="Normal 2 2 3 10 4 3" xfId="54757" xr:uid="{00000000-0005-0000-0000-0000D5670000}"/>
    <cellStyle name="Normal 2 2 3 10 5" xfId="23988" xr:uid="{00000000-0005-0000-0000-0000D6670000}"/>
    <cellStyle name="Normal 2 2 3 10 6" xfId="42452" xr:uid="{00000000-0005-0000-0000-0000D7670000}"/>
    <cellStyle name="Normal 2 2 3 11" xfId="6520" xr:uid="{00000000-0005-0000-0000-0000D8670000}"/>
    <cellStyle name="Normal 2 2 3 11 2" xfId="12713" xr:uid="{00000000-0005-0000-0000-0000D9670000}"/>
    <cellStyle name="Normal 2 2 3 11 2 2" xfId="31673" xr:uid="{00000000-0005-0000-0000-0000DA670000}"/>
    <cellStyle name="Normal 2 2 3 11 2 3" xfId="50137" xr:uid="{00000000-0005-0000-0000-0000DB670000}"/>
    <cellStyle name="Normal 2 2 3 11 3" xfId="18865" xr:uid="{00000000-0005-0000-0000-0000DC670000}"/>
    <cellStyle name="Normal 2 2 3 11 3 2" xfId="37825" xr:uid="{00000000-0005-0000-0000-0000DD670000}"/>
    <cellStyle name="Normal 2 2 3 11 3 3" xfId="56289" xr:uid="{00000000-0005-0000-0000-0000DE670000}"/>
    <cellStyle name="Normal 2 2 3 11 4" xfId="25520" xr:uid="{00000000-0005-0000-0000-0000DF670000}"/>
    <cellStyle name="Normal 2 2 3 11 5" xfId="43984" xr:uid="{00000000-0005-0000-0000-0000E0670000}"/>
    <cellStyle name="Normal 2 2 3 12" xfId="9647" xr:uid="{00000000-0005-0000-0000-0000E1670000}"/>
    <cellStyle name="Normal 2 2 3 12 2" xfId="28607" xr:uid="{00000000-0005-0000-0000-0000E2670000}"/>
    <cellStyle name="Normal 2 2 3 12 3" xfId="47071" xr:uid="{00000000-0005-0000-0000-0000E3670000}"/>
    <cellStyle name="Normal 2 2 3 13" xfId="15799" xr:uid="{00000000-0005-0000-0000-0000E4670000}"/>
    <cellStyle name="Normal 2 2 3 13 2" xfId="34759" xr:uid="{00000000-0005-0000-0000-0000E5670000}"/>
    <cellStyle name="Normal 2 2 3 13 3" xfId="53223" xr:uid="{00000000-0005-0000-0000-0000E6670000}"/>
    <cellStyle name="Normal 2 2 3 14" xfId="22454" xr:uid="{00000000-0005-0000-0000-0000E7670000}"/>
    <cellStyle name="Normal 2 2 3 15" xfId="40918" xr:uid="{00000000-0005-0000-0000-0000E8670000}"/>
    <cellStyle name="Normal 2 2 3 2" xfId="2682" xr:uid="{00000000-0005-0000-0000-0000E9670000}"/>
    <cellStyle name="Normal 2 2 3 2 2" xfId="4127" xr:uid="{00000000-0005-0000-0000-0000EA670000}"/>
    <cellStyle name="Normal 2 2 3 2 2 2" xfId="5740" xr:uid="{00000000-0005-0000-0000-0000EB670000}"/>
    <cellStyle name="Normal 2 2 3 2 2 2 2" xfId="8825" xr:uid="{00000000-0005-0000-0000-0000EC670000}"/>
    <cellStyle name="Normal 2 2 3 2 2 2 2 2" xfId="15017" xr:uid="{00000000-0005-0000-0000-0000ED670000}"/>
    <cellStyle name="Normal 2 2 3 2 2 2 2 2 2" xfId="33977" xr:uid="{00000000-0005-0000-0000-0000EE670000}"/>
    <cellStyle name="Normal 2 2 3 2 2 2 2 2 3" xfId="52441" xr:uid="{00000000-0005-0000-0000-0000EF670000}"/>
    <cellStyle name="Normal 2 2 3 2 2 2 2 3" xfId="21169" xr:uid="{00000000-0005-0000-0000-0000F0670000}"/>
    <cellStyle name="Normal 2 2 3 2 2 2 2 3 2" xfId="40129" xr:uid="{00000000-0005-0000-0000-0000F1670000}"/>
    <cellStyle name="Normal 2 2 3 2 2 2 2 3 3" xfId="58593" xr:uid="{00000000-0005-0000-0000-0000F2670000}"/>
    <cellStyle name="Normal 2 2 3 2 2 2 2 4" xfId="27824" xr:uid="{00000000-0005-0000-0000-0000F3670000}"/>
    <cellStyle name="Normal 2 2 3 2 2 2 2 5" xfId="46288" xr:uid="{00000000-0005-0000-0000-0000F4670000}"/>
    <cellStyle name="Normal 2 2 3 2 2 2 3" xfId="11951" xr:uid="{00000000-0005-0000-0000-0000F5670000}"/>
    <cellStyle name="Normal 2 2 3 2 2 2 3 2" xfId="30911" xr:uid="{00000000-0005-0000-0000-0000F6670000}"/>
    <cellStyle name="Normal 2 2 3 2 2 2 3 3" xfId="49375" xr:uid="{00000000-0005-0000-0000-0000F7670000}"/>
    <cellStyle name="Normal 2 2 3 2 2 2 4" xfId="18103" xr:uid="{00000000-0005-0000-0000-0000F8670000}"/>
    <cellStyle name="Normal 2 2 3 2 2 2 4 2" xfId="37063" xr:uid="{00000000-0005-0000-0000-0000F9670000}"/>
    <cellStyle name="Normal 2 2 3 2 2 2 4 3" xfId="55527" xr:uid="{00000000-0005-0000-0000-0000FA670000}"/>
    <cellStyle name="Normal 2 2 3 2 2 2 5" xfId="24758" xr:uid="{00000000-0005-0000-0000-0000FB670000}"/>
    <cellStyle name="Normal 2 2 3 2 2 2 6" xfId="43222" xr:uid="{00000000-0005-0000-0000-0000FC670000}"/>
    <cellStyle name="Normal 2 2 3 2 2 3" xfId="7290" xr:uid="{00000000-0005-0000-0000-0000FD670000}"/>
    <cellStyle name="Normal 2 2 3 2 2 3 2" xfId="13483" xr:uid="{00000000-0005-0000-0000-0000FE670000}"/>
    <cellStyle name="Normal 2 2 3 2 2 3 2 2" xfId="32443" xr:uid="{00000000-0005-0000-0000-0000FF670000}"/>
    <cellStyle name="Normal 2 2 3 2 2 3 2 3" xfId="50907" xr:uid="{00000000-0005-0000-0000-000000680000}"/>
    <cellStyle name="Normal 2 2 3 2 2 3 3" xfId="19635" xr:uid="{00000000-0005-0000-0000-000001680000}"/>
    <cellStyle name="Normal 2 2 3 2 2 3 3 2" xfId="38595" xr:uid="{00000000-0005-0000-0000-000002680000}"/>
    <cellStyle name="Normal 2 2 3 2 2 3 3 3" xfId="57059" xr:uid="{00000000-0005-0000-0000-000003680000}"/>
    <cellStyle name="Normal 2 2 3 2 2 3 4" xfId="26290" xr:uid="{00000000-0005-0000-0000-000004680000}"/>
    <cellStyle name="Normal 2 2 3 2 2 3 5" xfId="44754" xr:uid="{00000000-0005-0000-0000-000005680000}"/>
    <cellStyle name="Normal 2 2 3 2 2 4" xfId="10417" xr:uid="{00000000-0005-0000-0000-000006680000}"/>
    <cellStyle name="Normal 2 2 3 2 2 4 2" xfId="29377" xr:uid="{00000000-0005-0000-0000-000007680000}"/>
    <cellStyle name="Normal 2 2 3 2 2 4 3" xfId="47841" xr:uid="{00000000-0005-0000-0000-000008680000}"/>
    <cellStyle name="Normal 2 2 3 2 2 5" xfId="16569" xr:uid="{00000000-0005-0000-0000-000009680000}"/>
    <cellStyle name="Normal 2 2 3 2 2 5 2" xfId="35529" xr:uid="{00000000-0005-0000-0000-00000A680000}"/>
    <cellStyle name="Normal 2 2 3 2 2 5 3" xfId="53993" xr:uid="{00000000-0005-0000-0000-00000B680000}"/>
    <cellStyle name="Normal 2 2 3 2 2 6" xfId="23224" xr:uid="{00000000-0005-0000-0000-00000C680000}"/>
    <cellStyle name="Normal 2 2 3 2 2 7" xfId="41688" xr:uid="{00000000-0005-0000-0000-00000D680000}"/>
    <cellStyle name="Normal 2 2 3 2 3" xfId="4958" xr:uid="{00000000-0005-0000-0000-00000E680000}"/>
    <cellStyle name="Normal 2 2 3 2 3 2" xfId="8056" xr:uid="{00000000-0005-0000-0000-00000F680000}"/>
    <cellStyle name="Normal 2 2 3 2 3 2 2" xfId="14248" xr:uid="{00000000-0005-0000-0000-000010680000}"/>
    <cellStyle name="Normal 2 2 3 2 3 2 2 2" xfId="33208" xr:uid="{00000000-0005-0000-0000-000011680000}"/>
    <cellStyle name="Normal 2 2 3 2 3 2 2 3" xfId="51672" xr:uid="{00000000-0005-0000-0000-000012680000}"/>
    <cellStyle name="Normal 2 2 3 2 3 2 3" xfId="20400" xr:uid="{00000000-0005-0000-0000-000013680000}"/>
    <cellStyle name="Normal 2 2 3 2 3 2 3 2" xfId="39360" xr:uid="{00000000-0005-0000-0000-000014680000}"/>
    <cellStyle name="Normal 2 2 3 2 3 2 3 3" xfId="57824" xr:uid="{00000000-0005-0000-0000-000015680000}"/>
    <cellStyle name="Normal 2 2 3 2 3 2 4" xfId="27055" xr:uid="{00000000-0005-0000-0000-000016680000}"/>
    <cellStyle name="Normal 2 2 3 2 3 2 5" xfId="45519" xr:uid="{00000000-0005-0000-0000-000017680000}"/>
    <cellStyle name="Normal 2 2 3 2 3 3" xfId="11182" xr:uid="{00000000-0005-0000-0000-000018680000}"/>
    <cellStyle name="Normal 2 2 3 2 3 3 2" xfId="30142" xr:uid="{00000000-0005-0000-0000-000019680000}"/>
    <cellStyle name="Normal 2 2 3 2 3 3 3" xfId="48606" xr:uid="{00000000-0005-0000-0000-00001A680000}"/>
    <cellStyle name="Normal 2 2 3 2 3 4" xfId="17334" xr:uid="{00000000-0005-0000-0000-00001B680000}"/>
    <cellStyle name="Normal 2 2 3 2 3 4 2" xfId="36294" xr:uid="{00000000-0005-0000-0000-00001C680000}"/>
    <cellStyle name="Normal 2 2 3 2 3 4 3" xfId="54758" xr:uid="{00000000-0005-0000-0000-00001D680000}"/>
    <cellStyle name="Normal 2 2 3 2 3 5" xfId="23989" xr:uid="{00000000-0005-0000-0000-00001E680000}"/>
    <cellStyle name="Normal 2 2 3 2 3 6" xfId="42453" xr:uid="{00000000-0005-0000-0000-00001F680000}"/>
    <cellStyle name="Normal 2 2 3 2 4" xfId="6521" xr:uid="{00000000-0005-0000-0000-000020680000}"/>
    <cellStyle name="Normal 2 2 3 2 4 2" xfId="12714" xr:uid="{00000000-0005-0000-0000-000021680000}"/>
    <cellStyle name="Normal 2 2 3 2 4 2 2" xfId="31674" xr:uid="{00000000-0005-0000-0000-000022680000}"/>
    <cellStyle name="Normal 2 2 3 2 4 2 3" xfId="50138" xr:uid="{00000000-0005-0000-0000-000023680000}"/>
    <cellStyle name="Normal 2 2 3 2 4 3" xfId="18866" xr:uid="{00000000-0005-0000-0000-000024680000}"/>
    <cellStyle name="Normal 2 2 3 2 4 3 2" xfId="37826" xr:uid="{00000000-0005-0000-0000-000025680000}"/>
    <cellStyle name="Normal 2 2 3 2 4 3 3" xfId="56290" xr:uid="{00000000-0005-0000-0000-000026680000}"/>
    <cellStyle name="Normal 2 2 3 2 4 4" xfId="25521" xr:uid="{00000000-0005-0000-0000-000027680000}"/>
    <cellStyle name="Normal 2 2 3 2 4 5" xfId="43985" xr:uid="{00000000-0005-0000-0000-000028680000}"/>
    <cellStyle name="Normal 2 2 3 2 5" xfId="9648" xr:uid="{00000000-0005-0000-0000-000029680000}"/>
    <cellStyle name="Normal 2 2 3 2 5 2" xfId="28608" xr:uid="{00000000-0005-0000-0000-00002A680000}"/>
    <cellStyle name="Normal 2 2 3 2 5 3" xfId="47072" xr:uid="{00000000-0005-0000-0000-00002B680000}"/>
    <cellStyle name="Normal 2 2 3 2 6" xfId="15800" xr:uid="{00000000-0005-0000-0000-00002C680000}"/>
    <cellStyle name="Normal 2 2 3 2 6 2" xfId="34760" xr:uid="{00000000-0005-0000-0000-00002D680000}"/>
    <cellStyle name="Normal 2 2 3 2 6 3" xfId="53224" xr:uid="{00000000-0005-0000-0000-00002E680000}"/>
    <cellStyle name="Normal 2 2 3 2 7" xfId="22455" xr:uid="{00000000-0005-0000-0000-00002F680000}"/>
    <cellStyle name="Normal 2 2 3 2 8" xfId="40919" xr:uid="{00000000-0005-0000-0000-000030680000}"/>
    <cellStyle name="Normal 2 2 3 3" xfId="2683" xr:uid="{00000000-0005-0000-0000-000031680000}"/>
    <cellStyle name="Normal 2 2 3 3 2" xfId="4128" xr:uid="{00000000-0005-0000-0000-000032680000}"/>
    <cellStyle name="Normal 2 2 3 3 2 2" xfId="5741" xr:uid="{00000000-0005-0000-0000-000033680000}"/>
    <cellStyle name="Normal 2 2 3 3 2 2 2" xfId="8826" xr:uid="{00000000-0005-0000-0000-000034680000}"/>
    <cellStyle name="Normal 2 2 3 3 2 2 2 2" xfId="15018" xr:uid="{00000000-0005-0000-0000-000035680000}"/>
    <cellStyle name="Normal 2 2 3 3 2 2 2 2 2" xfId="33978" xr:uid="{00000000-0005-0000-0000-000036680000}"/>
    <cellStyle name="Normal 2 2 3 3 2 2 2 2 3" xfId="52442" xr:uid="{00000000-0005-0000-0000-000037680000}"/>
    <cellStyle name="Normal 2 2 3 3 2 2 2 3" xfId="21170" xr:uid="{00000000-0005-0000-0000-000038680000}"/>
    <cellStyle name="Normal 2 2 3 3 2 2 2 3 2" xfId="40130" xr:uid="{00000000-0005-0000-0000-000039680000}"/>
    <cellStyle name="Normal 2 2 3 3 2 2 2 3 3" xfId="58594" xr:uid="{00000000-0005-0000-0000-00003A680000}"/>
    <cellStyle name="Normal 2 2 3 3 2 2 2 4" xfId="27825" xr:uid="{00000000-0005-0000-0000-00003B680000}"/>
    <cellStyle name="Normal 2 2 3 3 2 2 2 5" xfId="46289" xr:uid="{00000000-0005-0000-0000-00003C680000}"/>
    <cellStyle name="Normal 2 2 3 3 2 2 3" xfId="11952" xr:uid="{00000000-0005-0000-0000-00003D680000}"/>
    <cellStyle name="Normal 2 2 3 3 2 2 3 2" xfId="30912" xr:uid="{00000000-0005-0000-0000-00003E680000}"/>
    <cellStyle name="Normal 2 2 3 3 2 2 3 3" xfId="49376" xr:uid="{00000000-0005-0000-0000-00003F680000}"/>
    <cellStyle name="Normal 2 2 3 3 2 2 4" xfId="18104" xr:uid="{00000000-0005-0000-0000-000040680000}"/>
    <cellStyle name="Normal 2 2 3 3 2 2 4 2" xfId="37064" xr:uid="{00000000-0005-0000-0000-000041680000}"/>
    <cellStyle name="Normal 2 2 3 3 2 2 4 3" xfId="55528" xr:uid="{00000000-0005-0000-0000-000042680000}"/>
    <cellStyle name="Normal 2 2 3 3 2 2 5" xfId="24759" xr:uid="{00000000-0005-0000-0000-000043680000}"/>
    <cellStyle name="Normal 2 2 3 3 2 2 6" xfId="43223" xr:uid="{00000000-0005-0000-0000-000044680000}"/>
    <cellStyle name="Normal 2 2 3 3 2 3" xfId="7291" xr:uid="{00000000-0005-0000-0000-000045680000}"/>
    <cellStyle name="Normal 2 2 3 3 2 3 2" xfId="13484" xr:uid="{00000000-0005-0000-0000-000046680000}"/>
    <cellStyle name="Normal 2 2 3 3 2 3 2 2" xfId="32444" xr:uid="{00000000-0005-0000-0000-000047680000}"/>
    <cellStyle name="Normal 2 2 3 3 2 3 2 3" xfId="50908" xr:uid="{00000000-0005-0000-0000-000048680000}"/>
    <cellStyle name="Normal 2 2 3 3 2 3 3" xfId="19636" xr:uid="{00000000-0005-0000-0000-000049680000}"/>
    <cellStyle name="Normal 2 2 3 3 2 3 3 2" xfId="38596" xr:uid="{00000000-0005-0000-0000-00004A680000}"/>
    <cellStyle name="Normal 2 2 3 3 2 3 3 3" xfId="57060" xr:uid="{00000000-0005-0000-0000-00004B680000}"/>
    <cellStyle name="Normal 2 2 3 3 2 3 4" xfId="26291" xr:uid="{00000000-0005-0000-0000-00004C680000}"/>
    <cellStyle name="Normal 2 2 3 3 2 3 5" xfId="44755" xr:uid="{00000000-0005-0000-0000-00004D680000}"/>
    <cellStyle name="Normal 2 2 3 3 2 4" xfId="10418" xr:uid="{00000000-0005-0000-0000-00004E680000}"/>
    <cellStyle name="Normal 2 2 3 3 2 4 2" xfId="29378" xr:uid="{00000000-0005-0000-0000-00004F680000}"/>
    <cellStyle name="Normal 2 2 3 3 2 4 3" xfId="47842" xr:uid="{00000000-0005-0000-0000-000050680000}"/>
    <cellStyle name="Normal 2 2 3 3 2 5" xfId="16570" xr:uid="{00000000-0005-0000-0000-000051680000}"/>
    <cellStyle name="Normal 2 2 3 3 2 5 2" xfId="35530" xr:uid="{00000000-0005-0000-0000-000052680000}"/>
    <cellStyle name="Normal 2 2 3 3 2 5 3" xfId="53994" xr:uid="{00000000-0005-0000-0000-000053680000}"/>
    <cellStyle name="Normal 2 2 3 3 2 6" xfId="23225" xr:uid="{00000000-0005-0000-0000-000054680000}"/>
    <cellStyle name="Normal 2 2 3 3 2 7" xfId="41689" xr:uid="{00000000-0005-0000-0000-000055680000}"/>
    <cellStyle name="Normal 2 2 3 3 3" xfId="4959" xr:uid="{00000000-0005-0000-0000-000056680000}"/>
    <cellStyle name="Normal 2 2 3 3 3 2" xfId="8057" xr:uid="{00000000-0005-0000-0000-000057680000}"/>
    <cellStyle name="Normal 2 2 3 3 3 2 2" xfId="14249" xr:uid="{00000000-0005-0000-0000-000058680000}"/>
    <cellStyle name="Normal 2 2 3 3 3 2 2 2" xfId="33209" xr:uid="{00000000-0005-0000-0000-000059680000}"/>
    <cellStyle name="Normal 2 2 3 3 3 2 2 3" xfId="51673" xr:uid="{00000000-0005-0000-0000-00005A680000}"/>
    <cellStyle name="Normal 2 2 3 3 3 2 3" xfId="20401" xr:uid="{00000000-0005-0000-0000-00005B680000}"/>
    <cellStyle name="Normal 2 2 3 3 3 2 3 2" xfId="39361" xr:uid="{00000000-0005-0000-0000-00005C680000}"/>
    <cellStyle name="Normal 2 2 3 3 3 2 3 3" xfId="57825" xr:uid="{00000000-0005-0000-0000-00005D680000}"/>
    <cellStyle name="Normal 2 2 3 3 3 2 4" xfId="27056" xr:uid="{00000000-0005-0000-0000-00005E680000}"/>
    <cellStyle name="Normal 2 2 3 3 3 2 5" xfId="45520" xr:uid="{00000000-0005-0000-0000-00005F680000}"/>
    <cellStyle name="Normal 2 2 3 3 3 3" xfId="11183" xr:uid="{00000000-0005-0000-0000-000060680000}"/>
    <cellStyle name="Normal 2 2 3 3 3 3 2" xfId="30143" xr:uid="{00000000-0005-0000-0000-000061680000}"/>
    <cellStyle name="Normal 2 2 3 3 3 3 3" xfId="48607" xr:uid="{00000000-0005-0000-0000-000062680000}"/>
    <cellStyle name="Normal 2 2 3 3 3 4" xfId="17335" xr:uid="{00000000-0005-0000-0000-000063680000}"/>
    <cellStyle name="Normal 2 2 3 3 3 4 2" xfId="36295" xr:uid="{00000000-0005-0000-0000-000064680000}"/>
    <cellStyle name="Normal 2 2 3 3 3 4 3" xfId="54759" xr:uid="{00000000-0005-0000-0000-000065680000}"/>
    <cellStyle name="Normal 2 2 3 3 3 5" xfId="23990" xr:uid="{00000000-0005-0000-0000-000066680000}"/>
    <cellStyle name="Normal 2 2 3 3 3 6" xfId="42454" xr:uid="{00000000-0005-0000-0000-000067680000}"/>
    <cellStyle name="Normal 2 2 3 3 4" xfId="6522" xr:uid="{00000000-0005-0000-0000-000068680000}"/>
    <cellStyle name="Normal 2 2 3 3 4 2" xfId="12715" xr:uid="{00000000-0005-0000-0000-000069680000}"/>
    <cellStyle name="Normal 2 2 3 3 4 2 2" xfId="31675" xr:uid="{00000000-0005-0000-0000-00006A680000}"/>
    <cellStyle name="Normal 2 2 3 3 4 2 3" xfId="50139" xr:uid="{00000000-0005-0000-0000-00006B680000}"/>
    <cellStyle name="Normal 2 2 3 3 4 3" xfId="18867" xr:uid="{00000000-0005-0000-0000-00006C680000}"/>
    <cellStyle name="Normal 2 2 3 3 4 3 2" xfId="37827" xr:uid="{00000000-0005-0000-0000-00006D680000}"/>
    <cellStyle name="Normal 2 2 3 3 4 3 3" xfId="56291" xr:uid="{00000000-0005-0000-0000-00006E680000}"/>
    <cellStyle name="Normal 2 2 3 3 4 4" xfId="25522" xr:uid="{00000000-0005-0000-0000-00006F680000}"/>
    <cellStyle name="Normal 2 2 3 3 4 5" xfId="43986" xr:uid="{00000000-0005-0000-0000-000070680000}"/>
    <cellStyle name="Normal 2 2 3 3 5" xfId="9649" xr:uid="{00000000-0005-0000-0000-000071680000}"/>
    <cellStyle name="Normal 2 2 3 3 5 2" xfId="28609" xr:uid="{00000000-0005-0000-0000-000072680000}"/>
    <cellStyle name="Normal 2 2 3 3 5 3" xfId="47073" xr:uid="{00000000-0005-0000-0000-000073680000}"/>
    <cellStyle name="Normal 2 2 3 3 6" xfId="15801" xr:uid="{00000000-0005-0000-0000-000074680000}"/>
    <cellStyle name="Normal 2 2 3 3 6 2" xfId="34761" xr:uid="{00000000-0005-0000-0000-000075680000}"/>
    <cellStyle name="Normal 2 2 3 3 6 3" xfId="53225" xr:uid="{00000000-0005-0000-0000-000076680000}"/>
    <cellStyle name="Normal 2 2 3 3 7" xfId="22456" xr:uid="{00000000-0005-0000-0000-000077680000}"/>
    <cellStyle name="Normal 2 2 3 3 8" xfId="40920" xr:uid="{00000000-0005-0000-0000-000078680000}"/>
    <cellStyle name="Normal 2 2 3 4" xfId="2684" xr:uid="{00000000-0005-0000-0000-000079680000}"/>
    <cellStyle name="Normal 2 2 3 4 2" xfId="4129" xr:uid="{00000000-0005-0000-0000-00007A680000}"/>
    <cellStyle name="Normal 2 2 3 4 2 2" xfId="5742" xr:uid="{00000000-0005-0000-0000-00007B680000}"/>
    <cellStyle name="Normal 2 2 3 4 2 2 2" xfId="8827" xr:uid="{00000000-0005-0000-0000-00007C680000}"/>
    <cellStyle name="Normal 2 2 3 4 2 2 2 2" xfId="15019" xr:uid="{00000000-0005-0000-0000-00007D680000}"/>
    <cellStyle name="Normal 2 2 3 4 2 2 2 2 2" xfId="33979" xr:uid="{00000000-0005-0000-0000-00007E680000}"/>
    <cellStyle name="Normal 2 2 3 4 2 2 2 2 3" xfId="52443" xr:uid="{00000000-0005-0000-0000-00007F680000}"/>
    <cellStyle name="Normal 2 2 3 4 2 2 2 3" xfId="21171" xr:uid="{00000000-0005-0000-0000-000080680000}"/>
    <cellStyle name="Normal 2 2 3 4 2 2 2 3 2" xfId="40131" xr:uid="{00000000-0005-0000-0000-000081680000}"/>
    <cellStyle name="Normal 2 2 3 4 2 2 2 3 3" xfId="58595" xr:uid="{00000000-0005-0000-0000-000082680000}"/>
    <cellStyle name="Normal 2 2 3 4 2 2 2 4" xfId="27826" xr:uid="{00000000-0005-0000-0000-000083680000}"/>
    <cellStyle name="Normal 2 2 3 4 2 2 2 5" xfId="46290" xr:uid="{00000000-0005-0000-0000-000084680000}"/>
    <cellStyle name="Normal 2 2 3 4 2 2 3" xfId="11953" xr:uid="{00000000-0005-0000-0000-000085680000}"/>
    <cellStyle name="Normal 2 2 3 4 2 2 3 2" xfId="30913" xr:uid="{00000000-0005-0000-0000-000086680000}"/>
    <cellStyle name="Normal 2 2 3 4 2 2 3 3" xfId="49377" xr:uid="{00000000-0005-0000-0000-000087680000}"/>
    <cellStyle name="Normal 2 2 3 4 2 2 4" xfId="18105" xr:uid="{00000000-0005-0000-0000-000088680000}"/>
    <cellStyle name="Normal 2 2 3 4 2 2 4 2" xfId="37065" xr:uid="{00000000-0005-0000-0000-000089680000}"/>
    <cellStyle name="Normal 2 2 3 4 2 2 4 3" xfId="55529" xr:uid="{00000000-0005-0000-0000-00008A680000}"/>
    <cellStyle name="Normal 2 2 3 4 2 2 5" xfId="24760" xr:uid="{00000000-0005-0000-0000-00008B680000}"/>
    <cellStyle name="Normal 2 2 3 4 2 2 6" xfId="43224" xr:uid="{00000000-0005-0000-0000-00008C680000}"/>
    <cellStyle name="Normal 2 2 3 4 2 3" xfId="7292" xr:uid="{00000000-0005-0000-0000-00008D680000}"/>
    <cellStyle name="Normal 2 2 3 4 2 3 2" xfId="13485" xr:uid="{00000000-0005-0000-0000-00008E680000}"/>
    <cellStyle name="Normal 2 2 3 4 2 3 2 2" xfId="32445" xr:uid="{00000000-0005-0000-0000-00008F680000}"/>
    <cellStyle name="Normal 2 2 3 4 2 3 2 3" xfId="50909" xr:uid="{00000000-0005-0000-0000-000090680000}"/>
    <cellStyle name="Normal 2 2 3 4 2 3 3" xfId="19637" xr:uid="{00000000-0005-0000-0000-000091680000}"/>
    <cellStyle name="Normal 2 2 3 4 2 3 3 2" xfId="38597" xr:uid="{00000000-0005-0000-0000-000092680000}"/>
    <cellStyle name="Normal 2 2 3 4 2 3 3 3" xfId="57061" xr:uid="{00000000-0005-0000-0000-000093680000}"/>
    <cellStyle name="Normal 2 2 3 4 2 3 4" xfId="26292" xr:uid="{00000000-0005-0000-0000-000094680000}"/>
    <cellStyle name="Normal 2 2 3 4 2 3 5" xfId="44756" xr:uid="{00000000-0005-0000-0000-000095680000}"/>
    <cellStyle name="Normal 2 2 3 4 2 4" xfId="10419" xr:uid="{00000000-0005-0000-0000-000096680000}"/>
    <cellStyle name="Normal 2 2 3 4 2 4 2" xfId="29379" xr:uid="{00000000-0005-0000-0000-000097680000}"/>
    <cellStyle name="Normal 2 2 3 4 2 4 3" xfId="47843" xr:uid="{00000000-0005-0000-0000-000098680000}"/>
    <cellStyle name="Normal 2 2 3 4 2 5" xfId="16571" xr:uid="{00000000-0005-0000-0000-000099680000}"/>
    <cellStyle name="Normal 2 2 3 4 2 5 2" xfId="35531" xr:uid="{00000000-0005-0000-0000-00009A680000}"/>
    <cellStyle name="Normal 2 2 3 4 2 5 3" xfId="53995" xr:uid="{00000000-0005-0000-0000-00009B680000}"/>
    <cellStyle name="Normal 2 2 3 4 2 6" xfId="23226" xr:uid="{00000000-0005-0000-0000-00009C680000}"/>
    <cellStyle name="Normal 2 2 3 4 2 7" xfId="41690" xr:uid="{00000000-0005-0000-0000-00009D680000}"/>
    <cellStyle name="Normal 2 2 3 4 3" xfId="4960" xr:uid="{00000000-0005-0000-0000-00009E680000}"/>
    <cellStyle name="Normal 2 2 3 4 3 2" xfId="8058" xr:uid="{00000000-0005-0000-0000-00009F680000}"/>
    <cellStyle name="Normal 2 2 3 4 3 2 2" xfId="14250" xr:uid="{00000000-0005-0000-0000-0000A0680000}"/>
    <cellStyle name="Normal 2 2 3 4 3 2 2 2" xfId="33210" xr:uid="{00000000-0005-0000-0000-0000A1680000}"/>
    <cellStyle name="Normal 2 2 3 4 3 2 2 3" xfId="51674" xr:uid="{00000000-0005-0000-0000-0000A2680000}"/>
    <cellStyle name="Normal 2 2 3 4 3 2 3" xfId="20402" xr:uid="{00000000-0005-0000-0000-0000A3680000}"/>
    <cellStyle name="Normal 2 2 3 4 3 2 3 2" xfId="39362" xr:uid="{00000000-0005-0000-0000-0000A4680000}"/>
    <cellStyle name="Normal 2 2 3 4 3 2 3 3" xfId="57826" xr:uid="{00000000-0005-0000-0000-0000A5680000}"/>
    <cellStyle name="Normal 2 2 3 4 3 2 4" xfId="27057" xr:uid="{00000000-0005-0000-0000-0000A6680000}"/>
    <cellStyle name="Normal 2 2 3 4 3 2 5" xfId="45521" xr:uid="{00000000-0005-0000-0000-0000A7680000}"/>
    <cellStyle name="Normal 2 2 3 4 3 3" xfId="11184" xr:uid="{00000000-0005-0000-0000-0000A8680000}"/>
    <cellStyle name="Normal 2 2 3 4 3 3 2" xfId="30144" xr:uid="{00000000-0005-0000-0000-0000A9680000}"/>
    <cellStyle name="Normal 2 2 3 4 3 3 3" xfId="48608" xr:uid="{00000000-0005-0000-0000-0000AA680000}"/>
    <cellStyle name="Normal 2 2 3 4 3 4" xfId="17336" xr:uid="{00000000-0005-0000-0000-0000AB680000}"/>
    <cellStyle name="Normal 2 2 3 4 3 4 2" xfId="36296" xr:uid="{00000000-0005-0000-0000-0000AC680000}"/>
    <cellStyle name="Normal 2 2 3 4 3 4 3" xfId="54760" xr:uid="{00000000-0005-0000-0000-0000AD680000}"/>
    <cellStyle name="Normal 2 2 3 4 3 5" xfId="23991" xr:uid="{00000000-0005-0000-0000-0000AE680000}"/>
    <cellStyle name="Normal 2 2 3 4 3 6" xfId="42455" xr:uid="{00000000-0005-0000-0000-0000AF680000}"/>
    <cellStyle name="Normal 2 2 3 4 4" xfId="6523" xr:uid="{00000000-0005-0000-0000-0000B0680000}"/>
    <cellStyle name="Normal 2 2 3 4 4 2" xfId="12716" xr:uid="{00000000-0005-0000-0000-0000B1680000}"/>
    <cellStyle name="Normal 2 2 3 4 4 2 2" xfId="31676" xr:uid="{00000000-0005-0000-0000-0000B2680000}"/>
    <cellStyle name="Normal 2 2 3 4 4 2 3" xfId="50140" xr:uid="{00000000-0005-0000-0000-0000B3680000}"/>
    <cellStyle name="Normal 2 2 3 4 4 3" xfId="18868" xr:uid="{00000000-0005-0000-0000-0000B4680000}"/>
    <cellStyle name="Normal 2 2 3 4 4 3 2" xfId="37828" xr:uid="{00000000-0005-0000-0000-0000B5680000}"/>
    <cellStyle name="Normal 2 2 3 4 4 3 3" xfId="56292" xr:uid="{00000000-0005-0000-0000-0000B6680000}"/>
    <cellStyle name="Normal 2 2 3 4 4 4" xfId="25523" xr:uid="{00000000-0005-0000-0000-0000B7680000}"/>
    <cellStyle name="Normal 2 2 3 4 4 5" xfId="43987" xr:uid="{00000000-0005-0000-0000-0000B8680000}"/>
    <cellStyle name="Normal 2 2 3 4 5" xfId="9650" xr:uid="{00000000-0005-0000-0000-0000B9680000}"/>
    <cellStyle name="Normal 2 2 3 4 5 2" xfId="28610" xr:uid="{00000000-0005-0000-0000-0000BA680000}"/>
    <cellStyle name="Normal 2 2 3 4 5 3" xfId="47074" xr:uid="{00000000-0005-0000-0000-0000BB680000}"/>
    <cellStyle name="Normal 2 2 3 4 6" xfId="15802" xr:uid="{00000000-0005-0000-0000-0000BC680000}"/>
    <cellStyle name="Normal 2 2 3 4 6 2" xfId="34762" xr:uid="{00000000-0005-0000-0000-0000BD680000}"/>
    <cellStyle name="Normal 2 2 3 4 6 3" xfId="53226" xr:uid="{00000000-0005-0000-0000-0000BE680000}"/>
    <cellStyle name="Normal 2 2 3 4 7" xfId="22457" xr:uid="{00000000-0005-0000-0000-0000BF680000}"/>
    <cellStyle name="Normal 2 2 3 4 8" xfId="40921" xr:uid="{00000000-0005-0000-0000-0000C0680000}"/>
    <cellStyle name="Normal 2 2 3 5" xfId="2685" xr:uid="{00000000-0005-0000-0000-0000C1680000}"/>
    <cellStyle name="Normal 2 2 3 5 2" xfId="4130" xr:uid="{00000000-0005-0000-0000-0000C2680000}"/>
    <cellStyle name="Normal 2 2 3 5 2 2" xfId="5743" xr:uid="{00000000-0005-0000-0000-0000C3680000}"/>
    <cellStyle name="Normal 2 2 3 5 2 2 2" xfId="8828" xr:uid="{00000000-0005-0000-0000-0000C4680000}"/>
    <cellStyle name="Normal 2 2 3 5 2 2 2 2" xfId="15020" xr:uid="{00000000-0005-0000-0000-0000C5680000}"/>
    <cellStyle name="Normal 2 2 3 5 2 2 2 2 2" xfId="33980" xr:uid="{00000000-0005-0000-0000-0000C6680000}"/>
    <cellStyle name="Normal 2 2 3 5 2 2 2 2 3" xfId="52444" xr:uid="{00000000-0005-0000-0000-0000C7680000}"/>
    <cellStyle name="Normal 2 2 3 5 2 2 2 3" xfId="21172" xr:uid="{00000000-0005-0000-0000-0000C8680000}"/>
    <cellStyle name="Normal 2 2 3 5 2 2 2 3 2" xfId="40132" xr:uid="{00000000-0005-0000-0000-0000C9680000}"/>
    <cellStyle name="Normal 2 2 3 5 2 2 2 3 3" xfId="58596" xr:uid="{00000000-0005-0000-0000-0000CA680000}"/>
    <cellStyle name="Normal 2 2 3 5 2 2 2 4" xfId="27827" xr:uid="{00000000-0005-0000-0000-0000CB680000}"/>
    <cellStyle name="Normal 2 2 3 5 2 2 2 5" xfId="46291" xr:uid="{00000000-0005-0000-0000-0000CC680000}"/>
    <cellStyle name="Normal 2 2 3 5 2 2 3" xfId="11954" xr:uid="{00000000-0005-0000-0000-0000CD680000}"/>
    <cellStyle name="Normal 2 2 3 5 2 2 3 2" xfId="30914" xr:uid="{00000000-0005-0000-0000-0000CE680000}"/>
    <cellStyle name="Normal 2 2 3 5 2 2 3 3" xfId="49378" xr:uid="{00000000-0005-0000-0000-0000CF680000}"/>
    <cellStyle name="Normal 2 2 3 5 2 2 4" xfId="18106" xr:uid="{00000000-0005-0000-0000-0000D0680000}"/>
    <cellStyle name="Normal 2 2 3 5 2 2 4 2" xfId="37066" xr:uid="{00000000-0005-0000-0000-0000D1680000}"/>
    <cellStyle name="Normal 2 2 3 5 2 2 4 3" xfId="55530" xr:uid="{00000000-0005-0000-0000-0000D2680000}"/>
    <cellStyle name="Normal 2 2 3 5 2 2 5" xfId="24761" xr:uid="{00000000-0005-0000-0000-0000D3680000}"/>
    <cellStyle name="Normal 2 2 3 5 2 2 6" xfId="43225" xr:uid="{00000000-0005-0000-0000-0000D4680000}"/>
    <cellStyle name="Normal 2 2 3 5 2 3" xfId="7293" xr:uid="{00000000-0005-0000-0000-0000D5680000}"/>
    <cellStyle name="Normal 2 2 3 5 2 3 2" xfId="13486" xr:uid="{00000000-0005-0000-0000-0000D6680000}"/>
    <cellStyle name="Normal 2 2 3 5 2 3 2 2" xfId="32446" xr:uid="{00000000-0005-0000-0000-0000D7680000}"/>
    <cellStyle name="Normal 2 2 3 5 2 3 2 3" xfId="50910" xr:uid="{00000000-0005-0000-0000-0000D8680000}"/>
    <cellStyle name="Normal 2 2 3 5 2 3 3" xfId="19638" xr:uid="{00000000-0005-0000-0000-0000D9680000}"/>
    <cellStyle name="Normal 2 2 3 5 2 3 3 2" xfId="38598" xr:uid="{00000000-0005-0000-0000-0000DA680000}"/>
    <cellStyle name="Normal 2 2 3 5 2 3 3 3" xfId="57062" xr:uid="{00000000-0005-0000-0000-0000DB680000}"/>
    <cellStyle name="Normal 2 2 3 5 2 3 4" xfId="26293" xr:uid="{00000000-0005-0000-0000-0000DC680000}"/>
    <cellStyle name="Normal 2 2 3 5 2 3 5" xfId="44757" xr:uid="{00000000-0005-0000-0000-0000DD680000}"/>
    <cellStyle name="Normal 2 2 3 5 2 4" xfId="10420" xr:uid="{00000000-0005-0000-0000-0000DE680000}"/>
    <cellStyle name="Normal 2 2 3 5 2 4 2" xfId="29380" xr:uid="{00000000-0005-0000-0000-0000DF680000}"/>
    <cellStyle name="Normal 2 2 3 5 2 4 3" xfId="47844" xr:uid="{00000000-0005-0000-0000-0000E0680000}"/>
    <cellStyle name="Normal 2 2 3 5 2 5" xfId="16572" xr:uid="{00000000-0005-0000-0000-0000E1680000}"/>
    <cellStyle name="Normal 2 2 3 5 2 5 2" xfId="35532" xr:uid="{00000000-0005-0000-0000-0000E2680000}"/>
    <cellStyle name="Normal 2 2 3 5 2 5 3" xfId="53996" xr:uid="{00000000-0005-0000-0000-0000E3680000}"/>
    <cellStyle name="Normal 2 2 3 5 2 6" xfId="23227" xr:uid="{00000000-0005-0000-0000-0000E4680000}"/>
    <cellStyle name="Normal 2 2 3 5 2 7" xfId="41691" xr:uid="{00000000-0005-0000-0000-0000E5680000}"/>
    <cellStyle name="Normal 2 2 3 5 3" xfId="4961" xr:uid="{00000000-0005-0000-0000-0000E6680000}"/>
    <cellStyle name="Normal 2 2 3 5 3 2" xfId="8059" xr:uid="{00000000-0005-0000-0000-0000E7680000}"/>
    <cellStyle name="Normal 2 2 3 5 3 2 2" xfId="14251" xr:uid="{00000000-0005-0000-0000-0000E8680000}"/>
    <cellStyle name="Normal 2 2 3 5 3 2 2 2" xfId="33211" xr:uid="{00000000-0005-0000-0000-0000E9680000}"/>
    <cellStyle name="Normal 2 2 3 5 3 2 2 3" xfId="51675" xr:uid="{00000000-0005-0000-0000-0000EA680000}"/>
    <cellStyle name="Normal 2 2 3 5 3 2 3" xfId="20403" xr:uid="{00000000-0005-0000-0000-0000EB680000}"/>
    <cellStyle name="Normal 2 2 3 5 3 2 3 2" xfId="39363" xr:uid="{00000000-0005-0000-0000-0000EC680000}"/>
    <cellStyle name="Normal 2 2 3 5 3 2 3 3" xfId="57827" xr:uid="{00000000-0005-0000-0000-0000ED680000}"/>
    <cellStyle name="Normal 2 2 3 5 3 2 4" xfId="27058" xr:uid="{00000000-0005-0000-0000-0000EE680000}"/>
    <cellStyle name="Normal 2 2 3 5 3 2 5" xfId="45522" xr:uid="{00000000-0005-0000-0000-0000EF680000}"/>
    <cellStyle name="Normal 2 2 3 5 3 3" xfId="11185" xr:uid="{00000000-0005-0000-0000-0000F0680000}"/>
    <cellStyle name="Normal 2 2 3 5 3 3 2" xfId="30145" xr:uid="{00000000-0005-0000-0000-0000F1680000}"/>
    <cellStyle name="Normal 2 2 3 5 3 3 3" xfId="48609" xr:uid="{00000000-0005-0000-0000-0000F2680000}"/>
    <cellStyle name="Normal 2 2 3 5 3 4" xfId="17337" xr:uid="{00000000-0005-0000-0000-0000F3680000}"/>
    <cellStyle name="Normal 2 2 3 5 3 4 2" xfId="36297" xr:uid="{00000000-0005-0000-0000-0000F4680000}"/>
    <cellStyle name="Normal 2 2 3 5 3 4 3" xfId="54761" xr:uid="{00000000-0005-0000-0000-0000F5680000}"/>
    <cellStyle name="Normal 2 2 3 5 3 5" xfId="23992" xr:uid="{00000000-0005-0000-0000-0000F6680000}"/>
    <cellStyle name="Normal 2 2 3 5 3 6" xfId="42456" xr:uid="{00000000-0005-0000-0000-0000F7680000}"/>
    <cellStyle name="Normal 2 2 3 5 4" xfId="6524" xr:uid="{00000000-0005-0000-0000-0000F8680000}"/>
    <cellStyle name="Normal 2 2 3 5 4 2" xfId="12717" xr:uid="{00000000-0005-0000-0000-0000F9680000}"/>
    <cellStyle name="Normal 2 2 3 5 4 2 2" xfId="31677" xr:uid="{00000000-0005-0000-0000-0000FA680000}"/>
    <cellStyle name="Normal 2 2 3 5 4 2 3" xfId="50141" xr:uid="{00000000-0005-0000-0000-0000FB680000}"/>
    <cellStyle name="Normal 2 2 3 5 4 3" xfId="18869" xr:uid="{00000000-0005-0000-0000-0000FC680000}"/>
    <cellStyle name="Normal 2 2 3 5 4 3 2" xfId="37829" xr:uid="{00000000-0005-0000-0000-0000FD680000}"/>
    <cellStyle name="Normal 2 2 3 5 4 3 3" xfId="56293" xr:uid="{00000000-0005-0000-0000-0000FE680000}"/>
    <cellStyle name="Normal 2 2 3 5 4 4" xfId="25524" xr:uid="{00000000-0005-0000-0000-0000FF680000}"/>
    <cellStyle name="Normal 2 2 3 5 4 5" xfId="43988" xr:uid="{00000000-0005-0000-0000-000000690000}"/>
    <cellStyle name="Normal 2 2 3 5 5" xfId="9651" xr:uid="{00000000-0005-0000-0000-000001690000}"/>
    <cellStyle name="Normal 2 2 3 5 5 2" xfId="28611" xr:uid="{00000000-0005-0000-0000-000002690000}"/>
    <cellStyle name="Normal 2 2 3 5 5 3" xfId="47075" xr:uid="{00000000-0005-0000-0000-000003690000}"/>
    <cellStyle name="Normal 2 2 3 5 6" xfId="15803" xr:uid="{00000000-0005-0000-0000-000004690000}"/>
    <cellStyle name="Normal 2 2 3 5 6 2" xfId="34763" xr:uid="{00000000-0005-0000-0000-000005690000}"/>
    <cellStyle name="Normal 2 2 3 5 6 3" xfId="53227" xr:uid="{00000000-0005-0000-0000-000006690000}"/>
    <cellStyle name="Normal 2 2 3 5 7" xfId="22458" xr:uid="{00000000-0005-0000-0000-000007690000}"/>
    <cellStyle name="Normal 2 2 3 5 8" xfId="40922" xr:uid="{00000000-0005-0000-0000-000008690000}"/>
    <cellStyle name="Normal 2 2 3 6" xfId="2686" xr:uid="{00000000-0005-0000-0000-000009690000}"/>
    <cellStyle name="Normal 2 2 3 6 2" xfId="4131" xr:uid="{00000000-0005-0000-0000-00000A690000}"/>
    <cellStyle name="Normal 2 2 3 6 2 2" xfId="5744" xr:uid="{00000000-0005-0000-0000-00000B690000}"/>
    <cellStyle name="Normal 2 2 3 6 2 2 2" xfId="8829" xr:uid="{00000000-0005-0000-0000-00000C690000}"/>
    <cellStyle name="Normal 2 2 3 6 2 2 2 2" xfId="15021" xr:uid="{00000000-0005-0000-0000-00000D690000}"/>
    <cellStyle name="Normal 2 2 3 6 2 2 2 2 2" xfId="33981" xr:uid="{00000000-0005-0000-0000-00000E690000}"/>
    <cellStyle name="Normal 2 2 3 6 2 2 2 2 3" xfId="52445" xr:uid="{00000000-0005-0000-0000-00000F690000}"/>
    <cellStyle name="Normal 2 2 3 6 2 2 2 3" xfId="21173" xr:uid="{00000000-0005-0000-0000-000010690000}"/>
    <cellStyle name="Normal 2 2 3 6 2 2 2 3 2" xfId="40133" xr:uid="{00000000-0005-0000-0000-000011690000}"/>
    <cellStyle name="Normal 2 2 3 6 2 2 2 3 3" xfId="58597" xr:uid="{00000000-0005-0000-0000-000012690000}"/>
    <cellStyle name="Normal 2 2 3 6 2 2 2 4" xfId="27828" xr:uid="{00000000-0005-0000-0000-000013690000}"/>
    <cellStyle name="Normal 2 2 3 6 2 2 2 5" xfId="46292" xr:uid="{00000000-0005-0000-0000-000014690000}"/>
    <cellStyle name="Normal 2 2 3 6 2 2 3" xfId="11955" xr:uid="{00000000-0005-0000-0000-000015690000}"/>
    <cellStyle name="Normal 2 2 3 6 2 2 3 2" xfId="30915" xr:uid="{00000000-0005-0000-0000-000016690000}"/>
    <cellStyle name="Normal 2 2 3 6 2 2 3 3" xfId="49379" xr:uid="{00000000-0005-0000-0000-000017690000}"/>
    <cellStyle name="Normal 2 2 3 6 2 2 4" xfId="18107" xr:uid="{00000000-0005-0000-0000-000018690000}"/>
    <cellStyle name="Normal 2 2 3 6 2 2 4 2" xfId="37067" xr:uid="{00000000-0005-0000-0000-000019690000}"/>
    <cellStyle name="Normal 2 2 3 6 2 2 4 3" xfId="55531" xr:uid="{00000000-0005-0000-0000-00001A690000}"/>
    <cellStyle name="Normal 2 2 3 6 2 2 5" xfId="24762" xr:uid="{00000000-0005-0000-0000-00001B690000}"/>
    <cellStyle name="Normal 2 2 3 6 2 2 6" xfId="43226" xr:uid="{00000000-0005-0000-0000-00001C690000}"/>
    <cellStyle name="Normal 2 2 3 6 2 3" xfId="7294" xr:uid="{00000000-0005-0000-0000-00001D690000}"/>
    <cellStyle name="Normal 2 2 3 6 2 3 2" xfId="13487" xr:uid="{00000000-0005-0000-0000-00001E690000}"/>
    <cellStyle name="Normal 2 2 3 6 2 3 2 2" xfId="32447" xr:uid="{00000000-0005-0000-0000-00001F690000}"/>
    <cellStyle name="Normal 2 2 3 6 2 3 2 3" xfId="50911" xr:uid="{00000000-0005-0000-0000-000020690000}"/>
    <cellStyle name="Normal 2 2 3 6 2 3 3" xfId="19639" xr:uid="{00000000-0005-0000-0000-000021690000}"/>
    <cellStyle name="Normal 2 2 3 6 2 3 3 2" xfId="38599" xr:uid="{00000000-0005-0000-0000-000022690000}"/>
    <cellStyle name="Normal 2 2 3 6 2 3 3 3" xfId="57063" xr:uid="{00000000-0005-0000-0000-000023690000}"/>
    <cellStyle name="Normal 2 2 3 6 2 3 4" xfId="26294" xr:uid="{00000000-0005-0000-0000-000024690000}"/>
    <cellStyle name="Normal 2 2 3 6 2 3 5" xfId="44758" xr:uid="{00000000-0005-0000-0000-000025690000}"/>
    <cellStyle name="Normal 2 2 3 6 2 4" xfId="10421" xr:uid="{00000000-0005-0000-0000-000026690000}"/>
    <cellStyle name="Normal 2 2 3 6 2 4 2" xfId="29381" xr:uid="{00000000-0005-0000-0000-000027690000}"/>
    <cellStyle name="Normal 2 2 3 6 2 4 3" xfId="47845" xr:uid="{00000000-0005-0000-0000-000028690000}"/>
    <cellStyle name="Normal 2 2 3 6 2 5" xfId="16573" xr:uid="{00000000-0005-0000-0000-000029690000}"/>
    <cellStyle name="Normal 2 2 3 6 2 5 2" xfId="35533" xr:uid="{00000000-0005-0000-0000-00002A690000}"/>
    <cellStyle name="Normal 2 2 3 6 2 5 3" xfId="53997" xr:uid="{00000000-0005-0000-0000-00002B690000}"/>
    <cellStyle name="Normal 2 2 3 6 2 6" xfId="23228" xr:uid="{00000000-0005-0000-0000-00002C690000}"/>
    <cellStyle name="Normal 2 2 3 6 2 7" xfId="41692" xr:uid="{00000000-0005-0000-0000-00002D690000}"/>
    <cellStyle name="Normal 2 2 3 6 3" xfId="4962" xr:uid="{00000000-0005-0000-0000-00002E690000}"/>
    <cellStyle name="Normal 2 2 3 6 3 2" xfId="8060" xr:uid="{00000000-0005-0000-0000-00002F690000}"/>
    <cellStyle name="Normal 2 2 3 6 3 2 2" xfId="14252" xr:uid="{00000000-0005-0000-0000-000030690000}"/>
    <cellStyle name="Normal 2 2 3 6 3 2 2 2" xfId="33212" xr:uid="{00000000-0005-0000-0000-000031690000}"/>
    <cellStyle name="Normal 2 2 3 6 3 2 2 3" xfId="51676" xr:uid="{00000000-0005-0000-0000-000032690000}"/>
    <cellStyle name="Normal 2 2 3 6 3 2 3" xfId="20404" xr:uid="{00000000-0005-0000-0000-000033690000}"/>
    <cellStyle name="Normal 2 2 3 6 3 2 3 2" xfId="39364" xr:uid="{00000000-0005-0000-0000-000034690000}"/>
    <cellStyle name="Normal 2 2 3 6 3 2 3 3" xfId="57828" xr:uid="{00000000-0005-0000-0000-000035690000}"/>
    <cellStyle name="Normal 2 2 3 6 3 2 4" xfId="27059" xr:uid="{00000000-0005-0000-0000-000036690000}"/>
    <cellStyle name="Normal 2 2 3 6 3 2 5" xfId="45523" xr:uid="{00000000-0005-0000-0000-000037690000}"/>
    <cellStyle name="Normal 2 2 3 6 3 3" xfId="11186" xr:uid="{00000000-0005-0000-0000-000038690000}"/>
    <cellStyle name="Normal 2 2 3 6 3 3 2" xfId="30146" xr:uid="{00000000-0005-0000-0000-000039690000}"/>
    <cellStyle name="Normal 2 2 3 6 3 3 3" xfId="48610" xr:uid="{00000000-0005-0000-0000-00003A690000}"/>
    <cellStyle name="Normal 2 2 3 6 3 4" xfId="17338" xr:uid="{00000000-0005-0000-0000-00003B690000}"/>
    <cellStyle name="Normal 2 2 3 6 3 4 2" xfId="36298" xr:uid="{00000000-0005-0000-0000-00003C690000}"/>
    <cellStyle name="Normal 2 2 3 6 3 4 3" xfId="54762" xr:uid="{00000000-0005-0000-0000-00003D690000}"/>
    <cellStyle name="Normal 2 2 3 6 3 5" xfId="23993" xr:uid="{00000000-0005-0000-0000-00003E690000}"/>
    <cellStyle name="Normal 2 2 3 6 3 6" xfId="42457" xr:uid="{00000000-0005-0000-0000-00003F690000}"/>
    <cellStyle name="Normal 2 2 3 6 4" xfId="6525" xr:uid="{00000000-0005-0000-0000-000040690000}"/>
    <cellStyle name="Normal 2 2 3 6 4 2" xfId="12718" xr:uid="{00000000-0005-0000-0000-000041690000}"/>
    <cellStyle name="Normal 2 2 3 6 4 2 2" xfId="31678" xr:uid="{00000000-0005-0000-0000-000042690000}"/>
    <cellStyle name="Normal 2 2 3 6 4 2 3" xfId="50142" xr:uid="{00000000-0005-0000-0000-000043690000}"/>
    <cellStyle name="Normal 2 2 3 6 4 3" xfId="18870" xr:uid="{00000000-0005-0000-0000-000044690000}"/>
    <cellStyle name="Normal 2 2 3 6 4 3 2" xfId="37830" xr:uid="{00000000-0005-0000-0000-000045690000}"/>
    <cellStyle name="Normal 2 2 3 6 4 3 3" xfId="56294" xr:uid="{00000000-0005-0000-0000-000046690000}"/>
    <cellStyle name="Normal 2 2 3 6 4 4" xfId="25525" xr:uid="{00000000-0005-0000-0000-000047690000}"/>
    <cellStyle name="Normal 2 2 3 6 4 5" xfId="43989" xr:uid="{00000000-0005-0000-0000-000048690000}"/>
    <cellStyle name="Normal 2 2 3 6 5" xfId="9652" xr:uid="{00000000-0005-0000-0000-000049690000}"/>
    <cellStyle name="Normal 2 2 3 6 5 2" xfId="28612" xr:uid="{00000000-0005-0000-0000-00004A690000}"/>
    <cellStyle name="Normal 2 2 3 6 5 3" xfId="47076" xr:uid="{00000000-0005-0000-0000-00004B690000}"/>
    <cellStyle name="Normal 2 2 3 6 6" xfId="15804" xr:uid="{00000000-0005-0000-0000-00004C690000}"/>
    <cellStyle name="Normal 2 2 3 6 6 2" xfId="34764" xr:uid="{00000000-0005-0000-0000-00004D690000}"/>
    <cellStyle name="Normal 2 2 3 6 6 3" xfId="53228" xr:uid="{00000000-0005-0000-0000-00004E690000}"/>
    <cellStyle name="Normal 2 2 3 6 7" xfId="22459" xr:uid="{00000000-0005-0000-0000-00004F690000}"/>
    <cellStyle name="Normal 2 2 3 6 8" xfId="40923" xr:uid="{00000000-0005-0000-0000-000050690000}"/>
    <cellStyle name="Normal 2 2 3 7" xfId="2687" xr:uid="{00000000-0005-0000-0000-000051690000}"/>
    <cellStyle name="Normal 2 2 3 7 2" xfId="2688" xr:uid="{00000000-0005-0000-0000-000052690000}"/>
    <cellStyle name="Normal 2 2 3 8" xfId="2689" xr:uid="{00000000-0005-0000-0000-000053690000}"/>
    <cellStyle name="Normal 2 2 3 8 2" xfId="2690" xr:uid="{00000000-0005-0000-0000-000054690000}"/>
    <cellStyle name="Normal 2 2 3 9" xfId="4126" xr:uid="{00000000-0005-0000-0000-000055690000}"/>
    <cellStyle name="Normal 2 2 3 9 2" xfId="5739" xr:uid="{00000000-0005-0000-0000-000056690000}"/>
    <cellStyle name="Normal 2 2 3 9 2 2" xfId="8824" xr:uid="{00000000-0005-0000-0000-000057690000}"/>
    <cellStyle name="Normal 2 2 3 9 2 2 2" xfId="15016" xr:uid="{00000000-0005-0000-0000-000058690000}"/>
    <cellStyle name="Normal 2 2 3 9 2 2 2 2" xfId="33976" xr:uid="{00000000-0005-0000-0000-000059690000}"/>
    <cellStyle name="Normal 2 2 3 9 2 2 2 3" xfId="52440" xr:uid="{00000000-0005-0000-0000-00005A690000}"/>
    <cellStyle name="Normal 2 2 3 9 2 2 3" xfId="21168" xr:uid="{00000000-0005-0000-0000-00005B690000}"/>
    <cellStyle name="Normal 2 2 3 9 2 2 3 2" xfId="40128" xr:uid="{00000000-0005-0000-0000-00005C690000}"/>
    <cellStyle name="Normal 2 2 3 9 2 2 3 3" xfId="58592" xr:uid="{00000000-0005-0000-0000-00005D690000}"/>
    <cellStyle name="Normal 2 2 3 9 2 2 4" xfId="27823" xr:uid="{00000000-0005-0000-0000-00005E690000}"/>
    <cellStyle name="Normal 2 2 3 9 2 2 5" xfId="46287" xr:uid="{00000000-0005-0000-0000-00005F690000}"/>
    <cellStyle name="Normal 2 2 3 9 2 3" xfId="11950" xr:uid="{00000000-0005-0000-0000-000060690000}"/>
    <cellStyle name="Normal 2 2 3 9 2 3 2" xfId="30910" xr:uid="{00000000-0005-0000-0000-000061690000}"/>
    <cellStyle name="Normal 2 2 3 9 2 3 3" xfId="49374" xr:uid="{00000000-0005-0000-0000-000062690000}"/>
    <cellStyle name="Normal 2 2 3 9 2 4" xfId="18102" xr:uid="{00000000-0005-0000-0000-000063690000}"/>
    <cellStyle name="Normal 2 2 3 9 2 4 2" xfId="37062" xr:uid="{00000000-0005-0000-0000-000064690000}"/>
    <cellStyle name="Normal 2 2 3 9 2 4 3" xfId="55526" xr:uid="{00000000-0005-0000-0000-000065690000}"/>
    <cellStyle name="Normal 2 2 3 9 2 5" xfId="24757" xr:uid="{00000000-0005-0000-0000-000066690000}"/>
    <cellStyle name="Normal 2 2 3 9 2 6" xfId="43221" xr:uid="{00000000-0005-0000-0000-000067690000}"/>
    <cellStyle name="Normal 2 2 3 9 3" xfId="7289" xr:uid="{00000000-0005-0000-0000-000068690000}"/>
    <cellStyle name="Normal 2 2 3 9 3 2" xfId="13482" xr:uid="{00000000-0005-0000-0000-000069690000}"/>
    <cellStyle name="Normal 2 2 3 9 3 2 2" xfId="32442" xr:uid="{00000000-0005-0000-0000-00006A690000}"/>
    <cellStyle name="Normal 2 2 3 9 3 2 3" xfId="50906" xr:uid="{00000000-0005-0000-0000-00006B690000}"/>
    <cellStyle name="Normal 2 2 3 9 3 3" xfId="19634" xr:uid="{00000000-0005-0000-0000-00006C690000}"/>
    <cellStyle name="Normal 2 2 3 9 3 3 2" xfId="38594" xr:uid="{00000000-0005-0000-0000-00006D690000}"/>
    <cellStyle name="Normal 2 2 3 9 3 3 3" xfId="57058" xr:uid="{00000000-0005-0000-0000-00006E690000}"/>
    <cellStyle name="Normal 2 2 3 9 3 4" xfId="26289" xr:uid="{00000000-0005-0000-0000-00006F690000}"/>
    <cellStyle name="Normal 2 2 3 9 3 5" xfId="44753" xr:uid="{00000000-0005-0000-0000-000070690000}"/>
    <cellStyle name="Normal 2 2 3 9 4" xfId="10416" xr:uid="{00000000-0005-0000-0000-000071690000}"/>
    <cellStyle name="Normal 2 2 3 9 4 2" xfId="29376" xr:uid="{00000000-0005-0000-0000-000072690000}"/>
    <cellStyle name="Normal 2 2 3 9 4 3" xfId="47840" xr:uid="{00000000-0005-0000-0000-000073690000}"/>
    <cellStyle name="Normal 2 2 3 9 5" xfId="16568" xr:uid="{00000000-0005-0000-0000-000074690000}"/>
    <cellStyle name="Normal 2 2 3 9 5 2" xfId="35528" xr:uid="{00000000-0005-0000-0000-000075690000}"/>
    <cellStyle name="Normal 2 2 3 9 5 3" xfId="53992" xr:uid="{00000000-0005-0000-0000-000076690000}"/>
    <cellStyle name="Normal 2 2 3 9 6" xfId="23223" xr:uid="{00000000-0005-0000-0000-000077690000}"/>
    <cellStyle name="Normal 2 2 3 9 7" xfId="41687" xr:uid="{00000000-0005-0000-0000-000078690000}"/>
    <cellStyle name="Normal 2 2 4" xfId="2691" xr:uid="{00000000-0005-0000-0000-000079690000}"/>
    <cellStyle name="Normal 2 2 4 10" xfId="22460" xr:uid="{00000000-0005-0000-0000-00007A690000}"/>
    <cellStyle name="Normal 2 2 4 11" xfId="40924" xr:uid="{00000000-0005-0000-0000-00007B690000}"/>
    <cellStyle name="Normal 2 2 4 2" xfId="2692" xr:uid="{00000000-0005-0000-0000-00007C690000}"/>
    <cellStyle name="Normal 2 2 4 2 2" xfId="4133" xr:uid="{00000000-0005-0000-0000-00007D690000}"/>
    <cellStyle name="Normal 2 2 4 2 2 2" xfId="5746" xr:uid="{00000000-0005-0000-0000-00007E690000}"/>
    <cellStyle name="Normal 2 2 4 2 2 2 2" xfId="8831" xr:uid="{00000000-0005-0000-0000-00007F690000}"/>
    <cellStyle name="Normal 2 2 4 2 2 2 2 2" xfId="15023" xr:uid="{00000000-0005-0000-0000-000080690000}"/>
    <cellStyle name="Normal 2 2 4 2 2 2 2 2 2" xfId="33983" xr:uid="{00000000-0005-0000-0000-000081690000}"/>
    <cellStyle name="Normal 2 2 4 2 2 2 2 2 3" xfId="52447" xr:uid="{00000000-0005-0000-0000-000082690000}"/>
    <cellStyle name="Normal 2 2 4 2 2 2 2 3" xfId="21175" xr:uid="{00000000-0005-0000-0000-000083690000}"/>
    <cellStyle name="Normal 2 2 4 2 2 2 2 3 2" xfId="40135" xr:uid="{00000000-0005-0000-0000-000084690000}"/>
    <cellStyle name="Normal 2 2 4 2 2 2 2 3 3" xfId="58599" xr:uid="{00000000-0005-0000-0000-000085690000}"/>
    <cellStyle name="Normal 2 2 4 2 2 2 2 4" xfId="27830" xr:uid="{00000000-0005-0000-0000-000086690000}"/>
    <cellStyle name="Normal 2 2 4 2 2 2 2 5" xfId="46294" xr:uid="{00000000-0005-0000-0000-000087690000}"/>
    <cellStyle name="Normal 2 2 4 2 2 2 3" xfId="11957" xr:uid="{00000000-0005-0000-0000-000088690000}"/>
    <cellStyle name="Normal 2 2 4 2 2 2 3 2" xfId="30917" xr:uid="{00000000-0005-0000-0000-000089690000}"/>
    <cellStyle name="Normal 2 2 4 2 2 2 3 3" xfId="49381" xr:uid="{00000000-0005-0000-0000-00008A690000}"/>
    <cellStyle name="Normal 2 2 4 2 2 2 4" xfId="18109" xr:uid="{00000000-0005-0000-0000-00008B690000}"/>
    <cellStyle name="Normal 2 2 4 2 2 2 4 2" xfId="37069" xr:uid="{00000000-0005-0000-0000-00008C690000}"/>
    <cellStyle name="Normal 2 2 4 2 2 2 4 3" xfId="55533" xr:uid="{00000000-0005-0000-0000-00008D690000}"/>
    <cellStyle name="Normal 2 2 4 2 2 2 5" xfId="24764" xr:uid="{00000000-0005-0000-0000-00008E690000}"/>
    <cellStyle name="Normal 2 2 4 2 2 2 6" xfId="43228" xr:uid="{00000000-0005-0000-0000-00008F690000}"/>
    <cellStyle name="Normal 2 2 4 2 2 3" xfId="7296" xr:uid="{00000000-0005-0000-0000-000090690000}"/>
    <cellStyle name="Normal 2 2 4 2 2 3 2" xfId="13489" xr:uid="{00000000-0005-0000-0000-000091690000}"/>
    <cellStyle name="Normal 2 2 4 2 2 3 2 2" xfId="32449" xr:uid="{00000000-0005-0000-0000-000092690000}"/>
    <cellStyle name="Normal 2 2 4 2 2 3 2 3" xfId="50913" xr:uid="{00000000-0005-0000-0000-000093690000}"/>
    <cellStyle name="Normal 2 2 4 2 2 3 3" xfId="19641" xr:uid="{00000000-0005-0000-0000-000094690000}"/>
    <cellStyle name="Normal 2 2 4 2 2 3 3 2" xfId="38601" xr:uid="{00000000-0005-0000-0000-000095690000}"/>
    <cellStyle name="Normal 2 2 4 2 2 3 3 3" xfId="57065" xr:uid="{00000000-0005-0000-0000-000096690000}"/>
    <cellStyle name="Normal 2 2 4 2 2 3 4" xfId="26296" xr:uid="{00000000-0005-0000-0000-000097690000}"/>
    <cellStyle name="Normal 2 2 4 2 2 3 5" xfId="44760" xr:uid="{00000000-0005-0000-0000-000098690000}"/>
    <cellStyle name="Normal 2 2 4 2 2 4" xfId="10423" xr:uid="{00000000-0005-0000-0000-000099690000}"/>
    <cellStyle name="Normal 2 2 4 2 2 4 2" xfId="29383" xr:uid="{00000000-0005-0000-0000-00009A690000}"/>
    <cellStyle name="Normal 2 2 4 2 2 4 3" xfId="47847" xr:uid="{00000000-0005-0000-0000-00009B690000}"/>
    <cellStyle name="Normal 2 2 4 2 2 5" xfId="16575" xr:uid="{00000000-0005-0000-0000-00009C690000}"/>
    <cellStyle name="Normal 2 2 4 2 2 5 2" xfId="35535" xr:uid="{00000000-0005-0000-0000-00009D690000}"/>
    <cellStyle name="Normal 2 2 4 2 2 5 3" xfId="53999" xr:uid="{00000000-0005-0000-0000-00009E690000}"/>
    <cellStyle name="Normal 2 2 4 2 2 6" xfId="23230" xr:uid="{00000000-0005-0000-0000-00009F690000}"/>
    <cellStyle name="Normal 2 2 4 2 2 7" xfId="41694" xr:uid="{00000000-0005-0000-0000-0000A0690000}"/>
    <cellStyle name="Normal 2 2 4 2 3" xfId="4964" xr:uid="{00000000-0005-0000-0000-0000A1690000}"/>
    <cellStyle name="Normal 2 2 4 2 3 2" xfId="8062" xr:uid="{00000000-0005-0000-0000-0000A2690000}"/>
    <cellStyle name="Normal 2 2 4 2 3 2 2" xfId="14254" xr:uid="{00000000-0005-0000-0000-0000A3690000}"/>
    <cellStyle name="Normal 2 2 4 2 3 2 2 2" xfId="33214" xr:uid="{00000000-0005-0000-0000-0000A4690000}"/>
    <cellStyle name="Normal 2 2 4 2 3 2 2 3" xfId="51678" xr:uid="{00000000-0005-0000-0000-0000A5690000}"/>
    <cellStyle name="Normal 2 2 4 2 3 2 3" xfId="20406" xr:uid="{00000000-0005-0000-0000-0000A6690000}"/>
    <cellStyle name="Normal 2 2 4 2 3 2 3 2" xfId="39366" xr:uid="{00000000-0005-0000-0000-0000A7690000}"/>
    <cellStyle name="Normal 2 2 4 2 3 2 3 3" xfId="57830" xr:uid="{00000000-0005-0000-0000-0000A8690000}"/>
    <cellStyle name="Normal 2 2 4 2 3 2 4" xfId="27061" xr:uid="{00000000-0005-0000-0000-0000A9690000}"/>
    <cellStyle name="Normal 2 2 4 2 3 2 5" xfId="45525" xr:uid="{00000000-0005-0000-0000-0000AA690000}"/>
    <cellStyle name="Normal 2 2 4 2 3 3" xfId="11188" xr:uid="{00000000-0005-0000-0000-0000AB690000}"/>
    <cellStyle name="Normal 2 2 4 2 3 3 2" xfId="30148" xr:uid="{00000000-0005-0000-0000-0000AC690000}"/>
    <cellStyle name="Normal 2 2 4 2 3 3 3" xfId="48612" xr:uid="{00000000-0005-0000-0000-0000AD690000}"/>
    <cellStyle name="Normal 2 2 4 2 3 4" xfId="17340" xr:uid="{00000000-0005-0000-0000-0000AE690000}"/>
    <cellStyle name="Normal 2 2 4 2 3 4 2" xfId="36300" xr:uid="{00000000-0005-0000-0000-0000AF690000}"/>
    <cellStyle name="Normal 2 2 4 2 3 4 3" xfId="54764" xr:uid="{00000000-0005-0000-0000-0000B0690000}"/>
    <cellStyle name="Normal 2 2 4 2 3 5" xfId="23995" xr:uid="{00000000-0005-0000-0000-0000B1690000}"/>
    <cellStyle name="Normal 2 2 4 2 3 6" xfId="42459" xr:uid="{00000000-0005-0000-0000-0000B2690000}"/>
    <cellStyle name="Normal 2 2 4 2 4" xfId="6527" xr:uid="{00000000-0005-0000-0000-0000B3690000}"/>
    <cellStyle name="Normal 2 2 4 2 4 2" xfId="12720" xr:uid="{00000000-0005-0000-0000-0000B4690000}"/>
    <cellStyle name="Normal 2 2 4 2 4 2 2" xfId="31680" xr:uid="{00000000-0005-0000-0000-0000B5690000}"/>
    <cellStyle name="Normal 2 2 4 2 4 2 3" xfId="50144" xr:uid="{00000000-0005-0000-0000-0000B6690000}"/>
    <cellStyle name="Normal 2 2 4 2 4 3" xfId="18872" xr:uid="{00000000-0005-0000-0000-0000B7690000}"/>
    <cellStyle name="Normal 2 2 4 2 4 3 2" xfId="37832" xr:uid="{00000000-0005-0000-0000-0000B8690000}"/>
    <cellStyle name="Normal 2 2 4 2 4 3 3" xfId="56296" xr:uid="{00000000-0005-0000-0000-0000B9690000}"/>
    <cellStyle name="Normal 2 2 4 2 4 4" xfId="25527" xr:uid="{00000000-0005-0000-0000-0000BA690000}"/>
    <cellStyle name="Normal 2 2 4 2 4 5" xfId="43991" xr:uid="{00000000-0005-0000-0000-0000BB690000}"/>
    <cellStyle name="Normal 2 2 4 2 5" xfId="9654" xr:uid="{00000000-0005-0000-0000-0000BC690000}"/>
    <cellStyle name="Normal 2 2 4 2 5 2" xfId="28614" xr:uid="{00000000-0005-0000-0000-0000BD690000}"/>
    <cellStyle name="Normal 2 2 4 2 5 3" xfId="47078" xr:uid="{00000000-0005-0000-0000-0000BE690000}"/>
    <cellStyle name="Normal 2 2 4 2 6" xfId="15806" xr:uid="{00000000-0005-0000-0000-0000BF690000}"/>
    <cellStyle name="Normal 2 2 4 2 6 2" xfId="34766" xr:uid="{00000000-0005-0000-0000-0000C0690000}"/>
    <cellStyle name="Normal 2 2 4 2 6 3" xfId="53230" xr:uid="{00000000-0005-0000-0000-0000C1690000}"/>
    <cellStyle name="Normal 2 2 4 2 7" xfId="22461" xr:uid="{00000000-0005-0000-0000-0000C2690000}"/>
    <cellStyle name="Normal 2 2 4 2 8" xfId="40925" xr:uid="{00000000-0005-0000-0000-0000C3690000}"/>
    <cellStyle name="Normal 2 2 4 3" xfId="2693" xr:uid="{00000000-0005-0000-0000-0000C4690000}"/>
    <cellStyle name="Normal 2 2 4 3 2" xfId="2694" xr:uid="{00000000-0005-0000-0000-0000C5690000}"/>
    <cellStyle name="Normal 2 2 4 4" xfId="2695" xr:uid="{00000000-0005-0000-0000-0000C6690000}"/>
    <cellStyle name="Normal 2 2 4 4 2" xfId="2696" xr:uid="{00000000-0005-0000-0000-0000C7690000}"/>
    <cellStyle name="Normal 2 2 4 5" xfId="4132" xr:uid="{00000000-0005-0000-0000-0000C8690000}"/>
    <cellStyle name="Normal 2 2 4 5 2" xfId="5745" xr:uid="{00000000-0005-0000-0000-0000C9690000}"/>
    <cellStyle name="Normal 2 2 4 5 2 2" xfId="8830" xr:uid="{00000000-0005-0000-0000-0000CA690000}"/>
    <cellStyle name="Normal 2 2 4 5 2 2 2" xfId="15022" xr:uid="{00000000-0005-0000-0000-0000CB690000}"/>
    <cellStyle name="Normal 2 2 4 5 2 2 2 2" xfId="33982" xr:uid="{00000000-0005-0000-0000-0000CC690000}"/>
    <cellStyle name="Normal 2 2 4 5 2 2 2 3" xfId="52446" xr:uid="{00000000-0005-0000-0000-0000CD690000}"/>
    <cellStyle name="Normal 2 2 4 5 2 2 3" xfId="21174" xr:uid="{00000000-0005-0000-0000-0000CE690000}"/>
    <cellStyle name="Normal 2 2 4 5 2 2 3 2" xfId="40134" xr:uid="{00000000-0005-0000-0000-0000CF690000}"/>
    <cellStyle name="Normal 2 2 4 5 2 2 3 3" xfId="58598" xr:uid="{00000000-0005-0000-0000-0000D0690000}"/>
    <cellStyle name="Normal 2 2 4 5 2 2 4" xfId="27829" xr:uid="{00000000-0005-0000-0000-0000D1690000}"/>
    <cellStyle name="Normal 2 2 4 5 2 2 5" xfId="46293" xr:uid="{00000000-0005-0000-0000-0000D2690000}"/>
    <cellStyle name="Normal 2 2 4 5 2 3" xfId="11956" xr:uid="{00000000-0005-0000-0000-0000D3690000}"/>
    <cellStyle name="Normal 2 2 4 5 2 3 2" xfId="30916" xr:uid="{00000000-0005-0000-0000-0000D4690000}"/>
    <cellStyle name="Normal 2 2 4 5 2 3 3" xfId="49380" xr:uid="{00000000-0005-0000-0000-0000D5690000}"/>
    <cellStyle name="Normal 2 2 4 5 2 4" xfId="18108" xr:uid="{00000000-0005-0000-0000-0000D6690000}"/>
    <cellStyle name="Normal 2 2 4 5 2 4 2" xfId="37068" xr:uid="{00000000-0005-0000-0000-0000D7690000}"/>
    <cellStyle name="Normal 2 2 4 5 2 4 3" xfId="55532" xr:uid="{00000000-0005-0000-0000-0000D8690000}"/>
    <cellStyle name="Normal 2 2 4 5 2 5" xfId="24763" xr:uid="{00000000-0005-0000-0000-0000D9690000}"/>
    <cellStyle name="Normal 2 2 4 5 2 6" xfId="43227" xr:uid="{00000000-0005-0000-0000-0000DA690000}"/>
    <cellStyle name="Normal 2 2 4 5 3" xfId="7295" xr:uid="{00000000-0005-0000-0000-0000DB690000}"/>
    <cellStyle name="Normal 2 2 4 5 3 2" xfId="13488" xr:uid="{00000000-0005-0000-0000-0000DC690000}"/>
    <cellStyle name="Normal 2 2 4 5 3 2 2" xfId="32448" xr:uid="{00000000-0005-0000-0000-0000DD690000}"/>
    <cellStyle name="Normal 2 2 4 5 3 2 3" xfId="50912" xr:uid="{00000000-0005-0000-0000-0000DE690000}"/>
    <cellStyle name="Normal 2 2 4 5 3 3" xfId="19640" xr:uid="{00000000-0005-0000-0000-0000DF690000}"/>
    <cellStyle name="Normal 2 2 4 5 3 3 2" xfId="38600" xr:uid="{00000000-0005-0000-0000-0000E0690000}"/>
    <cellStyle name="Normal 2 2 4 5 3 3 3" xfId="57064" xr:uid="{00000000-0005-0000-0000-0000E1690000}"/>
    <cellStyle name="Normal 2 2 4 5 3 4" xfId="26295" xr:uid="{00000000-0005-0000-0000-0000E2690000}"/>
    <cellStyle name="Normal 2 2 4 5 3 5" xfId="44759" xr:uid="{00000000-0005-0000-0000-0000E3690000}"/>
    <cellStyle name="Normal 2 2 4 5 4" xfId="10422" xr:uid="{00000000-0005-0000-0000-0000E4690000}"/>
    <cellStyle name="Normal 2 2 4 5 4 2" xfId="29382" xr:uid="{00000000-0005-0000-0000-0000E5690000}"/>
    <cellStyle name="Normal 2 2 4 5 4 3" xfId="47846" xr:uid="{00000000-0005-0000-0000-0000E6690000}"/>
    <cellStyle name="Normal 2 2 4 5 5" xfId="16574" xr:uid="{00000000-0005-0000-0000-0000E7690000}"/>
    <cellStyle name="Normal 2 2 4 5 5 2" xfId="35534" xr:uid="{00000000-0005-0000-0000-0000E8690000}"/>
    <cellStyle name="Normal 2 2 4 5 5 3" xfId="53998" xr:uid="{00000000-0005-0000-0000-0000E9690000}"/>
    <cellStyle name="Normal 2 2 4 5 6" xfId="23229" xr:uid="{00000000-0005-0000-0000-0000EA690000}"/>
    <cellStyle name="Normal 2 2 4 5 7" xfId="41693" xr:uid="{00000000-0005-0000-0000-0000EB690000}"/>
    <cellStyle name="Normal 2 2 4 6" xfId="4963" xr:uid="{00000000-0005-0000-0000-0000EC690000}"/>
    <cellStyle name="Normal 2 2 4 6 2" xfId="8061" xr:uid="{00000000-0005-0000-0000-0000ED690000}"/>
    <cellStyle name="Normal 2 2 4 6 2 2" xfId="14253" xr:uid="{00000000-0005-0000-0000-0000EE690000}"/>
    <cellStyle name="Normal 2 2 4 6 2 2 2" xfId="33213" xr:uid="{00000000-0005-0000-0000-0000EF690000}"/>
    <cellStyle name="Normal 2 2 4 6 2 2 3" xfId="51677" xr:uid="{00000000-0005-0000-0000-0000F0690000}"/>
    <cellStyle name="Normal 2 2 4 6 2 3" xfId="20405" xr:uid="{00000000-0005-0000-0000-0000F1690000}"/>
    <cellStyle name="Normal 2 2 4 6 2 3 2" xfId="39365" xr:uid="{00000000-0005-0000-0000-0000F2690000}"/>
    <cellStyle name="Normal 2 2 4 6 2 3 3" xfId="57829" xr:uid="{00000000-0005-0000-0000-0000F3690000}"/>
    <cellStyle name="Normal 2 2 4 6 2 4" xfId="27060" xr:uid="{00000000-0005-0000-0000-0000F4690000}"/>
    <cellStyle name="Normal 2 2 4 6 2 5" xfId="45524" xr:uid="{00000000-0005-0000-0000-0000F5690000}"/>
    <cellStyle name="Normal 2 2 4 6 3" xfId="11187" xr:uid="{00000000-0005-0000-0000-0000F6690000}"/>
    <cellStyle name="Normal 2 2 4 6 3 2" xfId="30147" xr:uid="{00000000-0005-0000-0000-0000F7690000}"/>
    <cellStyle name="Normal 2 2 4 6 3 3" xfId="48611" xr:uid="{00000000-0005-0000-0000-0000F8690000}"/>
    <cellStyle name="Normal 2 2 4 6 4" xfId="17339" xr:uid="{00000000-0005-0000-0000-0000F9690000}"/>
    <cellStyle name="Normal 2 2 4 6 4 2" xfId="36299" xr:uid="{00000000-0005-0000-0000-0000FA690000}"/>
    <cellStyle name="Normal 2 2 4 6 4 3" xfId="54763" xr:uid="{00000000-0005-0000-0000-0000FB690000}"/>
    <cellStyle name="Normal 2 2 4 6 5" xfId="23994" xr:uid="{00000000-0005-0000-0000-0000FC690000}"/>
    <cellStyle name="Normal 2 2 4 6 6" xfId="42458" xr:uid="{00000000-0005-0000-0000-0000FD690000}"/>
    <cellStyle name="Normal 2 2 4 7" xfId="6526" xr:uid="{00000000-0005-0000-0000-0000FE690000}"/>
    <cellStyle name="Normal 2 2 4 7 2" xfId="12719" xr:uid="{00000000-0005-0000-0000-0000FF690000}"/>
    <cellStyle name="Normal 2 2 4 7 2 2" xfId="31679" xr:uid="{00000000-0005-0000-0000-0000006A0000}"/>
    <cellStyle name="Normal 2 2 4 7 2 3" xfId="50143" xr:uid="{00000000-0005-0000-0000-0000016A0000}"/>
    <cellStyle name="Normal 2 2 4 7 3" xfId="18871" xr:uid="{00000000-0005-0000-0000-0000026A0000}"/>
    <cellStyle name="Normal 2 2 4 7 3 2" xfId="37831" xr:uid="{00000000-0005-0000-0000-0000036A0000}"/>
    <cellStyle name="Normal 2 2 4 7 3 3" xfId="56295" xr:uid="{00000000-0005-0000-0000-0000046A0000}"/>
    <cellStyle name="Normal 2 2 4 7 4" xfId="25526" xr:uid="{00000000-0005-0000-0000-0000056A0000}"/>
    <cellStyle name="Normal 2 2 4 7 5" xfId="43990" xr:uid="{00000000-0005-0000-0000-0000066A0000}"/>
    <cellStyle name="Normal 2 2 4 8" xfId="9653" xr:uid="{00000000-0005-0000-0000-0000076A0000}"/>
    <cellStyle name="Normal 2 2 4 8 2" xfId="28613" xr:uid="{00000000-0005-0000-0000-0000086A0000}"/>
    <cellStyle name="Normal 2 2 4 8 3" xfId="47077" xr:uid="{00000000-0005-0000-0000-0000096A0000}"/>
    <cellStyle name="Normal 2 2 4 9" xfId="15805" xr:uid="{00000000-0005-0000-0000-00000A6A0000}"/>
    <cellStyle name="Normal 2 2 4 9 2" xfId="34765" xr:uid="{00000000-0005-0000-0000-00000B6A0000}"/>
    <cellStyle name="Normal 2 2 4 9 3" xfId="53229" xr:uid="{00000000-0005-0000-0000-00000C6A0000}"/>
    <cellStyle name="Normal 2 2 5" xfId="2697" xr:uid="{00000000-0005-0000-0000-00000D6A0000}"/>
    <cellStyle name="Normal 2 2 5 10" xfId="40926" xr:uid="{00000000-0005-0000-0000-00000E6A0000}"/>
    <cellStyle name="Normal 2 2 5 2" xfId="2698" xr:uid="{00000000-0005-0000-0000-00000F6A0000}"/>
    <cellStyle name="Normal 2 2 5 2 2" xfId="4135" xr:uid="{00000000-0005-0000-0000-0000106A0000}"/>
    <cellStyle name="Normal 2 2 5 2 2 2" xfId="5748" xr:uid="{00000000-0005-0000-0000-0000116A0000}"/>
    <cellStyle name="Normal 2 2 5 2 2 2 2" xfId="8833" xr:uid="{00000000-0005-0000-0000-0000126A0000}"/>
    <cellStyle name="Normal 2 2 5 2 2 2 2 2" xfId="15025" xr:uid="{00000000-0005-0000-0000-0000136A0000}"/>
    <cellStyle name="Normal 2 2 5 2 2 2 2 2 2" xfId="33985" xr:uid="{00000000-0005-0000-0000-0000146A0000}"/>
    <cellStyle name="Normal 2 2 5 2 2 2 2 2 3" xfId="52449" xr:uid="{00000000-0005-0000-0000-0000156A0000}"/>
    <cellStyle name="Normal 2 2 5 2 2 2 2 3" xfId="21177" xr:uid="{00000000-0005-0000-0000-0000166A0000}"/>
    <cellStyle name="Normal 2 2 5 2 2 2 2 3 2" xfId="40137" xr:uid="{00000000-0005-0000-0000-0000176A0000}"/>
    <cellStyle name="Normal 2 2 5 2 2 2 2 3 3" xfId="58601" xr:uid="{00000000-0005-0000-0000-0000186A0000}"/>
    <cellStyle name="Normal 2 2 5 2 2 2 2 4" xfId="27832" xr:uid="{00000000-0005-0000-0000-0000196A0000}"/>
    <cellStyle name="Normal 2 2 5 2 2 2 2 5" xfId="46296" xr:uid="{00000000-0005-0000-0000-00001A6A0000}"/>
    <cellStyle name="Normal 2 2 5 2 2 2 3" xfId="11959" xr:uid="{00000000-0005-0000-0000-00001B6A0000}"/>
    <cellStyle name="Normal 2 2 5 2 2 2 3 2" xfId="30919" xr:uid="{00000000-0005-0000-0000-00001C6A0000}"/>
    <cellStyle name="Normal 2 2 5 2 2 2 3 3" xfId="49383" xr:uid="{00000000-0005-0000-0000-00001D6A0000}"/>
    <cellStyle name="Normal 2 2 5 2 2 2 4" xfId="18111" xr:uid="{00000000-0005-0000-0000-00001E6A0000}"/>
    <cellStyle name="Normal 2 2 5 2 2 2 4 2" xfId="37071" xr:uid="{00000000-0005-0000-0000-00001F6A0000}"/>
    <cellStyle name="Normal 2 2 5 2 2 2 4 3" xfId="55535" xr:uid="{00000000-0005-0000-0000-0000206A0000}"/>
    <cellStyle name="Normal 2 2 5 2 2 2 5" xfId="24766" xr:uid="{00000000-0005-0000-0000-0000216A0000}"/>
    <cellStyle name="Normal 2 2 5 2 2 2 6" xfId="43230" xr:uid="{00000000-0005-0000-0000-0000226A0000}"/>
    <cellStyle name="Normal 2 2 5 2 2 3" xfId="7298" xr:uid="{00000000-0005-0000-0000-0000236A0000}"/>
    <cellStyle name="Normal 2 2 5 2 2 3 2" xfId="13491" xr:uid="{00000000-0005-0000-0000-0000246A0000}"/>
    <cellStyle name="Normal 2 2 5 2 2 3 2 2" xfId="32451" xr:uid="{00000000-0005-0000-0000-0000256A0000}"/>
    <cellStyle name="Normal 2 2 5 2 2 3 2 3" xfId="50915" xr:uid="{00000000-0005-0000-0000-0000266A0000}"/>
    <cellStyle name="Normal 2 2 5 2 2 3 3" xfId="19643" xr:uid="{00000000-0005-0000-0000-0000276A0000}"/>
    <cellStyle name="Normal 2 2 5 2 2 3 3 2" xfId="38603" xr:uid="{00000000-0005-0000-0000-0000286A0000}"/>
    <cellStyle name="Normal 2 2 5 2 2 3 3 3" xfId="57067" xr:uid="{00000000-0005-0000-0000-0000296A0000}"/>
    <cellStyle name="Normal 2 2 5 2 2 3 4" xfId="26298" xr:uid="{00000000-0005-0000-0000-00002A6A0000}"/>
    <cellStyle name="Normal 2 2 5 2 2 3 5" xfId="44762" xr:uid="{00000000-0005-0000-0000-00002B6A0000}"/>
    <cellStyle name="Normal 2 2 5 2 2 4" xfId="10425" xr:uid="{00000000-0005-0000-0000-00002C6A0000}"/>
    <cellStyle name="Normal 2 2 5 2 2 4 2" xfId="29385" xr:uid="{00000000-0005-0000-0000-00002D6A0000}"/>
    <cellStyle name="Normal 2 2 5 2 2 4 3" xfId="47849" xr:uid="{00000000-0005-0000-0000-00002E6A0000}"/>
    <cellStyle name="Normal 2 2 5 2 2 5" xfId="16577" xr:uid="{00000000-0005-0000-0000-00002F6A0000}"/>
    <cellStyle name="Normal 2 2 5 2 2 5 2" xfId="35537" xr:uid="{00000000-0005-0000-0000-0000306A0000}"/>
    <cellStyle name="Normal 2 2 5 2 2 5 3" xfId="54001" xr:uid="{00000000-0005-0000-0000-0000316A0000}"/>
    <cellStyle name="Normal 2 2 5 2 2 6" xfId="23232" xr:uid="{00000000-0005-0000-0000-0000326A0000}"/>
    <cellStyle name="Normal 2 2 5 2 2 7" xfId="41696" xr:uid="{00000000-0005-0000-0000-0000336A0000}"/>
    <cellStyle name="Normal 2 2 5 2 3" xfId="4966" xr:uid="{00000000-0005-0000-0000-0000346A0000}"/>
    <cellStyle name="Normal 2 2 5 2 3 2" xfId="8064" xr:uid="{00000000-0005-0000-0000-0000356A0000}"/>
    <cellStyle name="Normal 2 2 5 2 3 2 2" xfId="14256" xr:uid="{00000000-0005-0000-0000-0000366A0000}"/>
    <cellStyle name="Normal 2 2 5 2 3 2 2 2" xfId="33216" xr:uid="{00000000-0005-0000-0000-0000376A0000}"/>
    <cellStyle name="Normal 2 2 5 2 3 2 2 3" xfId="51680" xr:uid="{00000000-0005-0000-0000-0000386A0000}"/>
    <cellStyle name="Normal 2 2 5 2 3 2 3" xfId="20408" xr:uid="{00000000-0005-0000-0000-0000396A0000}"/>
    <cellStyle name="Normal 2 2 5 2 3 2 3 2" xfId="39368" xr:uid="{00000000-0005-0000-0000-00003A6A0000}"/>
    <cellStyle name="Normal 2 2 5 2 3 2 3 3" xfId="57832" xr:uid="{00000000-0005-0000-0000-00003B6A0000}"/>
    <cellStyle name="Normal 2 2 5 2 3 2 4" xfId="27063" xr:uid="{00000000-0005-0000-0000-00003C6A0000}"/>
    <cellStyle name="Normal 2 2 5 2 3 2 5" xfId="45527" xr:uid="{00000000-0005-0000-0000-00003D6A0000}"/>
    <cellStyle name="Normal 2 2 5 2 3 3" xfId="11190" xr:uid="{00000000-0005-0000-0000-00003E6A0000}"/>
    <cellStyle name="Normal 2 2 5 2 3 3 2" xfId="30150" xr:uid="{00000000-0005-0000-0000-00003F6A0000}"/>
    <cellStyle name="Normal 2 2 5 2 3 3 3" xfId="48614" xr:uid="{00000000-0005-0000-0000-0000406A0000}"/>
    <cellStyle name="Normal 2 2 5 2 3 4" xfId="17342" xr:uid="{00000000-0005-0000-0000-0000416A0000}"/>
    <cellStyle name="Normal 2 2 5 2 3 4 2" xfId="36302" xr:uid="{00000000-0005-0000-0000-0000426A0000}"/>
    <cellStyle name="Normal 2 2 5 2 3 4 3" xfId="54766" xr:uid="{00000000-0005-0000-0000-0000436A0000}"/>
    <cellStyle name="Normal 2 2 5 2 3 5" xfId="23997" xr:uid="{00000000-0005-0000-0000-0000446A0000}"/>
    <cellStyle name="Normal 2 2 5 2 3 6" xfId="42461" xr:uid="{00000000-0005-0000-0000-0000456A0000}"/>
    <cellStyle name="Normal 2 2 5 2 4" xfId="6529" xr:uid="{00000000-0005-0000-0000-0000466A0000}"/>
    <cellStyle name="Normal 2 2 5 2 4 2" xfId="12722" xr:uid="{00000000-0005-0000-0000-0000476A0000}"/>
    <cellStyle name="Normal 2 2 5 2 4 2 2" xfId="31682" xr:uid="{00000000-0005-0000-0000-0000486A0000}"/>
    <cellStyle name="Normal 2 2 5 2 4 2 3" xfId="50146" xr:uid="{00000000-0005-0000-0000-0000496A0000}"/>
    <cellStyle name="Normal 2 2 5 2 4 3" xfId="18874" xr:uid="{00000000-0005-0000-0000-00004A6A0000}"/>
    <cellStyle name="Normal 2 2 5 2 4 3 2" xfId="37834" xr:uid="{00000000-0005-0000-0000-00004B6A0000}"/>
    <cellStyle name="Normal 2 2 5 2 4 3 3" xfId="56298" xr:uid="{00000000-0005-0000-0000-00004C6A0000}"/>
    <cellStyle name="Normal 2 2 5 2 4 4" xfId="25529" xr:uid="{00000000-0005-0000-0000-00004D6A0000}"/>
    <cellStyle name="Normal 2 2 5 2 4 5" xfId="43993" xr:uid="{00000000-0005-0000-0000-00004E6A0000}"/>
    <cellStyle name="Normal 2 2 5 2 5" xfId="9656" xr:uid="{00000000-0005-0000-0000-00004F6A0000}"/>
    <cellStyle name="Normal 2 2 5 2 5 2" xfId="28616" xr:uid="{00000000-0005-0000-0000-0000506A0000}"/>
    <cellStyle name="Normal 2 2 5 2 5 3" xfId="47080" xr:uid="{00000000-0005-0000-0000-0000516A0000}"/>
    <cellStyle name="Normal 2 2 5 2 6" xfId="15808" xr:uid="{00000000-0005-0000-0000-0000526A0000}"/>
    <cellStyle name="Normal 2 2 5 2 6 2" xfId="34768" xr:uid="{00000000-0005-0000-0000-0000536A0000}"/>
    <cellStyle name="Normal 2 2 5 2 6 3" xfId="53232" xr:uid="{00000000-0005-0000-0000-0000546A0000}"/>
    <cellStyle name="Normal 2 2 5 2 7" xfId="22463" xr:uid="{00000000-0005-0000-0000-0000556A0000}"/>
    <cellStyle name="Normal 2 2 5 2 8" xfId="40927" xr:uid="{00000000-0005-0000-0000-0000566A0000}"/>
    <cellStyle name="Normal 2 2 5 3" xfId="2699" xr:uid="{00000000-0005-0000-0000-0000576A0000}"/>
    <cellStyle name="Normal 2 2 5 4" xfId="4134" xr:uid="{00000000-0005-0000-0000-0000586A0000}"/>
    <cellStyle name="Normal 2 2 5 4 2" xfId="5747" xr:uid="{00000000-0005-0000-0000-0000596A0000}"/>
    <cellStyle name="Normal 2 2 5 4 2 2" xfId="8832" xr:uid="{00000000-0005-0000-0000-00005A6A0000}"/>
    <cellStyle name="Normal 2 2 5 4 2 2 2" xfId="15024" xr:uid="{00000000-0005-0000-0000-00005B6A0000}"/>
    <cellStyle name="Normal 2 2 5 4 2 2 2 2" xfId="33984" xr:uid="{00000000-0005-0000-0000-00005C6A0000}"/>
    <cellStyle name="Normal 2 2 5 4 2 2 2 3" xfId="52448" xr:uid="{00000000-0005-0000-0000-00005D6A0000}"/>
    <cellStyle name="Normal 2 2 5 4 2 2 3" xfId="21176" xr:uid="{00000000-0005-0000-0000-00005E6A0000}"/>
    <cellStyle name="Normal 2 2 5 4 2 2 3 2" xfId="40136" xr:uid="{00000000-0005-0000-0000-00005F6A0000}"/>
    <cellStyle name="Normal 2 2 5 4 2 2 3 3" xfId="58600" xr:uid="{00000000-0005-0000-0000-0000606A0000}"/>
    <cellStyle name="Normal 2 2 5 4 2 2 4" xfId="27831" xr:uid="{00000000-0005-0000-0000-0000616A0000}"/>
    <cellStyle name="Normal 2 2 5 4 2 2 5" xfId="46295" xr:uid="{00000000-0005-0000-0000-0000626A0000}"/>
    <cellStyle name="Normal 2 2 5 4 2 3" xfId="11958" xr:uid="{00000000-0005-0000-0000-0000636A0000}"/>
    <cellStyle name="Normal 2 2 5 4 2 3 2" xfId="30918" xr:uid="{00000000-0005-0000-0000-0000646A0000}"/>
    <cellStyle name="Normal 2 2 5 4 2 3 3" xfId="49382" xr:uid="{00000000-0005-0000-0000-0000656A0000}"/>
    <cellStyle name="Normal 2 2 5 4 2 4" xfId="18110" xr:uid="{00000000-0005-0000-0000-0000666A0000}"/>
    <cellStyle name="Normal 2 2 5 4 2 4 2" xfId="37070" xr:uid="{00000000-0005-0000-0000-0000676A0000}"/>
    <cellStyle name="Normal 2 2 5 4 2 4 3" xfId="55534" xr:uid="{00000000-0005-0000-0000-0000686A0000}"/>
    <cellStyle name="Normal 2 2 5 4 2 5" xfId="24765" xr:uid="{00000000-0005-0000-0000-0000696A0000}"/>
    <cellStyle name="Normal 2 2 5 4 2 6" xfId="43229" xr:uid="{00000000-0005-0000-0000-00006A6A0000}"/>
    <cellStyle name="Normal 2 2 5 4 3" xfId="7297" xr:uid="{00000000-0005-0000-0000-00006B6A0000}"/>
    <cellStyle name="Normal 2 2 5 4 3 2" xfId="13490" xr:uid="{00000000-0005-0000-0000-00006C6A0000}"/>
    <cellStyle name="Normal 2 2 5 4 3 2 2" xfId="32450" xr:uid="{00000000-0005-0000-0000-00006D6A0000}"/>
    <cellStyle name="Normal 2 2 5 4 3 2 3" xfId="50914" xr:uid="{00000000-0005-0000-0000-00006E6A0000}"/>
    <cellStyle name="Normal 2 2 5 4 3 3" xfId="19642" xr:uid="{00000000-0005-0000-0000-00006F6A0000}"/>
    <cellStyle name="Normal 2 2 5 4 3 3 2" xfId="38602" xr:uid="{00000000-0005-0000-0000-0000706A0000}"/>
    <cellStyle name="Normal 2 2 5 4 3 3 3" xfId="57066" xr:uid="{00000000-0005-0000-0000-0000716A0000}"/>
    <cellStyle name="Normal 2 2 5 4 3 4" xfId="26297" xr:uid="{00000000-0005-0000-0000-0000726A0000}"/>
    <cellStyle name="Normal 2 2 5 4 3 5" xfId="44761" xr:uid="{00000000-0005-0000-0000-0000736A0000}"/>
    <cellStyle name="Normal 2 2 5 4 4" xfId="10424" xr:uid="{00000000-0005-0000-0000-0000746A0000}"/>
    <cellStyle name="Normal 2 2 5 4 4 2" xfId="29384" xr:uid="{00000000-0005-0000-0000-0000756A0000}"/>
    <cellStyle name="Normal 2 2 5 4 4 3" xfId="47848" xr:uid="{00000000-0005-0000-0000-0000766A0000}"/>
    <cellStyle name="Normal 2 2 5 4 5" xfId="16576" xr:uid="{00000000-0005-0000-0000-0000776A0000}"/>
    <cellStyle name="Normal 2 2 5 4 5 2" xfId="35536" xr:uid="{00000000-0005-0000-0000-0000786A0000}"/>
    <cellStyle name="Normal 2 2 5 4 5 3" xfId="54000" xr:uid="{00000000-0005-0000-0000-0000796A0000}"/>
    <cellStyle name="Normal 2 2 5 4 6" xfId="23231" xr:uid="{00000000-0005-0000-0000-00007A6A0000}"/>
    <cellStyle name="Normal 2 2 5 4 7" xfId="41695" xr:uid="{00000000-0005-0000-0000-00007B6A0000}"/>
    <cellStyle name="Normal 2 2 5 5" xfId="4965" xr:uid="{00000000-0005-0000-0000-00007C6A0000}"/>
    <cellStyle name="Normal 2 2 5 5 2" xfId="8063" xr:uid="{00000000-0005-0000-0000-00007D6A0000}"/>
    <cellStyle name="Normal 2 2 5 5 2 2" xfId="14255" xr:uid="{00000000-0005-0000-0000-00007E6A0000}"/>
    <cellStyle name="Normal 2 2 5 5 2 2 2" xfId="33215" xr:uid="{00000000-0005-0000-0000-00007F6A0000}"/>
    <cellStyle name="Normal 2 2 5 5 2 2 3" xfId="51679" xr:uid="{00000000-0005-0000-0000-0000806A0000}"/>
    <cellStyle name="Normal 2 2 5 5 2 3" xfId="20407" xr:uid="{00000000-0005-0000-0000-0000816A0000}"/>
    <cellStyle name="Normal 2 2 5 5 2 3 2" xfId="39367" xr:uid="{00000000-0005-0000-0000-0000826A0000}"/>
    <cellStyle name="Normal 2 2 5 5 2 3 3" xfId="57831" xr:uid="{00000000-0005-0000-0000-0000836A0000}"/>
    <cellStyle name="Normal 2 2 5 5 2 4" xfId="27062" xr:uid="{00000000-0005-0000-0000-0000846A0000}"/>
    <cellStyle name="Normal 2 2 5 5 2 5" xfId="45526" xr:uid="{00000000-0005-0000-0000-0000856A0000}"/>
    <cellStyle name="Normal 2 2 5 5 3" xfId="11189" xr:uid="{00000000-0005-0000-0000-0000866A0000}"/>
    <cellStyle name="Normal 2 2 5 5 3 2" xfId="30149" xr:uid="{00000000-0005-0000-0000-0000876A0000}"/>
    <cellStyle name="Normal 2 2 5 5 3 3" xfId="48613" xr:uid="{00000000-0005-0000-0000-0000886A0000}"/>
    <cellStyle name="Normal 2 2 5 5 4" xfId="17341" xr:uid="{00000000-0005-0000-0000-0000896A0000}"/>
    <cellStyle name="Normal 2 2 5 5 4 2" xfId="36301" xr:uid="{00000000-0005-0000-0000-00008A6A0000}"/>
    <cellStyle name="Normal 2 2 5 5 4 3" xfId="54765" xr:uid="{00000000-0005-0000-0000-00008B6A0000}"/>
    <cellStyle name="Normal 2 2 5 5 5" xfId="23996" xr:uid="{00000000-0005-0000-0000-00008C6A0000}"/>
    <cellStyle name="Normal 2 2 5 5 6" xfId="42460" xr:uid="{00000000-0005-0000-0000-00008D6A0000}"/>
    <cellStyle name="Normal 2 2 5 6" xfId="6528" xr:uid="{00000000-0005-0000-0000-00008E6A0000}"/>
    <cellStyle name="Normal 2 2 5 6 2" xfId="12721" xr:uid="{00000000-0005-0000-0000-00008F6A0000}"/>
    <cellStyle name="Normal 2 2 5 6 2 2" xfId="31681" xr:uid="{00000000-0005-0000-0000-0000906A0000}"/>
    <cellStyle name="Normal 2 2 5 6 2 3" xfId="50145" xr:uid="{00000000-0005-0000-0000-0000916A0000}"/>
    <cellStyle name="Normal 2 2 5 6 3" xfId="18873" xr:uid="{00000000-0005-0000-0000-0000926A0000}"/>
    <cellStyle name="Normal 2 2 5 6 3 2" xfId="37833" xr:uid="{00000000-0005-0000-0000-0000936A0000}"/>
    <cellStyle name="Normal 2 2 5 6 3 3" xfId="56297" xr:uid="{00000000-0005-0000-0000-0000946A0000}"/>
    <cellStyle name="Normal 2 2 5 6 4" xfId="25528" xr:uid="{00000000-0005-0000-0000-0000956A0000}"/>
    <cellStyle name="Normal 2 2 5 6 5" xfId="43992" xr:uid="{00000000-0005-0000-0000-0000966A0000}"/>
    <cellStyle name="Normal 2 2 5 7" xfId="9655" xr:uid="{00000000-0005-0000-0000-0000976A0000}"/>
    <cellStyle name="Normal 2 2 5 7 2" xfId="28615" xr:uid="{00000000-0005-0000-0000-0000986A0000}"/>
    <cellStyle name="Normal 2 2 5 7 3" xfId="47079" xr:uid="{00000000-0005-0000-0000-0000996A0000}"/>
    <cellStyle name="Normal 2 2 5 8" xfId="15807" xr:uid="{00000000-0005-0000-0000-00009A6A0000}"/>
    <cellStyle name="Normal 2 2 5 8 2" xfId="34767" xr:uid="{00000000-0005-0000-0000-00009B6A0000}"/>
    <cellStyle name="Normal 2 2 5 8 3" xfId="53231" xr:uid="{00000000-0005-0000-0000-00009C6A0000}"/>
    <cellStyle name="Normal 2 2 5 9" xfId="22462" xr:uid="{00000000-0005-0000-0000-00009D6A0000}"/>
    <cellStyle name="Normal 2 2 6" xfId="2700" xr:uid="{00000000-0005-0000-0000-00009E6A0000}"/>
    <cellStyle name="Normal 2 2 6 2" xfId="4136" xr:uid="{00000000-0005-0000-0000-00009F6A0000}"/>
    <cellStyle name="Normal 2 2 6 2 2" xfId="5749" xr:uid="{00000000-0005-0000-0000-0000A06A0000}"/>
    <cellStyle name="Normal 2 2 6 2 2 2" xfId="8834" xr:uid="{00000000-0005-0000-0000-0000A16A0000}"/>
    <cellStyle name="Normal 2 2 6 2 2 2 2" xfId="15026" xr:uid="{00000000-0005-0000-0000-0000A26A0000}"/>
    <cellStyle name="Normal 2 2 6 2 2 2 2 2" xfId="33986" xr:uid="{00000000-0005-0000-0000-0000A36A0000}"/>
    <cellStyle name="Normal 2 2 6 2 2 2 2 3" xfId="52450" xr:uid="{00000000-0005-0000-0000-0000A46A0000}"/>
    <cellStyle name="Normal 2 2 6 2 2 2 3" xfId="21178" xr:uid="{00000000-0005-0000-0000-0000A56A0000}"/>
    <cellStyle name="Normal 2 2 6 2 2 2 3 2" xfId="40138" xr:uid="{00000000-0005-0000-0000-0000A66A0000}"/>
    <cellStyle name="Normal 2 2 6 2 2 2 3 3" xfId="58602" xr:uid="{00000000-0005-0000-0000-0000A76A0000}"/>
    <cellStyle name="Normal 2 2 6 2 2 2 4" xfId="27833" xr:uid="{00000000-0005-0000-0000-0000A86A0000}"/>
    <cellStyle name="Normal 2 2 6 2 2 2 5" xfId="46297" xr:uid="{00000000-0005-0000-0000-0000A96A0000}"/>
    <cellStyle name="Normal 2 2 6 2 2 3" xfId="11960" xr:uid="{00000000-0005-0000-0000-0000AA6A0000}"/>
    <cellStyle name="Normal 2 2 6 2 2 3 2" xfId="30920" xr:uid="{00000000-0005-0000-0000-0000AB6A0000}"/>
    <cellStyle name="Normal 2 2 6 2 2 3 3" xfId="49384" xr:uid="{00000000-0005-0000-0000-0000AC6A0000}"/>
    <cellStyle name="Normal 2 2 6 2 2 4" xfId="18112" xr:uid="{00000000-0005-0000-0000-0000AD6A0000}"/>
    <cellStyle name="Normal 2 2 6 2 2 4 2" xfId="37072" xr:uid="{00000000-0005-0000-0000-0000AE6A0000}"/>
    <cellStyle name="Normal 2 2 6 2 2 4 3" xfId="55536" xr:uid="{00000000-0005-0000-0000-0000AF6A0000}"/>
    <cellStyle name="Normal 2 2 6 2 2 5" xfId="24767" xr:uid="{00000000-0005-0000-0000-0000B06A0000}"/>
    <cellStyle name="Normal 2 2 6 2 2 6" xfId="43231" xr:uid="{00000000-0005-0000-0000-0000B16A0000}"/>
    <cellStyle name="Normal 2 2 6 2 3" xfId="7299" xr:uid="{00000000-0005-0000-0000-0000B26A0000}"/>
    <cellStyle name="Normal 2 2 6 2 3 2" xfId="13492" xr:uid="{00000000-0005-0000-0000-0000B36A0000}"/>
    <cellStyle name="Normal 2 2 6 2 3 2 2" xfId="32452" xr:uid="{00000000-0005-0000-0000-0000B46A0000}"/>
    <cellStyle name="Normal 2 2 6 2 3 2 3" xfId="50916" xr:uid="{00000000-0005-0000-0000-0000B56A0000}"/>
    <cellStyle name="Normal 2 2 6 2 3 3" xfId="19644" xr:uid="{00000000-0005-0000-0000-0000B66A0000}"/>
    <cellStyle name="Normal 2 2 6 2 3 3 2" xfId="38604" xr:uid="{00000000-0005-0000-0000-0000B76A0000}"/>
    <cellStyle name="Normal 2 2 6 2 3 3 3" xfId="57068" xr:uid="{00000000-0005-0000-0000-0000B86A0000}"/>
    <cellStyle name="Normal 2 2 6 2 3 4" xfId="26299" xr:uid="{00000000-0005-0000-0000-0000B96A0000}"/>
    <cellStyle name="Normal 2 2 6 2 3 5" xfId="44763" xr:uid="{00000000-0005-0000-0000-0000BA6A0000}"/>
    <cellStyle name="Normal 2 2 6 2 4" xfId="10426" xr:uid="{00000000-0005-0000-0000-0000BB6A0000}"/>
    <cellStyle name="Normal 2 2 6 2 4 2" xfId="29386" xr:uid="{00000000-0005-0000-0000-0000BC6A0000}"/>
    <cellStyle name="Normal 2 2 6 2 4 3" xfId="47850" xr:uid="{00000000-0005-0000-0000-0000BD6A0000}"/>
    <cellStyle name="Normal 2 2 6 2 5" xfId="16578" xr:uid="{00000000-0005-0000-0000-0000BE6A0000}"/>
    <cellStyle name="Normal 2 2 6 2 5 2" xfId="35538" xr:uid="{00000000-0005-0000-0000-0000BF6A0000}"/>
    <cellStyle name="Normal 2 2 6 2 5 3" xfId="54002" xr:uid="{00000000-0005-0000-0000-0000C06A0000}"/>
    <cellStyle name="Normal 2 2 6 2 6" xfId="23233" xr:uid="{00000000-0005-0000-0000-0000C16A0000}"/>
    <cellStyle name="Normal 2 2 6 2 7" xfId="41697" xr:uid="{00000000-0005-0000-0000-0000C26A0000}"/>
    <cellStyle name="Normal 2 2 6 3" xfId="4967" xr:uid="{00000000-0005-0000-0000-0000C36A0000}"/>
    <cellStyle name="Normal 2 2 6 3 2" xfId="8065" xr:uid="{00000000-0005-0000-0000-0000C46A0000}"/>
    <cellStyle name="Normal 2 2 6 3 2 2" xfId="14257" xr:uid="{00000000-0005-0000-0000-0000C56A0000}"/>
    <cellStyle name="Normal 2 2 6 3 2 2 2" xfId="33217" xr:uid="{00000000-0005-0000-0000-0000C66A0000}"/>
    <cellStyle name="Normal 2 2 6 3 2 2 3" xfId="51681" xr:uid="{00000000-0005-0000-0000-0000C76A0000}"/>
    <cellStyle name="Normal 2 2 6 3 2 3" xfId="20409" xr:uid="{00000000-0005-0000-0000-0000C86A0000}"/>
    <cellStyle name="Normal 2 2 6 3 2 3 2" xfId="39369" xr:uid="{00000000-0005-0000-0000-0000C96A0000}"/>
    <cellStyle name="Normal 2 2 6 3 2 3 3" xfId="57833" xr:uid="{00000000-0005-0000-0000-0000CA6A0000}"/>
    <cellStyle name="Normal 2 2 6 3 2 4" xfId="27064" xr:uid="{00000000-0005-0000-0000-0000CB6A0000}"/>
    <cellStyle name="Normal 2 2 6 3 2 5" xfId="45528" xr:uid="{00000000-0005-0000-0000-0000CC6A0000}"/>
    <cellStyle name="Normal 2 2 6 3 3" xfId="11191" xr:uid="{00000000-0005-0000-0000-0000CD6A0000}"/>
    <cellStyle name="Normal 2 2 6 3 3 2" xfId="30151" xr:uid="{00000000-0005-0000-0000-0000CE6A0000}"/>
    <cellStyle name="Normal 2 2 6 3 3 3" xfId="48615" xr:uid="{00000000-0005-0000-0000-0000CF6A0000}"/>
    <cellStyle name="Normal 2 2 6 3 4" xfId="17343" xr:uid="{00000000-0005-0000-0000-0000D06A0000}"/>
    <cellStyle name="Normal 2 2 6 3 4 2" xfId="36303" xr:uid="{00000000-0005-0000-0000-0000D16A0000}"/>
    <cellStyle name="Normal 2 2 6 3 4 3" xfId="54767" xr:uid="{00000000-0005-0000-0000-0000D26A0000}"/>
    <cellStyle name="Normal 2 2 6 3 5" xfId="23998" xr:uid="{00000000-0005-0000-0000-0000D36A0000}"/>
    <cellStyle name="Normal 2 2 6 3 6" xfId="42462" xr:uid="{00000000-0005-0000-0000-0000D46A0000}"/>
    <cellStyle name="Normal 2 2 6 4" xfId="6530" xr:uid="{00000000-0005-0000-0000-0000D56A0000}"/>
    <cellStyle name="Normal 2 2 6 4 2" xfId="12723" xr:uid="{00000000-0005-0000-0000-0000D66A0000}"/>
    <cellStyle name="Normal 2 2 6 4 2 2" xfId="31683" xr:uid="{00000000-0005-0000-0000-0000D76A0000}"/>
    <cellStyle name="Normal 2 2 6 4 2 3" xfId="50147" xr:uid="{00000000-0005-0000-0000-0000D86A0000}"/>
    <cellStyle name="Normal 2 2 6 4 3" xfId="18875" xr:uid="{00000000-0005-0000-0000-0000D96A0000}"/>
    <cellStyle name="Normal 2 2 6 4 3 2" xfId="37835" xr:uid="{00000000-0005-0000-0000-0000DA6A0000}"/>
    <cellStyle name="Normal 2 2 6 4 3 3" xfId="56299" xr:uid="{00000000-0005-0000-0000-0000DB6A0000}"/>
    <cellStyle name="Normal 2 2 6 4 4" xfId="25530" xr:uid="{00000000-0005-0000-0000-0000DC6A0000}"/>
    <cellStyle name="Normal 2 2 6 4 5" xfId="43994" xr:uid="{00000000-0005-0000-0000-0000DD6A0000}"/>
    <cellStyle name="Normal 2 2 6 5" xfId="9657" xr:uid="{00000000-0005-0000-0000-0000DE6A0000}"/>
    <cellStyle name="Normal 2 2 6 5 2" xfId="28617" xr:uid="{00000000-0005-0000-0000-0000DF6A0000}"/>
    <cellStyle name="Normal 2 2 6 5 3" xfId="47081" xr:uid="{00000000-0005-0000-0000-0000E06A0000}"/>
    <cellStyle name="Normal 2 2 6 6" xfId="15809" xr:uid="{00000000-0005-0000-0000-0000E16A0000}"/>
    <cellStyle name="Normal 2 2 6 6 2" xfId="34769" xr:uid="{00000000-0005-0000-0000-0000E26A0000}"/>
    <cellStyle name="Normal 2 2 6 6 3" xfId="53233" xr:uid="{00000000-0005-0000-0000-0000E36A0000}"/>
    <cellStyle name="Normal 2 2 6 7" xfId="22464" xr:uid="{00000000-0005-0000-0000-0000E46A0000}"/>
    <cellStyle name="Normal 2 2 6 8" xfId="40928" xr:uid="{00000000-0005-0000-0000-0000E56A0000}"/>
    <cellStyle name="Normal 2 2 7" xfId="2701" xr:uid="{00000000-0005-0000-0000-0000E66A0000}"/>
    <cellStyle name="Normal 2 2 7 2" xfId="4137" xr:uid="{00000000-0005-0000-0000-0000E76A0000}"/>
    <cellStyle name="Normal 2 2 7 2 2" xfId="5750" xr:uid="{00000000-0005-0000-0000-0000E86A0000}"/>
    <cellStyle name="Normal 2 2 7 2 2 2" xfId="8835" xr:uid="{00000000-0005-0000-0000-0000E96A0000}"/>
    <cellStyle name="Normal 2 2 7 2 2 2 2" xfId="15027" xr:uid="{00000000-0005-0000-0000-0000EA6A0000}"/>
    <cellStyle name="Normal 2 2 7 2 2 2 2 2" xfId="33987" xr:uid="{00000000-0005-0000-0000-0000EB6A0000}"/>
    <cellStyle name="Normal 2 2 7 2 2 2 2 3" xfId="52451" xr:uid="{00000000-0005-0000-0000-0000EC6A0000}"/>
    <cellStyle name="Normal 2 2 7 2 2 2 3" xfId="21179" xr:uid="{00000000-0005-0000-0000-0000ED6A0000}"/>
    <cellStyle name="Normal 2 2 7 2 2 2 3 2" xfId="40139" xr:uid="{00000000-0005-0000-0000-0000EE6A0000}"/>
    <cellStyle name="Normal 2 2 7 2 2 2 3 3" xfId="58603" xr:uid="{00000000-0005-0000-0000-0000EF6A0000}"/>
    <cellStyle name="Normal 2 2 7 2 2 2 4" xfId="27834" xr:uid="{00000000-0005-0000-0000-0000F06A0000}"/>
    <cellStyle name="Normal 2 2 7 2 2 2 5" xfId="46298" xr:uid="{00000000-0005-0000-0000-0000F16A0000}"/>
    <cellStyle name="Normal 2 2 7 2 2 3" xfId="11961" xr:uid="{00000000-0005-0000-0000-0000F26A0000}"/>
    <cellStyle name="Normal 2 2 7 2 2 3 2" xfId="30921" xr:uid="{00000000-0005-0000-0000-0000F36A0000}"/>
    <cellStyle name="Normal 2 2 7 2 2 3 3" xfId="49385" xr:uid="{00000000-0005-0000-0000-0000F46A0000}"/>
    <cellStyle name="Normal 2 2 7 2 2 4" xfId="18113" xr:uid="{00000000-0005-0000-0000-0000F56A0000}"/>
    <cellStyle name="Normal 2 2 7 2 2 4 2" xfId="37073" xr:uid="{00000000-0005-0000-0000-0000F66A0000}"/>
    <cellStyle name="Normal 2 2 7 2 2 4 3" xfId="55537" xr:uid="{00000000-0005-0000-0000-0000F76A0000}"/>
    <cellStyle name="Normal 2 2 7 2 2 5" xfId="24768" xr:uid="{00000000-0005-0000-0000-0000F86A0000}"/>
    <cellStyle name="Normal 2 2 7 2 2 6" xfId="43232" xr:uid="{00000000-0005-0000-0000-0000F96A0000}"/>
    <cellStyle name="Normal 2 2 7 2 3" xfId="7300" xr:uid="{00000000-0005-0000-0000-0000FA6A0000}"/>
    <cellStyle name="Normal 2 2 7 2 3 2" xfId="13493" xr:uid="{00000000-0005-0000-0000-0000FB6A0000}"/>
    <cellStyle name="Normal 2 2 7 2 3 2 2" xfId="32453" xr:uid="{00000000-0005-0000-0000-0000FC6A0000}"/>
    <cellStyle name="Normal 2 2 7 2 3 2 3" xfId="50917" xr:uid="{00000000-0005-0000-0000-0000FD6A0000}"/>
    <cellStyle name="Normal 2 2 7 2 3 3" xfId="19645" xr:uid="{00000000-0005-0000-0000-0000FE6A0000}"/>
    <cellStyle name="Normal 2 2 7 2 3 3 2" xfId="38605" xr:uid="{00000000-0005-0000-0000-0000FF6A0000}"/>
    <cellStyle name="Normal 2 2 7 2 3 3 3" xfId="57069" xr:uid="{00000000-0005-0000-0000-0000006B0000}"/>
    <cellStyle name="Normal 2 2 7 2 3 4" xfId="26300" xr:uid="{00000000-0005-0000-0000-0000016B0000}"/>
    <cellStyle name="Normal 2 2 7 2 3 5" xfId="44764" xr:uid="{00000000-0005-0000-0000-0000026B0000}"/>
    <cellStyle name="Normal 2 2 7 2 4" xfId="10427" xr:uid="{00000000-0005-0000-0000-0000036B0000}"/>
    <cellStyle name="Normal 2 2 7 2 4 2" xfId="29387" xr:uid="{00000000-0005-0000-0000-0000046B0000}"/>
    <cellStyle name="Normal 2 2 7 2 4 3" xfId="47851" xr:uid="{00000000-0005-0000-0000-0000056B0000}"/>
    <cellStyle name="Normal 2 2 7 2 5" xfId="16579" xr:uid="{00000000-0005-0000-0000-0000066B0000}"/>
    <cellStyle name="Normal 2 2 7 2 5 2" xfId="35539" xr:uid="{00000000-0005-0000-0000-0000076B0000}"/>
    <cellStyle name="Normal 2 2 7 2 5 3" xfId="54003" xr:uid="{00000000-0005-0000-0000-0000086B0000}"/>
    <cellStyle name="Normal 2 2 7 2 6" xfId="23234" xr:uid="{00000000-0005-0000-0000-0000096B0000}"/>
    <cellStyle name="Normal 2 2 7 2 7" xfId="41698" xr:uid="{00000000-0005-0000-0000-00000A6B0000}"/>
    <cellStyle name="Normal 2 2 7 3" xfId="4968" xr:uid="{00000000-0005-0000-0000-00000B6B0000}"/>
    <cellStyle name="Normal 2 2 7 3 2" xfId="8066" xr:uid="{00000000-0005-0000-0000-00000C6B0000}"/>
    <cellStyle name="Normal 2 2 7 3 2 2" xfId="14258" xr:uid="{00000000-0005-0000-0000-00000D6B0000}"/>
    <cellStyle name="Normal 2 2 7 3 2 2 2" xfId="33218" xr:uid="{00000000-0005-0000-0000-00000E6B0000}"/>
    <cellStyle name="Normal 2 2 7 3 2 2 3" xfId="51682" xr:uid="{00000000-0005-0000-0000-00000F6B0000}"/>
    <cellStyle name="Normal 2 2 7 3 2 3" xfId="20410" xr:uid="{00000000-0005-0000-0000-0000106B0000}"/>
    <cellStyle name="Normal 2 2 7 3 2 3 2" xfId="39370" xr:uid="{00000000-0005-0000-0000-0000116B0000}"/>
    <cellStyle name="Normal 2 2 7 3 2 3 3" xfId="57834" xr:uid="{00000000-0005-0000-0000-0000126B0000}"/>
    <cellStyle name="Normal 2 2 7 3 2 4" xfId="27065" xr:uid="{00000000-0005-0000-0000-0000136B0000}"/>
    <cellStyle name="Normal 2 2 7 3 2 5" xfId="45529" xr:uid="{00000000-0005-0000-0000-0000146B0000}"/>
    <cellStyle name="Normal 2 2 7 3 3" xfId="11192" xr:uid="{00000000-0005-0000-0000-0000156B0000}"/>
    <cellStyle name="Normal 2 2 7 3 3 2" xfId="30152" xr:uid="{00000000-0005-0000-0000-0000166B0000}"/>
    <cellStyle name="Normal 2 2 7 3 3 3" xfId="48616" xr:uid="{00000000-0005-0000-0000-0000176B0000}"/>
    <cellStyle name="Normal 2 2 7 3 4" xfId="17344" xr:uid="{00000000-0005-0000-0000-0000186B0000}"/>
    <cellStyle name="Normal 2 2 7 3 4 2" xfId="36304" xr:uid="{00000000-0005-0000-0000-0000196B0000}"/>
    <cellStyle name="Normal 2 2 7 3 4 3" xfId="54768" xr:uid="{00000000-0005-0000-0000-00001A6B0000}"/>
    <cellStyle name="Normal 2 2 7 3 5" xfId="23999" xr:uid="{00000000-0005-0000-0000-00001B6B0000}"/>
    <cellStyle name="Normal 2 2 7 3 6" xfId="42463" xr:uid="{00000000-0005-0000-0000-00001C6B0000}"/>
    <cellStyle name="Normal 2 2 7 4" xfId="6531" xr:uid="{00000000-0005-0000-0000-00001D6B0000}"/>
    <cellStyle name="Normal 2 2 7 4 2" xfId="12724" xr:uid="{00000000-0005-0000-0000-00001E6B0000}"/>
    <cellStyle name="Normal 2 2 7 4 2 2" xfId="31684" xr:uid="{00000000-0005-0000-0000-00001F6B0000}"/>
    <cellStyle name="Normal 2 2 7 4 2 3" xfId="50148" xr:uid="{00000000-0005-0000-0000-0000206B0000}"/>
    <cellStyle name="Normal 2 2 7 4 3" xfId="18876" xr:uid="{00000000-0005-0000-0000-0000216B0000}"/>
    <cellStyle name="Normal 2 2 7 4 3 2" xfId="37836" xr:uid="{00000000-0005-0000-0000-0000226B0000}"/>
    <cellStyle name="Normal 2 2 7 4 3 3" xfId="56300" xr:uid="{00000000-0005-0000-0000-0000236B0000}"/>
    <cellStyle name="Normal 2 2 7 4 4" xfId="25531" xr:uid="{00000000-0005-0000-0000-0000246B0000}"/>
    <cellStyle name="Normal 2 2 7 4 5" xfId="43995" xr:uid="{00000000-0005-0000-0000-0000256B0000}"/>
    <cellStyle name="Normal 2 2 7 5" xfId="9658" xr:uid="{00000000-0005-0000-0000-0000266B0000}"/>
    <cellStyle name="Normal 2 2 7 5 2" xfId="28618" xr:uid="{00000000-0005-0000-0000-0000276B0000}"/>
    <cellStyle name="Normal 2 2 7 5 3" xfId="47082" xr:uid="{00000000-0005-0000-0000-0000286B0000}"/>
    <cellStyle name="Normal 2 2 7 6" xfId="15810" xr:uid="{00000000-0005-0000-0000-0000296B0000}"/>
    <cellStyle name="Normal 2 2 7 6 2" xfId="34770" xr:uid="{00000000-0005-0000-0000-00002A6B0000}"/>
    <cellStyle name="Normal 2 2 7 6 3" xfId="53234" xr:uid="{00000000-0005-0000-0000-00002B6B0000}"/>
    <cellStyle name="Normal 2 2 7 7" xfId="22465" xr:uid="{00000000-0005-0000-0000-00002C6B0000}"/>
    <cellStyle name="Normal 2 2 7 8" xfId="40929" xr:uid="{00000000-0005-0000-0000-00002D6B0000}"/>
    <cellStyle name="Normal 2 2 8" xfId="2702" xr:uid="{00000000-0005-0000-0000-00002E6B0000}"/>
    <cellStyle name="Normal 2 2 8 2" xfId="4138" xr:uid="{00000000-0005-0000-0000-00002F6B0000}"/>
    <cellStyle name="Normal 2 2 8 2 2" xfId="5751" xr:uid="{00000000-0005-0000-0000-0000306B0000}"/>
    <cellStyle name="Normal 2 2 8 2 2 2" xfId="8836" xr:uid="{00000000-0005-0000-0000-0000316B0000}"/>
    <cellStyle name="Normal 2 2 8 2 2 2 2" xfId="15028" xr:uid="{00000000-0005-0000-0000-0000326B0000}"/>
    <cellStyle name="Normal 2 2 8 2 2 2 2 2" xfId="33988" xr:uid="{00000000-0005-0000-0000-0000336B0000}"/>
    <cellStyle name="Normal 2 2 8 2 2 2 2 3" xfId="52452" xr:uid="{00000000-0005-0000-0000-0000346B0000}"/>
    <cellStyle name="Normal 2 2 8 2 2 2 3" xfId="21180" xr:uid="{00000000-0005-0000-0000-0000356B0000}"/>
    <cellStyle name="Normal 2 2 8 2 2 2 3 2" xfId="40140" xr:uid="{00000000-0005-0000-0000-0000366B0000}"/>
    <cellStyle name="Normal 2 2 8 2 2 2 3 3" xfId="58604" xr:uid="{00000000-0005-0000-0000-0000376B0000}"/>
    <cellStyle name="Normal 2 2 8 2 2 2 4" xfId="27835" xr:uid="{00000000-0005-0000-0000-0000386B0000}"/>
    <cellStyle name="Normal 2 2 8 2 2 2 5" xfId="46299" xr:uid="{00000000-0005-0000-0000-0000396B0000}"/>
    <cellStyle name="Normal 2 2 8 2 2 3" xfId="11962" xr:uid="{00000000-0005-0000-0000-00003A6B0000}"/>
    <cellStyle name="Normal 2 2 8 2 2 3 2" xfId="30922" xr:uid="{00000000-0005-0000-0000-00003B6B0000}"/>
    <cellStyle name="Normal 2 2 8 2 2 3 3" xfId="49386" xr:uid="{00000000-0005-0000-0000-00003C6B0000}"/>
    <cellStyle name="Normal 2 2 8 2 2 4" xfId="18114" xr:uid="{00000000-0005-0000-0000-00003D6B0000}"/>
    <cellStyle name="Normal 2 2 8 2 2 4 2" xfId="37074" xr:uid="{00000000-0005-0000-0000-00003E6B0000}"/>
    <cellStyle name="Normal 2 2 8 2 2 4 3" xfId="55538" xr:uid="{00000000-0005-0000-0000-00003F6B0000}"/>
    <cellStyle name="Normal 2 2 8 2 2 5" xfId="24769" xr:uid="{00000000-0005-0000-0000-0000406B0000}"/>
    <cellStyle name="Normal 2 2 8 2 2 6" xfId="43233" xr:uid="{00000000-0005-0000-0000-0000416B0000}"/>
    <cellStyle name="Normal 2 2 8 2 3" xfId="7301" xr:uid="{00000000-0005-0000-0000-0000426B0000}"/>
    <cellStyle name="Normal 2 2 8 2 3 2" xfId="13494" xr:uid="{00000000-0005-0000-0000-0000436B0000}"/>
    <cellStyle name="Normal 2 2 8 2 3 2 2" xfId="32454" xr:uid="{00000000-0005-0000-0000-0000446B0000}"/>
    <cellStyle name="Normal 2 2 8 2 3 2 3" xfId="50918" xr:uid="{00000000-0005-0000-0000-0000456B0000}"/>
    <cellStyle name="Normal 2 2 8 2 3 3" xfId="19646" xr:uid="{00000000-0005-0000-0000-0000466B0000}"/>
    <cellStyle name="Normal 2 2 8 2 3 3 2" xfId="38606" xr:uid="{00000000-0005-0000-0000-0000476B0000}"/>
    <cellStyle name="Normal 2 2 8 2 3 3 3" xfId="57070" xr:uid="{00000000-0005-0000-0000-0000486B0000}"/>
    <cellStyle name="Normal 2 2 8 2 3 4" xfId="26301" xr:uid="{00000000-0005-0000-0000-0000496B0000}"/>
    <cellStyle name="Normal 2 2 8 2 3 5" xfId="44765" xr:uid="{00000000-0005-0000-0000-00004A6B0000}"/>
    <cellStyle name="Normal 2 2 8 2 4" xfId="10428" xr:uid="{00000000-0005-0000-0000-00004B6B0000}"/>
    <cellStyle name="Normal 2 2 8 2 4 2" xfId="29388" xr:uid="{00000000-0005-0000-0000-00004C6B0000}"/>
    <cellStyle name="Normal 2 2 8 2 4 3" xfId="47852" xr:uid="{00000000-0005-0000-0000-00004D6B0000}"/>
    <cellStyle name="Normal 2 2 8 2 5" xfId="16580" xr:uid="{00000000-0005-0000-0000-00004E6B0000}"/>
    <cellStyle name="Normal 2 2 8 2 5 2" xfId="35540" xr:uid="{00000000-0005-0000-0000-00004F6B0000}"/>
    <cellStyle name="Normal 2 2 8 2 5 3" xfId="54004" xr:uid="{00000000-0005-0000-0000-0000506B0000}"/>
    <cellStyle name="Normal 2 2 8 2 6" xfId="23235" xr:uid="{00000000-0005-0000-0000-0000516B0000}"/>
    <cellStyle name="Normal 2 2 8 2 7" xfId="41699" xr:uid="{00000000-0005-0000-0000-0000526B0000}"/>
    <cellStyle name="Normal 2 2 8 3" xfId="4969" xr:uid="{00000000-0005-0000-0000-0000536B0000}"/>
    <cellStyle name="Normal 2 2 8 3 2" xfId="8067" xr:uid="{00000000-0005-0000-0000-0000546B0000}"/>
    <cellStyle name="Normal 2 2 8 3 2 2" xfId="14259" xr:uid="{00000000-0005-0000-0000-0000556B0000}"/>
    <cellStyle name="Normal 2 2 8 3 2 2 2" xfId="33219" xr:uid="{00000000-0005-0000-0000-0000566B0000}"/>
    <cellStyle name="Normal 2 2 8 3 2 2 3" xfId="51683" xr:uid="{00000000-0005-0000-0000-0000576B0000}"/>
    <cellStyle name="Normal 2 2 8 3 2 3" xfId="20411" xr:uid="{00000000-0005-0000-0000-0000586B0000}"/>
    <cellStyle name="Normal 2 2 8 3 2 3 2" xfId="39371" xr:uid="{00000000-0005-0000-0000-0000596B0000}"/>
    <cellStyle name="Normal 2 2 8 3 2 3 3" xfId="57835" xr:uid="{00000000-0005-0000-0000-00005A6B0000}"/>
    <cellStyle name="Normal 2 2 8 3 2 4" xfId="27066" xr:uid="{00000000-0005-0000-0000-00005B6B0000}"/>
    <cellStyle name="Normal 2 2 8 3 2 5" xfId="45530" xr:uid="{00000000-0005-0000-0000-00005C6B0000}"/>
    <cellStyle name="Normal 2 2 8 3 3" xfId="11193" xr:uid="{00000000-0005-0000-0000-00005D6B0000}"/>
    <cellStyle name="Normal 2 2 8 3 3 2" xfId="30153" xr:uid="{00000000-0005-0000-0000-00005E6B0000}"/>
    <cellStyle name="Normal 2 2 8 3 3 3" xfId="48617" xr:uid="{00000000-0005-0000-0000-00005F6B0000}"/>
    <cellStyle name="Normal 2 2 8 3 4" xfId="17345" xr:uid="{00000000-0005-0000-0000-0000606B0000}"/>
    <cellStyle name="Normal 2 2 8 3 4 2" xfId="36305" xr:uid="{00000000-0005-0000-0000-0000616B0000}"/>
    <cellStyle name="Normal 2 2 8 3 4 3" xfId="54769" xr:uid="{00000000-0005-0000-0000-0000626B0000}"/>
    <cellStyle name="Normal 2 2 8 3 5" xfId="24000" xr:uid="{00000000-0005-0000-0000-0000636B0000}"/>
    <cellStyle name="Normal 2 2 8 3 6" xfId="42464" xr:uid="{00000000-0005-0000-0000-0000646B0000}"/>
    <cellStyle name="Normal 2 2 8 4" xfId="6532" xr:uid="{00000000-0005-0000-0000-0000656B0000}"/>
    <cellStyle name="Normal 2 2 8 4 2" xfId="12725" xr:uid="{00000000-0005-0000-0000-0000666B0000}"/>
    <cellStyle name="Normal 2 2 8 4 2 2" xfId="31685" xr:uid="{00000000-0005-0000-0000-0000676B0000}"/>
    <cellStyle name="Normal 2 2 8 4 2 3" xfId="50149" xr:uid="{00000000-0005-0000-0000-0000686B0000}"/>
    <cellStyle name="Normal 2 2 8 4 3" xfId="18877" xr:uid="{00000000-0005-0000-0000-0000696B0000}"/>
    <cellStyle name="Normal 2 2 8 4 3 2" xfId="37837" xr:uid="{00000000-0005-0000-0000-00006A6B0000}"/>
    <cellStyle name="Normal 2 2 8 4 3 3" xfId="56301" xr:uid="{00000000-0005-0000-0000-00006B6B0000}"/>
    <cellStyle name="Normal 2 2 8 4 4" xfId="25532" xr:uid="{00000000-0005-0000-0000-00006C6B0000}"/>
    <cellStyle name="Normal 2 2 8 4 5" xfId="43996" xr:uid="{00000000-0005-0000-0000-00006D6B0000}"/>
    <cellStyle name="Normal 2 2 8 5" xfId="9659" xr:uid="{00000000-0005-0000-0000-00006E6B0000}"/>
    <cellStyle name="Normal 2 2 8 5 2" xfId="28619" xr:uid="{00000000-0005-0000-0000-00006F6B0000}"/>
    <cellStyle name="Normal 2 2 8 5 3" xfId="47083" xr:uid="{00000000-0005-0000-0000-0000706B0000}"/>
    <cellStyle name="Normal 2 2 8 6" xfId="15811" xr:uid="{00000000-0005-0000-0000-0000716B0000}"/>
    <cellStyle name="Normal 2 2 8 6 2" xfId="34771" xr:uid="{00000000-0005-0000-0000-0000726B0000}"/>
    <cellStyle name="Normal 2 2 8 6 3" xfId="53235" xr:uid="{00000000-0005-0000-0000-0000736B0000}"/>
    <cellStyle name="Normal 2 2 8 7" xfId="22466" xr:uid="{00000000-0005-0000-0000-0000746B0000}"/>
    <cellStyle name="Normal 2 2 8 8" xfId="40930" xr:uid="{00000000-0005-0000-0000-0000756B0000}"/>
    <cellStyle name="Normal 2 2 9" xfId="2703" xr:uid="{00000000-0005-0000-0000-0000766B0000}"/>
    <cellStyle name="Normal 2 2 9 2" xfId="4139" xr:uid="{00000000-0005-0000-0000-0000776B0000}"/>
    <cellStyle name="Normal 2 2 9 2 2" xfId="5752" xr:uid="{00000000-0005-0000-0000-0000786B0000}"/>
    <cellStyle name="Normal 2 2 9 2 2 2" xfId="8837" xr:uid="{00000000-0005-0000-0000-0000796B0000}"/>
    <cellStyle name="Normal 2 2 9 2 2 2 2" xfId="15029" xr:uid="{00000000-0005-0000-0000-00007A6B0000}"/>
    <cellStyle name="Normal 2 2 9 2 2 2 2 2" xfId="33989" xr:uid="{00000000-0005-0000-0000-00007B6B0000}"/>
    <cellStyle name="Normal 2 2 9 2 2 2 2 3" xfId="52453" xr:uid="{00000000-0005-0000-0000-00007C6B0000}"/>
    <cellStyle name="Normal 2 2 9 2 2 2 3" xfId="21181" xr:uid="{00000000-0005-0000-0000-00007D6B0000}"/>
    <cellStyle name="Normal 2 2 9 2 2 2 3 2" xfId="40141" xr:uid="{00000000-0005-0000-0000-00007E6B0000}"/>
    <cellStyle name="Normal 2 2 9 2 2 2 3 3" xfId="58605" xr:uid="{00000000-0005-0000-0000-00007F6B0000}"/>
    <cellStyle name="Normal 2 2 9 2 2 2 4" xfId="27836" xr:uid="{00000000-0005-0000-0000-0000806B0000}"/>
    <cellStyle name="Normal 2 2 9 2 2 2 5" xfId="46300" xr:uid="{00000000-0005-0000-0000-0000816B0000}"/>
    <cellStyle name="Normal 2 2 9 2 2 3" xfId="11963" xr:uid="{00000000-0005-0000-0000-0000826B0000}"/>
    <cellStyle name="Normal 2 2 9 2 2 3 2" xfId="30923" xr:uid="{00000000-0005-0000-0000-0000836B0000}"/>
    <cellStyle name="Normal 2 2 9 2 2 3 3" xfId="49387" xr:uid="{00000000-0005-0000-0000-0000846B0000}"/>
    <cellStyle name="Normal 2 2 9 2 2 4" xfId="18115" xr:uid="{00000000-0005-0000-0000-0000856B0000}"/>
    <cellStyle name="Normal 2 2 9 2 2 4 2" xfId="37075" xr:uid="{00000000-0005-0000-0000-0000866B0000}"/>
    <cellStyle name="Normal 2 2 9 2 2 4 3" xfId="55539" xr:uid="{00000000-0005-0000-0000-0000876B0000}"/>
    <cellStyle name="Normal 2 2 9 2 2 5" xfId="24770" xr:uid="{00000000-0005-0000-0000-0000886B0000}"/>
    <cellStyle name="Normal 2 2 9 2 2 6" xfId="43234" xr:uid="{00000000-0005-0000-0000-0000896B0000}"/>
    <cellStyle name="Normal 2 2 9 2 3" xfId="7302" xr:uid="{00000000-0005-0000-0000-00008A6B0000}"/>
    <cellStyle name="Normal 2 2 9 2 3 2" xfId="13495" xr:uid="{00000000-0005-0000-0000-00008B6B0000}"/>
    <cellStyle name="Normal 2 2 9 2 3 2 2" xfId="32455" xr:uid="{00000000-0005-0000-0000-00008C6B0000}"/>
    <cellStyle name="Normal 2 2 9 2 3 2 3" xfId="50919" xr:uid="{00000000-0005-0000-0000-00008D6B0000}"/>
    <cellStyle name="Normal 2 2 9 2 3 3" xfId="19647" xr:uid="{00000000-0005-0000-0000-00008E6B0000}"/>
    <cellStyle name="Normal 2 2 9 2 3 3 2" xfId="38607" xr:uid="{00000000-0005-0000-0000-00008F6B0000}"/>
    <cellStyle name="Normal 2 2 9 2 3 3 3" xfId="57071" xr:uid="{00000000-0005-0000-0000-0000906B0000}"/>
    <cellStyle name="Normal 2 2 9 2 3 4" xfId="26302" xr:uid="{00000000-0005-0000-0000-0000916B0000}"/>
    <cellStyle name="Normal 2 2 9 2 3 5" xfId="44766" xr:uid="{00000000-0005-0000-0000-0000926B0000}"/>
    <cellStyle name="Normal 2 2 9 2 4" xfId="10429" xr:uid="{00000000-0005-0000-0000-0000936B0000}"/>
    <cellStyle name="Normal 2 2 9 2 4 2" xfId="29389" xr:uid="{00000000-0005-0000-0000-0000946B0000}"/>
    <cellStyle name="Normal 2 2 9 2 4 3" xfId="47853" xr:uid="{00000000-0005-0000-0000-0000956B0000}"/>
    <cellStyle name="Normal 2 2 9 2 5" xfId="16581" xr:uid="{00000000-0005-0000-0000-0000966B0000}"/>
    <cellStyle name="Normal 2 2 9 2 5 2" xfId="35541" xr:uid="{00000000-0005-0000-0000-0000976B0000}"/>
    <cellStyle name="Normal 2 2 9 2 5 3" xfId="54005" xr:uid="{00000000-0005-0000-0000-0000986B0000}"/>
    <cellStyle name="Normal 2 2 9 2 6" xfId="23236" xr:uid="{00000000-0005-0000-0000-0000996B0000}"/>
    <cellStyle name="Normal 2 2 9 2 7" xfId="41700" xr:uid="{00000000-0005-0000-0000-00009A6B0000}"/>
    <cellStyle name="Normal 2 2 9 3" xfId="4970" xr:uid="{00000000-0005-0000-0000-00009B6B0000}"/>
    <cellStyle name="Normal 2 2 9 3 2" xfId="8068" xr:uid="{00000000-0005-0000-0000-00009C6B0000}"/>
    <cellStyle name="Normal 2 2 9 3 2 2" xfId="14260" xr:uid="{00000000-0005-0000-0000-00009D6B0000}"/>
    <cellStyle name="Normal 2 2 9 3 2 2 2" xfId="33220" xr:uid="{00000000-0005-0000-0000-00009E6B0000}"/>
    <cellStyle name="Normal 2 2 9 3 2 2 3" xfId="51684" xr:uid="{00000000-0005-0000-0000-00009F6B0000}"/>
    <cellStyle name="Normal 2 2 9 3 2 3" xfId="20412" xr:uid="{00000000-0005-0000-0000-0000A06B0000}"/>
    <cellStyle name="Normal 2 2 9 3 2 3 2" xfId="39372" xr:uid="{00000000-0005-0000-0000-0000A16B0000}"/>
    <cellStyle name="Normal 2 2 9 3 2 3 3" xfId="57836" xr:uid="{00000000-0005-0000-0000-0000A26B0000}"/>
    <cellStyle name="Normal 2 2 9 3 2 4" xfId="27067" xr:uid="{00000000-0005-0000-0000-0000A36B0000}"/>
    <cellStyle name="Normal 2 2 9 3 2 5" xfId="45531" xr:uid="{00000000-0005-0000-0000-0000A46B0000}"/>
    <cellStyle name="Normal 2 2 9 3 3" xfId="11194" xr:uid="{00000000-0005-0000-0000-0000A56B0000}"/>
    <cellStyle name="Normal 2 2 9 3 3 2" xfId="30154" xr:uid="{00000000-0005-0000-0000-0000A66B0000}"/>
    <cellStyle name="Normal 2 2 9 3 3 3" xfId="48618" xr:uid="{00000000-0005-0000-0000-0000A76B0000}"/>
    <cellStyle name="Normal 2 2 9 3 4" xfId="17346" xr:uid="{00000000-0005-0000-0000-0000A86B0000}"/>
    <cellStyle name="Normal 2 2 9 3 4 2" xfId="36306" xr:uid="{00000000-0005-0000-0000-0000A96B0000}"/>
    <cellStyle name="Normal 2 2 9 3 4 3" xfId="54770" xr:uid="{00000000-0005-0000-0000-0000AA6B0000}"/>
    <cellStyle name="Normal 2 2 9 3 5" xfId="24001" xr:uid="{00000000-0005-0000-0000-0000AB6B0000}"/>
    <cellStyle name="Normal 2 2 9 3 6" xfId="42465" xr:uid="{00000000-0005-0000-0000-0000AC6B0000}"/>
    <cellStyle name="Normal 2 2 9 4" xfId="6533" xr:uid="{00000000-0005-0000-0000-0000AD6B0000}"/>
    <cellStyle name="Normal 2 2 9 4 2" xfId="12726" xr:uid="{00000000-0005-0000-0000-0000AE6B0000}"/>
    <cellStyle name="Normal 2 2 9 4 2 2" xfId="31686" xr:uid="{00000000-0005-0000-0000-0000AF6B0000}"/>
    <cellStyle name="Normal 2 2 9 4 2 3" xfId="50150" xr:uid="{00000000-0005-0000-0000-0000B06B0000}"/>
    <cellStyle name="Normal 2 2 9 4 3" xfId="18878" xr:uid="{00000000-0005-0000-0000-0000B16B0000}"/>
    <cellStyle name="Normal 2 2 9 4 3 2" xfId="37838" xr:uid="{00000000-0005-0000-0000-0000B26B0000}"/>
    <cellStyle name="Normal 2 2 9 4 3 3" xfId="56302" xr:uid="{00000000-0005-0000-0000-0000B36B0000}"/>
    <cellStyle name="Normal 2 2 9 4 4" xfId="25533" xr:uid="{00000000-0005-0000-0000-0000B46B0000}"/>
    <cellStyle name="Normal 2 2 9 4 5" xfId="43997" xr:uid="{00000000-0005-0000-0000-0000B56B0000}"/>
    <cellStyle name="Normal 2 2 9 5" xfId="9660" xr:uid="{00000000-0005-0000-0000-0000B66B0000}"/>
    <cellStyle name="Normal 2 2 9 5 2" xfId="28620" xr:uid="{00000000-0005-0000-0000-0000B76B0000}"/>
    <cellStyle name="Normal 2 2 9 5 3" xfId="47084" xr:uid="{00000000-0005-0000-0000-0000B86B0000}"/>
    <cellStyle name="Normal 2 2 9 6" xfId="15812" xr:uid="{00000000-0005-0000-0000-0000B96B0000}"/>
    <cellStyle name="Normal 2 2 9 6 2" xfId="34772" xr:uid="{00000000-0005-0000-0000-0000BA6B0000}"/>
    <cellStyle name="Normal 2 2 9 6 3" xfId="53236" xr:uid="{00000000-0005-0000-0000-0000BB6B0000}"/>
    <cellStyle name="Normal 2 2 9 7" xfId="22467" xr:uid="{00000000-0005-0000-0000-0000BC6B0000}"/>
    <cellStyle name="Normal 2 2 9 8" xfId="40931" xr:uid="{00000000-0005-0000-0000-0000BD6B0000}"/>
    <cellStyle name="Normal 2 20" xfId="2704" xr:uid="{00000000-0005-0000-0000-0000BE6B0000}"/>
    <cellStyle name="Normal 2 20 2" xfId="4140" xr:uid="{00000000-0005-0000-0000-0000BF6B0000}"/>
    <cellStyle name="Normal 2 20 2 2" xfId="5753" xr:uid="{00000000-0005-0000-0000-0000C06B0000}"/>
    <cellStyle name="Normal 2 20 2 2 2" xfId="8838" xr:uid="{00000000-0005-0000-0000-0000C16B0000}"/>
    <cellStyle name="Normal 2 20 2 2 2 2" xfId="15030" xr:uid="{00000000-0005-0000-0000-0000C26B0000}"/>
    <cellStyle name="Normal 2 20 2 2 2 2 2" xfId="33990" xr:uid="{00000000-0005-0000-0000-0000C36B0000}"/>
    <cellStyle name="Normal 2 20 2 2 2 2 3" xfId="52454" xr:uid="{00000000-0005-0000-0000-0000C46B0000}"/>
    <cellStyle name="Normal 2 20 2 2 2 3" xfId="21182" xr:uid="{00000000-0005-0000-0000-0000C56B0000}"/>
    <cellStyle name="Normal 2 20 2 2 2 3 2" xfId="40142" xr:uid="{00000000-0005-0000-0000-0000C66B0000}"/>
    <cellStyle name="Normal 2 20 2 2 2 3 3" xfId="58606" xr:uid="{00000000-0005-0000-0000-0000C76B0000}"/>
    <cellStyle name="Normal 2 20 2 2 2 4" xfId="27837" xr:uid="{00000000-0005-0000-0000-0000C86B0000}"/>
    <cellStyle name="Normal 2 20 2 2 2 5" xfId="46301" xr:uid="{00000000-0005-0000-0000-0000C96B0000}"/>
    <cellStyle name="Normal 2 20 2 2 3" xfId="11964" xr:uid="{00000000-0005-0000-0000-0000CA6B0000}"/>
    <cellStyle name="Normal 2 20 2 2 3 2" xfId="30924" xr:uid="{00000000-0005-0000-0000-0000CB6B0000}"/>
    <cellStyle name="Normal 2 20 2 2 3 3" xfId="49388" xr:uid="{00000000-0005-0000-0000-0000CC6B0000}"/>
    <cellStyle name="Normal 2 20 2 2 4" xfId="18116" xr:uid="{00000000-0005-0000-0000-0000CD6B0000}"/>
    <cellStyle name="Normal 2 20 2 2 4 2" xfId="37076" xr:uid="{00000000-0005-0000-0000-0000CE6B0000}"/>
    <cellStyle name="Normal 2 20 2 2 4 3" xfId="55540" xr:uid="{00000000-0005-0000-0000-0000CF6B0000}"/>
    <cellStyle name="Normal 2 20 2 2 5" xfId="24771" xr:uid="{00000000-0005-0000-0000-0000D06B0000}"/>
    <cellStyle name="Normal 2 20 2 2 6" xfId="43235" xr:uid="{00000000-0005-0000-0000-0000D16B0000}"/>
    <cellStyle name="Normal 2 20 2 3" xfId="7303" xr:uid="{00000000-0005-0000-0000-0000D26B0000}"/>
    <cellStyle name="Normal 2 20 2 3 2" xfId="13496" xr:uid="{00000000-0005-0000-0000-0000D36B0000}"/>
    <cellStyle name="Normal 2 20 2 3 2 2" xfId="32456" xr:uid="{00000000-0005-0000-0000-0000D46B0000}"/>
    <cellStyle name="Normal 2 20 2 3 2 3" xfId="50920" xr:uid="{00000000-0005-0000-0000-0000D56B0000}"/>
    <cellStyle name="Normal 2 20 2 3 3" xfId="19648" xr:uid="{00000000-0005-0000-0000-0000D66B0000}"/>
    <cellStyle name="Normal 2 20 2 3 3 2" xfId="38608" xr:uid="{00000000-0005-0000-0000-0000D76B0000}"/>
    <cellStyle name="Normal 2 20 2 3 3 3" xfId="57072" xr:uid="{00000000-0005-0000-0000-0000D86B0000}"/>
    <cellStyle name="Normal 2 20 2 3 4" xfId="26303" xr:uid="{00000000-0005-0000-0000-0000D96B0000}"/>
    <cellStyle name="Normal 2 20 2 3 5" xfId="44767" xr:uid="{00000000-0005-0000-0000-0000DA6B0000}"/>
    <cellStyle name="Normal 2 20 2 4" xfId="10430" xr:uid="{00000000-0005-0000-0000-0000DB6B0000}"/>
    <cellStyle name="Normal 2 20 2 4 2" xfId="29390" xr:uid="{00000000-0005-0000-0000-0000DC6B0000}"/>
    <cellStyle name="Normal 2 20 2 4 3" xfId="47854" xr:uid="{00000000-0005-0000-0000-0000DD6B0000}"/>
    <cellStyle name="Normal 2 20 2 5" xfId="16582" xr:uid="{00000000-0005-0000-0000-0000DE6B0000}"/>
    <cellStyle name="Normal 2 20 2 5 2" xfId="35542" xr:uid="{00000000-0005-0000-0000-0000DF6B0000}"/>
    <cellStyle name="Normal 2 20 2 5 3" xfId="54006" xr:uid="{00000000-0005-0000-0000-0000E06B0000}"/>
    <cellStyle name="Normal 2 20 2 6" xfId="23237" xr:uid="{00000000-0005-0000-0000-0000E16B0000}"/>
    <cellStyle name="Normal 2 20 2 7" xfId="41701" xr:uid="{00000000-0005-0000-0000-0000E26B0000}"/>
    <cellStyle name="Normal 2 20 3" xfId="4971" xr:uid="{00000000-0005-0000-0000-0000E36B0000}"/>
    <cellStyle name="Normal 2 20 3 2" xfId="8069" xr:uid="{00000000-0005-0000-0000-0000E46B0000}"/>
    <cellStyle name="Normal 2 20 3 2 2" xfId="14261" xr:uid="{00000000-0005-0000-0000-0000E56B0000}"/>
    <cellStyle name="Normal 2 20 3 2 2 2" xfId="33221" xr:uid="{00000000-0005-0000-0000-0000E66B0000}"/>
    <cellStyle name="Normal 2 20 3 2 2 3" xfId="51685" xr:uid="{00000000-0005-0000-0000-0000E76B0000}"/>
    <cellStyle name="Normal 2 20 3 2 3" xfId="20413" xr:uid="{00000000-0005-0000-0000-0000E86B0000}"/>
    <cellStyle name="Normal 2 20 3 2 3 2" xfId="39373" xr:uid="{00000000-0005-0000-0000-0000E96B0000}"/>
    <cellStyle name="Normal 2 20 3 2 3 3" xfId="57837" xr:uid="{00000000-0005-0000-0000-0000EA6B0000}"/>
    <cellStyle name="Normal 2 20 3 2 4" xfId="27068" xr:uid="{00000000-0005-0000-0000-0000EB6B0000}"/>
    <cellStyle name="Normal 2 20 3 2 5" xfId="45532" xr:uid="{00000000-0005-0000-0000-0000EC6B0000}"/>
    <cellStyle name="Normal 2 20 3 3" xfId="11195" xr:uid="{00000000-0005-0000-0000-0000ED6B0000}"/>
    <cellStyle name="Normal 2 20 3 3 2" xfId="30155" xr:uid="{00000000-0005-0000-0000-0000EE6B0000}"/>
    <cellStyle name="Normal 2 20 3 3 3" xfId="48619" xr:uid="{00000000-0005-0000-0000-0000EF6B0000}"/>
    <cellStyle name="Normal 2 20 3 4" xfId="17347" xr:uid="{00000000-0005-0000-0000-0000F06B0000}"/>
    <cellStyle name="Normal 2 20 3 4 2" xfId="36307" xr:uid="{00000000-0005-0000-0000-0000F16B0000}"/>
    <cellStyle name="Normal 2 20 3 4 3" xfId="54771" xr:uid="{00000000-0005-0000-0000-0000F26B0000}"/>
    <cellStyle name="Normal 2 20 3 5" xfId="24002" xr:uid="{00000000-0005-0000-0000-0000F36B0000}"/>
    <cellStyle name="Normal 2 20 3 6" xfId="42466" xr:uid="{00000000-0005-0000-0000-0000F46B0000}"/>
    <cellStyle name="Normal 2 20 4" xfId="6534" xr:uid="{00000000-0005-0000-0000-0000F56B0000}"/>
    <cellStyle name="Normal 2 20 4 2" xfId="12727" xr:uid="{00000000-0005-0000-0000-0000F66B0000}"/>
    <cellStyle name="Normal 2 20 4 2 2" xfId="31687" xr:uid="{00000000-0005-0000-0000-0000F76B0000}"/>
    <cellStyle name="Normal 2 20 4 2 3" xfId="50151" xr:uid="{00000000-0005-0000-0000-0000F86B0000}"/>
    <cellStyle name="Normal 2 20 4 3" xfId="18879" xr:uid="{00000000-0005-0000-0000-0000F96B0000}"/>
    <cellStyle name="Normal 2 20 4 3 2" xfId="37839" xr:uid="{00000000-0005-0000-0000-0000FA6B0000}"/>
    <cellStyle name="Normal 2 20 4 3 3" xfId="56303" xr:uid="{00000000-0005-0000-0000-0000FB6B0000}"/>
    <cellStyle name="Normal 2 20 4 4" xfId="25534" xr:uid="{00000000-0005-0000-0000-0000FC6B0000}"/>
    <cellStyle name="Normal 2 20 4 5" xfId="43998" xr:uid="{00000000-0005-0000-0000-0000FD6B0000}"/>
    <cellStyle name="Normal 2 20 5" xfId="9661" xr:uid="{00000000-0005-0000-0000-0000FE6B0000}"/>
    <cellStyle name="Normal 2 20 5 2" xfId="28621" xr:uid="{00000000-0005-0000-0000-0000FF6B0000}"/>
    <cellStyle name="Normal 2 20 5 3" xfId="47085" xr:uid="{00000000-0005-0000-0000-0000006C0000}"/>
    <cellStyle name="Normal 2 20 6" xfId="15813" xr:uid="{00000000-0005-0000-0000-0000016C0000}"/>
    <cellStyle name="Normal 2 20 6 2" xfId="34773" xr:uid="{00000000-0005-0000-0000-0000026C0000}"/>
    <cellStyle name="Normal 2 20 6 3" xfId="53237" xr:uid="{00000000-0005-0000-0000-0000036C0000}"/>
    <cellStyle name="Normal 2 20 7" xfId="22468" xr:uid="{00000000-0005-0000-0000-0000046C0000}"/>
    <cellStyle name="Normal 2 20 8" xfId="40932" xr:uid="{00000000-0005-0000-0000-0000056C0000}"/>
    <cellStyle name="Normal 2 21" xfId="2705" xr:uid="{00000000-0005-0000-0000-0000066C0000}"/>
    <cellStyle name="Normal 2 22" xfId="439" xr:uid="{00000000-0005-0000-0000-0000076C0000}"/>
    <cellStyle name="Normal 2 22 2" xfId="3784" xr:uid="{00000000-0005-0000-0000-0000086C0000}"/>
    <cellStyle name="Normal 2 22 3" xfId="2706" xr:uid="{00000000-0005-0000-0000-0000096C0000}"/>
    <cellStyle name="Normal 2 23" xfId="3701" xr:uid="{00000000-0005-0000-0000-00000A6C0000}"/>
    <cellStyle name="Normal 2 24" xfId="398" xr:uid="{00000000-0005-0000-0000-00000B6C0000}"/>
    <cellStyle name="Normal 2 24 2" xfId="3847" xr:uid="{00000000-0005-0000-0000-00000C6C0000}"/>
    <cellStyle name="Normal 2 24 2 2" xfId="5436" xr:uid="{00000000-0005-0000-0000-00000D6C0000}"/>
    <cellStyle name="Normal 2 24 2 2 2" xfId="8521" xr:uid="{00000000-0005-0000-0000-00000E6C0000}"/>
    <cellStyle name="Normal 2 24 2 2 2 2" xfId="14713" xr:uid="{00000000-0005-0000-0000-00000F6C0000}"/>
    <cellStyle name="Normal 2 24 2 2 2 2 2" xfId="33673" xr:uid="{00000000-0005-0000-0000-0000106C0000}"/>
    <cellStyle name="Normal 2 24 2 2 2 2 3" xfId="52137" xr:uid="{00000000-0005-0000-0000-0000116C0000}"/>
    <cellStyle name="Normal 2 24 2 2 2 3" xfId="20865" xr:uid="{00000000-0005-0000-0000-0000126C0000}"/>
    <cellStyle name="Normal 2 24 2 2 2 3 2" xfId="39825" xr:uid="{00000000-0005-0000-0000-0000136C0000}"/>
    <cellStyle name="Normal 2 24 2 2 2 3 3" xfId="58289" xr:uid="{00000000-0005-0000-0000-0000146C0000}"/>
    <cellStyle name="Normal 2 24 2 2 2 4" xfId="27520" xr:uid="{00000000-0005-0000-0000-0000156C0000}"/>
    <cellStyle name="Normal 2 24 2 2 2 5" xfId="45984" xr:uid="{00000000-0005-0000-0000-0000166C0000}"/>
    <cellStyle name="Normal 2 24 2 2 3" xfId="11647" xr:uid="{00000000-0005-0000-0000-0000176C0000}"/>
    <cellStyle name="Normal 2 24 2 2 3 2" xfId="30607" xr:uid="{00000000-0005-0000-0000-0000186C0000}"/>
    <cellStyle name="Normal 2 24 2 2 3 3" xfId="49071" xr:uid="{00000000-0005-0000-0000-0000196C0000}"/>
    <cellStyle name="Normal 2 24 2 2 4" xfId="17799" xr:uid="{00000000-0005-0000-0000-00001A6C0000}"/>
    <cellStyle name="Normal 2 24 2 2 4 2" xfId="36759" xr:uid="{00000000-0005-0000-0000-00001B6C0000}"/>
    <cellStyle name="Normal 2 24 2 2 4 3" xfId="55223" xr:uid="{00000000-0005-0000-0000-00001C6C0000}"/>
    <cellStyle name="Normal 2 24 2 2 5" xfId="24454" xr:uid="{00000000-0005-0000-0000-00001D6C0000}"/>
    <cellStyle name="Normal 2 24 2 2 6" xfId="42918" xr:uid="{00000000-0005-0000-0000-00001E6C0000}"/>
    <cellStyle name="Normal 2 24 2 3" xfId="6986" xr:uid="{00000000-0005-0000-0000-00001F6C0000}"/>
    <cellStyle name="Normal 2 24 2 3 2" xfId="13179" xr:uid="{00000000-0005-0000-0000-0000206C0000}"/>
    <cellStyle name="Normal 2 24 2 3 2 2" xfId="32139" xr:uid="{00000000-0005-0000-0000-0000216C0000}"/>
    <cellStyle name="Normal 2 24 2 3 2 3" xfId="50603" xr:uid="{00000000-0005-0000-0000-0000226C0000}"/>
    <cellStyle name="Normal 2 24 2 3 3" xfId="19331" xr:uid="{00000000-0005-0000-0000-0000236C0000}"/>
    <cellStyle name="Normal 2 24 2 3 3 2" xfId="38291" xr:uid="{00000000-0005-0000-0000-0000246C0000}"/>
    <cellStyle name="Normal 2 24 2 3 3 3" xfId="56755" xr:uid="{00000000-0005-0000-0000-0000256C0000}"/>
    <cellStyle name="Normal 2 24 2 3 4" xfId="25986" xr:uid="{00000000-0005-0000-0000-0000266C0000}"/>
    <cellStyle name="Normal 2 24 2 3 5" xfId="44450" xr:uid="{00000000-0005-0000-0000-0000276C0000}"/>
    <cellStyle name="Normal 2 24 2 4" xfId="10113" xr:uid="{00000000-0005-0000-0000-0000286C0000}"/>
    <cellStyle name="Normal 2 24 2 4 2" xfId="29073" xr:uid="{00000000-0005-0000-0000-0000296C0000}"/>
    <cellStyle name="Normal 2 24 2 4 3" xfId="47537" xr:uid="{00000000-0005-0000-0000-00002A6C0000}"/>
    <cellStyle name="Normal 2 24 2 5" xfId="16265" xr:uid="{00000000-0005-0000-0000-00002B6C0000}"/>
    <cellStyle name="Normal 2 24 2 5 2" xfId="35225" xr:uid="{00000000-0005-0000-0000-00002C6C0000}"/>
    <cellStyle name="Normal 2 24 2 5 3" xfId="53689" xr:uid="{00000000-0005-0000-0000-00002D6C0000}"/>
    <cellStyle name="Normal 2 24 2 6" xfId="22920" xr:uid="{00000000-0005-0000-0000-00002E6C0000}"/>
    <cellStyle name="Normal 2 24 2 7" xfId="41384" xr:uid="{00000000-0005-0000-0000-00002F6C0000}"/>
    <cellStyle name="Normal 2 24 3" xfId="4651" xr:uid="{00000000-0005-0000-0000-0000306C0000}"/>
    <cellStyle name="Normal 2 24 3 2" xfId="7752" xr:uid="{00000000-0005-0000-0000-0000316C0000}"/>
    <cellStyle name="Normal 2 24 3 2 2" xfId="13944" xr:uid="{00000000-0005-0000-0000-0000326C0000}"/>
    <cellStyle name="Normal 2 24 3 2 2 2" xfId="32904" xr:uid="{00000000-0005-0000-0000-0000336C0000}"/>
    <cellStyle name="Normal 2 24 3 2 2 3" xfId="51368" xr:uid="{00000000-0005-0000-0000-0000346C0000}"/>
    <cellStyle name="Normal 2 24 3 2 3" xfId="20096" xr:uid="{00000000-0005-0000-0000-0000356C0000}"/>
    <cellStyle name="Normal 2 24 3 2 3 2" xfId="39056" xr:uid="{00000000-0005-0000-0000-0000366C0000}"/>
    <cellStyle name="Normal 2 24 3 2 3 3" xfId="57520" xr:uid="{00000000-0005-0000-0000-0000376C0000}"/>
    <cellStyle name="Normal 2 24 3 2 4" xfId="26751" xr:uid="{00000000-0005-0000-0000-0000386C0000}"/>
    <cellStyle name="Normal 2 24 3 2 5" xfId="45215" xr:uid="{00000000-0005-0000-0000-0000396C0000}"/>
    <cellStyle name="Normal 2 24 3 3" xfId="10878" xr:uid="{00000000-0005-0000-0000-00003A6C0000}"/>
    <cellStyle name="Normal 2 24 3 3 2" xfId="29838" xr:uid="{00000000-0005-0000-0000-00003B6C0000}"/>
    <cellStyle name="Normal 2 24 3 3 3" xfId="48302" xr:uid="{00000000-0005-0000-0000-00003C6C0000}"/>
    <cellStyle name="Normal 2 24 3 4" xfId="17030" xr:uid="{00000000-0005-0000-0000-00003D6C0000}"/>
    <cellStyle name="Normal 2 24 3 4 2" xfId="35990" xr:uid="{00000000-0005-0000-0000-00003E6C0000}"/>
    <cellStyle name="Normal 2 24 3 4 3" xfId="54454" xr:uid="{00000000-0005-0000-0000-00003F6C0000}"/>
    <cellStyle name="Normal 2 24 3 5" xfId="23685" xr:uid="{00000000-0005-0000-0000-0000406C0000}"/>
    <cellStyle name="Normal 2 24 3 6" xfId="42149" xr:uid="{00000000-0005-0000-0000-0000416C0000}"/>
    <cellStyle name="Normal 2 24 4" xfId="6217" xr:uid="{00000000-0005-0000-0000-0000426C0000}"/>
    <cellStyle name="Normal 2 24 4 2" xfId="12410" xr:uid="{00000000-0005-0000-0000-0000436C0000}"/>
    <cellStyle name="Normal 2 24 4 2 2" xfId="31370" xr:uid="{00000000-0005-0000-0000-0000446C0000}"/>
    <cellStyle name="Normal 2 24 4 2 3" xfId="49834" xr:uid="{00000000-0005-0000-0000-0000456C0000}"/>
    <cellStyle name="Normal 2 24 4 3" xfId="18562" xr:uid="{00000000-0005-0000-0000-0000466C0000}"/>
    <cellStyle name="Normal 2 24 4 3 2" xfId="37522" xr:uid="{00000000-0005-0000-0000-0000476C0000}"/>
    <cellStyle name="Normal 2 24 4 3 3" xfId="55986" xr:uid="{00000000-0005-0000-0000-0000486C0000}"/>
    <cellStyle name="Normal 2 24 4 4" xfId="25217" xr:uid="{00000000-0005-0000-0000-0000496C0000}"/>
    <cellStyle name="Normal 2 24 4 5" xfId="43681" xr:uid="{00000000-0005-0000-0000-00004A6C0000}"/>
    <cellStyle name="Normal 2 24 5" xfId="9344" xr:uid="{00000000-0005-0000-0000-00004B6C0000}"/>
    <cellStyle name="Normal 2 24 5 2" xfId="28304" xr:uid="{00000000-0005-0000-0000-00004C6C0000}"/>
    <cellStyle name="Normal 2 24 5 3" xfId="46768" xr:uid="{00000000-0005-0000-0000-00004D6C0000}"/>
    <cellStyle name="Normal 2 24 6" xfId="15496" xr:uid="{00000000-0005-0000-0000-00004E6C0000}"/>
    <cellStyle name="Normal 2 24 6 2" xfId="34456" xr:uid="{00000000-0005-0000-0000-00004F6C0000}"/>
    <cellStyle name="Normal 2 24 6 3" xfId="52920" xr:uid="{00000000-0005-0000-0000-0000506C0000}"/>
    <cellStyle name="Normal 2 24 7" xfId="22151" xr:uid="{00000000-0005-0000-0000-0000516C0000}"/>
    <cellStyle name="Normal 2 24 8" xfId="40612" xr:uid="{00000000-0005-0000-0000-0000526C0000}"/>
    <cellStyle name="Normal 2 25" xfId="4623" xr:uid="{00000000-0005-0000-0000-0000536C0000}"/>
    <cellStyle name="Normal 2 25 2" xfId="7725" xr:uid="{00000000-0005-0000-0000-0000546C0000}"/>
    <cellStyle name="Normal 2 26" xfId="9265" xr:uid="{00000000-0005-0000-0000-0000556C0000}"/>
    <cellStyle name="Normal 2 27" xfId="357" xr:uid="{00000000-0005-0000-0000-0000566C0000}"/>
    <cellStyle name="Normal 2 3" xfId="30" xr:uid="{00000000-0005-0000-0000-0000576C0000}"/>
    <cellStyle name="Normal 2 3 10" xfId="9300" xr:uid="{00000000-0005-0000-0000-0000586C0000}"/>
    <cellStyle name="Normal 2 3 2" xfId="90" xr:uid="{00000000-0005-0000-0000-0000596C0000}"/>
    <cellStyle name="Normal 2 3 2 10" xfId="40933" xr:uid="{00000000-0005-0000-0000-00005A6C0000}"/>
    <cellStyle name="Normal 2 3 2 2" xfId="305" xr:uid="{00000000-0005-0000-0000-00005B6C0000}"/>
    <cellStyle name="Normal 2 3 2 2 2" xfId="2708" xr:uid="{00000000-0005-0000-0000-00005C6C0000}"/>
    <cellStyle name="Normal 2 3 2 3" xfId="4141" xr:uid="{00000000-0005-0000-0000-00005D6C0000}"/>
    <cellStyle name="Normal 2 3 2 3 2" xfId="5754" xr:uid="{00000000-0005-0000-0000-00005E6C0000}"/>
    <cellStyle name="Normal 2 3 2 3 2 2" xfId="8839" xr:uid="{00000000-0005-0000-0000-00005F6C0000}"/>
    <cellStyle name="Normal 2 3 2 3 2 2 2" xfId="15031" xr:uid="{00000000-0005-0000-0000-0000606C0000}"/>
    <cellStyle name="Normal 2 3 2 3 2 2 2 2" xfId="33991" xr:uid="{00000000-0005-0000-0000-0000616C0000}"/>
    <cellStyle name="Normal 2 3 2 3 2 2 2 3" xfId="52455" xr:uid="{00000000-0005-0000-0000-0000626C0000}"/>
    <cellStyle name="Normal 2 3 2 3 2 2 3" xfId="21183" xr:uid="{00000000-0005-0000-0000-0000636C0000}"/>
    <cellStyle name="Normal 2 3 2 3 2 2 3 2" xfId="40143" xr:uid="{00000000-0005-0000-0000-0000646C0000}"/>
    <cellStyle name="Normal 2 3 2 3 2 2 3 3" xfId="58607" xr:uid="{00000000-0005-0000-0000-0000656C0000}"/>
    <cellStyle name="Normal 2 3 2 3 2 2 4" xfId="27838" xr:uid="{00000000-0005-0000-0000-0000666C0000}"/>
    <cellStyle name="Normal 2 3 2 3 2 2 5" xfId="46302" xr:uid="{00000000-0005-0000-0000-0000676C0000}"/>
    <cellStyle name="Normal 2 3 2 3 2 3" xfId="11965" xr:uid="{00000000-0005-0000-0000-0000686C0000}"/>
    <cellStyle name="Normal 2 3 2 3 2 3 2" xfId="30925" xr:uid="{00000000-0005-0000-0000-0000696C0000}"/>
    <cellStyle name="Normal 2 3 2 3 2 3 3" xfId="49389" xr:uid="{00000000-0005-0000-0000-00006A6C0000}"/>
    <cellStyle name="Normal 2 3 2 3 2 4" xfId="18117" xr:uid="{00000000-0005-0000-0000-00006B6C0000}"/>
    <cellStyle name="Normal 2 3 2 3 2 4 2" xfId="37077" xr:uid="{00000000-0005-0000-0000-00006C6C0000}"/>
    <cellStyle name="Normal 2 3 2 3 2 4 3" xfId="55541" xr:uid="{00000000-0005-0000-0000-00006D6C0000}"/>
    <cellStyle name="Normal 2 3 2 3 2 5" xfId="24772" xr:uid="{00000000-0005-0000-0000-00006E6C0000}"/>
    <cellStyle name="Normal 2 3 2 3 2 6" xfId="43236" xr:uid="{00000000-0005-0000-0000-00006F6C0000}"/>
    <cellStyle name="Normal 2 3 2 3 3" xfId="7304" xr:uid="{00000000-0005-0000-0000-0000706C0000}"/>
    <cellStyle name="Normal 2 3 2 3 3 2" xfId="13497" xr:uid="{00000000-0005-0000-0000-0000716C0000}"/>
    <cellStyle name="Normal 2 3 2 3 3 2 2" xfId="32457" xr:uid="{00000000-0005-0000-0000-0000726C0000}"/>
    <cellStyle name="Normal 2 3 2 3 3 2 3" xfId="50921" xr:uid="{00000000-0005-0000-0000-0000736C0000}"/>
    <cellStyle name="Normal 2 3 2 3 3 3" xfId="19649" xr:uid="{00000000-0005-0000-0000-0000746C0000}"/>
    <cellStyle name="Normal 2 3 2 3 3 3 2" xfId="38609" xr:uid="{00000000-0005-0000-0000-0000756C0000}"/>
    <cellStyle name="Normal 2 3 2 3 3 3 3" xfId="57073" xr:uid="{00000000-0005-0000-0000-0000766C0000}"/>
    <cellStyle name="Normal 2 3 2 3 3 4" xfId="26304" xr:uid="{00000000-0005-0000-0000-0000776C0000}"/>
    <cellStyle name="Normal 2 3 2 3 3 5" xfId="44768" xr:uid="{00000000-0005-0000-0000-0000786C0000}"/>
    <cellStyle name="Normal 2 3 2 3 4" xfId="10431" xr:uid="{00000000-0005-0000-0000-0000796C0000}"/>
    <cellStyle name="Normal 2 3 2 3 4 2" xfId="29391" xr:uid="{00000000-0005-0000-0000-00007A6C0000}"/>
    <cellStyle name="Normal 2 3 2 3 4 3" xfId="47855" xr:uid="{00000000-0005-0000-0000-00007B6C0000}"/>
    <cellStyle name="Normal 2 3 2 3 5" xfId="16583" xr:uid="{00000000-0005-0000-0000-00007C6C0000}"/>
    <cellStyle name="Normal 2 3 2 3 5 2" xfId="35543" xr:uid="{00000000-0005-0000-0000-00007D6C0000}"/>
    <cellStyle name="Normal 2 3 2 3 5 3" xfId="54007" xr:uid="{00000000-0005-0000-0000-00007E6C0000}"/>
    <cellStyle name="Normal 2 3 2 3 6" xfId="23238" xr:uid="{00000000-0005-0000-0000-00007F6C0000}"/>
    <cellStyle name="Normal 2 3 2 3 7" xfId="41702" xr:uid="{00000000-0005-0000-0000-0000806C0000}"/>
    <cellStyle name="Normal 2 3 2 4" xfId="4972" xr:uid="{00000000-0005-0000-0000-0000816C0000}"/>
    <cellStyle name="Normal 2 3 2 4 2" xfId="8070" xr:uid="{00000000-0005-0000-0000-0000826C0000}"/>
    <cellStyle name="Normal 2 3 2 4 2 2" xfId="14262" xr:uid="{00000000-0005-0000-0000-0000836C0000}"/>
    <cellStyle name="Normal 2 3 2 4 2 2 2" xfId="33222" xr:uid="{00000000-0005-0000-0000-0000846C0000}"/>
    <cellStyle name="Normal 2 3 2 4 2 2 3" xfId="51686" xr:uid="{00000000-0005-0000-0000-0000856C0000}"/>
    <cellStyle name="Normal 2 3 2 4 2 3" xfId="20414" xr:uid="{00000000-0005-0000-0000-0000866C0000}"/>
    <cellStyle name="Normal 2 3 2 4 2 3 2" xfId="39374" xr:uid="{00000000-0005-0000-0000-0000876C0000}"/>
    <cellStyle name="Normal 2 3 2 4 2 3 3" xfId="57838" xr:uid="{00000000-0005-0000-0000-0000886C0000}"/>
    <cellStyle name="Normal 2 3 2 4 2 4" xfId="27069" xr:uid="{00000000-0005-0000-0000-0000896C0000}"/>
    <cellStyle name="Normal 2 3 2 4 2 5" xfId="45533" xr:uid="{00000000-0005-0000-0000-00008A6C0000}"/>
    <cellStyle name="Normal 2 3 2 4 3" xfId="11196" xr:uid="{00000000-0005-0000-0000-00008B6C0000}"/>
    <cellStyle name="Normal 2 3 2 4 3 2" xfId="30156" xr:uid="{00000000-0005-0000-0000-00008C6C0000}"/>
    <cellStyle name="Normal 2 3 2 4 3 3" xfId="48620" xr:uid="{00000000-0005-0000-0000-00008D6C0000}"/>
    <cellStyle name="Normal 2 3 2 4 4" xfId="17348" xr:uid="{00000000-0005-0000-0000-00008E6C0000}"/>
    <cellStyle name="Normal 2 3 2 4 4 2" xfId="36308" xr:uid="{00000000-0005-0000-0000-00008F6C0000}"/>
    <cellStyle name="Normal 2 3 2 4 4 3" xfId="54772" xr:uid="{00000000-0005-0000-0000-0000906C0000}"/>
    <cellStyle name="Normal 2 3 2 4 5" xfId="24003" xr:uid="{00000000-0005-0000-0000-0000916C0000}"/>
    <cellStyle name="Normal 2 3 2 4 6" xfId="42467" xr:uid="{00000000-0005-0000-0000-0000926C0000}"/>
    <cellStyle name="Normal 2 3 2 5" xfId="6535" xr:uid="{00000000-0005-0000-0000-0000936C0000}"/>
    <cellStyle name="Normal 2 3 2 5 2" xfId="12728" xr:uid="{00000000-0005-0000-0000-0000946C0000}"/>
    <cellStyle name="Normal 2 3 2 5 2 2" xfId="31688" xr:uid="{00000000-0005-0000-0000-0000956C0000}"/>
    <cellStyle name="Normal 2 3 2 5 2 3" xfId="50152" xr:uid="{00000000-0005-0000-0000-0000966C0000}"/>
    <cellStyle name="Normal 2 3 2 5 3" xfId="18880" xr:uid="{00000000-0005-0000-0000-0000976C0000}"/>
    <cellStyle name="Normal 2 3 2 5 3 2" xfId="37840" xr:uid="{00000000-0005-0000-0000-0000986C0000}"/>
    <cellStyle name="Normal 2 3 2 5 3 3" xfId="56304" xr:uid="{00000000-0005-0000-0000-0000996C0000}"/>
    <cellStyle name="Normal 2 3 2 5 4" xfId="25535" xr:uid="{00000000-0005-0000-0000-00009A6C0000}"/>
    <cellStyle name="Normal 2 3 2 5 5" xfId="43999" xr:uid="{00000000-0005-0000-0000-00009B6C0000}"/>
    <cellStyle name="Normal 2 3 2 6" xfId="9662" xr:uid="{00000000-0005-0000-0000-00009C6C0000}"/>
    <cellStyle name="Normal 2 3 2 6 2" xfId="28622" xr:uid="{00000000-0005-0000-0000-00009D6C0000}"/>
    <cellStyle name="Normal 2 3 2 6 3" xfId="47086" xr:uid="{00000000-0005-0000-0000-00009E6C0000}"/>
    <cellStyle name="Normal 2 3 2 7" xfId="15814" xr:uid="{00000000-0005-0000-0000-00009F6C0000}"/>
    <cellStyle name="Normal 2 3 2 7 2" xfId="34774" xr:uid="{00000000-0005-0000-0000-0000A06C0000}"/>
    <cellStyle name="Normal 2 3 2 7 3" xfId="53238" xr:uid="{00000000-0005-0000-0000-0000A16C0000}"/>
    <cellStyle name="Normal 2 3 2 8" xfId="22085" xr:uid="{00000000-0005-0000-0000-0000A26C0000}"/>
    <cellStyle name="Normal 2 3 2 9" xfId="22469" xr:uid="{00000000-0005-0000-0000-0000A36C0000}"/>
    <cellStyle name="Normal 2 3 3" xfId="91" xr:uid="{00000000-0005-0000-0000-0000A46C0000}"/>
    <cellStyle name="Normal 2 3 3 2" xfId="306" xr:uid="{00000000-0005-0000-0000-0000A56C0000}"/>
    <cellStyle name="Normal 2 3 3 2 2" xfId="5755" xr:uid="{00000000-0005-0000-0000-0000A66C0000}"/>
    <cellStyle name="Normal 2 3 3 2 2 2" xfId="8840" xr:uid="{00000000-0005-0000-0000-0000A76C0000}"/>
    <cellStyle name="Normal 2 3 3 2 2 2 2" xfId="15032" xr:uid="{00000000-0005-0000-0000-0000A86C0000}"/>
    <cellStyle name="Normal 2 3 3 2 2 2 2 2" xfId="33992" xr:uid="{00000000-0005-0000-0000-0000A96C0000}"/>
    <cellStyle name="Normal 2 3 3 2 2 2 2 3" xfId="52456" xr:uid="{00000000-0005-0000-0000-0000AA6C0000}"/>
    <cellStyle name="Normal 2 3 3 2 2 2 3" xfId="21184" xr:uid="{00000000-0005-0000-0000-0000AB6C0000}"/>
    <cellStyle name="Normal 2 3 3 2 2 2 3 2" xfId="40144" xr:uid="{00000000-0005-0000-0000-0000AC6C0000}"/>
    <cellStyle name="Normal 2 3 3 2 2 2 3 3" xfId="58608" xr:uid="{00000000-0005-0000-0000-0000AD6C0000}"/>
    <cellStyle name="Normal 2 3 3 2 2 2 4" xfId="27839" xr:uid="{00000000-0005-0000-0000-0000AE6C0000}"/>
    <cellStyle name="Normal 2 3 3 2 2 2 5" xfId="46303" xr:uid="{00000000-0005-0000-0000-0000AF6C0000}"/>
    <cellStyle name="Normal 2 3 3 2 2 3" xfId="11966" xr:uid="{00000000-0005-0000-0000-0000B06C0000}"/>
    <cellStyle name="Normal 2 3 3 2 2 3 2" xfId="30926" xr:uid="{00000000-0005-0000-0000-0000B16C0000}"/>
    <cellStyle name="Normal 2 3 3 2 2 3 3" xfId="49390" xr:uid="{00000000-0005-0000-0000-0000B26C0000}"/>
    <cellStyle name="Normal 2 3 3 2 2 4" xfId="18118" xr:uid="{00000000-0005-0000-0000-0000B36C0000}"/>
    <cellStyle name="Normal 2 3 3 2 2 4 2" xfId="37078" xr:uid="{00000000-0005-0000-0000-0000B46C0000}"/>
    <cellStyle name="Normal 2 3 3 2 2 4 3" xfId="55542" xr:uid="{00000000-0005-0000-0000-0000B56C0000}"/>
    <cellStyle name="Normal 2 3 3 2 2 5" xfId="24773" xr:uid="{00000000-0005-0000-0000-0000B66C0000}"/>
    <cellStyle name="Normal 2 3 3 2 2 6" xfId="43237" xr:uid="{00000000-0005-0000-0000-0000B76C0000}"/>
    <cellStyle name="Normal 2 3 3 2 3" xfId="7305" xr:uid="{00000000-0005-0000-0000-0000B86C0000}"/>
    <cellStyle name="Normal 2 3 3 2 3 2" xfId="13498" xr:uid="{00000000-0005-0000-0000-0000B96C0000}"/>
    <cellStyle name="Normal 2 3 3 2 3 2 2" xfId="32458" xr:uid="{00000000-0005-0000-0000-0000BA6C0000}"/>
    <cellStyle name="Normal 2 3 3 2 3 2 3" xfId="50922" xr:uid="{00000000-0005-0000-0000-0000BB6C0000}"/>
    <cellStyle name="Normal 2 3 3 2 3 3" xfId="19650" xr:uid="{00000000-0005-0000-0000-0000BC6C0000}"/>
    <cellStyle name="Normal 2 3 3 2 3 3 2" xfId="38610" xr:uid="{00000000-0005-0000-0000-0000BD6C0000}"/>
    <cellStyle name="Normal 2 3 3 2 3 3 3" xfId="57074" xr:uid="{00000000-0005-0000-0000-0000BE6C0000}"/>
    <cellStyle name="Normal 2 3 3 2 3 4" xfId="26305" xr:uid="{00000000-0005-0000-0000-0000BF6C0000}"/>
    <cellStyle name="Normal 2 3 3 2 3 5" xfId="44769" xr:uid="{00000000-0005-0000-0000-0000C06C0000}"/>
    <cellStyle name="Normal 2 3 3 2 4" xfId="10432" xr:uid="{00000000-0005-0000-0000-0000C16C0000}"/>
    <cellStyle name="Normal 2 3 3 2 4 2" xfId="29392" xr:uid="{00000000-0005-0000-0000-0000C26C0000}"/>
    <cellStyle name="Normal 2 3 3 2 4 3" xfId="47856" xr:uid="{00000000-0005-0000-0000-0000C36C0000}"/>
    <cellStyle name="Normal 2 3 3 2 5" xfId="16584" xr:uid="{00000000-0005-0000-0000-0000C46C0000}"/>
    <cellStyle name="Normal 2 3 3 2 5 2" xfId="35544" xr:uid="{00000000-0005-0000-0000-0000C56C0000}"/>
    <cellStyle name="Normal 2 3 3 2 5 3" xfId="54008" xr:uid="{00000000-0005-0000-0000-0000C66C0000}"/>
    <cellStyle name="Normal 2 3 3 2 6" xfId="23239" xr:uid="{00000000-0005-0000-0000-0000C76C0000}"/>
    <cellStyle name="Normal 2 3 3 2 7" xfId="41703" xr:uid="{00000000-0005-0000-0000-0000C86C0000}"/>
    <cellStyle name="Normal 2 3 3 3" xfId="4973" xr:uid="{00000000-0005-0000-0000-0000C96C0000}"/>
    <cellStyle name="Normal 2 3 3 3 2" xfId="8071" xr:uid="{00000000-0005-0000-0000-0000CA6C0000}"/>
    <cellStyle name="Normal 2 3 3 3 2 2" xfId="14263" xr:uid="{00000000-0005-0000-0000-0000CB6C0000}"/>
    <cellStyle name="Normal 2 3 3 3 2 2 2" xfId="33223" xr:uid="{00000000-0005-0000-0000-0000CC6C0000}"/>
    <cellStyle name="Normal 2 3 3 3 2 2 3" xfId="51687" xr:uid="{00000000-0005-0000-0000-0000CD6C0000}"/>
    <cellStyle name="Normal 2 3 3 3 2 3" xfId="20415" xr:uid="{00000000-0005-0000-0000-0000CE6C0000}"/>
    <cellStyle name="Normal 2 3 3 3 2 3 2" xfId="39375" xr:uid="{00000000-0005-0000-0000-0000CF6C0000}"/>
    <cellStyle name="Normal 2 3 3 3 2 3 3" xfId="57839" xr:uid="{00000000-0005-0000-0000-0000D06C0000}"/>
    <cellStyle name="Normal 2 3 3 3 2 4" xfId="27070" xr:uid="{00000000-0005-0000-0000-0000D16C0000}"/>
    <cellStyle name="Normal 2 3 3 3 2 5" xfId="45534" xr:uid="{00000000-0005-0000-0000-0000D26C0000}"/>
    <cellStyle name="Normal 2 3 3 3 3" xfId="11197" xr:uid="{00000000-0005-0000-0000-0000D36C0000}"/>
    <cellStyle name="Normal 2 3 3 3 3 2" xfId="30157" xr:uid="{00000000-0005-0000-0000-0000D46C0000}"/>
    <cellStyle name="Normal 2 3 3 3 3 3" xfId="48621" xr:uid="{00000000-0005-0000-0000-0000D56C0000}"/>
    <cellStyle name="Normal 2 3 3 3 4" xfId="17349" xr:uid="{00000000-0005-0000-0000-0000D66C0000}"/>
    <cellStyle name="Normal 2 3 3 3 4 2" xfId="36309" xr:uid="{00000000-0005-0000-0000-0000D76C0000}"/>
    <cellStyle name="Normal 2 3 3 3 4 3" xfId="54773" xr:uid="{00000000-0005-0000-0000-0000D86C0000}"/>
    <cellStyle name="Normal 2 3 3 3 5" xfId="24004" xr:uid="{00000000-0005-0000-0000-0000D96C0000}"/>
    <cellStyle name="Normal 2 3 3 3 6" xfId="42468" xr:uid="{00000000-0005-0000-0000-0000DA6C0000}"/>
    <cellStyle name="Normal 2 3 3 4" xfId="6536" xr:uid="{00000000-0005-0000-0000-0000DB6C0000}"/>
    <cellStyle name="Normal 2 3 3 4 2" xfId="12729" xr:uid="{00000000-0005-0000-0000-0000DC6C0000}"/>
    <cellStyle name="Normal 2 3 3 4 2 2" xfId="31689" xr:uid="{00000000-0005-0000-0000-0000DD6C0000}"/>
    <cellStyle name="Normal 2 3 3 4 2 3" xfId="50153" xr:uid="{00000000-0005-0000-0000-0000DE6C0000}"/>
    <cellStyle name="Normal 2 3 3 4 3" xfId="18881" xr:uid="{00000000-0005-0000-0000-0000DF6C0000}"/>
    <cellStyle name="Normal 2 3 3 4 3 2" xfId="37841" xr:uid="{00000000-0005-0000-0000-0000E06C0000}"/>
    <cellStyle name="Normal 2 3 3 4 3 3" xfId="56305" xr:uid="{00000000-0005-0000-0000-0000E16C0000}"/>
    <cellStyle name="Normal 2 3 3 4 4" xfId="25536" xr:uid="{00000000-0005-0000-0000-0000E26C0000}"/>
    <cellStyle name="Normal 2 3 3 4 5" xfId="44000" xr:uid="{00000000-0005-0000-0000-0000E36C0000}"/>
    <cellStyle name="Normal 2 3 3 5" xfId="9663" xr:uid="{00000000-0005-0000-0000-0000E46C0000}"/>
    <cellStyle name="Normal 2 3 3 5 2" xfId="28623" xr:uid="{00000000-0005-0000-0000-0000E56C0000}"/>
    <cellStyle name="Normal 2 3 3 5 3" xfId="47087" xr:uid="{00000000-0005-0000-0000-0000E66C0000}"/>
    <cellStyle name="Normal 2 3 3 6" xfId="15815" xr:uid="{00000000-0005-0000-0000-0000E76C0000}"/>
    <cellStyle name="Normal 2 3 3 6 2" xfId="34775" xr:uid="{00000000-0005-0000-0000-0000E86C0000}"/>
    <cellStyle name="Normal 2 3 3 6 3" xfId="53239" xr:uid="{00000000-0005-0000-0000-0000E96C0000}"/>
    <cellStyle name="Normal 2 3 3 7" xfId="22086" xr:uid="{00000000-0005-0000-0000-0000EA6C0000}"/>
    <cellStyle name="Normal 2 3 3 8" xfId="22470" xr:uid="{00000000-0005-0000-0000-0000EB6C0000}"/>
    <cellStyle name="Normal 2 3 3 9" xfId="40934" xr:uid="{00000000-0005-0000-0000-0000EC6C0000}"/>
    <cellStyle name="Normal 2 3 4" xfId="2709" xr:uid="{00000000-0005-0000-0000-0000ED6C0000}"/>
    <cellStyle name="Normal 2 3 4 2" xfId="4142" xr:uid="{00000000-0005-0000-0000-0000EE6C0000}"/>
    <cellStyle name="Normal 2 3 4 2 2" xfId="5756" xr:uid="{00000000-0005-0000-0000-0000EF6C0000}"/>
    <cellStyle name="Normal 2 3 4 2 2 2" xfId="8841" xr:uid="{00000000-0005-0000-0000-0000F06C0000}"/>
    <cellStyle name="Normal 2 3 4 2 2 2 2" xfId="15033" xr:uid="{00000000-0005-0000-0000-0000F16C0000}"/>
    <cellStyle name="Normal 2 3 4 2 2 2 2 2" xfId="33993" xr:uid="{00000000-0005-0000-0000-0000F26C0000}"/>
    <cellStyle name="Normal 2 3 4 2 2 2 2 3" xfId="52457" xr:uid="{00000000-0005-0000-0000-0000F36C0000}"/>
    <cellStyle name="Normal 2 3 4 2 2 2 3" xfId="21185" xr:uid="{00000000-0005-0000-0000-0000F46C0000}"/>
    <cellStyle name="Normal 2 3 4 2 2 2 3 2" xfId="40145" xr:uid="{00000000-0005-0000-0000-0000F56C0000}"/>
    <cellStyle name="Normal 2 3 4 2 2 2 3 3" xfId="58609" xr:uid="{00000000-0005-0000-0000-0000F66C0000}"/>
    <cellStyle name="Normal 2 3 4 2 2 2 4" xfId="27840" xr:uid="{00000000-0005-0000-0000-0000F76C0000}"/>
    <cellStyle name="Normal 2 3 4 2 2 2 5" xfId="46304" xr:uid="{00000000-0005-0000-0000-0000F86C0000}"/>
    <cellStyle name="Normal 2 3 4 2 2 3" xfId="11967" xr:uid="{00000000-0005-0000-0000-0000F96C0000}"/>
    <cellStyle name="Normal 2 3 4 2 2 3 2" xfId="30927" xr:uid="{00000000-0005-0000-0000-0000FA6C0000}"/>
    <cellStyle name="Normal 2 3 4 2 2 3 3" xfId="49391" xr:uid="{00000000-0005-0000-0000-0000FB6C0000}"/>
    <cellStyle name="Normal 2 3 4 2 2 4" xfId="18119" xr:uid="{00000000-0005-0000-0000-0000FC6C0000}"/>
    <cellStyle name="Normal 2 3 4 2 2 4 2" xfId="37079" xr:uid="{00000000-0005-0000-0000-0000FD6C0000}"/>
    <cellStyle name="Normal 2 3 4 2 2 4 3" xfId="55543" xr:uid="{00000000-0005-0000-0000-0000FE6C0000}"/>
    <cellStyle name="Normal 2 3 4 2 2 5" xfId="24774" xr:uid="{00000000-0005-0000-0000-0000FF6C0000}"/>
    <cellStyle name="Normal 2 3 4 2 2 6" xfId="43238" xr:uid="{00000000-0005-0000-0000-0000006D0000}"/>
    <cellStyle name="Normal 2 3 4 2 3" xfId="7306" xr:uid="{00000000-0005-0000-0000-0000016D0000}"/>
    <cellStyle name="Normal 2 3 4 2 3 2" xfId="13499" xr:uid="{00000000-0005-0000-0000-0000026D0000}"/>
    <cellStyle name="Normal 2 3 4 2 3 2 2" xfId="32459" xr:uid="{00000000-0005-0000-0000-0000036D0000}"/>
    <cellStyle name="Normal 2 3 4 2 3 2 3" xfId="50923" xr:uid="{00000000-0005-0000-0000-0000046D0000}"/>
    <cellStyle name="Normal 2 3 4 2 3 3" xfId="19651" xr:uid="{00000000-0005-0000-0000-0000056D0000}"/>
    <cellStyle name="Normal 2 3 4 2 3 3 2" xfId="38611" xr:uid="{00000000-0005-0000-0000-0000066D0000}"/>
    <cellStyle name="Normal 2 3 4 2 3 3 3" xfId="57075" xr:uid="{00000000-0005-0000-0000-0000076D0000}"/>
    <cellStyle name="Normal 2 3 4 2 3 4" xfId="26306" xr:uid="{00000000-0005-0000-0000-0000086D0000}"/>
    <cellStyle name="Normal 2 3 4 2 3 5" xfId="44770" xr:uid="{00000000-0005-0000-0000-0000096D0000}"/>
    <cellStyle name="Normal 2 3 4 2 4" xfId="10433" xr:uid="{00000000-0005-0000-0000-00000A6D0000}"/>
    <cellStyle name="Normal 2 3 4 2 4 2" xfId="29393" xr:uid="{00000000-0005-0000-0000-00000B6D0000}"/>
    <cellStyle name="Normal 2 3 4 2 4 3" xfId="47857" xr:uid="{00000000-0005-0000-0000-00000C6D0000}"/>
    <cellStyle name="Normal 2 3 4 2 5" xfId="16585" xr:uid="{00000000-0005-0000-0000-00000D6D0000}"/>
    <cellStyle name="Normal 2 3 4 2 5 2" xfId="35545" xr:uid="{00000000-0005-0000-0000-00000E6D0000}"/>
    <cellStyle name="Normal 2 3 4 2 5 3" xfId="54009" xr:uid="{00000000-0005-0000-0000-00000F6D0000}"/>
    <cellStyle name="Normal 2 3 4 2 6" xfId="23240" xr:uid="{00000000-0005-0000-0000-0000106D0000}"/>
    <cellStyle name="Normal 2 3 4 2 7" xfId="41704" xr:uid="{00000000-0005-0000-0000-0000116D0000}"/>
    <cellStyle name="Normal 2 3 4 3" xfId="4974" xr:uid="{00000000-0005-0000-0000-0000126D0000}"/>
    <cellStyle name="Normal 2 3 4 3 2" xfId="8072" xr:uid="{00000000-0005-0000-0000-0000136D0000}"/>
    <cellStyle name="Normal 2 3 4 3 2 2" xfId="14264" xr:uid="{00000000-0005-0000-0000-0000146D0000}"/>
    <cellStyle name="Normal 2 3 4 3 2 2 2" xfId="33224" xr:uid="{00000000-0005-0000-0000-0000156D0000}"/>
    <cellStyle name="Normal 2 3 4 3 2 2 3" xfId="51688" xr:uid="{00000000-0005-0000-0000-0000166D0000}"/>
    <cellStyle name="Normal 2 3 4 3 2 3" xfId="20416" xr:uid="{00000000-0005-0000-0000-0000176D0000}"/>
    <cellStyle name="Normal 2 3 4 3 2 3 2" xfId="39376" xr:uid="{00000000-0005-0000-0000-0000186D0000}"/>
    <cellStyle name="Normal 2 3 4 3 2 3 3" xfId="57840" xr:uid="{00000000-0005-0000-0000-0000196D0000}"/>
    <cellStyle name="Normal 2 3 4 3 2 4" xfId="27071" xr:uid="{00000000-0005-0000-0000-00001A6D0000}"/>
    <cellStyle name="Normal 2 3 4 3 2 5" xfId="45535" xr:uid="{00000000-0005-0000-0000-00001B6D0000}"/>
    <cellStyle name="Normal 2 3 4 3 3" xfId="11198" xr:uid="{00000000-0005-0000-0000-00001C6D0000}"/>
    <cellStyle name="Normal 2 3 4 3 3 2" xfId="30158" xr:uid="{00000000-0005-0000-0000-00001D6D0000}"/>
    <cellStyle name="Normal 2 3 4 3 3 3" xfId="48622" xr:uid="{00000000-0005-0000-0000-00001E6D0000}"/>
    <cellStyle name="Normal 2 3 4 3 4" xfId="17350" xr:uid="{00000000-0005-0000-0000-00001F6D0000}"/>
    <cellStyle name="Normal 2 3 4 3 4 2" xfId="36310" xr:uid="{00000000-0005-0000-0000-0000206D0000}"/>
    <cellStyle name="Normal 2 3 4 3 4 3" xfId="54774" xr:uid="{00000000-0005-0000-0000-0000216D0000}"/>
    <cellStyle name="Normal 2 3 4 3 5" xfId="24005" xr:uid="{00000000-0005-0000-0000-0000226D0000}"/>
    <cellStyle name="Normal 2 3 4 3 6" xfId="42469" xr:uid="{00000000-0005-0000-0000-0000236D0000}"/>
    <cellStyle name="Normal 2 3 4 4" xfId="6537" xr:uid="{00000000-0005-0000-0000-0000246D0000}"/>
    <cellStyle name="Normal 2 3 4 4 2" xfId="12730" xr:uid="{00000000-0005-0000-0000-0000256D0000}"/>
    <cellStyle name="Normal 2 3 4 4 2 2" xfId="31690" xr:uid="{00000000-0005-0000-0000-0000266D0000}"/>
    <cellStyle name="Normal 2 3 4 4 2 3" xfId="50154" xr:uid="{00000000-0005-0000-0000-0000276D0000}"/>
    <cellStyle name="Normal 2 3 4 4 3" xfId="18882" xr:uid="{00000000-0005-0000-0000-0000286D0000}"/>
    <cellStyle name="Normal 2 3 4 4 3 2" xfId="37842" xr:uid="{00000000-0005-0000-0000-0000296D0000}"/>
    <cellStyle name="Normal 2 3 4 4 3 3" xfId="56306" xr:uid="{00000000-0005-0000-0000-00002A6D0000}"/>
    <cellStyle name="Normal 2 3 4 4 4" xfId="25537" xr:uid="{00000000-0005-0000-0000-00002B6D0000}"/>
    <cellStyle name="Normal 2 3 4 4 5" xfId="44001" xr:uid="{00000000-0005-0000-0000-00002C6D0000}"/>
    <cellStyle name="Normal 2 3 4 5" xfId="9664" xr:uid="{00000000-0005-0000-0000-00002D6D0000}"/>
    <cellStyle name="Normal 2 3 4 5 2" xfId="28624" xr:uid="{00000000-0005-0000-0000-00002E6D0000}"/>
    <cellStyle name="Normal 2 3 4 5 3" xfId="47088" xr:uid="{00000000-0005-0000-0000-00002F6D0000}"/>
    <cellStyle name="Normal 2 3 4 6" xfId="15816" xr:uid="{00000000-0005-0000-0000-0000306D0000}"/>
    <cellStyle name="Normal 2 3 4 6 2" xfId="34776" xr:uid="{00000000-0005-0000-0000-0000316D0000}"/>
    <cellStyle name="Normal 2 3 4 6 3" xfId="53240" xr:uid="{00000000-0005-0000-0000-0000326D0000}"/>
    <cellStyle name="Normal 2 3 4 7" xfId="22471" xr:uid="{00000000-0005-0000-0000-0000336D0000}"/>
    <cellStyle name="Normal 2 3 4 8" xfId="40935" xr:uid="{00000000-0005-0000-0000-0000346D0000}"/>
    <cellStyle name="Normal 2 3 5" xfId="2710" xr:uid="{00000000-0005-0000-0000-0000356D0000}"/>
    <cellStyle name="Normal 2 3 5 2" xfId="4143" xr:uid="{00000000-0005-0000-0000-0000366D0000}"/>
    <cellStyle name="Normal 2 3 5 2 2" xfId="5757" xr:uid="{00000000-0005-0000-0000-0000376D0000}"/>
    <cellStyle name="Normal 2 3 5 2 2 2" xfId="8842" xr:uid="{00000000-0005-0000-0000-0000386D0000}"/>
    <cellStyle name="Normal 2 3 5 2 2 2 2" xfId="15034" xr:uid="{00000000-0005-0000-0000-0000396D0000}"/>
    <cellStyle name="Normal 2 3 5 2 2 2 2 2" xfId="33994" xr:uid="{00000000-0005-0000-0000-00003A6D0000}"/>
    <cellStyle name="Normal 2 3 5 2 2 2 2 3" xfId="52458" xr:uid="{00000000-0005-0000-0000-00003B6D0000}"/>
    <cellStyle name="Normal 2 3 5 2 2 2 3" xfId="21186" xr:uid="{00000000-0005-0000-0000-00003C6D0000}"/>
    <cellStyle name="Normal 2 3 5 2 2 2 3 2" xfId="40146" xr:uid="{00000000-0005-0000-0000-00003D6D0000}"/>
    <cellStyle name="Normal 2 3 5 2 2 2 3 3" xfId="58610" xr:uid="{00000000-0005-0000-0000-00003E6D0000}"/>
    <cellStyle name="Normal 2 3 5 2 2 2 4" xfId="27841" xr:uid="{00000000-0005-0000-0000-00003F6D0000}"/>
    <cellStyle name="Normal 2 3 5 2 2 2 5" xfId="46305" xr:uid="{00000000-0005-0000-0000-0000406D0000}"/>
    <cellStyle name="Normal 2 3 5 2 2 3" xfId="11968" xr:uid="{00000000-0005-0000-0000-0000416D0000}"/>
    <cellStyle name="Normal 2 3 5 2 2 3 2" xfId="30928" xr:uid="{00000000-0005-0000-0000-0000426D0000}"/>
    <cellStyle name="Normal 2 3 5 2 2 3 3" xfId="49392" xr:uid="{00000000-0005-0000-0000-0000436D0000}"/>
    <cellStyle name="Normal 2 3 5 2 2 4" xfId="18120" xr:uid="{00000000-0005-0000-0000-0000446D0000}"/>
    <cellStyle name="Normal 2 3 5 2 2 4 2" xfId="37080" xr:uid="{00000000-0005-0000-0000-0000456D0000}"/>
    <cellStyle name="Normal 2 3 5 2 2 4 3" xfId="55544" xr:uid="{00000000-0005-0000-0000-0000466D0000}"/>
    <cellStyle name="Normal 2 3 5 2 2 5" xfId="24775" xr:uid="{00000000-0005-0000-0000-0000476D0000}"/>
    <cellStyle name="Normal 2 3 5 2 2 6" xfId="43239" xr:uid="{00000000-0005-0000-0000-0000486D0000}"/>
    <cellStyle name="Normal 2 3 5 2 3" xfId="7307" xr:uid="{00000000-0005-0000-0000-0000496D0000}"/>
    <cellStyle name="Normal 2 3 5 2 3 2" xfId="13500" xr:uid="{00000000-0005-0000-0000-00004A6D0000}"/>
    <cellStyle name="Normal 2 3 5 2 3 2 2" xfId="32460" xr:uid="{00000000-0005-0000-0000-00004B6D0000}"/>
    <cellStyle name="Normal 2 3 5 2 3 2 3" xfId="50924" xr:uid="{00000000-0005-0000-0000-00004C6D0000}"/>
    <cellStyle name="Normal 2 3 5 2 3 3" xfId="19652" xr:uid="{00000000-0005-0000-0000-00004D6D0000}"/>
    <cellStyle name="Normal 2 3 5 2 3 3 2" xfId="38612" xr:uid="{00000000-0005-0000-0000-00004E6D0000}"/>
    <cellStyle name="Normal 2 3 5 2 3 3 3" xfId="57076" xr:uid="{00000000-0005-0000-0000-00004F6D0000}"/>
    <cellStyle name="Normal 2 3 5 2 3 4" xfId="26307" xr:uid="{00000000-0005-0000-0000-0000506D0000}"/>
    <cellStyle name="Normal 2 3 5 2 3 5" xfId="44771" xr:uid="{00000000-0005-0000-0000-0000516D0000}"/>
    <cellStyle name="Normal 2 3 5 2 4" xfId="10434" xr:uid="{00000000-0005-0000-0000-0000526D0000}"/>
    <cellStyle name="Normal 2 3 5 2 4 2" xfId="29394" xr:uid="{00000000-0005-0000-0000-0000536D0000}"/>
    <cellStyle name="Normal 2 3 5 2 4 3" xfId="47858" xr:uid="{00000000-0005-0000-0000-0000546D0000}"/>
    <cellStyle name="Normal 2 3 5 2 5" xfId="16586" xr:uid="{00000000-0005-0000-0000-0000556D0000}"/>
    <cellStyle name="Normal 2 3 5 2 5 2" xfId="35546" xr:uid="{00000000-0005-0000-0000-0000566D0000}"/>
    <cellStyle name="Normal 2 3 5 2 5 3" xfId="54010" xr:uid="{00000000-0005-0000-0000-0000576D0000}"/>
    <cellStyle name="Normal 2 3 5 2 6" xfId="23241" xr:uid="{00000000-0005-0000-0000-0000586D0000}"/>
    <cellStyle name="Normal 2 3 5 2 7" xfId="41705" xr:uid="{00000000-0005-0000-0000-0000596D0000}"/>
    <cellStyle name="Normal 2 3 5 3" xfId="4975" xr:uid="{00000000-0005-0000-0000-00005A6D0000}"/>
    <cellStyle name="Normal 2 3 5 3 2" xfId="8073" xr:uid="{00000000-0005-0000-0000-00005B6D0000}"/>
    <cellStyle name="Normal 2 3 5 3 2 2" xfId="14265" xr:uid="{00000000-0005-0000-0000-00005C6D0000}"/>
    <cellStyle name="Normal 2 3 5 3 2 2 2" xfId="33225" xr:uid="{00000000-0005-0000-0000-00005D6D0000}"/>
    <cellStyle name="Normal 2 3 5 3 2 2 3" xfId="51689" xr:uid="{00000000-0005-0000-0000-00005E6D0000}"/>
    <cellStyle name="Normal 2 3 5 3 2 3" xfId="20417" xr:uid="{00000000-0005-0000-0000-00005F6D0000}"/>
    <cellStyle name="Normal 2 3 5 3 2 3 2" xfId="39377" xr:uid="{00000000-0005-0000-0000-0000606D0000}"/>
    <cellStyle name="Normal 2 3 5 3 2 3 3" xfId="57841" xr:uid="{00000000-0005-0000-0000-0000616D0000}"/>
    <cellStyle name="Normal 2 3 5 3 2 4" xfId="27072" xr:uid="{00000000-0005-0000-0000-0000626D0000}"/>
    <cellStyle name="Normal 2 3 5 3 2 5" xfId="45536" xr:uid="{00000000-0005-0000-0000-0000636D0000}"/>
    <cellStyle name="Normal 2 3 5 3 3" xfId="11199" xr:uid="{00000000-0005-0000-0000-0000646D0000}"/>
    <cellStyle name="Normal 2 3 5 3 3 2" xfId="30159" xr:uid="{00000000-0005-0000-0000-0000656D0000}"/>
    <cellStyle name="Normal 2 3 5 3 3 3" xfId="48623" xr:uid="{00000000-0005-0000-0000-0000666D0000}"/>
    <cellStyle name="Normal 2 3 5 3 4" xfId="17351" xr:uid="{00000000-0005-0000-0000-0000676D0000}"/>
    <cellStyle name="Normal 2 3 5 3 4 2" xfId="36311" xr:uid="{00000000-0005-0000-0000-0000686D0000}"/>
    <cellStyle name="Normal 2 3 5 3 4 3" xfId="54775" xr:uid="{00000000-0005-0000-0000-0000696D0000}"/>
    <cellStyle name="Normal 2 3 5 3 5" xfId="24006" xr:uid="{00000000-0005-0000-0000-00006A6D0000}"/>
    <cellStyle name="Normal 2 3 5 3 6" xfId="42470" xr:uid="{00000000-0005-0000-0000-00006B6D0000}"/>
    <cellStyle name="Normal 2 3 5 4" xfId="6538" xr:uid="{00000000-0005-0000-0000-00006C6D0000}"/>
    <cellStyle name="Normal 2 3 5 4 2" xfId="12731" xr:uid="{00000000-0005-0000-0000-00006D6D0000}"/>
    <cellStyle name="Normal 2 3 5 4 2 2" xfId="31691" xr:uid="{00000000-0005-0000-0000-00006E6D0000}"/>
    <cellStyle name="Normal 2 3 5 4 2 3" xfId="50155" xr:uid="{00000000-0005-0000-0000-00006F6D0000}"/>
    <cellStyle name="Normal 2 3 5 4 3" xfId="18883" xr:uid="{00000000-0005-0000-0000-0000706D0000}"/>
    <cellStyle name="Normal 2 3 5 4 3 2" xfId="37843" xr:uid="{00000000-0005-0000-0000-0000716D0000}"/>
    <cellStyle name="Normal 2 3 5 4 3 3" xfId="56307" xr:uid="{00000000-0005-0000-0000-0000726D0000}"/>
    <cellStyle name="Normal 2 3 5 4 4" xfId="25538" xr:uid="{00000000-0005-0000-0000-0000736D0000}"/>
    <cellStyle name="Normal 2 3 5 4 5" xfId="44002" xr:uid="{00000000-0005-0000-0000-0000746D0000}"/>
    <cellStyle name="Normal 2 3 5 5" xfId="9665" xr:uid="{00000000-0005-0000-0000-0000756D0000}"/>
    <cellStyle name="Normal 2 3 5 5 2" xfId="28625" xr:uid="{00000000-0005-0000-0000-0000766D0000}"/>
    <cellStyle name="Normal 2 3 5 5 3" xfId="47089" xr:uid="{00000000-0005-0000-0000-0000776D0000}"/>
    <cellStyle name="Normal 2 3 5 6" xfId="15817" xr:uid="{00000000-0005-0000-0000-0000786D0000}"/>
    <cellStyle name="Normal 2 3 5 6 2" xfId="34777" xr:uid="{00000000-0005-0000-0000-0000796D0000}"/>
    <cellStyle name="Normal 2 3 5 6 3" xfId="53241" xr:uid="{00000000-0005-0000-0000-00007A6D0000}"/>
    <cellStyle name="Normal 2 3 5 7" xfId="22472" xr:uid="{00000000-0005-0000-0000-00007B6D0000}"/>
    <cellStyle name="Normal 2 3 5 8" xfId="40936" xr:uid="{00000000-0005-0000-0000-00007C6D0000}"/>
    <cellStyle name="Normal 2 3 6" xfId="2711" xr:uid="{00000000-0005-0000-0000-00007D6D0000}"/>
    <cellStyle name="Normal 2 3 6 2" xfId="4144" xr:uid="{00000000-0005-0000-0000-00007E6D0000}"/>
    <cellStyle name="Normal 2 3 6 2 2" xfId="5758" xr:uid="{00000000-0005-0000-0000-00007F6D0000}"/>
    <cellStyle name="Normal 2 3 6 2 2 2" xfId="8843" xr:uid="{00000000-0005-0000-0000-0000806D0000}"/>
    <cellStyle name="Normal 2 3 6 2 2 2 2" xfId="15035" xr:uid="{00000000-0005-0000-0000-0000816D0000}"/>
    <cellStyle name="Normal 2 3 6 2 2 2 2 2" xfId="33995" xr:uid="{00000000-0005-0000-0000-0000826D0000}"/>
    <cellStyle name="Normal 2 3 6 2 2 2 2 3" xfId="52459" xr:uid="{00000000-0005-0000-0000-0000836D0000}"/>
    <cellStyle name="Normal 2 3 6 2 2 2 3" xfId="21187" xr:uid="{00000000-0005-0000-0000-0000846D0000}"/>
    <cellStyle name="Normal 2 3 6 2 2 2 3 2" xfId="40147" xr:uid="{00000000-0005-0000-0000-0000856D0000}"/>
    <cellStyle name="Normal 2 3 6 2 2 2 3 3" xfId="58611" xr:uid="{00000000-0005-0000-0000-0000866D0000}"/>
    <cellStyle name="Normal 2 3 6 2 2 2 4" xfId="27842" xr:uid="{00000000-0005-0000-0000-0000876D0000}"/>
    <cellStyle name="Normal 2 3 6 2 2 2 5" xfId="46306" xr:uid="{00000000-0005-0000-0000-0000886D0000}"/>
    <cellStyle name="Normal 2 3 6 2 2 3" xfId="11969" xr:uid="{00000000-0005-0000-0000-0000896D0000}"/>
    <cellStyle name="Normal 2 3 6 2 2 3 2" xfId="30929" xr:uid="{00000000-0005-0000-0000-00008A6D0000}"/>
    <cellStyle name="Normal 2 3 6 2 2 3 3" xfId="49393" xr:uid="{00000000-0005-0000-0000-00008B6D0000}"/>
    <cellStyle name="Normal 2 3 6 2 2 4" xfId="18121" xr:uid="{00000000-0005-0000-0000-00008C6D0000}"/>
    <cellStyle name="Normal 2 3 6 2 2 4 2" xfId="37081" xr:uid="{00000000-0005-0000-0000-00008D6D0000}"/>
    <cellStyle name="Normal 2 3 6 2 2 4 3" xfId="55545" xr:uid="{00000000-0005-0000-0000-00008E6D0000}"/>
    <cellStyle name="Normal 2 3 6 2 2 5" xfId="24776" xr:uid="{00000000-0005-0000-0000-00008F6D0000}"/>
    <cellStyle name="Normal 2 3 6 2 2 6" xfId="43240" xr:uid="{00000000-0005-0000-0000-0000906D0000}"/>
    <cellStyle name="Normal 2 3 6 2 3" xfId="7308" xr:uid="{00000000-0005-0000-0000-0000916D0000}"/>
    <cellStyle name="Normal 2 3 6 2 3 2" xfId="13501" xr:uid="{00000000-0005-0000-0000-0000926D0000}"/>
    <cellStyle name="Normal 2 3 6 2 3 2 2" xfId="32461" xr:uid="{00000000-0005-0000-0000-0000936D0000}"/>
    <cellStyle name="Normal 2 3 6 2 3 2 3" xfId="50925" xr:uid="{00000000-0005-0000-0000-0000946D0000}"/>
    <cellStyle name="Normal 2 3 6 2 3 3" xfId="19653" xr:uid="{00000000-0005-0000-0000-0000956D0000}"/>
    <cellStyle name="Normal 2 3 6 2 3 3 2" xfId="38613" xr:uid="{00000000-0005-0000-0000-0000966D0000}"/>
    <cellStyle name="Normal 2 3 6 2 3 3 3" xfId="57077" xr:uid="{00000000-0005-0000-0000-0000976D0000}"/>
    <cellStyle name="Normal 2 3 6 2 3 4" xfId="26308" xr:uid="{00000000-0005-0000-0000-0000986D0000}"/>
    <cellStyle name="Normal 2 3 6 2 3 5" xfId="44772" xr:uid="{00000000-0005-0000-0000-0000996D0000}"/>
    <cellStyle name="Normal 2 3 6 2 4" xfId="10435" xr:uid="{00000000-0005-0000-0000-00009A6D0000}"/>
    <cellStyle name="Normal 2 3 6 2 4 2" xfId="29395" xr:uid="{00000000-0005-0000-0000-00009B6D0000}"/>
    <cellStyle name="Normal 2 3 6 2 4 3" xfId="47859" xr:uid="{00000000-0005-0000-0000-00009C6D0000}"/>
    <cellStyle name="Normal 2 3 6 2 5" xfId="16587" xr:uid="{00000000-0005-0000-0000-00009D6D0000}"/>
    <cellStyle name="Normal 2 3 6 2 5 2" xfId="35547" xr:uid="{00000000-0005-0000-0000-00009E6D0000}"/>
    <cellStyle name="Normal 2 3 6 2 5 3" xfId="54011" xr:uid="{00000000-0005-0000-0000-00009F6D0000}"/>
    <cellStyle name="Normal 2 3 6 2 6" xfId="23242" xr:uid="{00000000-0005-0000-0000-0000A06D0000}"/>
    <cellStyle name="Normal 2 3 6 2 7" xfId="41706" xr:uid="{00000000-0005-0000-0000-0000A16D0000}"/>
    <cellStyle name="Normal 2 3 6 3" xfId="4976" xr:uid="{00000000-0005-0000-0000-0000A26D0000}"/>
    <cellStyle name="Normal 2 3 6 3 2" xfId="8074" xr:uid="{00000000-0005-0000-0000-0000A36D0000}"/>
    <cellStyle name="Normal 2 3 6 3 2 2" xfId="14266" xr:uid="{00000000-0005-0000-0000-0000A46D0000}"/>
    <cellStyle name="Normal 2 3 6 3 2 2 2" xfId="33226" xr:uid="{00000000-0005-0000-0000-0000A56D0000}"/>
    <cellStyle name="Normal 2 3 6 3 2 2 3" xfId="51690" xr:uid="{00000000-0005-0000-0000-0000A66D0000}"/>
    <cellStyle name="Normal 2 3 6 3 2 3" xfId="20418" xr:uid="{00000000-0005-0000-0000-0000A76D0000}"/>
    <cellStyle name="Normal 2 3 6 3 2 3 2" xfId="39378" xr:uid="{00000000-0005-0000-0000-0000A86D0000}"/>
    <cellStyle name="Normal 2 3 6 3 2 3 3" xfId="57842" xr:uid="{00000000-0005-0000-0000-0000A96D0000}"/>
    <cellStyle name="Normal 2 3 6 3 2 4" xfId="27073" xr:uid="{00000000-0005-0000-0000-0000AA6D0000}"/>
    <cellStyle name="Normal 2 3 6 3 2 5" xfId="45537" xr:uid="{00000000-0005-0000-0000-0000AB6D0000}"/>
    <cellStyle name="Normal 2 3 6 3 3" xfId="11200" xr:uid="{00000000-0005-0000-0000-0000AC6D0000}"/>
    <cellStyle name="Normal 2 3 6 3 3 2" xfId="30160" xr:uid="{00000000-0005-0000-0000-0000AD6D0000}"/>
    <cellStyle name="Normal 2 3 6 3 3 3" xfId="48624" xr:uid="{00000000-0005-0000-0000-0000AE6D0000}"/>
    <cellStyle name="Normal 2 3 6 3 4" xfId="17352" xr:uid="{00000000-0005-0000-0000-0000AF6D0000}"/>
    <cellStyle name="Normal 2 3 6 3 4 2" xfId="36312" xr:uid="{00000000-0005-0000-0000-0000B06D0000}"/>
    <cellStyle name="Normal 2 3 6 3 4 3" xfId="54776" xr:uid="{00000000-0005-0000-0000-0000B16D0000}"/>
    <cellStyle name="Normal 2 3 6 3 5" xfId="24007" xr:uid="{00000000-0005-0000-0000-0000B26D0000}"/>
    <cellStyle name="Normal 2 3 6 3 6" xfId="42471" xr:uid="{00000000-0005-0000-0000-0000B36D0000}"/>
    <cellStyle name="Normal 2 3 6 4" xfId="6539" xr:uid="{00000000-0005-0000-0000-0000B46D0000}"/>
    <cellStyle name="Normal 2 3 6 4 2" xfId="12732" xr:uid="{00000000-0005-0000-0000-0000B56D0000}"/>
    <cellStyle name="Normal 2 3 6 4 2 2" xfId="31692" xr:uid="{00000000-0005-0000-0000-0000B66D0000}"/>
    <cellStyle name="Normal 2 3 6 4 2 3" xfId="50156" xr:uid="{00000000-0005-0000-0000-0000B76D0000}"/>
    <cellStyle name="Normal 2 3 6 4 3" xfId="18884" xr:uid="{00000000-0005-0000-0000-0000B86D0000}"/>
    <cellStyle name="Normal 2 3 6 4 3 2" xfId="37844" xr:uid="{00000000-0005-0000-0000-0000B96D0000}"/>
    <cellStyle name="Normal 2 3 6 4 3 3" xfId="56308" xr:uid="{00000000-0005-0000-0000-0000BA6D0000}"/>
    <cellStyle name="Normal 2 3 6 4 4" xfId="25539" xr:uid="{00000000-0005-0000-0000-0000BB6D0000}"/>
    <cellStyle name="Normal 2 3 6 4 5" xfId="44003" xr:uid="{00000000-0005-0000-0000-0000BC6D0000}"/>
    <cellStyle name="Normal 2 3 6 5" xfId="9666" xr:uid="{00000000-0005-0000-0000-0000BD6D0000}"/>
    <cellStyle name="Normal 2 3 6 5 2" xfId="28626" xr:uid="{00000000-0005-0000-0000-0000BE6D0000}"/>
    <cellStyle name="Normal 2 3 6 5 3" xfId="47090" xr:uid="{00000000-0005-0000-0000-0000BF6D0000}"/>
    <cellStyle name="Normal 2 3 6 6" xfId="15818" xr:uid="{00000000-0005-0000-0000-0000C06D0000}"/>
    <cellStyle name="Normal 2 3 6 6 2" xfId="34778" xr:uid="{00000000-0005-0000-0000-0000C16D0000}"/>
    <cellStyle name="Normal 2 3 6 6 3" xfId="53242" xr:uid="{00000000-0005-0000-0000-0000C26D0000}"/>
    <cellStyle name="Normal 2 3 6 7" xfId="22473" xr:uid="{00000000-0005-0000-0000-0000C36D0000}"/>
    <cellStyle name="Normal 2 3 6 8" xfId="40937" xr:uid="{00000000-0005-0000-0000-0000C46D0000}"/>
    <cellStyle name="Normal 2 3 7" xfId="2712" xr:uid="{00000000-0005-0000-0000-0000C56D0000}"/>
    <cellStyle name="Normal 2 3 8" xfId="2713" xr:uid="{00000000-0005-0000-0000-0000C66D0000}"/>
    <cellStyle name="Normal 2 3 9" xfId="2707" xr:uid="{00000000-0005-0000-0000-0000C76D0000}"/>
    <cellStyle name="Normal 2 4" xfId="92" xr:uid="{00000000-0005-0000-0000-0000C86D0000}"/>
    <cellStyle name="Normal 2 4 2" xfId="2715" xr:uid="{00000000-0005-0000-0000-0000C96D0000}"/>
    <cellStyle name="Normal 2 4 2 2" xfId="4146" xr:uid="{00000000-0005-0000-0000-0000CA6D0000}"/>
    <cellStyle name="Normal 2 4 2 2 2" xfId="5760" xr:uid="{00000000-0005-0000-0000-0000CB6D0000}"/>
    <cellStyle name="Normal 2 4 2 2 2 2" xfId="8845" xr:uid="{00000000-0005-0000-0000-0000CC6D0000}"/>
    <cellStyle name="Normal 2 4 2 2 2 2 2" xfId="15037" xr:uid="{00000000-0005-0000-0000-0000CD6D0000}"/>
    <cellStyle name="Normal 2 4 2 2 2 2 2 2" xfId="33997" xr:uid="{00000000-0005-0000-0000-0000CE6D0000}"/>
    <cellStyle name="Normal 2 4 2 2 2 2 2 3" xfId="52461" xr:uid="{00000000-0005-0000-0000-0000CF6D0000}"/>
    <cellStyle name="Normal 2 4 2 2 2 2 3" xfId="21189" xr:uid="{00000000-0005-0000-0000-0000D06D0000}"/>
    <cellStyle name="Normal 2 4 2 2 2 2 3 2" xfId="40149" xr:uid="{00000000-0005-0000-0000-0000D16D0000}"/>
    <cellStyle name="Normal 2 4 2 2 2 2 3 3" xfId="58613" xr:uid="{00000000-0005-0000-0000-0000D26D0000}"/>
    <cellStyle name="Normal 2 4 2 2 2 2 4" xfId="27844" xr:uid="{00000000-0005-0000-0000-0000D36D0000}"/>
    <cellStyle name="Normal 2 4 2 2 2 2 5" xfId="46308" xr:uid="{00000000-0005-0000-0000-0000D46D0000}"/>
    <cellStyle name="Normal 2 4 2 2 2 3" xfId="11971" xr:uid="{00000000-0005-0000-0000-0000D56D0000}"/>
    <cellStyle name="Normal 2 4 2 2 2 3 2" xfId="30931" xr:uid="{00000000-0005-0000-0000-0000D66D0000}"/>
    <cellStyle name="Normal 2 4 2 2 2 3 3" xfId="49395" xr:uid="{00000000-0005-0000-0000-0000D76D0000}"/>
    <cellStyle name="Normal 2 4 2 2 2 4" xfId="18123" xr:uid="{00000000-0005-0000-0000-0000D86D0000}"/>
    <cellStyle name="Normal 2 4 2 2 2 4 2" xfId="37083" xr:uid="{00000000-0005-0000-0000-0000D96D0000}"/>
    <cellStyle name="Normal 2 4 2 2 2 4 3" xfId="55547" xr:uid="{00000000-0005-0000-0000-0000DA6D0000}"/>
    <cellStyle name="Normal 2 4 2 2 2 5" xfId="24778" xr:uid="{00000000-0005-0000-0000-0000DB6D0000}"/>
    <cellStyle name="Normal 2 4 2 2 2 6" xfId="43242" xr:uid="{00000000-0005-0000-0000-0000DC6D0000}"/>
    <cellStyle name="Normal 2 4 2 2 3" xfId="7310" xr:uid="{00000000-0005-0000-0000-0000DD6D0000}"/>
    <cellStyle name="Normal 2 4 2 2 3 2" xfId="13503" xr:uid="{00000000-0005-0000-0000-0000DE6D0000}"/>
    <cellStyle name="Normal 2 4 2 2 3 2 2" xfId="32463" xr:uid="{00000000-0005-0000-0000-0000DF6D0000}"/>
    <cellStyle name="Normal 2 4 2 2 3 2 3" xfId="50927" xr:uid="{00000000-0005-0000-0000-0000E06D0000}"/>
    <cellStyle name="Normal 2 4 2 2 3 3" xfId="19655" xr:uid="{00000000-0005-0000-0000-0000E16D0000}"/>
    <cellStyle name="Normal 2 4 2 2 3 3 2" xfId="38615" xr:uid="{00000000-0005-0000-0000-0000E26D0000}"/>
    <cellStyle name="Normal 2 4 2 2 3 3 3" xfId="57079" xr:uid="{00000000-0005-0000-0000-0000E36D0000}"/>
    <cellStyle name="Normal 2 4 2 2 3 4" xfId="26310" xr:uid="{00000000-0005-0000-0000-0000E46D0000}"/>
    <cellStyle name="Normal 2 4 2 2 3 5" xfId="44774" xr:uid="{00000000-0005-0000-0000-0000E56D0000}"/>
    <cellStyle name="Normal 2 4 2 2 4" xfId="10437" xr:uid="{00000000-0005-0000-0000-0000E66D0000}"/>
    <cellStyle name="Normal 2 4 2 2 4 2" xfId="29397" xr:uid="{00000000-0005-0000-0000-0000E76D0000}"/>
    <cellStyle name="Normal 2 4 2 2 4 3" xfId="47861" xr:uid="{00000000-0005-0000-0000-0000E86D0000}"/>
    <cellStyle name="Normal 2 4 2 2 5" xfId="16589" xr:uid="{00000000-0005-0000-0000-0000E96D0000}"/>
    <cellStyle name="Normal 2 4 2 2 5 2" xfId="35549" xr:uid="{00000000-0005-0000-0000-0000EA6D0000}"/>
    <cellStyle name="Normal 2 4 2 2 5 3" xfId="54013" xr:uid="{00000000-0005-0000-0000-0000EB6D0000}"/>
    <cellStyle name="Normal 2 4 2 2 6" xfId="23244" xr:uid="{00000000-0005-0000-0000-0000EC6D0000}"/>
    <cellStyle name="Normal 2 4 2 2 7" xfId="41708" xr:uid="{00000000-0005-0000-0000-0000ED6D0000}"/>
    <cellStyle name="Normal 2 4 2 3" xfId="4978" xr:uid="{00000000-0005-0000-0000-0000EE6D0000}"/>
    <cellStyle name="Normal 2 4 2 3 2" xfId="8076" xr:uid="{00000000-0005-0000-0000-0000EF6D0000}"/>
    <cellStyle name="Normal 2 4 2 3 2 2" xfId="14268" xr:uid="{00000000-0005-0000-0000-0000F06D0000}"/>
    <cellStyle name="Normal 2 4 2 3 2 2 2" xfId="33228" xr:uid="{00000000-0005-0000-0000-0000F16D0000}"/>
    <cellStyle name="Normal 2 4 2 3 2 2 3" xfId="51692" xr:uid="{00000000-0005-0000-0000-0000F26D0000}"/>
    <cellStyle name="Normal 2 4 2 3 2 3" xfId="20420" xr:uid="{00000000-0005-0000-0000-0000F36D0000}"/>
    <cellStyle name="Normal 2 4 2 3 2 3 2" xfId="39380" xr:uid="{00000000-0005-0000-0000-0000F46D0000}"/>
    <cellStyle name="Normal 2 4 2 3 2 3 3" xfId="57844" xr:uid="{00000000-0005-0000-0000-0000F56D0000}"/>
    <cellStyle name="Normal 2 4 2 3 2 4" xfId="27075" xr:uid="{00000000-0005-0000-0000-0000F66D0000}"/>
    <cellStyle name="Normal 2 4 2 3 2 5" xfId="45539" xr:uid="{00000000-0005-0000-0000-0000F76D0000}"/>
    <cellStyle name="Normal 2 4 2 3 3" xfId="11202" xr:uid="{00000000-0005-0000-0000-0000F86D0000}"/>
    <cellStyle name="Normal 2 4 2 3 3 2" xfId="30162" xr:uid="{00000000-0005-0000-0000-0000F96D0000}"/>
    <cellStyle name="Normal 2 4 2 3 3 3" xfId="48626" xr:uid="{00000000-0005-0000-0000-0000FA6D0000}"/>
    <cellStyle name="Normal 2 4 2 3 4" xfId="17354" xr:uid="{00000000-0005-0000-0000-0000FB6D0000}"/>
    <cellStyle name="Normal 2 4 2 3 4 2" xfId="36314" xr:uid="{00000000-0005-0000-0000-0000FC6D0000}"/>
    <cellStyle name="Normal 2 4 2 3 4 3" xfId="54778" xr:uid="{00000000-0005-0000-0000-0000FD6D0000}"/>
    <cellStyle name="Normal 2 4 2 3 5" xfId="24009" xr:uid="{00000000-0005-0000-0000-0000FE6D0000}"/>
    <cellStyle name="Normal 2 4 2 3 6" xfId="42473" xr:uid="{00000000-0005-0000-0000-0000FF6D0000}"/>
    <cellStyle name="Normal 2 4 2 4" xfId="6541" xr:uid="{00000000-0005-0000-0000-0000006E0000}"/>
    <cellStyle name="Normal 2 4 2 4 2" xfId="12734" xr:uid="{00000000-0005-0000-0000-0000016E0000}"/>
    <cellStyle name="Normal 2 4 2 4 2 2" xfId="31694" xr:uid="{00000000-0005-0000-0000-0000026E0000}"/>
    <cellStyle name="Normal 2 4 2 4 2 3" xfId="50158" xr:uid="{00000000-0005-0000-0000-0000036E0000}"/>
    <cellStyle name="Normal 2 4 2 4 3" xfId="18886" xr:uid="{00000000-0005-0000-0000-0000046E0000}"/>
    <cellStyle name="Normal 2 4 2 4 3 2" xfId="37846" xr:uid="{00000000-0005-0000-0000-0000056E0000}"/>
    <cellStyle name="Normal 2 4 2 4 3 3" xfId="56310" xr:uid="{00000000-0005-0000-0000-0000066E0000}"/>
    <cellStyle name="Normal 2 4 2 4 4" xfId="25541" xr:uid="{00000000-0005-0000-0000-0000076E0000}"/>
    <cellStyle name="Normal 2 4 2 4 5" xfId="44005" xr:uid="{00000000-0005-0000-0000-0000086E0000}"/>
    <cellStyle name="Normal 2 4 2 5" xfId="9668" xr:uid="{00000000-0005-0000-0000-0000096E0000}"/>
    <cellStyle name="Normal 2 4 2 5 2" xfId="28628" xr:uid="{00000000-0005-0000-0000-00000A6E0000}"/>
    <cellStyle name="Normal 2 4 2 5 3" xfId="47092" xr:uid="{00000000-0005-0000-0000-00000B6E0000}"/>
    <cellStyle name="Normal 2 4 2 6" xfId="15820" xr:uid="{00000000-0005-0000-0000-00000C6E0000}"/>
    <cellStyle name="Normal 2 4 2 6 2" xfId="34780" xr:uid="{00000000-0005-0000-0000-00000D6E0000}"/>
    <cellStyle name="Normal 2 4 2 6 3" xfId="53244" xr:uid="{00000000-0005-0000-0000-00000E6E0000}"/>
    <cellStyle name="Normal 2 4 2 7" xfId="22475" xr:uid="{00000000-0005-0000-0000-00000F6E0000}"/>
    <cellStyle name="Normal 2 4 2 8" xfId="40939" xr:uid="{00000000-0005-0000-0000-0000106E0000}"/>
    <cellStyle name="Normal 2 4 3" xfId="2716" xr:uid="{00000000-0005-0000-0000-0000116E0000}"/>
    <cellStyle name="Normal 2 4 4" xfId="3760" xr:uid="{00000000-0005-0000-0000-0000126E0000}"/>
    <cellStyle name="Normal 2 4 5" xfId="2714" xr:uid="{00000000-0005-0000-0000-0000136E0000}"/>
    <cellStyle name="Normal 2 4 5 2" xfId="4145" xr:uid="{00000000-0005-0000-0000-0000146E0000}"/>
    <cellStyle name="Normal 2 4 5 2 2" xfId="5759" xr:uid="{00000000-0005-0000-0000-0000156E0000}"/>
    <cellStyle name="Normal 2 4 5 2 2 2" xfId="8844" xr:uid="{00000000-0005-0000-0000-0000166E0000}"/>
    <cellStyle name="Normal 2 4 5 2 2 2 2" xfId="15036" xr:uid="{00000000-0005-0000-0000-0000176E0000}"/>
    <cellStyle name="Normal 2 4 5 2 2 2 2 2" xfId="33996" xr:uid="{00000000-0005-0000-0000-0000186E0000}"/>
    <cellStyle name="Normal 2 4 5 2 2 2 2 3" xfId="52460" xr:uid="{00000000-0005-0000-0000-0000196E0000}"/>
    <cellStyle name="Normal 2 4 5 2 2 2 3" xfId="21188" xr:uid="{00000000-0005-0000-0000-00001A6E0000}"/>
    <cellStyle name="Normal 2 4 5 2 2 2 3 2" xfId="40148" xr:uid="{00000000-0005-0000-0000-00001B6E0000}"/>
    <cellStyle name="Normal 2 4 5 2 2 2 3 3" xfId="58612" xr:uid="{00000000-0005-0000-0000-00001C6E0000}"/>
    <cellStyle name="Normal 2 4 5 2 2 2 4" xfId="27843" xr:uid="{00000000-0005-0000-0000-00001D6E0000}"/>
    <cellStyle name="Normal 2 4 5 2 2 2 5" xfId="46307" xr:uid="{00000000-0005-0000-0000-00001E6E0000}"/>
    <cellStyle name="Normal 2 4 5 2 2 3" xfId="11970" xr:uid="{00000000-0005-0000-0000-00001F6E0000}"/>
    <cellStyle name="Normal 2 4 5 2 2 3 2" xfId="30930" xr:uid="{00000000-0005-0000-0000-0000206E0000}"/>
    <cellStyle name="Normal 2 4 5 2 2 3 3" xfId="49394" xr:uid="{00000000-0005-0000-0000-0000216E0000}"/>
    <cellStyle name="Normal 2 4 5 2 2 4" xfId="18122" xr:uid="{00000000-0005-0000-0000-0000226E0000}"/>
    <cellStyle name="Normal 2 4 5 2 2 4 2" xfId="37082" xr:uid="{00000000-0005-0000-0000-0000236E0000}"/>
    <cellStyle name="Normal 2 4 5 2 2 4 3" xfId="55546" xr:uid="{00000000-0005-0000-0000-0000246E0000}"/>
    <cellStyle name="Normal 2 4 5 2 2 5" xfId="24777" xr:uid="{00000000-0005-0000-0000-0000256E0000}"/>
    <cellStyle name="Normal 2 4 5 2 2 6" xfId="43241" xr:uid="{00000000-0005-0000-0000-0000266E0000}"/>
    <cellStyle name="Normal 2 4 5 2 3" xfId="7309" xr:uid="{00000000-0005-0000-0000-0000276E0000}"/>
    <cellStyle name="Normal 2 4 5 2 3 2" xfId="13502" xr:uid="{00000000-0005-0000-0000-0000286E0000}"/>
    <cellStyle name="Normal 2 4 5 2 3 2 2" xfId="32462" xr:uid="{00000000-0005-0000-0000-0000296E0000}"/>
    <cellStyle name="Normal 2 4 5 2 3 2 3" xfId="50926" xr:uid="{00000000-0005-0000-0000-00002A6E0000}"/>
    <cellStyle name="Normal 2 4 5 2 3 3" xfId="19654" xr:uid="{00000000-0005-0000-0000-00002B6E0000}"/>
    <cellStyle name="Normal 2 4 5 2 3 3 2" xfId="38614" xr:uid="{00000000-0005-0000-0000-00002C6E0000}"/>
    <cellStyle name="Normal 2 4 5 2 3 3 3" xfId="57078" xr:uid="{00000000-0005-0000-0000-00002D6E0000}"/>
    <cellStyle name="Normal 2 4 5 2 3 4" xfId="26309" xr:uid="{00000000-0005-0000-0000-00002E6E0000}"/>
    <cellStyle name="Normal 2 4 5 2 3 5" xfId="44773" xr:uid="{00000000-0005-0000-0000-00002F6E0000}"/>
    <cellStyle name="Normal 2 4 5 2 4" xfId="10436" xr:uid="{00000000-0005-0000-0000-0000306E0000}"/>
    <cellStyle name="Normal 2 4 5 2 4 2" xfId="29396" xr:uid="{00000000-0005-0000-0000-0000316E0000}"/>
    <cellStyle name="Normal 2 4 5 2 4 3" xfId="47860" xr:uid="{00000000-0005-0000-0000-0000326E0000}"/>
    <cellStyle name="Normal 2 4 5 2 5" xfId="16588" xr:uid="{00000000-0005-0000-0000-0000336E0000}"/>
    <cellStyle name="Normal 2 4 5 2 5 2" xfId="35548" xr:uid="{00000000-0005-0000-0000-0000346E0000}"/>
    <cellStyle name="Normal 2 4 5 2 5 3" xfId="54012" xr:uid="{00000000-0005-0000-0000-0000356E0000}"/>
    <cellStyle name="Normal 2 4 5 2 6" xfId="23243" xr:uid="{00000000-0005-0000-0000-0000366E0000}"/>
    <cellStyle name="Normal 2 4 5 2 7" xfId="41707" xr:uid="{00000000-0005-0000-0000-0000376E0000}"/>
    <cellStyle name="Normal 2 4 5 3" xfId="4977" xr:uid="{00000000-0005-0000-0000-0000386E0000}"/>
    <cellStyle name="Normal 2 4 5 3 2" xfId="8075" xr:uid="{00000000-0005-0000-0000-0000396E0000}"/>
    <cellStyle name="Normal 2 4 5 3 2 2" xfId="14267" xr:uid="{00000000-0005-0000-0000-00003A6E0000}"/>
    <cellStyle name="Normal 2 4 5 3 2 2 2" xfId="33227" xr:uid="{00000000-0005-0000-0000-00003B6E0000}"/>
    <cellStyle name="Normal 2 4 5 3 2 2 3" xfId="51691" xr:uid="{00000000-0005-0000-0000-00003C6E0000}"/>
    <cellStyle name="Normal 2 4 5 3 2 3" xfId="20419" xr:uid="{00000000-0005-0000-0000-00003D6E0000}"/>
    <cellStyle name="Normal 2 4 5 3 2 3 2" xfId="39379" xr:uid="{00000000-0005-0000-0000-00003E6E0000}"/>
    <cellStyle name="Normal 2 4 5 3 2 3 3" xfId="57843" xr:uid="{00000000-0005-0000-0000-00003F6E0000}"/>
    <cellStyle name="Normal 2 4 5 3 2 4" xfId="27074" xr:uid="{00000000-0005-0000-0000-0000406E0000}"/>
    <cellStyle name="Normal 2 4 5 3 2 5" xfId="45538" xr:uid="{00000000-0005-0000-0000-0000416E0000}"/>
    <cellStyle name="Normal 2 4 5 3 3" xfId="11201" xr:uid="{00000000-0005-0000-0000-0000426E0000}"/>
    <cellStyle name="Normal 2 4 5 3 3 2" xfId="30161" xr:uid="{00000000-0005-0000-0000-0000436E0000}"/>
    <cellStyle name="Normal 2 4 5 3 3 3" xfId="48625" xr:uid="{00000000-0005-0000-0000-0000446E0000}"/>
    <cellStyle name="Normal 2 4 5 3 4" xfId="17353" xr:uid="{00000000-0005-0000-0000-0000456E0000}"/>
    <cellStyle name="Normal 2 4 5 3 4 2" xfId="36313" xr:uid="{00000000-0005-0000-0000-0000466E0000}"/>
    <cellStyle name="Normal 2 4 5 3 4 3" xfId="54777" xr:uid="{00000000-0005-0000-0000-0000476E0000}"/>
    <cellStyle name="Normal 2 4 5 3 5" xfId="24008" xr:uid="{00000000-0005-0000-0000-0000486E0000}"/>
    <cellStyle name="Normal 2 4 5 3 6" xfId="42472" xr:uid="{00000000-0005-0000-0000-0000496E0000}"/>
    <cellStyle name="Normal 2 4 5 4" xfId="6540" xr:uid="{00000000-0005-0000-0000-00004A6E0000}"/>
    <cellStyle name="Normal 2 4 5 4 2" xfId="12733" xr:uid="{00000000-0005-0000-0000-00004B6E0000}"/>
    <cellStyle name="Normal 2 4 5 4 2 2" xfId="31693" xr:uid="{00000000-0005-0000-0000-00004C6E0000}"/>
    <cellStyle name="Normal 2 4 5 4 2 3" xfId="50157" xr:uid="{00000000-0005-0000-0000-00004D6E0000}"/>
    <cellStyle name="Normal 2 4 5 4 3" xfId="18885" xr:uid="{00000000-0005-0000-0000-00004E6E0000}"/>
    <cellStyle name="Normal 2 4 5 4 3 2" xfId="37845" xr:uid="{00000000-0005-0000-0000-00004F6E0000}"/>
    <cellStyle name="Normal 2 4 5 4 3 3" xfId="56309" xr:uid="{00000000-0005-0000-0000-0000506E0000}"/>
    <cellStyle name="Normal 2 4 5 4 4" xfId="25540" xr:uid="{00000000-0005-0000-0000-0000516E0000}"/>
    <cellStyle name="Normal 2 4 5 4 5" xfId="44004" xr:uid="{00000000-0005-0000-0000-0000526E0000}"/>
    <cellStyle name="Normal 2 4 5 5" xfId="9667" xr:uid="{00000000-0005-0000-0000-0000536E0000}"/>
    <cellStyle name="Normal 2 4 5 5 2" xfId="28627" xr:uid="{00000000-0005-0000-0000-0000546E0000}"/>
    <cellStyle name="Normal 2 4 5 5 3" xfId="47091" xr:uid="{00000000-0005-0000-0000-0000556E0000}"/>
    <cellStyle name="Normal 2 4 5 6" xfId="15819" xr:uid="{00000000-0005-0000-0000-0000566E0000}"/>
    <cellStyle name="Normal 2 4 5 6 2" xfId="34779" xr:uid="{00000000-0005-0000-0000-0000576E0000}"/>
    <cellStyle name="Normal 2 4 5 6 3" xfId="53243" xr:uid="{00000000-0005-0000-0000-0000586E0000}"/>
    <cellStyle name="Normal 2 4 5 7" xfId="22474" xr:uid="{00000000-0005-0000-0000-0000596E0000}"/>
    <cellStyle name="Normal 2 4 5 8" xfId="40938" xr:uid="{00000000-0005-0000-0000-00005A6E0000}"/>
    <cellStyle name="Normal 2 4 6" xfId="400" xr:uid="{00000000-0005-0000-0000-00005B6E0000}"/>
    <cellStyle name="Normal 2 5" xfId="474" xr:uid="{00000000-0005-0000-0000-00005C6E0000}"/>
    <cellStyle name="Normal 2 5 2" xfId="3761" xr:uid="{00000000-0005-0000-0000-00005D6E0000}"/>
    <cellStyle name="Normal 2 5 3" xfId="2717" xr:uid="{00000000-0005-0000-0000-00005E6E0000}"/>
    <cellStyle name="Normal 2 5 3 2" xfId="4147" xr:uid="{00000000-0005-0000-0000-00005F6E0000}"/>
    <cellStyle name="Normal 2 5 3 2 2" xfId="5761" xr:uid="{00000000-0005-0000-0000-0000606E0000}"/>
    <cellStyle name="Normal 2 5 3 2 2 2" xfId="8846" xr:uid="{00000000-0005-0000-0000-0000616E0000}"/>
    <cellStyle name="Normal 2 5 3 2 2 2 2" xfId="15038" xr:uid="{00000000-0005-0000-0000-0000626E0000}"/>
    <cellStyle name="Normal 2 5 3 2 2 2 2 2" xfId="33998" xr:uid="{00000000-0005-0000-0000-0000636E0000}"/>
    <cellStyle name="Normal 2 5 3 2 2 2 2 3" xfId="52462" xr:uid="{00000000-0005-0000-0000-0000646E0000}"/>
    <cellStyle name="Normal 2 5 3 2 2 2 3" xfId="21190" xr:uid="{00000000-0005-0000-0000-0000656E0000}"/>
    <cellStyle name="Normal 2 5 3 2 2 2 3 2" xfId="40150" xr:uid="{00000000-0005-0000-0000-0000666E0000}"/>
    <cellStyle name="Normal 2 5 3 2 2 2 3 3" xfId="58614" xr:uid="{00000000-0005-0000-0000-0000676E0000}"/>
    <cellStyle name="Normal 2 5 3 2 2 2 4" xfId="27845" xr:uid="{00000000-0005-0000-0000-0000686E0000}"/>
    <cellStyle name="Normal 2 5 3 2 2 2 5" xfId="46309" xr:uid="{00000000-0005-0000-0000-0000696E0000}"/>
    <cellStyle name="Normal 2 5 3 2 2 3" xfId="11972" xr:uid="{00000000-0005-0000-0000-00006A6E0000}"/>
    <cellStyle name="Normal 2 5 3 2 2 3 2" xfId="30932" xr:uid="{00000000-0005-0000-0000-00006B6E0000}"/>
    <cellStyle name="Normal 2 5 3 2 2 3 3" xfId="49396" xr:uid="{00000000-0005-0000-0000-00006C6E0000}"/>
    <cellStyle name="Normal 2 5 3 2 2 4" xfId="18124" xr:uid="{00000000-0005-0000-0000-00006D6E0000}"/>
    <cellStyle name="Normal 2 5 3 2 2 4 2" xfId="37084" xr:uid="{00000000-0005-0000-0000-00006E6E0000}"/>
    <cellStyle name="Normal 2 5 3 2 2 4 3" xfId="55548" xr:uid="{00000000-0005-0000-0000-00006F6E0000}"/>
    <cellStyle name="Normal 2 5 3 2 2 5" xfId="24779" xr:uid="{00000000-0005-0000-0000-0000706E0000}"/>
    <cellStyle name="Normal 2 5 3 2 2 6" xfId="43243" xr:uid="{00000000-0005-0000-0000-0000716E0000}"/>
    <cellStyle name="Normal 2 5 3 2 3" xfId="7311" xr:uid="{00000000-0005-0000-0000-0000726E0000}"/>
    <cellStyle name="Normal 2 5 3 2 3 2" xfId="13504" xr:uid="{00000000-0005-0000-0000-0000736E0000}"/>
    <cellStyle name="Normal 2 5 3 2 3 2 2" xfId="32464" xr:uid="{00000000-0005-0000-0000-0000746E0000}"/>
    <cellStyle name="Normal 2 5 3 2 3 2 3" xfId="50928" xr:uid="{00000000-0005-0000-0000-0000756E0000}"/>
    <cellStyle name="Normal 2 5 3 2 3 3" xfId="19656" xr:uid="{00000000-0005-0000-0000-0000766E0000}"/>
    <cellStyle name="Normal 2 5 3 2 3 3 2" xfId="38616" xr:uid="{00000000-0005-0000-0000-0000776E0000}"/>
    <cellStyle name="Normal 2 5 3 2 3 3 3" xfId="57080" xr:uid="{00000000-0005-0000-0000-0000786E0000}"/>
    <cellStyle name="Normal 2 5 3 2 3 4" xfId="26311" xr:uid="{00000000-0005-0000-0000-0000796E0000}"/>
    <cellStyle name="Normal 2 5 3 2 3 5" xfId="44775" xr:uid="{00000000-0005-0000-0000-00007A6E0000}"/>
    <cellStyle name="Normal 2 5 3 2 4" xfId="10438" xr:uid="{00000000-0005-0000-0000-00007B6E0000}"/>
    <cellStyle name="Normal 2 5 3 2 4 2" xfId="29398" xr:uid="{00000000-0005-0000-0000-00007C6E0000}"/>
    <cellStyle name="Normal 2 5 3 2 4 3" xfId="47862" xr:uid="{00000000-0005-0000-0000-00007D6E0000}"/>
    <cellStyle name="Normal 2 5 3 2 5" xfId="16590" xr:uid="{00000000-0005-0000-0000-00007E6E0000}"/>
    <cellStyle name="Normal 2 5 3 2 5 2" xfId="35550" xr:uid="{00000000-0005-0000-0000-00007F6E0000}"/>
    <cellStyle name="Normal 2 5 3 2 5 3" xfId="54014" xr:uid="{00000000-0005-0000-0000-0000806E0000}"/>
    <cellStyle name="Normal 2 5 3 2 6" xfId="23245" xr:uid="{00000000-0005-0000-0000-0000816E0000}"/>
    <cellStyle name="Normal 2 5 3 2 7" xfId="41709" xr:uid="{00000000-0005-0000-0000-0000826E0000}"/>
    <cellStyle name="Normal 2 5 3 3" xfId="4979" xr:uid="{00000000-0005-0000-0000-0000836E0000}"/>
    <cellStyle name="Normal 2 5 3 3 2" xfId="8077" xr:uid="{00000000-0005-0000-0000-0000846E0000}"/>
    <cellStyle name="Normal 2 5 3 3 2 2" xfId="14269" xr:uid="{00000000-0005-0000-0000-0000856E0000}"/>
    <cellStyle name="Normal 2 5 3 3 2 2 2" xfId="33229" xr:uid="{00000000-0005-0000-0000-0000866E0000}"/>
    <cellStyle name="Normal 2 5 3 3 2 2 3" xfId="51693" xr:uid="{00000000-0005-0000-0000-0000876E0000}"/>
    <cellStyle name="Normal 2 5 3 3 2 3" xfId="20421" xr:uid="{00000000-0005-0000-0000-0000886E0000}"/>
    <cellStyle name="Normal 2 5 3 3 2 3 2" xfId="39381" xr:uid="{00000000-0005-0000-0000-0000896E0000}"/>
    <cellStyle name="Normal 2 5 3 3 2 3 3" xfId="57845" xr:uid="{00000000-0005-0000-0000-00008A6E0000}"/>
    <cellStyle name="Normal 2 5 3 3 2 4" xfId="27076" xr:uid="{00000000-0005-0000-0000-00008B6E0000}"/>
    <cellStyle name="Normal 2 5 3 3 2 5" xfId="45540" xr:uid="{00000000-0005-0000-0000-00008C6E0000}"/>
    <cellStyle name="Normal 2 5 3 3 3" xfId="11203" xr:uid="{00000000-0005-0000-0000-00008D6E0000}"/>
    <cellStyle name="Normal 2 5 3 3 3 2" xfId="30163" xr:uid="{00000000-0005-0000-0000-00008E6E0000}"/>
    <cellStyle name="Normal 2 5 3 3 3 3" xfId="48627" xr:uid="{00000000-0005-0000-0000-00008F6E0000}"/>
    <cellStyle name="Normal 2 5 3 3 4" xfId="17355" xr:uid="{00000000-0005-0000-0000-0000906E0000}"/>
    <cellStyle name="Normal 2 5 3 3 4 2" xfId="36315" xr:uid="{00000000-0005-0000-0000-0000916E0000}"/>
    <cellStyle name="Normal 2 5 3 3 4 3" xfId="54779" xr:uid="{00000000-0005-0000-0000-0000926E0000}"/>
    <cellStyle name="Normal 2 5 3 3 5" xfId="24010" xr:uid="{00000000-0005-0000-0000-0000936E0000}"/>
    <cellStyle name="Normal 2 5 3 3 6" xfId="42474" xr:uid="{00000000-0005-0000-0000-0000946E0000}"/>
    <cellStyle name="Normal 2 5 3 4" xfId="6542" xr:uid="{00000000-0005-0000-0000-0000956E0000}"/>
    <cellStyle name="Normal 2 5 3 4 2" xfId="12735" xr:uid="{00000000-0005-0000-0000-0000966E0000}"/>
    <cellStyle name="Normal 2 5 3 4 2 2" xfId="31695" xr:uid="{00000000-0005-0000-0000-0000976E0000}"/>
    <cellStyle name="Normal 2 5 3 4 2 3" xfId="50159" xr:uid="{00000000-0005-0000-0000-0000986E0000}"/>
    <cellStyle name="Normal 2 5 3 4 3" xfId="18887" xr:uid="{00000000-0005-0000-0000-0000996E0000}"/>
    <cellStyle name="Normal 2 5 3 4 3 2" xfId="37847" xr:uid="{00000000-0005-0000-0000-00009A6E0000}"/>
    <cellStyle name="Normal 2 5 3 4 3 3" xfId="56311" xr:uid="{00000000-0005-0000-0000-00009B6E0000}"/>
    <cellStyle name="Normal 2 5 3 4 4" xfId="25542" xr:uid="{00000000-0005-0000-0000-00009C6E0000}"/>
    <cellStyle name="Normal 2 5 3 4 5" xfId="44006" xr:uid="{00000000-0005-0000-0000-00009D6E0000}"/>
    <cellStyle name="Normal 2 5 3 5" xfId="9669" xr:uid="{00000000-0005-0000-0000-00009E6E0000}"/>
    <cellStyle name="Normal 2 5 3 5 2" xfId="28629" xr:uid="{00000000-0005-0000-0000-00009F6E0000}"/>
    <cellStyle name="Normal 2 5 3 5 3" xfId="47093" xr:uid="{00000000-0005-0000-0000-0000A06E0000}"/>
    <cellStyle name="Normal 2 5 3 6" xfId="15821" xr:uid="{00000000-0005-0000-0000-0000A16E0000}"/>
    <cellStyle name="Normal 2 5 3 6 2" xfId="34781" xr:uid="{00000000-0005-0000-0000-0000A26E0000}"/>
    <cellStyle name="Normal 2 5 3 6 3" xfId="53245" xr:uid="{00000000-0005-0000-0000-0000A36E0000}"/>
    <cellStyle name="Normal 2 5 3 7" xfId="22476" xr:uid="{00000000-0005-0000-0000-0000A46E0000}"/>
    <cellStyle name="Normal 2 5 3 8" xfId="40940" xr:uid="{00000000-0005-0000-0000-0000A56E0000}"/>
    <cellStyle name="Normal 2 6" xfId="387" xr:uid="{00000000-0005-0000-0000-0000A66E0000}"/>
    <cellStyle name="Normal 2 6 2" xfId="3762" xr:uid="{00000000-0005-0000-0000-0000A76E0000}"/>
    <cellStyle name="Normal 2 6 3" xfId="2718" xr:uid="{00000000-0005-0000-0000-0000A86E0000}"/>
    <cellStyle name="Normal 2 6 3 2" xfId="4148" xr:uid="{00000000-0005-0000-0000-0000A96E0000}"/>
    <cellStyle name="Normal 2 6 3 2 2" xfId="5762" xr:uid="{00000000-0005-0000-0000-0000AA6E0000}"/>
    <cellStyle name="Normal 2 6 3 2 2 2" xfId="8847" xr:uid="{00000000-0005-0000-0000-0000AB6E0000}"/>
    <cellStyle name="Normal 2 6 3 2 2 2 2" xfId="15039" xr:uid="{00000000-0005-0000-0000-0000AC6E0000}"/>
    <cellStyle name="Normal 2 6 3 2 2 2 2 2" xfId="33999" xr:uid="{00000000-0005-0000-0000-0000AD6E0000}"/>
    <cellStyle name="Normal 2 6 3 2 2 2 2 3" xfId="52463" xr:uid="{00000000-0005-0000-0000-0000AE6E0000}"/>
    <cellStyle name="Normal 2 6 3 2 2 2 3" xfId="21191" xr:uid="{00000000-0005-0000-0000-0000AF6E0000}"/>
    <cellStyle name="Normal 2 6 3 2 2 2 3 2" xfId="40151" xr:uid="{00000000-0005-0000-0000-0000B06E0000}"/>
    <cellStyle name="Normal 2 6 3 2 2 2 3 3" xfId="58615" xr:uid="{00000000-0005-0000-0000-0000B16E0000}"/>
    <cellStyle name="Normal 2 6 3 2 2 2 4" xfId="27846" xr:uid="{00000000-0005-0000-0000-0000B26E0000}"/>
    <cellStyle name="Normal 2 6 3 2 2 2 5" xfId="46310" xr:uid="{00000000-0005-0000-0000-0000B36E0000}"/>
    <cellStyle name="Normal 2 6 3 2 2 3" xfId="11973" xr:uid="{00000000-0005-0000-0000-0000B46E0000}"/>
    <cellStyle name="Normal 2 6 3 2 2 3 2" xfId="30933" xr:uid="{00000000-0005-0000-0000-0000B56E0000}"/>
    <cellStyle name="Normal 2 6 3 2 2 3 3" xfId="49397" xr:uid="{00000000-0005-0000-0000-0000B66E0000}"/>
    <cellStyle name="Normal 2 6 3 2 2 4" xfId="18125" xr:uid="{00000000-0005-0000-0000-0000B76E0000}"/>
    <cellStyle name="Normal 2 6 3 2 2 4 2" xfId="37085" xr:uid="{00000000-0005-0000-0000-0000B86E0000}"/>
    <cellStyle name="Normal 2 6 3 2 2 4 3" xfId="55549" xr:uid="{00000000-0005-0000-0000-0000B96E0000}"/>
    <cellStyle name="Normal 2 6 3 2 2 5" xfId="24780" xr:uid="{00000000-0005-0000-0000-0000BA6E0000}"/>
    <cellStyle name="Normal 2 6 3 2 2 6" xfId="43244" xr:uid="{00000000-0005-0000-0000-0000BB6E0000}"/>
    <cellStyle name="Normal 2 6 3 2 3" xfId="7312" xr:uid="{00000000-0005-0000-0000-0000BC6E0000}"/>
    <cellStyle name="Normal 2 6 3 2 3 2" xfId="13505" xr:uid="{00000000-0005-0000-0000-0000BD6E0000}"/>
    <cellStyle name="Normal 2 6 3 2 3 2 2" xfId="32465" xr:uid="{00000000-0005-0000-0000-0000BE6E0000}"/>
    <cellStyle name="Normal 2 6 3 2 3 2 3" xfId="50929" xr:uid="{00000000-0005-0000-0000-0000BF6E0000}"/>
    <cellStyle name="Normal 2 6 3 2 3 3" xfId="19657" xr:uid="{00000000-0005-0000-0000-0000C06E0000}"/>
    <cellStyle name="Normal 2 6 3 2 3 3 2" xfId="38617" xr:uid="{00000000-0005-0000-0000-0000C16E0000}"/>
    <cellStyle name="Normal 2 6 3 2 3 3 3" xfId="57081" xr:uid="{00000000-0005-0000-0000-0000C26E0000}"/>
    <cellStyle name="Normal 2 6 3 2 3 4" xfId="26312" xr:uid="{00000000-0005-0000-0000-0000C36E0000}"/>
    <cellStyle name="Normal 2 6 3 2 3 5" xfId="44776" xr:uid="{00000000-0005-0000-0000-0000C46E0000}"/>
    <cellStyle name="Normal 2 6 3 2 4" xfId="10439" xr:uid="{00000000-0005-0000-0000-0000C56E0000}"/>
    <cellStyle name="Normal 2 6 3 2 4 2" xfId="29399" xr:uid="{00000000-0005-0000-0000-0000C66E0000}"/>
    <cellStyle name="Normal 2 6 3 2 4 3" xfId="47863" xr:uid="{00000000-0005-0000-0000-0000C76E0000}"/>
    <cellStyle name="Normal 2 6 3 2 5" xfId="16591" xr:uid="{00000000-0005-0000-0000-0000C86E0000}"/>
    <cellStyle name="Normal 2 6 3 2 5 2" xfId="35551" xr:uid="{00000000-0005-0000-0000-0000C96E0000}"/>
    <cellStyle name="Normal 2 6 3 2 5 3" xfId="54015" xr:uid="{00000000-0005-0000-0000-0000CA6E0000}"/>
    <cellStyle name="Normal 2 6 3 2 6" xfId="23246" xr:uid="{00000000-0005-0000-0000-0000CB6E0000}"/>
    <cellStyle name="Normal 2 6 3 2 7" xfId="41710" xr:uid="{00000000-0005-0000-0000-0000CC6E0000}"/>
    <cellStyle name="Normal 2 6 3 3" xfId="4980" xr:uid="{00000000-0005-0000-0000-0000CD6E0000}"/>
    <cellStyle name="Normal 2 6 3 3 2" xfId="8078" xr:uid="{00000000-0005-0000-0000-0000CE6E0000}"/>
    <cellStyle name="Normal 2 6 3 3 2 2" xfId="14270" xr:uid="{00000000-0005-0000-0000-0000CF6E0000}"/>
    <cellStyle name="Normal 2 6 3 3 2 2 2" xfId="33230" xr:uid="{00000000-0005-0000-0000-0000D06E0000}"/>
    <cellStyle name="Normal 2 6 3 3 2 2 3" xfId="51694" xr:uid="{00000000-0005-0000-0000-0000D16E0000}"/>
    <cellStyle name="Normal 2 6 3 3 2 3" xfId="20422" xr:uid="{00000000-0005-0000-0000-0000D26E0000}"/>
    <cellStyle name="Normal 2 6 3 3 2 3 2" xfId="39382" xr:uid="{00000000-0005-0000-0000-0000D36E0000}"/>
    <cellStyle name="Normal 2 6 3 3 2 3 3" xfId="57846" xr:uid="{00000000-0005-0000-0000-0000D46E0000}"/>
    <cellStyle name="Normal 2 6 3 3 2 4" xfId="27077" xr:uid="{00000000-0005-0000-0000-0000D56E0000}"/>
    <cellStyle name="Normal 2 6 3 3 2 5" xfId="45541" xr:uid="{00000000-0005-0000-0000-0000D66E0000}"/>
    <cellStyle name="Normal 2 6 3 3 3" xfId="11204" xr:uid="{00000000-0005-0000-0000-0000D76E0000}"/>
    <cellStyle name="Normal 2 6 3 3 3 2" xfId="30164" xr:uid="{00000000-0005-0000-0000-0000D86E0000}"/>
    <cellStyle name="Normal 2 6 3 3 3 3" xfId="48628" xr:uid="{00000000-0005-0000-0000-0000D96E0000}"/>
    <cellStyle name="Normal 2 6 3 3 4" xfId="17356" xr:uid="{00000000-0005-0000-0000-0000DA6E0000}"/>
    <cellStyle name="Normal 2 6 3 3 4 2" xfId="36316" xr:uid="{00000000-0005-0000-0000-0000DB6E0000}"/>
    <cellStyle name="Normal 2 6 3 3 4 3" xfId="54780" xr:uid="{00000000-0005-0000-0000-0000DC6E0000}"/>
    <cellStyle name="Normal 2 6 3 3 5" xfId="24011" xr:uid="{00000000-0005-0000-0000-0000DD6E0000}"/>
    <cellStyle name="Normal 2 6 3 3 6" xfId="42475" xr:uid="{00000000-0005-0000-0000-0000DE6E0000}"/>
    <cellStyle name="Normal 2 6 3 4" xfId="6543" xr:uid="{00000000-0005-0000-0000-0000DF6E0000}"/>
    <cellStyle name="Normal 2 6 3 4 2" xfId="12736" xr:uid="{00000000-0005-0000-0000-0000E06E0000}"/>
    <cellStyle name="Normal 2 6 3 4 2 2" xfId="31696" xr:uid="{00000000-0005-0000-0000-0000E16E0000}"/>
    <cellStyle name="Normal 2 6 3 4 2 3" xfId="50160" xr:uid="{00000000-0005-0000-0000-0000E26E0000}"/>
    <cellStyle name="Normal 2 6 3 4 3" xfId="18888" xr:uid="{00000000-0005-0000-0000-0000E36E0000}"/>
    <cellStyle name="Normal 2 6 3 4 3 2" xfId="37848" xr:uid="{00000000-0005-0000-0000-0000E46E0000}"/>
    <cellStyle name="Normal 2 6 3 4 3 3" xfId="56312" xr:uid="{00000000-0005-0000-0000-0000E56E0000}"/>
    <cellStyle name="Normal 2 6 3 4 4" xfId="25543" xr:uid="{00000000-0005-0000-0000-0000E66E0000}"/>
    <cellStyle name="Normal 2 6 3 4 5" xfId="44007" xr:uid="{00000000-0005-0000-0000-0000E76E0000}"/>
    <cellStyle name="Normal 2 6 3 5" xfId="9670" xr:uid="{00000000-0005-0000-0000-0000E86E0000}"/>
    <cellStyle name="Normal 2 6 3 5 2" xfId="28630" xr:uid="{00000000-0005-0000-0000-0000E96E0000}"/>
    <cellStyle name="Normal 2 6 3 5 3" xfId="47094" xr:uid="{00000000-0005-0000-0000-0000EA6E0000}"/>
    <cellStyle name="Normal 2 6 3 6" xfId="15822" xr:uid="{00000000-0005-0000-0000-0000EB6E0000}"/>
    <cellStyle name="Normal 2 6 3 6 2" xfId="34782" xr:uid="{00000000-0005-0000-0000-0000EC6E0000}"/>
    <cellStyle name="Normal 2 6 3 6 3" xfId="53246" xr:uid="{00000000-0005-0000-0000-0000ED6E0000}"/>
    <cellStyle name="Normal 2 6 3 7" xfId="22477" xr:uid="{00000000-0005-0000-0000-0000EE6E0000}"/>
    <cellStyle name="Normal 2 6 3 8" xfId="40941" xr:uid="{00000000-0005-0000-0000-0000EF6E0000}"/>
    <cellStyle name="Normal 2 7" xfId="367" xr:uid="{00000000-0005-0000-0000-0000F06E0000}"/>
    <cellStyle name="Normal 2 7 2" xfId="3763" xr:uid="{00000000-0005-0000-0000-0000F16E0000}"/>
    <cellStyle name="Normal 2 7 3" xfId="2719" xr:uid="{00000000-0005-0000-0000-0000F26E0000}"/>
    <cellStyle name="Normal 2 7 3 2" xfId="4149" xr:uid="{00000000-0005-0000-0000-0000F36E0000}"/>
    <cellStyle name="Normal 2 7 3 2 2" xfId="5763" xr:uid="{00000000-0005-0000-0000-0000F46E0000}"/>
    <cellStyle name="Normal 2 7 3 2 2 2" xfId="8848" xr:uid="{00000000-0005-0000-0000-0000F56E0000}"/>
    <cellStyle name="Normal 2 7 3 2 2 2 2" xfId="15040" xr:uid="{00000000-0005-0000-0000-0000F66E0000}"/>
    <cellStyle name="Normal 2 7 3 2 2 2 2 2" xfId="34000" xr:uid="{00000000-0005-0000-0000-0000F76E0000}"/>
    <cellStyle name="Normal 2 7 3 2 2 2 2 3" xfId="52464" xr:uid="{00000000-0005-0000-0000-0000F86E0000}"/>
    <cellStyle name="Normal 2 7 3 2 2 2 3" xfId="21192" xr:uid="{00000000-0005-0000-0000-0000F96E0000}"/>
    <cellStyle name="Normal 2 7 3 2 2 2 3 2" xfId="40152" xr:uid="{00000000-0005-0000-0000-0000FA6E0000}"/>
    <cellStyle name="Normal 2 7 3 2 2 2 3 3" xfId="58616" xr:uid="{00000000-0005-0000-0000-0000FB6E0000}"/>
    <cellStyle name="Normal 2 7 3 2 2 2 4" xfId="27847" xr:uid="{00000000-0005-0000-0000-0000FC6E0000}"/>
    <cellStyle name="Normal 2 7 3 2 2 2 5" xfId="46311" xr:uid="{00000000-0005-0000-0000-0000FD6E0000}"/>
    <cellStyle name="Normal 2 7 3 2 2 3" xfId="11974" xr:uid="{00000000-0005-0000-0000-0000FE6E0000}"/>
    <cellStyle name="Normal 2 7 3 2 2 3 2" xfId="30934" xr:uid="{00000000-0005-0000-0000-0000FF6E0000}"/>
    <cellStyle name="Normal 2 7 3 2 2 3 3" xfId="49398" xr:uid="{00000000-0005-0000-0000-0000006F0000}"/>
    <cellStyle name="Normal 2 7 3 2 2 4" xfId="18126" xr:uid="{00000000-0005-0000-0000-0000016F0000}"/>
    <cellStyle name="Normal 2 7 3 2 2 4 2" xfId="37086" xr:uid="{00000000-0005-0000-0000-0000026F0000}"/>
    <cellStyle name="Normal 2 7 3 2 2 4 3" xfId="55550" xr:uid="{00000000-0005-0000-0000-0000036F0000}"/>
    <cellStyle name="Normal 2 7 3 2 2 5" xfId="24781" xr:uid="{00000000-0005-0000-0000-0000046F0000}"/>
    <cellStyle name="Normal 2 7 3 2 2 6" xfId="43245" xr:uid="{00000000-0005-0000-0000-0000056F0000}"/>
    <cellStyle name="Normal 2 7 3 2 3" xfId="7313" xr:uid="{00000000-0005-0000-0000-0000066F0000}"/>
    <cellStyle name="Normal 2 7 3 2 3 2" xfId="13506" xr:uid="{00000000-0005-0000-0000-0000076F0000}"/>
    <cellStyle name="Normal 2 7 3 2 3 2 2" xfId="32466" xr:uid="{00000000-0005-0000-0000-0000086F0000}"/>
    <cellStyle name="Normal 2 7 3 2 3 2 3" xfId="50930" xr:uid="{00000000-0005-0000-0000-0000096F0000}"/>
    <cellStyle name="Normal 2 7 3 2 3 3" xfId="19658" xr:uid="{00000000-0005-0000-0000-00000A6F0000}"/>
    <cellStyle name="Normal 2 7 3 2 3 3 2" xfId="38618" xr:uid="{00000000-0005-0000-0000-00000B6F0000}"/>
    <cellStyle name="Normal 2 7 3 2 3 3 3" xfId="57082" xr:uid="{00000000-0005-0000-0000-00000C6F0000}"/>
    <cellStyle name="Normal 2 7 3 2 3 4" xfId="26313" xr:uid="{00000000-0005-0000-0000-00000D6F0000}"/>
    <cellStyle name="Normal 2 7 3 2 3 5" xfId="44777" xr:uid="{00000000-0005-0000-0000-00000E6F0000}"/>
    <cellStyle name="Normal 2 7 3 2 4" xfId="10440" xr:uid="{00000000-0005-0000-0000-00000F6F0000}"/>
    <cellStyle name="Normal 2 7 3 2 4 2" xfId="29400" xr:uid="{00000000-0005-0000-0000-0000106F0000}"/>
    <cellStyle name="Normal 2 7 3 2 4 3" xfId="47864" xr:uid="{00000000-0005-0000-0000-0000116F0000}"/>
    <cellStyle name="Normal 2 7 3 2 5" xfId="16592" xr:uid="{00000000-0005-0000-0000-0000126F0000}"/>
    <cellStyle name="Normal 2 7 3 2 5 2" xfId="35552" xr:uid="{00000000-0005-0000-0000-0000136F0000}"/>
    <cellStyle name="Normal 2 7 3 2 5 3" xfId="54016" xr:uid="{00000000-0005-0000-0000-0000146F0000}"/>
    <cellStyle name="Normal 2 7 3 2 6" xfId="23247" xr:uid="{00000000-0005-0000-0000-0000156F0000}"/>
    <cellStyle name="Normal 2 7 3 2 7" xfId="41711" xr:uid="{00000000-0005-0000-0000-0000166F0000}"/>
    <cellStyle name="Normal 2 7 3 3" xfId="4981" xr:uid="{00000000-0005-0000-0000-0000176F0000}"/>
    <cellStyle name="Normal 2 7 3 3 2" xfId="8079" xr:uid="{00000000-0005-0000-0000-0000186F0000}"/>
    <cellStyle name="Normal 2 7 3 3 2 2" xfId="14271" xr:uid="{00000000-0005-0000-0000-0000196F0000}"/>
    <cellStyle name="Normal 2 7 3 3 2 2 2" xfId="33231" xr:uid="{00000000-0005-0000-0000-00001A6F0000}"/>
    <cellStyle name="Normal 2 7 3 3 2 2 3" xfId="51695" xr:uid="{00000000-0005-0000-0000-00001B6F0000}"/>
    <cellStyle name="Normal 2 7 3 3 2 3" xfId="20423" xr:uid="{00000000-0005-0000-0000-00001C6F0000}"/>
    <cellStyle name="Normal 2 7 3 3 2 3 2" xfId="39383" xr:uid="{00000000-0005-0000-0000-00001D6F0000}"/>
    <cellStyle name="Normal 2 7 3 3 2 3 3" xfId="57847" xr:uid="{00000000-0005-0000-0000-00001E6F0000}"/>
    <cellStyle name="Normal 2 7 3 3 2 4" xfId="27078" xr:uid="{00000000-0005-0000-0000-00001F6F0000}"/>
    <cellStyle name="Normal 2 7 3 3 2 5" xfId="45542" xr:uid="{00000000-0005-0000-0000-0000206F0000}"/>
    <cellStyle name="Normal 2 7 3 3 3" xfId="11205" xr:uid="{00000000-0005-0000-0000-0000216F0000}"/>
    <cellStyle name="Normal 2 7 3 3 3 2" xfId="30165" xr:uid="{00000000-0005-0000-0000-0000226F0000}"/>
    <cellStyle name="Normal 2 7 3 3 3 3" xfId="48629" xr:uid="{00000000-0005-0000-0000-0000236F0000}"/>
    <cellStyle name="Normal 2 7 3 3 4" xfId="17357" xr:uid="{00000000-0005-0000-0000-0000246F0000}"/>
    <cellStyle name="Normal 2 7 3 3 4 2" xfId="36317" xr:uid="{00000000-0005-0000-0000-0000256F0000}"/>
    <cellStyle name="Normal 2 7 3 3 4 3" xfId="54781" xr:uid="{00000000-0005-0000-0000-0000266F0000}"/>
    <cellStyle name="Normal 2 7 3 3 5" xfId="24012" xr:uid="{00000000-0005-0000-0000-0000276F0000}"/>
    <cellStyle name="Normal 2 7 3 3 6" xfId="42476" xr:uid="{00000000-0005-0000-0000-0000286F0000}"/>
    <cellStyle name="Normal 2 7 3 4" xfId="6544" xr:uid="{00000000-0005-0000-0000-0000296F0000}"/>
    <cellStyle name="Normal 2 7 3 4 2" xfId="12737" xr:uid="{00000000-0005-0000-0000-00002A6F0000}"/>
    <cellStyle name="Normal 2 7 3 4 2 2" xfId="31697" xr:uid="{00000000-0005-0000-0000-00002B6F0000}"/>
    <cellStyle name="Normal 2 7 3 4 2 3" xfId="50161" xr:uid="{00000000-0005-0000-0000-00002C6F0000}"/>
    <cellStyle name="Normal 2 7 3 4 3" xfId="18889" xr:uid="{00000000-0005-0000-0000-00002D6F0000}"/>
    <cellStyle name="Normal 2 7 3 4 3 2" xfId="37849" xr:uid="{00000000-0005-0000-0000-00002E6F0000}"/>
    <cellStyle name="Normal 2 7 3 4 3 3" xfId="56313" xr:uid="{00000000-0005-0000-0000-00002F6F0000}"/>
    <cellStyle name="Normal 2 7 3 4 4" xfId="25544" xr:uid="{00000000-0005-0000-0000-0000306F0000}"/>
    <cellStyle name="Normal 2 7 3 4 5" xfId="44008" xr:uid="{00000000-0005-0000-0000-0000316F0000}"/>
    <cellStyle name="Normal 2 7 3 5" xfId="9671" xr:uid="{00000000-0005-0000-0000-0000326F0000}"/>
    <cellStyle name="Normal 2 7 3 5 2" xfId="28631" xr:uid="{00000000-0005-0000-0000-0000336F0000}"/>
    <cellStyle name="Normal 2 7 3 5 3" xfId="47095" xr:uid="{00000000-0005-0000-0000-0000346F0000}"/>
    <cellStyle name="Normal 2 7 3 6" xfId="15823" xr:uid="{00000000-0005-0000-0000-0000356F0000}"/>
    <cellStyle name="Normal 2 7 3 6 2" xfId="34783" xr:uid="{00000000-0005-0000-0000-0000366F0000}"/>
    <cellStyle name="Normal 2 7 3 6 3" xfId="53247" xr:uid="{00000000-0005-0000-0000-0000376F0000}"/>
    <cellStyle name="Normal 2 7 3 7" xfId="22478" xr:uid="{00000000-0005-0000-0000-0000386F0000}"/>
    <cellStyle name="Normal 2 7 3 8" xfId="40942" xr:uid="{00000000-0005-0000-0000-0000396F0000}"/>
    <cellStyle name="Normal 2 8" xfId="423" xr:uid="{00000000-0005-0000-0000-00003A6F0000}"/>
    <cellStyle name="Normal 2 8 2" xfId="3764" xr:uid="{00000000-0005-0000-0000-00003B6F0000}"/>
    <cellStyle name="Normal 2 8 3" xfId="2720" xr:uid="{00000000-0005-0000-0000-00003C6F0000}"/>
    <cellStyle name="Normal 2 8 3 2" xfId="4150" xr:uid="{00000000-0005-0000-0000-00003D6F0000}"/>
    <cellStyle name="Normal 2 8 3 2 2" xfId="5764" xr:uid="{00000000-0005-0000-0000-00003E6F0000}"/>
    <cellStyle name="Normal 2 8 3 2 2 2" xfId="8849" xr:uid="{00000000-0005-0000-0000-00003F6F0000}"/>
    <cellStyle name="Normal 2 8 3 2 2 2 2" xfId="15041" xr:uid="{00000000-0005-0000-0000-0000406F0000}"/>
    <cellStyle name="Normal 2 8 3 2 2 2 2 2" xfId="34001" xr:uid="{00000000-0005-0000-0000-0000416F0000}"/>
    <cellStyle name="Normal 2 8 3 2 2 2 2 3" xfId="52465" xr:uid="{00000000-0005-0000-0000-0000426F0000}"/>
    <cellStyle name="Normal 2 8 3 2 2 2 3" xfId="21193" xr:uid="{00000000-0005-0000-0000-0000436F0000}"/>
    <cellStyle name="Normal 2 8 3 2 2 2 3 2" xfId="40153" xr:uid="{00000000-0005-0000-0000-0000446F0000}"/>
    <cellStyle name="Normal 2 8 3 2 2 2 3 3" xfId="58617" xr:uid="{00000000-0005-0000-0000-0000456F0000}"/>
    <cellStyle name="Normal 2 8 3 2 2 2 4" xfId="27848" xr:uid="{00000000-0005-0000-0000-0000466F0000}"/>
    <cellStyle name="Normal 2 8 3 2 2 2 5" xfId="46312" xr:uid="{00000000-0005-0000-0000-0000476F0000}"/>
    <cellStyle name="Normal 2 8 3 2 2 3" xfId="11975" xr:uid="{00000000-0005-0000-0000-0000486F0000}"/>
    <cellStyle name="Normal 2 8 3 2 2 3 2" xfId="30935" xr:uid="{00000000-0005-0000-0000-0000496F0000}"/>
    <cellStyle name="Normal 2 8 3 2 2 3 3" xfId="49399" xr:uid="{00000000-0005-0000-0000-00004A6F0000}"/>
    <cellStyle name="Normal 2 8 3 2 2 4" xfId="18127" xr:uid="{00000000-0005-0000-0000-00004B6F0000}"/>
    <cellStyle name="Normal 2 8 3 2 2 4 2" xfId="37087" xr:uid="{00000000-0005-0000-0000-00004C6F0000}"/>
    <cellStyle name="Normal 2 8 3 2 2 4 3" xfId="55551" xr:uid="{00000000-0005-0000-0000-00004D6F0000}"/>
    <cellStyle name="Normal 2 8 3 2 2 5" xfId="24782" xr:uid="{00000000-0005-0000-0000-00004E6F0000}"/>
    <cellStyle name="Normal 2 8 3 2 2 6" xfId="43246" xr:uid="{00000000-0005-0000-0000-00004F6F0000}"/>
    <cellStyle name="Normal 2 8 3 2 3" xfId="7314" xr:uid="{00000000-0005-0000-0000-0000506F0000}"/>
    <cellStyle name="Normal 2 8 3 2 3 2" xfId="13507" xr:uid="{00000000-0005-0000-0000-0000516F0000}"/>
    <cellStyle name="Normal 2 8 3 2 3 2 2" xfId="32467" xr:uid="{00000000-0005-0000-0000-0000526F0000}"/>
    <cellStyle name="Normal 2 8 3 2 3 2 3" xfId="50931" xr:uid="{00000000-0005-0000-0000-0000536F0000}"/>
    <cellStyle name="Normal 2 8 3 2 3 3" xfId="19659" xr:uid="{00000000-0005-0000-0000-0000546F0000}"/>
    <cellStyle name="Normal 2 8 3 2 3 3 2" xfId="38619" xr:uid="{00000000-0005-0000-0000-0000556F0000}"/>
    <cellStyle name="Normal 2 8 3 2 3 3 3" xfId="57083" xr:uid="{00000000-0005-0000-0000-0000566F0000}"/>
    <cellStyle name="Normal 2 8 3 2 3 4" xfId="26314" xr:uid="{00000000-0005-0000-0000-0000576F0000}"/>
    <cellStyle name="Normal 2 8 3 2 3 5" xfId="44778" xr:uid="{00000000-0005-0000-0000-0000586F0000}"/>
    <cellStyle name="Normal 2 8 3 2 4" xfId="10441" xr:uid="{00000000-0005-0000-0000-0000596F0000}"/>
    <cellStyle name="Normal 2 8 3 2 4 2" xfId="29401" xr:uid="{00000000-0005-0000-0000-00005A6F0000}"/>
    <cellStyle name="Normal 2 8 3 2 4 3" xfId="47865" xr:uid="{00000000-0005-0000-0000-00005B6F0000}"/>
    <cellStyle name="Normal 2 8 3 2 5" xfId="16593" xr:uid="{00000000-0005-0000-0000-00005C6F0000}"/>
    <cellStyle name="Normal 2 8 3 2 5 2" xfId="35553" xr:uid="{00000000-0005-0000-0000-00005D6F0000}"/>
    <cellStyle name="Normal 2 8 3 2 5 3" xfId="54017" xr:uid="{00000000-0005-0000-0000-00005E6F0000}"/>
    <cellStyle name="Normal 2 8 3 2 6" xfId="23248" xr:uid="{00000000-0005-0000-0000-00005F6F0000}"/>
    <cellStyle name="Normal 2 8 3 2 7" xfId="41712" xr:uid="{00000000-0005-0000-0000-0000606F0000}"/>
    <cellStyle name="Normal 2 8 3 3" xfId="4982" xr:uid="{00000000-0005-0000-0000-0000616F0000}"/>
    <cellStyle name="Normal 2 8 3 3 2" xfId="8080" xr:uid="{00000000-0005-0000-0000-0000626F0000}"/>
    <cellStyle name="Normal 2 8 3 3 2 2" xfId="14272" xr:uid="{00000000-0005-0000-0000-0000636F0000}"/>
    <cellStyle name="Normal 2 8 3 3 2 2 2" xfId="33232" xr:uid="{00000000-0005-0000-0000-0000646F0000}"/>
    <cellStyle name="Normal 2 8 3 3 2 2 3" xfId="51696" xr:uid="{00000000-0005-0000-0000-0000656F0000}"/>
    <cellStyle name="Normal 2 8 3 3 2 3" xfId="20424" xr:uid="{00000000-0005-0000-0000-0000666F0000}"/>
    <cellStyle name="Normal 2 8 3 3 2 3 2" xfId="39384" xr:uid="{00000000-0005-0000-0000-0000676F0000}"/>
    <cellStyle name="Normal 2 8 3 3 2 3 3" xfId="57848" xr:uid="{00000000-0005-0000-0000-0000686F0000}"/>
    <cellStyle name="Normal 2 8 3 3 2 4" xfId="27079" xr:uid="{00000000-0005-0000-0000-0000696F0000}"/>
    <cellStyle name="Normal 2 8 3 3 2 5" xfId="45543" xr:uid="{00000000-0005-0000-0000-00006A6F0000}"/>
    <cellStyle name="Normal 2 8 3 3 3" xfId="11206" xr:uid="{00000000-0005-0000-0000-00006B6F0000}"/>
    <cellStyle name="Normal 2 8 3 3 3 2" xfId="30166" xr:uid="{00000000-0005-0000-0000-00006C6F0000}"/>
    <cellStyle name="Normal 2 8 3 3 3 3" xfId="48630" xr:uid="{00000000-0005-0000-0000-00006D6F0000}"/>
    <cellStyle name="Normal 2 8 3 3 4" xfId="17358" xr:uid="{00000000-0005-0000-0000-00006E6F0000}"/>
    <cellStyle name="Normal 2 8 3 3 4 2" xfId="36318" xr:uid="{00000000-0005-0000-0000-00006F6F0000}"/>
    <cellStyle name="Normal 2 8 3 3 4 3" xfId="54782" xr:uid="{00000000-0005-0000-0000-0000706F0000}"/>
    <cellStyle name="Normal 2 8 3 3 5" xfId="24013" xr:uid="{00000000-0005-0000-0000-0000716F0000}"/>
    <cellStyle name="Normal 2 8 3 3 6" xfId="42477" xr:uid="{00000000-0005-0000-0000-0000726F0000}"/>
    <cellStyle name="Normal 2 8 3 4" xfId="6545" xr:uid="{00000000-0005-0000-0000-0000736F0000}"/>
    <cellStyle name="Normal 2 8 3 4 2" xfId="12738" xr:uid="{00000000-0005-0000-0000-0000746F0000}"/>
    <cellStyle name="Normal 2 8 3 4 2 2" xfId="31698" xr:uid="{00000000-0005-0000-0000-0000756F0000}"/>
    <cellStyle name="Normal 2 8 3 4 2 3" xfId="50162" xr:uid="{00000000-0005-0000-0000-0000766F0000}"/>
    <cellStyle name="Normal 2 8 3 4 3" xfId="18890" xr:uid="{00000000-0005-0000-0000-0000776F0000}"/>
    <cellStyle name="Normal 2 8 3 4 3 2" xfId="37850" xr:uid="{00000000-0005-0000-0000-0000786F0000}"/>
    <cellStyle name="Normal 2 8 3 4 3 3" xfId="56314" xr:uid="{00000000-0005-0000-0000-0000796F0000}"/>
    <cellStyle name="Normal 2 8 3 4 4" xfId="25545" xr:uid="{00000000-0005-0000-0000-00007A6F0000}"/>
    <cellStyle name="Normal 2 8 3 4 5" xfId="44009" xr:uid="{00000000-0005-0000-0000-00007B6F0000}"/>
    <cellStyle name="Normal 2 8 3 5" xfId="9672" xr:uid="{00000000-0005-0000-0000-00007C6F0000}"/>
    <cellStyle name="Normal 2 8 3 5 2" xfId="28632" xr:uid="{00000000-0005-0000-0000-00007D6F0000}"/>
    <cellStyle name="Normal 2 8 3 5 3" xfId="47096" xr:uid="{00000000-0005-0000-0000-00007E6F0000}"/>
    <cellStyle name="Normal 2 8 3 6" xfId="15824" xr:uid="{00000000-0005-0000-0000-00007F6F0000}"/>
    <cellStyle name="Normal 2 8 3 6 2" xfId="34784" xr:uid="{00000000-0005-0000-0000-0000806F0000}"/>
    <cellStyle name="Normal 2 8 3 6 3" xfId="53248" xr:uid="{00000000-0005-0000-0000-0000816F0000}"/>
    <cellStyle name="Normal 2 8 3 7" xfId="22479" xr:uid="{00000000-0005-0000-0000-0000826F0000}"/>
    <cellStyle name="Normal 2 8 3 8" xfId="40943" xr:uid="{00000000-0005-0000-0000-0000836F0000}"/>
    <cellStyle name="Normal 2 9" xfId="471" xr:uid="{00000000-0005-0000-0000-0000846F0000}"/>
    <cellStyle name="Normal 2 9 2" xfId="3765" xr:uid="{00000000-0005-0000-0000-0000856F0000}"/>
    <cellStyle name="Normal 2 9 3" xfId="2721" xr:uid="{00000000-0005-0000-0000-0000866F0000}"/>
    <cellStyle name="Normal 2 9 3 2" xfId="4151" xr:uid="{00000000-0005-0000-0000-0000876F0000}"/>
    <cellStyle name="Normal 2 9 3 2 2" xfId="5765" xr:uid="{00000000-0005-0000-0000-0000886F0000}"/>
    <cellStyle name="Normal 2 9 3 2 2 2" xfId="8850" xr:uid="{00000000-0005-0000-0000-0000896F0000}"/>
    <cellStyle name="Normal 2 9 3 2 2 2 2" xfId="15042" xr:uid="{00000000-0005-0000-0000-00008A6F0000}"/>
    <cellStyle name="Normal 2 9 3 2 2 2 2 2" xfId="34002" xr:uid="{00000000-0005-0000-0000-00008B6F0000}"/>
    <cellStyle name="Normal 2 9 3 2 2 2 2 3" xfId="52466" xr:uid="{00000000-0005-0000-0000-00008C6F0000}"/>
    <cellStyle name="Normal 2 9 3 2 2 2 3" xfId="21194" xr:uid="{00000000-0005-0000-0000-00008D6F0000}"/>
    <cellStyle name="Normal 2 9 3 2 2 2 3 2" xfId="40154" xr:uid="{00000000-0005-0000-0000-00008E6F0000}"/>
    <cellStyle name="Normal 2 9 3 2 2 2 3 3" xfId="58618" xr:uid="{00000000-0005-0000-0000-00008F6F0000}"/>
    <cellStyle name="Normal 2 9 3 2 2 2 4" xfId="27849" xr:uid="{00000000-0005-0000-0000-0000906F0000}"/>
    <cellStyle name="Normal 2 9 3 2 2 2 5" xfId="46313" xr:uid="{00000000-0005-0000-0000-0000916F0000}"/>
    <cellStyle name="Normal 2 9 3 2 2 3" xfId="11976" xr:uid="{00000000-0005-0000-0000-0000926F0000}"/>
    <cellStyle name="Normal 2 9 3 2 2 3 2" xfId="30936" xr:uid="{00000000-0005-0000-0000-0000936F0000}"/>
    <cellStyle name="Normal 2 9 3 2 2 3 3" xfId="49400" xr:uid="{00000000-0005-0000-0000-0000946F0000}"/>
    <cellStyle name="Normal 2 9 3 2 2 4" xfId="18128" xr:uid="{00000000-0005-0000-0000-0000956F0000}"/>
    <cellStyle name="Normal 2 9 3 2 2 4 2" xfId="37088" xr:uid="{00000000-0005-0000-0000-0000966F0000}"/>
    <cellStyle name="Normal 2 9 3 2 2 4 3" xfId="55552" xr:uid="{00000000-0005-0000-0000-0000976F0000}"/>
    <cellStyle name="Normal 2 9 3 2 2 5" xfId="24783" xr:uid="{00000000-0005-0000-0000-0000986F0000}"/>
    <cellStyle name="Normal 2 9 3 2 2 6" xfId="43247" xr:uid="{00000000-0005-0000-0000-0000996F0000}"/>
    <cellStyle name="Normal 2 9 3 2 3" xfId="7315" xr:uid="{00000000-0005-0000-0000-00009A6F0000}"/>
    <cellStyle name="Normal 2 9 3 2 3 2" xfId="13508" xr:uid="{00000000-0005-0000-0000-00009B6F0000}"/>
    <cellStyle name="Normal 2 9 3 2 3 2 2" xfId="32468" xr:uid="{00000000-0005-0000-0000-00009C6F0000}"/>
    <cellStyle name="Normal 2 9 3 2 3 2 3" xfId="50932" xr:uid="{00000000-0005-0000-0000-00009D6F0000}"/>
    <cellStyle name="Normal 2 9 3 2 3 3" xfId="19660" xr:uid="{00000000-0005-0000-0000-00009E6F0000}"/>
    <cellStyle name="Normal 2 9 3 2 3 3 2" xfId="38620" xr:uid="{00000000-0005-0000-0000-00009F6F0000}"/>
    <cellStyle name="Normal 2 9 3 2 3 3 3" xfId="57084" xr:uid="{00000000-0005-0000-0000-0000A06F0000}"/>
    <cellStyle name="Normal 2 9 3 2 3 4" xfId="26315" xr:uid="{00000000-0005-0000-0000-0000A16F0000}"/>
    <cellStyle name="Normal 2 9 3 2 3 5" xfId="44779" xr:uid="{00000000-0005-0000-0000-0000A26F0000}"/>
    <cellStyle name="Normal 2 9 3 2 4" xfId="10442" xr:uid="{00000000-0005-0000-0000-0000A36F0000}"/>
    <cellStyle name="Normal 2 9 3 2 4 2" xfId="29402" xr:uid="{00000000-0005-0000-0000-0000A46F0000}"/>
    <cellStyle name="Normal 2 9 3 2 4 3" xfId="47866" xr:uid="{00000000-0005-0000-0000-0000A56F0000}"/>
    <cellStyle name="Normal 2 9 3 2 5" xfId="16594" xr:uid="{00000000-0005-0000-0000-0000A66F0000}"/>
    <cellStyle name="Normal 2 9 3 2 5 2" xfId="35554" xr:uid="{00000000-0005-0000-0000-0000A76F0000}"/>
    <cellStyle name="Normal 2 9 3 2 5 3" xfId="54018" xr:uid="{00000000-0005-0000-0000-0000A86F0000}"/>
    <cellStyle name="Normal 2 9 3 2 6" xfId="23249" xr:uid="{00000000-0005-0000-0000-0000A96F0000}"/>
    <cellStyle name="Normal 2 9 3 2 7" xfId="41713" xr:uid="{00000000-0005-0000-0000-0000AA6F0000}"/>
    <cellStyle name="Normal 2 9 3 3" xfId="4983" xr:uid="{00000000-0005-0000-0000-0000AB6F0000}"/>
    <cellStyle name="Normal 2 9 3 3 2" xfId="8081" xr:uid="{00000000-0005-0000-0000-0000AC6F0000}"/>
    <cellStyle name="Normal 2 9 3 3 2 2" xfId="14273" xr:uid="{00000000-0005-0000-0000-0000AD6F0000}"/>
    <cellStyle name="Normal 2 9 3 3 2 2 2" xfId="33233" xr:uid="{00000000-0005-0000-0000-0000AE6F0000}"/>
    <cellStyle name="Normal 2 9 3 3 2 2 3" xfId="51697" xr:uid="{00000000-0005-0000-0000-0000AF6F0000}"/>
    <cellStyle name="Normal 2 9 3 3 2 3" xfId="20425" xr:uid="{00000000-0005-0000-0000-0000B06F0000}"/>
    <cellStyle name="Normal 2 9 3 3 2 3 2" xfId="39385" xr:uid="{00000000-0005-0000-0000-0000B16F0000}"/>
    <cellStyle name="Normal 2 9 3 3 2 3 3" xfId="57849" xr:uid="{00000000-0005-0000-0000-0000B26F0000}"/>
    <cellStyle name="Normal 2 9 3 3 2 4" xfId="27080" xr:uid="{00000000-0005-0000-0000-0000B36F0000}"/>
    <cellStyle name="Normal 2 9 3 3 2 5" xfId="45544" xr:uid="{00000000-0005-0000-0000-0000B46F0000}"/>
    <cellStyle name="Normal 2 9 3 3 3" xfId="11207" xr:uid="{00000000-0005-0000-0000-0000B56F0000}"/>
    <cellStyle name="Normal 2 9 3 3 3 2" xfId="30167" xr:uid="{00000000-0005-0000-0000-0000B66F0000}"/>
    <cellStyle name="Normal 2 9 3 3 3 3" xfId="48631" xr:uid="{00000000-0005-0000-0000-0000B76F0000}"/>
    <cellStyle name="Normal 2 9 3 3 4" xfId="17359" xr:uid="{00000000-0005-0000-0000-0000B86F0000}"/>
    <cellStyle name="Normal 2 9 3 3 4 2" xfId="36319" xr:uid="{00000000-0005-0000-0000-0000B96F0000}"/>
    <cellStyle name="Normal 2 9 3 3 4 3" xfId="54783" xr:uid="{00000000-0005-0000-0000-0000BA6F0000}"/>
    <cellStyle name="Normal 2 9 3 3 5" xfId="24014" xr:uid="{00000000-0005-0000-0000-0000BB6F0000}"/>
    <cellStyle name="Normal 2 9 3 3 6" xfId="42478" xr:uid="{00000000-0005-0000-0000-0000BC6F0000}"/>
    <cellStyle name="Normal 2 9 3 4" xfId="6546" xr:uid="{00000000-0005-0000-0000-0000BD6F0000}"/>
    <cellStyle name="Normal 2 9 3 4 2" xfId="12739" xr:uid="{00000000-0005-0000-0000-0000BE6F0000}"/>
    <cellStyle name="Normal 2 9 3 4 2 2" xfId="31699" xr:uid="{00000000-0005-0000-0000-0000BF6F0000}"/>
    <cellStyle name="Normal 2 9 3 4 2 3" xfId="50163" xr:uid="{00000000-0005-0000-0000-0000C06F0000}"/>
    <cellStyle name="Normal 2 9 3 4 3" xfId="18891" xr:uid="{00000000-0005-0000-0000-0000C16F0000}"/>
    <cellStyle name="Normal 2 9 3 4 3 2" xfId="37851" xr:uid="{00000000-0005-0000-0000-0000C26F0000}"/>
    <cellStyle name="Normal 2 9 3 4 3 3" xfId="56315" xr:uid="{00000000-0005-0000-0000-0000C36F0000}"/>
    <cellStyle name="Normal 2 9 3 4 4" xfId="25546" xr:uid="{00000000-0005-0000-0000-0000C46F0000}"/>
    <cellStyle name="Normal 2 9 3 4 5" xfId="44010" xr:uid="{00000000-0005-0000-0000-0000C56F0000}"/>
    <cellStyle name="Normal 2 9 3 5" xfId="9673" xr:uid="{00000000-0005-0000-0000-0000C66F0000}"/>
    <cellStyle name="Normal 2 9 3 5 2" xfId="28633" xr:uid="{00000000-0005-0000-0000-0000C76F0000}"/>
    <cellStyle name="Normal 2 9 3 5 3" xfId="47097" xr:uid="{00000000-0005-0000-0000-0000C86F0000}"/>
    <cellStyle name="Normal 2 9 3 6" xfId="15825" xr:uid="{00000000-0005-0000-0000-0000C96F0000}"/>
    <cellStyle name="Normal 2 9 3 6 2" xfId="34785" xr:uid="{00000000-0005-0000-0000-0000CA6F0000}"/>
    <cellStyle name="Normal 2 9 3 6 3" xfId="53249" xr:uid="{00000000-0005-0000-0000-0000CB6F0000}"/>
    <cellStyle name="Normal 2 9 3 7" xfId="22480" xr:uid="{00000000-0005-0000-0000-0000CC6F0000}"/>
    <cellStyle name="Normal 2 9 3 8" xfId="40944" xr:uid="{00000000-0005-0000-0000-0000CD6F0000}"/>
    <cellStyle name="Normal 20" xfId="171" xr:uid="{00000000-0005-0000-0000-0000CE6F0000}"/>
    <cellStyle name="Normal 20 10" xfId="2723" xr:uid="{00000000-0005-0000-0000-0000CF6F0000}"/>
    <cellStyle name="Normal 20 11" xfId="2724" xr:uid="{00000000-0005-0000-0000-0000D06F0000}"/>
    <cellStyle name="Normal 20 12" xfId="2725" xr:uid="{00000000-0005-0000-0000-0000D16F0000}"/>
    <cellStyle name="Normal 20 13" xfId="2726" xr:uid="{00000000-0005-0000-0000-0000D26F0000}"/>
    <cellStyle name="Normal 20 14" xfId="2727" xr:uid="{00000000-0005-0000-0000-0000D36F0000}"/>
    <cellStyle name="Normal 20 15" xfId="2728" xr:uid="{00000000-0005-0000-0000-0000D46F0000}"/>
    <cellStyle name="Normal 20 16" xfId="2729" xr:uid="{00000000-0005-0000-0000-0000D56F0000}"/>
    <cellStyle name="Normal 20 17" xfId="2730" xr:uid="{00000000-0005-0000-0000-0000D66F0000}"/>
    <cellStyle name="Normal 20 18" xfId="2731" xr:uid="{00000000-0005-0000-0000-0000D76F0000}"/>
    <cellStyle name="Normal 20 19" xfId="2732" xr:uid="{00000000-0005-0000-0000-0000D86F0000}"/>
    <cellStyle name="Normal 20 2" xfId="376" xr:uid="{00000000-0005-0000-0000-0000D96F0000}"/>
    <cellStyle name="Normal 20 2 2" xfId="2733" xr:uid="{00000000-0005-0000-0000-0000DA6F0000}"/>
    <cellStyle name="Normal 20 20" xfId="2734" xr:uid="{00000000-0005-0000-0000-0000DB6F0000}"/>
    <cellStyle name="Normal 20 21" xfId="2735" xr:uid="{00000000-0005-0000-0000-0000DC6F0000}"/>
    <cellStyle name="Normal 20 22" xfId="2736" xr:uid="{00000000-0005-0000-0000-0000DD6F0000}"/>
    <cellStyle name="Normal 20 23" xfId="2737" xr:uid="{00000000-0005-0000-0000-0000DE6F0000}"/>
    <cellStyle name="Normal 20 24" xfId="2738" xr:uid="{00000000-0005-0000-0000-0000DF6F0000}"/>
    <cellStyle name="Normal 20 25" xfId="2722" xr:uid="{00000000-0005-0000-0000-0000E06F0000}"/>
    <cellStyle name="Normal 20 26" xfId="22117" xr:uid="{00000000-0005-0000-0000-0000E16F0000}"/>
    <cellStyle name="Normal 20 3" xfId="2739" xr:uid="{00000000-0005-0000-0000-0000E26F0000}"/>
    <cellStyle name="Normal 20 4" xfId="2740" xr:uid="{00000000-0005-0000-0000-0000E36F0000}"/>
    <cellStyle name="Normal 20 5" xfId="2741" xr:uid="{00000000-0005-0000-0000-0000E46F0000}"/>
    <cellStyle name="Normal 20 6" xfId="2742" xr:uid="{00000000-0005-0000-0000-0000E56F0000}"/>
    <cellStyle name="Normal 20 7" xfId="2743" xr:uid="{00000000-0005-0000-0000-0000E66F0000}"/>
    <cellStyle name="Normal 20 8" xfId="2744" xr:uid="{00000000-0005-0000-0000-0000E76F0000}"/>
    <cellStyle name="Normal 20 9" xfId="2745" xr:uid="{00000000-0005-0000-0000-0000E86F0000}"/>
    <cellStyle name="Normal 21" xfId="2746" xr:uid="{00000000-0005-0000-0000-0000E96F0000}"/>
    <cellStyle name="Normal 21 10" xfId="4984" xr:uid="{00000000-0005-0000-0000-0000EA6F0000}"/>
    <cellStyle name="Normal 21 10 2" xfId="8082" xr:uid="{00000000-0005-0000-0000-0000EB6F0000}"/>
    <cellStyle name="Normal 21 10 2 2" xfId="14274" xr:uid="{00000000-0005-0000-0000-0000EC6F0000}"/>
    <cellStyle name="Normal 21 10 2 2 2" xfId="33234" xr:uid="{00000000-0005-0000-0000-0000ED6F0000}"/>
    <cellStyle name="Normal 21 10 2 2 3" xfId="51698" xr:uid="{00000000-0005-0000-0000-0000EE6F0000}"/>
    <cellStyle name="Normal 21 10 2 3" xfId="20426" xr:uid="{00000000-0005-0000-0000-0000EF6F0000}"/>
    <cellStyle name="Normal 21 10 2 3 2" xfId="39386" xr:uid="{00000000-0005-0000-0000-0000F06F0000}"/>
    <cellStyle name="Normal 21 10 2 3 3" xfId="57850" xr:uid="{00000000-0005-0000-0000-0000F16F0000}"/>
    <cellStyle name="Normal 21 10 2 4" xfId="27081" xr:uid="{00000000-0005-0000-0000-0000F26F0000}"/>
    <cellStyle name="Normal 21 10 2 5" xfId="45545" xr:uid="{00000000-0005-0000-0000-0000F36F0000}"/>
    <cellStyle name="Normal 21 10 3" xfId="11208" xr:uid="{00000000-0005-0000-0000-0000F46F0000}"/>
    <cellStyle name="Normal 21 10 3 2" xfId="30168" xr:uid="{00000000-0005-0000-0000-0000F56F0000}"/>
    <cellStyle name="Normal 21 10 3 3" xfId="48632" xr:uid="{00000000-0005-0000-0000-0000F66F0000}"/>
    <cellStyle name="Normal 21 10 4" xfId="17360" xr:uid="{00000000-0005-0000-0000-0000F76F0000}"/>
    <cellStyle name="Normal 21 10 4 2" xfId="36320" xr:uid="{00000000-0005-0000-0000-0000F86F0000}"/>
    <cellStyle name="Normal 21 10 4 3" xfId="54784" xr:uid="{00000000-0005-0000-0000-0000F96F0000}"/>
    <cellStyle name="Normal 21 10 5" xfId="24015" xr:uid="{00000000-0005-0000-0000-0000FA6F0000}"/>
    <cellStyle name="Normal 21 10 6" xfId="42479" xr:uid="{00000000-0005-0000-0000-0000FB6F0000}"/>
    <cellStyle name="Normal 21 11" xfId="6547" xr:uid="{00000000-0005-0000-0000-0000FC6F0000}"/>
    <cellStyle name="Normal 21 11 2" xfId="12740" xr:uid="{00000000-0005-0000-0000-0000FD6F0000}"/>
    <cellStyle name="Normal 21 11 2 2" xfId="31700" xr:uid="{00000000-0005-0000-0000-0000FE6F0000}"/>
    <cellStyle name="Normal 21 11 2 3" xfId="50164" xr:uid="{00000000-0005-0000-0000-0000FF6F0000}"/>
    <cellStyle name="Normal 21 11 3" xfId="18892" xr:uid="{00000000-0005-0000-0000-000000700000}"/>
    <cellStyle name="Normal 21 11 3 2" xfId="37852" xr:uid="{00000000-0005-0000-0000-000001700000}"/>
    <cellStyle name="Normal 21 11 3 3" xfId="56316" xr:uid="{00000000-0005-0000-0000-000002700000}"/>
    <cellStyle name="Normal 21 11 4" xfId="25547" xr:uid="{00000000-0005-0000-0000-000003700000}"/>
    <cellStyle name="Normal 21 11 5" xfId="44011" xr:uid="{00000000-0005-0000-0000-000004700000}"/>
    <cellStyle name="Normal 21 12" xfId="9674" xr:uid="{00000000-0005-0000-0000-000005700000}"/>
    <cellStyle name="Normal 21 12 2" xfId="28634" xr:uid="{00000000-0005-0000-0000-000006700000}"/>
    <cellStyle name="Normal 21 12 3" xfId="47098" xr:uid="{00000000-0005-0000-0000-000007700000}"/>
    <cellStyle name="Normal 21 13" xfId="15826" xr:uid="{00000000-0005-0000-0000-000008700000}"/>
    <cellStyle name="Normal 21 13 2" xfId="34786" xr:uid="{00000000-0005-0000-0000-000009700000}"/>
    <cellStyle name="Normal 21 13 3" xfId="53250" xr:uid="{00000000-0005-0000-0000-00000A700000}"/>
    <cellStyle name="Normal 21 14" xfId="22481" xr:uid="{00000000-0005-0000-0000-00000B700000}"/>
    <cellStyle name="Normal 21 15" xfId="40945" xr:uid="{00000000-0005-0000-0000-00000C700000}"/>
    <cellStyle name="Normal 21 2" xfId="2747" xr:uid="{00000000-0005-0000-0000-00000D700000}"/>
    <cellStyle name="Normal 21 2 10" xfId="9675" xr:uid="{00000000-0005-0000-0000-00000E700000}"/>
    <cellStyle name="Normal 21 2 10 2" xfId="28635" xr:uid="{00000000-0005-0000-0000-00000F700000}"/>
    <cellStyle name="Normal 21 2 10 3" xfId="47099" xr:uid="{00000000-0005-0000-0000-000010700000}"/>
    <cellStyle name="Normal 21 2 11" xfId="15827" xr:uid="{00000000-0005-0000-0000-000011700000}"/>
    <cellStyle name="Normal 21 2 11 2" xfId="34787" xr:uid="{00000000-0005-0000-0000-000012700000}"/>
    <cellStyle name="Normal 21 2 11 3" xfId="53251" xr:uid="{00000000-0005-0000-0000-000013700000}"/>
    <cellStyle name="Normal 21 2 12" xfId="22482" xr:uid="{00000000-0005-0000-0000-000014700000}"/>
    <cellStyle name="Normal 21 2 13" xfId="40946" xr:uid="{00000000-0005-0000-0000-000015700000}"/>
    <cellStyle name="Normal 21 2 2" xfId="2748" xr:uid="{00000000-0005-0000-0000-000016700000}"/>
    <cellStyle name="Normal 21 2 2 2" xfId="4154" xr:uid="{00000000-0005-0000-0000-000017700000}"/>
    <cellStyle name="Normal 21 2 2 2 2" xfId="5768" xr:uid="{00000000-0005-0000-0000-000018700000}"/>
    <cellStyle name="Normal 21 2 2 2 2 2" xfId="8853" xr:uid="{00000000-0005-0000-0000-000019700000}"/>
    <cellStyle name="Normal 21 2 2 2 2 2 2" xfId="15045" xr:uid="{00000000-0005-0000-0000-00001A700000}"/>
    <cellStyle name="Normal 21 2 2 2 2 2 2 2" xfId="34005" xr:uid="{00000000-0005-0000-0000-00001B700000}"/>
    <cellStyle name="Normal 21 2 2 2 2 2 2 3" xfId="52469" xr:uid="{00000000-0005-0000-0000-00001C700000}"/>
    <cellStyle name="Normal 21 2 2 2 2 2 3" xfId="21197" xr:uid="{00000000-0005-0000-0000-00001D700000}"/>
    <cellStyle name="Normal 21 2 2 2 2 2 3 2" xfId="40157" xr:uid="{00000000-0005-0000-0000-00001E700000}"/>
    <cellStyle name="Normal 21 2 2 2 2 2 3 3" xfId="58621" xr:uid="{00000000-0005-0000-0000-00001F700000}"/>
    <cellStyle name="Normal 21 2 2 2 2 2 4" xfId="27852" xr:uid="{00000000-0005-0000-0000-000020700000}"/>
    <cellStyle name="Normal 21 2 2 2 2 2 5" xfId="46316" xr:uid="{00000000-0005-0000-0000-000021700000}"/>
    <cellStyle name="Normal 21 2 2 2 2 3" xfId="11979" xr:uid="{00000000-0005-0000-0000-000022700000}"/>
    <cellStyle name="Normal 21 2 2 2 2 3 2" xfId="30939" xr:uid="{00000000-0005-0000-0000-000023700000}"/>
    <cellStyle name="Normal 21 2 2 2 2 3 3" xfId="49403" xr:uid="{00000000-0005-0000-0000-000024700000}"/>
    <cellStyle name="Normal 21 2 2 2 2 4" xfId="18131" xr:uid="{00000000-0005-0000-0000-000025700000}"/>
    <cellStyle name="Normal 21 2 2 2 2 4 2" xfId="37091" xr:uid="{00000000-0005-0000-0000-000026700000}"/>
    <cellStyle name="Normal 21 2 2 2 2 4 3" xfId="55555" xr:uid="{00000000-0005-0000-0000-000027700000}"/>
    <cellStyle name="Normal 21 2 2 2 2 5" xfId="24786" xr:uid="{00000000-0005-0000-0000-000028700000}"/>
    <cellStyle name="Normal 21 2 2 2 2 6" xfId="43250" xr:uid="{00000000-0005-0000-0000-000029700000}"/>
    <cellStyle name="Normal 21 2 2 2 3" xfId="7318" xr:uid="{00000000-0005-0000-0000-00002A700000}"/>
    <cellStyle name="Normal 21 2 2 2 3 2" xfId="13511" xr:uid="{00000000-0005-0000-0000-00002B700000}"/>
    <cellStyle name="Normal 21 2 2 2 3 2 2" xfId="32471" xr:uid="{00000000-0005-0000-0000-00002C700000}"/>
    <cellStyle name="Normal 21 2 2 2 3 2 3" xfId="50935" xr:uid="{00000000-0005-0000-0000-00002D700000}"/>
    <cellStyle name="Normal 21 2 2 2 3 3" xfId="19663" xr:uid="{00000000-0005-0000-0000-00002E700000}"/>
    <cellStyle name="Normal 21 2 2 2 3 3 2" xfId="38623" xr:uid="{00000000-0005-0000-0000-00002F700000}"/>
    <cellStyle name="Normal 21 2 2 2 3 3 3" xfId="57087" xr:uid="{00000000-0005-0000-0000-000030700000}"/>
    <cellStyle name="Normal 21 2 2 2 3 4" xfId="26318" xr:uid="{00000000-0005-0000-0000-000031700000}"/>
    <cellStyle name="Normal 21 2 2 2 3 5" xfId="44782" xr:uid="{00000000-0005-0000-0000-000032700000}"/>
    <cellStyle name="Normal 21 2 2 2 4" xfId="10445" xr:uid="{00000000-0005-0000-0000-000033700000}"/>
    <cellStyle name="Normal 21 2 2 2 4 2" xfId="29405" xr:uid="{00000000-0005-0000-0000-000034700000}"/>
    <cellStyle name="Normal 21 2 2 2 4 3" xfId="47869" xr:uid="{00000000-0005-0000-0000-000035700000}"/>
    <cellStyle name="Normal 21 2 2 2 5" xfId="16597" xr:uid="{00000000-0005-0000-0000-000036700000}"/>
    <cellStyle name="Normal 21 2 2 2 5 2" xfId="35557" xr:uid="{00000000-0005-0000-0000-000037700000}"/>
    <cellStyle name="Normal 21 2 2 2 5 3" xfId="54021" xr:uid="{00000000-0005-0000-0000-000038700000}"/>
    <cellStyle name="Normal 21 2 2 2 6" xfId="23252" xr:uid="{00000000-0005-0000-0000-000039700000}"/>
    <cellStyle name="Normal 21 2 2 2 7" xfId="41716" xr:uid="{00000000-0005-0000-0000-00003A700000}"/>
    <cellStyle name="Normal 21 2 2 3" xfId="4986" xr:uid="{00000000-0005-0000-0000-00003B700000}"/>
    <cellStyle name="Normal 21 2 2 3 2" xfId="8084" xr:uid="{00000000-0005-0000-0000-00003C700000}"/>
    <cellStyle name="Normal 21 2 2 3 2 2" xfId="14276" xr:uid="{00000000-0005-0000-0000-00003D700000}"/>
    <cellStyle name="Normal 21 2 2 3 2 2 2" xfId="33236" xr:uid="{00000000-0005-0000-0000-00003E700000}"/>
    <cellStyle name="Normal 21 2 2 3 2 2 3" xfId="51700" xr:uid="{00000000-0005-0000-0000-00003F700000}"/>
    <cellStyle name="Normal 21 2 2 3 2 3" xfId="20428" xr:uid="{00000000-0005-0000-0000-000040700000}"/>
    <cellStyle name="Normal 21 2 2 3 2 3 2" xfId="39388" xr:uid="{00000000-0005-0000-0000-000041700000}"/>
    <cellStyle name="Normal 21 2 2 3 2 3 3" xfId="57852" xr:uid="{00000000-0005-0000-0000-000042700000}"/>
    <cellStyle name="Normal 21 2 2 3 2 4" xfId="27083" xr:uid="{00000000-0005-0000-0000-000043700000}"/>
    <cellStyle name="Normal 21 2 2 3 2 5" xfId="45547" xr:uid="{00000000-0005-0000-0000-000044700000}"/>
    <cellStyle name="Normal 21 2 2 3 3" xfId="11210" xr:uid="{00000000-0005-0000-0000-000045700000}"/>
    <cellStyle name="Normal 21 2 2 3 3 2" xfId="30170" xr:uid="{00000000-0005-0000-0000-000046700000}"/>
    <cellStyle name="Normal 21 2 2 3 3 3" xfId="48634" xr:uid="{00000000-0005-0000-0000-000047700000}"/>
    <cellStyle name="Normal 21 2 2 3 4" xfId="17362" xr:uid="{00000000-0005-0000-0000-000048700000}"/>
    <cellStyle name="Normal 21 2 2 3 4 2" xfId="36322" xr:uid="{00000000-0005-0000-0000-000049700000}"/>
    <cellStyle name="Normal 21 2 2 3 4 3" xfId="54786" xr:uid="{00000000-0005-0000-0000-00004A700000}"/>
    <cellStyle name="Normal 21 2 2 3 5" xfId="24017" xr:uid="{00000000-0005-0000-0000-00004B700000}"/>
    <cellStyle name="Normal 21 2 2 3 6" xfId="42481" xr:uid="{00000000-0005-0000-0000-00004C700000}"/>
    <cellStyle name="Normal 21 2 2 4" xfId="6549" xr:uid="{00000000-0005-0000-0000-00004D700000}"/>
    <cellStyle name="Normal 21 2 2 4 2" xfId="12742" xr:uid="{00000000-0005-0000-0000-00004E700000}"/>
    <cellStyle name="Normal 21 2 2 4 2 2" xfId="31702" xr:uid="{00000000-0005-0000-0000-00004F700000}"/>
    <cellStyle name="Normal 21 2 2 4 2 3" xfId="50166" xr:uid="{00000000-0005-0000-0000-000050700000}"/>
    <cellStyle name="Normal 21 2 2 4 3" xfId="18894" xr:uid="{00000000-0005-0000-0000-000051700000}"/>
    <cellStyle name="Normal 21 2 2 4 3 2" xfId="37854" xr:uid="{00000000-0005-0000-0000-000052700000}"/>
    <cellStyle name="Normal 21 2 2 4 3 3" xfId="56318" xr:uid="{00000000-0005-0000-0000-000053700000}"/>
    <cellStyle name="Normal 21 2 2 4 4" xfId="25549" xr:uid="{00000000-0005-0000-0000-000054700000}"/>
    <cellStyle name="Normal 21 2 2 4 5" xfId="44013" xr:uid="{00000000-0005-0000-0000-000055700000}"/>
    <cellStyle name="Normal 21 2 2 5" xfId="9676" xr:uid="{00000000-0005-0000-0000-000056700000}"/>
    <cellStyle name="Normal 21 2 2 5 2" xfId="28636" xr:uid="{00000000-0005-0000-0000-000057700000}"/>
    <cellStyle name="Normal 21 2 2 5 3" xfId="47100" xr:uid="{00000000-0005-0000-0000-000058700000}"/>
    <cellStyle name="Normal 21 2 2 6" xfId="15828" xr:uid="{00000000-0005-0000-0000-000059700000}"/>
    <cellStyle name="Normal 21 2 2 6 2" xfId="34788" xr:uid="{00000000-0005-0000-0000-00005A700000}"/>
    <cellStyle name="Normal 21 2 2 6 3" xfId="53252" xr:uid="{00000000-0005-0000-0000-00005B700000}"/>
    <cellStyle name="Normal 21 2 2 7" xfId="22483" xr:uid="{00000000-0005-0000-0000-00005C700000}"/>
    <cellStyle name="Normal 21 2 2 8" xfId="40947" xr:uid="{00000000-0005-0000-0000-00005D700000}"/>
    <cellStyle name="Normal 21 2 3" xfId="2749" xr:uid="{00000000-0005-0000-0000-00005E700000}"/>
    <cellStyle name="Normal 21 2 3 2" xfId="4155" xr:uid="{00000000-0005-0000-0000-00005F700000}"/>
    <cellStyle name="Normal 21 2 3 2 2" xfId="5769" xr:uid="{00000000-0005-0000-0000-000060700000}"/>
    <cellStyle name="Normal 21 2 3 2 2 2" xfId="8854" xr:uid="{00000000-0005-0000-0000-000061700000}"/>
    <cellStyle name="Normal 21 2 3 2 2 2 2" xfId="15046" xr:uid="{00000000-0005-0000-0000-000062700000}"/>
    <cellStyle name="Normal 21 2 3 2 2 2 2 2" xfId="34006" xr:uid="{00000000-0005-0000-0000-000063700000}"/>
    <cellStyle name="Normal 21 2 3 2 2 2 2 3" xfId="52470" xr:uid="{00000000-0005-0000-0000-000064700000}"/>
    <cellStyle name="Normal 21 2 3 2 2 2 3" xfId="21198" xr:uid="{00000000-0005-0000-0000-000065700000}"/>
    <cellStyle name="Normal 21 2 3 2 2 2 3 2" xfId="40158" xr:uid="{00000000-0005-0000-0000-000066700000}"/>
    <cellStyle name="Normal 21 2 3 2 2 2 3 3" xfId="58622" xr:uid="{00000000-0005-0000-0000-000067700000}"/>
    <cellStyle name="Normal 21 2 3 2 2 2 4" xfId="27853" xr:uid="{00000000-0005-0000-0000-000068700000}"/>
    <cellStyle name="Normal 21 2 3 2 2 2 5" xfId="46317" xr:uid="{00000000-0005-0000-0000-000069700000}"/>
    <cellStyle name="Normal 21 2 3 2 2 3" xfId="11980" xr:uid="{00000000-0005-0000-0000-00006A700000}"/>
    <cellStyle name="Normal 21 2 3 2 2 3 2" xfId="30940" xr:uid="{00000000-0005-0000-0000-00006B700000}"/>
    <cellStyle name="Normal 21 2 3 2 2 3 3" xfId="49404" xr:uid="{00000000-0005-0000-0000-00006C700000}"/>
    <cellStyle name="Normal 21 2 3 2 2 4" xfId="18132" xr:uid="{00000000-0005-0000-0000-00006D700000}"/>
    <cellStyle name="Normal 21 2 3 2 2 4 2" xfId="37092" xr:uid="{00000000-0005-0000-0000-00006E700000}"/>
    <cellStyle name="Normal 21 2 3 2 2 4 3" xfId="55556" xr:uid="{00000000-0005-0000-0000-00006F700000}"/>
    <cellStyle name="Normal 21 2 3 2 2 5" xfId="24787" xr:uid="{00000000-0005-0000-0000-000070700000}"/>
    <cellStyle name="Normal 21 2 3 2 2 6" xfId="43251" xr:uid="{00000000-0005-0000-0000-000071700000}"/>
    <cellStyle name="Normal 21 2 3 2 3" xfId="7319" xr:uid="{00000000-0005-0000-0000-000072700000}"/>
    <cellStyle name="Normal 21 2 3 2 3 2" xfId="13512" xr:uid="{00000000-0005-0000-0000-000073700000}"/>
    <cellStyle name="Normal 21 2 3 2 3 2 2" xfId="32472" xr:uid="{00000000-0005-0000-0000-000074700000}"/>
    <cellStyle name="Normal 21 2 3 2 3 2 3" xfId="50936" xr:uid="{00000000-0005-0000-0000-000075700000}"/>
    <cellStyle name="Normal 21 2 3 2 3 3" xfId="19664" xr:uid="{00000000-0005-0000-0000-000076700000}"/>
    <cellStyle name="Normal 21 2 3 2 3 3 2" xfId="38624" xr:uid="{00000000-0005-0000-0000-000077700000}"/>
    <cellStyle name="Normal 21 2 3 2 3 3 3" xfId="57088" xr:uid="{00000000-0005-0000-0000-000078700000}"/>
    <cellStyle name="Normal 21 2 3 2 3 4" xfId="26319" xr:uid="{00000000-0005-0000-0000-000079700000}"/>
    <cellStyle name="Normal 21 2 3 2 3 5" xfId="44783" xr:uid="{00000000-0005-0000-0000-00007A700000}"/>
    <cellStyle name="Normal 21 2 3 2 4" xfId="10446" xr:uid="{00000000-0005-0000-0000-00007B700000}"/>
    <cellStyle name="Normal 21 2 3 2 4 2" xfId="29406" xr:uid="{00000000-0005-0000-0000-00007C700000}"/>
    <cellStyle name="Normal 21 2 3 2 4 3" xfId="47870" xr:uid="{00000000-0005-0000-0000-00007D700000}"/>
    <cellStyle name="Normal 21 2 3 2 5" xfId="16598" xr:uid="{00000000-0005-0000-0000-00007E700000}"/>
    <cellStyle name="Normal 21 2 3 2 5 2" xfId="35558" xr:uid="{00000000-0005-0000-0000-00007F700000}"/>
    <cellStyle name="Normal 21 2 3 2 5 3" xfId="54022" xr:uid="{00000000-0005-0000-0000-000080700000}"/>
    <cellStyle name="Normal 21 2 3 2 6" xfId="23253" xr:uid="{00000000-0005-0000-0000-000081700000}"/>
    <cellStyle name="Normal 21 2 3 2 7" xfId="41717" xr:uid="{00000000-0005-0000-0000-000082700000}"/>
    <cellStyle name="Normal 21 2 3 3" xfId="4987" xr:uid="{00000000-0005-0000-0000-000083700000}"/>
    <cellStyle name="Normal 21 2 3 3 2" xfId="8085" xr:uid="{00000000-0005-0000-0000-000084700000}"/>
    <cellStyle name="Normal 21 2 3 3 2 2" xfId="14277" xr:uid="{00000000-0005-0000-0000-000085700000}"/>
    <cellStyle name="Normal 21 2 3 3 2 2 2" xfId="33237" xr:uid="{00000000-0005-0000-0000-000086700000}"/>
    <cellStyle name="Normal 21 2 3 3 2 2 3" xfId="51701" xr:uid="{00000000-0005-0000-0000-000087700000}"/>
    <cellStyle name="Normal 21 2 3 3 2 3" xfId="20429" xr:uid="{00000000-0005-0000-0000-000088700000}"/>
    <cellStyle name="Normal 21 2 3 3 2 3 2" xfId="39389" xr:uid="{00000000-0005-0000-0000-000089700000}"/>
    <cellStyle name="Normal 21 2 3 3 2 3 3" xfId="57853" xr:uid="{00000000-0005-0000-0000-00008A700000}"/>
    <cellStyle name="Normal 21 2 3 3 2 4" xfId="27084" xr:uid="{00000000-0005-0000-0000-00008B700000}"/>
    <cellStyle name="Normal 21 2 3 3 2 5" xfId="45548" xr:uid="{00000000-0005-0000-0000-00008C700000}"/>
    <cellStyle name="Normal 21 2 3 3 3" xfId="11211" xr:uid="{00000000-0005-0000-0000-00008D700000}"/>
    <cellStyle name="Normal 21 2 3 3 3 2" xfId="30171" xr:uid="{00000000-0005-0000-0000-00008E700000}"/>
    <cellStyle name="Normal 21 2 3 3 3 3" xfId="48635" xr:uid="{00000000-0005-0000-0000-00008F700000}"/>
    <cellStyle name="Normal 21 2 3 3 4" xfId="17363" xr:uid="{00000000-0005-0000-0000-000090700000}"/>
    <cellStyle name="Normal 21 2 3 3 4 2" xfId="36323" xr:uid="{00000000-0005-0000-0000-000091700000}"/>
    <cellStyle name="Normal 21 2 3 3 4 3" xfId="54787" xr:uid="{00000000-0005-0000-0000-000092700000}"/>
    <cellStyle name="Normal 21 2 3 3 5" xfId="24018" xr:uid="{00000000-0005-0000-0000-000093700000}"/>
    <cellStyle name="Normal 21 2 3 3 6" xfId="42482" xr:uid="{00000000-0005-0000-0000-000094700000}"/>
    <cellStyle name="Normal 21 2 3 4" xfId="6550" xr:uid="{00000000-0005-0000-0000-000095700000}"/>
    <cellStyle name="Normal 21 2 3 4 2" xfId="12743" xr:uid="{00000000-0005-0000-0000-000096700000}"/>
    <cellStyle name="Normal 21 2 3 4 2 2" xfId="31703" xr:uid="{00000000-0005-0000-0000-000097700000}"/>
    <cellStyle name="Normal 21 2 3 4 2 3" xfId="50167" xr:uid="{00000000-0005-0000-0000-000098700000}"/>
    <cellStyle name="Normal 21 2 3 4 3" xfId="18895" xr:uid="{00000000-0005-0000-0000-000099700000}"/>
    <cellStyle name="Normal 21 2 3 4 3 2" xfId="37855" xr:uid="{00000000-0005-0000-0000-00009A700000}"/>
    <cellStyle name="Normal 21 2 3 4 3 3" xfId="56319" xr:uid="{00000000-0005-0000-0000-00009B700000}"/>
    <cellStyle name="Normal 21 2 3 4 4" xfId="25550" xr:uid="{00000000-0005-0000-0000-00009C700000}"/>
    <cellStyle name="Normal 21 2 3 4 5" xfId="44014" xr:uid="{00000000-0005-0000-0000-00009D700000}"/>
    <cellStyle name="Normal 21 2 3 5" xfId="9677" xr:uid="{00000000-0005-0000-0000-00009E700000}"/>
    <cellStyle name="Normal 21 2 3 5 2" xfId="28637" xr:uid="{00000000-0005-0000-0000-00009F700000}"/>
    <cellStyle name="Normal 21 2 3 5 3" xfId="47101" xr:uid="{00000000-0005-0000-0000-0000A0700000}"/>
    <cellStyle name="Normal 21 2 3 6" xfId="15829" xr:uid="{00000000-0005-0000-0000-0000A1700000}"/>
    <cellStyle name="Normal 21 2 3 6 2" xfId="34789" xr:uid="{00000000-0005-0000-0000-0000A2700000}"/>
    <cellStyle name="Normal 21 2 3 6 3" xfId="53253" xr:uid="{00000000-0005-0000-0000-0000A3700000}"/>
    <cellStyle name="Normal 21 2 3 7" xfId="22484" xr:uid="{00000000-0005-0000-0000-0000A4700000}"/>
    <cellStyle name="Normal 21 2 3 8" xfId="40948" xr:uid="{00000000-0005-0000-0000-0000A5700000}"/>
    <cellStyle name="Normal 21 2 4" xfId="2750" xr:uid="{00000000-0005-0000-0000-0000A6700000}"/>
    <cellStyle name="Normal 21 2 4 2" xfId="4156" xr:uid="{00000000-0005-0000-0000-0000A7700000}"/>
    <cellStyle name="Normal 21 2 4 2 2" xfId="5770" xr:uid="{00000000-0005-0000-0000-0000A8700000}"/>
    <cellStyle name="Normal 21 2 4 2 2 2" xfId="8855" xr:uid="{00000000-0005-0000-0000-0000A9700000}"/>
    <cellStyle name="Normal 21 2 4 2 2 2 2" xfId="15047" xr:uid="{00000000-0005-0000-0000-0000AA700000}"/>
    <cellStyle name="Normal 21 2 4 2 2 2 2 2" xfId="34007" xr:uid="{00000000-0005-0000-0000-0000AB700000}"/>
    <cellStyle name="Normal 21 2 4 2 2 2 2 3" xfId="52471" xr:uid="{00000000-0005-0000-0000-0000AC700000}"/>
    <cellStyle name="Normal 21 2 4 2 2 2 3" xfId="21199" xr:uid="{00000000-0005-0000-0000-0000AD700000}"/>
    <cellStyle name="Normal 21 2 4 2 2 2 3 2" xfId="40159" xr:uid="{00000000-0005-0000-0000-0000AE700000}"/>
    <cellStyle name="Normal 21 2 4 2 2 2 3 3" xfId="58623" xr:uid="{00000000-0005-0000-0000-0000AF700000}"/>
    <cellStyle name="Normal 21 2 4 2 2 2 4" xfId="27854" xr:uid="{00000000-0005-0000-0000-0000B0700000}"/>
    <cellStyle name="Normal 21 2 4 2 2 2 5" xfId="46318" xr:uid="{00000000-0005-0000-0000-0000B1700000}"/>
    <cellStyle name="Normal 21 2 4 2 2 3" xfId="11981" xr:uid="{00000000-0005-0000-0000-0000B2700000}"/>
    <cellStyle name="Normal 21 2 4 2 2 3 2" xfId="30941" xr:uid="{00000000-0005-0000-0000-0000B3700000}"/>
    <cellStyle name="Normal 21 2 4 2 2 3 3" xfId="49405" xr:uid="{00000000-0005-0000-0000-0000B4700000}"/>
    <cellStyle name="Normal 21 2 4 2 2 4" xfId="18133" xr:uid="{00000000-0005-0000-0000-0000B5700000}"/>
    <cellStyle name="Normal 21 2 4 2 2 4 2" xfId="37093" xr:uid="{00000000-0005-0000-0000-0000B6700000}"/>
    <cellStyle name="Normal 21 2 4 2 2 4 3" xfId="55557" xr:uid="{00000000-0005-0000-0000-0000B7700000}"/>
    <cellStyle name="Normal 21 2 4 2 2 5" xfId="24788" xr:uid="{00000000-0005-0000-0000-0000B8700000}"/>
    <cellStyle name="Normal 21 2 4 2 2 6" xfId="43252" xr:uid="{00000000-0005-0000-0000-0000B9700000}"/>
    <cellStyle name="Normal 21 2 4 2 3" xfId="7320" xr:uid="{00000000-0005-0000-0000-0000BA700000}"/>
    <cellStyle name="Normal 21 2 4 2 3 2" xfId="13513" xr:uid="{00000000-0005-0000-0000-0000BB700000}"/>
    <cellStyle name="Normal 21 2 4 2 3 2 2" xfId="32473" xr:uid="{00000000-0005-0000-0000-0000BC700000}"/>
    <cellStyle name="Normal 21 2 4 2 3 2 3" xfId="50937" xr:uid="{00000000-0005-0000-0000-0000BD700000}"/>
    <cellStyle name="Normal 21 2 4 2 3 3" xfId="19665" xr:uid="{00000000-0005-0000-0000-0000BE700000}"/>
    <cellStyle name="Normal 21 2 4 2 3 3 2" xfId="38625" xr:uid="{00000000-0005-0000-0000-0000BF700000}"/>
    <cellStyle name="Normal 21 2 4 2 3 3 3" xfId="57089" xr:uid="{00000000-0005-0000-0000-0000C0700000}"/>
    <cellStyle name="Normal 21 2 4 2 3 4" xfId="26320" xr:uid="{00000000-0005-0000-0000-0000C1700000}"/>
    <cellStyle name="Normal 21 2 4 2 3 5" xfId="44784" xr:uid="{00000000-0005-0000-0000-0000C2700000}"/>
    <cellStyle name="Normal 21 2 4 2 4" xfId="10447" xr:uid="{00000000-0005-0000-0000-0000C3700000}"/>
    <cellStyle name="Normal 21 2 4 2 4 2" xfId="29407" xr:uid="{00000000-0005-0000-0000-0000C4700000}"/>
    <cellStyle name="Normal 21 2 4 2 4 3" xfId="47871" xr:uid="{00000000-0005-0000-0000-0000C5700000}"/>
    <cellStyle name="Normal 21 2 4 2 5" xfId="16599" xr:uid="{00000000-0005-0000-0000-0000C6700000}"/>
    <cellStyle name="Normal 21 2 4 2 5 2" xfId="35559" xr:uid="{00000000-0005-0000-0000-0000C7700000}"/>
    <cellStyle name="Normal 21 2 4 2 5 3" xfId="54023" xr:uid="{00000000-0005-0000-0000-0000C8700000}"/>
    <cellStyle name="Normal 21 2 4 2 6" xfId="23254" xr:uid="{00000000-0005-0000-0000-0000C9700000}"/>
    <cellStyle name="Normal 21 2 4 2 7" xfId="41718" xr:uid="{00000000-0005-0000-0000-0000CA700000}"/>
    <cellStyle name="Normal 21 2 4 3" xfId="4988" xr:uid="{00000000-0005-0000-0000-0000CB700000}"/>
    <cellStyle name="Normal 21 2 4 3 2" xfId="8086" xr:uid="{00000000-0005-0000-0000-0000CC700000}"/>
    <cellStyle name="Normal 21 2 4 3 2 2" xfId="14278" xr:uid="{00000000-0005-0000-0000-0000CD700000}"/>
    <cellStyle name="Normal 21 2 4 3 2 2 2" xfId="33238" xr:uid="{00000000-0005-0000-0000-0000CE700000}"/>
    <cellStyle name="Normal 21 2 4 3 2 2 3" xfId="51702" xr:uid="{00000000-0005-0000-0000-0000CF700000}"/>
    <cellStyle name="Normal 21 2 4 3 2 3" xfId="20430" xr:uid="{00000000-0005-0000-0000-0000D0700000}"/>
    <cellStyle name="Normal 21 2 4 3 2 3 2" xfId="39390" xr:uid="{00000000-0005-0000-0000-0000D1700000}"/>
    <cellStyle name="Normal 21 2 4 3 2 3 3" xfId="57854" xr:uid="{00000000-0005-0000-0000-0000D2700000}"/>
    <cellStyle name="Normal 21 2 4 3 2 4" xfId="27085" xr:uid="{00000000-0005-0000-0000-0000D3700000}"/>
    <cellStyle name="Normal 21 2 4 3 2 5" xfId="45549" xr:uid="{00000000-0005-0000-0000-0000D4700000}"/>
    <cellStyle name="Normal 21 2 4 3 3" xfId="11212" xr:uid="{00000000-0005-0000-0000-0000D5700000}"/>
    <cellStyle name="Normal 21 2 4 3 3 2" xfId="30172" xr:uid="{00000000-0005-0000-0000-0000D6700000}"/>
    <cellStyle name="Normal 21 2 4 3 3 3" xfId="48636" xr:uid="{00000000-0005-0000-0000-0000D7700000}"/>
    <cellStyle name="Normal 21 2 4 3 4" xfId="17364" xr:uid="{00000000-0005-0000-0000-0000D8700000}"/>
    <cellStyle name="Normal 21 2 4 3 4 2" xfId="36324" xr:uid="{00000000-0005-0000-0000-0000D9700000}"/>
    <cellStyle name="Normal 21 2 4 3 4 3" xfId="54788" xr:uid="{00000000-0005-0000-0000-0000DA700000}"/>
    <cellStyle name="Normal 21 2 4 3 5" xfId="24019" xr:uid="{00000000-0005-0000-0000-0000DB700000}"/>
    <cellStyle name="Normal 21 2 4 3 6" xfId="42483" xr:uid="{00000000-0005-0000-0000-0000DC700000}"/>
    <cellStyle name="Normal 21 2 4 4" xfId="6551" xr:uid="{00000000-0005-0000-0000-0000DD700000}"/>
    <cellStyle name="Normal 21 2 4 4 2" xfId="12744" xr:uid="{00000000-0005-0000-0000-0000DE700000}"/>
    <cellStyle name="Normal 21 2 4 4 2 2" xfId="31704" xr:uid="{00000000-0005-0000-0000-0000DF700000}"/>
    <cellStyle name="Normal 21 2 4 4 2 3" xfId="50168" xr:uid="{00000000-0005-0000-0000-0000E0700000}"/>
    <cellStyle name="Normal 21 2 4 4 3" xfId="18896" xr:uid="{00000000-0005-0000-0000-0000E1700000}"/>
    <cellStyle name="Normal 21 2 4 4 3 2" xfId="37856" xr:uid="{00000000-0005-0000-0000-0000E2700000}"/>
    <cellStyle name="Normal 21 2 4 4 3 3" xfId="56320" xr:uid="{00000000-0005-0000-0000-0000E3700000}"/>
    <cellStyle name="Normal 21 2 4 4 4" xfId="25551" xr:uid="{00000000-0005-0000-0000-0000E4700000}"/>
    <cellStyle name="Normal 21 2 4 4 5" xfId="44015" xr:uid="{00000000-0005-0000-0000-0000E5700000}"/>
    <cellStyle name="Normal 21 2 4 5" xfId="9678" xr:uid="{00000000-0005-0000-0000-0000E6700000}"/>
    <cellStyle name="Normal 21 2 4 5 2" xfId="28638" xr:uid="{00000000-0005-0000-0000-0000E7700000}"/>
    <cellStyle name="Normal 21 2 4 5 3" xfId="47102" xr:uid="{00000000-0005-0000-0000-0000E8700000}"/>
    <cellStyle name="Normal 21 2 4 6" xfId="15830" xr:uid="{00000000-0005-0000-0000-0000E9700000}"/>
    <cellStyle name="Normal 21 2 4 6 2" xfId="34790" xr:uid="{00000000-0005-0000-0000-0000EA700000}"/>
    <cellStyle name="Normal 21 2 4 6 3" xfId="53254" xr:uid="{00000000-0005-0000-0000-0000EB700000}"/>
    <cellStyle name="Normal 21 2 4 7" xfId="22485" xr:uid="{00000000-0005-0000-0000-0000EC700000}"/>
    <cellStyle name="Normal 21 2 4 8" xfId="40949" xr:uid="{00000000-0005-0000-0000-0000ED700000}"/>
    <cellStyle name="Normal 21 2 5" xfId="2751" xr:uid="{00000000-0005-0000-0000-0000EE700000}"/>
    <cellStyle name="Normal 21 2 5 2" xfId="4157" xr:uid="{00000000-0005-0000-0000-0000EF700000}"/>
    <cellStyle name="Normal 21 2 5 2 2" xfId="5771" xr:uid="{00000000-0005-0000-0000-0000F0700000}"/>
    <cellStyle name="Normal 21 2 5 2 2 2" xfId="8856" xr:uid="{00000000-0005-0000-0000-0000F1700000}"/>
    <cellStyle name="Normal 21 2 5 2 2 2 2" xfId="15048" xr:uid="{00000000-0005-0000-0000-0000F2700000}"/>
    <cellStyle name="Normal 21 2 5 2 2 2 2 2" xfId="34008" xr:uid="{00000000-0005-0000-0000-0000F3700000}"/>
    <cellStyle name="Normal 21 2 5 2 2 2 2 3" xfId="52472" xr:uid="{00000000-0005-0000-0000-0000F4700000}"/>
    <cellStyle name="Normal 21 2 5 2 2 2 3" xfId="21200" xr:uid="{00000000-0005-0000-0000-0000F5700000}"/>
    <cellStyle name="Normal 21 2 5 2 2 2 3 2" xfId="40160" xr:uid="{00000000-0005-0000-0000-0000F6700000}"/>
    <cellStyle name="Normal 21 2 5 2 2 2 3 3" xfId="58624" xr:uid="{00000000-0005-0000-0000-0000F7700000}"/>
    <cellStyle name="Normal 21 2 5 2 2 2 4" xfId="27855" xr:uid="{00000000-0005-0000-0000-0000F8700000}"/>
    <cellStyle name="Normal 21 2 5 2 2 2 5" xfId="46319" xr:uid="{00000000-0005-0000-0000-0000F9700000}"/>
    <cellStyle name="Normal 21 2 5 2 2 3" xfId="11982" xr:uid="{00000000-0005-0000-0000-0000FA700000}"/>
    <cellStyle name="Normal 21 2 5 2 2 3 2" xfId="30942" xr:uid="{00000000-0005-0000-0000-0000FB700000}"/>
    <cellStyle name="Normal 21 2 5 2 2 3 3" xfId="49406" xr:uid="{00000000-0005-0000-0000-0000FC700000}"/>
    <cellStyle name="Normal 21 2 5 2 2 4" xfId="18134" xr:uid="{00000000-0005-0000-0000-0000FD700000}"/>
    <cellStyle name="Normal 21 2 5 2 2 4 2" xfId="37094" xr:uid="{00000000-0005-0000-0000-0000FE700000}"/>
    <cellStyle name="Normal 21 2 5 2 2 4 3" xfId="55558" xr:uid="{00000000-0005-0000-0000-0000FF700000}"/>
    <cellStyle name="Normal 21 2 5 2 2 5" xfId="24789" xr:uid="{00000000-0005-0000-0000-000000710000}"/>
    <cellStyle name="Normal 21 2 5 2 2 6" xfId="43253" xr:uid="{00000000-0005-0000-0000-000001710000}"/>
    <cellStyle name="Normal 21 2 5 2 3" xfId="7321" xr:uid="{00000000-0005-0000-0000-000002710000}"/>
    <cellStyle name="Normal 21 2 5 2 3 2" xfId="13514" xr:uid="{00000000-0005-0000-0000-000003710000}"/>
    <cellStyle name="Normal 21 2 5 2 3 2 2" xfId="32474" xr:uid="{00000000-0005-0000-0000-000004710000}"/>
    <cellStyle name="Normal 21 2 5 2 3 2 3" xfId="50938" xr:uid="{00000000-0005-0000-0000-000005710000}"/>
    <cellStyle name="Normal 21 2 5 2 3 3" xfId="19666" xr:uid="{00000000-0005-0000-0000-000006710000}"/>
    <cellStyle name="Normal 21 2 5 2 3 3 2" xfId="38626" xr:uid="{00000000-0005-0000-0000-000007710000}"/>
    <cellStyle name="Normal 21 2 5 2 3 3 3" xfId="57090" xr:uid="{00000000-0005-0000-0000-000008710000}"/>
    <cellStyle name="Normal 21 2 5 2 3 4" xfId="26321" xr:uid="{00000000-0005-0000-0000-000009710000}"/>
    <cellStyle name="Normal 21 2 5 2 3 5" xfId="44785" xr:uid="{00000000-0005-0000-0000-00000A710000}"/>
    <cellStyle name="Normal 21 2 5 2 4" xfId="10448" xr:uid="{00000000-0005-0000-0000-00000B710000}"/>
    <cellStyle name="Normal 21 2 5 2 4 2" xfId="29408" xr:uid="{00000000-0005-0000-0000-00000C710000}"/>
    <cellStyle name="Normal 21 2 5 2 4 3" xfId="47872" xr:uid="{00000000-0005-0000-0000-00000D710000}"/>
    <cellStyle name="Normal 21 2 5 2 5" xfId="16600" xr:uid="{00000000-0005-0000-0000-00000E710000}"/>
    <cellStyle name="Normal 21 2 5 2 5 2" xfId="35560" xr:uid="{00000000-0005-0000-0000-00000F710000}"/>
    <cellStyle name="Normal 21 2 5 2 5 3" xfId="54024" xr:uid="{00000000-0005-0000-0000-000010710000}"/>
    <cellStyle name="Normal 21 2 5 2 6" xfId="23255" xr:uid="{00000000-0005-0000-0000-000011710000}"/>
    <cellStyle name="Normal 21 2 5 2 7" xfId="41719" xr:uid="{00000000-0005-0000-0000-000012710000}"/>
    <cellStyle name="Normal 21 2 5 3" xfId="4989" xr:uid="{00000000-0005-0000-0000-000013710000}"/>
    <cellStyle name="Normal 21 2 5 3 2" xfId="8087" xr:uid="{00000000-0005-0000-0000-000014710000}"/>
    <cellStyle name="Normal 21 2 5 3 2 2" xfId="14279" xr:uid="{00000000-0005-0000-0000-000015710000}"/>
    <cellStyle name="Normal 21 2 5 3 2 2 2" xfId="33239" xr:uid="{00000000-0005-0000-0000-000016710000}"/>
    <cellStyle name="Normal 21 2 5 3 2 2 3" xfId="51703" xr:uid="{00000000-0005-0000-0000-000017710000}"/>
    <cellStyle name="Normal 21 2 5 3 2 3" xfId="20431" xr:uid="{00000000-0005-0000-0000-000018710000}"/>
    <cellStyle name="Normal 21 2 5 3 2 3 2" xfId="39391" xr:uid="{00000000-0005-0000-0000-000019710000}"/>
    <cellStyle name="Normal 21 2 5 3 2 3 3" xfId="57855" xr:uid="{00000000-0005-0000-0000-00001A710000}"/>
    <cellStyle name="Normal 21 2 5 3 2 4" xfId="27086" xr:uid="{00000000-0005-0000-0000-00001B710000}"/>
    <cellStyle name="Normal 21 2 5 3 2 5" xfId="45550" xr:uid="{00000000-0005-0000-0000-00001C710000}"/>
    <cellStyle name="Normal 21 2 5 3 3" xfId="11213" xr:uid="{00000000-0005-0000-0000-00001D710000}"/>
    <cellStyle name="Normal 21 2 5 3 3 2" xfId="30173" xr:uid="{00000000-0005-0000-0000-00001E710000}"/>
    <cellStyle name="Normal 21 2 5 3 3 3" xfId="48637" xr:uid="{00000000-0005-0000-0000-00001F710000}"/>
    <cellStyle name="Normal 21 2 5 3 4" xfId="17365" xr:uid="{00000000-0005-0000-0000-000020710000}"/>
    <cellStyle name="Normal 21 2 5 3 4 2" xfId="36325" xr:uid="{00000000-0005-0000-0000-000021710000}"/>
    <cellStyle name="Normal 21 2 5 3 4 3" xfId="54789" xr:uid="{00000000-0005-0000-0000-000022710000}"/>
    <cellStyle name="Normal 21 2 5 3 5" xfId="24020" xr:uid="{00000000-0005-0000-0000-000023710000}"/>
    <cellStyle name="Normal 21 2 5 3 6" xfId="42484" xr:uid="{00000000-0005-0000-0000-000024710000}"/>
    <cellStyle name="Normal 21 2 5 4" xfId="6552" xr:uid="{00000000-0005-0000-0000-000025710000}"/>
    <cellStyle name="Normal 21 2 5 4 2" xfId="12745" xr:uid="{00000000-0005-0000-0000-000026710000}"/>
    <cellStyle name="Normal 21 2 5 4 2 2" xfId="31705" xr:uid="{00000000-0005-0000-0000-000027710000}"/>
    <cellStyle name="Normal 21 2 5 4 2 3" xfId="50169" xr:uid="{00000000-0005-0000-0000-000028710000}"/>
    <cellStyle name="Normal 21 2 5 4 3" xfId="18897" xr:uid="{00000000-0005-0000-0000-000029710000}"/>
    <cellStyle name="Normal 21 2 5 4 3 2" xfId="37857" xr:uid="{00000000-0005-0000-0000-00002A710000}"/>
    <cellStyle name="Normal 21 2 5 4 3 3" xfId="56321" xr:uid="{00000000-0005-0000-0000-00002B710000}"/>
    <cellStyle name="Normal 21 2 5 4 4" xfId="25552" xr:uid="{00000000-0005-0000-0000-00002C710000}"/>
    <cellStyle name="Normal 21 2 5 4 5" xfId="44016" xr:uid="{00000000-0005-0000-0000-00002D710000}"/>
    <cellStyle name="Normal 21 2 5 5" xfId="9679" xr:uid="{00000000-0005-0000-0000-00002E710000}"/>
    <cellStyle name="Normal 21 2 5 5 2" xfId="28639" xr:uid="{00000000-0005-0000-0000-00002F710000}"/>
    <cellStyle name="Normal 21 2 5 5 3" xfId="47103" xr:uid="{00000000-0005-0000-0000-000030710000}"/>
    <cellStyle name="Normal 21 2 5 6" xfId="15831" xr:uid="{00000000-0005-0000-0000-000031710000}"/>
    <cellStyle name="Normal 21 2 5 6 2" xfId="34791" xr:uid="{00000000-0005-0000-0000-000032710000}"/>
    <cellStyle name="Normal 21 2 5 6 3" xfId="53255" xr:uid="{00000000-0005-0000-0000-000033710000}"/>
    <cellStyle name="Normal 21 2 5 7" xfId="22486" xr:uid="{00000000-0005-0000-0000-000034710000}"/>
    <cellStyle name="Normal 21 2 5 8" xfId="40950" xr:uid="{00000000-0005-0000-0000-000035710000}"/>
    <cellStyle name="Normal 21 2 6" xfId="2752" xr:uid="{00000000-0005-0000-0000-000036710000}"/>
    <cellStyle name="Normal 21 2 6 2" xfId="4158" xr:uid="{00000000-0005-0000-0000-000037710000}"/>
    <cellStyle name="Normal 21 2 6 2 2" xfId="5772" xr:uid="{00000000-0005-0000-0000-000038710000}"/>
    <cellStyle name="Normal 21 2 6 2 2 2" xfId="8857" xr:uid="{00000000-0005-0000-0000-000039710000}"/>
    <cellStyle name="Normal 21 2 6 2 2 2 2" xfId="15049" xr:uid="{00000000-0005-0000-0000-00003A710000}"/>
    <cellStyle name="Normal 21 2 6 2 2 2 2 2" xfId="34009" xr:uid="{00000000-0005-0000-0000-00003B710000}"/>
    <cellStyle name="Normal 21 2 6 2 2 2 2 3" xfId="52473" xr:uid="{00000000-0005-0000-0000-00003C710000}"/>
    <cellStyle name="Normal 21 2 6 2 2 2 3" xfId="21201" xr:uid="{00000000-0005-0000-0000-00003D710000}"/>
    <cellStyle name="Normal 21 2 6 2 2 2 3 2" xfId="40161" xr:uid="{00000000-0005-0000-0000-00003E710000}"/>
    <cellStyle name="Normal 21 2 6 2 2 2 3 3" xfId="58625" xr:uid="{00000000-0005-0000-0000-00003F710000}"/>
    <cellStyle name="Normal 21 2 6 2 2 2 4" xfId="27856" xr:uid="{00000000-0005-0000-0000-000040710000}"/>
    <cellStyle name="Normal 21 2 6 2 2 2 5" xfId="46320" xr:uid="{00000000-0005-0000-0000-000041710000}"/>
    <cellStyle name="Normal 21 2 6 2 2 3" xfId="11983" xr:uid="{00000000-0005-0000-0000-000042710000}"/>
    <cellStyle name="Normal 21 2 6 2 2 3 2" xfId="30943" xr:uid="{00000000-0005-0000-0000-000043710000}"/>
    <cellStyle name="Normal 21 2 6 2 2 3 3" xfId="49407" xr:uid="{00000000-0005-0000-0000-000044710000}"/>
    <cellStyle name="Normal 21 2 6 2 2 4" xfId="18135" xr:uid="{00000000-0005-0000-0000-000045710000}"/>
    <cellStyle name="Normal 21 2 6 2 2 4 2" xfId="37095" xr:uid="{00000000-0005-0000-0000-000046710000}"/>
    <cellStyle name="Normal 21 2 6 2 2 4 3" xfId="55559" xr:uid="{00000000-0005-0000-0000-000047710000}"/>
    <cellStyle name="Normal 21 2 6 2 2 5" xfId="24790" xr:uid="{00000000-0005-0000-0000-000048710000}"/>
    <cellStyle name="Normal 21 2 6 2 2 6" xfId="43254" xr:uid="{00000000-0005-0000-0000-000049710000}"/>
    <cellStyle name="Normal 21 2 6 2 3" xfId="7322" xr:uid="{00000000-0005-0000-0000-00004A710000}"/>
    <cellStyle name="Normal 21 2 6 2 3 2" xfId="13515" xr:uid="{00000000-0005-0000-0000-00004B710000}"/>
    <cellStyle name="Normal 21 2 6 2 3 2 2" xfId="32475" xr:uid="{00000000-0005-0000-0000-00004C710000}"/>
    <cellStyle name="Normal 21 2 6 2 3 2 3" xfId="50939" xr:uid="{00000000-0005-0000-0000-00004D710000}"/>
    <cellStyle name="Normal 21 2 6 2 3 3" xfId="19667" xr:uid="{00000000-0005-0000-0000-00004E710000}"/>
    <cellStyle name="Normal 21 2 6 2 3 3 2" xfId="38627" xr:uid="{00000000-0005-0000-0000-00004F710000}"/>
    <cellStyle name="Normal 21 2 6 2 3 3 3" xfId="57091" xr:uid="{00000000-0005-0000-0000-000050710000}"/>
    <cellStyle name="Normal 21 2 6 2 3 4" xfId="26322" xr:uid="{00000000-0005-0000-0000-000051710000}"/>
    <cellStyle name="Normal 21 2 6 2 3 5" xfId="44786" xr:uid="{00000000-0005-0000-0000-000052710000}"/>
    <cellStyle name="Normal 21 2 6 2 4" xfId="10449" xr:uid="{00000000-0005-0000-0000-000053710000}"/>
    <cellStyle name="Normal 21 2 6 2 4 2" xfId="29409" xr:uid="{00000000-0005-0000-0000-000054710000}"/>
    <cellStyle name="Normal 21 2 6 2 4 3" xfId="47873" xr:uid="{00000000-0005-0000-0000-000055710000}"/>
    <cellStyle name="Normal 21 2 6 2 5" xfId="16601" xr:uid="{00000000-0005-0000-0000-000056710000}"/>
    <cellStyle name="Normal 21 2 6 2 5 2" xfId="35561" xr:uid="{00000000-0005-0000-0000-000057710000}"/>
    <cellStyle name="Normal 21 2 6 2 5 3" xfId="54025" xr:uid="{00000000-0005-0000-0000-000058710000}"/>
    <cellStyle name="Normal 21 2 6 2 6" xfId="23256" xr:uid="{00000000-0005-0000-0000-000059710000}"/>
    <cellStyle name="Normal 21 2 6 2 7" xfId="41720" xr:uid="{00000000-0005-0000-0000-00005A710000}"/>
    <cellStyle name="Normal 21 2 6 3" xfId="4990" xr:uid="{00000000-0005-0000-0000-00005B710000}"/>
    <cellStyle name="Normal 21 2 6 3 2" xfId="8088" xr:uid="{00000000-0005-0000-0000-00005C710000}"/>
    <cellStyle name="Normal 21 2 6 3 2 2" xfId="14280" xr:uid="{00000000-0005-0000-0000-00005D710000}"/>
    <cellStyle name="Normal 21 2 6 3 2 2 2" xfId="33240" xr:uid="{00000000-0005-0000-0000-00005E710000}"/>
    <cellStyle name="Normal 21 2 6 3 2 2 3" xfId="51704" xr:uid="{00000000-0005-0000-0000-00005F710000}"/>
    <cellStyle name="Normal 21 2 6 3 2 3" xfId="20432" xr:uid="{00000000-0005-0000-0000-000060710000}"/>
    <cellStyle name="Normal 21 2 6 3 2 3 2" xfId="39392" xr:uid="{00000000-0005-0000-0000-000061710000}"/>
    <cellStyle name="Normal 21 2 6 3 2 3 3" xfId="57856" xr:uid="{00000000-0005-0000-0000-000062710000}"/>
    <cellStyle name="Normal 21 2 6 3 2 4" xfId="27087" xr:uid="{00000000-0005-0000-0000-000063710000}"/>
    <cellStyle name="Normal 21 2 6 3 2 5" xfId="45551" xr:uid="{00000000-0005-0000-0000-000064710000}"/>
    <cellStyle name="Normal 21 2 6 3 3" xfId="11214" xr:uid="{00000000-0005-0000-0000-000065710000}"/>
    <cellStyle name="Normal 21 2 6 3 3 2" xfId="30174" xr:uid="{00000000-0005-0000-0000-000066710000}"/>
    <cellStyle name="Normal 21 2 6 3 3 3" xfId="48638" xr:uid="{00000000-0005-0000-0000-000067710000}"/>
    <cellStyle name="Normal 21 2 6 3 4" xfId="17366" xr:uid="{00000000-0005-0000-0000-000068710000}"/>
    <cellStyle name="Normal 21 2 6 3 4 2" xfId="36326" xr:uid="{00000000-0005-0000-0000-000069710000}"/>
    <cellStyle name="Normal 21 2 6 3 4 3" xfId="54790" xr:uid="{00000000-0005-0000-0000-00006A710000}"/>
    <cellStyle name="Normal 21 2 6 3 5" xfId="24021" xr:uid="{00000000-0005-0000-0000-00006B710000}"/>
    <cellStyle name="Normal 21 2 6 3 6" xfId="42485" xr:uid="{00000000-0005-0000-0000-00006C710000}"/>
    <cellStyle name="Normal 21 2 6 4" xfId="6553" xr:uid="{00000000-0005-0000-0000-00006D710000}"/>
    <cellStyle name="Normal 21 2 6 4 2" xfId="12746" xr:uid="{00000000-0005-0000-0000-00006E710000}"/>
    <cellStyle name="Normal 21 2 6 4 2 2" xfId="31706" xr:uid="{00000000-0005-0000-0000-00006F710000}"/>
    <cellStyle name="Normal 21 2 6 4 2 3" xfId="50170" xr:uid="{00000000-0005-0000-0000-000070710000}"/>
    <cellStyle name="Normal 21 2 6 4 3" xfId="18898" xr:uid="{00000000-0005-0000-0000-000071710000}"/>
    <cellStyle name="Normal 21 2 6 4 3 2" xfId="37858" xr:uid="{00000000-0005-0000-0000-000072710000}"/>
    <cellStyle name="Normal 21 2 6 4 3 3" xfId="56322" xr:uid="{00000000-0005-0000-0000-000073710000}"/>
    <cellStyle name="Normal 21 2 6 4 4" xfId="25553" xr:uid="{00000000-0005-0000-0000-000074710000}"/>
    <cellStyle name="Normal 21 2 6 4 5" xfId="44017" xr:uid="{00000000-0005-0000-0000-000075710000}"/>
    <cellStyle name="Normal 21 2 6 5" xfId="9680" xr:uid="{00000000-0005-0000-0000-000076710000}"/>
    <cellStyle name="Normal 21 2 6 5 2" xfId="28640" xr:uid="{00000000-0005-0000-0000-000077710000}"/>
    <cellStyle name="Normal 21 2 6 5 3" xfId="47104" xr:uid="{00000000-0005-0000-0000-000078710000}"/>
    <cellStyle name="Normal 21 2 6 6" xfId="15832" xr:uid="{00000000-0005-0000-0000-000079710000}"/>
    <cellStyle name="Normal 21 2 6 6 2" xfId="34792" xr:uid="{00000000-0005-0000-0000-00007A710000}"/>
    <cellStyle name="Normal 21 2 6 6 3" xfId="53256" xr:uid="{00000000-0005-0000-0000-00007B710000}"/>
    <cellStyle name="Normal 21 2 6 7" xfId="22487" xr:uid="{00000000-0005-0000-0000-00007C710000}"/>
    <cellStyle name="Normal 21 2 6 8" xfId="40951" xr:uid="{00000000-0005-0000-0000-00007D710000}"/>
    <cellStyle name="Normal 21 2 7" xfId="4153" xr:uid="{00000000-0005-0000-0000-00007E710000}"/>
    <cellStyle name="Normal 21 2 7 2" xfId="5767" xr:uid="{00000000-0005-0000-0000-00007F710000}"/>
    <cellStyle name="Normal 21 2 7 2 2" xfId="8852" xr:uid="{00000000-0005-0000-0000-000080710000}"/>
    <cellStyle name="Normal 21 2 7 2 2 2" xfId="15044" xr:uid="{00000000-0005-0000-0000-000081710000}"/>
    <cellStyle name="Normal 21 2 7 2 2 2 2" xfId="34004" xr:uid="{00000000-0005-0000-0000-000082710000}"/>
    <cellStyle name="Normal 21 2 7 2 2 2 3" xfId="52468" xr:uid="{00000000-0005-0000-0000-000083710000}"/>
    <cellStyle name="Normal 21 2 7 2 2 3" xfId="21196" xr:uid="{00000000-0005-0000-0000-000084710000}"/>
    <cellStyle name="Normal 21 2 7 2 2 3 2" xfId="40156" xr:uid="{00000000-0005-0000-0000-000085710000}"/>
    <cellStyle name="Normal 21 2 7 2 2 3 3" xfId="58620" xr:uid="{00000000-0005-0000-0000-000086710000}"/>
    <cellStyle name="Normal 21 2 7 2 2 4" xfId="27851" xr:uid="{00000000-0005-0000-0000-000087710000}"/>
    <cellStyle name="Normal 21 2 7 2 2 5" xfId="46315" xr:uid="{00000000-0005-0000-0000-000088710000}"/>
    <cellStyle name="Normal 21 2 7 2 3" xfId="11978" xr:uid="{00000000-0005-0000-0000-000089710000}"/>
    <cellStyle name="Normal 21 2 7 2 3 2" xfId="30938" xr:uid="{00000000-0005-0000-0000-00008A710000}"/>
    <cellStyle name="Normal 21 2 7 2 3 3" xfId="49402" xr:uid="{00000000-0005-0000-0000-00008B710000}"/>
    <cellStyle name="Normal 21 2 7 2 4" xfId="18130" xr:uid="{00000000-0005-0000-0000-00008C710000}"/>
    <cellStyle name="Normal 21 2 7 2 4 2" xfId="37090" xr:uid="{00000000-0005-0000-0000-00008D710000}"/>
    <cellStyle name="Normal 21 2 7 2 4 3" xfId="55554" xr:uid="{00000000-0005-0000-0000-00008E710000}"/>
    <cellStyle name="Normal 21 2 7 2 5" xfId="24785" xr:uid="{00000000-0005-0000-0000-00008F710000}"/>
    <cellStyle name="Normal 21 2 7 2 6" xfId="43249" xr:uid="{00000000-0005-0000-0000-000090710000}"/>
    <cellStyle name="Normal 21 2 7 3" xfId="7317" xr:uid="{00000000-0005-0000-0000-000091710000}"/>
    <cellStyle name="Normal 21 2 7 3 2" xfId="13510" xr:uid="{00000000-0005-0000-0000-000092710000}"/>
    <cellStyle name="Normal 21 2 7 3 2 2" xfId="32470" xr:uid="{00000000-0005-0000-0000-000093710000}"/>
    <cellStyle name="Normal 21 2 7 3 2 3" xfId="50934" xr:uid="{00000000-0005-0000-0000-000094710000}"/>
    <cellStyle name="Normal 21 2 7 3 3" xfId="19662" xr:uid="{00000000-0005-0000-0000-000095710000}"/>
    <cellStyle name="Normal 21 2 7 3 3 2" xfId="38622" xr:uid="{00000000-0005-0000-0000-000096710000}"/>
    <cellStyle name="Normal 21 2 7 3 3 3" xfId="57086" xr:uid="{00000000-0005-0000-0000-000097710000}"/>
    <cellStyle name="Normal 21 2 7 3 4" xfId="26317" xr:uid="{00000000-0005-0000-0000-000098710000}"/>
    <cellStyle name="Normal 21 2 7 3 5" xfId="44781" xr:uid="{00000000-0005-0000-0000-000099710000}"/>
    <cellStyle name="Normal 21 2 7 4" xfId="10444" xr:uid="{00000000-0005-0000-0000-00009A710000}"/>
    <cellStyle name="Normal 21 2 7 4 2" xfId="29404" xr:uid="{00000000-0005-0000-0000-00009B710000}"/>
    <cellStyle name="Normal 21 2 7 4 3" xfId="47868" xr:uid="{00000000-0005-0000-0000-00009C710000}"/>
    <cellStyle name="Normal 21 2 7 5" xfId="16596" xr:uid="{00000000-0005-0000-0000-00009D710000}"/>
    <cellStyle name="Normal 21 2 7 5 2" xfId="35556" xr:uid="{00000000-0005-0000-0000-00009E710000}"/>
    <cellStyle name="Normal 21 2 7 5 3" xfId="54020" xr:uid="{00000000-0005-0000-0000-00009F710000}"/>
    <cellStyle name="Normal 21 2 7 6" xfId="23251" xr:uid="{00000000-0005-0000-0000-0000A0710000}"/>
    <cellStyle name="Normal 21 2 7 7" xfId="41715" xr:uid="{00000000-0005-0000-0000-0000A1710000}"/>
    <cellStyle name="Normal 21 2 8" xfId="4985" xr:uid="{00000000-0005-0000-0000-0000A2710000}"/>
    <cellStyle name="Normal 21 2 8 2" xfId="8083" xr:uid="{00000000-0005-0000-0000-0000A3710000}"/>
    <cellStyle name="Normal 21 2 8 2 2" xfId="14275" xr:uid="{00000000-0005-0000-0000-0000A4710000}"/>
    <cellStyle name="Normal 21 2 8 2 2 2" xfId="33235" xr:uid="{00000000-0005-0000-0000-0000A5710000}"/>
    <cellStyle name="Normal 21 2 8 2 2 3" xfId="51699" xr:uid="{00000000-0005-0000-0000-0000A6710000}"/>
    <cellStyle name="Normal 21 2 8 2 3" xfId="20427" xr:uid="{00000000-0005-0000-0000-0000A7710000}"/>
    <cellStyle name="Normal 21 2 8 2 3 2" xfId="39387" xr:uid="{00000000-0005-0000-0000-0000A8710000}"/>
    <cellStyle name="Normal 21 2 8 2 3 3" xfId="57851" xr:uid="{00000000-0005-0000-0000-0000A9710000}"/>
    <cellStyle name="Normal 21 2 8 2 4" xfId="27082" xr:uid="{00000000-0005-0000-0000-0000AA710000}"/>
    <cellStyle name="Normal 21 2 8 2 5" xfId="45546" xr:uid="{00000000-0005-0000-0000-0000AB710000}"/>
    <cellStyle name="Normal 21 2 8 3" xfId="11209" xr:uid="{00000000-0005-0000-0000-0000AC710000}"/>
    <cellStyle name="Normal 21 2 8 3 2" xfId="30169" xr:uid="{00000000-0005-0000-0000-0000AD710000}"/>
    <cellStyle name="Normal 21 2 8 3 3" xfId="48633" xr:uid="{00000000-0005-0000-0000-0000AE710000}"/>
    <cellStyle name="Normal 21 2 8 4" xfId="17361" xr:uid="{00000000-0005-0000-0000-0000AF710000}"/>
    <cellStyle name="Normal 21 2 8 4 2" xfId="36321" xr:uid="{00000000-0005-0000-0000-0000B0710000}"/>
    <cellStyle name="Normal 21 2 8 4 3" xfId="54785" xr:uid="{00000000-0005-0000-0000-0000B1710000}"/>
    <cellStyle name="Normal 21 2 8 5" xfId="24016" xr:uid="{00000000-0005-0000-0000-0000B2710000}"/>
    <cellStyle name="Normal 21 2 8 6" xfId="42480" xr:uid="{00000000-0005-0000-0000-0000B3710000}"/>
    <cellStyle name="Normal 21 2 9" xfId="6548" xr:uid="{00000000-0005-0000-0000-0000B4710000}"/>
    <cellStyle name="Normal 21 2 9 2" xfId="12741" xr:uid="{00000000-0005-0000-0000-0000B5710000}"/>
    <cellStyle name="Normal 21 2 9 2 2" xfId="31701" xr:uid="{00000000-0005-0000-0000-0000B6710000}"/>
    <cellStyle name="Normal 21 2 9 2 3" xfId="50165" xr:uid="{00000000-0005-0000-0000-0000B7710000}"/>
    <cellStyle name="Normal 21 2 9 3" xfId="18893" xr:uid="{00000000-0005-0000-0000-0000B8710000}"/>
    <cellStyle name="Normal 21 2 9 3 2" xfId="37853" xr:uid="{00000000-0005-0000-0000-0000B9710000}"/>
    <cellStyle name="Normal 21 2 9 3 3" xfId="56317" xr:uid="{00000000-0005-0000-0000-0000BA710000}"/>
    <cellStyle name="Normal 21 2 9 4" xfId="25548" xr:uid="{00000000-0005-0000-0000-0000BB710000}"/>
    <cellStyle name="Normal 21 2 9 5" xfId="44012" xr:uid="{00000000-0005-0000-0000-0000BC710000}"/>
    <cellStyle name="Normal 21 3" xfId="2753" xr:uid="{00000000-0005-0000-0000-0000BD710000}"/>
    <cellStyle name="Normal 21 3 2" xfId="2754" xr:uid="{00000000-0005-0000-0000-0000BE710000}"/>
    <cellStyle name="Normal 21 3 2 2" xfId="4160" xr:uid="{00000000-0005-0000-0000-0000BF710000}"/>
    <cellStyle name="Normal 21 3 2 2 2" xfId="5774" xr:uid="{00000000-0005-0000-0000-0000C0710000}"/>
    <cellStyle name="Normal 21 3 2 2 2 2" xfId="8859" xr:uid="{00000000-0005-0000-0000-0000C1710000}"/>
    <cellStyle name="Normal 21 3 2 2 2 2 2" xfId="15051" xr:uid="{00000000-0005-0000-0000-0000C2710000}"/>
    <cellStyle name="Normal 21 3 2 2 2 2 2 2" xfId="34011" xr:uid="{00000000-0005-0000-0000-0000C3710000}"/>
    <cellStyle name="Normal 21 3 2 2 2 2 2 3" xfId="52475" xr:uid="{00000000-0005-0000-0000-0000C4710000}"/>
    <cellStyle name="Normal 21 3 2 2 2 2 3" xfId="21203" xr:uid="{00000000-0005-0000-0000-0000C5710000}"/>
    <cellStyle name="Normal 21 3 2 2 2 2 3 2" xfId="40163" xr:uid="{00000000-0005-0000-0000-0000C6710000}"/>
    <cellStyle name="Normal 21 3 2 2 2 2 3 3" xfId="58627" xr:uid="{00000000-0005-0000-0000-0000C7710000}"/>
    <cellStyle name="Normal 21 3 2 2 2 2 4" xfId="27858" xr:uid="{00000000-0005-0000-0000-0000C8710000}"/>
    <cellStyle name="Normal 21 3 2 2 2 2 5" xfId="46322" xr:uid="{00000000-0005-0000-0000-0000C9710000}"/>
    <cellStyle name="Normal 21 3 2 2 2 3" xfId="11985" xr:uid="{00000000-0005-0000-0000-0000CA710000}"/>
    <cellStyle name="Normal 21 3 2 2 2 3 2" xfId="30945" xr:uid="{00000000-0005-0000-0000-0000CB710000}"/>
    <cellStyle name="Normal 21 3 2 2 2 3 3" xfId="49409" xr:uid="{00000000-0005-0000-0000-0000CC710000}"/>
    <cellStyle name="Normal 21 3 2 2 2 4" xfId="18137" xr:uid="{00000000-0005-0000-0000-0000CD710000}"/>
    <cellStyle name="Normal 21 3 2 2 2 4 2" xfId="37097" xr:uid="{00000000-0005-0000-0000-0000CE710000}"/>
    <cellStyle name="Normal 21 3 2 2 2 4 3" xfId="55561" xr:uid="{00000000-0005-0000-0000-0000CF710000}"/>
    <cellStyle name="Normal 21 3 2 2 2 5" xfId="24792" xr:uid="{00000000-0005-0000-0000-0000D0710000}"/>
    <cellStyle name="Normal 21 3 2 2 2 6" xfId="43256" xr:uid="{00000000-0005-0000-0000-0000D1710000}"/>
    <cellStyle name="Normal 21 3 2 2 3" xfId="7324" xr:uid="{00000000-0005-0000-0000-0000D2710000}"/>
    <cellStyle name="Normal 21 3 2 2 3 2" xfId="13517" xr:uid="{00000000-0005-0000-0000-0000D3710000}"/>
    <cellStyle name="Normal 21 3 2 2 3 2 2" xfId="32477" xr:uid="{00000000-0005-0000-0000-0000D4710000}"/>
    <cellStyle name="Normal 21 3 2 2 3 2 3" xfId="50941" xr:uid="{00000000-0005-0000-0000-0000D5710000}"/>
    <cellStyle name="Normal 21 3 2 2 3 3" xfId="19669" xr:uid="{00000000-0005-0000-0000-0000D6710000}"/>
    <cellStyle name="Normal 21 3 2 2 3 3 2" xfId="38629" xr:uid="{00000000-0005-0000-0000-0000D7710000}"/>
    <cellStyle name="Normal 21 3 2 2 3 3 3" xfId="57093" xr:uid="{00000000-0005-0000-0000-0000D8710000}"/>
    <cellStyle name="Normal 21 3 2 2 3 4" xfId="26324" xr:uid="{00000000-0005-0000-0000-0000D9710000}"/>
    <cellStyle name="Normal 21 3 2 2 3 5" xfId="44788" xr:uid="{00000000-0005-0000-0000-0000DA710000}"/>
    <cellStyle name="Normal 21 3 2 2 4" xfId="10451" xr:uid="{00000000-0005-0000-0000-0000DB710000}"/>
    <cellStyle name="Normal 21 3 2 2 4 2" xfId="29411" xr:uid="{00000000-0005-0000-0000-0000DC710000}"/>
    <cellStyle name="Normal 21 3 2 2 4 3" xfId="47875" xr:uid="{00000000-0005-0000-0000-0000DD710000}"/>
    <cellStyle name="Normal 21 3 2 2 5" xfId="16603" xr:uid="{00000000-0005-0000-0000-0000DE710000}"/>
    <cellStyle name="Normal 21 3 2 2 5 2" xfId="35563" xr:uid="{00000000-0005-0000-0000-0000DF710000}"/>
    <cellStyle name="Normal 21 3 2 2 5 3" xfId="54027" xr:uid="{00000000-0005-0000-0000-0000E0710000}"/>
    <cellStyle name="Normal 21 3 2 2 6" xfId="23258" xr:uid="{00000000-0005-0000-0000-0000E1710000}"/>
    <cellStyle name="Normal 21 3 2 2 7" xfId="41722" xr:uid="{00000000-0005-0000-0000-0000E2710000}"/>
    <cellStyle name="Normal 21 3 2 3" xfId="4992" xr:uid="{00000000-0005-0000-0000-0000E3710000}"/>
    <cellStyle name="Normal 21 3 2 3 2" xfId="8090" xr:uid="{00000000-0005-0000-0000-0000E4710000}"/>
    <cellStyle name="Normal 21 3 2 3 2 2" xfId="14282" xr:uid="{00000000-0005-0000-0000-0000E5710000}"/>
    <cellStyle name="Normal 21 3 2 3 2 2 2" xfId="33242" xr:uid="{00000000-0005-0000-0000-0000E6710000}"/>
    <cellStyle name="Normal 21 3 2 3 2 2 3" xfId="51706" xr:uid="{00000000-0005-0000-0000-0000E7710000}"/>
    <cellStyle name="Normal 21 3 2 3 2 3" xfId="20434" xr:uid="{00000000-0005-0000-0000-0000E8710000}"/>
    <cellStyle name="Normal 21 3 2 3 2 3 2" xfId="39394" xr:uid="{00000000-0005-0000-0000-0000E9710000}"/>
    <cellStyle name="Normal 21 3 2 3 2 3 3" xfId="57858" xr:uid="{00000000-0005-0000-0000-0000EA710000}"/>
    <cellStyle name="Normal 21 3 2 3 2 4" xfId="27089" xr:uid="{00000000-0005-0000-0000-0000EB710000}"/>
    <cellStyle name="Normal 21 3 2 3 2 5" xfId="45553" xr:uid="{00000000-0005-0000-0000-0000EC710000}"/>
    <cellStyle name="Normal 21 3 2 3 3" xfId="11216" xr:uid="{00000000-0005-0000-0000-0000ED710000}"/>
    <cellStyle name="Normal 21 3 2 3 3 2" xfId="30176" xr:uid="{00000000-0005-0000-0000-0000EE710000}"/>
    <cellStyle name="Normal 21 3 2 3 3 3" xfId="48640" xr:uid="{00000000-0005-0000-0000-0000EF710000}"/>
    <cellStyle name="Normal 21 3 2 3 4" xfId="17368" xr:uid="{00000000-0005-0000-0000-0000F0710000}"/>
    <cellStyle name="Normal 21 3 2 3 4 2" xfId="36328" xr:uid="{00000000-0005-0000-0000-0000F1710000}"/>
    <cellStyle name="Normal 21 3 2 3 4 3" xfId="54792" xr:uid="{00000000-0005-0000-0000-0000F2710000}"/>
    <cellStyle name="Normal 21 3 2 3 5" xfId="24023" xr:uid="{00000000-0005-0000-0000-0000F3710000}"/>
    <cellStyle name="Normal 21 3 2 3 6" xfId="42487" xr:uid="{00000000-0005-0000-0000-0000F4710000}"/>
    <cellStyle name="Normal 21 3 2 4" xfId="6555" xr:uid="{00000000-0005-0000-0000-0000F5710000}"/>
    <cellStyle name="Normal 21 3 2 4 2" xfId="12748" xr:uid="{00000000-0005-0000-0000-0000F6710000}"/>
    <cellStyle name="Normal 21 3 2 4 2 2" xfId="31708" xr:uid="{00000000-0005-0000-0000-0000F7710000}"/>
    <cellStyle name="Normal 21 3 2 4 2 3" xfId="50172" xr:uid="{00000000-0005-0000-0000-0000F8710000}"/>
    <cellStyle name="Normal 21 3 2 4 3" xfId="18900" xr:uid="{00000000-0005-0000-0000-0000F9710000}"/>
    <cellStyle name="Normal 21 3 2 4 3 2" xfId="37860" xr:uid="{00000000-0005-0000-0000-0000FA710000}"/>
    <cellStyle name="Normal 21 3 2 4 3 3" xfId="56324" xr:uid="{00000000-0005-0000-0000-0000FB710000}"/>
    <cellStyle name="Normal 21 3 2 4 4" xfId="25555" xr:uid="{00000000-0005-0000-0000-0000FC710000}"/>
    <cellStyle name="Normal 21 3 2 4 5" xfId="44019" xr:uid="{00000000-0005-0000-0000-0000FD710000}"/>
    <cellStyle name="Normal 21 3 2 5" xfId="9682" xr:uid="{00000000-0005-0000-0000-0000FE710000}"/>
    <cellStyle name="Normal 21 3 2 5 2" xfId="28642" xr:uid="{00000000-0005-0000-0000-0000FF710000}"/>
    <cellStyle name="Normal 21 3 2 5 3" xfId="47106" xr:uid="{00000000-0005-0000-0000-000000720000}"/>
    <cellStyle name="Normal 21 3 2 6" xfId="15834" xr:uid="{00000000-0005-0000-0000-000001720000}"/>
    <cellStyle name="Normal 21 3 2 6 2" xfId="34794" xr:uid="{00000000-0005-0000-0000-000002720000}"/>
    <cellStyle name="Normal 21 3 2 6 3" xfId="53258" xr:uid="{00000000-0005-0000-0000-000003720000}"/>
    <cellStyle name="Normal 21 3 2 7" xfId="22489" xr:uid="{00000000-0005-0000-0000-000004720000}"/>
    <cellStyle name="Normal 21 3 2 8" xfId="40953" xr:uid="{00000000-0005-0000-0000-000005720000}"/>
    <cellStyle name="Normal 21 3 3" xfId="4159" xr:uid="{00000000-0005-0000-0000-000006720000}"/>
    <cellStyle name="Normal 21 3 3 2" xfId="5773" xr:uid="{00000000-0005-0000-0000-000007720000}"/>
    <cellStyle name="Normal 21 3 3 2 2" xfId="8858" xr:uid="{00000000-0005-0000-0000-000008720000}"/>
    <cellStyle name="Normal 21 3 3 2 2 2" xfId="15050" xr:uid="{00000000-0005-0000-0000-000009720000}"/>
    <cellStyle name="Normal 21 3 3 2 2 2 2" xfId="34010" xr:uid="{00000000-0005-0000-0000-00000A720000}"/>
    <cellStyle name="Normal 21 3 3 2 2 2 3" xfId="52474" xr:uid="{00000000-0005-0000-0000-00000B720000}"/>
    <cellStyle name="Normal 21 3 3 2 2 3" xfId="21202" xr:uid="{00000000-0005-0000-0000-00000C720000}"/>
    <cellStyle name="Normal 21 3 3 2 2 3 2" xfId="40162" xr:uid="{00000000-0005-0000-0000-00000D720000}"/>
    <cellStyle name="Normal 21 3 3 2 2 3 3" xfId="58626" xr:uid="{00000000-0005-0000-0000-00000E720000}"/>
    <cellStyle name="Normal 21 3 3 2 2 4" xfId="27857" xr:uid="{00000000-0005-0000-0000-00000F720000}"/>
    <cellStyle name="Normal 21 3 3 2 2 5" xfId="46321" xr:uid="{00000000-0005-0000-0000-000010720000}"/>
    <cellStyle name="Normal 21 3 3 2 3" xfId="11984" xr:uid="{00000000-0005-0000-0000-000011720000}"/>
    <cellStyle name="Normal 21 3 3 2 3 2" xfId="30944" xr:uid="{00000000-0005-0000-0000-000012720000}"/>
    <cellStyle name="Normal 21 3 3 2 3 3" xfId="49408" xr:uid="{00000000-0005-0000-0000-000013720000}"/>
    <cellStyle name="Normal 21 3 3 2 4" xfId="18136" xr:uid="{00000000-0005-0000-0000-000014720000}"/>
    <cellStyle name="Normal 21 3 3 2 4 2" xfId="37096" xr:uid="{00000000-0005-0000-0000-000015720000}"/>
    <cellStyle name="Normal 21 3 3 2 4 3" xfId="55560" xr:uid="{00000000-0005-0000-0000-000016720000}"/>
    <cellStyle name="Normal 21 3 3 2 5" xfId="24791" xr:uid="{00000000-0005-0000-0000-000017720000}"/>
    <cellStyle name="Normal 21 3 3 2 6" xfId="43255" xr:uid="{00000000-0005-0000-0000-000018720000}"/>
    <cellStyle name="Normal 21 3 3 3" xfId="7323" xr:uid="{00000000-0005-0000-0000-000019720000}"/>
    <cellStyle name="Normal 21 3 3 3 2" xfId="13516" xr:uid="{00000000-0005-0000-0000-00001A720000}"/>
    <cellStyle name="Normal 21 3 3 3 2 2" xfId="32476" xr:uid="{00000000-0005-0000-0000-00001B720000}"/>
    <cellStyle name="Normal 21 3 3 3 2 3" xfId="50940" xr:uid="{00000000-0005-0000-0000-00001C720000}"/>
    <cellStyle name="Normal 21 3 3 3 3" xfId="19668" xr:uid="{00000000-0005-0000-0000-00001D720000}"/>
    <cellStyle name="Normal 21 3 3 3 3 2" xfId="38628" xr:uid="{00000000-0005-0000-0000-00001E720000}"/>
    <cellStyle name="Normal 21 3 3 3 3 3" xfId="57092" xr:uid="{00000000-0005-0000-0000-00001F720000}"/>
    <cellStyle name="Normal 21 3 3 3 4" xfId="26323" xr:uid="{00000000-0005-0000-0000-000020720000}"/>
    <cellStyle name="Normal 21 3 3 3 5" xfId="44787" xr:uid="{00000000-0005-0000-0000-000021720000}"/>
    <cellStyle name="Normal 21 3 3 4" xfId="10450" xr:uid="{00000000-0005-0000-0000-000022720000}"/>
    <cellStyle name="Normal 21 3 3 4 2" xfId="29410" xr:uid="{00000000-0005-0000-0000-000023720000}"/>
    <cellStyle name="Normal 21 3 3 4 3" xfId="47874" xr:uid="{00000000-0005-0000-0000-000024720000}"/>
    <cellStyle name="Normal 21 3 3 5" xfId="16602" xr:uid="{00000000-0005-0000-0000-000025720000}"/>
    <cellStyle name="Normal 21 3 3 5 2" xfId="35562" xr:uid="{00000000-0005-0000-0000-000026720000}"/>
    <cellStyle name="Normal 21 3 3 5 3" xfId="54026" xr:uid="{00000000-0005-0000-0000-000027720000}"/>
    <cellStyle name="Normal 21 3 3 6" xfId="23257" xr:uid="{00000000-0005-0000-0000-000028720000}"/>
    <cellStyle name="Normal 21 3 3 7" xfId="41721" xr:uid="{00000000-0005-0000-0000-000029720000}"/>
    <cellStyle name="Normal 21 3 4" xfId="4991" xr:uid="{00000000-0005-0000-0000-00002A720000}"/>
    <cellStyle name="Normal 21 3 4 2" xfId="8089" xr:uid="{00000000-0005-0000-0000-00002B720000}"/>
    <cellStyle name="Normal 21 3 4 2 2" xfId="14281" xr:uid="{00000000-0005-0000-0000-00002C720000}"/>
    <cellStyle name="Normal 21 3 4 2 2 2" xfId="33241" xr:uid="{00000000-0005-0000-0000-00002D720000}"/>
    <cellStyle name="Normal 21 3 4 2 2 3" xfId="51705" xr:uid="{00000000-0005-0000-0000-00002E720000}"/>
    <cellStyle name="Normal 21 3 4 2 3" xfId="20433" xr:uid="{00000000-0005-0000-0000-00002F720000}"/>
    <cellStyle name="Normal 21 3 4 2 3 2" xfId="39393" xr:uid="{00000000-0005-0000-0000-000030720000}"/>
    <cellStyle name="Normal 21 3 4 2 3 3" xfId="57857" xr:uid="{00000000-0005-0000-0000-000031720000}"/>
    <cellStyle name="Normal 21 3 4 2 4" xfId="27088" xr:uid="{00000000-0005-0000-0000-000032720000}"/>
    <cellStyle name="Normal 21 3 4 2 5" xfId="45552" xr:uid="{00000000-0005-0000-0000-000033720000}"/>
    <cellStyle name="Normal 21 3 4 3" xfId="11215" xr:uid="{00000000-0005-0000-0000-000034720000}"/>
    <cellStyle name="Normal 21 3 4 3 2" xfId="30175" xr:uid="{00000000-0005-0000-0000-000035720000}"/>
    <cellStyle name="Normal 21 3 4 3 3" xfId="48639" xr:uid="{00000000-0005-0000-0000-000036720000}"/>
    <cellStyle name="Normal 21 3 4 4" xfId="17367" xr:uid="{00000000-0005-0000-0000-000037720000}"/>
    <cellStyle name="Normal 21 3 4 4 2" xfId="36327" xr:uid="{00000000-0005-0000-0000-000038720000}"/>
    <cellStyle name="Normal 21 3 4 4 3" xfId="54791" xr:uid="{00000000-0005-0000-0000-000039720000}"/>
    <cellStyle name="Normal 21 3 4 5" xfId="24022" xr:uid="{00000000-0005-0000-0000-00003A720000}"/>
    <cellStyle name="Normal 21 3 4 6" xfId="42486" xr:uid="{00000000-0005-0000-0000-00003B720000}"/>
    <cellStyle name="Normal 21 3 5" xfId="6554" xr:uid="{00000000-0005-0000-0000-00003C720000}"/>
    <cellStyle name="Normal 21 3 5 2" xfId="12747" xr:uid="{00000000-0005-0000-0000-00003D720000}"/>
    <cellStyle name="Normal 21 3 5 2 2" xfId="31707" xr:uid="{00000000-0005-0000-0000-00003E720000}"/>
    <cellStyle name="Normal 21 3 5 2 3" xfId="50171" xr:uid="{00000000-0005-0000-0000-00003F720000}"/>
    <cellStyle name="Normal 21 3 5 3" xfId="18899" xr:uid="{00000000-0005-0000-0000-000040720000}"/>
    <cellStyle name="Normal 21 3 5 3 2" xfId="37859" xr:uid="{00000000-0005-0000-0000-000041720000}"/>
    <cellStyle name="Normal 21 3 5 3 3" xfId="56323" xr:uid="{00000000-0005-0000-0000-000042720000}"/>
    <cellStyle name="Normal 21 3 5 4" xfId="25554" xr:uid="{00000000-0005-0000-0000-000043720000}"/>
    <cellStyle name="Normal 21 3 5 5" xfId="44018" xr:uid="{00000000-0005-0000-0000-000044720000}"/>
    <cellStyle name="Normal 21 3 6" xfId="9681" xr:uid="{00000000-0005-0000-0000-000045720000}"/>
    <cellStyle name="Normal 21 3 6 2" xfId="28641" xr:uid="{00000000-0005-0000-0000-000046720000}"/>
    <cellStyle name="Normal 21 3 6 3" xfId="47105" xr:uid="{00000000-0005-0000-0000-000047720000}"/>
    <cellStyle name="Normal 21 3 7" xfId="15833" xr:uid="{00000000-0005-0000-0000-000048720000}"/>
    <cellStyle name="Normal 21 3 7 2" xfId="34793" xr:uid="{00000000-0005-0000-0000-000049720000}"/>
    <cellStyle name="Normal 21 3 7 3" xfId="53257" xr:uid="{00000000-0005-0000-0000-00004A720000}"/>
    <cellStyle name="Normal 21 3 8" xfId="22488" xr:uid="{00000000-0005-0000-0000-00004B720000}"/>
    <cellStyle name="Normal 21 3 9" xfId="40952" xr:uid="{00000000-0005-0000-0000-00004C720000}"/>
    <cellStyle name="Normal 21 4" xfId="2755" xr:uid="{00000000-0005-0000-0000-00004D720000}"/>
    <cellStyle name="Normal 21 4 2" xfId="4161" xr:uid="{00000000-0005-0000-0000-00004E720000}"/>
    <cellStyle name="Normal 21 4 2 2" xfId="5775" xr:uid="{00000000-0005-0000-0000-00004F720000}"/>
    <cellStyle name="Normal 21 4 2 2 2" xfId="8860" xr:uid="{00000000-0005-0000-0000-000050720000}"/>
    <cellStyle name="Normal 21 4 2 2 2 2" xfId="15052" xr:uid="{00000000-0005-0000-0000-000051720000}"/>
    <cellStyle name="Normal 21 4 2 2 2 2 2" xfId="34012" xr:uid="{00000000-0005-0000-0000-000052720000}"/>
    <cellStyle name="Normal 21 4 2 2 2 2 3" xfId="52476" xr:uid="{00000000-0005-0000-0000-000053720000}"/>
    <cellStyle name="Normal 21 4 2 2 2 3" xfId="21204" xr:uid="{00000000-0005-0000-0000-000054720000}"/>
    <cellStyle name="Normal 21 4 2 2 2 3 2" xfId="40164" xr:uid="{00000000-0005-0000-0000-000055720000}"/>
    <cellStyle name="Normal 21 4 2 2 2 3 3" xfId="58628" xr:uid="{00000000-0005-0000-0000-000056720000}"/>
    <cellStyle name="Normal 21 4 2 2 2 4" xfId="27859" xr:uid="{00000000-0005-0000-0000-000057720000}"/>
    <cellStyle name="Normal 21 4 2 2 2 5" xfId="46323" xr:uid="{00000000-0005-0000-0000-000058720000}"/>
    <cellStyle name="Normal 21 4 2 2 3" xfId="11986" xr:uid="{00000000-0005-0000-0000-000059720000}"/>
    <cellStyle name="Normal 21 4 2 2 3 2" xfId="30946" xr:uid="{00000000-0005-0000-0000-00005A720000}"/>
    <cellStyle name="Normal 21 4 2 2 3 3" xfId="49410" xr:uid="{00000000-0005-0000-0000-00005B720000}"/>
    <cellStyle name="Normal 21 4 2 2 4" xfId="18138" xr:uid="{00000000-0005-0000-0000-00005C720000}"/>
    <cellStyle name="Normal 21 4 2 2 4 2" xfId="37098" xr:uid="{00000000-0005-0000-0000-00005D720000}"/>
    <cellStyle name="Normal 21 4 2 2 4 3" xfId="55562" xr:uid="{00000000-0005-0000-0000-00005E720000}"/>
    <cellStyle name="Normal 21 4 2 2 5" xfId="24793" xr:uid="{00000000-0005-0000-0000-00005F720000}"/>
    <cellStyle name="Normal 21 4 2 2 6" xfId="43257" xr:uid="{00000000-0005-0000-0000-000060720000}"/>
    <cellStyle name="Normal 21 4 2 3" xfId="7325" xr:uid="{00000000-0005-0000-0000-000061720000}"/>
    <cellStyle name="Normal 21 4 2 3 2" xfId="13518" xr:uid="{00000000-0005-0000-0000-000062720000}"/>
    <cellStyle name="Normal 21 4 2 3 2 2" xfId="32478" xr:uid="{00000000-0005-0000-0000-000063720000}"/>
    <cellStyle name="Normal 21 4 2 3 2 3" xfId="50942" xr:uid="{00000000-0005-0000-0000-000064720000}"/>
    <cellStyle name="Normal 21 4 2 3 3" xfId="19670" xr:uid="{00000000-0005-0000-0000-000065720000}"/>
    <cellStyle name="Normal 21 4 2 3 3 2" xfId="38630" xr:uid="{00000000-0005-0000-0000-000066720000}"/>
    <cellStyle name="Normal 21 4 2 3 3 3" xfId="57094" xr:uid="{00000000-0005-0000-0000-000067720000}"/>
    <cellStyle name="Normal 21 4 2 3 4" xfId="26325" xr:uid="{00000000-0005-0000-0000-000068720000}"/>
    <cellStyle name="Normal 21 4 2 3 5" xfId="44789" xr:uid="{00000000-0005-0000-0000-000069720000}"/>
    <cellStyle name="Normal 21 4 2 4" xfId="10452" xr:uid="{00000000-0005-0000-0000-00006A720000}"/>
    <cellStyle name="Normal 21 4 2 4 2" xfId="29412" xr:uid="{00000000-0005-0000-0000-00006B720000}"/>
    <cellStyle name="Normal 21 4 2 4 3" xfId="47876" xr:uid="{00000000-0005-0000-0000-00006C720000}"/>
    <cellStyle name="Normal 21 4 2 5" xfId="16604" xr:uid="{00000000-0005-0000-0000-00006D720000}"/>
    <cellStyle name="Normal 21 4 2 5 2" xfId="35564" xr:uid="{00000000-0005-0000-0000-00006E720000}"/>
    <cellStyle name="Normal 21 4 2 5 3" xfId="54028" xr:uid="{00000000-0005-0000-0000-00006F720000}"/>
    <cellStyle name="Normal 21 4 2 6" xfId="23259" xr:uid="{00000000-0005-0000-0000-000070720000}"/>
    <cellStyle name="Normal 21 4 2 7" xfId="41723" xr:uid="{00000000-0005-0000-0000-000071720000}"/>
    <cellStyle name="Normal 21 4 3" xfId="4993" xr:uid="{00000000-0005-0000-0000-000072720000}"/>
    <cellStyle name="Normal 21 4 3 2" xfId="8091" xr:uid="{00000000-0005-0000-0000-000073720000}"/>
    <cellStyle name="Normal 21 4 3 2 2" xfId="14283" xr:uid="{00000000-0005-0000-0000-000074720000}"/>
    <cellStyle name="Normal 21 4 3 2 2 2" xfId="33243" xr:uid="{00000000-0005-0000-0000-000075720000}"/>
    <cellStyle name="Normal 21 4 3 2 2 3" xfId="51707" xr:uid="{00000000-0005-0000-0000-000076720000}"/>
    <cellStyle name="Normal 21 4 3 2 3" xfId="20435" xr:uid="{00000000-0005-0000-0000-000077720000}"/>
    <cellStyle name="Normal 21 4 3 2 3 2" xfId="39395" xr:uid="{00000000-0005-0000-0000-000078720000}"/>
    <cellStyle name="Normal 21 4 3 2 3 3" xfId="57859" xr:uid="{00000000-0005-0000-0000-000079720000}"/>
    <cellStyle name="Normal 21 4 3 2 4" xfId="27090" xr:uid="{00000000-0005-0000-0000-00007A720000}"/>
    <cellStyle name="Normal 21 4 3 2 5" xfId="45554" xr:uid="{00000000-0005-0000-0000-00007B720000}"/>
    <cellStyle name="Normal 21 4 3 3" xfId="11217" xr:uid="{00000000-0005-0000-0000-00007C720000}"/>
    <cellStyle name="Normal 21 4 3 3 2" xfId="30177" xr:uid="{00000000-0005-0000-0000-00007D720000}"/>
    <cellStyle name="Normal 21 4 3 3 3" xfId="48641" xr:uid="{00000000-0005-0000-0000-00007E720000}"/>
    <cellStyle name="Normal 21 4 3 4" xfId="17369" xr:uid="{00000000-0005-0000-0000-00007F720000}"/>
    <cellStyle name="Normal 21 4 3 4 2" xfId="36329" xr:uid="{00000000-0005-0000-0000-000080720000}"/>
    <cellStyle name="Normal 21 4 3 4 3" xfId="54793" xr:uid="{00000000-0005-0000-0000-000081720000}"/>
    <cellStyle name="Normal 21 4 3 5" xfId="24024" xr:uid="{00000000-0005-0000-0000-000082720000}"/>
    <cellStyle name="Normal 21 4 3 6" xfId="42488" xr:uid="{00000000-0005-0000-0000-000083720000}"/>
    <cellStyle name="Normal 21 4 4" xfId="6556" xr:uid="{00000000-0005-0000-0000-000084720000}"/>
    <cellStyle name="Normal 21 4 4 2" xfId="12749" xr:uid="{00000000-0005-0000-0000-000085720000}"/>
    <cellStyle name="Normal 21 4 4 2 2" xfId="31709" xr:uid="{00000000-0005-0000-0000-000086720000}"/>
    <cellStyle name="Normal 21 4 4 2 3" xfId="50173" xr:uid="{00000000-0005-0000-0000-000087720000}"/>
    <cellStyle name="Normal 21 4 4 3" xfId="18901" xr:uid="{00000000-0005-0000-0000-000088720000}"/>
    <cellStyle name="Normal 21 4 4 3 2" xfId="37861" xr:uid="{00000000-0005-0000-0000-000089720000}"/>
    <cellStyle name="Normal 21 4 4 3 3" xfId="56325" xr:uid="{00000000-0005-0000-0000-00008A720000}"/>
    <cellStyle name="Normal 21 4 4 4" xfId="25556" xr:uid="{00000000-0005-0000-0000-00008B720000}"/>
    <cellStyle name="Normal 21 4 4 5" xfId="44020" xr:uid="{00000000-0005-0000-0000-00008C720000}"/>
    <cellStyle name="Normal 21 4 5" xfId="9683" xr:uid="{00000000-0005-0000-0000-00008D720000}"/>
    <cellStyle name="Normal 21 4 5 2" xfId="28643" xr:uid="{00000000-0005-0000-0000-00008E720000}"/>
    <cellStyle name="Normal 21 4 5 3" xfId="47107" xr:uid="{00000000-0005-0000-0000-00008F720000}"/>
    <cellStyle name="Normal 21 4 6" xfId="15835" xr:uid="{00000000-0005-0000-0000-000090720000}"/>
    <cellStyle name="Normal 21 4 6 2" xfId="34795" xr:uid="{00000000-0005-0000-0000-000091720000}"/>
    <cellStyle name="Normal 21 4 6 3" xfId="53259" xr:uid="{00000000-0005-0000-0000-000092720000}"/>
    <cellStyle name="Normal 21 4 7" xfId="22490" xr:uid="{00000000-0005-0000-0000-000093720000}"/>
    <cellStyle name="Normal 21 4 8" xfId="40954" xr:uid="{00000000-0005-0000-0000-000094720000}"/>
    <cellStyle name="Normal 21 5" xfId="2756" xr:uid="{00000000-0005-0000-0000-000095720000}"/>
    <cellStyle name="Normal 21 5 2" xfId="4162" xr:uid="{00000000-0005-0000-0000-000096720000}"/>
    <cellStyle name="Normal 21 5 2 2" xfId="5776" xr:uid="{00000000-0005-0000-0000-000097720000}"/>
    <cellStyle name="Normal 21 5 2 2 2" xfId="8861" xr:uid="{00000000-0005-0000-0000-000098720000}"/>
    <cellStyle name="Normal 21 5 2 2 2 2" xfId="15053" xr:uid="{00000000-0005-0000-0000-000099720000}"/>
    <cellStyle name="Normal 21 5 2 2 2 2 2" xfId="34013" xr:uid="{00000000-0005-0000-0000-00009A720000}"/>
    <cellStyle name="Normal 21 5 2 2 2 2 3" xfId="52477" xr:uid="{00000000-0005-0000-0000-00009B720000}"/>
    <cellStyle name="Normal 21 5 2 2 2 3" xfId="21205" xr:uid="{00000000-0005-0000-0000-00009C720000}"/>
    <cellStyle name="Normal 21 5 2 2 2 3 2" xfId="40165" xr:uid="{00000000-0005-0000-0000-00009D720000}"/>
    <cellStyle name="Normal 21 5 2 2 2 3 3" xfId="58629" xr:uid="{00000000-0005-0000-0000-00009E720000}"/>
    <cellStyle name="Normal 21 5 2 2 2 4" xfId="27860" xr:uid="{00000000-0005-0000-0000-00009F720000}"/>
    <cellStyle name="Normal 21 5 2 2 2 5" xfId="46324" xr:uid="{00000000-0005-0000-0000-0000A0720000}"/>
    <cellStyle name="Normal 21 5 2 2 3" xfId="11987" xr:uid="{00000000-0005-0000-0000-0000A1720000}"/>
    <cellStyle name="Normal 21 5 2 2 3 2" xfId="30947" xr:uid="{00000000-0005-0000-0000-0000A2720000}"/>
    <cellStyle name="Normal 21 5 2 2 3 3" xfId="49411" xr:uid="{00000000-0005-0000-0000-0000A3720000}"/>
    <cellStyle name="Normal 21 5 2 2 4" xfId="18139" xr:uid="{00000000-0005-0000-0000-0000A4720000}"/>
    <cellStyle name="Normal 21 5 2 2 4 2" xfId="37099" xr:uid="{00000000-0005-0000-0000-0000A5720000}"/>
    <cellStyle name="Normal 21 5 2 2 4 3" xfId="55563" xr:uid="{00000000-0005-0000-0000-0000A6720000}"/>
    <cellStyle name="Normal 21 5 2 2 5" xfId="24794" xr:uid="{00000000-0005-0000-0000-0000A7720000}"/>
    <cellStyle name="Normal 21 5 2 2 6" xfId="43258" xr:uid="{00000000-0005-0000-0000-0000A8720000}"/>
    <cellStyle name="Normal 21 5 2 3" xfId="7326" xr:uid="{00000000-0005-0000-0000-0000A9720000}"/>
    <cellStyle name="Normal 21 5 2 3 2" xfId="13519" xr:uid="{00000000-0005-0000-0000-0000AA720000}"/>
    <cellStyle name="Normal 21 5 2 3 2 2" xfId="32479" xr:uid="{00000000-0005-0000-0000-0000AB720000}"/>
    <cellStyle name="Normal 21 5 2 3 2 3" xfId="50943" xr:uid="{00000000-0005-0000-0000-0000AC720000}"/>
    <cellStyle name="Normal 21 5 2 3 3" xfId="19671" xr:uid="{00000000-0005-0000-0000-0000AD720000}"/>
    <cellStyle name="Normal 21 5 2 3 3 2" xfId="38631" xr:uid="{00000000-0005-0000-0000-0000AE720000}"/>
    <cellStyle name="Normal 21 5 2 3 3 3" xfId="57095" xr:uid="{00000000-0005-0000-0000-0000AF720000}"/>
    <cellStyle name="Normal 21 5 2 3 4" xfId="26326" xr:uid="{00000000-0005-0000-0000-0000B0720000}"/>
    <cellStyle name="Normal 21 5 2 3 5" xfId="44790" xr:uid="{00000000-0005-0000-0000-0000B1720000}"/>
    <cellStyle name="Normal 21 5 2 4" xfId="10453" xr:uid="{00000000-0005-0000-0000-0000B2720000}"/>
    <cellStyle name="Normal 21 5 2 4 2" xfId="29413" xr:uid="{00000000-0005-0000-0000-0000B3720000}"/>
    <cellStyle name="Normal 21 5 2 4 3" xfId="47877" xr:uid="{00000000-0005-0000-0000-0000B4720000}"/>
    <cellStyle name="Normal 21 5 2 5" xfId="16605" xr:uid="{00000000-0005-0000-0000-0000B5720000}"/>
    <cellStyle name="Normal 21 5 2 5 2" xfId="35565" xr:uid="{00000000-0005-0000-0000-0000B6720000}"/>
    <cellStyle name="Normal 21 5 2 5 3" xfId="54029" xr:uid="{00000000-0005-0000-0000-0000B7720000}"/>
    <cellStyle name="Normal 21 5 2 6" xfId="23260" xr:uid="{00000000-0005-0000-0000-0000B8720000}"/>
    <cellStyle name="Normal 21 5 2 7" xfId="41724" xr:uid="{00000000-0005-0000-0000-0000B9720000}"/>
    <cellStyle name="Normal 21 5 3" xfId="4994" xr:uid="{00000000-0005-0000-0000-0000BA720000}"/>
    <cellStyle name="Normal 21 5 3 2" xfId="8092" xr:uid="{00000000-0005-0000-0000-0000BB720000}"/>
    <cellStyle name="Normal 21 5 3 2 2" xfId="14284" xr:uid="{00000000-0005-0000-0000-0000BC720000}"/>
    <cellStyle name="Normal 21 5 3 2 2 2" xfId="33244" xr:uid="{00000000-0005-0000-0000-0000BD720000}"/>
    <cellStyle name="Normal 21 5 3 2 2 3" xfId="51708" xr:uid="{00000000-0005-0000-0000-0000BE720000}"/>
    <cellStyle name="Normal 21 5 3 2 3" xfId="20436" xr:uid="{00000000-0005-0000-0000-0000BF720000}"/>
    <cellStyle name="Normal 21 5 3 2 3 2" xfId="39396" xr:uid="{00000000-0005-0000-0000-0000C0720000}"/>
    <cellStyle name="Normal 21 5 3 2 3 3" xfId="57860" xr:uid="{00000000-0005-0000-0000-0000C1720000}"/>
    <cellStyle name="Normal 21 5 3 2 4" xfId="27091" xr:uid="{00000000-0005-0000-0000-0000C2720000}"/>
    <cellStyle name="Normal 21 5 3 2 5" xfId="45555" xr:uid="{00000000-0005-0000-0000-0000C3720000}"/>
    <cellStyle name="Normal 21 5 3 3" xfId="11218" xr:uid="{00000000-0005-0000-0000-0000C4720000}"/>
    <cellStyle name="Normal 21 5 3 3 2" xfId="30178" xr:uid="{00000000-0005-0000-0000-0000C5720000}"/>
    <cellStyle name="Normal 21 5 3 3 3" xfId="48642" xr:uid="{00000000-0005-0000-0000-0000C6720000}"/>
    <cellStyle name="Normal 21 5 3 4" xfId="17370" xr:uid="{00000000-0005-0000-0000-0000C7720000}"/>
    <cellStyle name="Normal 21 5 3 4 2" xfId="36330" xr:uid="{00000000-0005-0000-0000-0000C8720000}"/>
    <cellStyle name="Normal 21 5 3 4 3" xfId="54794" xr:uid="{00000000-0005-0000-0000-0000C9720000}"/>
    <cellStyle name="Normal 21 5 3 5" xfId="24025" xr:uid="{00000000-0005-0000-0000-0000CA720000}"/>
    <cellStyle name="Normal 21 5 3 6" xfId="42489" xr:uid="{00000000-0005-0000-0000-0000CB720000}"/>
    <cellStyle name="Normal 21 5 4" xfId="6557" xr:uid="{00000000-0005-0000-0000-0000CC720000}"/>
    <cellStyle name="Normal 21 5 4 2" xfId="12750" xr:uid="{00000000-0005-0000-0000-0000CD720000}"/>
    <cellStyle name="Normal 21 5 4 2 2" xfId="31710" xr:uid="{00000000-0005-0000-0000-0000CE720000}"/>
    <cellStyle name="Normal 21 5 4 2 3" xfId="50174" xr:uid="{00000000-0005-0000-0000-0000CF720000}"/>
    <cellStyle name="Normal 21 5 4 3" xfId="18902" xr:uid="{00000000-0005-0000-0000-0000D0720000}"/>
    <cellStyle name="Normal 21 5 4 3 2" xfId="37862" xr:uid="{00000000-0005-0000-0000-0000D1720000}"/>
    <cellStyle name="Normal 21 5 4 3 3" xfId="56326" xr:uid="{00000000-0005-0000-0000-0000D2720000}"/>
    <cellStyle name="Normal 21 5 4 4" xfId="25557" xr:uid="{00000000-0005-0000-0000-0000D3720000}"/>
    <cellStyle name="Normal 21 5 4 5" xfId="44021" xr:uid="{00000000-0005-0000-0000-0000D4720000}"/>
    <cellStyle name="Normal 21 5 5" xfId="9684" xr:uid="{00000000-0005-0000-0000-0000D5720000}"/>
    <cellStyle name="Normal 21 5 5 2" xfId="28644" xr:uid="{00000000-0005-0000-0000-0000D6720000}"/>
    <cellStyle name="Normal 21 5 5 3" xfId="47108" xr:uid="{00000000-0005-0000-0000-0000D7720000}"/>
    <cellStyle name="Normal 21 5 6" xfId="15836" xr:uid="{00000000-0005-0000-0000-0000D8720000}"/>
    <cellStyle name="Normal 21 5 6 2" xfId="34796" xr:uid="{00000000-0005-0000-0000-0000D9720000}"/>
    <cellStyle name="Normal 21 5 6 3" xfId="53260" xr:uid="{00000000-0005-0000-0000-0000DA720000}"/>
    <cellStyle name="Normal 21 5 7" xfId="22491" xr:uid="{00000000-0005-0000-0000-0000DB720000}"/>
    <cellStyle name="Normal 21 5 8" xfId="40955" xr:uid="{00000000-0005-0000-0000-0000DC720000}"/>
    <cellStyle name="Normal 21 6" xfId="2757" xr:uid="{00000000-0005-0000-0000-0000DD720000}"/>
    <cellStyle name="Normal 21 6 2" xfId="4163" xr:uid="{00000000-0005-0000-0000-0000DE720000}"/>
    <cellStyle name="Normal 21 6 2 2" xfId="5777" xr:uid="{00000000-0005-0000-0000-0000DF720000}"/>
    <cellStyle name="Normal 21 6 2 2 2" xfId="8862" xr:uid="{00000000-0005-0000-0000-0000E0720000}"/>
    <cellStyle name="Normal 21 6 2 2 2 2" xfId="15054" xr:uid="{00000000-0005-0000-0000-0000E1720000}"/>
    <cellStyle name="Normal 21 6 2 2 2 2 2" xfId="34014" xr:uid="{00000000-0005-0000-0000-0000E2720000}"/>
    <cellStyle name="Normal 21 6 2 2 2 2 3" xfId="52478" xr:uid="{00000000-0005-0000-0000-0000E3720000}"/>
    <cellStyle name="Normal 21 6 2 2 2 3" xfId="21206" xr:uid="{00000000-0005-0000-0000-0000E4720000}"/>
    <cellStyle name="Normal 21 6 2 2 2 3 2" xfId="40166" xr:uid="{00000000-0005-0000-0000-0000E5720000}"/>
    <cellStyle name="Normal 21 6 2 2 2 3 3" xfId="58630" xr:uid="{00000000-0005-0000-0000-0000E6720000}"/>
    <cellStyle name="Normal 21 6 2 2 2 4" xfId="27861" xr:uid="{00000000-0005-0000-0000-0000E7720000}"/>
    <cellStyle name="Normal 21 6 2 2 2 5" xfId="46325" xr:uid="{00000000-0005-0000-0000-0000E8720000}"/>
    <cellStyle name="Normal 21 6 2 2 3" xfId="11988" xr:uid="{00000000-0005-0000-0000-0000E9720000}"/>
    <cellStyle name="Normal 21 6 2 2 3 2" xfId="30948" xr:uid="{00000000-0005-0000-0000-0000EA720000}"/>
    <cellStyle name="Normal 21 6 2 2 3 3" xfId="49412" xr:uid="{00000000-0005-0000-0000-0000EB720000}"/>
    <cellStyle name="Normal 21 6 2 2 4" xfId="18140" xr:uid="{00000000-0005-0000-0000-0000EC720000}"/>
    <cellStyle name="Normal 21 6 2 2 4 2" xfId="37100" xr:uid="{00000000-0005-0000-0000-0000ED720000}"/>
    <cellStyle name="Normal 21 6 2 2 4 3" xfId="55564" xr:uid="{00000000-0005-0000-0000-0000EE720000}"/>
    <cellStyle name="Normal 21 6 2 2 5" xfId="24795" xr:uid="{00000000-0005-0000-0000-0000EF720000}"/>
    <cellStyle name="Normal 21 6 2 2 6" xfId="43259" xr:uid="{00000000-0005-0000-0000-0000F0720000}"/>
    <cellStyle name="Normal 21 6 2 3" xfId="7327" xr:uid="{00000000-0005-0000-0000-0000F1720000}"/>
    <cellStyle name="Normal 21 6 2 3 2" xfId="13520" xr:uid="{00000000-0005-0000-0000-0000F2720000}"/>
    <cellStyle name="Normal 21 6 2 3 2 2" xfId="32480" xr:uid="{00000000-0005-0000-0000-0000F3720000}"/>
    <cellStyle name="Normal 21 6 2 3 2 3" xfId="50944" xr:uid="{00000000-0005-0000-0000-0000F4720000}"/>
    <cellStyle name="Normal 21 6 2 3 3" xfId="19672" xr:uid="{00000000-0005-0000-0000-0000F5720000}"/>
    <cellStyle name="Normal 21 6 2 3 3 2" xfId="38632" xr:uid="{00000000-0005-0000-0000-0000F6720000}"/>
    <cellStyle name="Normal 21 6 2 3 3 3" xfId="57096" xr:uid="{00000000-0005-0000-0000-0000F7720000}"/>
    <cellStyle name="Normal 21 6 2 3 4" xfId="26327" xr:uid="{00000000-0005-0000-0000-0000F8720000}"/>
    <cellStyle name="Normal 21 6 2 3 5" xfId="44791" xr:uid="{00000000-0005-0000-0000-0000F9720000}"/>
    <cellStyle name="Normal 21 6 2 4" xfId="10454" xr:uid="{00000000-0005-0000-0000-0000FA720000}"/>
    <cellStyle name="Normal 21 6 2 4 2" xfId="29414" xr:uid="{00000000-0005-0000-0000-0000FB720000}"/>
    <cellStyle name="Normal 21 6 2 4 3" xfId="47878" xr:uid="{00000000-0005-0000-0000-0000FC720000}"/>
    <cellStyle name="Normal 21 6 2 5" xfId="16606" xr:uid="{00000000-0005-0000-0000-0000FD720000}"/>
    <cellStyle name="Normal 21 6 2 5 2" xfId="35566" xr:uid="{00000000-0005-0000-0000-0000FE720000}"/>
    <cellStyle name="Normal 21 6 2 5 3" xfId="54030" xr:uid="{00000000-0005-0000-0000-0000FF720000}"/>
    <cellStyle name="Normal 21 6 2 6" xfId="23261" xr:uid="{00000000-0005-0000-0000-000000730000}"/>
    <cellStyle name="Normal 21 6 2 7" xfId="41725" xr:uid="{00000000-0005-0000-0000-000001730000}"/>
    <cellStyle name="Normal 21 6 3" xfId="4995" xr:uid="{00000000-0005-0000-0000-000002730000}"/>
    <cellStyle name="Normal 21 6 3 2" xfId="8093" xr:uid="{00000000-0005-0000-0000-000003730000}"/>
    <cellStyle name="Normal 21 6 3 2 2" xfId="14285" xr:uid="{00000000-0005-0000-0000-000004730000}"/>
    <cellStyle name="Normal 21 6 3 2 2 2" xfId="33245" xr:uid="{00000000-0005-0000-0000-000005730000}"/>
    <cellStyle name="Normal 21 6 3 2 2 3" xfId="51709" xr:uid="{00000000-0005-0000-0000-000006730000}"/>
    <cellStyle name="Normal 21 6 3 2 3" xfId="20437" xr:uid="{00000000-0005-0000-0000-000007730000}"/>
    <cellStyle name="Normal 21 6 3 2 3 2" xfId="39397" xr:uid="{00000000-0005-0000-0000-000008730000}"/>
    <cellStyle name="Normal 21 6 3 2 3 3" xfId="57861" xr:uid="{00000000-0005-0000-0000-000009730000}"/>
    <cellStyle name="Normal 21 6 3 2 4" xfId="27092" xr:uid="{00000000-0005-0000-0000-00000A730000}"/>
    <cellStyle name="Normal 21 6 3 2 5" xfId="45556" xr:uid="{00000000-0005-0000-0000-00000B730000}"/>
    <cellStyle name="Normal 21 6 3 3" xfId="11219" xr:uid="{00000000-0005-0000-0000-00000C730000}"/>
    <cellStyle name="Normal 21 6 3 3 2" xfId="30179" xr:uid="{00000000-0005-0000-0000-00000D730000}"/>
    <cellStyle name="Normal 21 6 3 3 3" xfId="48643" xr:uid="{00000000-0005-0000-0000-00000E730000}"/>
    <cellStyle name="Normal 21 6 3 4" xfId="17371" xr:uid="{00000000-0005-0000-0000-00000F730000}"/>
    <cellStyle name="Normal 21 6 3 4 2" xfId="36331" xr:uid="{00000000-0005-0000-0000-000010730000}"/>
    <cellStyle name="Normal 21 6 3 4 3" xfId="54795" xr:uid="{00000000-0005-0000-0000-000011730000}"/>
    <cellStyle name="Normal 21 6 3 5" xfId="24026" xr:uid="{00000000-0005-0000-0000-000012730000}"/>
    <cellStyle name="Normal 21 6 3 6" xfId="42490" xr:uid="{00000000-0005-0000-0000-000013730000}"/>
    <cellStyle name="Normal 21 6 4" xfId="6558" xr:uid="{00000000-0005-0000-0000-000014730000}"/>
    <cellStyle name="Normal 21 6 4 2" xfId="12751" xr:uid="{00000000-0005-0000-0000-000015730000}"/>
    <cellStyle name="Normal 21 6 4 2 2" xfId="31711" xr:uid="{00000000-0005-0000-0000-000016730000}"/>
    <cellStyle name="Normal 21 6 4 2 3" xfId="50175" xr:uid="{00000000-0005-0000-0000-000017730000}"/>
    <cellStyle name="Normal 21 6 4 3" xfId="18903" xr:uid="{00000000-0005-0000-0000-000018730000}"/>
    <cellStyle name="Normal 21 6 4 3 2" xfId="37863" xr:uid="{00000000-0005-0000-0000-000019730000}"/>
    <cellStyle name="Normal 21 6 4 3 3" xfId="56327" xr:uid="{00000000-0005-0000-0000-00001A730000}"/>
    <cellStyle name="Normal 21 6 4 4" xfId="25558" xr:uid="{00000000-0005-0000-0000-00001B730000}"/>
    <cellStyle name="Normal 21 6 4 5" xfId="44022" xr:uid="{00000000-0005-0000-0000-00001C730000}"/>
    <cellStyle name="Normal 21 6 5" xfId="9685" xr:uid="{00000000-0005-0000-0000-00001D730000}"/>
    <cellStyle name="Normal 21 6 5 2" xfId="28645" xr:uid="{00000000-0005-0000-0000-00001E730000}"/>
    <cellStyle name="Normal 21 6 5 3" xfId="47109" xr:uid="{00000000-0005-0000-0000-00001F730000}"/>
    <cellStyle name="Normal 21 6 6" xfId="15837" xr:uid="{00000000-0005-0000-0000-000020730000}"/>
    <cellStyle name="Normal 21 6 6 2" xfId="34797" xr:uid="{00000000-0005-0000-0000-000021730000}"/>
    <cellStyle name="Normal 21 6 6 3" xfId="53261" xr:uid="{00000000-0005-0000-0000-000022730000}"/>
    <cellStyle name="Normal 21 6 7" xfId="22492" xr:uid="{00000000-0005-0000-0000-000023730000}"/>
    <cellStyle name="Normal 21 6 8" xfId="40956" xr:uid="{00000000-0005-0000-0000-000024730000}"/>
    <cellStyle name="Normal 21 7" xfId="2758" xr:uid="{00000000-0005-0000-0000-000025730000}"/>
    <cellStyle name="Normal 21 8" xfId="2759" xr:uid="{00000000-0005-0000-0000-000026730000}"/>
    <cellStyle name="Normal 21 8 2" xfId="4164" xr:uid="{00000000-0005-0000-0000-000027730000}"/>
    <cellStyle name="Normal 21 8 2 2" xfId="5778" xr:uid="{00000000-0005-0000-0000-000028730000}"/>
    <cellStyle name="Normal 21 8 2 2 2" xfId="8863" xr:uid="{00000000-0005-0000-0000-000029730000}"/>
    <cellStyle name="Normal 21 8 2 2 2 2" xfId="15055" xr:uid="{00000000-0005-0000-0000-00002A730000}"/>
    <cellStyle name="Normal 21 8 2 2 2 2 2" xfId="34015" xr:uid="{00000000-0005-0000-0000-00002B730000}"/>
    <cellStyle name="Normal 21 8 2 2 2 2 3" xfId="52479" xr:uid="{00000000-0005-0000-0000-00002C730000}"/>
    <cellStyle name="Normal 21 8 2 2 2 3" xfId="21207" xr:uid="{00000000-0005-0000-0000-00002D730000}"/>
    <cellStyle name="Normal 21 8 2 2 2 3 2" xfId="40167" xr:uid="{00000000-0005-0000-0000-00002E730000}"/>
    <cellStyle name="Normal 21 8 2 2 2 3 3" xfId="58631" xr:uid="{00000000-0005-0000-0000-00002F730000}"/>
    <cellStyle name="Normal 21 8 2 2 2 4" xfId="27862" xr:uid="{00000000-0005-0000-0000-000030730000}"/>
    <cellStyle name="Normal 21 8 2 2 2 5" xfId="46326" xr:uid="{00000000-0005-0000-0000-000031730000}"/>
    <cellStyle name="Normal 21 8 2 2 3" xfId="11989" xr:uid="{00000000-0005-0000-0000-000032730000}"/>
    <cellStyle name="Normal 21 8 2 2 3 2" xfId="30949" xr:uid="{00000000-0005-0000-0000-000033730000}"/>
    <cellStyle name="Normal 21 8 2 2 3 3" xfId="49413" xr:uid="{00000000-0005-0000-0000-000034730000}"/>
    <cellStyle name="Normal 21 8 2 2 4" xfId="18141" xr:uid="{00000000-0005-0000-0000-000035730000}"/>
    <cellStyle name="Normal 21 8 2 2 4 2" xfId="37101" xr:uid="{00000000-0005-0000-0000-000036730000}"/>
    <cellStyle name="Normal 21 8 2 2 4 3" xfId="55565" xr:uid="{00000000-0005-0000-0000-000037730000}"/>
    <cellStyle name="Normal 21 8 2 2 5" xfId="24796" xr:uid="{00000000-0005-0000-0000-000038730000}"/>
    <cellStyle name="Normal 21 8 2 2 6" xfId="43260" xr:uid="{00000000-0005-0000-0000-000039730000}"/>
    <cellStyle name="Normal 21 8 2 3" xfId="7328" xr:uid="{00000000-0005-0000-0000-00003A730000}"/>
    <cellStyle name="Normal 21 8 2 3 2" xfId="13521" xr:uid="{00000000-0005-0000-0000-00003B730000}"/>
    <cellStyle name="Normal 21 8 2 3 2 2" xfId="32481" xr:uid="{00000000-0005-0000-0000-00003C730000}"/>
    <cellStyle name="Normal 21 8 2 3 2 3" xfId="50945" xr:uid="{00000000-0005-0000-0000-00003D730000}"/>
    <cellStyle name="Normal 21 8 2 3 3" xfId="19673" xr:uid="{00000000-0005-0000-0000-00003E730000}"/>
    <cellStyle name="Normal 21 8 2 3 3 2" xfId="38633" xr:uid="{00000000-0005-0000-0000-00003F730000}"/>
    <cellStyle name="Normal 21 8 2 3 3 3" xfId="57097" xr:uid="{00000000-0005-0000-0000-000040730000}"/>
    <cellStyle name="Normal 21 8 2 3 4" xfId="26328" xr:uid="{00000000-0005-0000-0000-000041730000}"/>
    <cellStyle name="Normal 21 8 2 3 5" xfId="44792" xr:uid="{00000000-0005-0000-0000-000042730000}"/>
    <cellStyle name="Normal 21 8 2 4" xfId="10455" xr:uid="{00000000-0005-0000-0000-000043730000}"/>
    <cellStyle name="Normal 21 8 2 4 2" xfId="29415" xr:uid="{00000000-0005-0000-0000-000044730000}"/>
    <cellStyle name="Normal 21 8 2 4 3" xfId="47879" xr:uid="{00000000-0005-0000-0000-000045730000}"/>
    <cellStyle name="Normal 21 8 2 5" xfId="16607" xr:uid="{00000000-0005-0000-0000-000046730000}"/>
    <cellStyle name="Normal 21 8 2 5 2" xfId="35567" xr:uid="{00000000-0005-0000-0000-000047730000}"/>
    <cellStyle name="Normal 21 8 2 5 3" xfId="54031" xr:uid="{00000000-0005-0000-0000-000048730000}"/>
    <cellStyle name="Normal 21 8 2 6" xfId="23262" xr:uid="{00000000-0005-0000-0000-000049730000}"/>
    <cellStyle name="Normal 21 8 2 7" xfId="41726" xr:uid="{00000000-0005-0000-0000-00004A730000}"/>
    <cellStyle name="Normal 21 8 3" xfId="4996" xr:uid="{00000000-0005-0000-0000-00004B730000}"/>
    <cellStyle name="Normal 21 8 3 2" xfId="8094" xr:uid="{00000000-0005-0000-0000-00004C730000}"/>
    <cellStyle name="Normal 21 8 3 2 2" xfId="14286" xr:uid="{00000000-0005-0000-0000-00004D730000}"/>
    <cellStyle name="Normal 21 8 3 2 2 2" xfId="33246" xr:uid="{00000000-0005-0000-0000-00004E730000}"/>
    <cellStyle name="Normal 21 8 3 2 2 3" xfId="51710" xr:uid="{00000000-0005-0000-0000-00004F730000}"/>
    <cellStyle name="Normal 21 8 3 2 3" xfId="20438" xr:uid="{00000000-0005-0000-0000-000050730000}"/>
    <cellStyle name="Normal 21 8 3 2 3 2" xfId="39398" xr:uid="{00000000-0005-0000-0000-000051730000}"/>
    <cellStyle name="Normal 21 8 3 2 3 3" xfId="57862" xr:uid="{00000000-0005-0000-0000-000052730000}"/>
    <cellStyle name="Normal 21 8 3 2 4" xfId="27093" xr:uid="{00000000-0005-0000-0000-000053730000}"/>
    <cellStyle name="Normal 21 8 3 2 5" xfId="45557" xr:uid="{00000000-0005-0000-0000-000054730000}"/>
    <cellStyle name="Normal 21 8 3 3" xfId="11220" xr:uid="{00000000-0005-0000-0000-000055730000}"/>
    <cellStyle name="Normal 21 8 3 3 2" xfId="30180" xr:uid="{00000000-0005-0000-0000-000056730000}"/>
    <cellStyle name="Normal 21 8 3 3 3" xfId="48644" xr:uid="{00000000-0005-0000-0000-000057730000}"/>
    <cellStyle name="Normal 21 8 3 4" xfId="17372" xr:uid="{00000000-0005-0000-0000-000058730000}"/>
    <cellStyle name="Normal 21 8 3 4 2" xfId="36332" xr:uid="{00000000-0005-0000-0000-000059730000}"/>
    <cellStyle name="Normal 21 8 3 4 3" xfId="54796" xr:uid="{00000000-0005-0000-0000-00005A730000}"/>
    <cellStyle name="Normal 21 8 3 5" xfId="24027" xr:uid="{00000000-0005-0000-0000-00005B730000}"/>
    <cellStyle name="Normal 21 8 3 6" xfId="42491" xr:uid="{00000000-0005-0000-0000-00005C730000}"/>
    <cellStyle name="Normal 21 8 4" xfId="6559" xr:uid="{00000000-0005-0000-0000-00005D730000}"/>
    <cellStyle name="Normal 21 8 4 2" xfId="12752" xr:uid="{00000000-0005-0000-0000-00005E730000}"/>
    <cellStyle name="Normal 21 8 4 2 2" xfId="31712" xr:uid="{00000000-0005-0000-0000-00005F730000}"/>
    <cellStyle name="Normal 21 8 4 2 3" xfId="50176" xr:uid="{00000000-0005-0000-0000-000060730000}"/>
    <cellStyle name="Normal 21 8 4 3" xfId="18904" xr:uid="{00000000-0005-0000-0000-000061730000}"/>
    <cellStyle name="Normal 21 8 4 3 2" xfId="37864" xr:uid="{00000000-0005-0000-0000-000062730000}"/>
    <cellStyle name="Normal 21 8 4 3 3" xfId="56328" xr:uid="{00000000-0005-0000-0000-000063730000}"/>
    <cellStyle name="Normal 21 8 4 4" xfId="25559" xr:uid="{00000000-0005-0000-0000-000064730000}"/>
    <cellStyle name="Normal 21 8 4 5" xfId="44023" xr:uid="{00000000-0005-0000-0000-000065730000}"/>
    <cellStyle name="Normal 21 8 5" xfId="9686" xr:uid="{00000000-0005-0000-0000-000066730000}"/>
    <cellStyle name="Normal 21 8 5 2" xfId="28646" xr:uid="{00000000-0005-0000-0000-000067730000}"/>
    <cellStyle name="Normal 21 8 5 3" xfId="47110" xr:uid="{00000000-0005-0000-0000-000068730000}"/>
    <cellStyle name="Normal 21 8 6" xfId="15838" xr:uid="{00000000-0005-0000-0000-000069730000}"/>
    <cellStyle name="Normal 21 8 6 2" xfId="34798" xr:uid="{00000000-0005-0000-0000-00006A730000}"/>
    <cellStyle name="Normal 21 8 6 3" xfId="53262" xr:uid="{00000000-0005-0000-0000-00006B730000}"/>
    <cellStyle name="Normal 21 8 7" xfId="22493" xr:uid="{00000000-0005-0000-0000-00006C730000}"/>
    <cellStyle name="Normal 21 8 8" xfId="40957" xr:uid="{00000000-0005-0000-0000-00006D730000}"/>
    <cellStyle name="Normal 21 9" xfId="4152" xr:uid="{00000000-0005-0000-0000-00006E730000}"/>
    <cellStyle name="Normal 21 9 2" xfId="5766" xr:uid="{00000000-0005-0000-0000-00006F730000}"/>
    <cellStyle name="Normal 21 9 2 2" xfId="8851" xr:uid="{00000000-0005-0000-0000-000070730000}"/>
    <cellStyle name="Normal 21 9 2 2 2" xfId="15043" xr:uid="{00000000-0005-0000-0000-000071730000}"/>
    <cellStyle name="Normal 21 9 2 2 2 2" xfId="34003" xr:uid="{00000000-0005-0000-0000-000072730000}"/>
    <cellStyle name="Normal 21 9 2 2 2 3" xfId="52467" xr:uid="{00000000-0005-0000-0000-000073730000}"/>
    <cellStyle name="Normal 21 9 2 2 3" xfId="21195" xr:uid="{00000000-0005-0000-0000-000074730000}"/>
    <cellStyle name="Normal 21 9 2 2 3 2" xfId="40155" xr:uid="{00000000-0005-0000-0000-000075730000}"/>
    <cellStyle name="Normal 21 9 2 2 3 3" xfId="58619" xr:uid="{00000000-0005-0000-0000-000076730000}"/>
    <cellStyle name="Normal 21 9 2 2 4" xfId="27850" xr:uid="{00000000-0005-0000-0000-000077730000}"/>
    <cellStyle name="Normal 21 9 2 2 5" xfId="46314" xr:uid="{00000000-0005-0000-0000-000078730000}"/>
    <cellStyle name="Normal 21 9 2 3" xfId="11977" xr:uid="{00000000-0005-0000-0000-000079730000}"/>
    <cellStyle name="Normal 21 9 2 3 2" xfId="30937" xr:uid="{00000000-0005-0000-0000-00007A730000}"/>
    <cellStyle name="Normal 21 9 2 3 3" xfId="49401" xr:uid="{00000000-0005-0000-0000-00007B730000}"/>
    <cellStyle name="Normal 21 9 2 4" xfId="18129" xr:uid="{00000000-0005-0000-0000-00007C730000}"/>
    <cellStyle name="Normal 21 9 2 4 2" xfId="37089" xr:uid="{00000000-0005-0000-0000-00007D730000}"/>
    <cellStyle name="Normal 21 9 2 4 3" xfId="55553" xr:uid="{00000000-0005-0000-0000-00007E730000}"/>
    <cellStyle name="Normal 21 9 2 5" xfId="24784" xr:uid="{00000000-0005-0000-0000-00007F730000}"/>
    <cellStyle name="Normal 21 9 2 6" xfId="43248" xr:uid="{00000000-0005-0000-0000-000080730000}"/>
    <cellStyle name="Normal 21 9 3" xfId="7316" xr:uid="{00000000-0005-0000-0000-000081730000}"/>
    <cellStyle name="Normal 21 9 3 2" xfId="13509" xr:uid="{00000000-0005-0000-0000-000082730000}"/>
    <cellStyle name="Normal 21 9 3 2 2" xfId="32469" xr:uid="{00000000-0005-0000-0000-000083730000}"/>
    <cellStyle name="Normal 21 9 3 2 3" xfId="50933" xr:uid="{00000000-0005-0000-0000-000084730000}"/>
    <cellStyle name="Normal 21 9 3 3" xfId="19661" xr:uid="{00000000-0005-0000-0000-000085730000}"/>
    <cellStyle name="Normal 21 9 3 3 2" xfId="38621" xr:uid="{00000000-0005-0000-0000-000086730000}"/>
    <cellStyle name="Normal 21 9 3 3 3" xfId="57085" xr:uid="{00000000-0005-0000-0000-000087730000}"/>
    <cellStyle name="Normal 21 9 3 4" xfId="26316" xr:uid="{00000000-0005-0000-0000-000088730000}"/>
    <cellStyle name="Normal 21 9 3 5" xfId="44780" xr:uid="{00000000-0005-0000-0000-000089730000}"/>
    <cellStyle name="Normal 21 9 4" xfId="10443" xr:uid="{00000000-0005-0000-0000-00008A730000}"/>
    <cellStyle name="Normal 21 9 4 2" xfId="29403" xr:uid="{00000000-0005-0000-0000-00008B730000}"/>
    <cellStyle name="Normal 21 9 4 3" xfId="47867" xr:uid="{00000000-0005-0000-0000-00008C730000}"/>
    <cellStyle name="Normal 21 9 5" xfId="16595" xr:uid="{00000000-0005-0000-0000-00008D730000}"/>
    <cellStyle name="Normal 21 9 5 2" xfId="35555" xr:uid="{00000000-0005-0000-0000-00008E730000}"/>
    <cellStyle name="Normal 21 9 5 3" xfId="54019" xr:uid="{00000000-0005-0000-0000-00008F730000}"/>
    <cellStyle name="Normal 21 9 6" xfId="23250" xr:uid="{00000000-0005-0000-0000-000090730000}"/>
    <cellStyle name="Normal 21 9 7" xfId="41714" xr:uid="{00000000-0005-0000-0000-000091730000}"/>
    <cellStyle name="Normal 22" xfId="2760" xr:uid="{00000000-0005-0000-0000-000092730000}"/>
    <cellStyle name="Normal 22 10" xfId="6560" xr:uid="{00000000-0005-0000-0000-000093730000}"/>
    <cellStyle name="Normal 22 10 2" xfId="12753" xr:uid="{00000000-0005-0000-0000-000094730000}"/>
    <cellStyle name="Normal 22 10 2 2" xfId="31713" xr:uid="{00000000-0005-0000-0000-000095730000}"/>
    <cellStyle name="Normal 22 10 2 3" xfId="50177" xr:uid="{00000000-0005-0000-0000-000096730000}"/>
    <cellStyle name="Normal 22 10 3" xfId="18905" xr:uid="{00000000-0005-0000-0000-000097730000}"/>
    <cellStyle name="Normal 22 10 3 2" xfId="37865" xr:uid="{00000000-0005-0000-0000-000098730000}"/>
    <cellStyle name="Normal 22 10 3 3" xfId="56329" xr:uid="{00000000-0005-0000-0000-000099730000}"/>
    <cellStyle name="Normal 22 10 4" xfId="25560" xr:uid="{00000000-0005-0000-0000-00009A730000}"/>
    <cellStyle name="Normal 22 10 5" xfId="44024" xr:uid="{00000000-0005-0000-0000-00009B730000}"/>
    <cellStyle name="Normal 22 11" xfId="9687" xr:uid="{00000000-0005-0000-0000-00009C730000}"/>
    <cellStyle name="Normal 22 11 2" xfId="28647" xr:uid="{00000000-0005-0000-0000-00009D730000}"/>
    <cellStyle name="Normal 22 11 3" xfId="47111" xr:uid="{00000000-0005-0000-0000-00009E730000}"/>
    <cellStyle name="Normal 22 12" xfId="15839" xr:uid="{00000000-0005-0000-0000-00009F730000}"/>
    <cellStyle name="Normal 22 12 2" xfId="34799" xr:uid="{00000000-0005-0000-0000-0000A0730000}"/>
    <cellStyle name="Normal 22 12 3" xfId="53263" xr:uid="{00000000-0005-0000-0000-0000A1730000}"/>
    <cellStyle name="Normal 22 13" xfId="22494" xr:uid="{00000000-0005-0000-0000-0000A2730000}"/>
    <cellStyle name="Normal 22 14" xfId="40958" xr:uid="{00000000-0005-0000-0000-0000A3730000}"/>
    <cellStyle name="Normal 22 2" xfId="2761" xr:uid="{00000000-0005-0000-0000-0000A4730000}"/>
    <cellStyle name="Normal 22 2 10" xfId="9688" xr:uid="{00000000-0005-0000-0000-0000A5730000}"/>
    <cellStyle name="Normal 22 2 10 2" xfId="28648" xr:uid="{00000000-0005-0000-0000-0000A6730000}"/>
    <cellStyle name="Normal 22 2 10 3" xfId="47112" xr:uid="{00000000-0005-0000-0000-0000A7730000}"/>
    <cellStyle name="Normal 22 2 11" xfId="15840" xr:uid="{00000000-0005-0000-0000-0000A8730000}"/>
    <cellStyle name="Normal 22 2 11 2" xfId="34800" xr:uid="{00000000-0005-0000-0000-0000A9730000}"/>
    <cellStyle name="Normal 22 2 11 3" xfId="53264" xr:uid="{00000000-0005-0000-0000-0000AA730000}"/>
    <cellStyle name="Normal 22 2 12" xfId="22495" xr:uid="{00000000-0005-0000-0000-0000AB730000}"/>
    <cellStyle name="Normal 22 2 13" xfId="40959" xr:uid="{00000000-0005-0000-0000-0000AC730000}"/>
    <cellStyle name="Normal 22 2 2" xfId="2762" xr:uid="{00000000-0005-0000-0000-0000AD730000}"/>
    <cellStyle name="Normal 22 2 2 2" xfId="4167" xr:uid="{00000000-0005-0000-0000-0000AE730000}"/>
    <cellStyle name="Normal 22 2 2 2 2" xfId="5781" xr:uid="{00000000-0005-0000-0000-0000AF730000}"/>
    <cellStyle name="Normal 22 2 2 2 2 2" xfId="8866" xr:uid="{00000000-0005-0000-0000-0000B0730000}"/>
    <cellStyle name="Normal 22 2 2 2 2 2 2" xfId="15058" xr:uid="{00000000-0005-0000-0000-0000B1730000}"/>
    <cellStyle name="Normal 22 2 2 2 2 2 2 2" xfId="34018" xr:uid="{00000000-0005-0000-0000-0000B2730000}"/>
    <cellStyle name="Normal 22 2 2 2 2 2 2 3" xfId="52482" xr:uid="{00000000-0005-0000-0000-0000B3730000}"/>
    <cellStyle name="Normal 22 2 2 2 2 2 3" xfId="21210" xr:uid="{00000000-0005-0000-0000-0000B4730000}"/>
    <cellStyle name="Normal 22 2 2 2 2 2 3 2" xfId="40170" xr:uid="{00000000-0005-0000-0000-0000B5730000}"/>
    <cellStyle name="Normal 22 2 2 2 2 2 3 3" xfId="58634" xr:uid="{00000000-0005-0000-0000-0000B6730000}"/>
    <cellStyle name="Normal 22 2 2 2 2 2 4" xfId="27865" xr:uid="{00000000-0005-0000-0000-0000B7730000}"/>
    <cellStyle name="Normal 22 2 2 2 2 2 5" xfId="46329" xr:uid="{00000000-0005-0000-0000-0000B8730000}"/>
    <cellStyle name="Normal 22 2 2 2 2 3" xfId="11992" xr:uid="{00000000-0005-0000-0000-0000B9730000}"/>
    <cellStyle name="Normal 22 2 2 2 2 3 2" xfId="30952" xr:uid="{00000000-0005-0000-0000-0000BA730000}"/>
    <cellStyle name="Normal 22 2 2 2 2 3 3" xfId="49416" xr:uid="{00000000-0005-0000-0000-0000BB730000}"/>
    <cellStyle name="Normal 22 2 2 2 2 4" xfId="18144" xr:uid="{00000000-0005-0000-0000-0000BC730000}"/>
    <cellStyle name="Normal 22 2 2 2 2 4 2" xfId="37104" xr:uid="{00000000-0005-0000-0000-0000BD730000}"/>
    <cellStyle name="Normal 22 2 2 2 2 4 3" xfId="55568" xr:uid="{00000000-0005-0000-0000-0000BE730000}"/>
    <cellStyle name="Normal 22 2 2 2 2 5" xfId="24799" xr:uid="{00000000-0005-0000-0000-0000BF730000}"/>
    <cellStyle name="Normal 22 2 2 2 2 6" xfId="43263" xr:uid="{00000000-0005-0000-0000-0000C0730000}"/>
    <cellStyle name="Normal 22 2 2 2 3" xfId="7331" xr:uid="{00000000-0005-0000-0000-0000C1730000}"/>
    <cellStyle name="Normal 22 2 2 2 3 2" xfId="13524" xr:uid="{00000000-0005-0000-0000-0000C2730000}"/>
    <cellStyle name="Normal 22 2 2 2 3 2 2" xfId="32484" xr:uid="{00000000-0005-0000-0000-0000C3730000}"/>
    <cellStyle name="Normal 22 2 2 2 3 2 3" xfId="50948" xr:uid="{00000000-0005-0000-0000-0000C4730000}"/>
    <cellStyle name="Normal 22 2 2 2 3 3" xfId="19676" xr:uid="{00000000-0005-0000-0000-0000C5730000}"/>
    <cellStyle name="Normal 22 2 2 2 3 3 2" xfId="38636" xr:uid="{00000000-0005-0000-0000-0000C6730000}"/>
    <cellStyle name="Normal 22 2 2 2 3 3 3" xfId="57100" xr:uid="{00000000-0005-0000-0000-0000C7730000}"/>
    <cellStyle name="Normal 22 2 2 2 3 4" xfId="26331" xr:uid="{00000000-0005-0000-0000-0000C8730000}"/>
    <cellStyle name="Normal 22 2 2 2 3 5" xfId="44795" xr:uid="{00000000-0005-0000-0000-0000C9730000}"/>
    <cellStyle name="Normal 22 2 2 2 4" xfId="10458" xr:uid="{00000000-0005-0000-0000-0000CA730000}"/>
    <cellStyle name="Normal 22 2 2 2 4 2" xfId="29418" xr:uid="{00000000-0005-0000-0000-0000CB730000}"/>
    <cellStyle name="Normal 22 2 2 2 4 3" xfId="47882" xr:uid="{00000000-0005-0000-0000-0000CC730000}"/>
    <cellStyle name="Normal 22 2 2 2 5" xfId="16610" xr:uid="{00000000-0005-0000-0000-0000CD730000}"/>
    <cellStyle name="Normal 22 2 2 2 5 2" xfId="35570" xr:uid="{00000000-0005-0000-0000-0000CE730000}"/>
    <cellStyle name="Normal 22 2 2 2 5 3" xfId="54034" xr:uid="{00000000-0005-0000-0000-0000CF730000}"/>
    <cellStyle name="Normal 22 2 2 2 6" xfId="23265" xr:uid="{00000000-0005-0000-0000-0000D0730000}"/>
    <cellStyle name="Normal 22 2 2 2 7" xfId="41729" xr:uid="{00000000-0005-0000-0000-0000D1730000}"/>
    <cellStyle name="Normal 22 2 2 3" xfId="4999" xr:uid="{00000000-0005-0000-0000-0000D2730000}"/>
    <cellStyle name="Normal 22 2 2 3 2" xfId="8097" xr:uid="{00000000-0005-0000-0000-0000D3730000}"/>
    <cellStyle name="Normal 22 2 2 3 2 2" xfId="14289" xr:uid="{00000000-0005-0000-0000-0000D4730000}"/>
    <cellStyle name="Normal 22 2 2 3 2 2 2" xfId="33249" xr:uid="{00000000-0005-0000-0000-0000D5730000}"/>
    <cellStyle name="Normal 22 2 2 3 2 2 3" xfId="51713" xr:uid="{00000000-0005-0000-0000-0000D6730000}"/>
    <cellStyle name="Normal 22 2 2 3 2 3" xfId="20441" xr:uid="{00000000-0005-0000-0000-0000D7730000}"/>
    <cellStyle name="Normal 22 2 2 3 2 3 2" xfId="39401" xr:uid="{00000000-0005-0000-0000-0000D8730000}"/>
    <cellStyle name="Normal 22 2 2 3 2 3 3" xfId="57865" xr:uid="{00000000-0005-0000-0000-0000D9730000}"/>
    <cellStyle name="Normal 22 2 2 3 2 4" xfId="27096" xr:uid="{00000000-0005-0000-0000-0000DA730000}"/>
    <cellStyle name="Normal 22 2 2 3 2 5" xfId="45560" xr:uid="{00000000-0005-0000-0000-0000DB730000}"/>
    <cellStyle name="Normal 22 2 2 3 3" xfId="11223" xr:uid="{00000000-0005-0000-0000-0000DC730000}"/>
    <cellStyle name="Normal 22 2 2 3 3 2" xfId="30183" xr:uid="{00000000-0005-0000-0000-0000DD730000}"/>
    <cellStyle name="Normal 22 2 2 3 3 3" xfId="48647" xr:uid="{00000000-0005-0000-0000-0000DE730000}"/>
    <cellStyle name="Normal 22 2 2 3 4" xfId="17375" xr:uid="{00000000-0005-0000-0000-0000DF730000}"/>
    <cellStyle name="Normal 22 2 2 3 4 2" xfId="36335" xr:uid="{00000000-0005-0000-0000-0000E0730000}"/>
    <cellStyle name="Normal 22 2 2 3 4 3" xfId="54799" xr:uid="{00000000-0005-0000-0000-0000E1730000}"/>
    <cellStyle name="Normal 22 2 2 3 5" xfId="24030" xr:uid="{00000000-0005-0000-0000-0000E2730000}"/>
    <cellStyle name="Normal 22 2 2 3 6" xfId="42494" xr:uid="{00000000-0005-0000-0000-0000E3730000}"/>
    <cellStyle name="Normal 22 2 2 4" xfId="6562" xr:uid="{00000000-0005-0000-0000-0000E4730000}"/>
    <cellStyle name="Normal 22 2 2 4 2" xfId="12755" xr:uid="{00000000-0005-0000-0000-0000E5730000}"/>
    <cellStyle name="Normal 22 2 2 4 2 2" xfId="31715" xr:uid="{00000000-0005-0000-0000-0000E6730000}"/>
    <cellStyle name="Normal 22 2 2 4 2 3" xfId="50179" xr:uid="{00000000-0005-0000-0000-0000E7730000}"/>
    <cellStyle name="Normal 22 2 2 4 3" xfId="18907" xr:uid="{00000000-0005-0000-0000-0000E8730000}"/>
    <cellStyle name="Normal 22 2 2 4 3 2" xfId="37867" xr:uid="{00000000-0005-0000-0000-0000E9730000}"/>
    <cellStyle name="Normal 22 2 2 4 3 3" xfId="56331" xr:uid="{00000000-0005-0000-0000-0000EA730000}"/>
    <cellStyle name="Normal 22 2 2 4 4" xfId="25562" xr:uid="{00000000-0005-0000-0000-0000EB730000}"/>
    <cellStyle name="Normal 22 2 2 4 5" xfId="44026" xr:uid="{00000000-0005-0000-0000-0000EC730000}"/>
    <cellStyle name="Normal 22 2 2 5" xfId="9689" xr:uid="{00000000-0005-0000-0000-0000ED730000}"/>
    <cellStyle name="Normal 22 2 2 5 2" xfId="28649" xr:uid="{00000000-0005-0000-0000-0000EE730000}"/>
    <cellStyle name="Normal 22 2 2 5 3" xfId="47113" xr:uid="{00000000-0005-0000-0000-0000EF730000}"/>
    <cellStyle name="Normal 22 2 2 6" xfId="15841" xr:uid="{00000000-0005-0000-0000-0000F0730000}"/>
    <cellStyle name="Normal 22 2 2 6 2" xfId="34801" xr:uid="{00000000-0005-0000-0000-0000F1730000}"/>
    <cellStyle name="Normal 22 2 2 6 3" xfId="53265" xr:uid="{00000000-0005-0000-0000-0000F2730000}"/>
    <cellStyle name="Normal 22 2 2 7" xfId="22496" xr:uid="{00000000-0005-0000-0000-0000F3730000}"/>
    <cellStyle name="Normal 22 2 2 8" xfId="40960" xr:uid="{00000000-0005-0000-0000-0000F4730000}"/>
    <cellStyle name="Normal 22 2 3" xfId="2763" xr:uid="{00000000-0005-0000-0000-0000F5730000}"/>
    <cellStyle name="Normal 22 2 3 2" xfId="4168" xr:uid="{00000000-0005-0000-0000-0000F6730000}"/>
    <cellStyle name="Normal 22 2 3 2 2" xfId="5782" xr:uid="{00000000-0005-0000-0000-0000F7730000}"/>
    <cellStyle name="Normal 22 2 3 2 2 2" xfId="8867" xr:uid="{00000000-0005-0000-0000-0000F8730000}"/>
    <cellStyle name="Normal 22 2 3 2 2 2 2" xfId="15059" xr:uid="{00000000-0005-0000-0000-0000F9730000}"/>
    <cellStyle name="Normal 22 2 3 2 2 2 2 2" xfId="34019" xr:uid="{00000000-0005-0000-0000-0000FA730000}"/>
    <cellStyle name="Normal 22 2 3 2 2 2 2 3" xfId="52483" xr:uid="{00000000-0005-0000-0000-0000FB730000}"/>
    <cellStyle name="Normal 22 2 3 2 2 2 3" xfId="21211" xr:uid="{00000000-0005-0000-0000-0000FC730000}"/>
    <cellStyle name="Normal 22 2 3 2 2 2 3 2" xfId="40171" xr:uid="{00000000-0005-0000-0000-0000FD730000}"/>
    <cellStyle name="Normal 22 2 3 2 2 2 3 3" xfId="58635" xr:uid="{00000000-0005-0000-0000-0000FE730000}"/>
    <cellStyle name="Normal 22 2 3 2 2 2 4" xfId="27866" xr:uid="{00000000-0005-0000-0000-0000FF730000}"/>
    <cellStyle name="Normal 22 2 3 2 2 2 5" xfId="46330" xr:uid="{00000000-0005-0000-0000-000000740000}"/>
    <cellStyle name="Normal 22 2 3 2 2 3" xfId="11993" xr:uid="{00000000-0005-0000-0000-000001740000}"/>
    <cellStyle name="Normal 22 2 3 2 2 3 2" xfId="30953" xr:uid="{00000000-0005-0000-0000-000002740000}"/>
    <cellStyle name="Normal 22 2 3 2 2 3 3" xfId="49417" xr:uid="{00000000-0005-0000-0000-000003740000}"/>
    <cellStyle name="Normal 22 2 3 2 2 4" xfId="18145" xr:uid="{00000000-0005-0000-0000-000004740000}"/>
    <cellStyle name="Normal 22 2 3 2 2 4 2" xfId="37105" xr:uid="{00000000-0005-0000-0000-000005740000}"/>
    <cellStyle name="Normal 22 2 3 2 2 4 3" xfId="55569" xr:uid="{00000000-0005-0000-0000-000006740000}"/>
    <cellStyle name="Normal 22 2 3 2 2 5" xfId="24800" xr:uid="{00000000-0005-0000-0000-000007740000}"/>
    <cellStyle name="Normal 22 2 3 2 2 6" xfId="43264" xr:uid="{00000000-0005-0000-0000-000008740000}"/>
    <cellStyle name="Normal 22 2 3 2 3" xfId="7332" xr:uid="{00000000-0005-0000-0000-000009740000}"/>
    <cellStyle name="Normal 22 2 3 2 3 2" xfId="13525" xr:uid="{00000000-0005-0000-0000-00000A740000}"/>
    <cellStyle name="Normal 22 2 3 2 3 2 2" xfId="32485" xr:uid="{00000000-0005-0000-0000-00000B740000}"/>
    <cellStyle name="Normal 22 2 3 2 3 2 3" xfId="50949" xr:uid="{00000000-0005-0000-0000-00000C740000}"/>
    <cellStyle name="Normal 22 2 3 2 3 3" xfId="19677" xr:uid="{00000000-0005-0000-0000-00000D740000}"/>
    <cellStyle name="Normal 22 2 3 2 3 3 2" xfId="38637" xr:uid="{00000000-0005-0000-0000-00000E740000}"/>
    <cellStyle name="Normal 22 2 3 2 3 3 3" xfId="57101" xr:uid="{00000000-0005-0000-0000-00000F740000}"/>
    <cellStyle name="Normal 22 2 3 2 3 4" xfId="26332" xr:uid="{00000000-0005-0000-0000-000010740000}"/>
    <cellStyle name="Normal 22 2 3 2 3 5" xfId="44796" xr:uid="{00000000-0005-0000-0000-000011740000}"/>
    <cellStyle name="Normal 22 2 3 2 4" xfId="10459" xr:uid="{00000000-0005-0000-0000-000012740000}"/>
    <cellStyle name="Normal 22 2 3 2 4 2" xfId="29419" xr:uid="{00000000-0005-0000-0000-000013740000}"/>
    <cellStyle name="Normal 22 2 3 2 4 3" xfId="47883" xr:uid="{00000000-0005-0000-0000-000014740000}"/>
    <cellStyle name="Normal 22 2 3 2 5" xfId="16611" xr:uid="{00000000-0005-0000-0000-000015740000}"/>
    <cellStyle name="Normal 22 2 3 2 5 2" xfId="35571" xr:uid="{00000000-0005-0000-0000-000016740000}"/>
    <cellStyle name="Normal 22 2 3 2 5 3" xfId="54035" xr:uid="{00000000-0005-0000-0000-000017740000}"/>
    <cellStyle name="Normal 22 2 3 2 6" xfId="23266" xr:uid="{00000000-0005-0000-0000-000018740000}"/>
    <cellStyle name="Normal 22 2 3 2 7" xfId="41730" xr:uid="{00000000-0005-0000-0000-000019740000}"/>
    <cellStyle name="Normal 22 2 3 3" xfId="5000" xr:uid="{00000000-0005-0000-0000-00001A740000}"/>
    <cellStyle name="Normal 22 2 3 3 2" xfId="8098" xr:uid="{00000000-0005-0000-0000-00001B740000}"/>
    <cellStyle name="Normal 22 2 3 3 2 2" xfId="14290" xr:uid="{00000000-0005-0000-0000-00001C740000}"/>
    <cellStyle name="Normal 22 2 3 3 2 2 2" xfId="33250" xr:uid="{00000000-0005-0000-0000-00001D740000}"/>
    <cellStyle name="Normal 22 2 3 3 2 2 3" xfId="51714" xr:uid="{00000000-0005-0000-0000-00001E740000}"/>
    <cellStyle name="Normal 22 2 3 3 2 3" xfId="20442" xr:uid="{00000000-0005-0000-0000-00001F740000}"/>
    <cellStyle name="Normal 22 2 3 3 2 3 2" xfId="39402" xr:uid="{00000000-0005-0000-0000-000020740000}"/>
    <cellStyle name="Normal 22 2 3 3 2 3 3" xfId="57866" xr:uid="{00000000-0005-0000-0000-000021740000}"/>
    <cellStyle name="Normal 22 2 3 3 2 4" xfId="27097" xr:uid="{00000000-0005-0000-0000-000022740000}"/>
    <cellStyle name="Normal 22 2 3 3 2 5" xfId="45561" xr:uid="{00000000-0005-0000-0000-000023740000}"/>
    <cellStyle name="Normal 22 2 3 3 3" xfId="11224" xr:uid="{00000000-0005-0000-0000-000024740000}"/>
    <cellStyle name="Normal 22 2 3 3 3 2" xfId="30184" xr:uid="{00000000-0005-0000-0000-000025740000}"/>
    <cellStyle name="Normal 22 2 3 3 3 3" xfId="48648" xr:uid="{00000000-0005-0000-0000-000026740000}"/>
    <cellStyle name="Normal 22 2 3 3 4" xfId="17376" xr:uid="{00000000-0005-0000-0000-000027740000}"/>
    <cellStyle name="Normal 22 2 3 3 4 2" xfId="36336" xr:uid="{00000000-0005-0000-0000-000028740000}"/>
    <cellStyle name="Normal 22 2 3 3 4 3" xfId="54800" xr:uid="{00000000-0005-0000-0000-000029740000}"/>
    <cellStyle name="Normal 22 2 3 3 5" xfId="24031" xr:uid="{00000000-0005-0000-0000-00002A740000}"/>
    <cellStyle name="Normal 22 2 3 3 6" xfId="42495" xr:uid="{00000000-0005-0000-0000-00002B740000}"/>
    <cellStyle name="Normal 22 2 3 4" xfId="6563" xr:uid="{00000000-0005-0000-0000-00002C740000}"/>
    <cellStyle name="Normal 22 2 3 4 2" xfId="12756" xr:uid="{00000000-0005-0000-0000-00002D740000}"/>
    <cellStyle name="Normal 22 2 3 4 2 2" xfId="31716" xr:uid="{00000000-0005-0000-0000-00002E740000}"/>
    <cellStyle name="Normal 22 2 3 4 2 3" xfId="50180" xr:uid="{00000000-0005-0000-0000-00002F740000}"/>
    <cellStyle name="Normal 22 2 3 4 3" xfId="18908" xr:uid="{00000000-0005-0000-0000-000030740000}"/>
    <cellStyle name="Normal 22 2 3 4 3 2" xfId="37868" xr:uid="{00000000-0005-0000-0000-000031740000}"/>
    <cellStyle name="Normal 22 2 3 4 3 3" xfId="56332" xr:uid="{00000000-0005-0000-0000-000032740000}"/>
    <cellStyle name="Normal 22 2 3 4 4" xfId="25563" xr:uid="{00000000-0005-0000-0000-000033740000}"/>
    <cellStyle name="Normal 22 2 3 4 5" xfId="44027" xr:uid="{00000000-0005-0000-0000-000034740000}"/>
    <cellStyle name="Normal 22 2 3 5" xfId="9690" xr:uid="{00000000-0005-0000-0000-000035740000}"/>
    <cellStyle name="Normal 22 2 3 5 2" xfId="28650" xr:uid="{00000000-0005-0000-0000-000036740000}"/>
    <cellStyle name="Normal 22 2 3 5 3" xfId="47114" xr:uid="{00000000-0005-0000-0000-000037740000}"/>
    <cellStyle name="Normal 22 2 3 6" xfId="15842" xr:uid="{00000000-0005-0000-0000-000038740000}"/>
    <cellStyle name="Normal 22 2 3 6 2" xfId="34802" xr:uid="{00000000-0005-0000-0000-000039740000}"/>
    <cellStyle name="Normal 22 2 3 6 3" xfId="53266" xr:uid="{00000000-0005-0000-0000-00003A740000}"/>
    <cellStyle name="Normal 22 2 3 7" xfId="22497" xr:uid="{00000000-0005-0000-0000-00003B740000}"/>
    <cellStyle name="Normal 22 2 3 8" xfId="40961" xr:uid="{00000000-0005-0000-0000-00003C740000}"/>
    <cellStyle name="Normal 22 2 4" xfId="2764" xr:uid="{00000000-0005-0000-0000-00003D740000}"/>
    <cellStyle name="Normal 22 2 4 2" xfId="4169" xr:uid="{00000000-0005-0000-0000-00003E740000}"/>
    <cellStyle name="Normal 22 2 4 2 2" xfId="5783" xr:uid="{00000000-0005-0000-0000-00003F740000}"/>
    <cellStyle name="Normal 22 2 4 2 2 2" xfId="8868" xr:uid="{00000000-0005-0000-0000-000040740000}"/>
    <cellStyle name="Normal 22 2 4 2 2 2 2" xfId="15060" xr:uid="{00000000-0005-0000-0000-000041740000}"/>
    <cellStyle name="Normal 22 2 4 2 2 2 2 2" xfId="34020" xr:uid="{00000000-0005-0000-0000-000042740000}"/>
    <cellStyle name="Normal 22 2 4 2 2 2 2 3" xfId="52484" xr:uid="{00000000-0005-0000-0000-000043740000}"/>
    <cellStyle name="Normal 22 2 4 2 2 2 3" xfId="21212" xr:uid="{00000000-0005-0000-0000-000044740000}"/>
    <cellStyle name="Normal 22 2 4 2 2 2 3 2" xfId="40172" xr:uid="{00000000-0005-0000-0000-000045740000}"/>
    <cellStyle name="Normal 22 2 4 2 2 2 3 3" xfId="58636" xr:uid="{00000000-0005-0000-0000-000046740000}"/>
    <cellStyle name="Normal 22 2 4 2 2 2 4" xfId="27867" xr:uid="{00000000-0005-0000-0000-000047740000}"/>
    <cellStyle name="Normal 22 2 4 2 2 2 5" xfId="46331" xr:uid="{00000000-0005-0000-0000-000048740000}"/>
    <cellStyle name="Normal 22 2 4 2 2 3" xfId="11994" xr:uid="{00000000-0005-0000-0000-000049740000}"/>
    <cellStyle name="Normal 22 2 4 2 2 3 2" xfId="30954" xr:uid="{00000000-0005-0000-0000-00004A740000}"/>
    <cellStyle name="Normal 22 2 4 2 2 3 3" xfId="49418" xr:uid="{00000000-0005-0000-0000-00004B740000}"/>
    <cellStyle name="Normal 22 2 4 2 2 4" xfId="18146" xr:uid="{00000000-0005-0000-0000-00004C740000}"/>
    <cellStyle name="Normal 22 2 4 2 2 4 2" xfId="37106" xr:uid="{00000000-0005-0000-0000-00004D740000}"/>
    <cellStyle name="Normal 22 2 4 2 2 4 3" xfId="55570" xr:uid="{00000000-0005-0000-0000-00004E740000}"/>
    <cellStyle name="Normal 22 2 4 2 2 5" xfId="24801" xr:uid="{00000000-0005-0000-0000-00004F740000}"/>
    <cellStyle name="Normal 22 2 4 2 2 6" xfId="43265" xr:uid="{00000000-0005-0000-0000-000050740000}"/>
    <cellStyle name="Normal 22 2 4 2 3" xfId="7333" xr:uid="{00000000-0005-0000-0000-000051740000}"/>
    <cellStyle name="Normal 22 2 4 2 3 2" xfId="13526" xr:uid="{00000000-0005-0000-0000-000052740000}"/>
    <cellStyle name="Normal 22 2 4 2 3 2 2" xfId="32486" xr:uid="{00000000-0005-0000-0000-000053740000}"/>
    <cellStyle name="Normal 22 2 4 2 3 2 3" xfId="50950" xr:uid="{00000000-0005-0000-0000-000054740000}"/>
    <cellStyle name="Normal 22 2 4 2 3 3" xfId="19678" xr:uid="{00000000-0005-0000-0000-000055740000}"/>
    <cellStyle name="Normal 22 2 4 2 3 3 2" xfId="38638" xr:uid="{00000000-0005-0000-0000-000056740000}"/>
    <cellStyle name="Normal 22 2 4 2 3 3 3" xfId="57102" xr:uid="{00000000-0005-0000-0000-000057740000}"/>
    <cellStyle name="Normal 22 2 4 2 3 4" xfId="26333" xr:uid="{00000000-0005-0000-0000-000058740000}"/>
    <cellStyle name="Normal 22 2 4 2 3 5" xfId="44797" xr:uid="{00000000-0005-0000-0000-000059740000}"/>
    <cellStyle name="Normal 22 2 4 2 4" xfId="10460" xr:uid="{00000000-0005-0000-0000-00005A740000}"/>
    <cellStyle name="Normal 22 2 4 2 4 2" xfId="29420" xr:uid="{00000000-0005-0000-0000-00005B740000}"/>
    <cellStyle name="Normal 22 2 4 2 4 3" xfId="47884" xr:uid="{00000000-0005-0000-0000-00005C740000}"/>
    <cellStyle name="Normal 22 2 4 2 5" xfId="16612" xr:uid="{00000000-0005-0000-0000-00005D740000}"/>
    <cellStyle name="Normal 22 2 4 2 5 2" xfId="35572" xr:uid="{00000000-0005-0000-0000-00005E740000}"/>
    <cellStyle name="Normal 22 2 4 2 5 3" xfId="54036" xr:uid="{00000000-0005-0000-0000-00005F740000}"/>
    <cellStyle name="Normal 22 2 4 2 6" xfId="23267" xr:uid="{00000000-0005-0000-0000-000060740000}"/>
    <cellStyle name="Normal 22 2 4 2 7" xfId="41731" xr:uid="{00000000-0005-0000-0000-000061740000}"/>
    <cellStyle name="Normal 22 2 4 3" xfId="5001" xr:uid="{00000000-0005-0000-0000-000062740000}"/>
    <cellStyle name="Normal 22 2 4 3 2" xfId="8099" xr:uid="{00000000-0005-0000-0000-000063740000}"/>
    <cellStyle name="Normal 22 2 4 3 2 2" xfId="14291" xr:uid="{00000000-0005-0000-0000-000064740000}"/>
    <cellStyle name="Normal 22 2 4 3 2 2 2" xfId="33251" xr:uid="{00000000-0005-0000-0000-000065740000}"/>
    <cellStyle name="Normal 22 2 4 3 2 2 3" xfId="51715" xr:uid="{00000000-0005-0000-0000-000066740000}"/>
    <cellStyle name="Normal 22 2 4 3 2 3" xfId="20443" xr:uid="{00000000-0005-0000-0000-000067740000}"/>
    <cellStyle name="Normal 22 2 4 3 2 3 2" xfId="39403" xr:uid="{00000000-0005-0000-0000-000068740000}"/>
    <cellStyle name="Normal 22 2 4 3 2 3 3" xfId="57867" xr:uid="{00000000-0005-0000-0000-000069740000}"/>
    <cellStyle name="Normal 22 2 4 3 2 4" xfId="27098" xr:uid="{00000000-0005-0000-0000-00006A740000}"/>
    <cellStyle name="Normal 22 2 4 3 2 5" xfId="45562" xr:uid="{00000000-0005-0000-0000-00006B740000}"/>
    <cellStyle name="Normal 22 2 4 3 3" xfId="11225" xr:uid="{00000000-0005-0000-0000-00006C740000}"/>
    <cellStyle name="Normal 22 2 4 3 3 2" xfId="30185" xr:uid="{00000000-0005-0000-0000-00006D740000}"/>
    <cellStyle name="Normal 22 2 4 3 3 3" xfId="48649" xr:uid="{00000000-0005-0000-0000-00006E740000}"/>
    <cellStyle name="Normal 22 2 4 3 4" xfId="17377" xr:uid="{00000000-0005-0000-0000-00006F740000}"/>
    <cellStyle name="Normal 22 2 4 3 4 2" xfId="36337" xr:uid="{00000000-0005-0000-0000-000070740000}"/>
    <cellStyle name="Normal 22 2 4 3 4 3" xfId="54801" xr:uid="{00000000-0005-0000-0000-000071740000}"/>
    <cellStyle name="Normal 22 2 4 3 5" xfId="24032" xr:uid="{00000000-0005-0000-0000-000072740000}"/>
    <cellStyle name="Normal 22 2 4 3 6" xfId="42496" xr:uid="{00000000-0005-0000-0000-000073740000}"/>
    <cellStyle name="Normal 22 2 4 4" xfId="6564" xr:uid="{00000000-0005-0000-0000-000074740000}"/>
    <cellStyle name="Normal 22 2 4 4 2" xfId="12757" xr:uid="{00000000-0005-0000-0000-000075740000}"/>
    <cellStyle name="Normal 22 2 4 4 2 2" xfId="31717" xr:uid="{00000000-0005-0000-0000-000076740000}"/>
    <cellStyle name="Normal 22 2 4 4 2 3" xfId="50181" xr:uid="{00000000-0005-0000-0000-000077740000}"/>
    <cellStyle name="Normal 22 2 4 4 3" xfId="18909" xr:uid="{00000000-0005-0000-0000-000078740000}"/>
    <cellStyle name="Normal 22 2 4 4 3 2" xfId="37869" xr:uid="{00000000-0005-0000-0000-000079740000}"/>
    <cellStyle name="Normal 22 2 4 4 3 3" xfId="56333" xr:uid="{00000000-0005-0000-0000-00007A740000}"/>
    <cellStyle name="Normal 22 2 4 4 4" xfId="25564" xr:uid="{00000000-0005-0000-0000-00007B740000}"/>
    <cellStyle name="Normal 22 2 4 4 5" xfId="44028" xr:uid="{00000000-0005-0000-0000-00007C740000}"/>
    <cellStyle name="Normal 22 2 4 5" xfId="9691" xr:uid="{00000000-0005-0000-0000-00007D740000}"/>
    <cellStyle name="Normal 22 2 4 5 2" xfId="28651" xr:uid="{00000000-0005-0000-0000-00007E740000}"/>
    <cellStyle name="Normal 22 2 4 5 3" xfId="47115" xr:uid="{00000000-0005-0000-0000-00007F740000}"/>
    <cellStyle name="Normal 22 2 4 6" xfId="15843" xr:uid="{00000000-0005-0000-0000-000080740000}"/>
    <cellStyle name="Normal 22 2 4 6 2" xfId="34803" xr:uid="{00000000-0005-0000-0000-000081740000}"/>
    <cellStyle name="Normal 22 2 4 6 3" xfId="53267" xr:uid="{00000000-0005-0000-0000-000082740000}"/>
    <cellStyle name="Normal 22 2 4 7" xfId="22498" xr:uid="{00000000-0005-0000-0000-000083740000}"/>
    <cellStyle name="Normal 22 2 4 8" xfId="40962" xr:uid="{00000000-0005-0000-0000-000084740000}"/>
    <cellStyle name="Normal 22 2 5" xfId="2765" xr:uid="{00000000-0005-0000-0000-000085740000}"/>
    <cellStyle name="Normal 22 2 5 2" xfId="4170" xr:uid="{00000000-0005-0000-0000-000086740000}"/>
    <cellStyle name="Normal 22 2 5 2 2" xfId="5784" xr:uid="{00000000-0005-0000-0000-000087740000}"/>
    <cellStyle name="Normal 22 2 5 2 2 2" xfId="8869" xr:uid="{00000000-0005-0000-0000-000088740000}"/>
    <cellStyle name="Normal 22 2 5 2 2 2 2" xfId="15061" xr:uid="{00000000-0005-0000-0000-000089740000}"/>
    <cellStyle name="Normal 22 2 5 2 2 2 2 2" xfId="34021" xr:uid="{00000000-0005-0000-0000-00008A740000}"/>
    <cellStyle name="Normal 22 2 5 2 2 2 2 3" xfId="52485" xr:uid="{00000000-0005-0000-0000-00008B740000}"/>
    <cellStyle name="Normal 22 2 5 2 2 2 3" xfId="21213" xr:uid="{00000000-0005-0000-0000-00008C740000}"/>
    <cellStyle name="Normal 22 2 5 2 2 2 3 2" xfId="40173" xr:uid="{00000000-0005-0000-0000-00008D740000}"/>
    <cellStyle name="Normal 22 2 5 2 2 2 3 3" xfId="58637" xr:uid="{00000000-0005-0000-0000-00008E740000}"/>
    <cellStyle name="Normal 22 2 5 2 2 2 4" xfId="27868" xr:uid="{00000000-0005-0000-0000-00008F740000}"/>
    <cellStyle name="Normal 22 2 5 2 2 2 5" xfId="46332" xr:uid="{00000000-0005-0000-0000-000090740000}"/>
    <cellStyle name="Normal 22 2 5 2 2 3" xfId="11995" xr:uid="{00000000-0005-0000-0000-000091740000}"/>
    <cellStyle name="Normal 22 2 5 2 2 3 2" xfId="30955" xr:uid="{00000000-0005-0000-0000-000092740000}"/>
    <cellStyle name="Normal 22 2 5 2 2 3 3" xfId="49419" xr:uid="{00000000-0005-0000-0000-000093740000}"/>
    <cellStyle name="Normal 22 2 5 2 2 4" xfId="18147" xr:uid="{00000000-0005-0000-0000-000094740000}"/>
    <cellStyle name="Normal 22 2 5 2 2 4 2" xfId="37107" xr:uid="{00000000-0005-0000-0000-000095740000}"/>
    <cellStyle name="Normal 22 2 5 2 2 4 3" xfId="55571" xr:uid="{00000000-0005-0000-0000-000096740000}"/>
    <cellStyle name="Normal 22 2 5 2 2 5" xfId="24802" xr:uid="{00000000-0005-0000-0000-000097740000}"/>
    <cellStyle name="Normal 22 2 5 2 2 6" xfId="43266" xr:uid="{00000000-0005-0000-0000-000098740000}"/>
    <cellStyle name="Normal 22 2 5 2 3" xfId="7334" xr:uid="{00000000-0005-0000-0000-000099740000}"/>
    <cellStyle name="Normal 22 2 5 2 3 2" xfId="13527" xr:uid="{00000000-0005-0000-0000-00009A740000}"/>
    <cellStyle name="Normal 22 2 5 2 3 2 2" xfId="32487" xr:uid="{00000000-0005-0000-0000-00009B740000}"/>
    <cellStyle name="Normal 22 2 5 2 3 2 3" xfId="50951" xr:uid="{00000000-0005-0000-0000-00009C740000}"/>
    <cellStyle name="Normal 22 2 5 2 3 3" xfId="19679" xr:uid="{00000000-0005-0000-0000-00009D740000}"/>
    <cellStyle name="Normal 22 2 5 2 3 3 2" xfId="38639" xr:uid="{00000000-0005-0000-0000-00009E740000}"/>
    <cellStyle name="Normal 22 2 5 2 3 3 3" xfId="57103" xr:uid="{00000000-0005-0000-0000-00009F740000}"/>
    <cellStyle name="Normal 22 2 5 2 3 4" xfId="26334" xr:uid="{00000000-0005-0000-0000-0000A0740000}"/>
    <cellStyle name="Normal 22 2 5 2 3 5" xfId="44798" xr:uid="{00000000-0005-0000-0000-0000A1740000}"/>
    <cellStyle name="Normal 22 2 5 2 4" xfId="10461" xr:uid="{00000000-0005-0000-0000-0000A2740000}"/>
    <cellStyle name="Normal 22 2 5 2 4 2" xfId="29421" xr:uid="{00000000-0005-0000-0000-0000A3740000}"/>
    <cellStyle name="Normal 22 2 5 2 4 3" xfId="47885" xr:uid="{00000000-0005-0000-0000-0000A4740000}"/>
    <cellStyle name="Normal 22 2 5 2 5" xfId="16613" xr:uid="{00000000-0005-0000-0000-0000A5740000}"/>
    <cellStyle name="Normal 22 2 5 2 5 2" xfId="35573" xr:uid="{00000000-0005-0000-0000-0000A6740000}"/>
    <cellStyle name="Normal 22 2 5 2 5 3" xfId="54037" xr:uid="{00000000-0005-0000-0000-0000A7740000}"/>
    <cellStyle name="Normal 22 2 5 2 6" xfId="23268" xr:uid="{00000000-0005-0000-0000-0000A8740000}"/>
    <cellStyle name="Normal 22 2 5 2 7" xfId="41732" xr:uid="{00000000-0005-0000-0000-0000A9740000}"/>
    <cellStyle name="Normal 22 2 5 3" xfId="5002" xr:uid="{00000000-0005-0000-0000-0000AA740000}"/>
    <cellStyle name="Normal 22 2 5 3 2" xfId="8100" xr:uid="{00000000-0005-0000-0000-0000AB740000}"/>
    <cellStyle name="Normal 22 2 5 3 2 2" xfId="14292" xr:uid="{00000000-0005-0000-0000-0000AC740000}"/>
    <cellStyle name="Normal 22 2 5 3 2 2 2" xfId="33252" xr:uid="{00000000-0005-0000-0000-0000AD740000}"/>
    <cellStyle name="Normal 22 2 5 3 2 2 3" xfId="51716" xr:uid="{00000000-0005-0000-0000-0000AE740000}"/>
    <cellStyle name="Normal 22 2 5 3 2 3" xfId="20444" xr:uid="{00000000-0005-0000-0000-0000AF740000}"/>
    <cellStyle name="Normal 22 2 5 3 2 3 2" xfId="39404" xr:uid="{00000000-0005-0000-0000-0000B0740000}"/>
    <cellStyle name="Normal 22 2 5 3 2 3 3" xfId="57868" xr:uid="{00000000-0005-0000-0000-0000B1740000}"/>
    <cellStyle name="Normal 22 2 5 3 2 4" xfId="27099" xr:uid="{00000000-0005-0000-0000-0000B2740000}"/>
    <cellStyle name="Normal 22 2 5 3 2 5" xfId="45563" xr:uid="{00000000-0005-0000-0000-0000B3740000}"/>
    <cellStyle name="Normal 22 2 5 3 3" xfId="11226" xr:uid="{00000000-0005-0000-0000-0000B4740000}"/>
    <cellStyle name="Normal 22 2 5 3 3 2" xfId="30186" xr:uid="{00000000-0005-0000-0000-0000B5740000}"/>
    <cellStyle name="Normal 22 2 5 3 3 3" xfId="48650" xr:uid="{00000000-0005-0000-0000-0000B6740000}"/>
    <cellStyle name="Normal 22 2 5 3 4" xfId="17378" xr:uid="{00000000-0005-0000-0000-0000B7740000}"/>
    <cellStyle name="Normal 22 2 5 3 4 2" xfId="36338" xr:uid="{00000000-0005-0000-0000-0000B8740000}"/>
    <cellStyle name="Normal 22 2 5 3 4 3" xfId="54802" xr:uid="{00000000-0005-0000-0000-0000B9740000}"/>
    <cellStyle name="Normal 22 2 5 3 5" xfId="24033" xr:uid="{00000000-0005-0000-0000-0000BA740000}"/>
    <cellStyle name="Normal 22 2 5 3 6" xfId="42497" xr:uid="{00000000-0005-0000-0000-0000BB740000}"/>
    <cellStyle name="Normal 22 2 5 4" xfId="6565" xr:uid="{00000000-0005-0000-0000-0000BC740000}"/>
    <cellStyle name="Normal 22 2 5 4 2" xfId="12758" xr:uid="{00000000-0005-0000-0000-0000BD740000}"/>
    <cellStyle name="Normal 22 2 5 4 2 2" xfId="31718" xr:uid="{00000000-0005-0000-0000-0000BE740000}"/>
    <cellStyle name="Normal 22 2 5 4 2 3" xfId="50182" xr:uid="{00000000-0005-0000-0000-0000BF740000}"/>
    <cellStyle name="Normal 22 2 5 4 3" xfId="18910" xr:uid="{00000000-0005-0000-0000-0000C0740000}"/>
    <cellStyle name="Normal 22 2 5 4 3 2" xfId="37870" xr:uid="{00000000-0005-0000-0000-0000C1740000}"/>
    <cellStyle name="Normal 22 2 5 4 3 3" xfId="56334" xr:uid="{00000000-0005-0000-0000-0000C2740000}"/>
    <cellStyle name="Normal 22 2 5 4 4" xfId="25565" xr:uid="{00000000-0005-0000-0000-0000C3740000}"/>
    <cellStyle name="Normal 22 2 5 4 5" xfId="44029" xr:uid="{00000000-0005-0000-0000-0000C4740000}"/>
    <cellStyle name="Normal 22 2 5 5" xfId="9692" xr:uid="{00000000-0005-0000-0000-0000C5740000}"/>
    <cellStyle name="Normal 22 2 5 5 2" xfId="28652" xr:uid="{00000000-0005-0000-0000-0000C6740000}"/>
    <cellStyle name="Normal 22 2 5 5 3" xfId="47116" xr:uid="{00000000-0005-0000-0000-0000C7740000}"/>
    <cellStyle name="Normal 22 2 5 6" xfId="15844" xr:uid="{00000000-0005-0000-0000-0000C8740000}"/>
    <cellStyle name="Normal 22 2 5 6 2" xfId="34804" xr:uid="{00000000-0005-0000-0000-0000C9740000}"/>
    <cellStyle name="Normal 22 2 5 6 3" xfId="53268" xr:uid="{00000000-0005-0000-0000-0000CA740000}"/>
    <cellStyle name="Normal 22 2 5 7" xfId="22499" xr:uid="{00000000-0005-0000-0000-0000CB740000}"/>
    <cellStyle name="Normal 22 2 5 8" xfId="40963" xr:uid="{00000000-0005-0000-0000-0000CC740000}"/>
    <cellStyle name="Normal 22 2 6" xfId="2766" xr:uid="{00000000-0005-0000-0000-0000CD740000}"/>
    <cellStyle name="Normal 22 2 7" xfId="4166" xr:uid="{00000000-0005-0000-0000-0000CE740000}"/>
    <cellStyle name="Normal 22 2 7 2" xfId="5780" xr:uid="{00000000-0005-0000-0000-0000CF740000}"/>
    <cellStyle name="Normal 22 2 7 2 2" xfId="8865" xr:uid="{00000000-0005-0000-0000-0000D0740000}"/>
    <cellStyle name="Normal 22 2 7 2 2 2" xfId="15057" xr:uid="{00000000-0005-0000-0000-0000D1740000}"/>
    <cellStyle name="Normal 22 2 7 2 2 2 2" xfId="34017" xr:uid="{00000000-0005-0000-0000-0000D2740000}"/>
    <cellStyle name="Normal 22 2 7 2 2 2 3" xfId="52481" xr:uid="{00000000-0005-0000-0000-0000D3740000}"/>
    <cellStyle name="Normal 22 2 7 2 2 3" xfId="21209" xr:uid="{00000000-0005-0000-0000-0000D4740000}"/>
    <cellStyle name="Normal 22 2 7 2 2 3 2" xfId="40169" xr:uid="{00000000-0005-0000-0000-0000D5740000}"/>
    <cellStyle name="Normal 22 2 7 2 2 3 3" xfId="58633" xr:uid="{00000000-0005-0000-0000-0000D6740000}"/>
    <cellStyle name="Normal 22 2 7 2 2 4" xfId="27864" xr:uid="{00000000-0005-0000-0000-0000D7740000}"/>
    <cellStyle name="Normal 22 2 7 2 2 5" xfId="46328" xr:uid="{00000000-0005-0000-0000-0000D8740000}"/>
    <cellStyle name="Normal 22 2 7 2 3" xfId="11991" xr:uid="{00000000-0005-0000-0000-0000D9740000}"/>
    <cellStyle name="Normal 22 2 7 2 3 2" xfId="30951" xr:uid="{00000000-0005-0000-0000-0000DA740000}"/>
    <cellStyle name="Normal 22 2 7 2 3 3" xfId="49415" xr:uid="{00000000-0005-0000-0000-0000DB740000}"/>
    <cellStyle name="Normal 22 2 7 2 4" xfId="18143" xr:uid="{00000000-0005-0000-0000-0000DC740000}"/>
    <cellStyle name="Normal 22 2 7 2 4 2" xfId="37103" xr:uid="{00000000-0005-0000-0000-0000DD740000}"/>
    <cellStyle name="Normal 22 2 7 2 4 3" xfId="55567" xr:uid="{00000000-0005-0000-0000-0000DE740000}"/>
    <cellStyle name="Normal 22 2 7 2 5" xfId="24798" xr:uid="{00000000-0005-0000-0000-0000DF740000}"/>
    <cellStyle name="Normal 22 2 7 2 6" xfId="43262" xr:uid="{00000000-0005-0000-0000-0000E0740000}"/>
    <cellStyle name="Normal 22 2 7 3" xfId="7330" xr:uid="{00000000-0005-0000-0000-0000E1740000}"/>
    <cellStyle name="Normal 22 2 7 3 2" xfId="13523" xr:uid="{00000000-0005-0000-0000-0000E2740000}"/>
    <cellStyle name="Normal 22 2 7 3 2 2" xfId="32483" xr:uid="{00000000-0005-0000-0000-0000E3740000}"/>
    <cellStyle name="Normal 22 2 7 3 2 3" xfId="50947" xr:uid="{00000000-0005-0000-0000-0000E4740000}"/>
    <cellStyle name="Normal 22 2 7 3 3" xfId="19675" xr:uid="{00000000-0005-0000-0000-0000E5740000}"/>
    <cellStyle name="Normal 22 2 7 3 3 2" xfId="38635" xr:uid="{00000000-0005-0000-0000-0000E6740000}"/>
    <cellStyle name="Normal 22 2 7 3 3 3" xfId="57099" xr:uid="{00000000-0005-0000-0000-0000E7740000}"/>
    <cellStyle name="Normal 22 2 7 3 4" xfId="26330" xr:uid="{00000000-0005-0000-0000-0000E8740000}"/>
    <cellStyle name="Normal 22 2 7 3 5" xfId="44794" xr:uid="{00000000-0005-0000-0000-0000E9740000}"/>
    <cellStyle name="Normal 22 2 7 4" xfId="10457" xr:uid="{00000000-0005-0000-0000-0000EA740000}"/>
    <cellStyle name="Normal 22 2 7 4 2" xfId="29417" xr:uid="{00000000-0005-0000-0000-0000EB740000}"/>
    <cellStyle name="Normal 22 2 7 4 3" xfId="47881" xr:uid="{00000000-0005-0000-0000-0000EC740000}"/>
    <cellStyle name="Normal 22 2 7 5" xfId="16609" xr:uid="{00000000-0005-0000-0000-0000ED740000}"/>
    <cellStyle name="Normal 22 2 7 5 2" xfId="35569" xr:uid="{00000000-0005-0000-0000-0000EE740000}"/>
    <cellStyle name="Normal 22 2 7 5 3" xfId="54033" xr:uid="{00000000-0005-0000-0000-0000EF740000}"/>
    <cellStyle name="Normal 22 2 7 6" xfId="23264" xr:uid="{00000000-0005-0000-0000-0000F0740000}"/>
    <cellStyle name="Normal 22 2 7 7" xfId="41728" xr:uid="{00000000-0005-0000-0000-0000F1740000}"/>
    <cellStyle name="Normal 22 2 8" xfId="4998" xr:uid="{00000000-0005-0000-0000-0000F2740000}"/>
    <cellStyle name="Normal 22 2 8 2" xfId="8096" xr:uid="{00000000-0005-0000-0000-0000F3740000}"/>
    <cellStyle name="Normal 22 2 8 2 2" xfId="14288" xr:uid="{00000000-0005-0000-0000-0000F4740000}"/>
    <cellStyle name="Normal 22 2 8 2 2 2" xfId="33248" xr:uid="{00000000-0005-0000-0000-0000F5740000}"/>
    <cellStyle name="Normal 22 2 8 2 2 3" xfId="51712" xr:uid="{00000000-0005-0000-0000-0000F6740000}"/>
    <cellStyle name="Normal 22 2 8 2 3" xfId="20440" xr:uid="{00000000-0005-0000-0000-0000F7740000}"/>
    <cellStyle name="Normal 22 2 8 2 3 2" xfId="39400" xr:uid="{00000000-0005-0000-0000-0000F8740000}"/>
    <cellStyle name="Normal 22 2 8 2 3 3" xfId="57864" xr:uid="{00000000-0005-0000-0000-0000F9740000}"/>
    <cellStyle name="Normal 22 2 8 2 4" xfId="27095" xr:uid="{00000000-0005-0000-0000-0000FA740000}"/>
    <cellStyle name="Normal 22 2 8 2 5" xfId="45559" xr:uid="{00000000-0005-0000-0000-0000FB740000}"/>
    <cellStyle name="Normal 22 2 8 3" xfId="11222" xr:uid="{00000000-0005-0000-0000-0000FC740000}"/>
    <cellStyle name="Normal 22 2 8 3 2" xfId="30182" xr:uid="{00000000-0005-0000-0000-0000FD740000}"/>
    <cellStyle name="Normal 22 2 8 3 3" xfId="48646" xr:uid="{00000000-0005-0000-0000-0000FE740000}"/>
    <cellStyle name="Normal 22 2 8 4" xfId="17374" xr:uid="{00000000-0005-0000-0000-0000FF740000}"/>
    <cellStyle name="Normal 22 2 8 4 2" xfId="36334" xr:uid="{00000000-0005-0000-0000-000000750000}"/>
    <cellStyle name="Normal 22 2 8 4 3" xfId="54798" xr:uid="{00000000-0005-0000-0000-000001750000}"/>
    <cellStyle name="Normal 22 2 8 5" xfId="24029" xr:uid="{00000000-0005-0000-0000-000002750000}"/>
    <cellStyle name="Normal 22 2 8 6" xfId="42493" xr:uid="{00000000-0005-0000-0000-000003750000}"/>
    <cellStyle name="Normal 22 2 9" xfId="6561" xr:uid="{00000000-0005-0000-0000-000004750000}"/>
    <cellStyle name="Normal 22 2 9 2" xfId="12754" xr:uid="{00000000-0005-0000-0000-000005750000}"/>
    <cellStyle name="Normal 22 2 9 2 2" xfId="31714" xr:uid="{00000000-0005-0000-0000-000006750000}"/>
    <cellStyle name="Normal 22 2 9 2 3" xfId="50178" xr:uid="{00000000-0005-0000-0000-000007750000}"/>
    <cellStyle name="Normal 22 2 9 3" xfId="18906" xr:uid="{00000000-0005-0000-0000-000008750000}"/>
    <cellStyle name="Normal 22 2 9 3 2" xfId="37866" xr:uid="{00000000-0005-0000-0000-000009750000}"/>
    <cellStyle name="Normal 22 2 9 3 3" xfId="56330" xr:uid="{00000000-0005-0000-0000-00000A750000}"/>
    <cellStyle name="Normal 22 2 9 4" xfId="25561" xr:uid="{00000000-0005-0000-0000-00000B750000}"/>
    <cellStyle name="Normal 22 2 9 5" xfId="44025" xr:uid="{00000000-0005-0000-0000-00000C750000}"/>
    <cellStyle name="Normal 22 3" xfId="2767" xr:uid="{00000000-0005-0000-0000-00000D750000}"/>
    <cellStyle name="Normal 22 3 2" xfId="4171" xr:uid="{00000000-0005-0000-0000-00000E750000}"/>
    <cellStyle name="Normal 22 3 2 2" xfId="5785" xr:uid="{00000000-0005-0000-0000-00000F750000}"/>
    <cellStyle name="Normal 22 3 2 2 2" xfId="8870" xr:uid="{00000000-0005-0000-0000-000010750000}"/>
    <cellStyle name="Normal 22 3 2 2 2 2" xfId="15062" xr:uid="{00000000-0005-0000-0000-000011750000}"/>
    <cellStyle name="Normal 22 3 2 2 2 2 2" xfId="34022" xr:uid="{00000000-0005-0000-0000-000012750000}"/>
    <cellStyle name="Normal 22 3 2 2 2 2 3" xfId="52486" xr:uid="{00000000-0005-0000-0000-000013750000}"/>
    <cellStyle name="Normal 22 3 2 2 2 3" xfId="21214" xr:uid="{00000000-0005-0000-0000-000014750000}"/>
    <cellStyle name="Normal 22 3 2 2 2 3 2" xfId="40174" xr:uid="{00000000-0005-0000-0000-000015750000}"/>
    <cellStyle name="Normal 22 3 2 2 2 3 3" xfId="58638" xr:uid="{00000000-0005-0000-0000-000016750000}"/>
    <cellStyle name="Normal 22 3 2 2 2 4" xfId="27869" xr:uid="{00000000-0005-0000-0000-000017750000}"/>
    <cellStyle name="Normal 22 3 2 2 2 5" xfId="46333" xr:uid="{00000000-0005-0000-0000-000018750000}"/>
    <cellStyle name="Normal 22 3 2 2 3" xfId="11996" xr:uid="{00000000-0005-0000-0000-000019750000}"/>
    <cellStyle name="Normal 22 3 2 2 3 2" xfId="30956" xr:uid="{00000000-0005-0000-0000-00001A750000}"/>
    <cellStyle name="Normal 22 3 2 2 3 3" xfId="49420" xr:uid="{00000000-0005-0000-0000-00001B750000}"/>
    <cellStyle name="Normal 22 3 2 2 4" xfId="18148" xr:uid="{00000000-0005-0000-0000-00001C750000}"/>
    <cellStyle name="Normal 22 3 2 2 4 2" xfId="37108" xr:uid="{00000000-0005-0000-0000-00001D750000}"/>
    <cellStyle name="Normal 22 3 2 2 4 3" xfId="55572" xr:uid="{00000000-0005-0000-0000-00001E750000}"/>
    <cellStyle name="Normal 22 3 2 2 5" xfId="24803" xr:uid="{00000000-0005-0000-0000-00001F750000}"/>
    <cellStyle name="Normal 22 3 2 2 6" xfId="43267" xr:uid="{00000000-0005-0000-0000-000020750000}"/>
    <cellStyle name="Normal 22 3 2 3" xfId="7335" xr:uid="{00000000-0005-0000-0000-000021750000}"/>
    <cellStyle name="Normal 22 3 2 3 2" xfId="13528" xr:uid="{00000000-0005-0000-0000-000022750000}"/>
    <cellStyle name="Normal 22 3 2 3 2 2" xfId="32488" xr:uid="{00000000-0005-0000-0000-000023750000}"/>
    <cellStyle name="Normal 22 3 2 3 2 3" xfId="50952" xr:uid="{00000000-0005-0000-0000-000024750000}"/>
    <cellStyle name="Normal 22 3 2 3 3" xfId="19680" xr:uid="{00000000-0005-0000-0000-000025750000}"/>
    <cellStyle name="Normal 22 3 2 3 3 2" xfId="38640" xr:uid="{00000000-0005-0000-0000-000026750000}"/>
    <cellStyle name="Normal 22 3 2 3 3 3" xfId="57104" xr:uid="{00000000-0005-0000-0000-000027750000}"/>
    <cellStyle name="Normal 22 3 2 3 4" xfId="26335" xr:uid="{00000000-0005-0000-0000-000028750000}"/>
    <cellStyle name="Normal 22 3 2 3 5" xfId="44799" xr:uid="{00000000-0005-0000-0000-000029750000}"/>
    <cellStyle name="Normal 22 3 2 4" xfId="10462" xr:uid="{00000000-0005-0000-0000-00002A750000}"/>
    <cellStyle name="Normal 22 3 2 4 2" xfId="29422" xr:uid="{00000000-0005-0000-0000-00002B750000}"/>
    <cellStyle name="Normal 22 3 2 4 3" xfId="47886" xr:uid="{00000000-0005-0000-0000-00002C750000}"/>
    <cellStyle name="Normal 22 3 2 5" xfId="16614" xr:uid="{00000000-0005-0000-0000-00002D750000}"/>
    <cellStyle name="Normal 22 3 2 5 2" xfId="35574" xr:uid="{00000000-0005-0000-0000-00002E750000}"/>
    <cellStyle name="Normal 22 3 2 5 3" xfId="54038" xr:uid="{00000000-0005-0000-0000-00002F750000}"/>
    <cellStyle name="Normal 22 3 2 6" xfId="23269" xr:uid="{00000000-0005-0000-0000-000030750000}"/>
    <cellStyle name="Normal 22 3 2 7" xfId="41733" xr:uid="{00000000-0005-0000-0000-000031750000}"/>
    <cellStyle name="Normal 22 3 3" xfId="5003" xr:uid="{00000000-0005-0000-0000-000032750000}"/>
    <cellStyle name="Normal 22 3 3 2" xfId="8101" xr:uid="{00000000-0005-0000-0000-000033750000}"/>
    <cellStyle name="Normal 22 3 3 2 2" xfId="14293" xr:uid="{00000000-0005-0000-0000-000034750000}"/>
    <cellStyle name="Normal 22 3 3 2 2 2" xfId="33253" xr:uid="{00000000-0005-0000-0000-000035750000}"/>
    <cellStyle name="Normal 22 3 3 2 2 3" xfId="51717" xr:uid="{00000000-0005-0000-0000-000036750000}"/>
    <cellStyle name="Normal 22 3 3 2 3" xfId="20445" xr:uid="{00000000-0005-0000-0000-000037750000}"/>
    <cellStyle name="Normal 22 3 3 2 3 2" xfId="39405" xr:uid="{00000000-0005-0000-0000-000038750000}"/>
    <cellStyle name="Normal 22 3 3 2 3 3" xfId="57869" xr:uid="{00000000-0005-0000-0000-000039750000}"/>
    <cellStyle name="Normal 22 3 3 2 4" xfId="27100" xr:uid="{00000000-0005-0000-0000-00003A750000}"/>
    <cellStyle name="Normal 22 3 3 2 5" xfId="45564" xr:uid="{00000000-0005-0000-0000-00003B750000}"/>
    <cellStyle name="Normal 22 3 3 3" xfId="11227" xr:uid="{00000000-0005-0000-0000-00003C750000}"/>
    <cellStyle name="Normal 22 3 3 3 2" xfId="30187" xr:uid="{00000000-0005-0000-0000-00003D750000}"/>
    <cellStyle name="Normal 22 3 3 3 3" xfId="48651" xr:uid="{00000000-0005-0000-0000-00003E750000}"/>
    <cellStyle name="Normal 22 3 3 4" xfId="17379" xr:uid="{00000000-0005-0000-0000-00003F750000}"/>
    <cellStyle name="Normal 22 3 3 4 2" xfId="36339" xr:uid="{00000000-0005-0000-0000-000040750000}"/>
    <cellStyle name="Normal 22 3 3 4 3" xfId="54803" xr:uid="{00000000-0005-0000-0000-000041750000}"/>
    <cellStyle name="Normal 22 3 3 5" xfId="24034" xr:uid="{00000000-0005-0000-0000-000042750000}"/>
    <cellStyle name="Normal 22 3 3 6" xfId="42498" xr:uid="{00000000-0005-0000-0000-000043750000}"/>
    <cellStyle name="Normal 22 3 4" xfId="6566" xr:uid="{00000000-0005-0000-0000-000044750000}"/>
    <cellStyle name="Normal 22 3 4 2" xfId="12759" xr:uid="{00000000-0005-0000-0000-000045750000}"/>
    <cellStyle name="Normal 22 3 4 2 2" xfId="31719" xr:uid="{00000000-0005-0000-0000-000046750000}"/>
    <cellStyle name="Normal 22 3 4 2 3" xfId="50183" xr:uid="{00000000-0005-0000-0000-000047750000}"/>
    <cellStyle name="Normal 22 3 4 3" xfId="18911" xr:uid="{00000000-0005-0000-0000-000048750000}"/>
    <cellStyle name="Normal 22 3 4 3 2" xfId="37871" xr:uid="{00000000-0005-0000-0000-000049750000}"/>
    <cellStyle name="Normal 22 3 4 3 3" xfId="56335" xr:uid="{00000000-0005-0000-0000-00004A750000}"/>
    <cellStyle name="Normal 22 3 4 4" xfId="25566" xr:uid="{00000000-0005-0000-0000-00004B750000}"/>
    <cellStyle name="Normal 22 3 4 5" xfId="44030" xr:uid="{00000000-0005-0000-0000-00004C750000}"/>
    <cellStyle name="Normal 22 3 5" xfId="9693" xr:uid="{00000000-0005-0000-0000-00004D750000}"/>
    <cellStyle name="Normal 22 3 5 2" xfId="28653" xr:uid="{00000000-0005-0000-0000-00004E750000}"/>
    <cellStyle name="Normal 22 3 5 3" xfId="47117" xr:uid="{00000000-0005-0000-0000-00004F750000}"/>
    <cellStyle name="Normal 22 3 6" xfId="15845" xr:uid="{00000000-0005-0000-0000-000050750000}"/>
    <cellStyle name="Normal 22 3 6 2" xfId="34805" xr:uid="{00000000-0005-0000-0000-000051750000}"/>
    <cellStyle name="Normal 22 3 6 3" xfId="53269" xr:uid="{00000000-0005-0000-0000-000052750000}"/>
    <cellStyle name="Normal 22 3 7" xfId="22500" xr:uid="{00000000-0005-0000-0000-000053750000}"/>
    <cellStyle name="Normal 22 3 8" xfId="40964" xr:uid="{00000000-0005-0000-0000-000054750000}"/>
    <cellStyle name="Normal 22 4" xfId="2768" xr:uid="{00000000-0005-0000-0000-000055750000}"/>
    <cellStyle name="Normal 22 4 2" xfId="4172" xr:uid="{00000000-0005-0000-0000-000056750000}"/>
    <cellStyle name="Normal 22 4 2 2" xfId="5786" xr:uid="{00000000-0005-0000-0000-000057750000}"/>
    <cellStyle name="Normal 22 4 2 2 2" xfId="8871" xr:uid="{00000000-0005-0000-0000-000058750000}"/>
    <cellStyle name="Normal 22 4 2 2 2 2" xfId="15063" xr:uid="{00000000-0005-0000-0000-000059750000}"/>
    <cellStyle name="Normal 22 4 2 2 2 2 2" xfId="34023" xr:uid="{00000000-0005-0000-0000-00005A750000}"/>
    <cellStyle name="Normal 22 4 2 2 2 2 3" xfId="52487" xr:uid="{00000000-0005-0000-0000-00005B750000}"/>
    <cellStyle name="Normal 22 4 2 2 2 3" xfId="21215" xr:uid="{00000000-0005-0000-0000-00005C750000}"/>
    <cellStyle name="Normal 22 4 2 2 2 3 2" xfId="40175" xr:uid="{00000000-0005-0000-0000-00005D750000}"/>
    <cellStyle name="Normal 22 4 2 2 2 3 3" xfId="58639" xr:uid="{00000000-0005-0000-0000-00005E750000}"/>
    <cellStyle name="Normal 22 4 2 2 2 4" xfId="27870" xr:uid="{00000000-0005-0000-0000-00005F750000}"/>
    <cellStyle name="Normal 22 4 2 2 2 5" xfId="46334" xr:uid="{00000000-0005-0000-0000-000060750000}"/>
    <cellStyle name="Normal 22 4 2 2 3" xfId="11997" xr:uid="{00000000-0005-0000-0000-000061750000}"/>
    <cellStyle name="Normal 22 4 2 2 3 2" xfId="30957" xr:uid="{00000000-0005-0000-0000-000062750000}"/>
    <cellStyle name="Normal 22 4 2 2 3 3" xfId="49421" xr:uid="{00000000-0005-0000-0000-000063750000}"/>
    <cellStyle name="Normal 22 4 2 2 4" xfId="18149" xr:uid="{00000000-0005-0000-0000-000064750000}"/>
    <cellStyle name="Normal 22 4 2 2 4 2" xfId="37109" xr:uid="{00000000-0005-0000-0000-000065750000}"/>
    <cellStyle name="Normal 22 4 2 2 4 3" xfId="55573" xr:uid="{00000000-0005-0000-0000-000066750000}"/>
    <cellStyle name="Normal 22 4 2 2 5" xfId="24804" xr:uid="{00000000-0005-0000-0000-000067750000}"/>
    <cellStyle name="Normal 22 4 2 2 6" xfId="43268" xr:uid="{00000000-0005-0000-0000-000068750000}"/>
    <cellStyle name="Normal 22 4 2 3" xfId="7336" xr:uid="{00000000-0005-0000-0000-000069750000}"/>
    <cellStyle name="Normal 22 4 2 3 2" xfId="13529" xr:uid="{00000000-0005-0000-0000-00006A750000}"/>
    <cellStyle name="Normal 22 4 2 3 2 2" xfId="32489" xr:uid="{00000000-0005-0000-0000-00006B750000}"/>
    <cellStyle name="Normal 22 4 2 3 2 3" xfId="50953" xr:uid="{00000000-0005-0000-0000-00006C750000}"/>
    <cellStyle name="Normal 22 4 2 3 3" xfId="19681" xr:uid="{00000000-0005-0000-0000-00006D750000}"/>
    <cellStyle name="Normal 22 4 2 3 3 2" xfId="38641" xr:uid="{00000000-0005-0000-0000-00006E750000}"/>
    <cellStyle name="Normal 22 4 2 3 3 3" xfId="57105" xr:uid="{00000000-0005-0000-0000-00006F750000}"/>
    <cellStyle name="Normal 22 4 2 3 4" xfId="26336" xr:uid="{00000000-0005-0000-0000-000070750000}"/>
    <cellStyle name="Normal 22 4 2 3 5" xfId="44800" xr:uid="{00000000-0005-0000-0000-000071750000}"/>
    <cellStyle name="Normal 22 4 2 4" xfId="10463" xr:uid="{00000000-0005-0000-0000-000072750000}"/>
    <cellStyle name="Normal 22 4 2 4 2" xfId="29423" xr:uid="{00000000-0005-0000-0000-000073750000}"/>
    <cellStyle name="Normal 22 4 2 4 3" xfId="47887" xr:uid="{00000000-0005-0000-0000-000074750000}"/>
    <cellStyle name="Normal 22 4 2 5" xfId="16615" xr:uid="{00000000-0005-0000-0000-000075750000}"/>
    <cellStyle name="Normal 22 4 2 5 2" xfId="35575" xr:uid="{00000000-0005-0000-0000-000076750000}"/>
    <cellStyle name="Normal 22 4 2 5 3" xfId="54039" xr:uid="{00000000-0005-0000-0000-000077750000}"/>
    <cellStyle name="Normal 22 4 2 6" xfId="23270" xr:uid="{00000000-0005-0000-0000-000078750000}"/>
    <cellStyle name="Normal 22 4 2 7" xfId="41734" xr:uid="{00000000-0005-0000-0000-000079750000}"/>
    <cellStyle name="Normal 22 4 3" xfId="5004" xr:uid="{00000000-0005-0000-0000-00007A750000}"/>
    <cellStyle name="Normal 22 4 3 2" xfId="8102" xr:uid="{00000000-0005-0000-0000-00007B750000}"/>
    <cellStyle name="Normal 22 4 3 2 2" xfId="14294" xr:uid="{00000000-0005-0000-0000-00007C750000}"/>
    <cellStyle name="Normal 22 4 3 2 2 2" xfId="33254" xr:uid="{00000000-0005-0000-0000-00007D750000}"/>
    <cellStyle name="Normal 22 4 3 2 2 3" xfId="51718" xr:uid="{00000000-0005-0000-0000-00007E750000}"/>
    <cellStyle name="Normal 22 4 3 2 3" xfId="20446" xr:uid="{00000000-0005-0000-0000-00007F750000}"/>
    <cellStyle name="Normal 22 4 3 2 3 2" xfId="39406" xr:uid="{00000000-0005-0000-0000-000080750000}"/>
    <cellStyle name="Normal 22 4 3 2 3 3" xfId="57870" xr:uid="{00000000-0005-0000-0000-000081750000}"/>
    <cellStyle name="Normal 22 4 3 2 4" xfId="27101" xr:uid="{00000000-0005-0000-0000-000082750000}"/>
    <cellStyle name="Normal 22 4 3 2 5" xfId="45565" xr:uid="{00000000-0005-0000-0000-000083750000}"/>
    <cellStyle name="Normal 22 4 3 3" xfId="11228" xr:uid="{00000000-0005-0000-0000-000084750000}"/>
    <cellStyle name="Normal 22 4 3 3 2" xfId="30188" xr:uid="{00000000-0005-0000-0000-000085750000}"/>
    <cellStyle name="Normal 22 4 3 3 3" xfId="48652" xr:uid="{00000000-0005-0000-0000-000086750000}"/>
    <cellStyle name="Normal 22 4 3 4" xfId="17380" xr:uid="{00000000-0005-0000-0000-000087750000}"/>
    <cellStyle name="Normal 22 4 3 4 2" xfId="36340" xr:uid="{00000000-0005-0000-0000-000088750000}"/>
    <cellStyle name="Normal 22 4 3 4 3" xfId="54804" xr:uid="{00000000-0005-0000-0000-000089750000}"/>
    <cellStyle name="Normal 22 4 3 5" xfId="24035" xr:uid="{00000000-0005-0000-0000-00008A750000}"/>
    <cellStyle name="Normal 22 4 3 6" xfId="42499" xr:uid="{00000000-0005-0000-0000-00008B750000}"/>
    <cellStyle name="Normal 22 4 4" xfId="6567" xr:uid="{00000000-0005-0000-0000-00008C750000}"/>
    <cellStyle name="Normal 22 4 4 2" xfId="12760" xr:uid="{00000000-0005-0000-0000-00008D750000}"/>
    <cellStyle name="Normal 22 4 4 2 2" xfId="31720" xr:uid="{00000000-0005-0000-0000-00008E750000}"/>
    <cellStyle name="Normal 22 4 4 2 3" xfId="50184" xr:uid="{00000000-0005-0000-0000-00008F750000}"/>
    <cellStyle name="Normal 22 4 4 3" xfId="18912" xr:uid="{00000000-0005-0000-0000-000090750000}"/>
    <cellStyle name="Normal 22 4 4 3 2" xfId="37872" xr:uid="{00000000-0005-0000-0000-000091750000}"/>
    <cellStyle name="Normal 22 4 4 3 3" xfId="56336" xr:uid="{00000000-0005-0000-0000-000092750000}"/>
    <cellStyle name="Normal 22 4 4 4" xfId="25567" xr:uid="{00000000-0005-0000-0000-000093750000}"/>
    <cellStyle name="Normal 22 4 4 5" xfId="44031" xr:uid="{00000000-0005-0000-0000-000094750000}"/>
    <cellStyle name="Normal 22 4 5" xfId="9694" xr:uid="{00000000-0005-0000-0000-000095750000}"/>
    <cellStyle name="Normal 22 4 5 2" xfId="28654" xr:uid="{00000000-0005-0000-0000-000096750000}"/>
    <cellStyle name="Normal 22 4 5 3" xfId="47118" xr:uid="{00000000-0005-0000-0000-000097750000}"/>
    <cellStyle name="Normal 22 4 6" xfId="15846" xr:uid="{00000000-0005-0000-0000-000098750000}"/>
    <cellStyle name="Normal 22 4 6 2" xfId="34806" xr:uid="{00000000-0005-0000-0000-000099750000}"/>
    <cellStyle name="Normal 22 4 6 3" xfId="53270" xr:uid="{00000000-0005-0000-0000-00009A750000}"/>
    <cellStyle name="Normal 22 4 7" xfId="22501" xr:uid="{00000000-0005-0000-0000-00009B750000}"/>
    <cellStyle name="Normal 22 4 8" xfId="40965" xr:uid="{00000000-0005-0000-0000-00009C750000}"/>
    <cellStyle name="Normal 22 5" xfId="2769" xr:uid="{00000000-0005-0000-0000-00009D750000}"/>
    <cellStyle name="Normal 22 5 2" xfId="4173" xr:uid="{00000000-0005-0000-0000-00009E750000}"/>
    <cellStyle name="Normal 22 5 2 2" xfId="5787" xr:uid="{00000000-0005-0000-0000-00009F750000}"/>
    <cellStyle name="Normal 22 5 2 2 2" xfId="8872" xr:uid="{00000000-0005-0000-0000-0000A0750000}"/>
    <cellStyle name="Normal 22 5 2 2 2 2" xfId="15064" xr:uid="{00000000-0005-0000-0000-0000A1750000}"/>
    <cellStyle name="Normal 22 5 2 2 2 2 2" xfId="34024" xr:uid="{00000000-0005-0000-0000-0000A2750000}"/>
    <cellStyle name="Normal 22 5 2 2 2 2 3" xfId="52488" xr:uid="{00000000-0005-0000-0000-0000A3750000}"/>
    <cellStyle name="Normal 22 5 2 2 2 3" xfId="21216" xr:uid="{00000000-0005-0000-0000-0000A4750000}"/>
    <cellStyle name="Normal 22 5 2 2 2 3 2" xfId="40176" xr:uid="{00000000-0005-0000-0000-0000A5750000}"/>
    <cellStyle name="Normal 22 5 2 2 2 3 3" xfId="58640" xr:uid="{00000000-0005-0000-0000-0000A6750000}"/>
    <cellStyle name="Normal 22 5 2 2 2 4" xfId="27871" xr:uid="{00000000-0005-0000-0000-0000A7750000}"/>
    <cellStyle name="Normal 22 5 2 2 2 5" xfId="46335" xr:uid="{00000000-0005-0000-0000-0000A8750000}"/>
    <cellStyle name="Normal 22 5 2 2 3" xfId="11998" xr:uid="{00000000-0005-0000-0000-0000A9750000}"/>
    <cellStyle name="Normal 22 5 2 2 3 2" xfId="30958" xr:uid="{00000000-0005-0000-0000-0000AA750000}"/>
    <cellStyle name="Normal 22 5 2 2 3 3" xfId="49422" xr:uid="{00000000-0005-0000-0000-0000AB750000}"/>
    <cellStyle name="Normal 22 5 2 2 4" xfId="18150" xr:uid="{00000000-0005-0000-0000-0000AC750000}"/>
    <cellStyle name="Normal 22 5 2 2 4 2" xfId="37110" xr:uid="{00000000-0005-0000-0000-0000AD750000}"/>
    <cellStyle name="Normal 22 5 2 2 4 3" xfId="55574" xr:uid="{00000000-0005-0000-0000-0000AE750000}"/>
    <cellStyle name="Normal 22 5 2 2 5" xfId="24805" xr:uid="{00000000-0005-0000-0000-0000AF750000}"/>
    <cellStyle name="Normal 22 5 2 2 6" xfId="43269" xr:uid="{00000000-0005-0000-0000-0000B0750000}"/>
    <cellStyle name="Normal 22 5 2 3" xfId="7337" xr:uid="{00000000-0005-0000-0000-0000B1750000}"/>
    <cellStyle name="Normal 22 5 2 3 2" xfId="13530" xr:uid="{00000000-0005-0000-0000-0000B2750000}"/>
    <cellStyle name="Normal 22 5 2 3 2 2" xfId="32490" xr:uid="{00000000-0005-0000-0000-0000B3750000}"/>
    <cellStyle name="Normal 22 5 2 3 2 3" xfId="50954" xr:uid="{00000000-0005-0000-0000-0000B4750000}"/>
    <cellStyle name="Normal 22 5 2 3 3" xfId="19682" xr:uid="{00000000-0005-0000-0000-0000B5750000}"/>
    <cellStyle name="Normal 22 5 2 3 3 2" xfId="38642" xr:uid="{00000000-0005-0000-0000-0000B6750000}"/>
    <cellStyle name="Normal 22 5 2 3 3 3" xfId="57106" xr:uid="{00000000-0005-0000-0000-0000B7750000}"/>
    <cellStyle name="Normal 22 5 2 3 4" xfId="26337" xr:uid="{00000000-0005-0000-0000-0000B8750000}"/>
    <cellStyle name="Normal 22 5 2 3 5" xfId="44801" xr:uid="{00000000-0005-0000-0000-0000B9750000}"/>
    <cellStyle name="Normal 22 5 2 4" xfId="10464" xr:uid="{00000000-0005-0000-0000-0000BA750000}"/>
    <cellStyle name="Normal 22 5 2 4 2" xfId="29424" xr:uid="{00000000-0005-0000-0000-0000BB750000}"/>
    <cellStyle name="Normal 22 5 2 4 3" xfId="47888" xr:uid="{00000000-0005-0000-0000-0000BC750000}"/>
    <cellStyle name="Normal 22 5 2 5" xfId="16616" xr:uid="{00000000-0005-0000-0000-0000BD750000}"/>
    <cellStyle name="Normal 22 5 2 5 2" xfId="35576" xr:uid="{00000000-0005-0000-0000-0000BE750000}"/>
    <cellStyle name="Normal 22 5 2 5 3" xfId="54040" xr:uid="{00000000-0005-0000-0000-0000BF750000}"/>
    <cellStyle name="Normal 22 5 2 6" xfId="23271" xr:uid="{00000000-0005-0000-0000-0000C0750000}"/>
    <cellStyle name="Normal 22 5 2 7" xfId="41735" xr:uid="{00000000-0005-0000-0000-0000C1750000}"/>
    <cellStyle name="Normal 22 5 3" xfId="5005" xr:uid="{00000000-0005-0000-0000-0000C2750000}"/>
    <cellStyle name="Normal 22 5 3 2" xfId="8103" xr:uid="{00000000-0005-0000-0000-0000C3750000}"/>
    <cellStyle name="Normal 22 5 3 2 2" xfId="14295" xr:uid="{00000000-0005-0000-0000-0000C4750000}"/>
    <cellStyle name="Normal 22 5 3 2 2 2" xfId="33255" xr:uid="{00000000-0005-0000-0000-0000C5750000}"/>
    <cellStyle name="Normal 22 5 3 2 2 3" xfId="51719" xr:uid="{00000000-0005-0000-0000-0000C6750000}"/>
    <cellStyle name="Normal 22 5 3 2 3" xfId="20447" xr:uid="{00000000-0005-0000-0000-0000C7750000}"/>
    <cellStyle name="Normal 22 5 3 2 3 2" xfId="39407" xr:uid="{00000000-0005-0000-0000-0000C8750000}"/>
    <cellStyle name="Normal 22 5 3 2 3 3" xfId="57871" xr:uid="{00000000-0005-0000-0000-0000C9750000}"/>
    <cellStyle name="Normal 22 5 3 2 4" xfId="27102" xr:uid="{00000000-0005-0000-0000-0000CA750000}"/>
    <cellStyle name="Normal 22 5 3 2 5" xfId="45566" xr:uid="{00000000-0005-0000-0000-0000CB750000}"/>
    <cellStyle name="Normal 22 5 3 3" xfId="11229" xr:uid="{00000000-0005-0000-0000-0000CC750000}"/>
    <cellStyle name="Normal 22 5 3 3 2" xfId="30189" xr:uid="{00000000-0005-0000-0000-0000CD750000}"/>
    <cellStyle name="Normal 22 5 3 3 3" xfId="48653" xr:uid="{00000000-0005-0000-0000-0000CE750000}"/>
    <cellStyle name="Normal 22 5 3 4" xfId="17381" xr:uid="{00000000-0005-0000-0000-0000CF750000}"/>
    <cellStyle name="Normal 22 5 3 4 2" xfId="36341" xr:uid="{00000000-0005-0000-0000-0000D0750000}"/>
    <cellStyle name="Normal 22 5 3 4 3" xfId="54805" xr:uid="{00000000-0005-0000-0000-0000D1750000}"/>
    <cellStyle name="Normal 22 5 3 5" xfId="24036" xr:uid="{00000000-0005-0000-0000-0000D2750000}"/>
    <cellStyle name="Normal 22 5 3 6" xfId="42500" xr:uid="{00000000-0005-0000-0000-0000D3750000}"/>
    <cellStyle name="Normal 22 5 4" xfId="6568" xr:uid="{00000000-0005-0000-0000-0000D4750000}"/>
    <cellStyle name="Normal 22 5 4 2" xfId="12761" xr:uid="{00000000-0005-0000-0000-0000D5750000}"/>
    <cellStyle name="Normal 22 5 4 2 2" xfId="31721" xr:uid="{00000000-0005-0000-0000-0000D6750000}"/>
    <cellStyle name="Normal 22 5 4 2 3" xfId="50185" xr:uid="{00000000-0005-0000-0000-0000D7750000}"/>
    <cellStyle name="Normal 22 5 4 3" xfId="18913" xr:uid="{00000000-0005-0000-0000-0000D8750000}"/>
    <cellStyle name="Normal 22 5 4 3 2" xfId="37873" xr:uid="{00000000-0005-0000-0000-0000D9750000}"/>
    <cellStyle name="Normal 22 5 4 3 3" xfId="56337" xr:uid="{00000000-0005-0000-0000-0000DA750000}"/>
    <cellStyle name="Normal 22 5 4 4" xfId="25568" xr:uid="{00000000-0005-0000-0000-0000DB750000}"/>
    <cellStyle name="Normal 22 5 4 5" xfId="44032" xr:uid="{00000000-0005-0000-0000-0000DC750000}"/>
    <cellStyle name="Normal 22 5 5" xfId="9695" xr:uid="{00000000-0005-0000-0000-0000DD750000}"/>
    <cellStyle name="Normal 22 5 5 2" xfId="28655" xr:uid="{00000000-0005-0000-0000-0000DE750000}"/>
    <cellStyle name="Normal 22 5 5 3" xfId="47119" xr:uid="{00000000-0005-0000-0000-0000DF750000}"/>
    <cellStyle name="Normal 22 5 6" xfId="15847" xr:uid="{00000000-0005-0000-0000-0000E0750000}"/>
    <cellStyle name="Normal 22 5 6 2" xfId="34807" xr:uid="{00000000-0005-0000-0000-0000E1750000}"/>
    <cellStyle name="Normal 22 5 6 3" xfId="53271" xr:uid="{00000000-0005-0000-0000-0000E2750000}"/>
    <cellStyle name="Normal 22 5 7" xfId="22502" xr:uid="{00000000-0005-0000-0000-0000E3750000}"/>
    <cellStyle name="Normal 22 5 8" xfId="40966" xr:uid="{00000000-0005-0000-0000-0000E4750000}"/>
    <cellStyle name="Normal 22 6" xfId="2770" xr:uid="{00000000-0005-0000-0000-0000E5750000}"/>
    <cellStyle name="Normal 22 6 2" xfId="4174" xr:uid="{00000000-0005-0000-0000-0000E6750000}"/>
    <cellStyle name="Normal 22 6 2 2" xfId="5788" xr:uid="{00000000-0005-0000-0000-0000E7750000}"/>
    <cellStyle name="Normal 22 6 2 2 2" xfId="8873" xr:uid="{00000000-0005-0000-0000-0000E8750000}"/>
    <cellStyle name="Normal 22 6 2 2 2 2" xfId="15065" xr:uid="{00000000-0005-0000-0000-0000E9750000}"/>
    <cellStyle name="Normal 22 6 2 2 2 2 2" xfId="34025" xr:uid="{00000000-0005-0000-0000-0000EA750000}"/>
    <cellStyle name="Normal 22 6 2 2 2 2 3" xfId="52489" xr:uid="{00000000-0005-0000-0000-0000EB750000}"/>
    <cellStyle name="Normal 22 6 2 2 2 3" xfId="21217" xr:uid="{00000000-0005-0000-0000-0000EC750000}"/>
    <cellStyle name="Normal 22 6 2 2 2 3 2" xfId="40177" xr:uid="{00000000-0005-0000-0000-0000ED750000}"/>
    <cellStyle name="Normal 22 6 2 2 2 3 3" xfId="58641" xr:uid="{00000000-0005-0000-0000-0000EE750000}"/>
    <cellStyle name="Normal 22 6 2 2 2 4" xfId="27872" xr:uid="{00000000-0005-0000-0000-0000EF750000}"/>
    <cellStyle name="Normal 22 6 2 2 2 5" xfId="46336" xr:uid="{00000000-0005-0000-0000-0000F0750000}"/>
    <cellStyle name="Normal 22 6 2 2 3" xfId="11999" xr:uid="{00000000-0005-0000-0000-0000F1750000}"/>
    <cellStyle name="Normal 22 6 2 2 3 2" xfId="30959" xr:uid="{00000000-0005-0000-0000-0000F2750000}"/>
    <cellStyle name="Normal 22 6 2 2 3 3" xfId="49423" xr:uid="{00000000-0005-0000-0000-0000F3750000}"/>
    <cellStyle name="Normal 22 6 2 2 4" xfId="18151" xr:uid="{00000000-0005-0000-0000-0000F4750000}"/>
    <cellStyle name="Normal 22 6 2 2 4 2" xfId="37111" xr:uid="{00000000-0005-0000-0000-0000F5750000}"/>
    <cellStyle name="Normal 22 6 2 2 4 3" xfId="55575" xr:uid="{00000000-0005-0000-0000-0000F6750000}"/>
    <cellStyle name="Normal 22 6 2 2 5" xfId="24806" xr:uid="{00000000-0005-0000-0000-0000F7750000}"/>
    <cellStyle name="Normal 22 6 2 2 6" xfId="43270" xr:uid="{00000000-0005-0000-0000-0000F8750000}"/>
    <cellStyle name="Normal 22 6 2 3" xfId="7338" xr:uid="{00000000-0005-0000-0000-0000F9750000}"/>
    <cellStyle name="Normal 22 6 2 3 2" xfId="13531" xr:uid="{00000000-0005-0000-0000-0000FA750000}"/>
    <cellStyle name="Normal 22 6 2 3 2 2" xfId="32491" xr:uid="{00000000-0005-0000-0000-0000FB750000}"/>
    <cellStyle name="Normal 22 6 2 3 2 3" xfId="50955" xr:uid="{00000000-0005-0000-0000-0000FC750000}"/>
    <cellStyle name="Normal 22 6 2 3 3" xfId="19683" xr:uid="{00000000-0005-0000-0000-0000FD750000}"/>
    <cellStyle name="Normal 22 6 2 3 3 2" xfId="38643" xr:uid="{00000000-0005-0000-0000-0000FE750000}"/>
    <cellStyle name="Normal 22 6 2 3 3 3" xfId="57107" xr:uid="{00000000-0005-0000-0000-0000FF750000}"/>
    <cellStyle name="Normal 22 6 2 3 4" xfId="26338" xr:uid="{00000000-0005-0000-0000-000000760000}"/>
    <cellStyle name="Normal 22 6 2 3 5" xfId="44802" xr:uid="{00000000-0005-0000-0000-000001760000}"/>
    <cellStyle name="Normal 22 6 2 4" xfId="10465" xr:uid="{00000000-0005-0000-0000-000002760000}"/>
    <cellStyle name="Normal 22 6 2 4 2" xfId="29425" xr:uid="{00000000-0005-0000-0000-000003760000}"/>
    <cellStyle name="Normal 22 6 2 4 3" xfId="47889" xr:uid="{00000000-0005-0000-0000-000004760000}"/>
    <cellStyle name="Normal 22 6 2 5" xfId="16617" xr:uid="{00000000-0005-0000-0000-000005760000}"/>
    <cellStyle name="Normal 22 6 2 5 2" xfId="35577" xr:uid="{00000000-0005-0000-0000-000006760000}"/>
    <cellStyle name="Normal 22 6 2 5 3" xfId="54041" xr:uid="{00000000-0005-0000-0000-000007760000}"/>
    <cellStyle name="Normal 22 6 2 6" xfId="23272" xr:uid="{00000000-0005-0000-0000-000008760000}"/>
    <cellStyle name="Normal 22 6 2 7" xfId="41736" xr:uid="{00000000-0005-0000-0000-000009760000}"/>
    <cellStyle name="Normal 22 6 3" xfId="5006" xr:uid="{00000000-0005-0000-0000-00000A760000}"/>
    <cellStyle name="Normal 22 6 3 2" xfId="8104" xr:uid="{00000000-0005-0000-0000-00000B760000}"/>
    <cellStyle name="Normal 22 6 3 2 2" xfId="14296" xr:uid="{00000000-0005-0000-0000-00000C760000}"/>
    <cellStyle name="Normal 22 6 3 2 2 2" xfId="33256" xr:uid="{00000000-0005-0000-0000-00000D760000}"/>
    <cellStyle name="Normal 22 6 3 2 2 3" xfId="51720" xr:uid="{00000000-0005-0000-0000-00000E760000}"/>
    <cellStyle name="Normal 22 6 3 2 3" xfId="20448" xr:uid="{00000000-0005-0000-0000-00000F760000}"/>
    <cellStyle name="Normal 22 6 3 2 3 2" xfId="39408" xr:uid="{00000000-0005-0000-0000-000010760000}"/>
    <cellStyle name="Normal 22 6 3 2 3 3" xfId="57872" xr:uid="{00000000-0005-0000-0000-000011760000}"/>
    <cellStyle name="Normal 22 6 3 2 4" xfId="27103" xr:uid="{00000000-0005-0000-0000-000012760000}"/>
    <cellStyle name="Normal 22 6 3 2 5" xfId="45567" xr:uid="{00000000-0005-0000-0000-000013760000}"/>
    <cellStyle name="Normal 22 6 3 3" xfId="11230" xr:uid="{00000000-0005-0000-0000-000014760000}"/>
    <cellStyle name="Normal 22 6 3 3 2" xfId="30190" xr:uid="{00000000-0005-0000-0000-000015760000}"/>
    <cellStyle name="Normal 22 6 3 3 3" xfId="48654" xr:uid="{00000000-0005-0000-0000-000016760000}"/>
    <cellStyle name="Normal 22 6 3 4" xfId="17382" xr:uid="{00000000-0005-0000-0000-000017760000}"/>
    <cellStyle name="Normal 22 6 3 4 2" xfId="36342" xr:uid="{00000000-0005-0000-0000-000018760000}"/>
    <cellStyle name="Normal 22 6 3 4 3" xfId="54806" xr:uid="{00000000-0005-0000-0000-000019760000}"/>
    <cellStyle name="Normal 22 6 3 5" xfId="24037" xr:uid="{00000000-0005-0000-0000-00001A760000}"/>
    <cellStyle name="Normal 22 6 3 6" xfId="42501" xr:uid="{00000000-0005-0000-0000-00001B760000}"/>
    <cellStyle name="Normal 22 6 4" xfId="6569" xr:uid="{00000000-0005-0000-0000-00001C760000}"/>
    <cellStyle name="Normal 22 6 4 2" xfId="12762" xr:uid="{00000000-0005-0000-0000-00001D760000}"/>
    <cellStyle name="Normal 22 6 4 2 2" xfId="31722" xr:uid="{00000000-0005-0000-0000-00001E760000}"/>
    <cellStyle name="Normal 22 6 4 2 3" xfId="50186" xr:uid="{00000000-0005-0000-0000-00001F760000}"/>
    <cellStyle name="Normal 22 6 4 3" xfId="18914" xr:uid="{00000000-0005-0000-0000-000020760000}"/>
    <cellStyle name="Normal 22 6 4 3 2" xfId="37874" xr:uid="{00000000-0005-0000-0000-000021760000}"/>
    <cellStyle name="Normal 22 6 4 3 3" xfId="56338" xr:uid="{00000000-0005-0000-0000-000022760000}"/>
    <cellStyle name="Normal 22 6 4 4" xfId="25569" xr:uid="{00000000-0005-0000-0000-000023760000}"/>
    <cellStyle name="Normal 22 6 4 5" xfId="44033" xr:uid="{00000000-0005-0000-0000-000024760000}"/>
    <cellStyle name="Normal 22 6 5" xfId="9696" xr:uid="{00000000-0005-0000-0000-000025760000}"/>
    <cellStyle name="Normal 22 6 5 2" xfId="28656" xr:uid="{00000000-0005-0000-0000-000026760000}"/>
    <cellStyle name="Normal 22 6 5 3" xfId="47120" xr:uid="{00000000-0005-0000-0000-000027760000}"/>
    <cellStyle name="Normal 22 6 6" xfId="15848" xr:uid="{00000000-0005-0000-0000-000028760000}"/>
    <cellStyle name="Normal 22 6 6 2" xfId="34808" xr:uid="{00000000-0005-0000-0000-000029760000}"/>
    <cellStyle name="Normal 22 6 6 3" xfId="53272" xr:uid="{00000000-0005-0000-0000-00002A760000}"/>
    <cellStyle name="Normal 22 6 7" xfId="22503" xr:uid="{00000000-0005-0000-0000-00002B760000}"/>
    <cellStyle name="Normal 22 6 8" xfId="40967" xr:uid="{00000000-0005-0000-0000-00002C760000}"/>
    <cellStyle name="Normal 22 7" xfId="2771" xr:uid="{00000000-0005-0000-0000-00002D760000}"/>
    <cellStyle name="Normal 22 8" xfId="4165" xr:uid="{00000000-0005-0000-0000-00002E760000}"/>
    <cellStyle name="Normal 22 8 2" xfId="5779" xr:uid="{00000000-0005-0000-0000-00002F760000}"/>
    <cellStyle name="Normal 22 8 2 2" xfId="8864" xr:uid="{00000000-0005-0000-0000-000030760000}"/>
    <cellStyle name="Normal 22 8 2 2 2" xfId="15056" xr:uid="{00000000-0005-0000-0000-000031760000}"/>
    <cellStyle name="Normal 22 8 2 2 2 2" xfId="34016" xr:uid="{00000000-0005-0000-0000-000032760000}"/>
    <cellStyle name="Normal 22 8 2 2 2 3" xfId="52480" xr:uid="{00000000-0005-0000-0000-000033760000}"/>
    <cellStyle name="Normal 22 8 2 2 3" xfId="21208" xr:uid="{00000000-0005-0000-0000-000034760000}"/>
    <cellStyle name="Normal 22 8 2 2 3 2" xfId="40168" xr:uid="{00000000-0005-0000-0000-000035760000}"/>
    <cellStyle name="Normal 22 8 2 2 3 3" xfId="58632" xr:uid="{00000000-0005-0000-0000-000036760000}"/>
    <cellStyle name="Normal 22 8 2 2 4" xfId="27863" xr:uid="{00000000-0005-0000-0000-000037760000}"/>
    <cellStyle name="Normal 22 8 2 2 5" xfId="46327" xr:uid="{00000000-0005-0000-0000-000038760000}"/>
    <cellStyle name="Normal 22 8 2 3" xfId="11990" xr:uid="{00000000-0005-0000-0000-000039760000}"/>
    <cellStyle name="Normal 22 8 2 3 2" xfId="30950" xr:uid="{00000000-0005-0000-0000-00003A760000}"/>
    <cellStyle name="Normal 22 8 2 3 3" xfId="49414" xr:uid="{00000000-0005-0000-0000-00003B760000}"/>
    <cellStyle name="Normal 22 8 2 4" xfId="18142" xr:uid="{00000000-0005-0000-0000-00003C760000}"/>
    <cellStyle name="Normal 22 8 2 4 2" xfId="37102" xr:uid="{00000000-0005-0000-0000-00003D760000}"/>
    <cellStyle name="Normal 22 8 2 4 3" xfId="55566" xr:uid="{00000000-0005-0000-0000-00003E760000}"/>
    <cellStyle name="Normal 22 8 2 5" xfId="24797" xr:uid="{00000000-0005-0000-0000-00003F760000}"/>
    <cellStyle name="Normal 22 8 2 6" xfId="43261" xr:uid="{00000000-0005-0000-0000-000040760000}"/>
    <cellStyle name="Normal 22 8 3" xfId="7329" xr:uid="{00000000-0005-0000-0000-000041760000}"/>
    <cellStyle name="Normal 22 8 3 2" xfId="13522" xr:uid="{00000000-0005-0000-0000-000042760000}"/>
    <cellStyle name="Normal 22 8 3 2 2" xfId="32482" xr:uid="{00000000-0005-0000-0000-000043760000}"/>
    <cellStyle name="Normal 22 8 3 2 3" xfId="50946" xr:uid="{00000000-0005-0000-0000-000044760000}"/>
    <cellStyle name="Normal 22 8 3 3" xfId="19674" xr:uid="{00000000-0005-0000-0000-000045760000}"/>
    <cellStyle name="Normal 22 8 3 3 2" xfId="38634" xr:uid="{00000000-0005-0000-0000-000046760000}"/>
    <cellStyle name="Normal 22 8 3 3 3" xfId="57098" xr:uid="{00000000-0005-0000-0000-000047760000}"/>
    <cellStyle name="Normal 22 8 3 4" xfId="26329" xr:uid="{00000000-0005-0000-0000-000048760000}"/>
    <cellStyle name="Normal 22 8 3 5" xfId="44793" xr:uid="{00000000-0005-0000-0000-000049760000}"/>
    <cellStyle name="Normal 22 8 4" xfId="10456" xr:uid="{00000000-0005-0000-0000-00004A760000}"/>
    <cellStyle name="Normal 22 8 4 2" xfId="29416" xr:uid="{00000000-0005-0000-0000-00004B760000}"/>
    <cellStyle name="Normal 22 8 4 3" xfId="47880" xr:uid="{00000000-0005-0000-0000-00004C760000}"/>
    <cellStyle name="Normal 22 8 5" xfId="16608" xr:uid="{00000000-0005-0000-0000-00004D760000}"/>
    <cellStyle name="Normal 22 8 5 2" xfId="35568" xr:uid="{00000000-0005-0000-0000-00004E760000}"/>
    <cellStyle name="Normal 22 8 5 3" xfId="54032" xr:uid="{00000000-0005-0000-0000-00004F760000}"/>
    <cellStyle name="Normal 22 8 6" xfId="23263" xr:uid="{00000000-0005-0000-0000-000050760000}"/>
    <cellStyle name="Normal 22 8 7" xfId="41727" xr:uid="{00000000-0005-0000-0000-000051760000}"/>
    <cellStyle name="Normal 22 9" xfId="4997" xr:uid="{00000000-0005-0000-0000-000052760000}"/>
    <cellStyle name="Normal 22 9 2" xfId="8095" xr:uid="{00000000-0005-0000-0000-000053760000}"/>
    <cellStyle name="Normal 22 9 2 2" xfId="14287" xr:uid="{00000000-0005-0000-0000-000054760000}"/>
    <cellStyle name="Normal 22 9 2 2 2" xfId="33247" xr:uid="{00000000-0005-0000-0000-000055760000}"/>
    <cellStyle name="Normal 22 9 2 2 3" xfId="51711" xr:uid="{00000000-0005-0000-0000-000056760000}"/>
    <cellStyle name="Normal 22 9 2 3" xfId="20439" xr:uid="{00000000-0005-0000-0000-000057760000}"/>
    <cellStyle name="Normal 22 9 2 3 2" xfId="39399" xr:uid="{00000000-0005-0000-0000-000058760000}"/>
    <cellStyle name="Normal 22 9 2 3 3" xfId="57863" xr:uid="{00000000-0005-0000-0000-000059760000}"/>
    <cellStyle name="Normal 22 9 2 4" xfId="27094" xr:uid="{00000000-0005-0000-0000-00005A760000}"/>
    <cellStyle name="Normal 22 9 2 5" xfId="45558" xr:uid="{00000000-0005-0000-0000-00005B760000}"/>
    <cellStyle name="Normal 22 9 3" xfId="11221" xr:uid="{00000000-0005-0000-0000-00005C760000}"/>
    <cellStyle name="Normal 22 9 3 2" xfId="30181" xr:uid="{00000000-0005-0000-0000-00005D760000}"/>
    <cellStyle name="Normal 22 9 3 3" xfId="48645" xr:uid="{00000000-0005-0000-0000-00005E760000}"/>
    <cellStyle name="Normal 22 9 4" xfId="17373" xr:uid="{00000000-0005-0000-0000-00005F760000}"/>
    <cellStyle name="Normal 22 9 4 2" xfId="36333" xr:uid="{00000000-0005-0000-0000-000060760000}"/>
    <cellStyle name="Normal 22 9 4 3" xfId="54797" xr:uid="{00000000-0005-0000-0000-000061760000}"/>
    <cellStyle name="Normal 22 9 5" xfId="24028" xr:uid="{00000000-0005-0000-0000-000062760000}"/>
    <cellStyle name="Normal 22 9 6" xfId="42492" xr:uid="{00000000-0005-0000-0000-000063760000}"/>
    <cellStyle name="Normal 23" xfId="2772" xr:uid="{00000000-0005-0000-0000-000064760000}"/>
    <cellStyle name="Normal 23 10" xfId="6570" xr:uid="{00000000-0005-0000-0000-000065760000}"/>
    <cellStyle name="Normal 23 10 2" xfId="12763" xr:uid="{00000000-0005-0000-0000-000066760000}"/>
    <cellStyle name="Normal 23 10 2 2" xfId="31723" xr:uid="{00000000-0005-0000-0000-000067760000}"/>
    <cellStyle name="Normal 23 10 2 3" xfId="50187" xr:uid="{00000000-0005-0000-0000-000068760000}"/>
    <cellStyle name="Normal 23 10 3" xfId="18915" xr:uid="{00000000-0005-0000-0000-000069760000}"/>
    <cellStyle name="Normal 23 10 3 2" xfId="37875" xr:uid="{00000000-0005-0000-0000-00006A760000}"/>
    <cellStyle name="Normal 23 10 3 3" xfId="56339" xr:uid="{00000000-0005-0000-0000-00006B760000}"/>
    <cellStyle name="Normal 23 10 4" xfId="25570" xr:uid="{00000000-0005-0000-0000-00006C760000}"/>
    <cellStyle name="Normal 23 10 5" xfId="44034" xr:uid="{00000000-0005-0000-0000-00006D760000}"/>
    <cellStyle name="Normal 23 11" xfId="9697" xr:uid="{00000000-0005-0000-0000-00006E760000}"/>
    <cellStyle name="Normal 23 11 2" xfId="28657" xr:uid="{00000000-0005-0000-0000-00006F760000}"/>
    <cellStyle name="Normal 23 11 3" xfId="47121" xr:uid="{00000000-0005-0000-0000-000070760000}"/>
    <cellStyle name="Normal 23 12" xfId="15849" xr:uid="{00000000-0005-0000-0000-000071760000}"/>
    <cellStyle name="Normal 23 12 2" xfId="34809" xr:uid="{00000000-0005-0000-0000-000072760000}"/>
    <cellStyle name="Normal 23 12 3" xfId="53273" xr:uid="{00000000-0005-0000-0000-000073760000}"/>
    <cellStyle name="Normal 23 13" xfId="22504" xr:uid="{00000000-0005-0000-0000-000074760000}"/>
    <cellStyle name="Normal 23 14" xfId="40968" xr:uid="{00000000-0005-0000-0000-000075760000}"/>
    <cellStyle name="Normal 23 2" xfId="2773" xr:uid="{00000000-0005-0000-0000-000076760000}"/>
    <cellStyle name="Normal 23 2 10" xfId="15850" xr:uid="{00000000-0005-0000-0000-000077760000}"/>
    <cellStyle name="Normal 23 2 10 2" xfId="34810" xr:uid="{00000000-0005-0000-0000-000078760000}"/>
    <cellStyle name="Normal 23 2 10 3" xfId="53274" xr:uid="{00000000-0005-0000-0000-000079760000}"/>
    <cellStyle name="Normal 23 2 11" xfId="22505" xr:uid="{00000000-0005-0000-0000-00007A760000}"/>
    <cellStyle name="Normal 23 2 12" xfId="40969" xr:uid="{00000000-0005-0000-0000-00007B760000}"/>
    <cellStyle name="Normal 23 2 2" xfId="2774" xr:uid="{00000000-0005-0000-0000-00007C760000}"/>
    <cellStyle name="Normal 23 2 2 2" xfId="4177" xr:uid="{00000000-0005-0000-0000-00007D760000}"/>
    <cellStyle name="Normal 23 2 2 2 2" xfId="5791" xr:uid="{00000000-0005-0000-0000-00007E760000}"/>
    <cellStyle name="Normal 23 2 2 2 2 2" xfId="8876" xr:uid="{00000000-0005-0000-0000-00007F760000}"/>
    <cellStyle name="Normal 23 2 2 2 2 2 2" xfId="15068" xr:uid="{00000000-0005-0000-0000-000080760000}"/>
    <cellStyle name="Normal 23 2 2 2 2 2 2 2" xfId="34028" xr:uid="{00000000-0005-0000-0000-000081760000}"/>
    <cellStyle name="Normal 23 2 2 2 2 2 2 3" xfId="52492" xr:uid="{00000000-0005-0000-0000-000082760000}"/>
    <cellStyle name="Normal 23 2 2 2 2 2 3" xfId="21220" xr:uid="{00000000-0005-0000-0000-000083760000}"/>
    <cellStyle name="Normal 23 2 2 2 2 2 3 2" xfId="40180" xr:uid="{00000000-0005-0000-0000-000084760000}"/>
    <cellStyle name="Normal 23 2 2 2 2 2 3 3" xfId="58644" xr:uid="{00000000-0005-0000-0000-000085760000}"/>
    <cellStyle name="Normal 23 2 2 2 2 2 4" xfId="27875" xr:uid="{00000000-0005-0000-0000-000086760000}"/>
    <cellStyle name="Normal 23 2 2 2 2 2 5" xfId="46339" xr:uid="{00000000-0005-0000-0000-000087760000}"/>
    <cellStyle name="Normal 23 2 2 2 2 3" xfId="12002" xr:uid="{00000000-0005-0000-0000-000088760000}"/>
    <cellStyle name="Normal 23 2 2 2 2 3 2" xfId="30962" xr:uid="{00000000-0005-0000-0000-000089760000}"/>
    <cellStyle name="Normal 23 2 2 2 2 3 3" xfId="49426" xr:uid="{00000000-0005-0000-0000-00008A760000}"/>
    <cellStyle name="Normal 23 2 2 2 2 4" xfId="18154" xr:uid="{00000000-0005-0000-0000-00008B760000}"/>
    <cellStyle name="Normal 23 2 2 2 2 4 2" xfId="37114" xr:uid="{00000000-0005-0000-0000-00008C760000}"/>
    <cellStyle name="Normal 23 2 2 2 2 4 3" xfId="55578" xr:uid="{00000000-0005-0000-0000-00008D760000}"/>
    <cellStyle name="Normal 23 2 2 2 2 5" xfId="24809" xr:uid="{00000000-0005-0000-0000-00008E760000}"/>
    <cellStyle name="Normal 23 2 2 2 2 6" xfId="43273" xr:uid="{00000000-0005-0000-0000-00008F760000}"/>
    <cellStyle name="Normal 23 2 2 2 3" xfId="7341" xr:uid="{00000000-0005-0000-0000-000090760000}"/>
    <cellStyle name="Normal 23 2 2 2 3 2" xfId="13534" xr:uid="{00000000-0005-0000-0000-000091760000}"/>
    <cellStyle name="Normal 23 2 2 2 3 2 2" xfId="32494" xr:uid="{00000000-0005-0000-0000-000092760000}"/>
    <cellStyle name="Normal 23 2 2 2 3 2 3" xfId="50958" xr:uid="{00000000-0005-0000-0000-000093760000}"/>
    <cellStyle name="Normal 23 2 2 2 3 3" xfId="19686" xr:uid="{00000000-0005-0000-0000-000094760000}"/>
    <cellStyle name="Normal 23 2 2 2 3 3 2" xfId="38646" xr:uid="{00000000-0005-0000-0000-000095760000}"/>
    <cellStyle name="Normal 23 2 2 2 3 3 3" xfId="57110" xr:uid="{00000000-0005-0000-0000-000096760000}"/>
    <cellStyle name="Normal 23 2 2 2 3 4" xfId="26341" xr:uid="{00000000-0005-0000-0000-000097760000}"/>
    <cellStyle name="Normal 23 2 2 2 3 5" xfId="44805" xr:uid="{00000000-0005-0000-0000-000098760000}"/>
    <cellStyle name="Normal 23 2 2 2 4" xfId="10468" xr:uid="{00000000-0005-0000-0000-000099760000}"/>
    <cellStyle name="Normal 23 2 2 2 4 2" xfId="29428" xr:uid="{00000000-0005-0000-0000-00009A760000}"/>
    <cellStyle name="Normal 23 2 2 2 4 3" xfId="47892" xr:uid="{00000000-0005-0000-0000-00009B760000}"/>
    <cellStyle name="Normal 23 2 2 2 5" xfId="16620" xr:uid="{00000000-0005-0000-0000-00009C760000}"/>
    <cellStyle name="Normal 23 2 2 2 5 2" xfId="35580" xr:uid="{00000000-0005-0000-0000-00009D760000}"/>
    <cellStyle name="Normal 23 2 2 2 5 3" xfId="54044" xr:uid="{00000000-0005-0000-0000-00009E760000}"/>
    <cellStyle name="Normal 23 2 2 2 6" xfId="23275" xr:uid="{00000000-0005-0000-0000-00009F760000}"/>
    <cellStyle name="Normal 23 2 2 2 7" xfId="41739" xr:uid="{00000000-0005-0000-0000-0000A0760000}"/>
    <cellStyle name="Normal 23 2 2 3" xfId="5009" xr:uid="{00000000-0005-0000-0000-0000A1760000}"/>
    <cellStyle name="Normal 23 2 2 3 2" xfId="8107" xr:uid="{00000000-0005-0000-0000-0000A2760000}"/>
    <cellStyle name="Normal 23 2 2 3 2 2" xfId="14299" xr:uid="{00000000-0005-0000-0000-0000A3760000}"/>
    <cellStyle name="Normal 23 2 2 3 2 2 2" xfId="33259" xr:uid="{00000000-0005-0000-0000-0000A4760000}"/>
    <cellStyle name="Normal 23 2 2 3 2 2 3" xfId="51723" xr:uid="{00000000-0005-0000-0000-0000A5760000}"/>
    <cellStyle name="Normal 23 2 2 3 2 3" xfId="20451" xr:uid="{00000000-0005-0000-0000-0000A6760000}"/>
    <cellStyle name="Normal 23 2 2 3 2 3 2" xfId="39411" xr:uid="{00000000-0005-0000-0000-0000A7760000}"/>
    <cellStyle name="Normal 23 2 2 3 2 3 3" xfId="57875" xr:uid="{00000000-0005-0000-0000-0000A8760000}"/>
    <cellStyle name="Normal 23 2 2 3 2 4" xfId="27106" xr:uid="{00000000-0005-0000-0000-0000A9760000}"/>
    <cellStyle name="Normal 23 2 2 3 2 5" xfId="45570" xr:uid="{00000000-0005-0000-0000-0000AA760000}"/>
    <cellStyle name="Normal 23 2 2 3 3" xfId="11233" xr:uid="{00000000-0005-0000-0000-0000AB760000}"/>
    <cellStyle name="Normal 23 2 2 3 3 2" xfId="30193" xr:uid="{00000000-0005-0000-0000-0000AC760000}"/>
    <cellStyle name="Normal 23 2 2 3 3 3" xfId="48657" xr:uid="{00000000-0005-0000-0000-0000AD760000}"/>
    <cellStyle name="Normal 23 2 2 3 4" xfId="17385" xr:uid="{00000000-0005-0000-0000-0000AE760000}"/>
    <cellStyle name="Normal 23 2 2 3 4 2" xfId="36345" xr:uid="{00000000-0005-0000-0000-0000AF760000}"/>
    <cellStyle name="Normal 23 2 2 3 4 3" xfId="54809" xr:uid="{00000000-0005-0000-0000-0000B0760000}"/>
    <cellStyle name="Normal 23 2 2 3 5" xfId="24040" xr:uid="{00000000-0005-0000-0000-0000B1760000}"/>
    <cellStyle name="Normal 23 2 2 3 6" xfId="42504" xr:uid="{00000000-0005-0000-0000-0000B2760000}"/>
    <cellStyle name="Normal 23 2 2 4" xfId="6572" xr:uid="{00000000-0005-0000-0000-0000B3760000}"/>
    <cellStyle name="Normal 23 2 2 4 2" xfId="12765" xr:uid="{00000000-0005-0000-0000-0000B4760000}"/>
    <cellStyle name="Normal 23 2 2 4 2 2" xfId="31725" xr:uid="{00000000-0005-0000-0000-0000B5760000}"/>
    <cellStyle name="Normal 23 2 2 4 2 3" xfId="50189" xr:uid="{00000000-0005-0000-0000-0000B6760000}"/>
    <cellStyle name="Normal 23 2 2 4 3" xfId="18917" xr:uid="{00000000-0005-0000-0000-0000B7760000}"/>
    <cellStyle name="Normal 23 2 2 4 3 2" xfId="37877" xr:uid="{00000000-0005-0000-0000-0000B8760000}"/>
    <cellStyle name="Normal 23 2 2 4 3 3" xfId="56341" xr:uid="{00000000-0005-0000-0000-0000B9760000}"/>
    <cellStyle name="Normal 23 2 2 4 4" xfId="25572" xr:uid="{00000000-0005-0000-0000-0000BA760000}"/>
    <cellStyle name="Normal 23 2 2 4 5" xfId="44036" xr:uid="{00000000-0005-0000-0000-0000BB760000}"/>
    <cellStyle name="Normal 23 2 2 5" xfId="9699" xr:uid="{00000000-0005-0000-0000-0000BC760000}"/>
    <cellStyle name="Normal 23 2 2 5 2" xfId="28659" xr:uid="{00000000-0005-0000-0000-0000BD760000}"/>
    <cellStyle name="Normal 23 2 2 5 3" xfId="47123" xr:uid="{00000000-0005-0000-0000-0000BE760000}"/>
    <cellStyle name="Normal 23 2 2 6" xfId="15851" xr:uid="{00000000-0005-0000-0000-0000BF760000}"/>
    <cellStyle name="Normal 23 2 2 6 2" xfId="34811" xr:uid="{00000000-0005-0000-0000-0000C0760000}"/>
    <cellStyle name="Normal 23 2 2 6 3" xfId="53275" xr:uid="{00000000-0005-0000-0000-0000C1760000}"/>
    <cellStyle name="Normal 23 2 2 7" xfId="22506" xr:uid="{00000000-0005-0000-0000-0000C2760000}"/>
    <cellStyle name="Normal 23 2 2 8" xfId="40970" xr:uid="{00000000-0005-0000-0000-0000C3760000}"/>
    <cellStyle name="Normal 23 2 3" xfId="2775" xr:uid="{00000000-0005-0000-0000-0000C4760000}"/>
    <cellStyle name="Normal 23 2 3 2" xfId="4178" xr:uid="{00000000-0005-0000-0000-0000C5760000}"/>
    <cellStyle name="Normal 23 2 3 2 2" xfId="5792" xr:uid="{00000000-0005-0000-0000-0000C6760000}"/>
    <cellStyle name="Normal 23 2 3 2 2 2" xfId="8877" xr:uid="{00000000-0005-0000-0000-0000C7760000}"/>
    <cellStyle name="Normal 23 2 3 2 2 2 2" xfId="15069" xr:uid="{00000000-0005-0000-0000-0000C8760000}"/>
    <cellStyle name="Normal 23 2 3 2 2 2 2 2" xfId="34029" xr:uid="{00000000-0005-0000-0000-0000C9760000}"/>
    <cellStyle name="Normal 23 2 3 2 2 2 2 3" xfId="52493" xr:uid="{00000000-0005-0000-0000-0000CA760000}"/>
    <cellStyle name="Normal 23 2 3 2 2 2 3" xfId="21221" xr:uid="{00000000-0005-0000-0000-0000CB760000}"/>
    <cellStyle name="Normal 23 2 3 2 2 2 3 2" xfId="40181" xr:uid="{00000000-0005-0000-0000-0000CC760000}"/>
    <cellStyle name="Normal 23 2 3 2 2 2 3 3" xfId="58645" xr:uid="{00000000-0005-0000-0000-0000CD760000}"/>
    <cellStyle name="Normal 23 2 3 2 2 2 4" xfId="27876" xr:uid="{00000000-0005-0000-0000-0000CE760000}"/>
    <cellStyle name="Normal 23 2 3 2 2 2 5" xfId="46340" xr:uid="{00000000-0005-0000-0000-0000CF760000}"/>
    <cellStyle name="Normal 23 2 3 2 2 3" xfId="12003" xr:uid="{00000000-0005-0000-0000-0000D0760000}"/>
    <cellStyle name="Normal 23 2 3 2 2 3 2" xfId="30963" xr:uid="{00000000-0005-0000-0000-0000D1760000}"/>
    <cellStyle name="Normal 23 2 3 2 2 3 3" xfId="49427" xr:uid="{00000000-0005-0000-0000-0000D2760000}"/>
    <cellStyle name="Normal 23 2 3 2 2 4" xfId="18155" xr:uid="{00000000-0005-0000-0000-0000D3760000}"/>
    <cellStyle name="Normal 23 2 3 2 2 4 2" xfId="37115" xr:uid="{00000000-0005-0000-0000-0000D4760000}"/>
    <cellStyle name="Normal 23 2 3 2 2 4 3" xfId="55579" xr:uid="{00000000-0005-0000-0000-0000D5760000}"/>
    <cellStyle name="Normal 23 2 3 2 2 5" xfId="24810" xr:uid="{00000000-0005-0000-0000-0000D6760000}"/>
    <cellStyle name="Normal 23 2 3 2 2 6" xfId="43274" xr:uid="{00000000-0005-0000-0000-0000D7760000}"/>
    <cellStyle name="Normal 23 2 3 2 3" xfId="7342" xr:uid="{00000000-0005-0000-0000-0000D8760000}"/>
    <cellStyle name="Normal 23 2 3 2 3 2" xfId="13535" xr:uid="{00000000-0005-0000-0000-0000D9760000}"/>
    <cellStyle name="Normal 23 2 3 2 3 2 2" xfId="32495" xr:uid="{00000000-0005-0000-0000-0000DA760000}"/>
    <cellStyle name="Normal 23 2 3 2 3 2 3" xfId="50959" xr:uid="{00000000-0005-0000-0000-0000DB760000}"/>
    <cellStyle name="Normal 23 2 3 2 3 3" xfId="19687" xr:uid="{00000000-0005-0000-0000-0000DC760000}"/>
    <cellStyle name="Normal 23 2 3 2 3 3 2" xfId="38647" xr:uid="{00000000-0005-0000-0000-0000DD760000}"/>
    <cellStyle name="Normal 23 2 3 2 3 3 3" xfId="57111" xr:uid="{00000000-0005-0000-0000-0000DE760000}"/>
    <cellStyle name="Normal 23 2 3 2 3 4" xfId="26342" xr:uid="{00000000-0005-0000-0000-0000DF760000}"/>
    <cellStyle name="Normal 23 2 3 2 3 5" xfId="44806" xr:uid="{00000000-0005-0000-0000-0000E0760000}"/>
    <cellStyle name="Normal 23 2 3 2 4" xfId="10469" xr:uid="{00000000-0005-0000-0000-0000E1760000}"/>
    <cellStyle name="Normal 23 2 3 2 4 2" xfId="29429" xr:uid="{00000000-0005-0000-0000-0000E2760000}"/>
    <cellStyle name="Normal 23 2 3 2 4 3" xfId="47893" xr:uid="{00000000-0005-0000-0000-0000E3760000}"/>
    <cellStyle name="Normal 23 2 3 2 5" xfId="16621" xr:uid="{00000000-0005-0000-0000-0000E4760000}"/>
    <cellStyle name="Normal 23 2 3 2 5 2" xfId="35581" xr:uid="{00000000-0005-0000-0000-0000E5760000}"/>
    <cellStyle name="Normal 23 2 3 2 5 3" xfId="54045" xr:uid="{00000000-0005-0000-0000-0000E6760000}"/>
    <cellStyle name="Normal 23 2 3 2 6" xfId="23276" xr:uid="{00000000-0005-0000-0000-0000E7760000}"/>
    <cellStyle name="Normal 23 2 3 2 7" xfId="41740" xr:uid="{00000000-0005-0000-0000-0000E8760000}"/>
    <cellStyle name="Normal 23 2 3 3" xfId="5010" xr:uid="{00000000-0005-0000-0000-0000E9760000}"/>
    <cellStyle name="Normal 23 2 3 3 2" xfId="8108" xr:uid="{00000000-0005-0000-0000-0000EA760000}"/>
    <cellStyle name="Normal 23 2 3 3 2 2" xfId="14300" xr:uid="{00000000-0005-0000-0000-0000EB760000}"/>
    <cellStyle name="Normal 23 2 3 3 2 2 2" xfId="33260" xr:uid="{00000000-0005-0000-0000-0000EC760000}"/>
    <cellStyle name="Normal 23 2 3 3 2 2 3" xfId="51724" xr:uid="{00000000-0005-0000-0000-0000ED760000}"/>
    <cellStyle name="Normal 23 2 3 3 2 3" xfId="20452" xr:uid="{00000000-0005-0000-0000-0000EE760000}"/>
    <cellStyle name="Normal 23 2 3 3 2 3 2" xfId="39412" xr:uid="{00000000-0005-0000-0000-0000EF760000}"/>
    <cellStyle name="Normal 23 2 3 3 2 3 3" xfId="57876" xr:uid="{00000000-0005-0000-0000-0000F0760000}"/>
    <cellStyle name="Normal 23 2 3 3 2 4" xfId="27107" xr:uid="{00000000-0005-0000-0000-0000F1760000}"/>
    <cellStyle name="Normal 23 2 3 3 2 5" xfId="45571" xr:uid="{00000000-0005-0000-0000-0000F2760000}"/>
    <cellStyle name="Normal 23 2 3 3 3" xfId="11234" xr:uid="{00000000-0005-0000-0000-0000F3760000}"/>
    <cellStyle name="Normal 23 2 3 3 3 2" xfId="30194" xr:uid="{00000000-0005-0000-0000-0000F4760000}"/>
    <cellStyle name="Normal 23 2 3 3 3 3" xfId="48658" xr:uid="{00000000-0005-0000-0000-0000F5760000}"/>
    <cellStyle name="Normal 23 2 3 3 4" xfId="17386" xr:uid="{00000000-0005-0000-0000-0000F6760000}"/>
    <cellStyle name="Normal 23 2 3 3 4 2" xfId="36346" xr:uid="{00000000-0005-0000-0000-0000F7760000}"/>
    <cellStyle name="Normal 23 2 3 3 4 3" xfId="54810" xr:uid="{00000000-0005-0000-0000-0000F8760000}"/>
    <cellStyle name="Normal 23 2 3 3 5" xfId="24041" xr:uid="{00000000-0005-0000-0000-0000F9760000}"/>
    <cellStyle name="Normal 23 2 3 3 6" xfId="42505" xr:uid="{00000000-0005-0000-0000-0000FA760000}"/>
    <cellStyle name="Normal 23 2 3 4" xfId="6573" xr:uid="{00000000-0005-0000-0000-0000FB760000}"/>
    <cellStyle name="Normal 23 2 3 4 2" xfId="12766" xr:uid="{00000000-0005-0000-0000-0000FC760000}"/>
    <cellStyle name="Normal 23 2 3 4 2 2" xfId="31726" xr:uid="{00000000-0005-0000-0000-0000FD760000}"/>
    <cellStyle name="Normal 23 2 3 4 2 3" xfId="50190" xr:uid="{00000000-0005-0000-0000-0000FE760000}"/>
    <cellStyle name="Normal 23 2 3 4 3" xfId="18918" xr:uid="{00000000-0005-0000-0000-0000FF760000}"/>
    <cellStyle name="Normal 23 2 3 4 3 2" xfId="37878" xr:uid="{00000000-0005-0000-0000-000000770000}"/>
    <cellStyle name="Normal 23 2 3 4 3 3" xfId="56342" xr:uid="{00000000-0005-0000-0000-000001770000}"/>
    <cellStyle name="Normal 23 2 3 4 4" xfId="25573" xr:uid="{00000000-0005-0000-0000-000002770000}"/>
    <cellStyle name="Normal 23 2 3 4 5" xfId="44037" xr:uid="{00000000-0005-0000-0000-000003770000}"/>
    <cellStyle name="Normal 23 2 3 5" xfId="9700" xr:uid="{00000000-0005-0000-0000-000004770000}"/>
    <cellStyle name="Normal 23 2 3 5 2" xfId="28660" xr:uid="{00000000-0005-0000-0000-000005770000}"/>
    <cellStyle name="Normal 23 2 3 5 3" xfId="47124" xr:uid="{00000000-0005-0000-0000-000006770000}"/>
    <cellStyle name="Normal 23 2 3 6" xfId="15852" xr:uid="{00000000-0005-0000-0000-000007770000}"/>
    <cellStyle name="Normal 23 2 3 6 2" xfId="34812" xr:uid="{00000000-0005-0000-0000-000008770000}"/>
    <cellStyle name="Normal 23 2 3 6 3" xfId="53276" xr:uid="{00000000-0005-0000-0000-000009770000}"/>
    <cellStyle name="Normal 23 2 3 7" xfId="22507" xr:uid="{00000000-0005-0000-0000-00000A770000}"/>
    <cellStyle name="Normal 23 2 3 8" xfId="40971" xr:uid="{00000000-0005-0000-0000-00000B770000}"/>
    <cellStyle name="Normal 23 2 4" xfId="2776" xr:uid="{00000000-0005-0000-0000-00000C770000}"/>
    <cellStyle name="Normal 23 2 4 2" xfId="4179" xr:uid="{00000000-0005-0000-0000-00000D770000}"/>
    <cellStyle name="Normal 23 2 4 2 2" xfId="5793" xr:uid="{00000000-0005-0000-0000-00000E770000}"/>
    <cellStyle name="Normal 23 2 4 2 2 2" xfId="8878" xr:uid="{00000000-0005-0000-0000-00000F770000}"/>
    <cellStyle name="Normal 23 2 4 2 2 2 2" xfId="15070" xr:uid="{00000000-0005-0000-0000-000010770000}"/>
    <cellStyle name="Normal 23 2 4 2 2 2 2 2" xfId="34030" xr:uid="{00000000-0005-0000-0000-000011770000}"/>
    <cellStyle name="Normal 23 2 4 2 2 2 2 3" xfId="52494" xr:uid="{00000000-0005-0000-0000-000012770000}"/>
    <cellStyle name="Normal 23 2 4 2 2 2 3" xfId="21222" xr:uid="{00000000-0005-0000-0000-000013770000}"/>
    <cellStyle name="Normal 23 2 4 2 2 2 3 2" xfId="40182" xr:uid="{00000000-0005-0000-0000-000014770000}"/>
    <cellStyle name="Normal 23 2 4 2 2 2 3 3" xfId="58646" xr:uid="{00000000-0005-0000-0000-000015770000}"/>
    <cellStyle name="Normal 23 2 4 2 2 2 4" xfId="27877" xr:uid="{00000000-0005-0000-0000-000016770000}"/>
    <cellStyle name="Normal 23 2 4 2 2 2 5" xfId="46341" xr:uid="{00000000-0005-0000-0000-000017770000}"/>
    <cellStyle name="Normal 23 2 4 2 2 3" xfId="12004" xr:uid="{00000000-0005-0000-0000-000018770000}"/>
    <cellStyle name="Normal 23 2 4 2 2 3 2" xfId="30964" xr:uid="{00000000-0005-0000-0000-000019770000}"/>
    <cellStyle name="Normal 23 2 4 2 2 3 3" xfId="49428" xr:uid="{00000000-0005-0000-0000-00001A770000}"/>
    <cellStyle name="Normal 23 2 4 2 2 4" xfId="18156" xr:uid="{00000000-0005-0000-0000-00001B770000}"/>
    <cellStyle name="Normal 23 2 4 2 2 4 2" xfId="37116" xr:uid="{00000000-0005-0000-0000-00001C770000}"/>
    <cellStyle name="Normal 23 2 4 2 2 4 3" xfId="55580" xr:uid="{00000000-0005-0000-0000-00001D770000}"/>
    <cellStyle name="Normal 23 2 4 2 2 5" xfId="24811" xr:uid="{00000000-0005-0000-0000-00001E770000}"/>
    <cellStyle name="Normal 23 2 4 2 2 6" xfId="43275" xr:uid="{00000000-0005-0000-0000-00001F770000}"/>
    <cellStyle name="Normal 23 2 4 2 3" xfId="7343" xr:uid="{00000000-0005-0000-0000-000020770000}"/>
    <cellStyle name="Normal 23 2 4 2 3 2" xfId="13536" xr:uid="{00000000-0005-0000-0000-000021770000}"/>
    <cellStyle name="Normal 23 2 4 2 3 2 2" xfId="32496" xr:uid="{00000000-0005-0000-0000-000022770000}"/>
    <cellStyle name="Normal 23 2 4 2 3 2 3" xfId="50960" xr:uid="{00000000-0005-0000-0000-000023770000}"/>
    <cellStyle name="Normal 23 2 4 2 3 3" xfId="19688" xr:uid="{00000000-0005-0000-0000-000024770000}"/>
    <cellStyle name="Normal 23 2 4 2 3 3 2" xfId="38648" xr:uid="{00000000-0005-0000-0000-000025770000}"/>
    <cellStyle name="Normal 23 2 4 2 3 3 3" xfId="57112" xr:uid="{00000000-0005-0000-0000-000026770000}"/>
    <cellStyle name="Normal 23 2 4 2 3 4" xfId="26343" xr:uid="{00000000-0005-0000-0000-000027770000}"/>
    <cellStyle name="Normal 23 2 4 2 3 5" xfId="44807" xr:uid="{00000000-0005-0000-0000-000028770000}"/>
    <cellStyle name="Normal 23 2 4 2 4" xfId="10470" xr:uid="{00000000-0005-0000-0000-000029770000}"/>
    <cellStyle name="Normal 23 2 4 2 4 2" xfId="29430" xr:uid="{00000000-0005-0000-0000-00002A770000}"/>
    <cellStyle name="Normal 23 2 4 2 4 3" xfId="47894" xr:uid="{00000000-0005-0000-0000-00002B770000}"/>
    <cellStyle name="Normal 23 2 4 2 5" xfId="16622" xr:uid="{00000000-0005-0000-0000-00002C770000}"/>
    <cellStyle name="Normal 23 2 4 2 5 2" xfId="35582" xr:uid="{00000000-0005-0000-0000-00002D770000}"/>
    <cellStyle name="Normal 23 2 4 2 5 3" xfId="54046" xr:uid="{00000000-0005-0000-0000-00002E770000}"/>
    <cellStyle name="Normal 23 2 4 2 6" xfId="23277" xr:uid="{00000000-0005-0000-0000-00002F770000}"/>
    <cellStyle name="Normal 23 2 4 2 7" xfId="41741" xr:uid="{00000000-0005-0000-0000-000030770000}"/>
    <cellStyle name="Normal 23 2 4 3" xfId="5011" xr:uid="{00000000-0005-0000-0000-000031770000}"/>
    <cellStyle name="Normal 23 2 4 3 2" xfId="8109" xr:uid="{00000000-0005-0000-0000-000032770000}"/>
    <cellStyle name="Normal 23 2 4 3 2 2" xfId="14301" xr:uid="{00000000-0005-0000-0000-000033770000}"/>
    <cellStyle name="Normal 23 2 4 3 2 2 2" xfId="33261" xr:uid="{00000000-0005-0000-0000-000034770000}"/>
    <cellStyle name="Normal 23 2 4 3 2 2 3" xfId="51725" xr:uid="{00000000-0005-0000-0000-000035770000}"/>
    <cellStyle name="Normal 23 2 4 3 2 3" xfId="20453" xr:uid="{00000000-0005-0000-0000-000036770000}"/>
    <cellStyle name="Normal 23 2 4 3 2 3 2" xfId="39413" xr:uid="{00000000-0005-0000-0000-000037770000}"/>
    <cellStyle name="Normal 23 2 4 3 2 3 3" xfId="57877" xr:uid="{00000000-0005-0000-0000-000038770000}"/>
    <cellStyle name="Normal 23 2 4 3 2 4" xfId="27108" xr:uid="{00000000-0005-0000-0000-000039770000}"/>
    <cellStyle name="Normal 23 2 4 3 2 5" xfId="45572" xr:uid="{00000000-0005-0000-0000-00003A770000}"/>
    <cellStyle name="Normal 23 2 4 3 3" xfId="11235" xr:uid="{00000000-0005-0000-0000-00003B770000}"/>
    <cellStyle name="Normal 23 2 4 3 3 2" xfId="30195" xr:uid="{00000000-0005-0000-0000-00003C770000}"/>
    <cellStyle name="Normal 23 2 4 3 3 3" xfId="48659" xr:uid="{00000000-0005-0000-0000-00003D770000}"/>
    <cellStyle name="Normal 23 2 4 3 4" xfId="17387" xr:uid="{00000000-0005-0000-0000-00003E770000}"/>
    <cellStyle name="Normal 23 2 4 3 4 2" xfId="36347" xr:uid="{00000000-0005-0000-0000-00003F770000}"/>
    <cellStyle name="Normal 23 2 4 3 4 3" xfId="54811" xr:uid="{00000000-0005-0000-0000-000040770000}"/>
    <cellStyle name="Normal 23 2 4 3 5" xfId="24042" xr:uid="{00000000-0005-0000-0000-000041770000}"/>
    <cellStyle name="Normal 23 2 4 3 6" xfId="42506" xr:uid="{00000000-0005-0000-0000-000042770000}"/>
    <cellStyle name="Normal 23 2 4 4" xfId="6574" xr:uid="{00000000-0005-0000-0000-000043770000}"/>
    <cellStyle name="Normal 23 2 4 4 2" xfId="12767" xr:uid="{00000000-0005-0000-0000-000044770000}"/>
    <cellStyle name="Normal 23 2 4 4 2 2" xfId="31727" xr:uid="{00000000-0005-0000-0000-000045770000}"/>
    <cellStyle name="Normal 23 2 4 4 2 3" xfId="50191" xr:uid="{00000000-0005-0000-0000-000046770000}"/>
    <cellStyle name="Normal 23 2 4 4 3" xfId="18919" xr:uid="{00000000-0005-0000-0000-000047770000}"/>
    <cellStyle name="Normal 23 2 4 4 3 2" xfId="37879" xr:uid="{00000000-0005-0000-0000-000048770000}"/>
    <cellStyle name="Normal 23 2 4 4 3 3" xfId="56343" xr:uid="{00000000-0005-0000-0000-000049770000}"/>
    <cellStyle name="Normal 23 2 4 4 4" xfId="25574" xr:uid="{00000000-0005-0000-0000-00004A770000}"/>
    <cellStyle name="Normal 23 2 4 4 5" xfId="44038" xr:uid="{00000000-0005-0000-0000-00004B770000}"/>
    <cellStyle name="Normal 23 2 4 5" xfId="9701" xr:uid="{00000000-0005-0000-0000-00004C770000}"/>
    <cellStyle name="Normal 23 2 4 5 2" xfId="28661" xr:uid="{00000000-0005-0000-0000-00004D770000}"/>
    <cellStyle name="Normal 23 2 4 5 3" xfId="47125" xr:uid="{00000000-0005-0000-0000-00004E770000}"/>
    <cellStyle name="Normal 23 2 4 6" xfId="15853" xr:uid="{00000000-0005-0000-0000-00004F770000}"/>
    <cellStyle name="Normal 23 2 4 6 2" xfId="34813" xr:uid="{00000000-0005-0000-0000-000050770000}"/>
    <cellStyle name="Normal 23 2 4 6 3" xfId="53277" xr:uid="{00000000-0005-0000-0000-000051770000}"/>
    <cellStyle name="Normal 23 2 4 7" xfId="22508" xr:uid="{00000000-0005-0000-0000-000052770000}"/>
    <cellStyle name="Normal 23 2 4 8" xfId="40972" xr:uid="{00000000-0005-0000-0000-000053770000}"/>
    <cellStyle name="Normal 23 2 5" xfId="2777" xr:uid="{00000000-0005-0000-0000-000054770000}"/>
    <cellStyle name="Normal 23 2 5 2" xfId="4180" xr:uid="{00000000-0005-0000-0000-000055770000}"/>
    <cellStyle name="Normal 23 2 5 2 2" xfId="5794" xr:uid="{00000000-0005-0000-0000-000056770000}"/>
    <cellStyle name="Normal 23 2 5 2 2 2" xfId="8879" xr:uid="{00000000-0005-0000-0000-000057770000}"/>
    <cellStyle name="Normal 23 2 5 2 2 2 2" xfId="15071" xr:uid="{00000000-0005-0000-0000-000058770000}"/>
    <cellStyle name="Normal 23 2 5 2 2 2 2 2" xfId="34031" xr:uid="{00000000-0005-0000-0000-000059770000}"/>
    <cellStyle name="Normal 23 2 5 2 2 2 2 3" xfId="52495" xr:uid="{00000000-0005-0000-0000-00005A770000}"/>
    <cellStyle name="Normal 23 2 5 2 2 2 3" xfId="21223" xr:uid="{00000000-0005-0000-0000-00005B770000}"/>
    <cellStyle name="Normal 23 2 5 2 2 2 3 2" xfId="40183" xr:uid="{00000000-0005-0000-0000-00005C770000}"/>
    <cellStyle name="Normal 23 2 5 2 2 2 3 3" xfId="58647" xr:uid="{00000000-0005-0000-0000-00005D770000}"/>
    <cellStyle name="Normal 23 2 5 2 2 2 4" xfId="27878" xr:uid="{00000000-0005-0000-0000-00005E770000}"/>
    <cellStyle name="Normal 23 2 5 2 2 2 5" xfId="46342" xr:uid="{00000000-0005-0000-0000-00005F770000}"/>
    <cellStyle name="Normal 23 2 5 2 2 3" xfId="12005" xr:uid="{00000000-0005-0000-0000-000060770000}"/>
    <cellStyle name="Normal 23 2 5 2 2 3 2" xfId="30965" xr:uid="{00000000-0005-0000-0000-000061770000}"/>
    <cellStyle name="Normal 23 2 5 2 2 3 3" xfId="49429" xr:uid="{00000000-0005-0000-0000-000062770000}"/>
    <cellStyle name="Normal 23 2 5 2 2 4" xfId="18157" xr:uid="{00000000-0005-0000-0000-000063770000}"/>
    <cellStyle name="Normal 23 2 5 2 2 4 2" xfId="37117" xr:uid="{00000000-0005-0000-0000-000064770000}"/>
    <cellStyle name="Normal 23 2 5 2 2 4 3" xfId="55581" xr:uid="{00000000-0005-0000-0000-000065770000}"/>
    <cellStyle name="Normal 23 2 5 2 2 5" xfId="24812" xr:uid="{00000000-0005-0000-0000-000066770000}"/>
    <cellStyle name="Normal 23 2 5 2 2 6" xfId="43276" xr:uid="{00000000-0005-0000-0000-000067770000}"/>
    <cellStyle name="Normal 23 2 5 2 3" xfId="7344" xr:uid="{00000000-0005-0000-0000-000068770000}"/>
    <cellStyle name="Normal 23 2 5 2 3 2" xfId="13537" xr:uid="{00000000-0005-0000-0000-000069770000}"/>
    <cellStyle name="Normal 23 2 5 2 3 2 2" xfId="32497" xr:uid="{00000000-0005-0000-0000-00006A770000}"/>
    <cellStyle name="Normal 23 2 5 2 3 2 3" xfId="50961" xr:uid="{00000000-0005-0000-0000-00006B770000}"/>
    <cellStyle name="Normal 23 2 5 2 3 3" xfId="19689" xr:uid="{00000000-0005-0000-0000-00006C770000}"/>
    <cellStyle name="Normal 23 2 5 2 3 3 2" xfId="38649" xr:uid="{00000000-0005-0000-0000-00006D770000}"/>
    <cellStyle name="Normal 23 2 5 2 3 3 3" xfId="57113" xr:uid="{00000000-0005-0000-0000-00006E770000}"/>
    <cellStyle name="Normal 23 2 5 2 3 4" xfId="26344" xr:uid="{00000000-0005-0000-0000-00006F770000}"/>
    <cellStyle name="Normal 23 2 5 2 3 5" xfId="44808" xr:uid="{00000000-0005-0000-0000-000070770000}"/>
    <cellStyle name="Normal 23 2 5 2 4" xfId="10471" xr:uid="{00000000-0005-0000-0000-000071770000}"/>
    <cellStyle name="Normal 23 2 5 2 4 2" xfId="29431" xr:uid="{00000000-0005-0000-0000-000072770000}"/>
    <cellStyle name="Normal 23 2 5 2 4 3" xfId="47895" xr:uid="{00000000-0005-0000-0000-000073770000}"/>
    <cellStyle name="Normal 23 2 5 2 5" xfId="16623" xr:uid="{00000000-0005-0000-0000-000074770000}"/>
    <cellStyle name="Normal 23 2 5 2 5 2" xfId="35583" xr:uid="{00000000-0005-0000-0000-000075770000}"/>
    <cellStyle name="Normal 23 2 5 2 5 3" xfId="54047" xr:uid="{00000000-0005-0000-0000-000076770000}"/>
    <cellStyle name="Normal 23 2 5 2 6" xfId="23278" xr:uid="{00000000-0005-0000-0000-000077770000}"/>
    <cellStyle name="Normal 23 2 5 2 7" xfId="41742" xr:uid="{00000000-0005-0000-0000-000078770000}"/>
    <cellStyle name="Normal 23 2 5 3" xfId="5012" xr:uid="{00000000-0005-0000-0000-000079770000}"/>
    <cellStyle name="Normal 23 2 5 3 2" xfId="8110" xr:uid="{00000000-0005-0000-0000-00007A770000}"/>
    <cellStyle name="Normal 23 2 5 3 2 2" xfId="14302" xr:uid="{00000000-0005-0000-0000-00007B770000}"/>
    <cellStyle name="Normal 23 2 5 3 2 2 2" xfId="33262" xr:uid="{00000000-0005-0000-0000-00007C770000}"/>
    <cellStyle name="Normal 23 2 5 3 2 2 3" xfId="51726" xr:uid="{00000000-0005-0000-0000-00007D770000}"/>
    <cellStyle name="Normal 23 2 5 3 2 3" xfId="20454" xr:uid="{00000000-0005-0000-0000-00007E770000}"/>
    <cellStyle name="Normal 23 2 5 3 2 3 2" xfId="39414" xr:uid="{00000000-0005-0000-0000-00007F770000}"/>
    <cellStyle name="Normal 23 2 5 3 2 3 3" xfId="57878" xr:uid="{00000000-0005-0000-0000-000080770000}"/>
    <cellStyle name="Normal 23 2 5 3 2 4" xfId="27109" xr:uid="{00000000-0005-0000-0000-000081770000}"/>
    <cellStyle name="Normal 23 2 5 3 2 5" xfId="45573" xr:uid="{00000000-0005-0000-0000-000082770000}"/>
    <cellStyle name="Normal 23 2 5 3 3" xfId="11236" xr:uid="{00000000-0005-0000-0000-000083770000}"/>
    <cellStyle name="Normal 23 2 5 3 3 2" xfId="30196" xr:uid="{00000000-0005-0000-0000-000084770000}"/>
    <cellStyle name="Normal 23 2 5 3 3 3" xfId="48660" xr:uid="{00000000-0005-0000-0000-000085770000}"/>
    <cellStyle name="Normal 23 2 5 3 4" xfId="17388" xr:uid="{00000000-0005-0000-0000-000086770000}"/>
    <cellStyle name="Normal 23 2 5 3 4 2" xfId="36348" xr:uid="{00000000-0005-0000-0000-000087770000}"/>
    <cellStyle name="Normal 23 2 5 3 4 3" xfId="54812" xr:uid="{00000000-0005-0000-0000-000088770000}"/>
    <cellStyle name="Normal 23 2 5 3 5" xfId="24043" xr:uid="{00000000-0005-0000-0000-000089770000}"/>
    <cellStyle name="Normal 23 2 5 3 6" xfId="42507" xr:uid="{00000000-0005-0000-0000-00008A770000}"/>
    <cellStyle name="Normal 23 2 5 4" xfId="6575" xr:uid="{00000000-0005-0000-0000-00008B770000}"/>
    <cellStyle name="Normal 23 2 5 4 2" xfId="12768" xr:uid="{00000000-0005-0000-0000-00008C770000}"/>
    <cellStyle name="Normal 23 2 5 4 2 2" xfId="31728" xr:uid="{00000000-0005-0000-0000-00008D770000}"/>
    <cellStyle name="Normal 23 2 5 4 2 3" xfId="50192" xr:uid="{00000000-0005-0000-0000-00008E770000}"/>
    <cellStyle name="Normal 23 2 5 4 3" xfId="18920" xr:uid="{00000000-0005-0000-0000-00008F770000}"/>
    <cellStyle name="Normal 23 2 5 4 3 2" xfId="37880" xr:uid="{00000000-0005-0000-0000-000090770000}"/>
    <cellStyle name="Normal 23 2 5 4 3 3" xfId="56344" xr:uid="{00000000-0005-0000-0000-000091770000}"/>
    <cellStyle name="Normal 23 2 5 4 4" xfId="25575" xr:uid="{00000000-0005-0000-0000-000092770000}"/>
    <cellStyle name="Normal 23 2 5 4 5" xfId="44039" xr:uid="{00000000-0005-0000-0000-000093770000}"/>
    <cellStyle name="Normal 23 2 5 5" xfId="9702" xr:uid="{00000000-0005-0000-0000-000094770000}"/>
    <cellStyle name="Normal 23 2 5 5 2" xfId="28662" xr:uid="{00000000-0005-0000-0000-000095770000}"/>
    <cellStyle name="Normal 23 2 5 5 3" xfId="47126" xr:uid="{00000000-0005-0000-0000-000096770000}"/>
    <cellStyle name="Normal 23 2 5 6" xfId="15854" xr:uid="{00000000-0005-0000-0000-000097770000}"/>
    <cellStyle name="Normal 23 2 5 6 2" xfId="34814" xr:uid="{00000000-0005-0000-0000-000098770000}"/>
    <cellStyle name="Normal 23 2 5 6 3" xfId="53278" xr:uid="{00000000-0005-0000-0000-000099770000}"/>
    <cellStyle name="Normal 23 2 5 7" xfId="22509" xr:uid="{00000000-0005-0000-0000-00009A770000}"/>
    <cellStyle name="Normal 23 2 5 8" xfId="40973" xr:uid="{00000000-0005-0000-0000-00009B770000}"/>
    <cellStyle name="Normal 23 2 6" xfId="4176" xr:uid="{00000000-0005-0000-0000-00009C770000}"/>
    <cellStyle name="Normal 23 2 6 2" xfId="5790" xr:uid="{00000000-0005-0000-0000-00009D770000}"/>
    <cellStyle name="Normal 23 2 6 2 2" xfId="8875" xr:uid="{00000000-0005-0000-0000-00009E770000}"/>
    <cellStyle name="Normal 23 2 6 2 2 2" xfId="15067" xr:uid="{00000000-0005-0000-0000-00009F770000}"/>
    <cellStyle name="Normal 23 2 6 2 2 2 2" xfId="34027" xr:uid="{00000000-0005-0000-0000-0000A0770000}"/>
    <cellStyle name="Normal 23 2 6 2 2 2 3" xfId="52491" xr:uid="{00000000-0005-0000-0000-0000A1770000}"/>
    <cellStyle name="Normal 23 2 6 2 2 3" xfId="21219" xr:uid="{00000000-0005-0000-0000-0000A2770000}"/>
    <cellStyle name="Normal 23 2 6 2 2 3 2" xfId="40179" xr:uid="{00000000-0005-0000-0000-0000A3770000}"/>
    <cellStyle name="Normal 23 2 6 2 2 3 3" xfId="58643" xr:uid="{00000000-0005-0000-0000-0000A4770000}"/>
    <cellStyle name="Normal 23 2 6 2 2 4" xfId="27874" xr:uid="{00000000-0005-0000-0000-0000A5770000}"/>
    <cellStyle name="Normal 23 2 6 2 2 5" xfId="46338" xr:uid="{00000000-0005-0000-0000-0000A6770000}"/>
    <cellStyle name="Normal 23 2 6 2 3" xfId="12001" xr:uid="{00000000-0005-0000-0000-0000A7770000}"/>
    <cellStyle name="Normal 23 2 6 2 3 2" xfId="30961" xr:uid="{00000000-0005-0000-0000-0000A8770000}"/>
    <cellStyle name="Normal 23 2 6 2 3 3" xfId="49425" xr:uid="{00000000-0005-0000-0000-0000A9770000}"/>
    <cellStyle name="Normal 23 2 6 2 4" xfId="18153" xr:uid="{00000000-0005-0000-0000-0000AA770000}"/>
    <cellStyle name="Normal 23 2 6 2 4 2" xfId="37113" xr:uid="{00000000-0005-0000-0000-0000AB770000}"/>
    <cellStyle name="Normal 23 2 6 2 4 3" xfId="55577" xr:uid="{00000000-0005-0000-0000-0000AC770000}"/>
    <cellStyle name="Normal 23 2 6 2 5" xfId="24808" xr:uid="{00000000-0005-0000-0000-0000AD770000}"/>
    <cellStyle name="Normal 23 2 6 2 6" xfId="43272" xr:uid="{00000000-0005-0000-0000-0000AE770000}"/>
    <cellStyle name="Normal 23 2 6 3" xfId="7340" xr:uid="{00000000-0005-0000-0000-0000AF770000}"/>
    <cellStyle name="Normal 23 2 6 3 2" xfId="13533" xr:uid="{00000000-0005-0000-0000-0000B0770000}"/>
    <cellStyle name="Normal 23 2 6 3 2 2" xfId="32493" xr:uid="{00000000-0005-0000-0000-0000B1770000}"/>
    <cellStyle name="Normal 23 2 6 3 2 3" xfId="50957" xr:uid="{00000000-0005-0000-0000-0000B2770000}"/>
    <cellStyle name="Normal 23 2 6 3 3" xfId="19685" xr:uid="{00000000-0005-0000-0000-0000B3770000}"/>
    <cellStyle name="Normal 23 2 6 3 3 2" xfId="38645" xr:uid="{00000000-0005-0000-0000-0000B4770000}"/>
    <cellStyle name="Normal 23 2 6 3 3 3" xfId="57109" xr:uid="{00000000-0005-0000-0000-0000B5770000}"/>
    <cellStyle name="Normal 23 2 6 3 4" xfId="26340" xr:uid="{00000000-0005-0000-0000-0000B6770000}"/>
    <cellStyle name="Normal 23 2 6 3 5" xfId="44804" xr:uid="{00000000-0005-0000-0000-0000B7770000}"/>
    <cellStyle name="Normal 23 2 6 4" xfId="10467" xr:uid="{00000000-0005-0000-0000-0000B8770000}"/>
    <cellStyle name="Normal 23 2 6 4 2" xfId="29427" xr:uid="{00000000-0005-0000-0000-0000B9770000}"/>
    <cellStyle name="Normal 23 2 6 4 3" xfId="47891" xr:uid="{00000000-0005-0000-0000-0000BA770000}"/>
    <cellStyle name="Normal 23 2 6 5" xfId="16619" xr:uid="{00000000-0005-0000-0000-0000BB770000}"/>
    <cellStyle name="Normal 23 2 6 5 2" xfId="35579" xr:uid="{00000000-0005-0000-0000-0000BC770000}"/>
    <cellStyle name="Normal 23 2 6 5 3" xfId="54043" xr:uid="{00000000-0005-0000-0000-0000BD770000}"/>
    <cellStyle name="Normal 23 2 6 6" xfId="23274" xr:uid="{00000000-0005-0000-0000-0000BE770000}"/>
    <cellStyle name="Normal 23 2 6 7" xfId="41738" xr:uid="{00000000-0005-0000-0000-0000BF770000}"/>
    <cellStyle name="Normal 23 2 7" xfId="5008" xr:uid="{00000000-0005-0000-0000-0000C0770000}"/>
    <cellStyle name="Normal 23 2 7 2" xfId="8106" xr:uid="{00000000-0005-0000-0000-0000C1770000}"/>
    <cellStyle name="Normal 23 2 7 2 2" xfId="14298" xr:uid="{00000000-0005-0000-0000-0000C2770000}"/>
    <cellStyle name="Normal 23 2 7 2 2 2" xfId="33258" xr:uid="{00000000-0005-0000-0000-0000C3770000}"/>
    <cellStyle name="Normal 23 2 7 2 2 3" xfId="51722" xr:uid="{00000000-0005-0000-0000-0000C4770000}"/>
    <cellStyle name="Normal 23 2 7 2 3" xfId="20450" xr:uid="{00000000-0005-0000-0000-0000C5770000}"/>
    <cellStyle name="Normal 23 2 7 2 3 2" xfId="39410" xr:uid="{00000000-0005-0000-0000-0000C6770000}"/>
    <cellStyle name="Normal 23 2 7 2 3 3" xfId="57874" xr:uid="{00000000-0005-0000-0000-0000C7770000}"/>
    <cellStyle name="Normal 23 2 7 2 4" xfId="27105" xr:uid="{00000000-0005-0000-0000-0000C8770000}"/>
    <cellStyle name="Normal 23 2 7 2 5" xfId="45569" xr:uid="{00000000-0005-0000-0000-0000C9770000}"/>
    <cellStyle name="Normal 23 2 7 3" xfId="11232" xr:uid="{00000000-0005-0000-0000-0000CA770000}"/>
    <cellStyle name="Normal 23 2 7 3 2" xfId="30192" xr:uid="{00000000-0005-0000-0000-0000CB770000}"/>
    <cellStyle name="Normal 23 2 7 3 3" xfId="48656" xr:uid="{00000000-0005-0000-0000-0000CC770000}"/>
    <cellStyle name="Normal 23 2 7 4" xfId="17384" xr:uid="{00000000-0005-0000-0000-0000CD770000}"/>
    <cellStyle name="Normal 23 2 7 4 2" xfId="36344" xr:uid="{00000000-0005-0000-0000-0000CE770000}"/>
    <cellStyle name="Normal 23 2 7 4 3" xfId="54808" xr:uid="{00000000-0005-0000-0000-0000CF770000}"/>
    <cellStyle name="Normal 23 2 7 5" xfId="24039" xr:uid="{00000000-0005-0000-0000-0000D0770000}"/>
    <cellStyle name="Normal 23 2 7 6" xfId="42503" xr:uid="{00000000-0005-0000-0000-0000D1770000}"/>
    <cellStyle name="Normal 23 2 8" xfId="6571" xr:uid="{00000000-0005-0000-0000-0000D2770000}"/>
    <cellStyle name="Normal 23 2 8 2" xfId="12764" xr:uid="{00000000-0005-0000-0000-0000D3770000}"/>
    <cellStyle name="Normal 23 2 8 2 2" xfId="31724" xr:uid="{00000000-0005-0000-0000-0000D4770000}"/>
    <cellStyle name="Normal 23 2 8 2 3" xfId="50188" xr:uid="{00000000-0005-0000-0000-0000D5770000}"/>
    <cellStyle name="Normal 23 2 8 3" xfId="18916" xr:uid="{00000000-0005-0000-0000-0000D6770000}"/>
    <cellStyle name="Normal 23 2 8 3 2" xfId="37876" xr:uid="{00000000-0005-0000-0000-0000D7770000}"/>
    <cellStyle name="Normal 23 2 8 3 3" xfId="56340" xr:uid="{00000000-0005-0000-0000-0000D8770000}"/>
    <cellStyle name="Normal 23 2 8 4" xfId="25571" xr:uid="{00000000-0005-0000-0000-0000D9770000}"/>
    <cellStyle name="Normal 23 2 8 5" xfId="44035" xr:uid="{00000000-0005-0000-0000-0000DA770000}"/>
    <cellStyle name="Normal 23 2 9" xfId="9698" xr:uid="{00000000-0005-0000-0000-0000DB770000}"/>
    <cellStyle name="Normal 23 2 9 2" xfId="28658" xr:uid="{00000000-0005-0000-0000-0000DC770000}"/>
    <cellStyle name="Normal 23 2 9 3" xfId="47122" xr:uid="{00000000-0005-0000-0000-0000DD770000}"/>
    <cellStyle name="Normal 23 3" xfId="2778" xr:uid="{00000000-0005-0000-0000-0000DE770000}"/>
    <cellStyle name="Normal 23 3 2" xfId="4181" xr:uid="{00000000-0005-0000-0000-0000DF770000}"/>
    <cellStyle name="Normal 23 3 2 2" xfId="5795" xr:uid="{00000000-0005-0000-0000-0000E0770000}"/>
    <cellStyle name="Normal 23 3 2 2 2" xfId="8880" xr:uid="{00000000-0005-0000-0000-0000E1770000}"/>
    <cellStyle name="Normal 23 3 2 2 2 2" xfId="15072" xr:uid="{00000000-0005-0000-0000-0000E2770000}"/>
    <cellStyle name="Normal 23 3 2 2 2 2 2" xfId="34032" xr:uid="{00000000-0005-0000-0000-0000E3770000}"/>
    <cellStyle name="Normal 23 3 2 2 2 2 3" xfId="52496" xr:uid="{00000000-0005-0000-0000-0000E4770000}"/>
    <cellStyle name="Normal 23 3 2 2 2 3" xfId="21224" xr:uid="{00000000-0005-0000-0000-0000E5770000}"/>
    <cellStyle name="Normal 23 3 2 2 2 3 2" xfId="40184" xr:uid="{00000000-0005-0000-0000-0000E6770000}"/>
    <cellStyle name="Normal 23 3 2 2 2 3 3" xfId="58648" xr:uid="{00000000-0005-0000-0000-0000E7770000}"/>
    <cellStyle name="Normal 23 3 2 2 2 4" xfId="27879" xr:uid="{00000000-0005-0000-0000-0000E8770000}"/>
    <cellStyle name="Normal 23 3 2 2 2 5" xfId="46343" xr:uid="{00000000-0005-0000-0000-0000E9770000}"/>
    <cellStyle name="Normal 23 3 2 2 3" xfId="12006" xr:uid="{00000000-0005-0000-0000-0000EA770000}"/>
    <cellStyle name="Normal 23 3 2 2 3 2" xfId="30966" xr:uid="{00000000-0005-0000-0000-0000EB770000}"/>
    <cellStyle name="Normal 23 3 2 2 3 3" xfId="49430" xr:uid="{00000000-0005-0000-0000-0000EC770000}"/>
    <cellStyle name="Normal 23 3 2 2 4" xfId="18158" xr:uid="{00000000-0005-0000-0000-0000ED770000}"/>
    <cellStyle name="Normal 23 3 2 2 4 2" xfId="37118" xr:uid="{00000000-0005-0000-0000-0000EE770000}"/>
    <cellStyle name="Normal 23 3 2 2 4 3" xfId="55582" xr:uid="{00000000-0005-0000-0000-0000EF770000}"/>
    <cellStyle name="Normal 23 3 2 2 5" xfId="24813" xr:uid="{00000000-0005-0000-0000-0000F0770000}"/>
    <cellStyle name="Normal 23 3 2 2 6" xfId="43277" xr:uid="{00000000-0005-0000-0000-0000F1770000}"/>
    <cellStyle name="Normal 23 3 2 3" xfId="7345" xr:uid="{00000000-0005-0000-0000-0000F2770000}"/>
    <cellStyle name="Normal 23 3 2 3 2" xfId="13538" xr:uid="{00000000-0005-0000-0000-0000F3770000}"/>
    <cellStyle name="Normal 23 3 2 3 2 2" xfId="32498" xr:uid="{00000000-0005-0000-0000-0000F4770000}"/>
    <cellStyle name="Normal 23 3 2 3 2 3" xfId="50962" xr:uid="{00000000-0005-0000-0000-0000F5770000}"/>
    <cellStyle name="Normal 23 3 2 3 3" xfId="19690" xr:uid="{00000000-0005-0000-0000-0000F6770000}"/>
    <cellStyle name="Normal 23 3 2 3 3 2" xfId="38650" xr:uid="{00000000-0005-0000-0000-0000F7770000}"/>
    <cellStyle name="Normal 23 3 2 3 3 3" xfId="57114" xr:uid="{00000000-0005-0000-0000-0000F8770000}"/>
    <cellStyle name="Normal 23 3 2 3 4" xfId="26345" xr:uid="{00000000-0005-0000-0000-0000F9770000}"/>
    <cellStyle name="Normal 23 3 2 3 5" xfId="44809" xr:uid="{00000000-0005-0000-0000-0000FA770000}"/>
    <cellStyle name="Normal 23 3 2 4" xfId="10472" xr:uid="{00000000-0005-0000-0000-0000FB770000}"/>
    <cellStyle name="Normal 23 3 2 4 2" xfId="29432" xr:uid="{00000000-0005-0000-0000-0000FC770000}"/>
    <cellStyle name="Normal 23 3 2 4 3" xfId="47896" xr:uid="{00000000-0005-0000-0000-0000FD770000}"/>
    <cellStyle name="Normal 23 3 2 5" xfId="16624" xr:uid="{00000000-0005-0000-0000-0000FE770000}"/>
    <cellStyle name="Normal 23 3 2 5 2" xfId="35584" xr:uid="{00000000-0005-0000-0000-0000FF770000}"/>
    <cellStyle name="Normal 23 3 2 5 3" xfId="54048" xr:uid="{00000000-0005-0000-0000-000000780000}"/>
    <cellStyle name="Normal 23 3 2 6" xfId="23279" xr:uid="{00000000-0005-0000-0000-000001780000}"/>
    <cellStyle name="Normal 23 3 2 7" xfId="41743" xr:uid="{00000000-0005-0000-0000-000002780000}"/>
    <cellStyle name="Normal 23 3 3" xfId="5013" xr:uid="{00000000-0005-0000-0000-000003780000}"/>
    <cellStyle name="Normal 23 3 3 2" xfId="8111" xr:uid="{00000000-0005-0000-0000-000004780000}"/>
    <cellStyle name="Normal 23 3 3 2 2" xfId="14303" xr:uid="{00000000-0005-0000-0000-000005780000}"/>
    <cellStyle name="Normal 23 3 3 2 2 2" xfId="33263" xr:uid="{00000000-0005-0000-0000-000006780000}"/>
    <cellStyle name="Normal 23 3 3 2 2 3" xfId="51727" xr:uid="{00000000-0005-0000-0000-000007780000}"/>
    <cellStyle name="Normal 23 3 3 2 3" xfId="20455" xr:uid="{00000000-0005-0000-0000-000008780000}"/>
    <cellStyle name="Normal 23 3 3 2 3 2" xfId="39415" xr:uid="{00000000-0005-0000-0000-000009780000}"/>
    <cellStyle name="Normal 23 3 3 2 3 3" xfId="57879" xr:uid="{00000000-0005-0000-0000-00000A780000}"/>
    <cellStyle name="Normal 23 3 3 2 4" xfId="27110" xr:uid="{00000000-0005-0000-0000-00000B780000}"/>
    <cellStyle name="Normal 23 3 3 2 5" xfId="45574" xr:uid="{00000000-0005-0000-0000-00000C780000}"/>
    <cellStyle name="Normal 23 3 3 3" xfId="11237" xr:uid="{00000000-0005-0000-0000-00000D780000}"/>
    <cellStyle name="Normal 23 3 3 3 2" xfId="30197" xr:uid="{00000000-0005-0000-0000-00000E780000}"/>
    <cellStyle name="Normal 23 3 3 3 3" xfId="48661" xr:uid="{00000000-0005-0000-0000-00000F780000}"/>
    <cellStyle name="Normal 23 3 3 4" xfId="17389" xr:uid="{00000000-0005-0000-0000-000010780000}"/>
    <cellStyle name="Normal 23 3 3 4 2" xfId="36349" xr:uid="{00000000-0005-0000-0000-000011780000}"/>
    <cellStyle name="Normal 23 3 3 4 3" xfId="54813" xr:uid="{00000000-0005-0000-0000-000012780000}"/>
    <cellStyle name="Normal 23 3 3 5" xfId="24044" xr:uid="{00000000-0005-0000-0000-000013780000}"/>
    <cellStyle name="Normal 23 3 3 6" xfId="42508" xr:uid="{00000000-0005-0000-0000-000014780000}"/>
    <cellStyle name="Normal 23 3 4" xfId="6576" xr:uid="{00000000-0005-0000-0000-000015780000}"/>
    <cellStyle name="Normal 23 3 4 2" xfId="12769" xr:uid="{00000000-0005-0000-0000-000016780000}"/>
    <cellStyle name="Normal 23 3 4 2 2" xfId="31729" xr:uid="{00000000-0005-0000-0000-000017780000}"/>
    <cellStyle name="Normal 23 3 4 2 3" xfId="50193" xr:uid="{00000000-0005-0000-0000-000018780000}"/>
    <cellStyle name="Normal 23 3 4 3" xfId="18921" xr:uid="{00000000-0005-0000-0000-000019780000}"/>
    <cellStyle name="Normal 23 3 4 3 2" xfId="37881" xr:uid="{00000000-0005-0000-0000-00001A780000}"/>
    <cellStyle name="Normal 23 3 4 3 3" xfId="56345" xr:uid="{00000000-0005-0000-0000-00001B780000}"/>
    <cellStyle name="Normal 23 3 4 4" xfId="25576" xr:uid="{00000000-0005-0000-0000-00001C780000}"/>
    <cellStyle name="Normal 23 3 4 5" xfId="44040" xr:uid="{00000000-0005-0000-0000-00001D780000}"/>
    <cellStyle name="Normal 23 3 5" xfId="9703" xr:uid="{00000000-0005-0000-0000-00001E780000}"/>
    <cellStyle name="Normal 23 3 5 2" xfId="28663" xr:uid="{00000000-0005-0000-0000-00001F780000}"/>
    <cellStyle name="Normal 23 3 5 3" xfId="47127" xr:uid="{00000000-0005-0000-0000-000020780000}"/>
    <cellStyle name="Normal 23 3 6" xfId="15855" xr:uid="{00000000-0005-0000-0000-000021780000}"/>
    <cellStyle name="Normal 23 3 6 2" xfId="34815" xr:uid="{00000000-0005-0000-0000-000022780000}"/>
    <cellStyle name="Normal 23 3 6 3" xfId="53279" xr:uid="{00000000-0005-0000-0000-000023780000}"/>
    <cellStyle name="Normal 23 3 7" xfId="22510" xr:uid="{00000000-0005-0000-0000-000024780000}"/>
    <cellStyle name="Normal 23 3 8" xfId="40974" xr:uid="{00000000-0005-0000-0000-000025780000}"/>
    <cellStyle name="Normal 23 4" xfId="2779" xr:uid="{00000000-0005-0000-0000-000026780000}"/>
    <cellStyle name="Normal 23 4 2" xfId="4182" xr:uid="{00000000-0005-0000-0000-000027780000}"/>
    <cellStyle name="Normal 23 4 2 2" xfId="5796" xr:uid="{00000000-0005-0000-0000-000028780000}"/>
    <cellStyle name="Normal 23 4 2 2 2" xfId="8881" xr:uid="{00000000-0005-0000-0000-000029780000}"/>
    <cellStyle name="Normal 23 4 2 2 2 2" xfId="15073" xr:uid="{00000000-0005-0000-0000-00002A780000}"/>
    <cellStyle name="Normal 23 4 2 2 2 2 2" xfId="34033" xr:uid="{00000000-0005-0000-0000-00002B780000}"/>
    <cellStyle name="Normal 23 4 2 2 2 2 3" xfId="52497" xr:uid="{00000000-0005-0000-0000-00002C780000}"/>
    <cellStyle name="Normal 23 4 2 2 2 3" xfId="21225" xr:uid="{00000000-0005-0000-0000-00002D780000}"/>
    <cellStyle name="Normal 23 4 2 2 2 3 2" xfId="40185" xr:uid="{00000000-0005-0000-0000-00002E780000}"/>
    <cellStyle name="Normal 23 4 2 2 2 3 3" xfId="58649" xr:uid="{00000000-0005-0000-0000-00002F780000}"/>
    <cellStyle name="Normal 23 4 2 2 2 4" xfId="27880" xr:uid="{00000000-0005-0000-0000-000030780000}"/>
    <cellStyle name="Normal 23 4 2 2 2 5" xfId="46344" xr:uid="{00000000-0005-0000-0000-000031780000}"/>
    <cellStyle name="Normal 23 4 2 2 3" xfId="12007" xr:uid="{00000000-0005-0000-0000-000032780000}"/>
    <cellStyle name="Normal 23 4 2 2 3 2" xfId="30967" xr:uid="{00000000-0005-0000-0000-000033780000}"/>
    <cellStyle name="Normal 23 4 2 2 3 3" xfId="49431" xr:uid="{00000000-0005-0000-0000-000034780000}"/>
    <cellStyle name="Normal 23 4 2 2 4" xfId="18159" xr:uid="{00000000-0005-0000-0000-000035780000}"/>
    <cellStyle name="Normal 23 4 2 2 4 2" xfId="37119" xr:uid="{00000000-0005-0000-0000-000036780000}"/>
    <cellStyle name="Normal 23 4 2 2 4 3" xfId="55583" xr:uid="{00000000-0005-0000-0000-000037780000}"/>
    <cellStyle name="Normal 23 4 2 2 5" xfId="24814" xr:uid="{00000000-0005-0000-0000-000038780000}"/>
    <cellStyle name="Normal 23 4 2 2 6" xfId="43278" xr:uid="{00000000-0005-0000-0000-000039780000}"/>
    <cellStyle name="Normal 23 4 2 3" xfId="7346" xr:uid="{00000000-0005-0000-0000-00003A780000}"/>
    <cellStyle name="Normal 23 4 2 3 2" xfId="13539" xr:uid="{00000000-0005-0000-0000-00003B780000}"/>
    <cellStyle name="Normal 23 4 2 3 2 2" xfId="32499" xr:uid="{00000000-0005-0000-0000-00003C780000}"/>
    <cellStyle name="Normal 23 4 2 3 2 3" xfId="50963" xr:uid="{00000000-0005-0000-0000-00003D780000}"/>
    <cellStyle name="Normal 23 4 2 3 3" xfId="19691" xr:uid="{00000000-0005-0000-0000-00003E780000}"/>
    <cellStyle name="Normal 23 4 2 3 3 2" xfId="38651" xr:uid="{00000000-0005-0000-0000-00003F780000}"/>
    <cellStyle name="Normal 23 4 2 3 3 3" xfId="57115" xr:uid="{00000000-0005-0000-0000-000040780000}"/>
    <cellStyle name="Normal 23 4 2 3 4" xfId="26346" xr:uid="{00000000-0005-0000-0000-000041780000}"/>
    <cellStyle name="Normal 23 4 2 3 5" xfId="44810" xr:uid="{00000000-0005-0000-0000-000042780000}"/>
    <cellStyle name="Normal 23 4 2 4" xfId="10473" xr:uid="{00000000-0005-0000-0000-000043780000}"/>
    <cellStyle name="Normal 23 4 2 4 2" xfId="29433" xr:uid="{00000000-0005-0000-0000-000044780000}"/>
    <cellStyle name="Normal 23 4 2 4 3" xfId="47897" xr:uid="{00000000-0005-0000-0000-000045780000}"/>
    <cellStyle name="Normal 23 4 2 5" xfId="16625" xr:uid="{00000000-0005-0000-0000-000046780000}"/>
    <cellStyle name="Normal 23 4 2 5 2" xfId="35585" xr:uid="{00000000-0005-0000-0000-000047780000}"/>
    <cellStyle name="Normal 23 4 2 5 3" xfId="54049" xr:uid="{00000000-0005-0000-0000-000048780000}"/>
    <cellStyle name="Normal 23 4 2 6" xfId="23280" xr:uid="{00000000-0005-0000-0000-000049780000}"/>
    <cellStyle name="Normal 23 4 2 7" xfId="41744" xr:uid="{00000000-0005-0000-0000-00004A780000}"/>
    <cellStyle name="Normal 23 4 3" xfId="5014" xr:uid="{00000000-0005-0000-0000-00004B780000}"/>
    <cellStyle name="Normal 23 4 3 2" xfId="8112" xr:uid="{00000000-0005-0000-0000-00004C780000}"/>
    <cellStyle name="Normal 23 4 3 2 2" xfId="14304" xr:uid="{00000000-0005-0000-0000-00004D780000}"/>
    <cellStyle name="Normal 23 4 3 2 2 2" xfId="33264" xr:uid="{00000000-0005-0000-0000-00004E780000}"/>
    <cellStyle name="Normal 23 4 3 2 2 3" xfId="51728" xr:uid="{00000000-0005-0000-0000-00004F780000}"/>
    <cellStyle name="Normal 23 4 3 2 3" xfId="20456" xr:uid="{00000000-0005-0000-0000-000050780000}"/>
    <cellStyle name="Normal 23 4 3 2 3 2" xfId="39416" xr:uid="{00000000-0005-0000-0000-000051780000}"/>
    <cellStyle name="Normal 23 4 3 2 3 3" xfId="57880" xr:uid="{00000000-0005-0000-0000-000052780000}"/>
    <cellStyle name="Normal 23 4 3 2 4" xfId="27111" xr:uid="{00000000-0005-0000-0000-000053780000}"/>
    <cellStyle name="Normal 23 4 3 2 5" xfId="45575" xr:uid="{00000000-0005-0000-0000-000054780000}"/>
    <cellStyle name="Normal 23 4 3 3" xfId="11238" xr:uid="{00000000-0005-0000-0000-000055780000}"/>
    <cellStyle name="Normal 23 4 3 3 2" xfId="30198" xr:uid="{00000000-0005-0000-0000-000056780000}"/>
    <cellStyle name="Normal 23 4 3 3 3" xfId="48662" xr:uid="{00000000-0005-0000-0000-000057780000}"/>
    <cellStyle name="Normal 23 4 3 4" xfId="17390" xr:uid="{00000000-0005-0000-0000-000058780000}"/>
    <cellStyle name="Normal 23 4 3 4 2" xfId="36350" xr:uid="{00000000-0005-0000-0000-000059780000}"/>
    <cellStyle name="Normal 23 4 3 4 3" xfId="54814" xr:uid="{00000000-0005-0000-0000-00005A780000}"/>
    <cellStyle name="Normal 23 4 3 5" xfId="24045" xr:uid="{00000000-0005-0000-0000-00005B780000}"/>
    <cellStyle name="Normal 23 4 3 6" xfId="42509" xr:uid="{00000000-0005-0000-0000-00005C780000}"/>
    <cellStyle name="Normal 23 4 4" xfId="6577" xr:uid="{00000000-0005-0000-0000-00005D780000}"/>
    <cellStyle name="Normal 23 4 4 2" xfId="12770" xr:uid="{00000000-0005-0000-0000-00005E780000}"/>
    <cellStyle name="Normal 23 4 4 2 2" xfId="31730" xr:uid="{00000000-0005-0000-0000-00005F780000}"/>
    <cellStyle name="Normal 23 4 4 2 3" xfId="50194" xr:uid="{00000000-0005-0000-0000-000060780000}"/>
    <cellStyle name="Normal 23 4 4 3" xfId="18922" xr:uid="{00000000-0005-0000-0000-000061780000}"/>
    <cellStyle name="Normal 23 4 4 3 2" xfId="37882" xr:uid="{00000000-0005-0000-0000-000062780000}"/>
    <cellStyle name="Normal 23 4 4 3 3" xfId="56346" xr:uid="{00000000-0005-0000-0000-000063780000}"/>
    <cellStyle name="Normal 23 4 4 4" xfId="25577" xr:uid="{00000000-0005-0000-0000-000064780000}"/>
    <cellStyle name="Normal 23 4 4 5" xfId="44041" xr:uid="{00000000-0005-0000-0000-000065780000}"/>
    <cellStyle name="Normal 23 4 5" xfId="9704" xr:uid="{00000000-0005-0000-0000-000066780000}"/>
    <cellStyle name="Normal 23 4 5 2" xfId="28664" xr:uid="{00000000-0005-0000-0000-000067780000}"/>
    <cellStyle name="Normal 23 4 5 3" xfId="47128" xr:uid="{00000000-0005-0000-0000-000068780000}"/>
    <cellStyle name="Normal 23 4 6" xfId="15856" xr:uid="{00000000-0005-0000-0000-000069780000}"/>
    <cellStyle name="Normal 23 4 6 2" xfId="34816" xr:uid="{00000000-0005-0000-0000-00006A780000}"/>
    <cellStyle name="Normal 23 4 6 3" xfId="53280" xr:uid="{00000000-0005-0000-0000-00006B780000}"/>
    <cellStyle name="Normal 23 4 7" xfId="22511" xr:uid="{00000000-0005-0000-0000-00006C780000}"/>
    <cellStyle name="Normal 23 4 8" xfId="40975" xr:uid="{00000000-0005-0000-0000-00006D780000}"/>
    <cellStyle name="Normal 23 5" xfId="2780" xr:uid="{00000000-0005-0000-0000-00006E780000}"/>
    <cellStyle name="Normal 23 5 2" xfId="4183" xr:uid="{00000000-0005-0000-0000-00006F780000}"/>
    <cellStyle name="Normal 23 5 2 2" xfId="5797" xr:uid="{00000000-0005-0000-0000-000070780000}"/>
    <cellStyle name="Normal 23 5 2 2 2" xfId="8882" xr:uid="{00000000-0005-0000-0000-000071780000}"/>
    <cellStyle name="Normal 23 5 2 2 2 2" xfId="15074" xr:uid="{00000000-0005-0000-0000-000072780000}"/>
    <cellStyle name="Normal 23 5 2 2 2 2 2" xfId="34034" xr:uid="{00000000-0005-0000-0000-000073780000}"/>
    <cellStyle name="Normal 23 5 2 2 2 2 3" xfId="52498" xr:uid="{00000000-0005-0000-0000-000074780000}"/>
    <cellStyle name="Normal 23 5 2 2 2 3" xfId="21226" xr:uid="{00000000-0005-0000-0000-000075780000}"/>
    <cellStyle name="Normal 23 5 2 2 2 3 2" xfId="40186" xr:uid="{00000000-0005-0000-0000-000076780000}"/>
    <cellStyle name="Normal 23 5 2 2 2 3 3" xfId="58650" xr:uid="{00000000-0005-0000-0000-000077780000}"/>
    <cellStyle name="Normal 23 5 2 2 2 4" xfId="27881" xr:uid="{00000000-0005-0000-0000-000078780000}"/>
    <cellStyle name="Normal 23 5 2 2 2 5" xfId="46345" xr:uid="{00000000-0005-0000-0000-000079780000}"/>
    <cellStyle name="Normal 23 5 2 2 3" xfId="12008" xr:uid="{00000000-0005-0000-0000-00007A780000}"/>
    <cellStyle name="Normal 23 5 2 2 3 2" xfId="30968" xr:uid="{00000000-0005-0000-0000-00007B780000}"/>
    <cellStyle name="Normal 23 5 2 2 3 3" xfId="49432" xr:uid="{00000000-0005-0000-0000-00007C780000}"/>
    <cellStyle name="Normal 23 5 2 2 4" xfId="18160" xr:uid="{00000000-0005-0000-0000-00007D780000}"/>
    <cellStyle name="Normal 23 5 2 2 4 2" xfId="37120" xr:uid="{00000000-0005-0000-0000-00007E780000}"/>
    <cellStyle name="Normal 23 5 2 2 4 3" xfId="55584" xr:uid="{00000000-0005-0000-0000-00007F780000}"/>
    <cellStyle name="Normal 23 5 2 2 5" xfId="24815" xr:uid="{00000000-0005-0000-0000-000080780000}"/>
    <cellStyle name="Normal 23 5 2 2 6" xfId="43279" xr:uid="{00000000-0005-0000-0000-000081780000}"/>
    <cellStyle name="Normal 23 5 2 3" xfId="7347" xr:uid="{00000000-0005-0000-0000-000082780000}"/>
    <cellStyle name="Normal 23 5 2 3 2" xfId="13540" xr:uid="{00000000-0005-0000-0000-000083780000}"/>
    <cellStyle name="Normal 23 5 2 3 2 2" xfId="32500" xr:uid="{00000000-0005-0000-0000-000084780000}"/>
    <cellStyle name="Normal 23 5 2 3 2 3" xfId="50964" xr:uid="{00000000-0005-0000-0000-000085780000}"/>
    <cellStyle name="Normal 23 5 2 3 3" xfId="19692" xr:uid="{00000000-0005-0000-0000-000086780000}"/>
    <cellStyle name="Normal 23 5 2 3 3 2" xfId="38652" xr:uid="{00000000-0005-0000-0000-000087780000}"/>
    <cellStyle name="Normal 23 5 2 3 3 3" xfId="57116" xr:uid="{00000000-0005-0000-0000-000088780000}"/>
    <cellStyle name="Normal 23 5 2 3 4" xfId="26347" xr:uid="{00000000-0005-0000-0000-000089780000}"/>
    <cellStyle name="Normal 23 5 2 3 5" xfId="44811" xr:uid="{00000000-0005-0000-0000-00008A780000}"/>
    <cellStyle name="Normal 23 5 2 4" xfId="10474" xr:uid="{00000000-0005-0000-0000-00008B780000}"/>
    <cellStyle name="Normal 23 5 2 4 2" xfId="29434" xr:uid="{00000000-0005-0000-0000-00008C780000}"/>
    <cellStyle name="Normal 23 5 2 4 3" xfId="47898" xr:uid="{00000000-0005-0000-0000-00008D780000}"/>
    <cellStyle name="Normal 23 5 2 5" xfId="16626" xr:uid="{00000000-0005-0000-0000-00008E780000}"/>
    <cellStyle name="Normal 23 5 2 5 2" xfId="35586" xr:uid="{00000000-0005-0000-0000-00008F780000}"/>
    <cellStyle name="Normal 23 5 2 5 3" xfId="54050" xr:uid="{00000000-0005-0000-0000-000090780000}"/>
    <cellStyle name="Normal 23 5 2 6" xfId="23281" xr:uid="{00000000-0005-0000-0000-000091780000}"/>
    <cellStyle name="Normal 23 5 2 7" xfId="41745" xr:uid="{00000000-0005-0000-0000-000092780000}"/>
    <cellStyle name="Normal 23 5 3" xfId="5015" xr:uid="{00000000-0005-0000-0000-000093780000}"/>
    <cellStyle name="Normal 23 5 3 2" xfId="8113" xr:uid="{00000000-0005-0000-0000-000094780000}"/>
    <cellStyle name="Normal 23 5 3 2 2" xfId="14305" xr:uid="{00000000-0005-0000-0000-000095780000}"/>
    <cellStyle name="Normal 23 5 3 2 2 2" xfId="33265" xr:uid="{00000000-0005-0000-0000-000096780000}"/>
    <cellStyle name="Normal 23 5 3 2 2 3" xfId="51729" xr:uid="{00000000-0005-0000-0000-000097780000}"/>
    <cellStyle name="Normal 23 5 3 2 3" xfId="20457" xr:uid="{00000000-0005-0000-0000-000098780000}"/>
    <cellStyle name="Normal 23 5 3 2 3 2" xfId="39417" xr:uid="{00000000-0005-0000-0000-000099780000}"/>
    <cellStyle name="Normal 23 5 3 2 3 3" xfId="57881" xr:uid="{00000000-0005-0000-0000-00009A780000}"/>
    <cellStyle name="Normal 23 5 3 2 4" xfId="27112" xr:uid="{00000000-0005-0000-0000-00009B780000}"/>
    <cellStyle name="Normal 23 5 3 2 5" xfId="45576" xr:uid="{00000000-0005-0000-0000-00009C780000}"/>
    <cellStyle name="Normal 23 5 3 3" xfId="11239" xr:uid="{00000000-0005-0000-0000-00009D780000}"/>
    <cellStyle name="Normal 23 5 3 3 2" xfId="30199" xr:uid="{00000000-0005-0000-0000-00009E780000}"/>
    <cellStyle name="Normal 23 5 3 3 3" xfId="48663" xr:uid="{00000000-0005-0000-0000-00009F780000}"/>
    <cellStyle name="Normal 23 5 3 4" xfId="17391" xr:uid="{00000000-0005-0000-0000-0000A0780000}"/>
    <cellStyle name="Normal 23 5 3 4 2" xfId="36351" xr:uid="{00000000-0005-0000-0000-0000A1780000}"/>
    <cellStyle name="Normal 23 5 3 4 3" xfId="54815" xr:uid="{00000000-0005-0000-0000-0000A2780000}"/>
    <cellStyle name="Normal 23 5 3 5" xfId="24046" xr:uid="{00000000-0005-0000-0000-0000A3780000}"/>
    <cellStyle name="Normal 23 5 3 6" xfId="42510" xr:uid="{00000000-0005-0000-0000-0000A4780000}"/>
    <cellStyle name="Normal 23 5 4" xfId="6578" xr:uid="{00000000-0005-0000-0000-0000A5780000}"/>
    <cellStyle name="Normal 23 5 4 2" xfId="12771" xr:uid="{00000000-0005-0000-0000-0000A6780000}"/>
    <cellStyle name="Normal 23 5 4 2 2" xfId="31731" xr:uid="{00000000-0005-0000-0000-0000A7780000}"/>
    <cellStyle name="Normal 23 5 4 2 3" xfId="50195" xr:uid="{00000000-0005-0000-0000-0000A8780000}"/>
    <cellStyle name="Normal 23 5 4 3" xfId="18923" xr:uid="{00000000-0005-0000-0000-0000A9780000}"/>
    <cellStyle name="Normal 23 5 4 3 2" xfId="37883" xr:uid="{00000000-0005-0000-0000-0000AA780000}"/>
    <cellStyle name="Normal 23 5 4 3 3" xfId="56347" xr:uid="{00000000-0005-0000-0000-0000AB780000}"/>
    <cellStyle name="Normal 23 5 4 4" xfId="25578" xr:uid="{00000000-0005-0000-0000-0000AC780000}"/>
    <cellStyle name="Normal 23 5 4 5" xfId="44042" xr:uid="{00000000-0005-0000-0000-0000AD780000}"/>
    <cellStyle name="Normal 23 5 5" xfId="9705" xr:uid="{00000000-0005-0000-0000-0000AE780000}"/>
    <cellStyle name="Normal 23 5 5 2" xfId="28665" xr:uid="{00000000-0005-0000-0000-0000AF780000}"/>
    <cellStyle name="Normal 23 5 5 3" xfId="47129" xr:uid="{00000000-0005-0000-0000-0000B0780000}"/>
    <cellStyle name="Normal 23 5 6" xfId="15857" xr:uid="{00000000-0005-0000-0000-0000B1780000}"/>
    <cellStyle name="Normal 23 5 6 2" xfId="34817" xr:uid="{00000000-0005-0000-0000-0000B2780000}"/>
    <cellStyle name="Normal 23 5 6 3" xfId="53281" xr:uid="{00000000-0005-0000-0000-0000B3780000}"/>
    <cellStyle name="Normal 23 5 7" xfId="22512" xr:uid="{00000000-0005-0000-0000-0000B4780000}"/>
    <cellStyle name="Normal 23 5 8" xfId="40976" xr:uid="{00000000-0005-0000-0000-0000B5780000}"/>
    <cellStyle name="Normal 23 6" xfId="2781" xr:uid="{00000000-0005-0000-0000-0000B6780000}"/>
    <cellStyle name="Normal 23 6 2" xfId="4184" xr:uid="{00000000-0005-0000-0000-0000B7780000}"/>
    <cellStyle name="Normal 23 6 2 2" xfId="5798" xr:uid="{00000000-0005-0000-0000-0000B8780000}"/>
    <cellStyle name="Normal 23 6 2 2 2" xfId="8883" xr:uid="{00000000-0005-0000-0000-0000B9780000}"/>
    <cellStyle name="Normal 23 6 2 2 2 2" xfId="15075" xr:uid="{00000000-0005-0000-0000-0000BA780000}"/>
    <cellStyle name="Normal 23 6 2 2 2 2 2" xfId="34035" xr:uid="{00000000-0005-0000-0000-0000BB780000}"/>
    <cellStyle name="Normal 23 6 2 2 2 2 3" xfId="52499" xr:uid="{00000000-0005-0000-0000-0000BC780000}"/>
    <cellStyle name="Normal 23 6 2 2 2 3" xfId="21227" xr:uid="{00000000-0005-0000-0000-0000BD780000}"/>
    <cellStyle name="Normal 23 6 2 2 2 3 2" xfId="40187" xr:uid="{00000000-0005-0000-0000-0000BE780000}"/>
    <cellStyle name="Normal 23 6 2 2 2 3 3" xfId="58651" xr:uid="{00000000-0005-0000-0000-0000BF780000}"/>
    <cellStyle name="Normal 23 6 2 2 2 4" xfId="27882" xr:uid="{00000000-0005-0000-0000-0000C0780000}"/>
    <cellStyle name="Normal 23 6 2 2 2 5" xfId="46346" xr:uid="{00000000-0005-0000-0000-0000C1780000}"/>
    <cellStyle name="Normal 23 6 2 2 3" xfId="12009" xr:uid="{00000000-0005-0000-0000-0000C2780000}"/>
    <cellStyle name="Normal 23 6 2 2 3 2" xfId="30969" xr:uid="{00000000-0005-0000-0000-0000C3780000}"/>
    <cellStyle name="Normal 23 6 2 2 3 3" xfId="49433" xr:uid="{00000000-0005-0000-0000-0000C4780000}"/>
    <cellStyle name="Normal 23 6 2 2 4" xfId="18161" xr:uid="{00000000-0005-0000-0000-0000C5780000}"/>
    <cellStyle name="Normal 23 6 2 2 4 2" xfId="37121" xr:uid="{00000000-0005-0000-0000-0000C6780000}"/>
    <cellStyle name="Normal 23 6 2 2 4 3" xfId="55585" xr:uid="{00000000-0005-0000-0000-0000C7780000}"/>
    <cellStyle name="Normal 23 6 2 2 5" xfId="24816" xr:uid="{00000000-0005-0000-0000-0000C8780000}"/>
    <cellStyle name="Normal 23 6 2 2 6" xfId="43280" xr:uid="{00000000-0005-0000-0000-0000C9780000}"/>
    <cellStyle name="Normal 23 6 2 3" xfId="7348" xr:uid="{00000000-0005-0000-0000-0000CA780000}"/>
    <cellStyle name="Normal 23 6 2 3 2" xfId="13541" xr:uid="{00000000-0005-0000-0000-0000CB780000}"/>
    <cellStyle name="Normal 23 6 2 3 2 2" xfId="32501" xr:uid="{00000000-0005-0000-0000-0000CC780000}"/>
    <cellStyle name="Normal 23 6 2 3 2 3" xfId="50965" xr:uid="{00000000-0005-0000-0000-0000CD780000}"/>
    <cellStyle name="Normal 23 6 2 3 3" xfId="19693" xr:uid="{00000000-0005-0000-0000-0000CE780000}"/>
    <cellStyle name="Normal 23 6 2 3 3 2" xfId="38653" xr:uid="{00000000-0005-0000-0000-0000CF780000}"/>
    <cellStyle name="Normal 23 6 2 3 3 3" xfId="57117" xr:uid="{00000000-0005-0000-0000-0000D0780000}"/>
    <cellStyle name="Normal 23 6 2 3 4" xfId="26348" xr:uid="{00000000-0005-0000-0000-0000D1780000}"/>
    <cellStyle name="Normal 23 6 2 3 5" xfId="44812" xr:uid="{00000000-0005-0000-0000-0000D2780000}"/>
    <cellStyle name="Normal 23 6 2 4" xfId="10475" xr:uid="{00000000-0005-0000-0000-0000D3780000}"/>
    <cellStyle name="Normal 23 6 2 4 2" xfId="29435" xr:uid="{00000000-0005-0000-0000-0000D4780000}"/>
    <cellStyle name="Normal 23 6 2 4 3" xfId="47899" xr:uid="{00000000-0005-0000-0000-0000D5780000}"/>
    <cellStyle name="Normal 23 6 2 5" xfId="16627" xr:uid="{00000000-0005-0000-0000-0000D6780000}"/>
    <cellStyle name="Normal 23 6 2 5 2" xfId="35587" xr:uid="{00000000-0005-0000-0000-0000D7780000}"/>
    <cellStyle name="Normal 23 6 2 5 3" xfId="54051" xr:uid="{00000000-0005-0000-0000-0000D8780000}"/>
    <cellStyle name="Normal 23 6 2 6" xfId="23282" xr:uid="{00000000-0005-0000-0000-0000D9780000}"/>
    <cellStyle name="Normal 23 6 2 7" xfId="41746" xr:uid="{00000000-0005-0000-0000-0000DA780000}"/>
    <cellStyle name="Normal 23 6 3" xfId="5016" xr:uid="{00000000-0005-0000-0000-0000DB780000}"/>
    <cellStyle name="Normal 23 6 3 2" xfId="8114" xr:uid="{00000000-0005-0000-0000-0000DC780000}"/>
    <cellStyle name="Normal 23 6 3 2 2" xfId="14306" xr:uid="{00000000-0005-0000-0000-0000DD780000}"/>
    <cellStyle name="Normal 23 6 3 2 2 2" xfId="33266" xr:uid="{00000000-0005-0000-0000-0000DE780000}"/>
    <cellStyle name="Normal 23 6 3 2 2 3" xfId="51730" xr:uid="{00000000-0005-0000-0000-0000DF780000}"/>
    <cellStyle name="Normal 23 6 3 2 3" xfId="20458" xr:uid="{00000000-0005-0000-0000-0000E0780000}"/>
    <cellStyle name="Normal 23 6 3 2 3 2" xfId="39418" xr:uid="{00000000-0005-0000-0000-0000E1780000}"/>
    <cellStyle name="Normal 23 6 3 2 3 3" xfId="57882" xr:uid="{00000000-0005-0000-0000-0000E2780000}"/>
    <cellStyle name="Normal 23 6 3 2 4" xfId="27113" xr:uid="{00000000-0005-0000-0000-0000E3780000}"/>
    <cellStyle name="Normal 23 6 3 2 5" xfId="45577" xr:uid="{00000000-0005-0000-0000-0000E4780000}"/>
    <cellStyle name="Normal 23 6 3 3" xfId="11240" xr:uid="{00000000-0005-0000-0000-0000E5780000}"/>
    <cellStyle name="Normal 23 6 3 3 2" xfId="30200" xr:uid="{00000000-0005-0000-0000-0000E6780000}"/>
    <cellStyle name="Normal 23 6 3 3 3" xfId="48664" xr:uid="{00000000-0005-0000-0000-0000E7780000}"/>
    <cellStyle name="Normal 23 6 3 4" xfId="17392" xr:uid="{00000000-0005-0000-0000-0000E8780000}"/>
    <cellStyle name="Normal 23 6 3 4 2" xfId="36352" xr:uid="{00000000-0005-0000-0000-0000E9780000}"/>
    <cellStyle name="Normal 23 6 3 4 3" xfId="54816" xr:uid="{00000000-0005-0000-0000-0000EA780000}"/>
    <cellStyle name="Normal 23 6 3 5" xfId="24047" xr:uid="{00000000-0005-0000-0000-0000EB780000}"/>
    <cellStyle name="Normal 23 6 3 6" xfId="42511" xr:uid="{00000000-0005-0000-0000-0000EC780000}"/>
    <cellStyle name="Normal 23 6 4" xfId="6579" xr:uid="{00000000-0005-0000-0000-0000ED780000}"/>
    <cellStyle name="Normal 23 6 4 2" xfId="12772" xr:uid="{00000000-0005-0000-0000-0000EE780000}"/>
    <cellStyle name="Normal 23 6 4 2 2" xfId="31732" xr:uid="{00000000-0005-0000-0000-0000EF780000}"/>
    <cellStyle name="Normal 23 6 4 2 3" xfId="50196" xr:uid="{00000000-0005-0000-0000-0000F0780000}"/>
    <cellStyle name="Normal 23 6 4 3" xfId="18924" xr:uid="{00000000-0005-0000-0000-0000F1780000}"/>
    <cellStyle name="Normal 23 6 4 3 2" xfId="37884" xr:uid="{00000000-0005-0000-0000-0000F2780000}"/>
    <cellStyle name="Normal 23 6 4 3 3" xfId="56348" xr:uid="{00000000-0005-0000-0000-0000F3780000}"/>
    <cellStyle name="Normal 23 6 4 4" xfId="25579" xr:uid="{00000000-0005-0000-0000-0000F4780000}"/>
    <cellStyle name="Normal 23 6 4 5" xfId="44043" xr:uid="{00000000-0005-0000-0000-0000F5780000}"/>
    <cellStyle name="Normal 23 6 5" xfId="9706" xr:uid="{00000000-0005-0000-0000-0000F6780000}"/>
    <cellStyle name="Normal 23 6 5 2" xfId="28666" xr:uid="{00000000-0005-0000-0000-0000F7780000}"/>
    <cellStyle name="Normal 23 6 5 3" xfId="47130" xr:uid="{00000000-0005-0000-0000-0000F8780000}"/>
    <cellStyle name="Normal 23 6 6" xfId="15858" xr:uid="{00000000-0005-0000-0000-0000F9780000}"/>
    <cellStyle name="Normal 23 6 6 2" xfId="34818" xr:uid="{00000000-0005-0000-0000-0000FA780000}"/>
    <cellStyle name="Normal 23 6 6 3" xfId="53282" xr:uid="{00000000-0005-0000-0000-0000FB780000}"/>
    <cellStyle name="Normal 23 6 7" xfId="22513" xr:uid="{00000000-0005-0000-0000-0000FC780000}"/>
    <cellStyle name="Normal 23 6 8" xfId="40977" xr:uid="{00000000-0005-0000-0000-0000FD780000}"/>
    <cellStyle name="Normal 23 7" xfId="2782" xr:uid="{00000000-0005-0000-0000-0000FE780000}"/>
    <cellStyle name="Normal 23 8" xfId="4175" xr:uid="{00000000-0005-0000-0000-0000FF780000}"/>
    <cellStyle name="Normal 23 8 2" xfId="5789" xr:uid="{00000000-0005-0000-0000-000000790000}"/>
    <cellStyle name="Normal 23 8 2 2" xfId="8874" xr:uid="{00000000-0005-0000-0000-000001790000}"/>
    <cellStyle name="Normal 23 8 2 2 2" xfId="15066" xr:uid="{00000000-0005-0000-0000-000002790000}"/>
    <cellStyle name="Normal 23 8 2 2 2 2" xfId="34026" xr:uid="{00000000-0005-0000-0000-000003790000}"/>
    <cellStyle name="Normal 23 8 2 2 2 3" xfId="52490" xr:uid="{00000000-0005-0000-0000-000004790000}"/>
    <cellStyle name="Normal 23 8 2 2 3" xfId="21218" xr:uid="{00000000-0005-0000-0000-000005790000}"/>
    <cellStyle name="Normal 23 8 2 2 3 2" xfId="40178" xr:uid="{00000000-0005-0000-0000-000006790000}"/>
    <cellStyle name="Normal 23 8 2 2 3 3" xfId="58642" xr:uid="{00000000-0005-0000-0000-000007790000}"/>
    <cellStyle name="Normal 23 8 2 2 4" xfId="27873" xr:uid="{00000000-0005-0000-0000-000008790000}"/>
    <cellStyle name="Normal 23 8 2 2 5" xfId="46337" xr:uid="{00000000-0005-0000-0000-000009790000}"/>
    <cellStyle name="Normal 23 8 2 3" xfId="12000" xr:uid="{00000000-0005-0000-0000-00000A790000}"/>
    <cellStyle name="Normal 23 8 2 3 2" xfId="30960" xr:uid="{00000000-0005-0000-0000-00000B790000}"/>
    <cellStyle name="Normal 23 8 2 3 3" xfId="49424" xr:uid="{00000000-0005-0000-0000-00000C790000}"/>
    <cellStyle name="Normal 23 8 2 4" xfId="18152" xr:uid="{00000000-0005-0000-0000-00000D790000}"/>
    <cellStyle name="Normal 23 8 2 4 2" xfId="37112" xr:uid="{00000000-0005-0000-0000-00000E790000}"/>
    <cellStyle name="Normal 23 8 2 4 3" xfId="55576" xr:uid="{00000000-0005-0000-0000-00000F790000}"/>
    <cellStyle name="Normal 23 8 2 5" xfId="24807" xr:uid="{00000000-0005-0000-0000-000010790000}"/>
    <cellStyle name="Normal 23 8 2 6" xfId="43271" xr:uid="{00000000-0005-0000-0000-000011790000}"/>
    <cellStyle name="Normal 23 8 3" xfId="7339" xr:uid="{00000000-0005-0000-0000-000012790000}"/>
    <cellStyle name="Normal 23 8 3 2" xfId="13532" xr:uid="{00000000-0005-0000-0000-000013790000}"/>
    <cellStyle name="Normal 23 8 3 2 2" xfId="32492" xr:uid="{00000000-0005-0000-0000-000014790000}"/>
    <cellStyle name="Normal 23 8 3 2 3" xfId="50956" xr:uid="{00000000-0005-0000-0000-000015790000}"/>
    <cellStyle name="Normal 23 8 3 3" xfId="19684" xr:uid="{00000000-0005-0000-0000-000016790000}"/>
    <cellStyle name="Normal 23 8 3 3 2" xfId="38644" xr:uid="{00000000-0005-0000-0000-000017790000}"/>
    <cellStyle name="Normal 23 8 3 3 3" xfId="57108" xr:uid="{00000000-0005-0000-0000-000018790000}"/>
    <cellStyle name="Normal 23 8 3 4" xfId="26339" xr:uid="{00000000-0005-0000-0000-000019790000}"/>
    <cellStyle name="Normal 23 8 3 5" xfId="44803" xr:uid="{00000000-0005-0000-0000-00001A790000}"/>
    <cellStyle name="Normal 23 8 4" xfId="10466" xr:uid="{00000000-0005-0000-0000-00001B790000}"/>
    <cellStyle name="Normal 23 8 4 2" xfId="29426" xr:uid="{00000000-0005-0000-0000-00001C790000}"/>
    <cellStyle name="Normal 23 8 4 3" xfId="47890" xr:uid="{00000000-0005-0000-0000-00001D790000}"/>
    <cellStyle name="Normal 23 8 5" xfId="16618" xr:uid="{00000000-0005-0000-0000-00001E790000}"/>
    <cellStyle name="Normal 23 8 5 2" xfId="35578" xr:uid="{00000000-0005-0000-0000-00001F790000}"/>
    <cellStyle name="Normal 23 8 5 3" xfId="54042" xr:uid="{00000000-0005-0000-0000-000020790000}"/>
    <cellStyle name="Normal 23 8 6" xfId="23273" xr:uid="{00000000-0005-0000-0000-000021790000}"/>
    <cellStyle name="Normal 23 8 7" xfId="41737" xr:uid="{00000000-0005-0000-0000-000022790000}"/>
    <cellStyle name="Normal 23 9" xfId="5007" xr:uid="{00000000-0005-0000-0000-000023790000}"/>
    <cellStyle name="Normal 23 9 2" xfId="8105" xr:uid="{00000000-0005-0000-0000-000024790000}"/>
    <cellStyle name="Normal 23 9 2 2" xfId="14297" xr:uid="{00000000-0005-0000-0000-000025790000}"/>
    <cellStyle name="Normal 23 9 2 2 2" xfId="33257" xr:uid="{00000000-0005-0000-0000-000026790000}"/>
    <cellStyle name="Normal 23 9 2 2 3" xfId="51721" xr:uid="{00000000-0005-0000-0000-000027790000}"/>
    <cellStyle name="Normal 23 9 2 3" xfId="20449" xr:uid="{00000000-0005-0000-0000-000028790000}"/>
    <cellStyle name="Normal 23 9 2 3 2" xfId="39409" xr:uid="{00000000-0005-0000-0000-000029790000}"/>
    <cellStyle name="Normal 23 9 2 3 3" xfId="57873" xr:uid="{00000000-0005-0000-0000-00002A790000}"/>
    <cellStyle name="Normal 23 9 2 4" xfId="27104" xr:uid="{00000000-0005-0000-0000-00002B790000}"/>
    <cellStyle name="Normal 23 9 2 5" xfId="45568" xr:uid="{00000000-0005-0000-0000-00002C790000}"/>
    <cellStyle name="Normal 23 9 3" xfId="11231" xr:uid="{00000000-0005-0000-0000-00002D790000}"/>
    <cellStyle name="Normal 23 9 3 2" xfId="30191" xr:uid="{00000000-0005-0000-0000-00002E790000}"/>
    <cellStyle name="Normal 23 9 3 3" xfId="48655" xr:uid="{00000000-0005-0000-0000-00002F790000}"/>
    <cellStyle name="Normal 23 9 4" xfId="17383" xr:uid="{00000000-0005-0000-0000-000030790000}"/>
    <cellStyle name="Normal 23 9 4 2" xfId="36343" xr:uid="{00000000-0005-0000-0000-000031790000}"/>
    <cellStyle name="Normal 23 9 4 3" xfId="54807" xr:uid="{00000000-0005-0000-0000-000032790000}"/>
    <cellStyle name="Normal 23 9 5" xfId="24038" xr:uid="{00000000-0005-0000-0000-000033790000}"/>
    <cellStyle name="Normal 23 9 6" xfId="42502" xr:uid="{00000000-0005-0000-0000-000034790000}"/>
    <cellStyle name="Normal 24" xfId="2783" xr:uid="{00000000-0005-0000-0000-000035790000}"/>
    <cellStyle name="Normal 24 10" xfId="6580" xr:uid="{00000000-0005-0000-0000-000036790000}"/>
    <cellStyle name="Normal 24 10 2" xfId="12773" xr:uid="{00000000-0005-0000-0000-000037790000}"/>
    <cellStyle name="Normal 24 10 2 2" xfId="31733" xr:uid="{00000000-0005-0000-0000-000038790000}"/>
    <cellStyle name="Normal 24 10 2 3" xfId="50197" xr:uid="{00000000-0005-0000-0000-000039790000}"/>
    <cellStyle name="Normal 24 10 3" xfId="18925" xr:uid="{00000000-0005-0000-0000-00003A790000}"/>
    <cellStyle name="Normal 24 10 3 2" xfId="37885" xr:uid="{00000000-0005-0000-0000-00003B790000}"/>
    <cellStyle name="Normal 24 10 3 3" xfId="56349" xr:uid="{00000000-0005-0000-0000-00003C790000}"/>
    <cellStyle name="Normal 24 10 4" xfId="25580" xr:uid="{00000000-0005-0000-0000-00003D790000}"/>
    <cellStyle name="Normal 24 10 5" xfId="44044" xr:uid="{00000000-0005-0000-0000-00003E790000}"/>
    <cellStyle name="Normal 24 11" xfId="9707" xr:uid="{00000000-0005-0000-0000-00003F790000}"/>
    <cellStyle name="Normal 24 11 2" xfId="28667" xr:uid="{00000000-0005-0000-0000-000040790000}"/>
    <cellStyle name="Normal 24 11 3" xfId="47131" xr:uid="{00000000-0005-0000-0000-000041790000}"/>
    <cellStyle name="Normal 24 12" xfId="15859" xr:uid="{00000000-0005-0000-0000-000042790000}"/>
    <cellStyle name="Normal 24 12 2" xfId="34819" xr:uid="{00000000-0005-0000-0000-000043790000}"/>
    <cellStyle name="Normal 24 12 3" xfId="53283" xr:uid="{00000000-0005-0000-0000-000044790000}"/>
    <cellStyle name="Normal 24 13" xfId="22514" xr:uid="{00000000-0005-0000-0000-000045790000}"/>
    <cellStyle name="Normal 24 14" xfId="40978" xr:uid="{00000000-0005-0000-0000-000046790000}"/>
    <cellStyle name="Normal 24 2" xfId="2784" xr:uid="{00000000-0005-0000-0000-000047790000}"/>
    <cellStyle name="Normal 24 2 10" xfId="15860" xr:uid="{00000000-0005-0000-0000-000048790000}"/>
    <cellStyle name="Normal 24 2 10 2" xfId="34820" xr:uid="{00000000-0005-0000-0000-000049790000}"/>
    <cellStyle name="Normal 24 2 10 3" xfId="53284" xr:uid="{00000000-0005-0000-0000-00004A790000}"/>
    <cellStyle name="Normal 24 2 11" xfId="22515" xr:uid="{00000000-0005-0000-0000-00004B790000}"/>
    <cellStyle name="Normal 24 2 12" xfId="40979" xr:uid="{00000000-0005-0000-0000-00004C790000}"/>
    <cellStyle name="Normal 24 2 2" xfId="2785" xr:uid="{00000000-0005-0000-0000-00004D790000}"/>
    <cellStyle name="Normal 24 2 2 2" xfId="4187" xr:uid="{00000000-0005-0000-0000-00004E790000}"/>
    <cellStyle name="Normal 24 2 2 2 2" xfId="5801" xr:uid="{00000000-0005-0000-0000-00004F790000}"/>
    <cellStyle name="Normal 24 2 2 2 2 2" xfId="8886" xr:uid="{00000000-0005-0000-0000-000050790000}"/>
    <cellStyle name="Normal 24 2 2 2 2 2 2" xfId="15078" xr:uid="{00000000-0005-0000-0000-000051790000}"/>
    <cellStyle name="Normal 24 2 2 2 2 2 2 2" xfId="34038" xr:uid="{00000000-0005-0000-0000-000052790000}"/>
    <cellStyle name="Normal 24 2 2 2 2 2 2 3" xfId="52502" xr:uid="{00000000-0005-0000-0000-000053790000}"/>
    <cellStyle name="Normal 24 2 2 2 2 2 3" xfId="21230" xr:uid="{00000000-0005-0000-0000-000054790000}"/>
    <cellStyle name="Normal 24 2 2 2 2 2 3 2" xfId="40190" xr:uid="{00000000-0005-0000-0000-000055790000}"/>
    <cellStyle name="Normal 24 2 2 2 2 2 3 3" xfId="58654" xr:uid="{00000000-0005-0000-0000-000056790000}"/>
    <cellStyle name="Normal 24 2 2 2 2 2 4" xfId="27885" xr:uid="{00000000-0005-0000-0000-000057790000}"/>
    <cellStyle name="Normal 24 2 2 2 2 2 5" xfId="46349" xr:uid="{00000000-0005-0000-0000-000058790000}"/>
    <cellStyle name="Normal 24 2 2 2 2 3" xfId="12012" xr:uid="{00000000-0005-0000-0000-000059790000}"/>
    <cellStyle name="Normal 24 2 2 2 2 3 2" xfId="30972" xr:uid="{00000000-0005-0000-0000-00005A790000}"/>
    <cellStyle name="Normal 24 2 2 2 2 3 3" xfId="49436" xr:uid="{00000000-0005-0000-0000-00005B790000}"/>
    <cellStyle name="Normal 24 2 2 2 2 4" xfId="18164" xr:uid="{00000000-0005-0000-0000-00005C790000}"/>
    <cellStyle name="Normal 24 2 2 2 2 4 2" xfId="37124" xr:uid="{00000000-0005-0000-0000-00005D790000}"/>
    <cellStyle name="Normal 24 2 2 2 2 4 3" xfId="55588" xr:uid="{00000000-0005-0000-0000-00005E790000}"/>
    <cellStyle name="Normal 24 2 2 2 2 5" xfId="24819" xr:uid="{00000000-0005-0000-0000-00005F790000}"/>
    <cellStyle name="Normal 24 2 2 2 2 6" xfId="43283" xr:uid="{00000000-0005-0000-0000-000060790000}"/>
    <cellStyle name="Normal 24 2 2 2 3" xfId="7351" xr:uid="{00000000-0005-0000-0000-000061790000}"/>
    <cellStyle name="Normal 24 2 2 2 3 2" xfId="13544" xr:uid="{00000000-0005-0000-0000-000062790000}"/>
    <cellStyle name="Normal 24 2 2 2 3 2 2" xfId="32504" xr:uid="{00000000-0005-0000-0000-000063790000}"/>
    <cellStyle name="Normal 24 2 2 2 3 2 3" xfId="50968" xr:uid="{00000000-0005-0000-0000-000064790000}"/>
    <cellStyle name="Normal 24 2 2 2 3 3" xfId="19696" xr:uid="{00000000-0005-0000-0000-000065790000}"/>
    <cellStyle name="Normal 24 2 2 2 3 3 2" xfId="38656" xr:uid="{00000000-0005-0000-0000-000066790000}"/>
    <cellStyle name="Normal 24 2 2 2 3 3 3" xfId="57120" xr:uid="{00000000-0005-0000-0000-000067790000}"/>
    <cellStyle name="Normal 24 2 2 2 3 4" xfId="26351" xr:uid="{00000000-0005-0000-0000-000068790000}"/>
    <cellStyle name="Normal 24 2 2 2 3 5" xfId="44815" xr:uid="{00000000-0005-0000-0000-000069790000}"/>
    <cellStyle name="Normal 24 2 2 2 4" xfId="10478" xr:uid="{00000000-0005-0000-0000-00006A790000}"/>
    <cellStyle name="Normal 24 2 2 2 4 2" xfId="29438" xr:uid="{00000000-0005-0000-0000-00006B790000}"/>
    <cellStyle name="Normal 24 2 2 2 4 3" xfId="47902" xr:uid="{00000000-0005-0000-0000-00006C790000}"/>
    <cellStyle name="Normal 24 2 2 2 5" xfId="16630" xr:uid="{00000000-0005-0000-0000-00006D790000}"/>
    <cellStyle name="Normal 24 2 2 2 5 2" xfId="35590" xr:uid="{00000000-0005-0000-0000-00006E790000}"/>
    <cellStyle name="Normal 24 2 2 2 5 3" xfId="54054" xr:uid="{00000000-0005-0000-0000-00006F790000}"/>
    <cellStyle name="Normal 24 2 2 2 6" xfId="23285" xr:uid="{00000000-0005-0000-0000-000070790000}"/>
    <cellStyle name="Normal 24 2 2 2 7" xfId="41749" xr:uid="{00000000-0005-0000-0000-000071790000}"/>
    <cellStyle name="Normal 24 2 2 3" xfId="5019" xr:uid="{00000000-0005-0000-0000-000072790000}"/>
    <cellStyle name="Normal 24 2 2 3 2" xfId="8117" xr:uid="{00000000-0005-0000-0000-000073790000}"/>
    <cellStyle name="Normal 24 2 2 3 2 2" xfId="14309" xr:uid="{00000000-0005-0000-0000-000074790000}"/>
    <cellStyle name="Normal 24 2 2 3 2 2 2" xfId="33269" xr:uid="{00000000-0005-0000-0000-000075790000}"/>
    <cellStyle name="Normal 24 2 2 3 2 2 3" xfId="51733" xr:uid="{00000000-0005-0000-0000-000076790000}"/>
    <cellStyle name="Normal 24 2 2 3 2 3" xfId="20461" xr:uid="{00000000-0005-0000-0000-000077790000}"/>
    <cellStyle name="Normal 24 2 2 3 2 3 2" xfId="39421" xr:uid="{00000000-0005-0000-0000-000078790000}"/>
    <cellStyle name="Normal 24 2 2 3 2 3 3" xfId="57885" xr:uid="{00000000-0005-0000-0000-000079790000}"/>
    <cellStyle name="Normal 24 2 2 3 2 4" xfId="27116" xr:uid="{00000000-0005-0000-0000-00007A790000}"/>
    <cellStyle name="Normal 24 2 2 3 2 5" xfId="45580" xr:uid="{00000000-0005-0000-0000-00007B790000}"/>
    <cellStyle name="Normal 24 2 2 3 3" xfId="11243" xr:uid="{00000000-0005-0000-0000-00007C790000}"/>
    <cellStyle name="Normal 24 2 2 3 3 2" xfId="30203" xr:uid="{00000000-0005-0000-0000-00007D790000}"/>
    <cellStyle name="Normal 24 2 2 3 3 3" xfId="48667" xr:uid="{00000000-0005-0000-0000-00007E790000}"/>
    <cellStyle name="Normal 24 2 2 3 4" xfId="17395" xr:uid="{00000000-0005-0000-0000-00007F790000}"/>
    <cellStyle name="Normal 24 2 2 3 4 2" xfId="36355" xr:uid="{00000000-0005-0000-0000-000080790000}"/>
    <cellStyle name="Normal 24 2 2 3 4 3" xfId="54819" xr:uid="{00000000-0005-0000-0000-000081790000}"/>
    <cellStyle name="Normal 24 2 2 3 5" xfId="24050" xr:uid="{00000000-0005-0000-0000-000082790000}"/>
    <cellStyle name="Normal 24 2 2 3 6" xfId="42514" xr:uid="{00000000-0005-0000-0000-000083790000}"/>
    <cellStyle name="Normal 24 2 2 4" xfId="6582" xr:uid="{00000000-0005-0000-0000-000084790000}"/>
    <cellStyle name="Normal 24 2 2 4 2" xfId="12775" xr:uid="{00000000-0005-0000-0000-000085790000}"/>
    <cellStyle name="Normal 24 2 2 4 2 2" xfId="31735" xr:uid="{00000000-0005-0000-0000-000086790000}"/>
    <cellStyle name="Normal 24 2 2 4 2 3" xfId="50199" xr:uid="{00000000-0005-0000-0000-000087790000}"/>
    <cellStyle name="Normal 24 2 2 4 3" xfId="18927" xr:uid="{00000000-0005-0000-0000-000088790000}"/>
    <cellStyle name="Normal 24 2 2 4 3 2" xfId="37887" xr:uid="{00000000-0005-0000-0000-000089790000}"/>
    <cellStyle name="Normal 24 2 2 4 3 3" xfId="56351" xr:uid="{00000000-0005-0000-0000-00008A790000}"/>
    <cellStyle name="Normal 24 2 2 4 4" xfId="25582" xr:uid="{00000000-0005-0000-0000-00008B790000}"/>
    <cellStyle name="Normal 24 2 2 4 5" xfId="44046" xr:uid="{00000000-0005-0000-0000-00008C790000}"/>
    <cellStyle name="Normal 24 2 2 5" xfId="9709" xr:uid="{00000000-0005-0000-0000-00008D790000}"/>
    <cellStyle name="Normal 24 2 2 5 2" xfId="28669" xr:uid="{00000000-0005-0000-0000-00008E790000}"/>
    <cellStyle name="Normal 24 2 2 5 3" xfId="47133" xr:uid="{00000000-0005-0000-0000-00008F790000}"/>
    <cellStyle name="Normal 24 2 2 6" xfId="15861" xr:uid="{00000000-0005-0000-0000-000090790000}"/>
    <cellStyle name="Normal 24 2 2 6 2" xfId="34821" xr:uid="{00000000-0005-0000-0000-000091790000}"/>
    <cellStyle name="Normal 24 2 2 6 3" xfId="53285" xr:uid="{00000000-0005-0000-0000-000092790000}"/>
    <cellStyle name="Normal 24 2 2 7" xfId="22516" xr:uid="{00000000-0005-0000-0000-000093790000}"/>
    <cellStyle name="Normal 24 2 2 8" xfId="40980" xr:uid="{00000000-0005-0000-0000-000094790000}"/>
    <cellStyle name="Normal 24 2 3" xfId="2786" xr:uid="{00000000-0005-0000-0000-000095790000}"/>
    <cellStyle name="Normal 24 2 3 2" xfId="4188" xr:uid="{00000000-0005-0000-0000-000096790000}"/>
    <cellStyle name="Normal 24 2 3 2 2" xfId="5802" xr:uid="{00000000-0005-0000-0000-000097790000}"/>
    <cellStyle name="Normal 24 2 3 2 2 2" xfId="8887" xr:uid="{00000000-0005-0000-0000-000098790000}"/>
    <cellStyle name="Normal 24 2 3 2 2 2 2" xfId="15079" xr:uid="{00000000-0005-0000-0000-000099790000}"/>
    <cellStyle name="Normal 24 2 3 2 2 2 2 2" xfId="34039" xr:uid="{00000000-0005-0000-0000-00009A790000}"/>
    <cellStyle name="Normal 24 2 3 2 2 2 2 3" xfId="52503" xr:uid="{00000000-0005-0000-0000-00009B790000}"/>
    <cellStyle name="Normal 24 2 3 2 2 2 3" xfId="21231" xr:uid="{00000000-0005-0000-0000-00009C790000}"/>
    <cellStyle name="Normal 24 2 3 2 2 2 3 2" xfId="40191" xr:uid="{00000000-0005-0000-0000-00009D790000}"/>
    <cellStyle name="Normal 24 2 3 2 2 2 3 3" xfId="58655" xr:uid="{00000000-0005-0000-0000-00009E790000}"/>
    <cellStyle name="Normal 24 2 3 2 2 2 4" xfId="27886" xr:uid="{00000000-0005-0000-0000-00009F790000}"/>
    <cellStyle name="Normal 24 2 3 2 2 2 5" xfId="46350" xr:uid="{00000000-0005-0000-0000-0000A0790000}"/>
    <cellStyle name="Normal 24 2 3 2 2 3" xfId="12013" xr:uid="{00000000-0005-0000-0000-0000A1790000}"/>
    <cellStyle name="Normal 24 2 3 2 2 3 2" xfId="30973" xr:uid="{00000000-0005-0000-0000-0000A2790000}"/>
    <cellStyle name="Normal 24 2 3 2 2 3 3" xfId="49437" xr:uid="{00000000-0005-0000-0000-0000A3790000}"/>
    <cellStyle name="Normal 24 2 3 2 2 4" xfId="18165" xr:uid="{00000000-0005-0000-0000-0000A4790000}"/>
    <cellStyle name="Normal 24 2 3 2 2 4 2" xfId="37125" xr:uid="{00000000-0005-0000-0000-0000A5790000}"/>
    <cellStyle name="Normal 24 2 3 2 2 4 3" xfId="55589" xr:uid="{00000000-0005-0000-0000-0000A6790000}"/>
    <cellStyle name="Normal 24 2 3 2 2 5" xfId="24820" xr:uid="{00000000-0005-0000-0000-0000A7790000}"/>
    <cellStyle name="Normal 24 2 3 2 2 6" xfId="43284" xr:uid="{00000000-0005-0000-0000-0000A8790000}"/>
    <cellStyle name="Normal 24 2 3 2 3" xfId="7352" xr:uid="{00000000-0005-0000-0000-0000A9790000}"/>
    <cellStyle name="Normal 24 2 3 2 3 2" xfId="13545" xr:uid="{00000000-0005-0000-0000-0000AA790000}"/>
    <cellStyle name="Normal 24 2 3 2 3 2 2" xfId="32505" xr:uid="{00000000-0005-0000-0000-0000AB790000}"/>
    <cellStyle name="Normal 24 2 3 2 3 2 3" xfId="50969" xr:uid="{00000000-0005-0000-0000-0000AC790000}"/>
    <cellStyle name="Normal 24 2 3 2 3 3" xfId="19697" xr:uid="{00000000-0005-0000-0000-0000AD790000}"/>
    <cellStyle name="Normal 24 2 3 2 3 3 2" xfId="38657" xr:uid="{00000000-0005-0000-0000-0000AE790000}"/>
    <cellStyle name="Normal 24 2 3 2 3 3 3" xfId="57121" xr:uid="{00000000-0005-0000-0000-0000AF790000}"/>
    <cellStyle name="Normal 24 2 3 2 3 4" xfId="26352" xr:uid="{00000000-0005-0000-0000-0000B0790000}"/>
    <cellStyle name="Normal 24 2 3 2 3 5" xfId="44816" xr:uid="{00000000-0005-0000-0000-0000B1790000}"/>
    <cellStyle name="Normal 24 2 3 2 4" xfId="10479" xr:uid="{00000000-0005-0000-0000-0000B2790000}"/>
    <cellStyle name="Normal 24 2 3 2 4 2" xfId="29439" xr:uid="{00000000-0005-0000-0000-0000B3790000}"/>
    <cellStyle name="Normal 24 2 3 2 4 3" xfId="47903" xr:uid="{00000000-0005-0000-0000-0000B4790000}"/>
    <cellStyle name="Normal 24 2 3 2 5" xfId="16631" xr:uid="{00000000-0005-0000-0000-0000B5790000}"/>
    <cellStyle name="Normal 24 2 3 2 5 2" xfId="35591" xr:uid="{00000000-0005-0000-0000-0000B6790000}"/>
    <cellStyle name="Normal 24 2 3 2 5 3" xfId="54055" xr:uid="{00000000-0005-0000-0000-0000B7790000}"/>
    <cellStyle name="Normal 24 2 3 2 6" xfId="23286" xr:uid="{00000000-0005-0000-0000-0000B8790000}"/>
    <cellStyle name="Normal 24 2 3 2 7" xfId="41750" xr:uid="{00000000-0005-0000-0000-0000B9790000}"/>
    <cellStyle name="Normal 24 2 3 3" xfId="5020" xr:uid="{00000000-0005-0000-0000-0000BA790000}"/>
    <cellStyle name="Normal 24 2 3 3 2" xfId="8118" xr:uid="{00000000-0005-0000-0000-0000BB790000}"/>
    <cellStyle name="Normal 24 2 3 3 2 2" xfId="14310" xr:uid="{00000000-0005-0000-0000-0000BC790000}"/>
    <cellStyle name="Normal 24 2 3 3 2 2 2" xfId="33270" xr:uid="{00000000-0005-0000-0000-0000BD790000}"/>
    <cellStyle name="Normal 24 2 3 3 2 2 3" xfId="51734" xr:uid="{00000000-0005-0000-0000-0000BE790000}"/>
    <cellStyle name="Normal 24 2 3 3 2 3" xfId="20462" xr:uid="{00000000-0005-0000-0000-0000BF790000}"/>
    <cellStyle name="Normal 24 2 3 3 2 3 2" xfId="39422" xr:uid="{00000000-0005-0000-0000-0000C0790000}"/>
    <cellStyle name="Normal 24 2 3 3 2 3 3" xfId="57886" xr:uid="{00000000-0005-0000-0000-0000C1790000}"/>
    <cellStyle name="Normal 24 2 3 3 2 4" xfId="27117" xr:uid="{00000000-0005-0000-0000-0000C2790000}"/>
    <cellStyle name="Normal 24 2 3 3 2 5" xfId="45581" xr:uid="{00000000-0005-0000-0000-0000C3790000}"/>
    <cellStyle name="Normal 24 2 3 3 3" xfId="11244" xr:uid="{00000000-0005-0000-0000-0000C4790000}"/>
    <cellStyle name="Normal 24 2 3 3 3 2" xfId="30204" xr:uid="{00000000-0005-0000-0000-0000C5790000}"/>
    <cellStyle name="Normal 24 2 3 3 3 3" xfId="48668" xr:uid="{00000000-0005-0000-0000-0000C6790000}"/>
    <cellStyle name="Normal 24 2 3 3 4" xfId="17396" xr:uid="{00000000-0005-0000-0000-0000C7790000}"/>
    <cellStyle name="Normal 24 2 3 3 4 2" xfId="36356" xr:uid="{00000000-0005-0000-0000-0000C8790000}"/>
    <cellStyle name="Normal 24 2 3 3 4 3" xfId="54820" xr:uid="{00000000-0005-0000-0000-0000C9790000}"/>
    <cellStyle name="Normal 24 2 3 3 5" xfId="24051" xr:uid="{00000000-0005-0000-0000-0000CA790000}"/>
    <cellStyle name="Normal 24 2 3 3 6" xfId="42515" xr:uid="{00000000-0005-0000-0000-0000CB790000}"/>
    <cellStyle name="Normal 24 2 3 4" xfId="6583" xr:uid="{00000000-0005-0000-0000-0000CC790000}"/>
    <cellStyle name="Normal 24 2 3 4 2" xfId="12776" xr:uid="{00000000-0005-0000-0000-0000CD790000}"/>
    <cellStyle name="Normal 24 2 3 4 2 2" xfId="31736" xr:uid="{00000000-0005-0000-0000-0000CE790000}"/>
    <cellStyle name="Normal 24 2 3 4 2 3" xfId="50200" xr:uid="{00000000-0005-0000-0000-0000CF790000}"/>
    <cellStyle name="Normal 24 2 3 4 3" xfId="18928" xr:uid="{00000000-0005-0000-0000-0000D0790000}"/>
    <cellStyle name="Normal 24 2 3 4 3 2" xfId="37888" xr:uid="{00000000-0005-0000-0000-0000D1790000}"/>
    <cellStyle name="Normal 24 2 3 4 3 3" xfId="56352" xr:uid="{00000000-0005-0000-0000-0000D2790000}"/>
    <cellStyle name="Normal 24 2 3 4 4" xfId="25583" xr:uid="{00000000-0005-0000-0000-0000D3790000}"/>
    <cellStyle name="Normal 24 2 3 4 5" xfId="44047" xr:uid="{00000000-0005-0000-0000-0000D4790000}"/>
    <cellStyle name="Normal 24 2 3 5" xfId="9710" xr:uid="{00000000-0005-0000-0000-0000D5790000}"/>
    <cellStyle name="Normal 24 2 3 5 2" xfId="28670" xr:uid="{00000000-0005-0000-0000-0000D6790000}"/>
    <cellStyle name="Normal 24 2 3 5 3" xfId="47134" xr:uid="{00000000-0005-0000-0000-0000D7790000}"/>
    <cellStyle name="Normal 24 2 3 6" xfId="15862" xr:uid="{00000000-0005-0000-0000-0000D8790000}"/>
    <cellStyle name="Normal 24 2 3 6 2" xfId="34822" xr:uid="{00000000-0005-0000-0000-0000D9790000}"/>
    <cellStyle name="Normal 24 2 3 6 3" xfId="53286" xr:uid="{00000000-0005-0000-0000-0000DA790000}"/>
    <cellStyle name="Normal 24 2 3 7" xfId="22517" xr:uid="{00000000-0005-0000-0000-0000DB790000}"/>
    <cellStyle name="Normal 24 2 3 8" xfId="40981" xr:uid="{00000000-0005-0000-0000-0000DC790000}"/>
    <cellStyle name="Normal 24 2 4" xfId="2787" xr:uid="{00000000-0005-0000-0000-0000DD790000}"/>
    <cellStyle name="Normal 24 2 4 2" xfId="4189" xr:uid="{00000000-0005-0000-0000-0000DE790000}"/>
    <cellStyle name="Normal 24 2 4 2 2" xfId="5803" xr:uid="{00000000-0005-0000-0000-0000DF790000}"/>
    <cellStyle name="Normal 24 2 4 2 2 2" xfId="8888" xr:uid="{00000000-0005-0000-0000-0000E0790000}"/>
    <cellStyle name="Normal 24 2 4 2 2 2 2" xfId="15080" xr:uid="{00000000-0005-0000-0000-0000E1790000}"/>
    <cellStyle name="Normal 24 2 4 2 2 2 2 2" xfId="34040" xr:uid="{00000000-0005-0000-0000-0000E2790000}"/>
    <cellStyle name="Normal 24 2 4 2 2 2 2 3" xfId="52504" xr:uid="{00000000-0005-0000-0000-0000E3790000}"/>
    <cellStyle name="Normal 24 2 4 2 2 2 3" xfId="21232" xr:uid="{00000000-0005-0000-0000-0000E4790000}"/>
    <cellStyle name="Normal 24 2 4 2 2 2 3 2" xfId="40192" xr:uid="{00000000-0005-0000-0000-0000E5790000}"/>
    <cellStyle name="Normal 24 2 4 2 2 2 3 3" xfId="58656" xr:uid="{00000000-0005-0000-0000-0000E6790000}"/>
    <cellStyle name="Normal 24 2 4 2 2 2 4" xfId="27887" xr:uid="{00000000-0005-0000-0000-0000E7790000}"/>
    <cellStyle name="Normal 24 2 4 2 2 2 5" xfId="46351" xr:uid="{00000000-0005-0000-0000-0000E8790000}"/>
    <cellStyle name="Normal 24 2 4 2 2 3" xfId="12014" xr:uid="{00000000-0005-0000-0000-0000E9790000}"/>
    <cellStyle name="Normal 24 2 4 2 2 3 2" xfId="30974" xr:uid="{00000000-0005-0000-0000-0000EA790000}"/>
    <cellStyle name="Normal 24 2 4 2 2 3 3" xfId="49438" xr:uid="{00000000-0005-0000-0000-0000EB790000}"/>
    <cellStyle name="Normal 24 2 4 2 2 4" xfId="18166" xr:uid="{00000000-0005-0000-0000-0000EC790000}"/>
    <cellStyle name="Normal 24 2 4 2 2 4 2" xfId="37126" xr:uid="{00000000-0005-0000-0000-0000ED790000}"/>
    <cellStyle name="Normal 24 2 4 2 2 4 3" xfId="55590" xr:uid="{00000000-0005-0000-0000-0000EE790000}"/>
    <cellStyle name="Normal 24 2 4 2 2 5" xfId="24821" xr:uid="{00000000-0005-0000-0000-0000EF790000}"/>
    <cellStyle name="Normal 24 2 4 2 2 6" xfId="43285" xr:uid="{00000000-0005-0000-0000-0000F0790000}"/>
    <cellStyle name="Normal 24 2 4 2 3" xfId="7353" xr:uid="{00000000-0005-0000-0000-0000F1790000}"/>
    <cellStyle name="Normal 24 2 4 2 3 2" xfId="13546" xr:uid="{00000000-0005-0000-0000-0000F2790000}"/>
    <cellStyle name="Normal 24 2 4 2 3 2 2" xfId="32506" xr:uid="{00000000-0005-0000-0000-0000F3790000}"/>
    <cellStyle name="Normal 24 2 4 2 3 2 3" xfId="50970" xr:uid="{00000000-0005-0000-0000-0000F4790000}"/>
    <cellStyle name="Normal 24 2 4 2 3 3" xfId="19698" xr:uid="{00000000-0005-0000-0000-0000F5790000}"/>
    <cellStyle name="Normal 24 2 4 2 3 3 2" xfId="38658" xr:uid="{00000000-0005-0000-0000-0000F6790000}"/>
    <cellStyle name="Normal 24 2 4 2 3 3 3" xfId="57122" xr:uid="{00000000-0005-0000-0000-0000F7790000}"/>
    <cellStyle name="Normal 24 2 4 2 3 4" xfId="26353" xr:uid="{00000000-0005-0000-0000-0000F8790000}"/>
    <cellStyle name="Normal 24 2 4 2 3 5" xfId="44817" xr:uid="{00000000-0005-0000-0000-0000F9790000}"/>
    <cellStyle name="Normal 24 2 4 2 4" xfId="10480" xr:uid="{00000000-0005-0000-0000-0000FA790000}"/>
    <cellStyle name="Normal 24 2 4 2 4 2" xfId="29440" xr:uid="{00000000-0005-0000-0000-0000FB790000}"/>
    <cellStyle name="Normal 24 2 4 2 4 3" xfId="47904" xr:uid="{00000000-0005-0000-0000-0000FC790000}"/>
    <cellStyle name="Normal 24 2 4 2 5" xfId="16632" xr:uid="{00000000-0005-0000-0000-0000FD790000}"/>
    <cellStyle name="Normal 24 2 4 2 5 2" xfId="35592" xr:uid="{00000000-0005-0000-0000-0000FE790000}"/>
    <cellStyle name="Normal 24 2 4 2 5 3" xfId="54056" xr:uid="{00000000-0005-0000-0000-0000FF790000}"/>
    <cellStyle name="Normal 24 2 4 2 6" xfId="23287" xr:uid="{00000000-0005-0000-0000-0000007A0000}"/>
    <cellStyle name="Normal 24 2 4 2 7" xfId="41751" xr:uid="{00000000-0005-0000-0000-0000017A0000}"/>
    <cellStyle name="Normal 24 2 4 3" xfId="5021" xr:uid="{00000000-0005-0000-0000-0000027A0000}"/>
    <cellStyle name="Normal 24 2 4 3 2" xfId="8119" xr:uid="{00000000-0005-0000-0000-0000037A0000}"/>
    <cellStyle name="Normal 24 2 4 3 2 2" xfId="14311" xr:uid="{00000000-0005-0000-0000-0000047A0000}"/>
    <cellStyle name="Normal 24 2 4 3 2 2 2" xfId="33271" xr:uid="{00000000-0005-0000-0000-0000057A0000}"/>
    <cellStyle name="Normal 24 2 4 3 2 2 3" xfId="51735" xr:uid="{00000000-0005-0000-0000-0000067A0000}"/>
    <cellStyle name="Normal 24 2 4 3 2 3" xfId="20463" xr:uid="{00000000-0005-0000-0000-0000077A0000}"/>
    <cellStyle name="Normal 24 2 4 3 2 3 2" xfId="39423" xr:uid="{00000000-0005-0000-0000-0000087A0000}"/>
    <cellStyle name="Normal 24 2 4 3 2 3 3" xfId="57887" xr:uid="{00000000-0005-0000-0000-0000097A0000}"/>
    <cellStyle name="Normal 24 2 4 3 2 4" xfId="27118" xr:uid="{00000000-0005-0000-0000-00000A7A0000}"/>
    <cellStyle name="Normal 24 2 4 3 2 5" xfId="45582" xr:uid="{00000000-0005-0000-0000-00000B7A0000}"/>
    <cellStyle name="Normal 24 2 4 3 3" xfId="11245" xr:uid="{00000000-0005-0000-0000-00000C7A0000}"/>
    <cellStyle name="Normal 24 2 4 3 3 2" xfId="30205" xr:uid="{00000000-0005-0000-0000-00000D7A0000}"/>
    <cellStyle name="Normal 24 2 4 3 3 3" xfId="48669" xr:uid="{00000000-0005-0000-0000-00000E7A0000}"/>
    <cellStyle name="Normal 24 2 4 3 4" xfId="17397" xr:uid="{00000000-0005-0000-0000-00000F7A0000}"/>
    <cellStyle name="Normal 24 2 4 3 4 2" xfId="36357" xr:uid="{00000000-0005-0000-0000-0000107A0000}"/>
    <cellStyle name="Normal 24 2 4 3 4 3" xfId="54821" xr:uid="{00000000-0005-0000-0000-0000117A0000}"/>
    <cellStyle name="Normal 24 2 4 3 5" xfId="24052" xr:uid="{00000000-0005-0000-0000-0000127A0000}"/>
    <cellStyle name="Normal 24 2 4 3 6" xfId="42516" xr:uid="{00000000-0005-0000-0000-0000137A0000}"/>
    <cellStyle name="Normal 24 2 4 4" xfId="6584" xr:uid="{00000000-0005-0000-0000-0000147A0000}"/>
    <cellStyle name="Normal 24 2 4 4 2" xfId="12777" xr:uid="{00000000-0005-0000-0000-0000157A0000}"/>
    <cellStyle name="Normal 24 2 4 4 2 2" xfId="31737" xr:uid="{00000000-0005-0000-0000-0000167A0000}"/>
    <cellStyle name="Normal 24 2 4 4 2 3" xfId="50201" xr:uid="{00000000-0005-0000-0000-0000177A0000}"/>
    <cellStyle name="Normal 24 2 4 4 3" xfId="18929" xr:uid="{00000000-0005-0000-0000-0000187A0000}"/>
    <cellStyle name="Normal 24 2 4 4 3 2" xfId="37889" xr:uid="{00000000-0005-0000-0000-0000197A0000}"/>
    <cellStyle name="Normal 24 2 4 4 3 3" xfId="56353" xr:uid="{00000000-0005-0000-0000-00001A7A0000}"/>
    <cellStyle name="Normal 24 2 4 4 4" xfId="25584" xr:uid="{00000000-0005-0000-0000-00001B7A0000}"/>
    <cellStyle name="Normal 24 2 4 4 5" xfId="44048" xr:uid="{00000000-0005-0000-0000-00001C7A0000}"/>
    <cellStyle name="Normal 24 2 4 5" xfId="9711" xr:uid="{00000000-0005-0000-0000-00001D7A0000}"/>
    <cellStyle name="Normal 24 2 4 5 2" xfId="28671" xr:uid="{00000000-0005-0000-0000-00001E7A0000}"/>
    <cellStyle name="Normal 24 2 4 5 3" xfId="47135" xr:uid="{00000000-0005-0000-0000-00001F7A0000}"/>
    <cellStyle name="Normal 24 2 4 6" xfId="15863" xr:uid="{00000000-0005-0000-0000-0000207A0000}"/>
    <cellStyle name="Normal 24 2 4 6 2" xfId="34823" xr:uid="{00000000-0005-0000-0000-0000217A0000}"/>
    <cellStyle name="Normal 24 2 4 6 3" xfId="53287" xr:uid="{00000000-0005-0000-0000-0000227A0000}"/>
    <cellStyle name="Normal 24 2 4 7" xfId="22518" xr:uid="{00000000-0005-0000-0000-0000237A0000}"/>
    <cellStyle name="Normal 24 2 4 8" xfId="40982" xr:uid="{00000000-0005-0000-0000-0000247A0000}"/>
    <cellStyle name="Normal 24 2 5" xfId="2788" xr:uid="{00000000-0005-0000-0000-0000257A0000}"/>
    <cellStyle name="Normal 24 2 5 2" xfId="4190" xr:uid="{00000000-0005-0000-0000-0000267A0000}"/>
    <cellStyle name="Normal 24 2 5 2 2" xfId="5804" xr:uid="{00000000-0005-0000-0000-0000277A0000}"/>
    <cellStyle name="Normal 24 2 5 2 2 2" xfId="8889" xr:uid="{00000000-0005-0000-0000-0000287A0000}"/>
    <cellStyle name="Normal 24 2 5 2 2 2 2" xfId="15081" xr:uid="{00000000-0005-0000-0000-0000297A0000}"/>
    <cellStyle name="Normal 24 2 5 2 2 2 2 2" xfId="34041" xr:uid="{00000000-0005-0000-0000-00002A7A0000}"/>
    <cellStyle name="Normal 24 2 5 2 2 2 2 3" xfId="52505" xr:uid="{00000000-0005-0000-0000-00002B7A0000}"/>
    <cellStyle name="Normal 24 2 5 2 2 2 3" xfId="21233" xr:uid="{00000000-0005-0000-0000-00002C7A0000}"/>
    <cellStyle name="Normal 24 2 5 2 2 2 3 2" xfId="40193" xr:uid="{00000000-0005-0000-0000-00002D7A0000}"/>
    <cellStyle name="Normal 24 2 5 2 2 2 3 3" xfId="58657" xr:uid="{00000000-0005-0000-0000-00002E7A0000}"/>
    <cellStyle name="Normal 24 2 5 2 2 2 4" xfId="27888" xr:uid="{00000000-0005-0000-0000-00002F7A0000}"/>
    <cellStyle name="Normal 24 2 5 2 2 2 5" xfId="46352" xr:uid="{00000000-0005-0000-0000-0000307A0000}"/>
    <cellStyle name="Normal 24 2 5 2 2 3" xfId="12015" xr:uid="{00000000-0005-0000-0000-0000317A0000}"/>
    <cellStyle name="Normal 24 2 5 2 2 3 2" xfId="30975" xr:uid="{00000000-0005-0000-0000-0000327A0000}"/>
    <cellStyle name="Normal 24 2 5 2 2 3 3" xfId="49439" xr:uid="{00000000-0005-0000-0000-0000337A0000}"/>
    <cellStyle name="Normal 24 2 5 2 2 4" xfId="18167" xr:uid="{00000000-0005-0000-0000-0000347A0000}"/>
    <cellStyle name="Normal 24 2 5 2 2 4 2" xfId="37127" xr:uid="{00000000-0005-0000-0000-0000357A0000}"/>
    <cellStyle name="Normal 24 2 5 2 2 4 3" xfId="55591" xr:uid="{00000000-0005-0000-0000-0000367A0000}"/>
    <cellStyle name="Normal 24 2 5 2 2 5" xfId="24822" xr:uid="{00000000-0005-0000-0000-0000377A0000}"/>
    <cellStyle name="Normal 24 2 5 2 2 6" xfId="43286" xr:uid="{00000000-0005-0000-0000-0000387A0000}"/>
    <cellStyle name="Normal 24 2 5 2 3" xfId="7354" xr:uid="{00000000-0005-0000-0000-0000397A0000}"/>
    <cellStyle name="Normal 24 2 5 2 3 2" xfId="13547" xr:uid="{00000000-0005-0000-0000-00003A7A0000}"/>
    <cellStyle name="Normal 24 2 5 2 3 2 2" xfId="32507" xr:uid="{00000000-0005-0000-0000-00003B7A0000}"/>
    <cellStyle name="Normal 24 2 5 2 3 2 3" xfId="50971" xr:uid="{00000000-0005-0000-0000-00003C7A0000}"/>
    <cellStyle name="Normal 24 2 5 2 3 3" xfId="19699" xr:uid="{00000000-0005-0000-0000-00003D7A0000}"/>
    <cellStyle name="Normal 24 2 5 2 3 3 2" xfId="38659" xr:uid="{00000000-0005-0000-0000-00003E7A0000}"/>
    <cellStyle name="Normal 24 2 5 2 3 3 3" xfId="57123" xr:uid="{00000000-0005-0000-0000-00003F7A0000}"/>
    <cellStyle name="Normal 24 2 5 2 3 4" xfId="26354" xr:uid="{00000000-0005-0000-0000-0000407A0000}"/>
    <cellStyle name="Normal 24 2 5 2 3 5" xfId="44818" xr:uid="{00000000-0005-0000-0000-0000417A0000}"/>
    <cellStyle name="Normal 24 2 5 2 4" xfId="10481" xr:uid="{00000000-0005-0000-0000-0000427A0000}"/>
    <cellStyle name="Normal 24 2 5 2 4 2" xfId="29441" xr:uid="{00000000-0005-0000-0000-0000437A0000}"/>
    <cellStyle name="Normal 24 2 5 2 4 3" xfId="47905" xr:uid="{00000000-0005-0000-0000-0000447A0000}"/>
    <cellStyle name="Normal 24 2 5 2 5" xfId="16633" xr:uid="{00000000-0005-0000-0000-0000457A0000}"/>
    <cellStyle name="Normal 24 2 5 2 5 2" xfId="35593" xr:uid="{00000000-0005-0000-0000-0000467A0000}"/>
    <cellStyle name="Normal 24 2 5 2 5 3" xfId="54057" xr:uid="{00000000-0005-0000-0000-0000477A0000}"/>
    <cellStyle name="Normal 24 2 5 2 6" xfId="23288" xr:uid="{00000000-0005-0000-0000-0000487A0000}"/>
    <cellStyle name="Normal 24 2 5 2 7" xfId="41752" xr:uid="{00000000-0005-0000-0000-0000497A0000}"/>
    <cellStyle name="Normal 24 2 5 3" xfId="5022" xr:uid="{00000000-0005-0000-0000-00004A7A0000}"/>
    <cellStyle name="Normal 24 2 5 3 2" xfId="8120" xr:uid="{00000000-0005-0000-0000-00004B7A0000}"/>
    <cellStyle name="Normal 24 2 5 3 2 2" xfId="14312" xr:uid="{00000000-0005-0000-0000-00004C7A0000}"/>
    <cellStyle name="Normal 24 2 5 3 2 2 2" xfId="33272" xr:uid="{00000000-0005-0000-0000-00004D7A0000}"/>
    <cellStyle name="Normal 24 2 5 3 2 2 3" xfId="51736" xr:uid="{00000000-0005-0000-0000-00004E7A0000}"/>
    <cellStyle name="Normal 24 2 5 3 2 3" xfId="20464" xr:uid="{00000000-0005-0000-0000-00004F7A0000}"/>
    <cellStyle name="Normal 24 2 5 3 2 3 2" xfId="39424" xr:uid="{00000000-0005-0000-0000-0000507A0000}"/>
    <cellStyle name="Normal 24 2 5 3 2 3 3" xfId="57888" xr:uid="{00000000-0005-0000-0000-0000517A0000}"/>
    <cellStyle name="Normal 24 2 5 3 2 4" xfId="27119" xr:uid="{00000000-0005-0000-0000-0000527A0000}"/>
    <cellStyle name="Normal 24 2 5 3 2 5" xfId="45583" xr:uid="{00000000-0005-0000-0000-0000537A0000}"/>
    <cellStyle name="Normal 24 2 5 3 3" xfId="11246" xr:uid="{00000000-0005-0000-0000-0000547A0000}"/>
    <cellStyle name="Normal 24 2 5 3 3 2" xfId="30206" xr:uid="{00000000-0005-0000-0000-0000557A0000}"/>
    <cellStyle name="Normal 24 2 5 3 3 3" xfId="48670" xr:uid="{00000000-0005-0000-0000-0000567A0000}"/>
    <cellStyle name="Normal 24 2 5 3 4" xfId="17398" xr:uid="{00000000-0005-0000-0000-0000577A0000}"/>
    <cellStyle name="Normal 24 2 5 3 4 2" xfId="36358" xr:uid="{00000000-0005-0000-0000-0000587A0000}"/>
    <cellStyle name="Normal 24 2 5 3 4 3" xfId="54822" xr:uid="{00000000-0005-0000-0000-0000597A0000}"/>
    <cellStyle name="Normal 24 2 5 3 5" xfId="24053" xr:uid="{00000000-0005-0000-0000-00005A7A0000}"/>
    <cellStyle name="Normal 24 2 5 3 6" xfId="42517" xr:uid="{00000000-0005-0000-0000-00005B7A0000}"/>
    <cellStyle name="Normal 24 2 5 4" xfId="6585" xr:uid="{00000000-0005-0000-0000-00005C7A0000}"/>
    <cellStyle name="Normal 24 2 5 4 2" xfId="12778" xr:uid="{00000000-0005-0000-0000-00005D7A0000}"/>
    <cellStyle name="Normal 24 2 5 4 2 2" xfId="31738" xr:uid="{00000000-0005-0000-0000-00005E7A0000}"/>
    <cellStyle name="Normal 24 2 5 4 2 3" xfId="50202" xr:uid="{00000000-0005-0000-0000-00005F7A0000}"/>
    <cellStyle name="Normal 24 2 5 4 3" xfId="18930" xr:uid="{00000000-0005-0000-0000-0000607A0000}"/>
    <cellStyle name="Normal 24 2 5 4 3 2" xfId="37890" xr:uid="{00000000-0005-0000-0000-0000617A0000}"/>
    <cellStyle name="Normal 24 2 5 4 3 3" xfId="56354" xr:uid="{00000000-0005-0000-0000-0000627A0000}"/>
    <cellStyle name="Normal 24 2 5 4 4" xfId="25585" xr:uid="{00000000-0005-0000-0000-0000637A0000}"/>
    <cellStyle name="Normal 24 2 5 4 5" xfId="44049" xr:uid="{00000000-0005-0000-0000-0000647A0000}"/>
    <cellStyle name="Normal 24 2 5 5" xfId="9712" xr:uid="{00000000-0005-0000-0000-0000657A0000}"/>
    <cellStyle name="Normal 24 2 5 5 2" xfId="28672" xr:uid="{00000000-0005-0000-0000-0000667A0000}"/>
    <cellStyle name="Normal 24 2 5 5 3" xfId="47136" xr:uid="{00000000-0005-0000-0000-0000677A0000}"/>
    <cellStyle name="Normal 24 2 5 6" xfId="15864" xr:uid="{00000000-0005-0000-0000-0000687A0000}"/>
    <cellStyle name="Normal 24 2 5 6 2" xfId="34824" xr:uid="{00000000-0005-0000-0000-0000697A0000}"/>
    <cellStyle name="Normal 24 2 5 6 3" xfId="53288" xr:uid="{00000000-0005-0000-0000-00006A7A0000}"/>
    <cellStyle name="Normal 24 2 5 7" xfId="22519" xr:uid="{00000000-0005-0000-0000-00006B7A0000}"/>
    <cellStyle name="Normal 24 2 5 8" xfId="40983" xr:uid="{00000000-0005-0000-0000-00006C7A0000}"/>
    <cellStyle name="Normal 24 2 6" xfId="4186" xr:uid="{00000000-0005-0000-0000-00006D7A0000}"/>
    <cellStyle name="Normal 24 2 6 2" xfId="5800" xr:uid="{00000000-0005-0000-0000-00006E7A0000}"/>
    <cellStyle name="Normal 24 2 6 2 2" xfId="8885" xr:uid="{00000000-0005-0000-0000-00006F7A0000}"/>
    <cellStyle name="Normal 24 2 6 2 2 2" xfId="15077" xr:uid="{00000000-0005-0000-0000-0000707A0000}"/>
    <cellStyle name="Normal 24 2 6 2 2 2 2" xfId="34037" xr:uid="{00000000-0005-0000-0000-0000717A0000}"/>
    <cellStyle name="Normal 24 2 6 2 2 2 3" xfId="52501" xr:uid="{00000000-0005-0000-0000-0000727A0000}"/>
    <cellStyle name="Normal 24 2 6 2 2 3" xfId="21229" xr:uid="{00000000-0005-0000-0000-0000737A0000}"/>
    <cellStyle name="Normal 24 2 6 2 2 3 2" xfId="40189" xr:uid="{00000000-0005-0000-0000-0000747A0000}"/>
    <cellStyle name="Normal 24 2 6 2 2 3 3" xfId="58653" xr:uid="{00000000-0005-0000-0000-0000757A0000}"/>
    <cellStyle name="Normal 24 2 6 2 2 4" xfId="27884" xr:uid="{00000000-0005-0000-0000-0000767A0000}"/>
    <cellStyle name="Normal 24 2 6 2 2 5" xfId="46348" xr:uid="{00000000-0005-0000-0000-0000777A0000}"/>
    <cellStyle name="Normal 24 2 6 2 3" xfId="12011" xr:uid="{00000000-0005-0000-0000-0000787A0000}"/>
    <cellStyle name="Normal 24 2 6 2 3 2" xfId="30971" xr:uid="{00000000-0005-0000-0000-0000797A0000}"/>
    <cellStyle name="Normal 24 2 6 2 3 3" xfId="49435" xr:uid="{00000000-0005-0000-0000-00007A7A0000}"/>
    <cellStyle name="Normal 24 2 6 2 4" xfId="18163" xr:uid="{00000000-0005-0000-0000-00007B7A0000}"/>
    <cellStyle name="Normal 24 2 6 2 4 2" xfId="37123" xr:uid="{00000000-0005-0000-0000-00007C7A0000}"/>
    <cellStyle name="Normal 24 2 6 2 4 3" xfId="55587" xr:uid="{00000000-0005-0000-0000-00007D7A0000}"/>
    <cellStyle name="Normal 24 2 6 2 5" xfId="24818" xr:uid="{00000000-0005-0000-0000-00007E7A0000}"/>
    <cellStyle name="Normal 24 2 6 2 6" xfId="43282" xr:uid="{00000000-0005-0000-0000-00007F7A0000}"/>
    <cellStyle name="Normal 24 2 6 3" xfId="7350" xr:uid="{00000000-0005-0000-0000-0000807A0000}"/>
    <cellStyle name="Normal 24 2 6 3 2" xfId="13543" xr:uid="{00000000-0005-0000-0000-0000817A0000}"/>
    <cellStyle name="Normal 24 2 6 3 2 2" xfId="32503" xr:uid="{00000000-0005-0000-0000-0000827A0000}"/>
    <cellStyle name="Normal 24 2 6 3 2 3" xfId="50967" xr:uid="{00000000-0005-0000-0000-0000837A0000}"/>
    <cellStyle name="Normal 24 2 6 3 3" xfId="19695" xr:uid="{00000000-0005-0000-0000-0000847A0000}"/>
    <cellStyle name="Normal 24 2 6 3 3 2" xfId="38655" xr:uid="{00000000-0005-0000-0000-0000857A0000}"/>
    <cellStyle name="Normal 24 2 6 3 3 3" xfId="57119" xr:uid="{00000000-0005-0000-0000-0000867A0000}"/>
    <cellStyle name="Normal 24 2 6 3 4" xfId="26350" xr:uid="{00000000-0005-0000-0000-0000877A0000}"/>
    <cellStyle name="Normal 24 2 6 3 5" xfId="44814" xr:uid="{00000000-0005-0000-0000-0000887A0000}"/>
    <cellStyle name="Normal 24 2 6 4" xfId="10477" xr:uid="{00000000-0005-0000-0000-0000897A0000}"/>
    <cellStyle name="Normal 24 2 6 4 2" xfId="29437" xr:uid="{00000000-0005-0000-0000-00008A7A0000}"/>
    <cellStyle name="Normal 24 2 6 4 3" xfId="47901" xr:uid="{00000000-0005-0000-0000-00008B7A0000}"/>
    <cellStyle name="Normal 24 2 6 5" xfId="16629" xr:uid="{00000000-0005-0000-0000-00008C7A0000}"/>
    <cellStyle name="Normal 24 2 6 5 2" xfId="35589" xr:uid="{00000000-0005-0000-0000-00008D7A0000}"/>
    <cellStyle name="Normal 24 2 6 5 3" xfId="54053" xr:uid="{00000000-0005-0000-0000-00008E7A0000}"/>
    <cellStyle name="Normal 24 2 6 6" xfId="23284" xr:uid="{00000000-0005-0000-0000-00008F7A0000}"/>
    <cellStyle name="Normal 24 2 6 7" xfId="41748" xr:uid="{00000000-0005-0000-0000-0000907A0000}"/>
    <cellStyle name="Normal 24 2 7" xfId="5018" xr:uid="{00000000-0005-0000-0000-0000917A0000}"/>
    <cellStyle name="Normal 24 2 7 2" xfId="8116" xr:uid="{00000000-0005-0000-0000-0000927A0000}"/>
    <cellStyle name="Normal 24 2 7 2 2" xfId="14308" xr:uid="{00000000-0005-0000-0000-0000937A0000}"/>
    <cellStyle name="Normal 24 2 7 2 2 2" xfId="33268" xr:uid="{00000000-0005-0000-0000-0000947A0000}"/>
    <cellStyle name="Normal 24 2 7 2 2 3" xfId="51732" xr:uid="{00000000-0005-0000-0000-0000957A0000}"/>
    <cellStyle name="Normal 24 2 7 2 3" xfId="20460" xr:uid="{00000000-0005-0000-0000-0000967A0000}"/>
    <cellStyle name="Normal 24 2 7 2 3 2" xfId="39420" xr:uid="{00000000-0005-0000-0000-0000977A0000}"/>
    <cellStyle name="Normal 24 2 7 2 3 3" xfId="57884" xr:uid="{00000000-0005-0000-0000-0000987A0000}"/>
    <cellStyle name="Normal 24 2 7 2 4" xfId="27115" xr:uid="{00000000-0005-0000-0000-0000997A0000}"/>
    <cellStyle name="Normal 24 2 7 2 5" xfId="45579" xr:uid="{00000000-0005-0000-0000-00009A7A0000}"/>
    <cellStyle name="Normal 24 2 7 3" xfId="11242" xr:uid="{00000000-0005-0000-0000-00009B7A0000}"/>
    <cellStyle name="Normal 24 2 7 3 2" xfId="30202" xr:uid="{00000000-0005-0000-0000-00009C7A0000}"/>
    <cellStyle name="Normal 24 2 7 3 3" xfId="48666" xr:uid="{00000000-0005-0000-0000-00009D7A0000}"/>
    <cellStyle name="Normal 24 2 7 4" xfId="17394" xr:uid="{00000000-0005-0000-0000-00009E7A0000}"/>
    <cellStyle name="Normal 24 2 7 4 2" xfId="36354" xr:uid="{00000000-0005-0000-0000-00009F7A0000}"/>
    <cellStyle name="Normal 24 2 7 4 3" xfId="54818" xr:uid="{00000000-0005-0000-0000-0000A07A0000}"/>
    <cellStyle name="Normal 24 2 7 5" xfId="24049" xr:uid="{00000000-0005-0000-0000-0000A17A0000}"/>
    <cellStyle name="Normal 24 2 7 6" xfId="42513" xr:uid="{00000000-0005-0000-0000-0000A27A0000}"/>
    <cellStyle name="Normal 24 2 8" xfId="6581" xr:uid="{00000000-0005-0000-0000-0000A37A0000}"/>
    <cellStyle name="Normal 24 2 8 2" xfId="12774" xr:uid="{00000000-0005-0000-0000-0000A47A0000}"/>
    <cellStyle name="Normal 24 2 8 2 2" xfId="31734" xr:uid="{00000000-0005-0000-0000-0000A57A0000}"/>
    <cellStyle name="Normal 24 2 8 2 3" xfId="50198" xr:uid="{00000000-0005-0000-0000-0000A67A0000}"/>
    <cellStyle name="Normal 24 2 8 3" xfId="18926" xr:uid="{00000000-0005-0000-0000-0000A77A0000}"/>
    <cellStyle name="Normal 24 2 8 3 2" xfId="37886" xr:uid="{00000000-0005-0000-0000-0000A87A0000}"/>
    <cellStyle name="Normal 24 2 8 3 3" xfId="56350" xr:uid="{00000000-0005-0000-0000-0000A97A0000}"/>
    <cellStyle name="Normal 24 2 8 4" xfId="25581" xr:uid="{00000000-0005-0000-0000-0000AA7A0000}"/>
    <cellStyle name="Normal 24 2 8 5" xfId="44045" xr:uid="{00000000-0005-0000-0000-0000AB7A0000}"/>
    <cellStyle name="Normal 24 2 9" xfId="9708" xr:uid="{00000000-0005-0000-0000-0000AC7A0000}"/>
    <cellStyle name="Normal 24 2 9 2" xfId="28668" xr:uid="{00000000-0005-0000-0000-0000AD7A0000}"/>
    <cellStyle name="Normal 24 2 9 3" xfId="47132" xr:uid="{00000000-0005-0000-0000-0000AE7A0000}"/>
    <cellStyle name="Normal 24 3" xfId="2789" xr:uid="{00000000-0005-0000-0000-0000AF7A0000}"/>
    <cellStyle name="Normal 24 3 2" xfId="4191" xr:uid="{00000000-0005-0000-0000-0000B07A0000}"/>
    <cellStyle name="Normal 24 3 2 2" xfId="5805" xr:uid="{00000000-0005-0000-0000-0000B17A0000}"/>
    <cellStyle name="Normal 24 3 2 2 2" xfId="8890" xr:uid="{00000000-0005-0000-0000-0000B27A0000}"/>
    <cellStyle name="Normal 24 3 2 2 2 2" xfId="15082" xr:uid="{00000000-0005-0000-0000-0000B37A0000}"/>
    <cellStyle name="Normal 24 3 2 2 2 2 2" xfId="34042" xr:uid="{00000000-0005-0000-0000-0000B47A0000}"/>
    <cellStyle name="Normal 24 3 2 2 2 2 3" xfId="52506" xr:uid="{00000000-0005-0000-0000-0000B57A0000}"/>
    <cellStyle name="Normal 24 3 2 2 2 3" xfId="21234" xr:uid="{00000000-0005-0000-0000-0000B67A0000}"/>
    <cellStyle name="Normal 24 3 2 2 2 3 2" xfId="40194" xr:uid="{00000000-0005-0000-0000-0000B77A0000}"/>
    <cellStyle name="Normal 24 3 2 2 2 3 3" xfId="58658" xr:uid="{00000000-0005-0000-0000-0000B87A0000}"/>
    <cellStyle name="Normal 24 3 2 2 2 4" xfId="27889" xr:uid="{00000000-0005-0000-0000-0000B97A0000}"/>
    <cellStyle name="Normal 24 3 2 2 2 5" xfId="46353" xr:uid="{00000000-0005-0000-0000-0000BA7A0000}"/>
    <cellStyle name="Normal 24 3 2 2 3" xfId="12016" xr:uid="{00000000-0005-0000-0000-0000BB7A0000}"/>
    <cellStyle name="Normal 24 3 2 2 3 2" xfId="30976" xr:uid="{00000000-0005-0000-0000-0000BC7A0000}"/>
    <cellStyle name="Normal 24 3 2 2 3 3" xfId="49440" xr:uid="{00000000-0005-0000-0000-0000BD7A0000}"/>
    <cellStyle name="Normal 24 3 2 2 4" xfId="18168" xr:uid="{00000000-0005-0000-0000-0000BE7A0000}"/>
    <cellStyle name="Normal 24 3 2 2 4 2" xfId="37128" xr:uid="{00000000-0005-0000-0000-0000BF7A0000}"/>
    <cellStyle name="Normal 24 3 2 2 4 3" xfId="55592" xr:uid="{00000000-0005-0000-0000-0000C07A0000}"/>
    <cellStyle name="Normal 24 3 2 2 5" xfId="24823" xr:uid="{00000000-0005-0000-0000-0000C17A0000}"/>
    <cellStyle name="Normal 24 3 2 2 6" xfId="43287" xr:uid="{00000000-0005-0000-0000-0000C27A0000}"/>
    <cellStyle name="Normal 24 3 2 3" xfId="7355" xr:uid="{00000000-0005-0000-0000-0000C37A0000}"/>
    <cellStyle name="Normal 24 3 2 3 2" xfId="13548" xr:uid="{00000000-0005-0000-0000-0000C47A0000}"/>
    <cellStyle name="Normal 24 3 2 3 2 2" xfId="32508" xr:uid="{00000000-0005-0000-0000-0000C57A0000}"/>
    <cellStyle name="Normal 24 3 2 3 2 3" xfId="50972" xr:uid="{00000000-0005-0000-0000-0000C67A0000}"/>
    <cellStyle name="Normal 24 3 2 3 3" xfId="19700" xr:uid="{00000000-0005-0000-0000-0000C77A0000}"/>
    <cellStyle name="Normal 24 3 2 3 3 2" xfId="38660" xr:uid="{00000000-0005-0000-0000-0000C87A0000}"/>
    <cellStyle name="Normal 24 3 2 3 3 3" xfId="57124" xr:uid="{00000000-0005-0000-0000-0000C97A0000}"/>
    <cellStyle name="Normal 24 3 2 3 4" xfId="26355" xr:uid="{00000000-0005-0000-0000-0000CA7A0000}"/>
    <cellStyle name="Normal 24 3 2 3 5" xfId="44819" xr:uid="{00000000-0005-0000-0000-0000CB7A0000}"/>
    <cellStyle name="Normal 24 3 2 4" xfId="10482" xr:uid="{00000000-0005-0000-0000-0000CC7A0000}"/>
    <cellStyle name="Normal 24 3 2 4 2" xfId="29442" xr:uid="{00000000-0005-0000-0000-0000CD7A0000}"/>
    <cellStyle name="Normal 24 3 2 4 3" xfId="47906" xr:uid="{00000000-0005-0000-0000-0000CE7A0000}"/>
    <cellStyle name="Normal 24 3 2 5" xfId="16634" xr:uid="{00000000-0005-0000-0000-0000CF7A0000}"/>
    <cellStyle name="Normal 24 3 2 5 2" xfId="35594" xr:uid="{00000000-0005-0000-0000-0000D07A0000}"/>
    <cellStyle name="Normal 24 3 2 5 3" xfId="54058" xr:uid="{00000000-0005-0000-0000-0000D17A0000}"/>
    <cellStyle name="Normal 24 3 2 6" xfId="23289" xr:uid="{00000000-0005-0000-0000-0000D27A0000}"/>
    <cellStyle name="Normal 24 3 2 7" xfId="41753" xr:uid="{00000000-0005-0000-0000-0000D37A0000}"/>
    <cellStyle name="Normal 24 3 3" xfId="5023" xr:uid="{00000000-0005-0000-0000-0000D47A0000}"/>
    <cellStyle name="Normal 24 3 3 2" xfId="8121" xr:uid="{00000000-0005-0000-0000-0000D57A0000}"/>
    <cellStyle name="Normal 24 3 3 2 2" xfId="14313" xr:uid="{00000000-0005-0000-0000-0000D67A0000}"/>
    <cellStyle name="Normal 24 3 3 2 2 2" xfId="33273" xr:uid="{00000000-0005-0000-0000-0000D77A0000}"/>
    <cellStyle name="Normal 24 3 3 2 2 3" xfId="51737" xr:uid="{00000000-0005-0000-0000-0000D87A0000}"/>
    <cellStyle name="Normal 24 3 3 2 3" xfId="20465" xr:uid="{00000000-0005-0000-0000-0000D97A0000}"/>
    <cellStyle name="Normal 24 3 3 2 3 2" xfId="39425" xr:uid="{00000000-0005-0000-0000-0000DA7A0000}"/>
    <cellStyle name="Normal 24 3 3 2 3 3" xfId="57889" xr:uid="{00000000-0005-0000-0000-0000DB7A0000}"/>
    <cellStyle name="Normal 24 3 3 2 4" xfId="27120" xr:uid="{00000000-0005-0000-0000-0000DC7A0000}"/>
    <cellStyle name="Normal 24 3 3 2 5" xfId="45584" xr:uid="{00000000-0005-0000-0000-0000DD7A0000}"/>
    <cellStyle name="Normal 24 3 3 3" xfId="11247" xr:uid="{00000000-0005-0000-0000-0000DE7A0000}"/>
    <cellStyle name="Normal 24 3 3 3 2" xfId="30207" xr:uid="{00000000-0005-0000-0000-0000DF7A0000}"/>
    <cellStyle name="Normal 24 3 3 3 3" xfId="48671" xr:uid="{00000000-0005-0000-0000-0000E07A0000}"/>
    <cellStyle name="Normal 24 3 3 4" xfId="17399" xr:uid="{00000000-0005-0000-0000-0000E17A0000}"/>
    <cellStyle name="Normal 24 3 3 4 2" xfId="36359" xr:uid="{00000000-0005-0000-0000-0000E27A0000}"/>
    <cellStyle name="Normal 24 3 3 4 3" xfId="54823" xr:uid="{00000000-0005-0000-0000-0000E37A0000}"/>
    <cellStyle name="Normal 24 3 3 5" xfId="24054" xr:uid="{00000000-0005-0000-0000-0000E47A0000}"/>
    <cellStyle name="Normal 24 3 3 6" xfId="42518" xr:uid="{00000000-0005-0000-0000-0000E57A0000}"/>
    <cellStyle name="Normal 24 3 4" xfId="6586" xr:uid="{00000000-0005-0000-0000-0000E67A0000}"/>
    <cellStyle name="Normal 24 3 4 2" xfId="12779" xr:uid="{00000000-0005-0000-0000-0000E77A0000}"/>
    <cellStyle name="Normal 24 3 4 2 2" xfId="31739" xr:uid="{00000000-0005-0000-0000-0000E87A0000}"/>
    <cellStyle name="Normal 24 3 4 2 3" xfId="50203" xr:uid="{00000000-0005-0000-0000-0000E97A0000}"/>
    <cellStyle name="Normal 24 3 4 3" xfId="18931" xr:uid="{00000000-0005-0000-0000-0000EA7A0000}"/>
    <cellStyle name="Normal 24 3 4 3 2" xfId="37891" xr:uid="{00000000-0005-0000-0000-0000EB7A0000}"/>
    <cellStyle name="Normal 24 3 4 3 3" xfId="56355" xr:uid="{00000000-0005-0000-0000-0000EC7A0000}"/>
    <cellStyle name="Normal 24 3 4 4" xfId="25586" xr:uid="{00000000-0005-0000-0000-0000ED7A0000}"/>
    <cellStyle name="Normal 24 3 4 5" xfId="44050" xr:uid="{00000000-0005-0000-0000-0000EE7A0000}"/>
    <cellStyle name="Normal 24 3 5" xfId="9713" xr:uid="{00000000-0005-0000-0000-0000EF7A0000}"/>
    <cellStyle name="Normal 24 3 5 2" xfId="28673" xr:uid="{00000000-0005-0000-0000-0000F07A0000}"/>
    <cellStyle name="Normal 24 3 5 3" xfId="47137" xr:uid="{00000000-0005-0000-0000-0000F17A0000}"/>
    <cellStyle name="Normal 24 3 6" xfId="15865" xr:uid="{00000000-0005-0000-0000-0000F27A0000}"/>
    <cellStyle name="Normal 24 3 6 2" xfId="34825" xr:uid="{00000000-0005-0000-0000-0000F37A0000}"/>
    <cellStyle name="Normal 24 3 6 3" xfId="53289" xr:uid="{00000000-0005-0000-0000-0000F47A0000}"/>
    <cellStyle name="Normal 24 3 7" xfId="22520" xr:uid="{00000000-0005-0000-0000-0000F57A0000}"/>
    <cellStyle name="Normal 24 3 8" xfId="40984" xr:uid="{00000000-0005-0000-0000-0000F67A0000}"/>
    <cellStyle name="Normal 24 4" xfId="2790" xr:uid="{00000000-0005-0000-0000-0000F77A0000}"/>
    <cellStyle name="Normal 24 4 2" xfId="4192" xr:uid="{00000000-0005-0000-0000-0000F87A0000}"/>
    <cellStyle name="Normal 24 4 2 2" xfId="5806" xr:uid="{00000000-0005-0000-0000-0000F97A0000}"/>
    <cellStyle name="Normal 24 4 2 2 2" xfId="8891" xr:uid="{00000000-0005-0000-0000-0000FA7A0000}"/>
    <cellStyle name="Normal 24 4 2 2 2 2" xfId="15083" xr:uid="{00000000-0005-0000-0000-0000FB7A0000}"/>
    <cellStyle name="Normal 24 4 2 2 2 2 2" xfId="34043" xr:uid="{00000000-0005-0000-0000-0000FC7A0000}"/>
    <cellStyle name="Normal 24 4 2 2 2 2 3" xfId="52507" xr:uid="{00000000-0005-0000-0000-0000FD7A0000}"/>
    <cellStyle name="Normal 24 4 2 2 2 3" xfId="21235" xr:uid="{00000000-0005-0000-0000-0000FE7A0000}"/>
    <cellStyle name="Normal 24 4 2 2 2 3 2" xfId="40195" xr:uid="{00000000-0005-0000-0000-0000FF7A0000}"/>
    <cellStyle name="Normal 24 4 2 2 2 3 3" xfId="58659" xr:uid="{00000000-0005-0000-0000-0000007B0000}"/>
    <cellStyle name="Normal 24 4 2 2 2 4" xfId="27890" xr:uid="{00000000-0005-0000-0000-0000017B0000}"/>
    <cellStyle name="Normal 24 4 2 2 2 5" xfId="46354" xr:uid="{00000000-0005-0000-0000-0000027B0000}"/>
    <cellStyle name="Normal 24 4 2 2 3" xfId="12017" xr:uid="{00000000-0005-0000-0000-0000037B0000}"/>
    <cellStyle name="Normal 24 4 2 2 3 2" xfId="30977" xr:uid="{00000000-0005-0000-0000-0000047B0000}"/>
    <cellStyle name="Normal 24 4 2 2 3 3" xfId="49441" xr:uid="{00000000-0005-0000-0000-0000057B0000}"/>
    <cellStyle name="Normal 24 4 2 2 4" xfId="18169" xr:uid="{00000000-0005-0000-0000-0000067B0000}"/>
    <cellStyle name="Normal 24 4 2 2 4 2" xfId="37129" xr:uid="{00000000-0005-0000-0000-0000077B0000}"/>
    <cellStyle name="Normal 24 4 2 2 4 3" xfId="55593" xr:uid="{00000000-0005-0000-0000-0000087B0000}"/>
    <cellStyle name="Normal 24 4 2 2 5" xfId="24824" xr:uid="{00000000-0005-0000-0000-0000097B0000}"/>
    <cellStyle name="Normal 24 4 2 2 6" xfId="43288" xr:uid="{00000000-0005-0000-0000-00000A7B0000}"/>
    <cellStyle name="Normal 24 4 2 3" xfId="7356" xr:uid="{00000000-0005-0000-0000-00000B7B0000}"/>
    <cellStyle name="Normal 24 4 2 3 2" xfId="13549" xr:uid="{00000000-0005-0000-0000-00000C7B0000}"/>
    <cellStyle name="Normal 24 4 2 3 2 2" xfId="32509" xr:uid="{00000000-0005-0000-0000-00000D7B0000}"/>
    <cellStyle name="Normal 24 4 2 3 2 3" xfId="50973" xr:uid="{00000000-0005-0000-0000-00000E7B0000}"/>
    <cellStyle name="Normal 24 4 2 3 3" xfId="19701" xr:uid="{00000000-0005-0000-0000-00000F7B0000}"/>
    <cellStyle name="Normal 24 4 2 3 3 2" xfId="38661" xr:uid="{00000000-0005-0000-0000-0000107B0000}"/>
    <cellStyle name="Normal 24 4 2 3 3 3" xfId="57125" xr:uid="{00000000-0005-0000-0000-0000117B0000}"/>
    <cellStyle name="Normal 24 4 2 3 4" xfId="26356" xr:uid="{00000000-0005-0000-0000-0000127B0000}"/>
    <cellStyle name="Normal 24 4 2 3 5" xfId="44820" xr:uid="{00000000-0005-0000-0000-0000137B0000}"/>
    <cellStyle name="Normal 24 4 2 4" xfId="10483" xr:uid="{00000000-0005-0000-0000-0000147B0000}"/>
    <cellStyle name="Normal 24 4 2 4 2" xfId="29443" xr:uid="{00000000-0005-0000-0000-0000157B0000}"/>
    <cellStyle name="Normal 24 4 2 4 3" xfId="47907" xr:uid="{00000000-0005-0000-0000-0000167B0000}"/>
    <cellStyle name="Normal 24 4 2 5" xfId="16635" xr:uid="{00000000-0005-0000-0000-0000177B0000}"/>
    <cellStyle name="Normal 24 4 2 5 2" xfId="35595" xr:uid="{00000000-0005-0000-0000-0000187B0000}"/>
    <cellStyle name="Normal 24 4 2 5 3" xfId="54059" xr:uid="{00000000-0005-0000-0000-0000197B0000}"/>
    <cellStyle name="Normal 24 4 2 6" xfId="23290" xr:uid="{00000000-0005-0000-0000-00001A7B0000}"/>
    <cellStyle name="Normal 24 4 2 7" xfId="41754" xr:uid="{00000000-0005-0000-0000-00001B7B0000}"/>
    <cellStyle name="Normal 24 4 3" xfId="5024" xr:uid="{00000000-0005-0000-0000-00001C7B0000}"/>
    <cellStyle name="Normal 24 4 3 2" xfId="8122" xr:uid="{00000000-0005-0000-0000-00001D7B0000}"/>
    <cellStyle name="Normal 24 4 3 2 2" xfId="14314" xr:uid="{00000000-0005-0000-0000-00001E7B0000}"/>
    <cellStyle name="Normal 24 4 3 2 2 2" xfId="33274" xr:uid="{00000000-0005-0000-0000-00001F7B0000}"/>
    <cellStyle name="Normal 24 4 3 2 2 3" xfId="51738" xr:uid="{00000000-0005-0000-0000-0000207B0000}"/>
    <cellStyle name="Normal 24 4 3 2 3" xfId="20466" xr:uid="{00000000-0005-0000-0000-0000217B0000}"/>
    <cellStyle name="Normal 24 4 3 2 3 2" xfId="39426" xr:uid="{00000000-0005-0000-0000-0000227B0000}"/>
    <cellStyle name="Normal 24 4 3 2 3 3" xfId="57890" xr:uid="{00000000-0005-0000-0000-0000237B0000}"/>
    <cellStyle name="Normal 24 4 3 2 4" xfId="27121" xr:uid="{00000000-0005-0000-0000-0000247B0000}"/>
    <cellStyle name="Normal 24 4 3 2 5" xfId="45585" xr:uid="{00000000-0005-0000-0000-0000257B0000}"/>
    <cellStyle name="Normal 24 4 3 3" xfId="11248" xr:uid="{00000000-0005-0000-0000-0000267B0000}"/>
    <cellStyle name="Normal 24 4 3 3 2" xfId="30208" xr:uid="{00000000-0005-0000-0000-0000277B0000}"/>
    <cellStyle name="Normal 24 4 3 3 3" xfId="48672" xr:uid="{00000000-0005-0000-0000-0000287B0000}"/>
    <cellStyle name="Normal 24 4 3 4" xfId="17400" xr:uid="{00000000-0005-0000-0000-0000297B0000}"/>
    <cellStyle name="Normal 24 4 3 4 2" xfId="36360" xr:uid="{00000000-0005-0000-0000-00002A7B0000}"/>
    <cellStyle name="Normal 24 4 3 4 3" xfId="54824" xr:uid="{00000000-0005-0000-0000-00002B7B0000}"/>
    <cellStyle name="Normal 24 4 3 5" xfId="24055" xr:uid="{00000000-0005-0000-0000-00002C7B0000}"/>
    <cellStyle name="Normal 24 4 3 6" xfId="42519" xr:uid="{00000000-0005-0000-0000-00002D7B0000}"/>
    <cellStyle name="Normal 24 4 4" xfId="6587" xr:uid="{00000000-0005-0000-0000-00002E7B0000}"/>
    <cellStyle name="Normal 24 4 4 2" xfId="12780" xr:uid="{00000000-0005-0000-0000-00002F7B0000}"/>
    <cellStyle name="Normal 24 4 4 2 2" xfId="31740" xr:uid="{00000000-0005-0000-0000-0000307B0000}"/>
    <cellStyle name="Normal 24 4 4 2 3" xfId="50204" xr:uid="{00000000-0005-0000-0000-0000317B0000}"/>
    <cellStyle name="Normal 24 4 4 3" xfId="18932" xr:uid="{00000000-0005-0000-0000-0000327B0000}"/>
    <cellStyle name="Normal 24 4 4 3 2" xfId="37892" xr:uid="{00000000-0005-0000-0000-0000337B0000}"/>
    <cellStyle name="Normal 24 4 4 3 3" xfId="56356" xr:uid="{00000000-0005-0000-0000-0000347B0000}"/>
    <cellStyle name="Normal 24 4 4 4" xfId="25587" xr:uid="{00000000-0005-0000-0000-0000357B0000}"/>
    <cellStyle name="Normal 24 4 4 5" xfId="44051" xr:uid="{00000000-0005-0000-0000-0000367B0000}"/>
    <cellStyle name="Normal 24 4 5" xfId="9714" xr:uid="{00000000-0005-0000-0000-0000377B0000}"/>
    <cellStyle name="Normal 24 4 5 2" xfId="28674" xr:uid="{00000000-0005-0000-0000-0000387B0000}"/>
    <cellStyle name="Normal 24 4 5 3" xfId="47138" xr:uid="{00000000-0005-0000-0000-0000397B0000}"/>
    <cellStyle name="Normal 24 4 6" xfId="15866" xr:uid="{00000000-0005-0000-0000-00003A7B0000}"/>
    <cellStyle name="Normal 24 4 6 2" xfId="34826" xr:uid="{00000000-0005-0000-0000-00003B7B0000}"/>
    <cellStyle name="Normal 24 4 6 3" xfId="53290" xr:uid="{00000000-0005-0000-0000-00003C7B0000}"/>
    <cellStyle name="Normal 24 4 7" xfId="22521" xr:uid="{00000000-0005-0000-0000-00003D7B0000}"/>
    <cellStyle name="Normal 24 4 8" xfId="40985" xr:uid="{00000000-0005-0000-0000-00003E7B0000}"/>
    <cellStyle name="Normal 24 5" xfId="2791" xr:uid="{00000000-0005-0000-0000-00003F7B0000}"/>
    <cellStyle name="Normal 24 5 2" xfId="4193" xr:uid="{00000000-0005-0000-0000-0000407B0000}"/>
    <cellStyle name="Normal 24 5 2 2" xfId="5807" xr:uid="{00000000-0005-0000-0000-0000417B0000}"/>
    <cellStyle name="Normal 24 5 2 2 2" xfId="8892" xr:uid="{00000000-0005-0000-0000-0000427B0000}"/>
    <cellStyle name="Normal 24 5 2 2 2 2" xfId="15084" xr:uid="{00000000-0005-0000-0000-0000437B0000}"/>
    <cellStyle name="Normal 24 5 2 2 2 2 2" xfId="34044" xr:uid="{00000000-0005-0000-0000-0000447B0000}"/>
    <cellStyle name="Normal 24 5 2 2 2 2 3" xfId="52508" xr:uid="{00000000-0005-0000-0000-0000457B0000}"/>
    <cellStyle name="Normal 24 5 2 2 2 3" xfId="21236" xr:uid="{00000000-0005-0000-0000-0000467B0000}"/>
    <cellStyle name="Normal 24 5 2 2 2 3 2" xfId="40196" xr:uid="{00000000-0005-0000-0000-0000477B0000}"/>
    <cellStyle name="Normal 24 5 2 2 2 3 3" xfId="58660" xr:uid="{00000000-0005-0000-0000-0000487B0000}"/>
    <cellStyle name="Normal 24 5 2 2 2 4" xfId="27891" xr:uid="{00000000-0005-0000-0000-0000497B0000}"/>
    <cellStyle name="Normal 24 5 2 2 2 5" xfId="46355" xr:uid="{00000000-0005-0000-0000-00004A7B0000}"/>
    <cellStyle name="Normal 24 5 2 2 3" xfId="12018" xr:uid="{00000000-0005-0000-0000-00004B7B0000}"/>
    <cellStyle name="Normal 24 5 2 2 3 2" xfId="30978" xr:uid="{00000000-0005-0000-0000-00004C7B0000}"/>
    <cellStyle name="Normal 24 5 2 2 3 3" xfId="49442" xr:uid="{00000000-0005-0000-0000-00004D7B0000}"/>
    <cellStyle name="Normal 24 5 2 2 4" xfId="18170" xr:uid="{00000000-0005-0000-0000-00004E7B0000}"/>
    <cellStyle name="Normal 24 5 2 2 4 2" xfId="37130" xr:uid="{00000000-0005-0000-0000-00004F7B0000}"/>
    <cellStyle name="Normal 24 5 2 2 4 3" xfId="55594" xr:uid="{00000000-0005-0000-0000-0000507B0000}"/>
    <cellStyle name="Normal 24 5 2 2 5" xfId="24825" xr:uid="{00000000-0005-0000-0000-0000517B0000}"/>
    <cellStyle name="Normal 24 5 2 2 6" xfId="43289" xr:uid="{00000000-0005-0000-0000-0000527B0000}"/>
    <cellStyle name="Normal 24 5 2 3" xfId="7357" xr:uid="{00000000-0005-0000-0000-0000537B0000}"/>
    <cellStyle name="Normal 24 5 2 3 2" xfId="13550" xr:uid="{00000000-0005-0000-0000-0000547B0000}"/>
    <cellStyle name="Normal 24 5 2 3 2 2" xfId="32510" xr:uid="{00000000-0005-0000-0000-0000557B0000}"/>
    <cellStyle name="Normal 24 5 2 3 2 3" xfId="50974" xr:uid="{00000000-0005-0000-0000-0000567B0000}"/>
    <cellStyle name="Normal 24 5 2 3 3" xfId="19702" xr:uid="{00000000-0005-0000-0000-0000577B0000}"/>
    <cellStyle name="Normal 24 5 2 3 3 2" xfId="38662" xr:uid="{00000000-0005-0000-0000-0000587B0000}"/>
    <cellStyle name="Normal 24 5 2 3 3 3" xfId="57126" xr:uid="{00000000-0005-0000-0000-0000597B0000}"/>
    <cellStyle name="Normal 24 5 2 3 4" xfId="26357" xr:uid="{00000000-0005-0000-0000-00005A7B0000}"/>
    <cellStyle name="Normal 24 5 2 3 5" xfId="44821" xr:uid="{00000000-0005-0000-0000-00005B7B0000}"/>
    <cellStyle name="Normal 24 5 2 4" xfId="10484" xr:uid="{00000000-0005-0000-0000-00005C7B0000}"/>
    <cellStyle name="Normal 24 5 2 4 2" xfId="29444" xr:uid="{00000000-0005-0000-0000-00005D7B0000}"/>
    <cellStyle name="Normal 24 5 2 4 3" xfId="47908" xr:uid="{00000000-0005-0000-0000-00005E7B0000}"/>
    <cellStyle name="Normal 24 5 2 5" xfId="16636" xr:uid="{00000000-0005-0000-0000-00005F7B0000}"/>
    <cellStyle name="Normal 24 5 2 5 2" xfId="35596" xr:uid="{00000000-0005-0000-0000-0000607B0000}"/>
    <cellStyle name="Normal 24 5 2 5 3" xfId="54060" xr:uid="{00000000-0005-0000-0000-0000617B0000}"/>
    <cellStyle name="Normal 24 5 2 6" xfId="23291" xr:uid="{00000000-0005-0000-0000-0000627B0000}"/>
    <cellStyle name="Normal 24 5 2 7" xfId="41755" xr:uid="{00000000-0005-0000-0000-0000637B0000}"/>
    <cellStyle name="Normal 24 5 3" xfId="5025" xr:uid="{00000000-0005-0000-0000-0000647B0000}"/>
    <cellStyle name="Normal 24 5 3 2" xfId="8123" xr:uid="{00000000-0005-0000-0000-0000657B0000}"/>
    <cellStyle name="Normal 24 5 3 2 2" xfId="14315" xr:uid="{00000000-0005-0000-0000-0000667B0000}"/>
    <cellStyle name="Normal 24 5 3 2 2 2" xfId="33275" xr:uid="{00000000-0005-0000-0000-0000677B0000}"/>
    <cellStyle name="Normal 24 5 3 2 2 3" xfId="51739" xr:uid="{00000000-0005-0000-0000-0000687B0000}"/>
    <cellStyle name="Normal 24 5 3 2 3" xfId="20467" xr:uid="{00000000-0005-0000-0000-0000697B0000}"/>
    <cellStyle name="Normal 24 5 3 2 3 2" xfId="39427" xr:uid="{00000000-0005-0000-0000-00006A7B0000}"/>
    <cellStyle name="Normal 24 5 3 2 3 3" xfId="57891" xr:uid="{00000000-0005-0000-0000-00006B7B0000}"/>
    <cellStyle name="Normal 24 5 3 2 4" xfId="27122" xr:uid="{00000000-0005-0000-0000-00006C7B0000}"/>
    <cellStyle name="Normal 24 5 3 2 5" xfId="45586" xr:uid="{00000000-0005-0000-0000-00006D7B0000}"/>
    <cellStyle name="Normal 24 5 3 3" xfId="11249" xr:uid="{00000000-0005-0000-0000-00006E7B0000}"/>
    <cellStyle name="Normal 24 5 3 3 2" xfId="30209" xr:uid="{00000000-0005-0000-0000-00006F7B0000}"/>
    <cellStyle name="Normal 24 5 3 3 3" xfId="48673" xr:uid="{00000000-0005-0000-0000-0000707B0000}"/>
    <cellStyle name="Normal 24 5 3 4" xfId="17401" xr:uid="{00000000-0005-0000-0000-0000717B0000}"/>
    <cellStyle name="Normal 24 5 3 4 2" xfId="36361" xr:uid="{00000000-0005-0000-0000-0000727B0000}"/>
    <cellStyle name="Normal 24 5 3 4 3" xfId="54825" xr:uid="{00000000-0005-0000-0000-0000737B0000}"/>
    <cellStyle name="Normal 24 5 3 5" xfId="24056" xr:uid="{00000000-0005-0000-0000-0000747B0000}"/>
    <cellStyle name="Normal 24 5 3 6" xfId="42520" xr:uid="{00000000-0005-0000-0000-0000757B0000}"/>
    <cellStyle name="Normal 24 5 4" xfId="6588" xr:uid="{00000000-0005-0000-0000-0000767B0000}"/>
    <cellStyle name="Normal 24 5 4 2" xfId="12781" xr:uid="{00000000-0005-0000-0000-0000777B0000}"/>
    <cellStyle name="Normal 24 5 4 2 2" xfId="31741" xr:uid="{00000000-0005-0000-0000-0000787B0000}"/>
    <cellStyle name="Normal 24 5 4 2 3" xfId="50205" xr:uid="{00000000-0005-0000-0000-0000797B0000}"/>
    <cellStyle name="Normal 24 5 4 3" xfId="18933" xr:uid="{00000000-0005-0000-0000-00007A7B0000}"/>
    <cellStyle name="Normal 24 5 4 3 2" xfId="37893" xr:uid="{00000000-0005-0000-0000-00007B7B0000}"/>
    <cellStyle name="Normal 24 5 4 3 3" xfId="56357" xr:uid="{00000000-0005-0000-0000-00007C7B0000}"/>
    <cellStyle name="Normal 24 5 4 4" xfId="25588" xr:uid="{00000000-0005-0000-0000-00007D7B0000}"/>
    <cellStyle name="Normal 24 5 4 5" xfId="44052" xr:uid="{00000000-0005-0000-0000-00007E7B0000}"/>
    <cellStyle name="Normal 24 5 5" xfId="9715" xr:uid="{00000000-0005-0000-0000-00007F7B0000}"/>
    <cellStyle name="Normal 24 5 5 2" xfId="28675" xr:uid="{00000000-0005-0000-0000-0000807B0000}"/>
    <cellStyle name="Normal 24 5 5 3" xfId="47139" xr:uid="{00000000-0005-0000-0000-0000817B0000}"/>
    <cellStyle name="Normal 24 5 6" xfId="15867" xr:uid="{00000000-0005-0000-0000-0000827B0000}"/>
    <cellStyle name="Normal 24 5 6 2" xfId="34827" xr:uid="{00000000-0005-0000-0000-0000837B0000}"/>
    <cellStyle name="Normal 24 5 6 3" xfId="53291" xr:uid="{00000000-0005-0000-0000-0000847B0000}"/>
    <cellStyle name="Normal 24 5 7" xfId="22522" xr:uid="{00000000-0005-0000-0000-0000857B0000}"/>
    <cellStyle name="Normal 24 5 8" xfId="40986" xr:uid="{00000000-0005-0000-0000-0000867B0000}"/>
    <cellStyle name="Normal 24 6" xfId="2792" xr:uid="{00000000-0005-0000-0000-0000877B0000}"/>
    <cellStyle name="Normal 24 6 2" xfId="4194" xr:uid="{00000000-0005-0000-0000-0000887B0000}"/>
    <cellStyle name="Normal 24 6 2 2" xfId="5808" xr:uid="{00000000-0005-0000-0000-0000897B0000}"/>
    <cellStyle name="Normal 24 6 2 2 2" xfId="8893" xr:uid="{00000000-0005-0000-0000-00008A7B0000}"/>
    <cellStyle name="Normal 24 6 2 2 2 2" xfId="15085" xr:uid="{00000000-0005-0000-0000-00008B7B0000}"/>
    <cellStyle name="Normal 24 6 2 2 2 2 2" xfId="34045" xr:uid="{00000000-0005-0000-0000-00008C7B0000}"/>
    <cellStyle name="Normal 24 6 2 2 2 2 3" xfId="52509" xr:uid="{00000000-0005-0000-0000-00008D7B0000}"/>
    <cellStyle name="Normal 24 6 2 2 2 3" xfId="21237" xr:uid="{00000000-0005-0000-0000-00008E7B0000}"/>
    <cellStyle name="Normal 24 6 2 2 2 3 2" xfId="40197" xr:uid="{00000000-0005-0000-0000-00008F7B0000}"/>
    <cellStyle name="Normal 24 6 2 2 2 3 3" xfId="58661" xr:uid="{00000000-0005-0000-0000-0000907B0000}"/>
    <cellStyle name="Normal 24 6 2 2 2 4" xfId="27892" xr:uid="{00000000-0005-0000-0000-0000917B0000}"/>
    <cellStyle name="Normal 24 6 2 2 2 5" xfId="46356" xr:uid="{00000000-0005-0000-0000-0000927B0000}"/>
    <cellStyle name="Normal 24 6 2 2 3" xfId="12019" xr:uid="{00000000-0005-0000-0000-0000937B0000}"/>
    <cellStyle name="Normal 24 6 2 2 3 2" xfId="30979" xr:uid="{00000000-0005-0000-0000-0000947B0000}"/>
    <cellStyle name="Normal 24 6 2 2 3 3" xfId="49443" xr:uid="{00000000-0005-0000-0000-0000957B0000}"/>
    <cellStyle name="Normal 24 6 2 2 4" xfId="18171" xr:uid="{00000000-0005-0000-0000-0000967B0000}"/>
    <cellStyle name="Normal 24 6 2 2 4 2" xfId="37131" xr:uid="{00000000-0005-0000-0000-0000977B0000}"/>
    <cellStyle name="Normal 24 6 2 2 4 3" xfId="55595" xr:uid="{00000000-0005-0000-0000-0000987B0000}"/>
    <cellStyle name="Normal 24 6 2 2 5" xfId="24826" xr:uid="{00000000-0005-0000-0000-0000997B0000}"/>
    <cellStyle name="Normal 24 6 2 2 6" xfId="43290" xr:uid="{00000000-0005-0000-0000-00009A7B0000}"/>
    <cellStyle name="Normal 24 6 2 3" xfId="7358" xr:uid="{00000000-0005-0000-0000-00009B7B0000}"/>
    <cellStyle name="Normal 24 6 2 3 2" xfId="13551" xr:uid="{00000000-0005-0000-0000-00009C7B0000}"/>
    <cellStyle name="Normal 24 6 2 3 2 2" xfId="32511" xr:uid="{00000000-0005-0000-0000-00009D7B0000}"/>
    <cellStyle name="Normal 24 6 2 3 2 3" xfId="50975" xr:uid="{00000000-0005-0000-0000-00009E7B0000}"/>
    <cellStyle name="Normal 24 6 2 3 3" xfId="19703" xr:uid="{00000000-0005-0000-0000-00009F7B0000}"/>
    <cellStyle name="Normal 24 6 2 3 3 2" xfId="38663" xr:uid="{00000000-0005-0000-0000-0000A07B0000}"/>
    <cellStyle name="Normal 24 6 2 3 3 3" xfId="57127" xr:uid="{00000000-0005-0000-0000-0000A17B0000}"/>
    <cellStyle name="Normal 24 6 2 3 4" xfId="26358" xr:uid="{00000000-0005-0000-0000-0000A27B0000}"/>
    <cellStyle name="Normal 24 6 2 3 5" xfId="44822" xr:uid="{00000000-0005-0000-0000-0000A37B0000}"/>
    <cellStyle name="Normal 24 6 2 4" xfId="10485" xr:uid="{00000000-0005-0000-0000-0000A47B0000}"/>
    <cellStyle name="Normal 24 6 2 4 2" xfId="29445" xr:uid="{00000000-0005-0000-0000-0000A57B0000}"/>
    <cellStyle name="Normal 24 6 2 4 3" xfId="47909" xr:uid="{00000000-0005-0000-0000-0000A67B0000}"/>
    <cellStyle name="Normal 24 6 2 5" xfId="16637" xr:uid="{00000000-0005-0000-0000-0000A77B0000}"/>
    <cellStyle name="Normal 24 6 2 5 2" xfId="35597" xr:uid="{00000000-0005-0000-0000-0000A87B0000}"/>
    <cellStyle name="Normal 24 6 2 5 3" xfId="54061" xr:uid="{00000000-0005-0000-0000-0000A97B0000}"/>
    <cellStyle name="Normal 24 6 2 6" xfId="23292" xr:uid="{00000000-0005-0000-0000-0000AA7B0000}"/>
    <cellStyle name="Normal 24 6 2 7" xfId="41756" xr:uid="{00000000-0005-0000-0000-0000AB7B0000}"/>
    <cellStyle name="Normal 24 6 3" xfId="5026" xr:uid="{00000000-0005-0000-0000-0000AC7B0000}"/>
    <cellStyle name="Normal 24 6 3 2" xfId="8124" xr:uid="{00000000-0005-0000-0000-0000AD7B0000}"/>
    <cellStyle name="Normal 24 6 3 2 2" xfId="14316" xr:uid="{00000000-0005-0000-0000-0000AE7B0000}"/>
    <cellStyle name="Normal 24 6 3 2 2 2" xfId="33276" xr:uid="{00000000-0005-0000-0000-0000AF7B0000}"/>
    <cellStyle name="Normal 24 6 3 2 2 3" xfId="51740" xr:uid="{00000000-0005-0000-0000-0000B07B0000}"/>
    <cellStyle name="Normal 24 6 3 2 3" xfId="20468" xr:uid="{00000000-0005-0000-0000-0000B17B0000}"/>
    <cellStyle name="Normal 24 6 3 2 3 2" xfId="39428" xr:uid="{00000000-0005-0000-0000-0000B27B0000}"/>
    <cellStyle name="Normal 24 6 3 2 3 3" xfId="57892" xr:uid="{00000000-0005-0000-0000-0000B37B0000}"/>
    <cellStyle name="Normal 24 6 3 2 4" xfId="27123" xr:uid="{00000000-0005-0000-0000-0000B47B0000}"/>
    <cellStyle name="Normal 24 6 3 2 5" xfId="45587" xr:uid="{00000000-0005-0000-0000-0000B57B0000}"/>
    <cellStyle name="Normal 24 6 3 3" xfId="11250" xr:uid="{00000000-0005-0000-0000-0000B67B0000}"/>
    <cellStyle name="Normal 24 6 3 3 2" xfId="30210" xr:uid="{00000000-0005-0000-0000-0000B77B0000}"/>
    <cellStyle name="Normal 24 6 3 3 3" xfId="48674" xr:uid="{00000000-0005-0000-0000-0000B87B0000}"/>
    <cellStyle name="Normal 24 6 3 4" xfId="17402" xr:uid="{00000000-0005-0000-0000-0000B97B0000}"/>
    <cellStyle name="Normal 24 6 3 4 2" xfId="36362" xr:uid="{00000000-0005-0000-0000-0000BA7B0000}"/>
    <cellStyle name="Normal 24 6 3 4 3" xfId="54826" xr:uid="{00000000-0005-0000-0000-0000BB7B0000}"/>
    <cellStyle name="Normal 24 6 3 5" xfId="24057" xr:uid="{00000000-0005-0000-0000-0000BC7B0000}"/>
    <cellStyle name="Normal 24 6 3 6" xfId="42521" xr:uid="{00000000-0005-0000-0000-0000BD7B0000}"/>
    <cellStyle name="Normal 24 6 4" xfId="6589" xr:uid="{00000000-0005-0000-0000-0000BE7B0000}"/>
    <cellStyle name="Normal 24 6 4 2" xfId="12782" xr:uid="{00000000-0005-0000-0000-0000BF7B0000}"/>
    <cellStyle name="Normal 24 6 4 2 2" xfId="31742" xr:uid="{00000000-0005-0000-0000-0000C07B0000}"/>
    <cellStyle name="Normal 24 6 4 2 3" xfId="50206" xr:uid="{00000000-0005-0000-0000-0000C17B0000}"/>
    <cellStyle name="Normal 24 6 4 3" xfId="18934" xr:uid="{00000000-0005-0000-0000-0000C27B0000}"/>
    <cellStyle name="Normal 24 6 4 3 2" xfId="37894" xr:uid="{00000000-0005-0000-0000-0000C37B0000}"/>
    <cellStyle name="Normal 24 6 4 3 3" xfId="56358" xr:uid="{00000000-0005-0000-0000-0000C47B0000}"/>
    <cellStyle name="Normal 24 6 4 4" xfId="25589" xr:uid="{00000000-0005-0000-0000-0000C57B0000}"/>
    <cellStyle name="Normal 24 6 4 5" xfId="44053" xr:uid="{00000000-0005-0000-0000-0000C67B0000}"/>
    <cellStyle name="Normal 24 6 5" xfId="9716" xr:uid="{00000000-0005-0000-0000-0000C77B0000}"/>
    <cellStyle name="Normal 24 6 5 2" xfId="28676" xr:uid="{00000000-0005-0000-0000-0000C87B0000}"/>
    <cellStyle name="Normal 24 6 5 3" xfId="47140" xr:uid="{00000000-0005-0000-0000-0000C97B0000}"/>
    <cellStyle name="Normal 24 6 6" xfId="15868" xr:uid="{00000000-0005-0000-0000-0000CA7B0000}"/>
    <cellStyle name="Normal 24 6 6 2" xfId="34828" xr:uid="{00000000-0005-0000-0000-0000CB7B0000}"/>
    <cellStyle name="Normal 24 6 6 3" xfId="53292" xr:uid="{00000000-0005-0000-0000-0000CC7B0000}"/>
    <cellStyle name="Normal 24 6 7" xfId="22523" xr:uid="{00000000-0005-0000-0000-0000CD7B0000}"/>
    <cellStyle name="Normal 24 6 8" xfId="40987" xr:uid="{00000000-0005-0000-0000-0000CE7B0000}"/>
    <cellStyle name="Normal 24 7" xfId="2793" xr:uid="{00000000-0005-0000-0000-0000CF7B0000}"/>
    <cellStyle name="Normal 24 8" xfId="4185" xr:uid="{00000000-0005-0000-0000-0000D07B0000}"/>
    <cellStyle name="Normal 24 8 2" xfId="5799" xr:uid="{00000000-0005-0000-0000-0000D17B0000}"/>
    <cellStyle name="Normal 24 8 2 2" xfId="8884" xr:uid="{00000000-0005-0000-0000-0000D27B0000}"/>
    <cellStyle name="Normal 24 8 2 2 2" xfId="15076" xr:uid="{00000000-0005-0000-0000-0000D37B0000}"/>
    <cellStyle name="Normal 24 8 2 2 2 2" xfId="34036" xr:uid="{00000000-0005-0000-0000-0000D47B0000}"/>
    <cellStyle name="Normal 24 8 2 2 2 3" xfId="52500" xr:uid="{00000000-0005-0000-0000-0000D57B0000}"/>
    <cellStyle name="Normal 24 8 2 2 3" xfId="21228" xr:uid="{00000000-0005-0000-0000-0000D67B0000}"/>
    <cellStyle name="Normal 24 8 2 2 3 2" xfId="40188" xr:uid="{00000000-0005-0000-0000-0000D77B0000}"/>
    <cellStyle name="Normal 24 8 2 2 3 3" xfId="58652" xr:uid="{00000000-0005-0000-0000-0000D87B0000}"/>
    <cellStyle name="Normal 24 8 2 2 4" xfId="27883" xr:uid="{00000000-0005-0000-0000-0000D97B0000}"/>
    <cellStyle name="Normal 24 8 2 2 5" xfId="46347" xr:uid="{00000000-0005-0000-0000-0000DA7B0000}"/>
    <cellStyle name="Normal 24 8 2 3" xfId="12010" xr:uid="{00000000-0005-0000-0000-0000DB7B0000}"/>
    <cellStyle name="Normal 24 8 2 3 2" xfId="30970" xr:uid="{00000000-0005-0000-0000-0000DC7B0000}"/>
    <cellStyle name="Normal 24 8 2 3 3" xfId="49434" xr:uid="{00000000-0005-0000-0000-0000DD7B0000}"/>
    <cellStyle name="Normal 24 8 2 4" xfId="18162" xr:uid="{00000000-0005-0000-0000-0000DE7B0000}"/>
    <cellStyle name="Normal 24 8 2 4 2" xfId="37122" xr:uid="{00000000-0005-0000-0000-0000DF7B0000}"/>
    <cellStyle name="Normal 24 8 2 4 3" xfId="55586" xr:uid="{00000000-0005-0000-0000-0000E07B0000}"/>
    <cellStyle name="Normal 24 8 2 5" xfId="24817" xr:uid="{00000000-0005-0000-0000-0000E17B0000}"/>
    <cellStyle name="Normal 24 8 2 6" xfId="43281" xr:uid="{00000000-0005-0000-0000-0000E27B0000}"/>
    <cellStyle name="Normal 24 8 3" xfId="7349" xr:uid="{00000000-0005-0000-0000-0000E37B0000}"/>
    <cellStyle name="Normal 24 8 3 2" xfId="13542" xr:uid="{00000000-0005-0000-0000-0000E47B0000}"/>
    <cellStyle name="Normal 24 8 3 2 2" xfId="32502" xr:uid="{00000000-0005-0000-0000-0000E57B0000}"/>
    <cellStyle name="Normal 24 8 3 2 3" xfId="50966" xr:uid="{00000000-0005-0000-0000-0000E67B0000}"/>
    <cellStyle name="Normal 24 8 3 3" xfId="19694" xr:uid="{00000000-0005-0000-0000-0000E77B0000}"/>
    <cellStyle name="Normal 24 8 3 3 2" xfId="38654" xr:uid="{00000000-0005-0000-0000-0000E87B0000}"/>
    <cellStyle name="Normal 24 8 3 3 3" xfId="57118" xr:uid="{00000000-0005-0000-0000-0000E97B0000}"/>
    <cellStyle name="Normal 24 8 3 4" xfId="26349" xr:uid="{00000000-0005-0000-0000-0000EA7B0000}"/>
    <cellStyle name="Normal 24 8 3 5" xfId="44813" xr:uid="{00000000-0005-0000-0000-0000EB7B0000}"/>
    <cellStyle name="Normal 24 8 4" xfId="10476" xr:uid="{00000000-0005-0000-0000-0000EC7B0000}"/>
    <cellStyle name="Normal 24 8 4 2" xfId="29436" xr:uid="{00000000-0005-0000-0000-0000ED7B0000}"/>
    <cellStyle name="Normal 24 8 4 3" xfId="47900" xr:uid="{00000000-0005-0000-0000-0000EE7B0000}"/>
    <cellStyle name="Normal 24 8 5" xfId="16628" xr:uid="{00000000-0005-0000-0000-0000EF7B0000}"/>
    <cellStyle name="Normal 24 8 5 2" xfId="35588" xr:uid="{00000000-0005-0000-0000-0000F07B0000}"/>
    <cellStyle name="Normal 24 8 5 3" xfId="54052" xr:uid="{00000000-0005-0000-0000-0000F17B0000}"/>
    <cellStyle name="Normal 24 8 6" xfId="23283" xr:uid="{00000000-0005-0000-0000-0000F27B0000}"/>
    <cellStyle name="Normal 24 8 7" xfId="41747" xr:uid="{00000000-0005-0000-0000-0000F37B0000}"/>
    <cellStyle name="Normal 24 9" xfId="5017" xr:uid="{00000000-0005-0000-0000-0000F47B0000}"/>
    <cellStyle name="Normal 24 9 2" xfId="8115" xr:uid="{00000000-0005-0000-0000-0000F57B0000}"/>
    <cellStyle name="Normal 24 9 2 2" xfId="14307" xr:uid="{00000000-0005-0000-0000-0000F67B0000}"/>
    <cellStyle name="Normal 24 9 2 2 2" xfId="33267" xr:uid="{00000000-0005-0000-0000-0000F77B0000}"/>
    <cellStyle name="Normal 24 9 2 2 3" xfId="51731" xr:uid="{00000000-0005-0000-0000-0000F87B0000}"/>
    <cellStyle name="Normal 24 9 2 3" xfId="20459" xr:uid="{00000000-0005-0000-0000-0000F97B0000}"/>
    <cellStyle name="Normal 24 9 2 3 2" xfId="39419" xr:uid="{00000000-0005-0000-0000-0000FA7B0000}"/>
    <cellStyle name="Normal 24 9 2 3 3" xfId="57883" xr:uid="{00000000-0005-0000-0000-0000FB7B0000}"/>
    <cellStyle name="Normal 24 9 2 4" xfId="27114" xr:uid="{00000000-0005-0000-0000-0000FC7B0000}"/>
    <cellStyle name="Normal 24 9 2 5" xfId="45578" xr:uid="{00000000-0005-0000-0000-0000FD7B0000}"/>
    <cellStyle name="Normal 24 9 3" xfId="11241" xr:uid="{00000000-0005-0000-0000-0000FE7B0000}"/>
    <cellStyle name="Normal 24 9 3 2" xfId="30201" xr:uid="{00000000-0005-0000-0000-0000FF7B0000}"/>
    <cellStyle name="Normal 24 9 3 3" xfId="48665" xr:uid="{00000000-0005-0000-0000-0000007C0000}"/>
    <cellStyle name="Normal 24 9 4" xfId="17393" xr:uid="{00000000-0005-0000-0000-0000017C0000}"/>
    <cellStyle name="Normal 24 9 4 2" xfId="36353" xr:uid="{00000000-0005-0000-0000-0000027C0000}"/>
    <cellStyle name="Normal 24 9 4 3" xfId="54817" xr:uid="{00000000-0005-0000-0000-0000037C0000}"/>
    <cellStyle name="Normal 24 9 5" xfId="24048" xr:uid="{00000000-0005-0000-0000-0000047C0000}"/>
    <cellStyle name="Normal 24 9 6" xfId="42512" xr:uid="{00000000-0005-0000-0000-0000057C0000}"/>
    <cellStyle name="Normal 25" xfId="2794" xr:uid="{00000000-0005-0000-0000-0000067C0000}"/>
    <cellStyle name="Normal 25 10" xfId="2795" xr:uid="{00000000-0005-0000-0000-0000077C0000}"/>
    <cellStyle name="Normal 25 11" xfId="2796" xr:uid="{00000000-0005-0000-0000-0000087C0000}"/>
    <cellStyle name="Normal 25 12" xfId="2797" xr:uid="{00000000-0005-0000-0000-0000097C0000}"/>
    <cellStyle name="Normal 25 13" xfId="2798" xr:uid="{00000000-0005-0000-0000-00000A7C0000}"/>
    <cellStyle name="Normal 25 14" xfId="2799" xr:uid="{00000000-0005-0000-0000-00000B7C0000}"/>
    <cellStyle name="Normal 25 15" xfId="2800" xr:uid="{00000000-0005-0000-0000-00000C7C0000}"/>
    <cellStyle name="Normal 25 16" xfId="2801" xr:uid="{00000000-0005-0000-0000-00000D7C0000}"/>
    <cellStyle name="Normal 25 17" xfId="2802" xr:uid="{00000000-0005-0000-0000-00000E7C0000}"/>
    <cellStyle name="Normal 25 18" xfId="2803" xr:uid="{00000000-0005-0000-0000-00000F7C0000}"/>
    <cellStyle name="Normal 25 19" xfId="2804" xr:uid="{00000000-0005-0000-0000-0000107C0000}"/>
    <cellStyle name="Normal 25 2" xfId="2805" xr:uid="{00000000-0005-0000-0000-0000117C0000}"/>
    <cellStyle name="Normal 25 20" xfId="2806" xr:uid="{00000000-0005-0000-0000-0000127C0000}"/>
    <cellStyle name="Normal 25 21" xfId="2807" xr:uid="{00000000-0005-0000-0000-0000137C0000}"/>
    <cellStyle name="Normal 25 22" xfId="2808" xr:uid="{00000000-0005-0000-0000-0000147C0000}"/>
    <cellStyle name="Normal 25 23" xfId="2809" xr:uid="{00000000-0005-0000-0000-0000157C0000}"/>
    <cellStyle name="Normal 25 3" xfId="2810" xr:uid="{00000000-0005-0000-0000-0000167C0000}"/>
    <cellStyle name="Normal 25 4" xfId="2811" xr:uid="{00000000-0005-0000-0000-0000177C0000}"/>
    <cellStyle name="Normal 25 5" xfId="2812" xr:uid="{00000000-0005-0000-0000-0000187C0000}"/>
    <cellStyle name="Normal 25 6" xfId="2813" xr:uid="{00000000-0005-0000-0000-0000197C0000}"/>
    <cellStyle name="Normal 25 7" xfId="2814" xr:uid="{00000000-0005-0000-0000-00001A7C0000}"/>
    <cellStyle name="Normal 25 8" xfId="2815" xr:uid="{00000000-0005-0000-0000-00001B7C0000}"/>
    <cellStyle name="Normal 25 9" xfId="2816" xr:uid="{00000000-0005-0000-0000-00001C7C0000}"/>
    <cellStyle name="Normal 26" xfId="2817" xr:uid="{00000000-0005-0000-0000-00001D7C0000}"/>
    <cellStyle name="Normal 26 10" xfId="6590" xr:uid="{00000000-0005-0000-0000-00001E7C0000}"/>
    <cellStyle name="Normal 26 10 2" xfId="12783" xr:uid="{00000000-0005-0000-0000-00001F7C0000}"/>
    <cellStyle name="Normal 26 10 2 2" xfId="31743" xr:uid="{00000000-0005-0000-0000-0000207C0000}"/>
    <cellStyle name="Normal 26 10 2 3" xfId="50207" xr:uid="{00000000-0005-0000-0000-0000217C0000}"/>
    <cellStyle name="Normal 26 10 3" xfId="18935" xr:uid="{00000000-0005-0000-0000-0000227C0000}"/>
    <cellStyle name="Normal 26 10 3 2" xfId="37895" xr:uid="{00000000-0005-0000-0000-0000237C0000}"/>
    <cellStyle name="Normal 26 10 3 3" xfId="56359" xr:uid="{00000000-0005-0000-0000-0000247C0000}"/>
    <cellStyle name="Normal 26 10 4" xfId="25590" xr:uid="{00000000-0005-0000-0000-0000257C0000}"/>
    <cellStyle name="Normal 26 10 5" xfId="44054" xr:uid="{00000000-0005-0000-0000-0000267C0000}"/>
    <cellStyle name="Normal 26 11" xfId="9717" xr:uid="{00000000-0005-0000-0000-0000277C0000}"/>
    <cellStyle name="Normal 26 11 2" xfId="28677" xr:uid="{00000000-0005-0000-0000-0000287C0000}"/>
    <cellStyle name="Normal 26 11 3" xfId="47141" xr:uid="{00000000-0005-0000-0000-0000297C0000}"/>
    <cellStyle name="Normal 26 12" xfId="15869" xr:uid="{00000000-0005-0000-0000-00002A7C0000}"/>
    <cellStyle name="Normal 26 12 2" xfId="34829" xr:uid="{00000000-0005-0000-0000-00002B7C0000}"/>
    <cellStyle name="Normal 26 12 3" xfId="53293" xr:uid="{00000000-0005-0000-0000-00002C7C0000}"/>
    <cellStyle name="Normal 26 13" xfId="22524" xr:uid="{00000000-0005-0000-0000-00002D7C0000}"/>
    <cellStyle name="Normal 26 14" xfId="40988" xr:uid="{00000000-0005-0000-0000-00002E7C0000}"/>
    <cellStyle name="Normal 26 2" xfId="2818" xr:uid="{00000000-0005-0000-0000-00002F7C0000}"/>
    <cellStyle name="Normal 26 2 10" xfId="15870" xr:uid="{00000000-0005-0000-0000-0000307C0000}"/>
    <cellStyle name="Normal 26 2 10 2" xfId="34830" xr:uid="{00000000-0005-0000-0000-0000317C0000}"/>
    <cellStyle name="Normal 26 2 10 3" xfId="53294" xr:uid="{00000000-0005-0000-0000-0000327C0000}"/>
    <cellStyle name="Normal 26 2 11" xfId="22525" xr:uid="{00000000-0005-0000-0000-0000337C0000}"/>
    <cellStyle name="Normal 26 2 12" xfId="40989" xr:uid="{00000000-0005-0000-0000-0000347C0000}"/>
    <cellStyle name="Normal 26 2 2" xfId="2819" xr:uid="{00000000-0005-0000-0000-0000357C0000}"/>
    <cellStyle name="Normal 26 2 2 2" xfId="4197" xr:uid="{00000000-0005-0000-0000-0000367C0000}"/>
    <cellStyle name="Normal 26 2 2 2 2" xfId="5811" xr:uid="{00000000-0005-0000-0000-0000377C0000}"/>
    <cellStyle name="Normal 26 2 2 2 2 2" xfId="8896" xr:uid="{00000000-0005-0000-0000-0000387C0000}"/>
    <cellStyle name="Normal 26 2 2 2 2 2 2" xfId="15088" xr:uid="{00000000-0005-0000-0000-0000397C0000}"/>
    <cellStyle name="Normal 26 2 2 2 2 2 2 2" xfId="34048" xr:uid="{00000000-0005-0000-0000-00003A7C0000}"/>
    <cellStyle name="Normal 26 2 2 2 2 2 2 3" xfId="52512" xr:uid="{00000000-0005-0000-0000-00003B7C0000}"/>
    <cellStyle name="Normal 26 2 2 2 2 2 3" xfId="21240" xr:uid="{00000000-0005-0000-0000-00003C7C0000}"/>
    <cellStyle name="Normal 26 2 2 2 2 2 3 2" xfId="40200" xr:uid="{00000000-0005-0000-0000-00003D7C0000}"/>
    <cellStyle name="Normal 26 2 2 2 2 2 3 3" xfId="58664" xr:uid="{00000000-0005-0000-0000-00003E7C0000}"/>
    <cellStyle name="Normal 26 2 2 2 2 2 4" xfId="27895" xr:uid="{00000000-0005-0000-0000-00003F7C0000}"/>
    <cellStyle name="Normal 26 2 2 2 2 2 5" xfId="46359" xr:uid="{00000000-0005-0000-0000-0000407C0000}"/>
    <cellStyle name="Normal 26 2 2 2 2 3" xfId="12022" xr:uid="{00000000-0005-0000-0000-0000417C0000}"/>
    <cellStyle name="Normal 26 2 2 2 2 3 2" xfId="30982" xr:uid="{00000000-0005-0000-0000-0000427C0000}"/>
    <cellStyle name="Normal 26 2 2 2 2 3 3" xfId="49446" xr:uid="{00000000-0005-0000-0000-0000437C0000}"/>
    <cellStyle name="Normal 26 2 2 2 2 4" xfId="18174" xr:uid="{00000000-0005-0000-0000-0000447C0000}"/>
    <cellStyle name="Normal 26 2 2 2 2 4 2" xfId="37134" xr:uid="{00000000-0005-0000-0000-0000457C0000}"/>
    <cellStyle name="Normal 26 2 2 2 2 4 3" xfId="55598" xr:uid="{00000000-0005-0000-0000-0000467C0000}"/>
    <cellStyle name="Normal 26 2 2 2 2 5" xfId="24829" xr:uid="{00000000-0005-0000-0000-0000477C0000}"/>
    <cellStyle name="Normal 26 2 2 2 2 6" xfId="43293" xr:uid="{00000000-0005-0000-0000-0000487C0000}"/>
    <cellStyle name="Normal 26 2 2 2 3" xfId="7361" xr:uid="{00000000-0005-0000-0000-0000497C0000}"/>
    <cellStyle name="Normal 26 2 2 2 3 2" xfId="13554" xr:uid="{00000000-0005-0000-0000-00004A7C0000}"/>
    <cellStyle name="Normal 26 2 2 2 3 2 2" xfId="32514" xr:uid="{00000000-0005-0000-0000-00004B7C0000}"/>
    <cellStyle name="Normal 26 2 2 2 3 2 3" xfId="50978" xr:uid="{00000000-0005-0000-0000-00004C7C0000}"/>
    <cellStyle name="Normal 26 2 2 2 3 3" xfId="19706" xr:uid="{00000000-0005-0000-0000-00004D7C0000}"/>
    <cellStyle name="Normal 26 2 2 2 3 3 2" xfId="38666" xr:uid="{00000000-0005-0000-0000-00004E7C0000}"/>
    <cellStyle name="Normal 26 2 2 2 3 3 3" xfId="57130" xr:uid="{00000000-0005-0000-0000-00004F7C0000}"/>
    <cellStyle name="Normal 26 2 2 2 3 4" xfId="26361" xr:uid="{00000000-0005-0000-0000-0000507C0000}"/>
    <cellStyle name="Normal 26 2 2 2 3 5" xfId="44825" xr:uid="{00000000-0005-0000-0000-0000517C0000}"/>
    <cellStyle name="Normal 26 2 2 2 4" xfId="10488" xr:uid="{00000000-0005-0000-0000-0000527C0000}"/>
    <cellStyle name="Normal 26 2 2 2 4 2" xfId="29448" xr:uid="{00000000-0005-0000-0000-0000537C0000}"/>
    <cellStyle name="Normal 26 2 2 2 4 3" xfId="47912" xr:uid="{00000000-0005-0000-0000-0000547C0000}"/>
    <cellStyle name="Normal 26 2 2 2 5" xfId="16640" xr:uid="{00000000-0005-0000-0000-0000557C0000}"/>
    <cellStyle name="Normal 26 2 2 2 5 2" xfId="35600" xr:uid="{00000000-0005-0000-0000-0000567C0000}"/>
    <cellStyle name="Normal 26 2 2 2 5 3" xfId="54064" xr:uid="{00000000-0005-0000-0000-0000577C0000}"/>
    <cellStyle name="Normal 26 2 2 2 6" xfId="23295" xr:uid="{00000000-0005-0000-0000-0000587C0000}"/>
    <cellStyle name="Normal 26 2 2 2 7" xfId="41759" xr:uid="{00000000-0005-0000-0000-0000597C0000}"/>
    <cellStyle name="Normal 26 2 2 3" xfId="5029" xr:uid="{00000000-0005-0000-0000-00005A7C0000}"/>
    <cellStyle name="Normal 26 2 2 3 2" xfId="8127" xr:uid="{00000000-0005-0000-0000-00005B7C0000}"/>
    <cellStyle name="Normal 26 2 2 3 2 2" xfId="14319" xr:uid="{00000000-0005-0000-0000-00005C7C0000}"/>
    <cellStyle name="Normal 26 2 2 3 2 2 2" xfId="33279" xr:uid="{00000000-0005-0000-0000-00005D7C0000}"/>
    <cellStyle name="Normal 26 2 2 3 2 2 3" xfId="51743" xr:uid="{00000000-0005-0000-0000-00005E7C0000}"/>
    <cellStyle name="Normal 26 2 2 3 2 3" xfId="20471" xr:uid="{00000000-0005-0000-0000-00005F7C0000}"/>
    <cellStyle name="Normal 26 2 2 3 2 3 2" xfId="39431" xr:uid="{00000000-0005-0000-0000-0000607C0000}"/>
    <cellStyle name="Normal 26 2 2 3 2 3 3" xfId="57895" xr:uid="{00000000-0005-0000-0000-0000617C0000}"/>
    <cellStyle name="Normal 26 2 2 3 2 4" xfId="27126" xr:uid="{00000000-0005-0000-0000-0000627C0000}"/>
    <cellStyle name="Normal 26 2 2 3 2 5" xfId="45590" xr:uid="{00000000-0005-0000-0000-0000637C0000}"/>
    <cellStyle name="Normal 26 2 2 3 3" xfId="11253" xr:uid="{00000000-0005-0000-0000-0000647C0000}"/>
    <cellStyle name="Normal 26 2 2 3 3 2" xfId="30213" xr:uid="{00000000-0005-0000-0000-0000657C0000}"/>
    <cellStyle name="Normal 26 2 2 3 3 3" xfId="48677" xr:uid="{00000000-0005-0000-0000-0000667C0000}"/>
    <cellStyle name="Normal 26 2 2 3 4" xfId="17405" xr:uid="{00000000-0005-0000-0000-0000677C0000}"/>
    <cellStyle name="Normal 26 2 2 3 4 2" xfId="36365" xr:uid="{00000000-0005-0000-0000-0000687C0000}"/>
    <cellStyle name="Normal 26 2 2 3 4 3" xfId="54829" xr:uid="{00000000-0005-0000-0000-0000697C0000}"/>
    <cellStyle name="Normal 26 2 2 3 5" xfId="24060" xr:uid="{00000000-0005-0000-0000-00006A7C0000}"/>
    <cellStyle name="Normal 26 2 2 3 6" xfId="42524" xr:uid="{00000000-0005-0000-0000-00006B7C0000}"/>
    <cellStyle name="Normal 26 2 2 4" xfId="6592" xr:uid="{00000000-0005-0000-0000-00006C7C0000}"/>
    <cellStyle name="Normal 26 2 2 4 2" xfId="12785" xr:uid="{00000000-0005-0000-0000-00006D7C0000}"/>
    <cellStyle name="Normal 26 2 2 4 2 2" xfId="31745" xr:uid="{00000000-0005-0000-0000-00006E7C0000}"/>
    <cellStyle name="Normal 26 2 2 4 2 3" xfId="50209" xr:uid="{00000000-0005-0000-0000-00006F7C0000}"/>
    <cellStyle name="Normal 26 2 2 4 3" xfId="18937" xr:uid="{00000000-0005-0000-0000-0000707C0000}"/>
    <cellStyle name="Normal 26 2 2 4 3 2" xfId="37897" xr:uid="{00000000-0005-0000-0000-0000717C0000}"/>
    <cellStyle name="Normal 26 2 2 4 3 3" xfId="56361" xr:uid="{00000000-0005-0000-0000-0000727C0000}"/>
    <cellStyle name="Normal 26 2 2 4 4" xfId="25592" xr:uid="{00000000-0005-0000-0000-0000737C0000}"/>
    <cellStyle name="Normal 26 2 2 4 5" xfId="44056" xr:uid="{00000000-0005-0000-0000-0000747C0000}"/>
    <cellStyle name="Normal 26 2 2 5" xfId="9719" xr:uid="{00000000-0005-0000-0000-0000757C0000}"/>
    <cellStyle name="Normal 26 2 2 5 2" xfId="28679" xr:uid="{00000000-0005-0000-0000-0000767C0000}"/>
    <cellStyle name="Normal 26 2 2 5 3" xfId="47143" xr:uid="{00000000-0005-0000-0000-0000777C0000}"/>
    <cellStyle name="Normal 26 2 2 6" xfId="15871" xr:uid="{00000000-0005-0000-0000-0000787C0000}"/>
    <cellStyle name="Normal 26 2 2 6 2" xfId="34831" xr:uid="{00000000-0005-0000-0000-0000797C0000}"/>
    <cellStyle name="Normal 26 2 2 6 3" xfId="53295" xr:uid="{00000000-0005-0000-0000-00007A7C0000}"/>
    <cellStyle name="Normal 26 2 2 7" xfId="22526" xr:uid="{00000000-0005-0000-0000-00007B7C0000}"/>
    <cellStyle name="Normal 26 2 2 8" xfId="40990" xr:uid="{00000000-0005-0000-0000-00007C7C0000}"/>
    <cellStyle name="Normal 26 2 3" xfId="2820" xr:uid="{00000000-0005-0000-0000-00007D7C0000}"/>
    <cellStyle name="Normal 26 2 3 2" xfId="4198" xr:uid="{00000000-0005-0000-0000-00007E7C0000}"/>
    <cellStyle name="Normal 26 2 3 2 2" xfId="5812" xr:uid="{00000000-0005-0000-0000-00007F7C0000}"/>
    <cellStyle name="Normal 26 2 3 2 2 2" xfId="8897" xr:uid="{00000000-0005-0000-0000-0000807C0000}"/>
    <cellStyle name="Normal 26 2 3 2 2 2 2" xfId="15089" xr:uid="{00000000-0005-0000-0000-0000817C0000}"/>
    <cellStyle name="Normal 26 2 3 2 2 2 2 2" xfId="34049" xr:uid="{00000000-0005-0000-0000-0000827C0000}"/>
    <cellStyle name="Normal 26 2 3 2 2 2 2 3" xfId="52513" xr:uid="{00000000-0005-0000-0000-0000837C0000}"/>
    <cellStyle name="Normal 26 2 3 2 2 2 3" xfId="21241" xr:uid="{00000000-0005-0000-0000-0000847C0000}"/>
    <cellStyle name="Normal 26 2 3 2 2 2 3 2" xfId="40201" xr:uid="{00000000-0005-0000-0000-0000857C0000}"/>
    <cellStyle name="Normal 26 2 3 2 2 2 3 3" xfId="58665" xr:uid="{00000000-0005-0000-0000-0000867C0000}"/>
    <cellStyle name="Normal 26 2 3 2 2 2 4" xfId="27896" xr:uid="{00000000-0005-0000-0000-0000877C0000}"/>
    <cellStyle name="Normal 26 2 3 2 2 2 5" xfId="46360" xr:uid="{00000000-0005-0000-0000-0000887C0000}"/>
    <cellStyle name="Normal 26 2 3 2 2 3" xfId="12023" xr:uid="{00000000-0005-0000-0000-0000897C0000}"/>
    <cellStyle name="Normal 26 2 3 2 2 3 2" xfId="30983" xr:uid="{00000000-0005-0000-0000-00008A7C0000}"/>
    <cellStyle name="Normal 26 2 3 2 2 3 3" xfId="49447" xr:uid="{00000000-0005-0000-0000-00008B7C0000}"/>
    <cellStyle name="Normal 26 2 3 2 2 4" xfId="18175" xr:uid="{00000000-0005-0000-0000-00008C7C0000}"/>
    <cellStyle name="Normal 26 2 3 2 2 4 2" xfId="37135" xr:uid="{00000000-0005-0000-0000-00008D7C0000}"/>
    <cellStyle name="Normal 26 2 3 2 2 4 3" xfId="55599" xr:uid="{00000000-0005-0000-0000-00008E7C0000}"/>
    <cellStyle name="Normal 26 2 3 2 2 5" xfId="24830" xr:uid="{00000000-0005-0000-0000-00008F7C0000}"/>
    <cellStyle name="Normal 26 2 3 2 2 6" xfId="43294" xr:uid="{00000000-0005-0000-0000-0000907C0000}"/>
    <cellStyle name="Normal 26 2 3 2 3" xfId="7362" xr:uid="{00000000-0005-0000-0000-0000917C0000}"/>
    <cellStyle name="Normal 26 2 3 2 3 2" xfId="13555" xr:uid="{00000000-0005-0000-0000-0000927C0000}"/>
    <cellStyle name="Normal 26 2 3 2 3 2 2" xfId="32515" xr:uid="{00000000-0005-0000-0000-0000937C0000}"/>
    <cellStyle name="Normal 26 2 3 2 3 2 3" xfId="50979" xr:uid="{00000000-0005-0000-0000-0000947C0000}"/>
    <cellStyle name="Normal 26 2 3 2 3 3" xfId="19707" xr:uid="{00000000-0005-0000-0000-0000957C0000}"/>
    <cellStyle name="Normal 26 2 3 2 3 3 2" xfId="38667" xr:uid="{00000000-0005-0000-0000-0000967C0000}"/>
    <cellStyle name="Normal 26 2 3 2 3 3 3" xfId="57131" xr:uid="{00000000-0005-0000-0000-0000977C0000}"/>
    <cellStyle name="Normal 26 2 3 2 3 4" xfId="26362" xr:uid="{00000000-0005-0000-0000-0000987C0000}"/>
    <cellStyle name="Normal 26 2 3 2 3 5" xfId="44826" xr:uid="{00000000-0005-0000-0000-0000997C0000}"/>
    <cellStyle name="Normal 26 2 3 2 4" xfId="10489" xr:uid="{00000000-0005-0000-0000-00009A7C0000}"/>
    <cellStyle name="Normal 26 2 3 2 4 2" xfId="29449" xr:uid="{00000000-0005-0000-0000-00009B7C0000}"/>
    <cellStyle name="Normal 26 2 3 2 4 3" xfId="47913" xr:uid="{00000000-0005-0000-0000-00009C7C0000}"/>
    <cellStyle name="Normal 26 2 3 2 5" xfId="16641" xr:uid="{00000000-0005-0000-0000-00009D7C0000}"/>
    <cellStyle name="Normal 26 2 3 2 5 2" xfId="35601" xr:uid="{00000000-0005-0000-0000-00009E7C0000}"/>
    <cellStyle name="Normal 26 2 3 2 5 3" xfId="54065" xr:uid="{00000000-0005-0000-0000-00009F7C0000}"/>
    <cellStyle name="Normal 26 2 3 2 6" xfId="23296" xr:uid="{00000000-0005-0000-0000-0000A07C0000}"/>
    <cellStyle name="Normal 26 2 3 2 7" xfId="41760" xr:uid="{00000000-0005-0000-0000-0000A17C0000}"/>
    <cellStyle name="Normal 26 2 3 3" xfId="5030" xr:uid="{00000000-0005-0000-0000-0000A27C0000}"/>
    <cellStyle name="Normal 26 2 3 3 2" xfId="8128" xr:uid="{00000000-0005-0000-0000-0000A37C0000}"/>
    <cellStyle name="Normal 26 2 3 3 2 2" xfId="14320" xr:uid="{00000000-0005-0000-0000-0000A47C0000}"/>
    <cellStyle name="Normal 26 2 3 3 2 2 2" xfId="33280" xr:uid="{00000000-0005-0000-0000-0000A57C0000}"/>
    <cellStyle name="Normal 26 2 3 3 2 2 3" xfId="51744" xr:uid="{00000000-0005-0000-0000-0000A67C0000}"/>
    <cellStyle name="Normal 26 2 3 3 2 3" xfId="20472" xr:uid="{00000000-0005-0000-0000-0000A77C0000}"/>
    <cellStyle name="Normal 26 2 3 3 2 3 2" xfId="39432" xr:uid="{00000000-0005-0000-0000-0000A87C0000}"/>
    <cellStyle name="Normal 26 2 3 3 2 3 3" xfId="57896" xr:uid="{00000000-0005-0000-0000-0000A97C0000}"/>
    <cellStyle name="Normal 26 2 3 3 2 4" xfId="27127" xr:uid="{00000000-0005-0000-0000-0000AA7C0000}"/>
    <cellStyle name="Normal 26 2 3 3 2 5" xfId="45591" xr:uid="{00000000-0005-0000-0000-0000AB7C0000}"/>
    <cellStyle name="Normal 26 2 3 3 3" xfId="11254" xr:uid="{00000000-0005-0000-0000-0000AC7C0000}"/>
    <cellStyle name="Normal 26 2 3 3 3 2" xfId="30214" xr:uid="{00000000-0005-0000-0000-0000AD7C0000}"/>
    <cellStyle name="Normal 26 2 3 3 3 3" xfId="48678" xr:uid="{00000000-0005-0000-0000-0000AE7C0000}"/>
    <cellStyle name="Normal 26 2 3 3 4" xfId="17406" xr:uid="{00000000-0005-0000-0000-0000AF7C0000}"/>
    <cellStyle name="Normal 26 2 3 3 4 2" xfId="36366" xr:uid="{00000000-0005-0000-0000-0000B07C0000}"/>
    <cellStyle name="Normal 26 2 3 3 4 3" xfId="54830" xr:uid="{00000000-0005-0000-0000-0000B17C0000}"/>
    <cellStyle name="Normal 26 2 3 3 5" xfId="24061" xr:uid="{00000000-0005-0000-0000-0000B27C0000}"/>
    <cellStyle name="Normal 26 2 3 3 6" xfId="42525" xr:uid="{00000000-0005-0000-0000-0000B37C0000}"/>
    <cellStyle name="Normal 26 2 3 4" xfId="6593" xr:uid="{00000000-0005-0000-0000-0000B47C0000}"/>
    <cellStyle name="Normal 26 2 3 4 2" xfId="12786" xr:uid="{00000000-0005-0000-0000-0000B57C0000}"/>
    <cellStyle name="Normal 26 2 3 4 2 2" xfId="31746" xr:uid="{00000000-0005-0000-0000-0000B67C0000}"/>
    <cellStyle name="Normal 26 2 3 4 2 3" xfId="50210" xr:uid="{00000000-0005-0000-0000-0000B77C0000}"/>
    <cellStyle name="Normal 26 2 3 4 3" xfId="18938" xr:uid="{00000000-0005-0000-0000-0000B87C0000}"/>
    <cellStyle name="Normal 26 2 3 4 3 2" xfId="37898" xr:uid="{00000000-0005-0000-0000-0000B97C0000}"/>
    <cellStyle name="Normal 26 2 3 4 3 3" xfId="56362" xr:uid="{00000000-0005-0000-0000-0000BA7C0000}"/>
    <cellStyle name="Normal 26 2 3 4 4" xfId="25593" xr:uid="{00000000-0005-0000-0000-0000BB7C0000}"/>
    <cellStyle name="Normal 26 2 3 4 5" xfId="44057" xr:uid="{00000000-0005-0000-0000-0000BC7C0000}"/>
    <cellStyle name="Normal 26 2 3 5" xfId="9720" xr:uid="{00000000-0005-0000-0000-0000BD7C0000}"/>
    <cellStyle name="Normal 26 2 3 5 2" xfId="28680" xr:uid="{00000000-0005-0000-0000-0000BE7C0000}"/>
    <cellStyle name="Normal 26 2 3 5 3" xfId="47144" xr:uid="{00000000-0005-0000-0000-0000BF7C0000}"/>
    <cellStyle name="Normal 26 2 3 6" xfId="15872" xr:uid="{00000000-0005-0000-0000-0000C07C0000}"/>
    <cellStyle name="Normal 26 2 3 6 2" xfId="34832" xr:uid="{00000000-0005-0000-0000-0000C17C0000}"/>
    <cellStyle name="Normal 26 2 3 6 3" xfId="53296" xr:uid="{00000000-0005-0000-0000-0000C27C0000}"/>
    <cellStyle name="Normal 26 2 3 7" xfId="22527" xr:uid="{00000000-0005-0000-0000-0000C37C0000}"/>
    <cellStyle name="Normal 26 2 3 8" xfId="40991" xr:uid="{00000000-0005-0000-0000-0000C47C0000}"/>
    <cellStyle name="Normal 26 2 4" xfId="2821" xr:uid="{00000000-0005-0000-0000-0000C57C0000}"/>
    <cellStyle name="Normal 26 2 4 2" xfId="4199" xr:uid="{00000000-0005-0000-0000-0000C67C0000}"/>
    <cellStyle name="Normal 26 2 4 2 2" xfId="5813" xr:uid="{00000000-0005-0000-0000-0000C77C0000}"/>
    <cellStyle name="Normal 26 2 4 2 2 2" xfId="8898" xr:uid="{00000000-0005-0000-0000-0000C87C0000}"/>
    <cellStyle name="Normal 26 2 4 2 2 2 2" xfId="15090" xr:uid="{00000000-0005-0000-0000-0000C97C0000}"/>
    <cellStyle name="Normal 26 2 4 2 2 2 2 2" xfId="34050" xr:uid="{00000000-0005-0000-0000-0000CA7C0000}"/>
    <cellStyle name="Normal 26 2 4 2 2 2 2 3" xfId="52514" xr:uid="{00000000-0005-0000-0000-0000CB7C0000}"/>
    <cellStyle name="Normal 26 2 4 2 2 2 3" xfId="21242" xr:uid="{00000000-0005-0000-0000-0000CC7C0000}"/>
    <cellStyle name="Normal 26 2 4 2 2 2 3 2" xfId="40202" xr:uid="{00000000-0005-0000-0000-0000CD7C0000}"/>
    <cellStyle name="Normal 26 2 4 2 2 2 3 3" xfId="58666" xr:uid="{00000000-0005-0000-0000-0000CE7C0000}"/>
    <cellStyle name="Normal 26 2 4 2 2 2 4" xfId="27897" xr:uid="{00000000-0005-0000-0000-0000CF7C0000}"/>
    <cellStyle name="Normal 26 2 4 2 2 2 5" xfId="46361" xr:uid="{00000000-0005-0000-0000-0000D07C0000}"/>
    <cellStyle name="Normal 26 2 4 2 2 3" xfId="12024" xr:uid="{00000000-0005-0000-0000-0000D17C0000}"/>
    <cellStyle name="Normal 26 2 4 2 2 3 2" xfId="30984" xr:uid="{00000000-0005-0000-0000-0000D27C0000}"/>
    <cellStyle name="Normal 26 2 4 2 2 3 3" xfId="49448" xr:uid="{00000000-0005-0000-0000-0000D37C0000}"/>
    <cellStyle name="Normal 26 2 4 2 2 4" xfId="18176" xr:uid="{00000000-0005-0000-0000-0000D47C0000}"/>
    <cellStyle name="Normal 26 2 4 2 2 4 2" xfId="37136" xr:uid="{00000000-0005-0000-0000-0000D57C0000}"/>
    <cellStyle name="Normal 26 2 4 2 2 4 3" xfId="55600" xr:uid="{00000000-0005-0000-0000-0000D67C0000}"/>
    <cellStyle name="Normal 26 2 4 2 2 5" xfId="24831" xr:uid="{00000000-0005-0000-0000-0000D77C0000}"/>
    <cellStyle name="Normal 26 2 4 2 2 6" xfId="43295" xr:uid="{00000000-0005-0000-0000-0000D87C0000}"/>
    <cellStyle name="Normal 26 2 4 2 3" xfId="7363" xr:uid="{00000000-0005-0000-0000-0000D97C0000}"/>
    <cellStyle name="Normal 26 2 4 2 3 2" xfId="13556" xr:uid="{00000000-0005-0000-0000-0000DA7C0000}"/>
    <cellStyle name="Normal 26 2 4 2 3 2 2" xfId="32516" xr:uid="{00000000-0005-0000-0000-0000DB7C0000}"/>
    <cellStyle name="Normal 26 2 4 2 3 2 3" xfId="50980" xr:uid="{00000000-0005-0000-0000-0000DC7C0000}"/>
    <cellStyle name="Normal 26 2 4 2 3 3" xfId="19708" xr:uid="{00000000-0005-0000-0000-0000DD7C0000}"/>
    <cellStyle name="Normal 26 2 4 2 3 3 2" xfId="38668" xr:uid="{00000000-0005-0000-0000-0000DE7C0000}"/>
    <cellStyle name="Normal 26 2 4 2 3 3 3" xfId="57132" xr:uid="{00000000-0005-0000-0000-0000DF7C0000}"/>
    <cellStyle name="Normal 26 2 4 2 3 4" xfId="26363" xr:uid="{00000000-0005-0000-0000-0000E07C0000}"/>
    <cellStyle name="Normal 26 2 4 2 3 5" xfId="44827" xr:uid="{00000000-0005-0000-0000-0000E17C0000}"/>
    <cellStyle name="Normal 26 2 4 2 4" xfId="10490" xr:uid="{00000000-0005-0000-0000-0000E27C0000}"/>
    <cellStyle name="Normal 26 2 4 2 4 2" xfId="29450" xr:uid="{00000000-0005-0000-0000-0000E37C0000}"/>
    <cellStyle name="Normal 26 2 4 2 4 3" xfId="47914" xr:uid="{00000000-0005-0000-0000-0000E47C0000}"/>
    <cellStyle name="Normal 26 2 4 2 5" xfId="16642" xr:uid="{00000000-0005-0000-0000-0000E57C0000}"/>
    <cellStyle name="Normal 26 2 4 2 5 2" xfId="35602" xr:uid="{00000000-0005-0000-0000-0000E67C0000}"/>
    <cellStyle name="Normal 26 2 4 2 5 3" xfId="54066" xr:uid="{00000000-0005-0000-0000-0000E77C0000}"/>
    <cellStyle name="Normal 26 2 4 2 6" xfId="23297" xr:uid="{00000000-0005-0000-0000-0000E87C0000}"/>
    <cellStyle name="Normal 26 2 4 2 7" xfId="41761" xr:uid="{00000000-0005-0000-0000-0000E97C0000}"/>
    <cellStyle name="Normal 26 2 4 3" xfId="5031" xr:uid="{00000000-0005-0000-0000-0000EA7C0000}"/>
    <cellStyle name="Normal 26 2 4 3 2" xfId="8129" xr:uid="{00000000-0005-0000-0000-0000EB7C0000}"/>
    <cellStyle name="Normal 26 2 4 3 2 2" xfId="14321" xr:uid="{00000000-0005-0000-0000-0000EC7C0000}"/>
    <cellStyle name="Normal 26 2 4 3 2 2 2" xfId="33281" xr:uid="{00000000-0005-0000-0000-0000ED7C0000}"/>
    <cellStyle name="Normal 26 2 4 3 2 2 3" xfId="51745" xr:uid="{00000000-0005-0000-0000-0000EE7C0000}"/>
    <cellStyle name="Normal 26 2 4 3 2 3" xfId="20473" xr:uid="{00000000-0005-0000-0000-0000EF7C0000}"/>
    <cellStyle name="Normal 26 2 4 3 2 3 2" xfId="39433" xr:uid="{00000000-0005-0000-0000-0000F07C0000}"/>
    <cellStyle name="Normal 26 2 4 3 2 3 3" xfId="57897" xr:uid="{00000000-0005-0000-0000-0000F17C0000}"/>
    <cellStyle name="Normal 26 2 4 3 2 4" xfId="27128" xr:uid="{00000000-0005-0000-0000-0000F27C0000}"/>
    <cellStyle name="Normal 26 2 4 3 2 5" xfId="45592" xr:uid="{00000000-0005-0000-0000-0000F37C0000}"/>
    <cellStyle name="Normal 26 2 4 3 3" xfId="11255" xr:uid="{00000000-0005-0000-0000-0000F47C0000}"/>
    <cellStyle name="Normal 26 2 4 3 3 2" xfId="30215" xr:uid="{00000000-0005-0000-0000-0000F57C0000}"/>
    <cellStyle name="Normal 26 2 4 3 3 3" xfId="48679" xr:uid="{00000000-0005-0000-0000-0000F67C0000}"/>
    <cellStyle name="Normal 26 2 4 3 4" xfId="17407" xr:uid="{00000000-0005-0000-0000-0000F77C0000}"/>
    <cellStyle name="Normal 26 2 4 3 4 2" xfId="36367" xr:uid="{00000000-0005-0000-0000-0000F87C0000}"/>
    <cellStyle name="Normal 26 2 4 3 4 3" xfId="54831" xr:uid="{00000000-0005-0000-0000-0000F97C0000}"/>
    <cellStyle name="Normal 26 2 4 3 5" xfId="24062" xr:uid="{00000000-0005-0000-0000-0000FA7C0000}"/>
    <cellStyle name="Normal 26 2 4 3 6" xfId="42526" xr:uid="{00000000-0005-0000-0000-0000FB7C0000}"/>
    <cellStyle name="Normal 26 2 4 4" xfId="6594" xr:uid="{00000000-0005-0000-0000-0000FC7C0000}"/>
    <cellStyle name="Normal 26 2 4 4 2" xfId="12787" xr:uid="{00000000-0005-0000-0000-0000FD7C0000}"/>
    <cellStyle name="Normal 26 2 4 4 2 2" xfId="31747" xr:uid="{00000000-0005-0000-0000-0000FE7C0000}"/>
    <cellStyle name="Normal 26 2 4 4 2 3" xfId="50211" xr:uid="{00000000-0005-0000-0000-0000FF7C0000}"/>
    <cellStyle name="Normal 26 2 4 4 3" xfId="18939" xr:uid="{00000000-0005-0000-0000-0000007D0000}"/>
    <cellStyle name="Normal 26 2 4 4 3 2" xfId="37899" xr:uid="{00000000-0005-0000-0000-0000017D0000}"/>
    <cellStyle name="Normal 26 2 4 4 3 3" xfId="56363" xr:uid="{00000000-0005-0000-0000-0000027D0000}"/>
    <cellStyle name="Normal 26 2 4 4 4" xfId="25594" xr:uid="{00000000-0005-0000-0000-0000037D0000}"/>
    <cellStyle name="Normal 26 2 4 4 5" xfId="44058" xr:uid="{00000000-0005-0000-0000-0000047D0000}"/>
    <cellStyle name="Normal 26 2 4 5" xfId="9721" xr:uid="{00000000-0005-0000-0000-0000057D0000}"/>
    <cellStyle name="Normal 26 2 4 5 2" xfId="28681" xr:uid="{00000000-0005-0000-0000-0000067D0000}"/>
    <cellStyle name="Normal 26 2 4 5 3" xfId="47145" xr:uid="{00000000-0005-0000-0000-0000077D0000}"/>
    <cellStyle name="Normal 26 2 4 6" xfId="15873" xr:uid="{00000000-0005-0000-0000-0000087D0000}"/>
    <cellStyle name="Normal 26 2 4 6 2" xfId="34833" xr:uid="{00000000-0005-0000-0000-0000097D0000}"/>
    <cellStyle name="Normal 26 2 4 6 3" xfId="53297" xr:uid="{00000000-0005-0000-0000-00000A7D0000}"/>
    <cellStyle name="Normal 26 2 4 7" xfId="22528" xr:uid="{00000000-0005-0000-0000-00000B7D0000}"/>
    <cellStyle name="Normal 26 2 4 8" xfId="40992" xr:uid="{00000000-0005-0000-0000-00000C7D0000}"/>
    <cellStyle name="Normal 26 2 5" xfId="2822" xr:uid="{00000000-0005-0000-0000-00000D7D0000}"/>
    <cellStyle name="Normal 26 2 5 2" xfId="4200" xr:uid="{00000000-0005-0000-0000-00000E7D0000}"/>
    <cellStyle name="Normal 26 2 5 2 2" xfId="5814" xr:uid="{00000000-0005-0000-0000-00000F7D0000}"/>
    <cellStyle name="Normal 26 2 5 2 2 2" xfId="8899" xr:uid="{00000000-0005-0000-0000-0000107D0000}"/>
    <cellStyle name="Normal 26 2 5 2 2 2 2" xfId="15091" xr:uid="{00000000-0005-0000-0000-0000117D0000}"/>
    <cellStyle name="Normal 26 2 5 2 2 2 2 2" xfId="34051" xr:uid="{00000000-0005-0000-0000-0000127D0000}"/>
    <cellStyle name="Normal 26 2 5 2 2 2 2 3" xfId="52515" xr:uid="{00000000-0005-0000-0000-0000137D0000}"/>
    <cellStyle name="Normal 26 2 5 2 2 2 3" xfId="21243" xr:uid="{00000000-0005-0000-0000-0000147D0000}"/>
    <cellStyle name="Normal 26 2 5 2 2 2 3 2" xfId="40203" xr:uid="{00000000-0005-0000-0000-0000157D0000}"/>
    <cellStyle name="Normal 26 2 5 2 2 2 3 3" xfId="58667" xr:uid="{00000000-0005-0000-0000-0000167D0000}"/>
    <cellStyle name="Normal 26 2 5 2 2 2 4" xfId="27898" xr:uid="{00000000-0005-0000-0000-0000177D0000}"/>
    <cellStyle name="Normal 26 2 5 2 2 2 5" xfId="46362" xr:uid="{00000000-0005-0000-0000-0000187D0000}"/>
    <cellStyle name="Normal 26 2 5 2 2 3" xfId="12025" xr:uid="{00000000-0005-0000-0000-0000197D0000}"/>
    <cellStyle name="Normal 26 2 5 2 2 3 2" xfId="30985" xr:uid="{00000000-0005-0000-0000-00001A7D0000}"/>
    <cellStyle name="Normal 26 2 5 2 2 3 3" xfId="49449" xr:uid="{00000000-0005-0000-0000-00001B7D0000}"/>
    <cellStyle name="Normal 26 2 5 2 2 4" xfId="18177" xr:uid="{00000000-0005-0000-0000-00001C7D0000}"/>
    <cellStyle name="Normal 26 2 5 2 2 4 2" xfId="37137" xr:uid="{00000000-0005-0000-0000-00001D7D0000}"/>
    <cellStyle name="Normal 26 2 5 2 2 4 3" xfId="55601" xr:uid="{00000000-0005-0000-0000-00001E7D0000}"/>
    <cellStyle name="Normal 26 2 5 2 2 5" xfId="24832" xr:uid="{00000000-0005-0000-0000-00001F7D0000}"/>
    <cellStyle name="Normal 26 2 5 2 2 6" xfId="43296" xr:uid="{00000000-0005-0000-0000-0000207D0000}"/>
    <cellStyle name="Normal 26 2 5 2 3" xfId="7364" xr:uid="{00000000-0005-0000-0000-0000217D0000}"/>
    <cellStyle name="Normal 26 2 5 2 3 2" xfId="13557" xr:uid="{00000000-0005-0000-0000-0000227D0000}"/>
    <cellStyle name="Normal 26 2 5 2 3 2 2" xfId="32517" xr:uid="{00000000-0005-0000-0000-0000237D0000}"/>
    <cellStyle name="Normal 26 2 5 2 3 2 3" xfId="50981" xr:uid="{00000000-0005-0000-0000-0000247D0000}"/>
    <cellStyle name="Normal 26 2 5 2 3 3" xfId="19709" xr:uid="{00000000-0005-0000-0000-0000257D0000}"/>
    <cellStyle name="Normal 26 2 5 2 3 3 2" xfId="38669" xr:uid="{00000000-0005-0000-0000-0000267D0000}"/>
    <cellStyle name="Normal 26 2 5 2 3 3 3" xfId="57133" xr:uid="{00000000-0005-0000-0000-0000277D0000}"/>
    <cellStyle name="Normal 26 2 5 2 3 4" xfId="26364" xr:uid="{00000000-0005-0000-0000-0000287D0000}"/>
    <cellStyle name="Normal 26 2 5 2 3 5" xfId="44828" xr:uid="{00000000-0005-0000-0000-0000297D0000}"/>
    <cellStyle name="Normal 26 2 5 2 4" xfId="10491" xr:uid="{00000000-0005-0000-0000-00002A7D0000}"/>
    <cellStyle name="Normal 26 2 5 2 4 2" xfId="29451" xr:uid="{00000000-0005-0000-0000-00002B7D0000}"/>
    <cellStyle name="Normal 26 2 5 2 4 3" xfId="47915" xr:uid="{00000000-0005-0000-0000-00002C7D0000}"/>
    <cellStyle name="Normal 26 2 5 2 5" xfId="16643" xr:uid="{00000000-0005-0000-0000-00002D7D0000}"/>
    <cellStyle name="Normal 26 2 5 2 5 2" xfId="35603" xr:uid="{00000000-0005-0000-0000-00002E7D0000}"/>
    <cellStyle name="Normal 26 2 5 2 5 3" xfId="54067" xr:uid="{00000000-0005-0000-0000-00002F7D0000}"/>
    <cellStyle name="Normal 26 2 5 2 6" xfId="23298" xr:uid="{00000000-0005-0000-0000-0000307D0000}"/>
    <cellStyle name="Normal 26 2 5 2 7" xfId="41762" xr:uid="{00000000-0005-0000-0000-0000317D0000}"/>
    <cellStyle name="Normal 26 2 5 3" xfId="5032" xr:uid="{00000000-0005-0000-0000-0000327D0000}"/>
    <cellStyle name="Normal 26 2 5 3 2" xfId="8130" xr:uid="{00000000-0005-0000-0000-0000337D0000}"/>
    <cellStyle name="Normal 26 2 5 3 2 2" xfId="14322" xr:uid="{00000000-0005-0000-0000-0000347D0000}"/>
    <cellStyle name="Normal 26 2 5 3 2 2 2" xfId="33282" xr:uid="{00000000-0005-0000-0000-0000357D0000}"/>
    <cellStyle name="Normal 26 2 5 3 2 2 3" xfId="51746" xr:uid="{00000000-0005-0000-0000-0000367D0000}"/>
    <cellStyle name="Normal 26 2 5 3 2 3" xfId="20474" xr:uid="{00000000-0005-0000-0000-0000377D0000}"/>
    <cellStyle name="Normal 26 2 5 3 2 3 2" xfId="39434" xr:uid="{00000000-0005-0000-0000-0000387D0000}"/>
    <cellStyle name="Normal 26 2 5 3 2 3 3" xfId="57898" xr:uid="{00000000-0005-0000-0000-0000397D0000}"/>
    <cellStyle name="Normal 26 2 5 3 2 4" xfId="27129" xr:uid="{00000000-0005-0000-0000-00003A7D0000}"/>
    <cellStyle name="Normal 26 2 5 3 2 5" xfId="45593" xr:uid="{00000000-0005-0000-0000-00003B7D0000}"/>
    <cellStyle name="Normal 26 2 5 3 3" xfId="11256" xr:uid="{00000000-0005-0000-0000-00003C7D0000}"/>
    <cellStyle name="Normal 26 2 5 3 3 2" xfId="30216" xr:uid="{00000000-0005-0000-0000-00003D7D0000}"/>
    <cellStyle name="Normal 26 2 5 3 3 3" xfId="48680" xr:uid="{00000000-0005-0000-0000-00003E7D0000}"/>
    <cellStyle name="Normal 26 2 5 3 4" xfId="17408" xr:uid="{00000000-0005-0000-0000-00003F7D0000}"/>
    <cellStyle name="Normal 26 2 5 3 4 2" xfId="36368" xr:uid="{00000000-0005-0000-0000-0000407D0000}"/>
    <cellStyle name="Normal 26 2 5 3 4 3" xfId="54832" xr:uid="{00000000-0005-0000-0000-0000417D0000}"/>
    <cellStyle name="Normal 26 2 5 3 5" xfId="24063" xr:uid="{00000000-0005-0000-0000-0000427D0000}"/>
    <cellStyle name="Normal 26 2 5 3 6" xfId="42527" xr:uid="{00000000-0005-0000-0000-0000437D0000}"/>
    <cellStyle name="Normal 26 2 5 4" xfId="6595" xr:uid="{00000000-0005-0000-0000-0000447D0000}"/>
    <cellStyle name="Normal 26 2 5 4 2" xfId="12788" xr:uid="{00000000-0005-0000-0000-0000457D0000}"/>
    <cellStyle name="Normal 26 2 5 4 2 2" xfId="31748" xr:uid="{00000000-0005-0000-0000-0000467D0000}"/>
    <cellStyle name="Normal 26 2 5 4 2 3" xfId="50212" xr:uid="{00000000-0005-0000-0000-0000477D0000}"/>
    <cellStyle name="Normal 26 2 5 4 3" xfId="18940" xr:uid="{00000000-0005-0000-0000-0000487D0000}"/>
    <cellStyle name="Normal 26 2 5 4 3 2" xfId="37900" xr:uid="{00000000-0005-0000-0000-0000497D0000}"/>
    <cellStyle name="Normal 26 2 5 4 3 3" xfId="56364" xr:uid="{00000000-0005-0000-0000-00004A7D0000}"/>
    <cellStyle name="Normal 26 2 5 4 4" xfId="25595" xr:uid="{00000000-0005-0000-0000-00004B7D0000}"/>
    <cellStyle name="Normal 26 2 5 4 5" xfId="44059" xr:uid="{00000000-0005-0000-0000-00004C7D0000}"/>
    <cellStyle name="Normal 26 2 5 5" xfId="9722" xr:uid="{00000000-0005-0000-0000-00004D7D0000}"/>
    <cellStyle name="Normal 26 2 5 5 2" xfId="28682" xr:uid="{00000000-0005-0000-0000-00004E7D0000}"/>
    <cellStyle name="Normal 26 2 5 5 3" xfId="47146" xr:uid="{00000000-0005-0000-0000-00004F7D0000}"/>
    <cellStyle name="Normal 26 2 5 6" xfId="15874" xr:uid="{00000000-0005-0000-0000-0000507D0000}"/>
    <cellStyle name="Normal 26 2 5 6 2" xfId="34834" xr:uid="{00000000-0005-0000-0000-0000517D0000}"/>
    <cellStyle name="Normal 26 2 5 6 3" xfId="53298" xr:uid="{00000000-0005-0000-0000-0000527D0000}"/>
    <cellStyle name="Normal 26 2 5 7" xfId="22529" xr:uid="{00000000-0005-0000-0000-0000537D0000}"/>
    <cellStyle name="Normal 26 2 5 8" xfId="40993" xr:uid="{00000000-0005-0000-0000-0000547D0000}"/>
    <cellStyle name="Normal 26 2 6" xfId="4196" xr:uid="{00000000-0005-0000-0000-0000557D0000}"/>
    <cellStyle name="Normal 26 2 6 2" xfId="5810" xr:uid="{00000000-0005-0000-0000-0000567D0000}"/>
    <cellStyle name="Normal 26 2 6 2 2" xfId="8895" xr:uid="{00000000-0005-0000-0000-0000577D0000}"/>
    <cellStyle name="Normal 26 2 6 2 2 2" xfId="15087" xr:uid="{00000000-0005-0000-0000-0000587D0000}"/>
    <cellStyle name="Normal 26 2 6 2 2 2 2" xfId="34047" xr:uid="{00000000-0005-0000-0000-0000597D0000}"/>
    <cellStyle name="Normal 26 2 6 2 2 2 3" xfId="52511" xr:uid="{00000000-0005-0000-0000-00005A7D0000}"/>
    <cellStyle name="Normal 26 2 6 2 2 3" xfId="21239" xr:uid="{00000000-0005-0000-0000-00005B7D0000}"/>
    <cellStyle name="Normal 26 2 6 2 2 3 2" xfId="40199" xr:uid="{00000000-0005-0000-0000-00005C7D0000}"/>
    <cellStyle name="Normal 26 2 6 2 2 3 3" xfId="58663" xr:uid="{00000000-0005-0000-0000-00005D7D0000}"/>
    <cellStyle name="Normal 26 2 6 2 2 4" xfId="27894" xr:uid="{00000000-0005-0000-0000-00005E7D0000}"/>
    <cellStyle name="Normal 26 2 6 2 2 5" xfId="46358" xr:uid="{00000000-0005-0000-0000-00005F7D0000}"/>
    <cellStyle name="Normal 26 2 6 2 3" xfId="12021" xr:uid="{00000000-0005-0000-0000-0000607D0000}"/>
    <cellStyle name="Normal 26 2 6 2 3 2" xfId="30981" xr:uid="{00000000-0005-0000-0000-0000617D0000}"/>
    <cellStyle name="Normal 26 2 6 2 3 3" xfId="49445" xr:uid="{00000000-0005-0000-0000-0000627D0000}"/>
    <cellStyle name="Normal 26 2 6 2 4" xfId="18173" xr:uid="{00000000-0005-0000-0000-0000637D0000}"/>
    <cellStyle name="Normal 26 2 6 2 4 2" xfId="37133" xr:uid="{00000000-0005-0000-0000-0000647D0000}"/>
    <cellStyle name="Normal 26 2 6 2 4 3" xfId="55597" xr:uid="{00000000-0005-0000-0000-0000657D0000}"/>
    <cellStyle name="Normal 26 2 6 2 5" xfId="24828" xr:uid="{00000000-0005-0000-0000-0000667D0000}"/>
    <cellStyle name="Normal 26 2 6 2 6" xfId="43292" xr:uid="{00000000-0005-0000-0000-0000677D0000}"/>
    <cellStyle name="Normal 26 2 6 3" xfId="7360" xr:uid="{00000000-0005-0000-0000-0000687D0000}"/>
    <cellStyle name="Normal 26 2 6 3 2" xfId="13553" xr:uid="{00000000-0005-0000-0000-0000697D0000}"/>
    <cellStyle name="Normal 26 2 6 3 2 2" xfId="32513" xr:uid="{00000000-0005-0000-0000-00006A7D0000}"/>
    <cellStyle name="Normal 26 2 6 3 2 3" xfId="50977" xr:uid="{00000000-0005-0000-0000-00006B7D0000}"/>
    <cellStyle name="Normal 26 2 6 3 3" xfId="19705" xr:uid="{00000000-0005-0000-0000-00006C7D0000}"/>
    <cellStyle name="Normal 26 2 6 3 3 2" xfId="38665" xr:uid="{00000000-0005-0000-0000-00006D7D0000}"/>
    <cellStyle name="Normal 26 2 6 3 3 3" xfId="57129" xr:uid="{00000000-0005-0000-0000-00006E7D0000}"/>
    <cellStyle name="Normal 26 2 6 3 4" xfId="26360" xr:uid="{00000000-0005-0000-0000-00006F7D0000}"/>
    <cellStyle name="Normal 26 2 6 3 5" xfId="44824" xr:uid="{00000000-0005-0000-0000-0000707D0000}"/>
    <cellStyle name="Normal 26 2 6 4" xfId="10487" xr:uid="{00000000-0005-0000-0000-0000717D0000}"/>
    <cellStyle name="Normal 26 2 6 4 2" xfId="29447" xr:uid="{00000000-0005-0000-0000-0000727D0000}"/>
    <cellStyle name="Normal 26 2 6 4 3" xfId="47911" xr:uid="{00000000-0005-0000-0000-0000737D0000}"/>
    <cellStyle name="Normal 26 2 6 5" xfId="16639" xr:uid="{00000000-0005-0000-0000-0000747D0000}"/>
    <cellStyle name="Normal 26 2 6 5 2" xfId="35599" xr:uid="{00000000-0005-0000-0000-0000757D0000}"/>
    <cellStyle name="Normal 26 2 6 5 3" xfId="54063" xr:uid="{00000000-0005-0000-0000-0000767D0000}"/>
    <cellStyle name="Normal 26 2 6 6" xfId="23294" xr:uid="{00000000-0005-0000-0000-0000777D0000}"/>
    <cellStyle name="Normal 26 2 6 7" xfId="41758" xr:uid="{00000000-0005-0000-0000-0000787D0000}"/>
    <cellStyle name="Normal 26 2 7" xfId="5028" xr:uid="{00000000-0005-0000-0000-0000797D0000}"/>
    <cellStyle name="Normal 26 2 7 2" xfId="8126" xr:uid="{00000000-0005-0000-0000-00007A7D0000}"/>
    <cellStyle name="Normal 26 2 7 2 2" xfId="14318" xr:uid="{00000000-0005-0000-0000-00007B7D0000}"/>
    <cellStyle name="Normal 26 2 7 2 2 2" xfId="33278" xr:uid="{00000000-0005-0000-0000-00007C7D0000}"/>
    <cellStyle name="Normal 26 2 7 2 2 3" xfId="51742" xr:uid="{00000000-0005-0000-0000-00007D7D0000}"/>
    <cellStyle name="Normal 26 2 7 2 3" xfId="20470" xr:uid="{00000000-0005-0000-0000-00007E7D0000}"/>
    <cellStyle name="Normal 26 2 7 2 3 2" xfId="39430" xr:uid="{00000000-0005-0000-0000-00007F7D0000}"/>
    <cellStyle name="Normal 26 2 7 2 3 3" xfId="57894" xr:uid="{00000000-0005-0000-0000-0000807D0000}"/>
    <cellStyle name="Normal 26 2 7 2 4" xfId="27125" xr:uid="{00000000-0005-0000-0000-0000817D0000}"/>
    <cellStyle name="Normal 26 2 7 2 5" xfId="45589" xr:uid="{00000000-0005-0000-0000-0000827D0000}"/>
    <cellStyle name="Normal 26 2 7 3" xfId="11252" xr:uid="{00000000-0005-0000-0000-0000837D0000}"/>
    <cellStyle name="Normal 26 2 7 3 2" xfId="30212" xr:uid="{00000000-0005-0000-0000-0000847D0000}"/>
    <cellStyle name="Normal 26 2 7 3 3" xfId="48676" xr:uid="{00000000-0005-0000-0000-0000857D0000}"/>
    <cellStyle name="Normal 26 2 7 4" xfId="17404" xr:uid="{00000000-0005-0000-0000-0000867D0000}"/>
    <cellStyle name="Normal 26 2 7 4 2" xfId="36364" xr:uid="{00000000-0005-0000-0000-0000877D0000}"/>
    <cellStyle name="Normal 26 2 7 4 3" xfId="54828" xr:uid="{00000000-0005-0000-0000-0000887D0000}"/>
    <cellStyle name="Normal 26 2 7 5" xfId="24059" xr:uid="{00000000-0005-0000-0000-0000897D0000}"/>
    <cellStyle name="Normal 26 2 7 6" xfId="42523" xr:uid="{00000000-0005-0000-0000-00008A7D0000}"/>
    <cellStyle name="Normal 26 2 8" xfId="6591" xr:uid="{00000000-0005-0000-0000-00008B7D0000}"/>
    <cellStyle name="Normal 26 2 8 2" xfId="12784" xr:uid="{00000000-0005-0000-0000-00008C7D0000}"/>
    <cellStyle name="Normal 26 2 8 2 2" xfId="31744" xr:uid="{00000000-0005-0000-0000-00008D7D0000}"/>
    <cellStyle name="Normal 26 2 8 2 3" xfId="50208" xr:uid="{00000000-0005-0000-0000-00008E7D0000}"/>
    <cellStyle name="Normal 26 2 8 3" xfId="18936" xr:uid="{00000000-0005-0000-0000-00008F7D0000}"/>
    <cellStyle name="Normal 26 2 8 3 2" xfId="37896" xr:uid="{00000000-0005-0000-0000-0000907D0000}"/>
    <cellStyle name="Normal 26 2 8 3 3" xfId="56360" xr:uid="{00000000-0005-0000-0000-0000917D0000}"/>
    <cellStyle name="Normal 26 2 8 4" xfId="25591" xr:uid="{00000000-0005-0000-0000-0000927D0000}"/>
    <cellStyle name="Normal 26 2 8 5" xfId="44055" xr:uid="{00000000-0005-0000-0000-0000937D0000}"/>
    <cellStyle name="Normal 26 2 9" xfId="9718" xr:uid="{00000000-0005-0000-0000-0000947D0000}"/>
    <cellStyle name="Normal 26 2 9 2" xfId="28678" xr:uid="{00000000-0005-0000-0000-0000957D0000}"/>
    <cellStyle name="Normal 26 2 9 3" xfId="47142" xr:uid="{00000000-0005-0000-0000-0000967D0000}"/>
    <cellStyle name="Normal 26 3" xfId="2823" xr:uid="{00000000-0005-0000-0000-0000977D0000}"/>
    <cellStyle name="Normal 26 3 2" xfId="4201" xr:uid="{00000000-0005-0000-0000-0000987D0000}"/>
    <cellStyle name="Normal 26 3 2 2" xfId="5815" xr:uid="{00000000-0005-0000-0000-0000997D0000}"/>
    <cellStyle name="Normal 26 3 2 2 2" xfId="8900" xr:uid="{00000000-0005-0000-0000-00009A7D0000}"/>
    <cellStyle name="Normal 26 3 2 2 2 2" xfId="15092" xr:uid="{00000000-0005-0000-0000-00009B7D0000}"/>
    <cellStyle name="Normal 26 3 2 2 2 2 2" xfId="34052" xr:uid="{00000000-0005-0000-0000-00009C7D0000}"/>
    <cellStyle name="Normal 26 3 2 2 2 2 3" xfId="52516" xr:uid="{00000000-0005-0000-0000-00009D7D0000}"/>
    <cellStyle name="Normal 26 3 2 2 2 3" xfId="21244" xr:uid="{00000000-0005-0000-0000-00009E7D0000}"/>
    <cellStyle name="Normal 26 3 2 2 2 3 2" xfId="40204" xr:uid="{00000000-0005-0000-0000-00009F7D0000}"/>
    <cellStyle name="Normal 26 3 2 2 2 3 3" xfId="58668" xr:uid="{00000000-0005-0000-0000-0000A07D0000}"/>
    <cellStyle name="Normal 26 3 2 2 2 4" xfId="27899" xr:uid="{00000000-0005-0000-0000-0000A17D0000}"/>
    <cellStyle name="Normal 26 3 2 2 2 5" xfId="46363" xr:uid="{00000000-0005-0000-0000-0000A27D0000}"/>
    <cellStyle name="Normal 26 3 2 2 3" xfId="12026" xr:uid="{00000000-0005-0000-0000-0000A37D0000}"/>
    <cellStyle name="Normal 26 3 2 2 3 2" xfId="30986" xr:uid="{00000000-0005-0000-0000-0000A47D0000}"/>
    <cellStyle name="Normal 26 3 2 2 3 3" xfId="49450" xr:uid="{00000000-0005-0000-0000-0000A57D0000}"/>
    <cellStyle name="Normal 26 3 2 2 4" xfId="18178" xr:uid="{00000000-0005-0000-0000-0000A67D0000}"/>
    <cellStyle name="Normal 26 3 2 2 4 2" xfId="37138" xr:uid="{00000000-0005-0000-0000-0000A77D0000}"/>
    <cellStyle name="Normal 26 3 2 2 4 3" xfId="55602" xr:uid="{00000000-0005-0000-0000-0000A87D0000}"/>
    <cellStyle name="Normal 26 3 2 2 5" xfId="24833" xr:uid="{00000000-0005-0000-0000-0000A97D0000}"/>
    <cellStyle name="Normal 26 3 2 2 6" xfId="43297" xr:uid="{00000000-0005-0000-0000-0000AA7D0000}"/>
    <cellStyle name="Normal 26 3 2 3" xfId="7365" xr:uid="{00000000-0005-0000-0000-0000AB7D0000}"/>
    <cellStyle name="Normal 26 3 2 3 2" xfId="13558" xr:uid="{00000000-0005-0000-0000-0000AC7D0000}"/>
    <cellStyle name="Normal 26 3 2 3 2 2" xfId="32518" xr:uid="{00000000-0005-0000-0000-0000AD7D0000}"/>
    <cellStyle name="Normal 26 3 2 3 2 3" xfId="50982" xr:uid="{00000000-0005-0000-0000-0000AE7D0000}"/>
    <cellStyle name="Normal 26 3 2 3 3" xfId="19710" xr:uid="{00000000-0005-0000-0000-0000AF7D0000}"/>
    <cellStyle name="Normal 26 3 2 3 3 2" xfId="38670" xr:uid="{00000000-0005-0000-0000-0000B07D0000}"/>
    <cellStyle name="Normal 26 3 2 3 3 3" xfId="57134" xr:uid="{00000000-0005-0000-0000-0000B17D0000}"/>
    <cellStyle name="Normal 26 3 2 3 4" xfId="26365" xr:uid="{00000000-0005-0000-0000-0000B27D0000}"/>
    <cellStyle name="Normal 26 3 2 3 5" xfId="44829" xr:uid="{00000000-0005-0000-0000-0000B37D0000}"/>
    <cellStyle name="Normal 26 3 2 4" xfId="10492" xr:uid="{00000000-0005-0000-0000-0000B47D0000}"/>
    <cellStyle name="Normal 26 3 2 4 2" xfId="29452" xr:uid="{00000000-0005-0000-0000-0000B57D0000}"/>
    <cellStyle name="Normal 26 3 2 4 3" xfId="47916" xr:uid="{00000000-0005-0000-0000-0000B67D0000}"/>
    <cellStyle name="Normal 26 3 2 5" xfId="16644" xr:uid="{00000000-0005-0000-0000-0000B77D0000}"/>
    <cellStyle name="Normal 26 3 2 5 2" xfId="35604" xr:uid="{00000000-0005-0000-0000-0000B87D0000}"/>
    <cellStyle name="Normal 26 3 2 5 3" xfId="54068" xr:uid="{00000000-0005-0000-0000-0000B97D0000}"/>
    <cellStyle name="Normal 26 3 2 6" xfId="23299" xr:uid="{00000000-0005-0000-0000-0000BA7D0000}"/>
    <cellStyle name="Normal 26 3 2 7" xfId="41763" xr:uid="{00000000-0005-0000-0000-0000BB7D0000}"/>
    <cellStyle name="Normal 26 3 3" xfId="5033" xr:uid="{00000000-0005-0000-0000-0000BC7D0000}"/>
    <cellStyle name="Normal 26 3 3 2" xfId="8131" xr:uid="{00000000-0005-0000-0000-0000BD7D0000}"/>
    <cellStyle name="Normal 26 3 3 2 2" xfId="14323" xr:uid="{00000000-0005-0000-0000-0000BE7D0000}"/>
    <cellStyle name="Normal 26 3 3 2 2 2" xfId="33283" xr:uid="{00000000-0005-0000-0000-0000BF7D0000}"/>
    <cellStyle name="Normal 26 3 3 2 2 3" xfId="51747" xr:uid="{00000000-0005-0000-0000-0000C07D0000}"/>
    <cellStyle name="Normal 26 3 3 2 3" xfId="20475" xr:uid="{00000000-0005-0000-0000-0000C17D0000}"/>
    <cellStyle name="Normal 26 3 3 2 3 2" xfId="39435" xr:uid="{00000000-0005-0000-0000-0000C27D0000}"/>
    <cellStyle name="Normal 26 3 3 2 3 3" xfId="57899" xr:uid="{00000000-0005-0000-0000-0000C37D0000}"/>
    <cellStyle name="Normal 26 3 3 2 4" xfId="27130" xr:uid="{00000000-0005-0000-0000-0000C47D0000}"/>
    <cellStyle name="Normal 26 3 3 2 5" xfId="45594" xr:uid="{00000000-0005-0000-0000-0000C57D0000}"/>
    <cellStyle name="Normal 26 3 3 3" xfId="11257" xr:uid="{00000000-0005-0000-0000-0000C67D0000}"/>
    <cellStyle name="Normal 26 3 3 3 2" xfId="30217" xr:uid="{00000000-0005-0000-0000-0000C77D0000}"/>
    <cellStyle name="Normal 26 3 3 3 3" xfId="48681" xr:uid="{00000000-0005-0000-0000-0000C87D0000}"/>
    <cellStyle name="Normal 26 3 3 4" xfId="17409" xr:uid="{00000000-0005-0000-0000-0000C97D0000}"/>
    <cellStyle name="Normal 26 3 3 4 2" xfId="36369" xr:uid="{00000000-0005-0000-0000-0000CA7D0000}"/>
    <cellStyle name="Normal 26 3 3 4 3" xfId="54833" xr:uid="{00000000-0005-0000-0000-0000CB7D0000}"/>
    <cellStyle name="Normal 26 3 3 5" xfId="24064" xr:uid="{00000000-0005-0000-0000-0000CC7D0000}"/>
    <cellStyle name="Normal 26 3 3 6" xfId="42528" xr:uid="{00000000-0005-0000-0000-0000CD7D0000}"/>
    <cellStyle name="Normal 26 3 4" xfId="6596" xr:uid="{00000000-0005-0000-0000-0000CE7D0000}"/>
    <cellStyle name="Normal 26 3 4 2" xfId="12789" xr:uid="{00000000-0005-0000-0000-0000CF7D0000}"/>
    <cellStyle name="Normal 26 3 4 2 2" xfId="31749" xr:uid="{00000000-0005-0000-0000-0000D07D0000}"/>
    <cellStyle name="Normal 26 3 4 2 3" xfId="50213" xr:uid="{00000000-0005-0000-0000-0000D17D0000}"/>
    <cellStyle name="Normal 26 3 4 3" xfId="18941" xr:uid="{00000000-0005-0000-0000-0000D27D0000}"/>
    <cellStyle name="Normal 26 3 4 3 2" xfId="37901" xr:uid="{00000000-0005-0000-0000-0000D37D0000}"/>
    <cellStyle name="Normal 26 3 4 3 3" xfId="56365" xr:uid="{00000000-0005-0000-0000-0000D47D0000}"/>
    <cellStyle name="Normal 26 3 4 4" xfId="25596" xr:uid="{00000000-0005-0000-0000-0000D57D0000}"/>
    <cellStyle name="Normal 26 3 4 5" xfId="44060" xr:uid="{00000000-0005-0000-0000-0000D67D0000}"/>
    <cellStyle name="Normal 26 3 5" xfId="9723" xr:uid="{00000000-0005-0000-0000-0000D77D0000}"/>
    <cellStyle name="Normal 26 3 5 2" xfId="28683" xr:uid="{00000000-0005-0000-0000-0000D87D0000}"/>
    <cellStyle name="Normal 26 3 5 3" xfId="47147" xr:uid="{00000000-0005-0000-0000-0000D97D0000}"/>
    <cellStyle name="Normal 26 3 6" xfId="15875" xr:uid="{00000000-0005-0000-0000-0000DA7D0000}"/>
    <cellStyle name="Normal 26 3 6 2" xfId="34835" xr:uid="{00000000-0005-0000-0000-0000DB7D0000}"/>
    <cellStyle name="Normal 26 3 6 3" xfId="53299" xr:uid="{00000000-0005-0000-0000-0000DC7D0000}"/>
    <cellStyle name="Normal 26 3 7" xfId="22530" xr:uid="{00000000-0005-0000-0000-0000DD7D0000}"/>
    <cellStyle name="Normal 26 3 8" xfId="40994" xr:uid="{00000000-0005-0000-0000-0000DE7D0000}"/>
    <cellStyle name="Normal 26 4" xfId="2824" xr:uid="{00000000-0005-0000-0000-0000DF7D0000}"/>
    <cellStyle name="Normal 26 4 2" xfId="4202" xr:uid="{00000000-0005-0000-0000-0000E07D0000}"/>
    <cellStyle name="Normal 26 4 2 2" xfId="5816" xr:uid="{00000000-0005-0000-0000-0000E17D0000}"/>
    <cellStyle name="Normal 26 4 2 2 2" xfId="8901" xr:uid="{00000000-0005-0000-0000-0000E27D0000}"/>
    <cellStyle name="Normal 26 4 2 2 2 2" xfId="15093" xr:uid="{00000000-0005-0000-0000-0000E37D0000}"/>
    <cellStyle name="Normal 26 4 2 2 2 2 2" xfId="34053" xr:uid="{00000000-0005-0000-0000-0000E47D0000}"/>
    <cellStyle name="Normal 26 4 2 2 2 2 3" xfId="52517" xr:uid="{00000000-0005-0000-0000-0000E57D0000}"/>
    <cellStyle name="Normal 26 4 2 2 2 3" xfId="21245" xr:uid="{00000000-0005-0000-0000-0000E67D0000}"/>
    <cellStyle name="Normal 26 4 2 2 2 3 2" xfId="40205" xr:uid="{00000000-0005-0000-0000-0000E77D0000}"/>
    <cellStyle name="Normal 26 4 2 2 2 3 3" xfId="58669" xr:uid="{00000000-0005-0000-0000-0000E87D0000}"/>
    <cellStyle name="Normal 26 4 2 2 2 4" xfId="27900" xr:uid="{00000000-0005-0000-0000-0000E97D0000}"/>
    <cellStyle name="Normal 26 4 2 2 2 5" xfId="46364" xr:uid="{00000000-0005-0000-0000-0000EA7D0000}"/>
    <cellStyle name="Normal 26 4 2 2 3" xfId="12027" xr:uid="{00000000-0005-0000-0000-0000EB7D0000}"/>
    <cellStyle name="Normal 26 4 2 2 3 2" xfId="30987" xr:uid="{00000000-0005-0000-0000-0000EC7D0000}"/>
    <cellStyle name="Normal 26 4 2 2 3 3" xfId="49451" xr:uid="{00000000-0005-0000-0000-0000ED7D0000}"/>
    <cellStyle name="Normal 26 4 2 2 4" xfId="18179" xr:uid="{00000000-0005-0000-0000-0000EE7D0000}"/>
    <cellStyle name="Normal 26 4 2 2 4 2" xfId="37139" xr:uid="{00000000-0005-0000-0000-0000EF7D0000}"/>
    <cellStyle name="Normal 26 4 2 2 4 3" xfId="55603" xr:uid="{00000000-0005-0000-0000-0000F07D0000}"/>
    <cellStyle name="Normal 26 4 2 2 5" xfId="24834" xr:uid="{00000000-0005-0000-0000-0000F17D0000}"/>
    <cellStyle name="Normal 26 4 2 2 6" xfId="43298" xr:uid="{00000000-0005-0000-0000-0000F27D0000}"/>
    <cellStyle name="Normal 26 4 2 3" xfId="7366" xr:uid="{00000000-0005-0000-0000-0000F37D0000}"/>
    <cellStyle name="Normal 26 4 2 3 2" xfId="13559" xr:uid="{00000000-0005-0000-0000-0000F47D0000}"/>
    <cellStyle name="Normal 26 4 2 3 2 2" xfId="32519" xr:uid="{00000000-0005-0000-0000-0000F57D0000}"/>
    <cellStyle name="Normal 26 4 2 3 2 3" xfId="50983" xr:uid="{00000000-0005-0000-0000-0000F67D0000}"/>
    <cellStyle name="Normal 26 4 2 3 3" xfId="19711" xr:uid="{00000000-0005-0000-0000-0000F77D0000}"/>
    <cellStyle name="Normal 26 4 2 3 3 2" xfId="38671" xr:uid="{00000000-0005-0000-0000-0000F87D0000}"/>
    <cellStyle name="Normal 26 4 2 3 3 3" xfId="57135" xr:uid="{00000000-0005-0000-0000-0000F97D0000}"/>
    <cellStyle name="Normal 26 4 2 3 4" xfId="26366" xr:uid="{00000000-0005-0000-0000-0000FA7D0000}"/>
    <cellStyle name="Normal 26 4 2 3 5" xfId="44830" xr:uid="{00000000-0005-0000-0000-0000FB7D0000}"/>
    <cellStyle name="Normal 26 4 2 4" xfId="10493" xr:uid="{00000000-0005-0000-0000-0000FC7D0000}"/>
    <cellStyle name="Normal 26 4 2 4 2" xfId="29453" xr:uid="{00000000-0005-0000-0000-0000FD7D0000}"/>
    <cellStyle name="Normal 26 4 2 4 3" xfId="47917" xr:uid="{00000000-0005-0000-0000-0000FE7D0000}"/>
    <cellStyle name="Normal 26 4 2 5" xfId="16645" xr:uid="{00000000-0005-0000-0000-0000FF7D0000}"/>
    <cellStyle name="Normal 26 4 2 5 2" xfId="35605" xr:uid="{00000000-0005-0000-0000-0000007E0000}"/>
    <cellStyle name="Normal 26 4 2 5 3" xfId="54069" xr:uid="{00000000-0005-0000-0000-0000017E0000}"/>
    <cellStyle name="Normal 26 4 2 6" xfId="23300" xr:uid="{00000000-0005-0000-0000-0000027E0000}"/>
    <cellStyle name="Normal 26 4 2 7" xfId="41764" xr:uid="{00000000-0005-0000-0000-0000037E0000}"/>
    <cellStyle name="Normal 26 4 3" xfId="5034" xr:uid="{00000000-0005-0000-0000-0000047E0000}"/>
    <cellStyle name="Normal 26 4 3 2" xfId="8132" xr:uid="{00000000-0005-0000-0000-0000057E0000}"/>
    <cellStyle name="Normal 26 4 3 2 2" xfId="14324" xr:uid="{00000000-0005-0000-0000-0000067E0000}"/>
    <cellStyle name="Normal 26 4 3 2 2 2" xfId="33284" xr:uid="{00000000-0005-0000-0000-0000077E0000}"/>
    <cellStyle name="Normal 26 4 3 2 2 3" xfId="51748" xr:uid="{00000000-0005-0000-0000-0000087E0000}"/>
    <cellStyle name="Normal 26 4 3 2 3" xfId="20476" xr:uid="{00000000-0005-0000-0000-0000097E0000}"/>
    <cellStyle name="Normal 26 4 3 2 3 2" xfId="39436" xr:uid="{00000000-0005-0000-0000-00000A7E0000}"/>
    <cellStyle name="Normal 26 4 3 2 3 3" xfId="57900" xr:uid="{00000000-0005-0000-0000-00000B7E0000}"/>
    <cellStyle name="Normal 26 4 3 2 4" xfId="27131" xr:uid="{00000000-0005-0000-0000-00000C7E0000}"/>
    <cellStyle name="Normal 26 4 3 2 5" xfId="45595" xr:uid="{00000000-0005-0000-0000-00000D7E0000}"/>
    <cellStyle name="Normal 26 4 3 3" xfId="11258" xr:uid="{00000000-0005-0000-0000-00000E7E0000}"/>
    <cellStyle name="Normal 26 4 3 3 2" xfId="30218" xr:uid="{00000000-0005-0000-0000-00000F7E0000}"/>
    <cellStyle name="Normal 26 4 3 3 3" xfId="48682" xr:uid="{00000000-0005-0000-0000-0000107E0000}"/>
    <cellStyle name="Normal 26 4 3 4" xfId="17410" xr:uid="{00000000-0005-0000-0000-0000117E0000}"/>
    <cellStyle name="Normal 26 4 3 4 2" xfId="36370" xr:uid="{00000000-0005-0000-0000-0000127E0000}"/>
    <cellStyle name="Normal 26 4 3 4 3" xfId="54834" xr:uid="{00000000-0005-0000-0000-0000137E0000}"/>
    <cellStyle name="Normal 26 4 3 5" xfId="24065" xr:uid="{00000000-0005-0000-0000-0000147E0000}"/>
    <cellStyle name="Normal 26 4 3 6" xfId="42529" xr:uid="{00000000-0005-0000-0000-0000157E0000}"/>
    <cellStyle name="Normal 26 4 4" xfId="6597" xr:uid="{00000000-0005-0000-0000-0000167E0000}"/>
    <cellStyle name="Normal 26 4 4 2" xfId="12790" xr:uid="{00000000-0005-0000-0000-0000177E0000}"/>
    <cellStyle name="Normal 26 4 4 2 2" xfId="31750" xr:uid="{00000000-0005-0000-0000-0000187E0000}"/>
    <cellStyle name="Normal 26 4 4 2 3" xfId="50214" xr:uid="{00000000-0005-0000-0000-0000197E0000}"/>
    <cellStyle name="Normal 26 4 4 3" xfId="18942" xr:uid="{00000000-0005-0000-0000-00001A7E0000}"/>
    <cellStyle name="Normal 26 4 4 3 2" xfId="37902" xr:uid="{00000000-0005-0000-0000-00001B7E0000}"/>
    <cellStyle name="Normal 26 4 4 3 3" xfId="56366" xr:uid="{00000000-0005-0000-0000-00001C7E0000}"/>
    <cellStyle name="Normal 26 4 4 4" xfId="25597" xr:uid="{00000000-0005-0000-0000-00001D7E0000}"/>
    <cellStyle name="Normal 26 4 4 5" xfId="44061" xr:uid="{00000000-0005-0000-0000-00001E7E0000}"/>
    <cellStyle name="Normal 26 4 5" xfId="9724" xr:uid="{00000000-0005-0000-0000-00001F7E0000}"/>
    <cellStyle name="Normal 26 4 5 2" xfId="28684" xr:uid="{00000000-0005-0000-0000-0000207E0000}"/>
    <cellStyle name="Normal 26 4 5 3" xfId="47148" xr:uid="{00000000-0005-0000-0000-0000217E0000}"/>
    <cellStyle name="Normal 26 4 6" xfId="15876" xr:uid="{00000000-0005-0000-0000-0000227E0000}"/>
    <cellStyle name="Normal 26 4 6 2" xfId="34836" xr:uid="{00000000-0005-0000-0000-0000237E0000}"/>
    <cellStyle name="Normal 26 4 6 3" xfId="53300" xr:uid="{00000000-0005-0000-0000-0000247E0000}"/>
    <cellStyle name="Normal 26 4 7" xfId="22531" xr:uid="{00000000-0005-0000-0000-0000257E0000}"/>
    <cellStyle name="Normal 26 4 8" xfId="40995" xr:uid="{00000000-0005-0000-0000-0000267E0000}"/>
    <cellStyle name="Normal 26 5" xfId="2825" xr:uid="{00000000-0005-0000-0000-0000277E0000}"/>
    <cellStyle name="Normal 26 5 2" xfId="4203" xr:uid="{00000000-0005-0000-0000-0000287E0000}"/>
    <cellStyle name="Normal 26 5 2 2" xfId="5817" xr:uid="{00000000-0005-0000-0000-0000297E0000}"/>
    <cellStyle name="Normal 26 5 2 2 2" xfId="8902" xr:uid="{00000000-0005-0000-0000-00002A7E0000}"/>
    <cellStyle name="Normal 26 5 2 2 2 2" xfId="15094" xr:uid="{00000000-0005-0000-0000-00002B7E0000}"/>
    <cellStyle name="Normal 26 5 2 2 2 2 2" xfId="34054" xr:uid="{00000000-0005-0000-0000-00002C7E0000}"/>
    <cellStyle name="Normal 26 5 2 2 2 2 3" xfId="52518" xr:uid="{00000000-0005-0000-0000-00002D7E0000}"/>
    <cellStyle name="Normal 26 5 2 2 2 3" xfId="21246" xr:uid="{00000000-0005-0000-0000-00002E7E0000}"/>
    <cellStyle name="Normal 26 5 2 2 2 3 2" xfId="40206" xr:uid="{00000000-0005-0000-0000-00002F7E0000}"/>
    <cellStyle name="Normal 26 5 2 2 2 3 3" xfId="58670" xr:uid="{00000000-0005-0000-0000-0000307E0000}"/>
    <cellStyle name="Normal 26 5 2 2 2 4" xfId="27901" xr:uid="{00000000-0005-0000-0000-0000317E0000}"/>
    <cellStyle name="Normal 26 5 2 2 2 5" xfId="46365" xr:uid="{00000000-0005-0000-0000-0000327E0000}"/>
    <cellStyle name="Normal 26 5 2 2 3" xfId="12028" xr:uid="{00000000-0005-0000-0000-0000337E0000}"/>
    <cellStyle name="Normal 26 5 2 2 3 2" xfId="30988" xr:uid="{00000000-0005-0000-0000-0000347E0000}"/>
    <cellStyle name="Normal 26 5 2 2 3 3" xfId="49452" xr:uid="{00000000-0005-0000-0000-0000357E0000}"/>
    <cellStyle name="Normal 26 5 2 2 4" xfId="18180" xr:uid="{00000000-0005-0000-0000-0000367E0000}"/>
    <cellStyle name="Normal 26 5 2 2 4 2" xfId="37140" xr:uid="{00000000-0005-0000-0000-0000377E0000}"/>
    <cellStyle name="Normal 26 5 2 2 4 3" xfId="55604" xr:uid="{00000000-0005-0000-0000-0000387E0000}"/>
    <cellStyle name="Normal 26 5 2 2 5" xfId="24835" xr:uid="{00000000-0005-0000-0000-0000397E0000}"/>
    <cellStyle name="Normal 26 5 2 2 6" xfId="43299" xr:uid="{00000000-0005-0000-0000-00003A7E0000}"/>
    <cellStyle name="Normal 26 5 2 3" xfId="7367" xr:uid="{00000000-0005-0000-0000-00003B7E0000}"/>
    <cellStyle name="Normal 26 5 2 3 2" xfId="13560" xr:uid="{00000000-0005-0000-0000-00003C7E0000}"/>
    <cellStyle name="Normal 26 5 2 3 2 2" xfId="32520" xr:uid="{00000000-0005-0000-0000-00003D7E0000}"/>
    <cellStyle name="Normal 26 5 2 3 2 3" xfId="50984" xr:uid="{00000000-0005-0000-0000-00003E7E0000}"/>
    <cellStyle name="Normal 26 5 2 3 3" xfId="19712" xr:uid="{00000000-0005-0000-0000-00003F7E0000}"/>
    <cellStyle name="Normal 26 5 2 3 3 2" xfId="38672" xr:uid="{00000000-0005-0000-0000-0000407E0000}"/>
    <cellStyle name="Normal 26 5 2 3 3 3" xfId="57136" xr:uid="{00000000-0005-0000-0000-0000417E0000}"/>
    <cellStyle name="Normal 26 5 2 3 4" xfId="26367" xr:uid="{00000000-0005-0000-0000-0000427E0000}"/>
    <cellStyle name="Normal 26 5 2 3 5" xfId="44831" xr:uid="{00000000-0005-0000-0000-0000437E0000}"/>
    <cellStyle name="Normal 26 5 2 4" xfId="10494" xr:uid="{00000000-0005-0000-0000-0000447E0000}"/>
    <cellStyle name="Normal 26 5 2 4 2" xfId="29454" xr:uid="{00000000-0005-0000-0000-0000457E0000}"/>
    <cellStyle name="Normal 26 5 2 4 3" xfId="47918" xr:uid="{00000000-0005-0000-0000-0000467E0000}"/>
    <cellStyle name="Normal 26 5 2 5" xfId="16646" xr:uid="{00000000-0005-0000-0000-0000477E0000}"/>
    <cellStyle name="Normal 26 5 2 5 2" xfId="35606" xr:uid="{00000000-0005-0000-0000-0000487E0000}"/>
    <cellStyle name="Normal 26 5 2 5 3" xfId="54070" xr:uid="{00000000-0005-0000-0000-0000497E0000}"/>
    <cellStyle name="Normal 26 5 2 6" xfId="23301" xr:uid="{00000000-0005-0000-0000-00004A7E0000}"/>
    <cellStyle name="Normal 26 5 2 7" xfId="41765" xr:uid="{00000000-0005-0000-0000-00004B7E0000}"/>
    <cellStyle name="Normal 26 5 3" xfId="5035" xr:uid="{00000000-0005-0000-0000-00004C7E0000}"/>
    <cellStyle name="Normal 26 5 3 2" xfId="8133" xr:uid="{00000000-0005-0000-0000-00004D7E0000}"/>
    <cellStyle name="Normal 26 5 3 2 2" xfId="14325" xr:uid="{00000000-0005-0000-0000-00004E7E0000}"/>
    <cellStyle name="Normal 26 5 3 2 2 2" xfId="33285" xr:uid="{00000000-0005-0000-0000-00004F7E0000}"/>
    <cellStyle name="Normal 26 5 3 2 2 3" xfId="51749" xr:uid="{00000000-0005-0000-0000-0000507E0000}"/>
    <cellStyle name="Normal 26 5 3 2 3" xfId="20477" xr:uid="{00000000-0005-0000-0000-0000517E0000}"/>
    <cellStyle name="Normal 26 5 3 2 3 2" xfId="39437" xr:uid="{00000000-0005-0000-0000-0000527E0000}"/>
    <cellStyle name="Normal 26 5 3 2 3 3" xfId="57901" xr:uid="{00000000-0005-0000-0000-0000537E0000}"/>
    <cellStyle name="Normal 26 5 3 2 4" xfId="27132" xr:uid="{00000000-0005-0000-0000-0000547E0000}"/>
    <cellStyle name="Normal 26 5 3 2 5" xfId="45596" xr:uid="{00000000-0005-0000-0000-0000557E0000}"/>
    <cellStyle name="Normal 26 5 3 3" xfId="11259" xr:uid="{00000000-0005-0000-0000-0000567E0000}"/>
    <cellStyle name="Normal 26 5 3 3 2" xfId="30219" xr:uid="{00000000-0005-0000-0000-0000577E0000}"/>
    <cellStyle name="Normal 26 5 3 3 3" xfId="48683" xr:uid="{00000000-0005-0000-0000-0000587E0000}"/>
    <cellStyle name="Normal 26 5 3 4" xfId="17411" xr:uid="{00000000-0005-0000-0000-0000597E0000}"/>
    <cellStyle name="Normal 26 5 3 4 2" xfId="36371" xr:uid="{00000000-0005-0000-0000-00005A7E0000}"/>
    <cellStyle name="Normal 26 5 3 4 3" xfId="54835" xr:uid="{00000000-0005-0000-0000-00005B7E0000}"/>
    <cellStyle name="Normal 26 5 3 5" xfId="24066" xr:uid="{00000000-0005-0000-0000-00005C7E0000}"/>
    <cellStyle name="Normal 26 5 3 6" xfId="42530" xr:uid="{00000000-0005-0000-0000-00005D7E0000}"/>
    <cellStyle name="Normal 26 5 4" xfId="6598" xr:uid="{00000000-0005-0000-0000-00005E7E0000}"/>
    <cellStyle name="Normal 26 5 4 2" xfId="12791" xr:uid="{00000000-0005-0000-0000-00005F7E0000}"/>
    <cellStyle name="Normal 26 5 4 2 2" xfId="31751" xr:uid="{00000000-0005-0000-0000-0000607E0000}"/>
    <cellStyle name="Normal 26 5 4 2 3" xfId="50215" xr:uid="{00000000-0005-0000-0000-0000617E0000}"/>
    <cellStyle name="Normal 26 5 4 3" xfId="18943" xr:uid="{00000000-0005-0000-0000-0000627E0000}"/>
    <cellStyle name="Normal 26 5 4 3 2" xfId="37903" xr:uid="{00000000-0005-0000-0000-0000637E0000}"/>
    <cellStyle name="Normal 26 5 4 3 3" xfId="56367" xr:uid="{00000000-0005-0000-0000-0000647E0000}"/>
    <cellStyle name="Normal 26 5 4 4" xfId="25598" xr:uid="{00000000-0005-0000-0000-0000657E0000}"/>
    <cellStyle name="Normal 26 5 4 5" xfId="44062" xr:uid="{00000000-0005-0000-0000-0000667E0000}"/>
    <cellStyle name="Normal 26 5 5" xfId="9725" xr:uid="{00000000-0005-0000-0000-0000677E0000}"/>
    <cellStyle name="Normal 26 5 5 2" xfId="28685" xr:uid="{00000000-0005-0000-0000-0000687E0000}"/>
    <cellStyle name="Normal 26 5 5 3" xfId="47149" xr:uid="{00000000-0005-0000-0000-0000697E0000}"/>
    <cellStyle name="Normal 26 5 6" xfId="15877" xr:uid="{00000000-0005-0000-0000-00006A7E0000}"/>
    <cellStyle name="Normal 26 5 6 2" xfId="34837" xr:uid="{00000000-0005-0000-0000-00006B7E0000}"/>
    <cellStyle name="Normal 26 5 6 3" xfId="53301" xr:uid="{00000000-0005-0000-0000-00006C7E0000}"/>
    <cellStyle name="Normal 26 5 7" xfId="22532" xr:uid="{00000000-0005-0000-0000-00006D7E0000}"/>
    <cellStyle name="Normal 26 5 8" xfId="40996" xr:uid="{00000000-0005-0000-0000-00006E7E0000}"/>
    <cellStyle name="Normal 26 6" xfId="2826" xr:uid="{00000000-0005-0000-0000-00006F7E0000}"/>
    <cellStyle name="Normal 26 6 2" xfId="4204" xr:uid="{00000000-0005-0000-0000-0000707E0000}"/>
    <cellStyle name="Normal 26 6 2 2" xfId="5818" xr:uid="{00000000-0005-0000-0000-0000717E0000}"/>
    <cellStyle name="Normal 26 6 2 2 2" xfId="8903" xr:uid="{00000000-0005-0000-0000-0000727E0000}"/>
    <cellStyle name="Normal 26 6 2 2 2 2" xfId="15095" xr:uid="{00000000-0005-0000-0000-0000737E0000}"/>
    <cellStyle name="Normal 26 6 2 2 2 2 2" xfId="34055" xr:uid="{00000000-0005-0000-0000-0000747E0000}"/>
    <cellStyle name="Normal 26 6 2 2 2 2 3" xfId="52519" xr:uid="{00000000-0005-0000-0000-0000757E0000}"/>
    <cellStyle name="Normal 26 6 2 2 2 3" xfId="21247" xr:uid="{00000000-0005-0000-0000-0000767E0000}"/>
    <cellStyle name="Normal 26 6 2 2 2 3 2" xfId="40207" xr:uid="{00000000-0005-0000-0000-0000777E0000}"/>
    <cellStyle name="Normal 26 6 2 2 2 3 3" xfId="58671" xr:uid="{00000000-0005-0000-0000-0000787E0000}"/>
    <cellStyle name="Normal 26 6 2 2 2 4" xfId="27902" xr:uid="{00000000-0005-0000-0000-0000797E0000}"/>
    <cellStyle name="Normal 26 6 2 2 2 5" xfId="46366" xr:uid="{00000000-0005-0000-0000-00007A7E0000}"/>
    <cellStyle name="Normal 26 6 2 2 3" xfId="12029" xr:uid="{00000000-0005-0000-0000-00007B7E0000}"/>
    <cellStyle name="Normal 26 6 2 2 3 2" xfId="30989" xr:uid="{00000000-0005-0000-0000-00007C7E0000}"/>
    <cellStyle name="Normal 26 6 2 2 3 3" xfId="49453" xr:uid="{00000000-0005-0000-0000-00007D7E0000}"/>
    <cellStyle name="Normal 26 6 2 2 4" xfId="18181" xr:uid="{00000000-0005-0000-0000-00007E7E0000}"/>
    <cellStyle name="Normal 26 6 2 2 4 2" xfId="37141" xr:uid="{00000000-0005-0000-0000-00007F7E0000}"/>
    <cellStyle name="Normal 26 6 2 2 4 3" xfId="55605" xr:uid="{00000000-0005-0000-0000-0000807E0000}"/>
    <cellStyle name="Normal 26 6 2 2 5" xfId="24836" xr:uid="{00000000-0005-0000-0000-0000817E0000}"/>
    <cellStyle name="Normal 26 6 2 2 6" xfId="43300" xr:uid="{00000000-0005-0000-0000-0000827E0000}"/>
    <cellStyle name="Normal 26 6 2 3" xfId="7368" xr:uid="{00000000-0005-0000-0000-0000837E0000}"/>
    <cellStyle name="Normal 26 6 2 3 2" xfId="13561" xr:uid="{00000000-0005-0000-0000-0000847E0000}"/>
    <cellStyle name="Normal 26 6 2 3 2 2" xfId="32521" xr:uid="{00000000-0005-0000-0000-0000857E0000}"/>
    <cellStyle name="Normal 26 6 2 3 2 3" xfId="50985" xr:uid="{00000000-0005-0000-0000-0000867E0000}"/>
    <cellStyle name="Normal 26 6 2 3 3" xfId="19713" xr:uid="{00000000-0005-0000-0000-0000877E0000}"/>
    <cellStyle name="Normal 26 6 2 3 3 2" xfId="38673" xr:uid="{00000000-0005-0000-0000-0000887E0000}"/>
    <cellStyle name="Normal 26 6 2 3 3 3" xfId="57137" xr:uid="{00000000-0005-0000-0000-0000897E0000}"/>
    <cellStyle name="Normal 26 6 2 3 4" xfId="26368" xr:uid="{00000000-0005-0000-0000-00008A7E0000}"/>
    <cellStyle name="Normal 26 6 2 3 5" xfId="44832" xr:uid="{00000000-0005-0000-0000-00008B7E0000}"/>
    <cellStyle name="Normal 26 6 2 4" xfId="10495" xr:uid="{00000000-0005-0000-0000-00008C7E0000}"/>
    <cellStyle name="Normal 26 6 2 4 2" xfId="29455" xr:uid="{00000000-0005-0000-0000-00008D7E0000}"/>
    <cellStyle name="Normal 26 6 2 4 3" xfId="47919" xr:uid="{00000000-0005-0000-0000-00008E7E0000}"/>
    <cellStyle name="Normal 26 6 2 5" xfId="16647" xr:uid="{00000000-0005-0000-0000-00008F7E0000}"/>
    <cellStyle name="Normal 26 6 2 5 2" xfId="35607" xr:uid="{00000000-0005-0000-0000-0000907E0000}"/>
    <cellStyle name="Normal 26 6 2 5 3" xfId="54071" xr:uid="{00000000-0005-0000-0000-0000917E0000}"/>
    <cellStyle name="Normal 26 6 2 6" xfId="23302" xr:uid="{00000000-0005-0000-0000-0000927E0000}"/>
    <cellStyle name="Normal 26 6 2 7" xfId="41766" xr:uid="{00000000-0005-0000-0000-0000937E0000}"/>
    <cellStyle name="Normal 26 6 3" xfId="5036" xr:uid="{00000000-0005-0000-0000-0000947E0000}"/>
    <cellStyle name="Normal 26 6 3 2" xfId="8134" xr:uid="{00000000-0005-0000-0000-0000957E0000}"/>
    <cellStyle name="Normal 26 6 3 2 2" xfId="14326" xr:uid="{00000000-0005-0000-0000-0000967E0000}"/>
    <cellStyle name="Normal 26 6 3 2 2 2" xfId="33286" xr:uid="{00000000-0005-0000-0000-0000977E0000}"/>
    <cellStyle name="Normal 26 6 3 2 2 3" xfId="51750" xr:uid="{00000000-0005-0000-0000-0000987E0000}"/>
    <cellStyle name="Normal 26 6 3 2 3" xfId="20478" xr:uid="{00000000-0005-0000-0000-0000997E0000}"/>
    <cellStyle name="Normal 26 6 3 2 3 2" xfId="39438" xr:uid="{00000000-0005-0000-0000-00009A7E0000}"/>
    <cellStyle name="Normal 26 6 3 2 3 3" xfId="57902" xr:uid="{00000000-0005-0000-0000-00009B7E0000}"/>
    <cellStyle name="Normal 26 6 3 2 4" xfId="27133" xr:uid="{00000000-0005-0000-0000-00009C7E0000}"/>
    <cellStyle name="Normal 26 6 3 2 5" xfId="45597" xr:uid="{00000000-0005-0000-0000-00009D7E0000}"/>
    <cellStyle name="Normal 26 6 3 3" xfId="11260" xr:uid="{00000000-0005-0000-0000-00009E7E0000}"/>
    <cellStyle name="Normal 26 6 3 3 2" xfId="30220" xr:uid="{00000000-0005-0000-0000-00009F7E0000}"/>
    <cellStyle name="Normal 26 6 3 3 3" xfId="48684" xr:uid="{00000000-0005-0000-0000-0000A07E0000}"/>
    <cellStyle name="Normal 26 6 3 4" xfId="17412" xr:uid="{00000000-0005-0000-0000-0000A17E0000}"/>
    <cellStyle name="Normal 26 6 3 4 2" xfId="36372" xr:uid="{00000000-0005-0000-0000-0000A27E0000}"/>
    <cellStyle name="Normal 26 6 3 4 3" xfId="54836" xr:uid="{00000000-0005-0000-0000-0000A37E0000}"/>
    <cellStyle name="Normal 26 6 3 5" xfId="24067" xr:uid="{00000000-0005-0000-0000-0000A47E0000}"/>
    <cellStyle name="Normal 26 6 3 6" xfId="42531" xr:uid="{00000000-0005-0000-0000-0000A57E0000}"/>
    <cellStyle name="Normal 26 6 4" xfId="6599" xr:uid="{00000000-0005-0000-0000-0000A67E0000}"/>
    <cellStyle name="Normal 26 6 4 2" xfId="12792" xr:uid="{00000000-0005-0000-0000-0000A77E0000}"/>
    <cellStyle name="Normal 26 6 4 2 2" xfId="31752" xr:uid="{00000000-0005-0000-0000-0000A87E0000}"/>
    <cellStyle name="Normal 26 6 4 2 3" xfId="50216" xr:uid="{00000000-0005-0000-0000-0000A97E0000}"/>
    <cellStyle name="Normal 26 6 4 3" xfId="18944" xr:uid="{00000000-0005-0000-0000-0000AA7E0000}"/>
    <cellStyle name="Normal 26 6 4 3 2" xfId="37904" xr:uid="{00000000-0005-0000-0000-0000AB7E0000}"/>
    <cellStyle name="Normal 26 6 4 3 3" xfId="56368" xr:uid="{00000000-0005-0000-0000-0000AC7E0000}"/>
    <cellStyle name="Normal 26 6 4 4" xfId="25599" xr:uid="{00000000-0005-0000-0000-0000AD7E0000}"/>
    <cellStyle name="Normal 26 6 4 5" xfId="44063" xr:uid="{00000000-0005-0000-0000-0000AE7E0000}"/>
    <cellStyle name="Normal 26 6 5" xfId="9726" xr:uid="{00000000-0005-0000-0000-0000AF7E0000}"/>
    <cellStyle name="Normal 26 6 5 2" xfId="28686" xr:uid="{00000000-0005-0000-0000-0000B07E0000}"/>
    <cellStyle name="Normal 26 6 5 3" xfId="47150" xr:uid="{00000000-0005-0000-0000-0000B17E0000}"/>
    <cellStyle name="Normal 26 6 6" xfId="15878" xr:uid="{00000000-0005-0000-0000-0000B27E0000}"/>
    <cellStyle name="Normal 26 6 6 2" xfId="34838" xr:uid="{00000000-0005-0000-0000-0000B37E0000}"/>
    <cellStyle name="Normal 26 6 6 3" xfId="53302" xr:uid="{00000000-0005-0000-0000-0000B47E0000}"/>
    <cellStyle name="Normal 26 6 7" xfId="22533" xr:uid="{00000000-0005-0000-0000-0000B57E0000}"/>
    <cellStyle name="Normal 26 6 8" xfId="40997" xr:uid="{00000000-0005-0000-0000-0000B67E0000}"/>
    <cellStyle name="Normal 26 7" xfId="2827" xr:uid="{00000000-0005-0000-0000-0000B77E0000}"/>
    <cellStyle name="Normal 26 8" xfId="4195" xr:uid="{00000000-0005-0000-0000-0000B87E0000}"/>
    <cellStyle name="Normal 26 8 2" xfId="5809" xr:uid="{00000000-0005-0000-0000-0000B97E0000}"/>
    <cellStyle name="Normal 26 8 2 2" xfId="8894" xr:uid="{00000000-0005-0000-0000-0000BA7E0000}"/>
    <cellStyle name="Normal 26 8 2 2 2" xfId="15086" xr:uid="{00000000-0005-0000-0000-0000BB7E0000}"/>
    <cellStyle name="Normal 26 8 2 2 2 2" xfId="34046" xr:uid="{00000000-0005-0000-0000-0000BC7E0000}"/>
    <cellStyle name="Normal 26 8 2 2 2 3" xfId="52510" xr:uid="{00000000-0005-0000-0000-0000BD7E0000}"/>
    <cellStyle name="Normal 26 8 2 2 3" xfId="21238" xr:uid="{00000000-0005-0000-0000-0000BE7E0000}"/>
    <cellStyle name="Normal 26 8 2 2 3 2" xfId="40198" xr:uid="{00000000-0005-0000-0000-0000BF7E0000}"/>
    <cellStyle name="Normal 26 8 2 2 3 3" xfId="58662" xr:uid="{00000000-0005-0000-0000-0000C07E0000}"/>
    <cellStyle name="Normal 26 8 2 2 4" xfId="27893" xr:uid="{00000000-0005-0000-0000-0000C17E0000}"/>
    <cellStyle name="Normal 26 8 2 2 5" xfId="46357" xr:uid="{00000000-0005-0000-0000-0000C27E0000}"/>
    <cellStyle name="Normal 26 8 2 3" xfId="12020" xr:uid="{00000000-0005-0000-0000-0000C37E0000}"/>
    <cellStyle name="Normal 26 8 2 3 2" xfId="30980" xr:uid="{00000000-0005-0000-0000-0000C47E0000}"/>
    <cellStyle name="Normal 26 8 2 3 3" xfId="49444" xr:uid="{00000000-0005-0000-0000-0000C57E0000}"/>
    <cellStyle name="Normal 26 8 2 4" xfId="18172" xr:uid="{00000000-0005-0000-0000-0000C67E0000}"/>
    <cellStyle name="Normal 26 8 2 4 2" xfId="37132" xr:uid="{00000000-0005-0000-0000-0000C77E0000}"/>
    <cellStyle name="Normal 26 8 2 4 3" xfId="55596" xr:uid="{00000000-0005-0000-0000-0000C87E0000}"/>
    <cellStyle name="Normal 26 8 2 5" xfId="24827" xr:uid="{00000000-0005-0000-0000-0000C97E0000}"/>
    <cellStyle name="Normal 26 8 2 6" xfId="43291" xr:uid="{00000000-0005-0000-0000-0000CA7E0000}"/>
    <cellStyle name="Normal 26 8 3" xfId="7359" xr:uid="{00000000-0005-0000-0000-0000CB7E0000}"/>
    <cellStyle name="Normal 26 8 3 2" xfId="13552" xr:uid="{00000000-0005-0000-0000-0000CC7E0000}"/>
    <cellStyle name="Normal 26 8 3 2 2" xfId="32512" xr:uid="{00000000-0005-0000-0000-0000CD7E0000}"/>
    <cellStyle name="Normal 26 8 3 2 3" xfId="50976" xr:uid="{00000000-0005-0000-0000-0000CE7E0000}"/>
    <cellStyle name="Normal 26 8 3 3" xfId="19704" xr:uid="{00000000-0005-0000-0000-0000CF7E0000}"/>
    <cellStyle name="Normal 26 8 3 3 2" xfId="38664" xr:uid="{00000000-0005-0000-0000-0000D07E0000}"/>
    <cellStyle name="Normal 26 8 3 3 3" xfId="57128" xr:uid="{00000000-0005-0000-0000-0000D17E0000}"/>
    <cellStyle name="Normal 26 8 3 4" xfId="26359" xr:uid="{00000000-0005-0000-0000-0000D27E0000}"/>
    <cellStyle name="Normal 26 8 3 5" xfId="44823" xr:uid="{00000000-0005-0000-0000-0000D37E0000}"/>
    <cellStyle name="Normal 26 8 4" xfId="10486" xr:uid="{00000000-0005-0000-0000-0000D47E0000}"/>
    <cellStyle name="Normal 26 8 4 2" xfId="29446" xr:uid="{00000000-0005-0000-0000-0000D57E0000}"/>
    <cellStyle name="Normal 26 8 4 3" xfId="47910" xr:uid="{00000000-0005-0000-0000-0000D67E0000}"/>
    <cellStyle name="Normal 26 8 5" xfId="16638" xr:uid="{00000000-0005-0000-0000-0000D77E0000}"/>
    <cellStyle name="Normal 26 8 5 2" xfId="35598" xr:uid="{00000000-0005-0000-0000-0000D87E0000}"/>
    <cellStyle name="Normal 26 8 5 3" xfId="54062" xr:uid="{00000000-0005-0000-0000-0000D97E0000}"/>
    <cellStyle name="Normal 26 8 6" xfId="23293" xr:uid="{00000000-0005-0000-0000-0000DA7E0000}"/>
    <cellStyle name="Normal 26 8 7" xfId="41757" xr:uid="{00000000-0005-0000-0000-0000DB7E0000}"/>
    <cellStyle name="Normal 26 9" xfId="5027" xr:uid="{00000000-0005-0000-0000-0000DC7E0000}"/>
    <cellStyle name="Normal 26 9 2" xfId="8125" xr:uid="{00000000-0005-0000-0000-0000DD7E0000}"/>
    <cellStyle name="Normal 26 9 2 2" xfId="14317" xr:uid="{00000000-0005-0000-0000-0000DE7E0000}"/>
    <cellStyle name="Normal 26 9 2 2 2" xfId="33277" xr:uid="{00000000-0005-0000-0000-0000DF7E0000}"/>
    <cellStyle name="Normal 26 9 2 2 3" xfId="51741" xr:uid="{00000000-0005-0000-0000-0000E07E0000}"/>
    <cellStyle name="Normal 26 9 2 3" xfId="20469" xr:uid="{00000000-0005-0000-0000-0000E17E0000}"/>
    <cellStyle name="Normal 26 9 2 3 2" xfId="39429" xr:uid="{00000000-0005-0000-0000-0000E27E0000}"/>
    <cellStyle name="Normal 26 9 2 3 3" xfId="57893" xr:uid="{00000000-0005-0000-0000-0000E37E0000}"/>
    <cellStyle name="Normal 26 9 2 4" xfId="27124" xr:uid="{00000000-0005-0000-0000-0000E47E0000}"/>
    <cellStyle name="Normal 26 9 2 5" xfId="45588" xr:uid="{00000000-0005-0000-0000-0000E57E0000}"/>
    <cellStyle name="Normal 26 9 3" xfId="11251" xr:uid="{00000000-0005-0000-0000-0000E67E0000}"/>
    <cellStyle name="Normal 26 9 3 2" xfId="30211" xr:uid="{00000000-0005-0000-0000-0000E77E0000}"/>
    <cellStyle name="Normal 26 9 3 3" xfId="48675" xr:uid="{00000000-0005-0000-0000-0000E87E0000}"/>
    <cellStyle name="Normal 26 9 4" xfId="17403" xr:uid="{00000000-0005-0000-0000-0000E97E0000}"/>
    <cellStyle name="Normal 26 9 4 2" xfId="36363" xr:uid="{00000000-0005-0000-0000-0000EA7E0000}"/>
    <cellStyle name="Normal 26 9 4 3" xfId="54827" xr:uid="{00000000-0005-0000-0000-0000EB7E0000}"/>
    <cellStyle name="Normal 26 9 5" xfId="24058" xr:uid="{00000000-0005-0000-0000-0000EC7E0000}"/>
    <cellStyle name="Normal 26 9 6" xfId="42522" xr:uid="{00000000-0005-0000-0000-0000ED7E0000}"/>
    <cellStyle name="Normal 27" xfId="2828" xr:uid="{00000000-0005-0000-0000-0000EE7E0000}"/>
    <cellStyle name="Normal 28" xfId="2829" xr:uid="{00000000-0005-0000-0000-0000EF7E0000}"/>
    <cellStyle name="Normal 28 2" xfId="2830" xr:uid="{00000000-0005-0000-0000-0000F07E0000}"/>
    <cellStyle name="Normal 29" xfId="2831" xr:uid="{00000000-0005-0000-0000-0000F17E0000}"/>
    <cellStyle name="Normal 29 2" xfId="2832" xr:uid="{00000000-0005-0000-0000-0000F27E0000}"/>
    <cellStyle name="Normal 3" xfId="6" xr:uid="{00000000-0005-0000-0000-0000F37E0000}"/>
    <cellStyle name="Normal 3 10" xfId="2833" xr:uid="{00000000-0005-0000-0000-0000F47E0000}"/>
    <cellStyle name="Normal 3 10 2" xfId="4205" xr:uid="{00000000-0005-0000-0000-0000F57E0000}"/>
    <cellStyle name="Normal 3 10 2 2" xfId="5819" xr:uid="{00000000-0005-0000-0000-0000F67E0000}"/>
    <cellStyle name="Normal 3 10 2 2 2" xfId="8904" xr:uid="{00000000-0005-0000-0000-0000F77E0000}"/>
    <cellStyle name="Normal 3 10 2 2 2 2" xfId="15096" xr:uid="{00000000-0005-0000-0000-0000F87E0000}"/>
    <cellStyle name="Normal 3 10 2 2 2 2 2" xfId="34056" xr:uid="{00000000-0005-0000-0000-0000F97E0000}"/>
    <cellStyle name="Normal 3 10 2 2 2 2 3" xfId="52520" xr:uid="{00000000-0005-0000-0000-0000FA7E0000}"/>
    <cellStyle name="Normal 3 10 2 2 2 3" xfId="21248" xr:uid="{00000000-0005-0000-0000-0000FB7E0000}"/>
    <cellStyle name="Normal 3 10 2 2 2 3 2" xfId="40208" xr:uid="{00000000-0005-0000-0000-0000FC7E0000}"/>
    <cellStyle name="Normal 3 10 2 2 2 3 3" xfId="58672" xr:uid="{00000000-0005-0000-0000-0000FD7E0000}"/>
    <cellStyle name="Normal 3 10 2 2 2 4" xfId="27903" xr:uid="{00000000-0005-0000-0000-0000FE7E0000}"/>
    <cellStyle name="Normal 3 10 2 2 2 5" xfId="46367" xr:uid="{00000000-0005-0000-0000-0000FF7E0000}"/>
    <cellStyle name="Normal 3 10 2 2 3" xfId="12030" xr:uid="{00000000-0005-0000-0000-0000007F0000}"/>
    <cellStyle name="Normal 3 10 2 2 3 2" xfId="30990" xr:uid="{00000000-0005-0000-0000-0000017F0000}"/>
    <cellStyle name="Normal 3 10 2 2 3 3" xfId="49454" xr:uid="{00000000-0005-0000-0000-0000027F0000}"/>
    <cellStyle name="Normal 3 10 2 2 4" xfId="18182" xr:uid="{00000000-0005-0000-0000-0000037F0000}"/>
    <cellStyle name="Normal 3 10 2 2 4 2" xfId="37142" xr:uid="{00000000-0005-0000-0000-0000047F0000}"/>
    <cellStyle name="Normal 3 10 2 2 4 3" xfId="55606" xr:uid="{00000000-0005-0000-0000-0000057F0000}"/>
    <cellStyle name="Normal 3 10 2 2 5" xfId="24837" xr:uid="{00000000-0005-0000-0000-0000067F0000}"/>
    <cellStyle name="Normal 3 10 2 2 6" xfId="43301" xr:uid="{00000000-0005-0000-0000-0000077F0000}"/>
    <cellStyle name="Normal 3 10 2 3" xfId="7369" xr:uid="{00000000-0005-0000-0000-0000087F0000}"/>
    <cellStyle name="Normal 3 10 2 3 2" xfId="13562" xr:uid="{00000000-0005-0000-0000-0000097F0000}"/>
    <cellStyle name="Normal 3 10 2 3 2 2" xfId="32522" xr:uid="{00000000-0005-0000-0000-00000A7F0000}"/>
    <cellStyle name="Normal 3 10 2 3 2 3" xfId="50986" xr:uid="{00000000-0005-0000-0000-00000B7F0000}"/>
    <cellStyle name="Normal 3 10 2 3 3" xfId="19714" xr:uid="{00000000-0005-0000-0000-00000C7F0000}"/>
    <cellStyle name="Normal 3 10 2 3 3 2" xfId="38674" xr:uid="{00000000-0005-0000-0000-00000D7F0000}"/>
    <cellStyle name="Normal 3 10 2 3 3 3" xfId="57138" xr:uid="{00000000-0005-0000-0000-00000E7F0000}"/>
    <cellStyle name="Normal 3 10 2 3 4" xfId="26369" xr:uid="{00000000-0005-0000-0000-00000F7F0000}"/>
    <cellStyle name="Normal 3 10 2 3 5" xfId="44833" xr:uid="{00000000-0005-0000-0000-0000107F0000}"/>
    <cellStyle name="Normal 3 10 2 4" xfId="10496" xr:uid="{00000000-0005-0000-0000-0000117F0000}"/>
    <cellStyle name="Normal 3 10 2 4 2" xfId="29456" xr:uid="{00000000-0005-0000-0000-0000127F0000}"/>
    <cellStyle name="Normal 3 10 2 4 3" xfId="47920" xr:uid="{00000000-0005-0000-0000-0000137F0000}"/>
    <cellStyle name="Normal 3 10 2 5" xfId="16648" xr:uid="{00000000-0005-0000-0000-0000147F0000}"/>
    <cellStyle name="Normal 3 10 2 5 2" xfId="35608" xr:uid="{00000000-0005-0000-0000-0000157F0000}"/>
    <cellStyle name="Normal 3 10 2 5 3" xfId="54072" xr:uid="{00000000-0005-0000-0000-0000167F0000}"/>
    <cellStyle name="Normal 3 10 2 6" xfId="23303" xr:uid="{00000000-0005-0000-0000-0000177F0000}"/>
    <cellStyle name="Normal 3 10 2 7" xfId="41767" xr:uid="{00000000-0005-0000-0000-0000187F0000}"/>
    <cellStyle name="Normal 3 10 3" xfId="5037" xr:uid="{00000000-0005-0000-0000-0000197F0000}"/>
    <cellStyle name="Normal 3 10 3 2" xfId="8135" xr:uid="{00000000-0005-0000-0000-00001A7F0000}"/>
    <cellStyle name="Normal 3 10 3 2 2" xfId="14327" xr:uid="{00000000-0005-0000-0000-00001B7F0000}"/>
    <cellStyle name="Normal 3 10 3 2 2 2" xfId="33287" xr:uid="{00000000-0005-0000-0000-00001C7F0000}"/>
    <cellStyle name="Normal 3 10 3 2 2 3" xfId="51751" xr:uid="{00000000-0005-0000-0000-00001D7F0000}"/>
    <cellStyle name="Normal 3 10 3 2 3" xfId="20479" xr:uid="{00000000-0005-0000-0000-00001E7F0000}"/>
    <cellStyle name="Normal 3 10 3 2 3 2" xfId="39439" xr:uid="{00000000-0005-0000-0000-00001F7F0000}"/>
    <cellStyle name="Normal 3 10 3 2 3 3" xfId="57903" xr:uid="{00000000-0005-0000-0000-0000207F0000}"/>
    <cellStyle name="Normal 3 10 3 2 4" xfId="27134" xr:uid="{00000000-0005-0000-0000-0000217F0000}"/>
    <cellStyle name="Normal 3 10 3 2 5" xfId="45598" xr:uid="{00000000-0005-0000-0000-0000227F0000}"/>
    <cellStyle name="Normal 3 10 3 3" xfId="11261" xr:uid="{00000000-0005-0000-0000-0000237F0000}"/>
    <cellStyle name="Normal 3 10 3 3 2" xfId="30221" xr:uid="{00000000-0005-0000-0000-0000247F0000}"/>
    <cellStyle name="Normal 3 10 3 3 3" xfId="48685" xr:uid="{00000000-0005-0000-0000-0000257F0000}"/>
    <cellStyle name="Normal 3 10 3 4" xfId="17413" xr:uid="{00000000-0005-0000-0000-0000267F0000}"/>
    <cellStyle name="Normal 3 10 3 4 2" xfId="36373" xr:uid="{00000000-0005-0000-0000-0000277F0000}"/>
    <cellStyle name="Normal 3 10 3 4 3" xfId="54837" xr:uid="{00000000-0005-0000-0000-0000287F0000}"/>
    <cellStyle name="Normal 3 10 3 5" xfId="24068" xr:uid="{00000000-0005-0000-0000-0000297F0000}"/>
    <cellStyle name="Normal 3 10 3 6" xfId="42532" xr:uid="{00000000-0005-0000-0000-00002A7F0000}"/>
    <cellStyle name="Normal 3 10 4" xfId="6600" xr:uid="{00000000-0005-0000-0000-00002B7F0000}"/>
    <cellStyle name="Normal 3 10 4 2" xfId="12793" xr:uid="{00000000-0005-0000-0000-00002C7F0000}"/>
    <cellStyle name="Normal 3 10 4 2 2" xfId="31753" xr:uid="{00000000-0005-0000-0000-00002D7F0000}"/>
    <cellStyle name="Normal 3 10 4 2 3" xfId="50217" xr:uid="{00000000-0005-0000-0000-00002E7F0000}"/>
    <cellStyle name="Normal 3 10 4 3" xfId="18945" xr:uid="{00000000-0005-0000-0000-00002F7F0000}"/>
    <cellStyle name="Normal 3 10 4 3 2" xfId="37905" xr:uid="{00000000-0005-0000-0000-0000307F0000}"/>
    <cellStyle name="Normal 3 10 4 3 3" xfId="56369" xr:uid="{00000000-0005-0000-0000-0000317F0000}"/>
    <cellStyle name="Normal 3 10 4 4" xfId="25600" xr:uid="{00000000-0005-0000-0000-0000327F0000}"/>
    <cellStyle name="Normal 3 10 4 5" xfId="44064" xr:uid="{00000000-0005-0000-0000-0000337F0000}"/>
    <cellStyle name="Normal 3 10 5" xfId="9727" xr:uid="{00000000-0005-0000-0000-0000347F0000}"/>
    <cellStyle name="Normal 3 10 5 2" xfId="28687" xr:uid="{00000000-0005-0000-0000-0000357F0000}"/>
    <cellStyle name="Normal 3 10 5 3" xfId="47151" xr:uid="{00000000-0005-0000-0000-0000367F0000}"/>
    <cellStyle name="Normal 3 10 6" xfId="15879" xr:uid="{00000000-0005-0000-0000-0000377F0000}"/>
    <cellStyle name="Normal 3 10 6 2" xfId="34839" xr:uid="{00000000-0005-0000-0000-0000387F0000}"/>
    <cellStyle name="Normal 3 10 6 3" xfId="53303" xr:uid="{00000000-0005-0000-0000-0000397F0000}"/>
    <cellStyle name="Normal 3 10 7" xfId="22534" xr:uid="{00000000-0005-0000-0000-00003A7F0000}"/>
    <cellStyle name="Normal 3 10 8" xfId="40998" xr:uid="{00000000-0005-0000-0000-00003B7F0000}"/>
    <cellStyle name="Normal 3 11" xfId="2834" xr:uid="{00000000-0005-0000-0000-00003C7F0000}"/>
    <cellStyle name="Normal 3 11 2" xfId="4206" xr:uid="{00000000-0005-0000-0000-00003D7F0000}"/>
    <cellStyle name="Normal 3 11 2 2" xfId="5820" xr:uid="{00000000-0005-0000-0000-00003E7F0000}"/>
    <cellStyle name="Normal 3 11 2 2 2" xfId="8905" xr:uid="{00000000-0005-0000-0000-00003F7F0000}"/>
    <cellStyle name="Normal 3 11 2 2 2 2" xfId="15097" xr:uid="{00000000-0005-0000-0000-0000407F0000}"/>
    <cellStyle name="Normal 3 11 2 2 2 2 2" xfId="34057" xr:uid="{00000000-0005-0000-0000-0000417F0000}"/>
    <cellStyle name="Normal 3 11 2 2 2 2 3" xfId="52521" xr:uid="{00000000-0005-0000-0000-0000427F0000}"/>
    <cellStyle name="Normal 3 11 2 2 2 3" xfId="21249" xr:uid="{00000000-0005-0000-0000-0000437F0000}"/>
    <cellStyle name="Normal 3 11 2 2 2 3 2" xfId="40209" xr:uid="{00000000-0005-0000-0000-0000447F0000}"/>
    <cellStyle name="Normal 3 11 2 2 2 3 3" xfId="58673" xr:uid="{00000000-0005-0000-0000-0000457F0000}"/>
    <cellStyle name="Normal 3 11 2 2 2 4" xfId="27904" xr:uid="{00000000-0005-0000-0000-0000467F0000}"/>
    <cellStyle name="Normal 3 11 2 2 2 5" xfId="46368" xr:uid="{00000000-0005-0000-0000-0000477F0000}"/>
    <cellStyle name="Normal 3 11 2 2 3" xfId="12031" xr:uid="{00000000-0005-0000-0000-0000487F0000}"/>
    <cellStyle name="Normal 3 11 2 2 3 2" xfId="30991" xr:uid="{00000000-0005-0000-0000-0000497F0000}"/>
    <cellStyle name="Normal 3 11 2 2 3 3" xfId="49455" xr:uid="{00000000-0005-0000-0000-00004A7F0000}"/>
    <cellStyle name="Normal 3 11 2 2 4" xfId="18183" xr:uid="{00000000-0005-0000-0000-00004B7F0000}"/>
    <cellStyle name="Normal 3 11 2 2 4 2" xfId="37143" xr:uid="{00000000-0005-0000-0000-00004C7F0000}"/>
    <cellStyle name="Normal 3 11 2 2 4 3" xfId="55607" xr:uid="{00000000-0005-0000-0000-00004D7F0000}"/>
    <cellStyle name="Normal 3 11 2 2 5" xfId="24838" xr:uid="{00000000-0005-0000-0000-00004E7F0000}"/>
    <cellStyle name="Normal 3 11 2 2 6" xfId="43302" xr:uid="{00000000-0005-0000-0000-00004F7F0000}"/>
    <cellStyle name="Normal 3 11 2 3" xfId="7370" xr:uid="{00000000-0005-0000-0000-0000507F0000}"/>
    <cellStyle name="Normal 3 11 2 3 2" xfId="13563" xr:uid="{00000000-0005-0000-0000-0000517F0000}"/>
    <cellStyle name="Normal 3 11 2 3 2 2" xfId="32523" xr:uid="{00000000-0005-0000-0000-0000527F0000}"/>
    <cellStyle name="Normal 3 11 2 3 2 3" xfId="50987" xr:uid="{00000000-0005-0000-0000-0000537F0000}"/>
    <cellStyle name="Normal 3 11 2 3 3" xfId="19715" xr:uid="{00000000-0005-0000-0000-0000547F0000}"/>
    <cellStyle name="Normal 3 11 2 3 3 2" xfId="38675" xr:uid="{00000000-0005-0000-0000-0000557F0000}"/>
    <cellStyle name="Normal 3 11 2 3 3 3" xfId="57139" xr:uid="{00000000-0005-0000-0000-0000567F0000}"/>
    <cellStyle name="Normal 3 11 2 3 4" xfId="26370" xr:uid="{00000000-0005-0000-0000-0000577F0000}"/>
    <cellStyle name="Normal 3 11 2 3 5" xfId="44834" xr:uid="{00000000-0005-0000-0000-0000587F0000}"/>
    <cellStyle name="Normal 3 11 2 4" xfId="10497" xr:uid="{00000000-0005-0000-0000-0000597F0000}"/>
    <cellStyle name="Normal 3 11 2 4 2" xfId="29457" xr:uid="{00000000-0005-0000-0000-00005A7F0000}"/>
    <cellStyle name="Normal 3 11 2 4 3" xfId="47921" xr:uid="{00000000-0005-0000-0000-00005B7F0000}"/>
    <cellStyle name="Normal 3 11 2 5" xfId="16649" xr:uid="{00000000-0005-0000-0000-00005C7F0000}"/>
    <cellStyle name="Normal 3 11 2 5 2" xfId="35609" xr:uid="{00000000-0005-0000-0000-00005D7F0000}"/>
    <cellStyle name="Normal 3 11 2 5 3" xfId="54073" xr:uid="{00000000-0005-0000-0000-00005E7F0000}"/>
    <cellStyle name="Normal 3 11 2 6" xfId="23304" xr:uid="{00000000-0005-0000-0000-00005F7F0000}"/>
    <cellStyle name="Normal 3 11 2 7" xfId="41768" xr:uid="{00000000-0005-0000-0000-0000607F0000}"/>
    <cellStyle name="Normal 3 11 3" xfId="5038" xr:uid="{00000000-0005-0000-0000-0000617F0000}"/>
    <cellStyle name="Normal 3 11 3 2" xfId="8136" xr:uid="{00000000-0005-0000-0000-0000627F0000}"/>
    <cellStyle name="Normal 3 11 3 2 2" xfId="14328" xr:uid="{00000000-0005-0000-0000-0000637F0000}"/>
    <cellStyle name="Normal 3 11 3 2 2 2" xfId="33288" xr:uid="{00000000-0005-0000-0000-0000647F0000}"/>
    <cellStyle name="Normal 3 11 3 2 2 3" xfId="51752" xr:uid="{00000000-0005-0000-0000-0000657F0000}"/>
    <cellStyle name="Normal 3 11 3 2 3" xfId="20480" xr:uid="{00000000-0005-0000-0000-0000667F0000}"/>
    <cellStyle name="Normal 3 11 3 2 3 2" xfId="39440" xr:uid="{00000000-0005-0000-0000-0000677F0000}"/>
    <cellStyle name="Normal 3 11 3 2 3 3" xfId="57904" xr:uid="{00000000-0005-0000-0000-0000687F0000}"/>
    <cellStyle name="Normal 3 11 3 2 4" xfId="27135" xr:uid="{00000000-0005-0000-0000-0000697F0000}"/>
    <cellStyle name="Normal 3 11 3 2 5" xfId="45599" xr:uid="{00000000-0005-0000-0000-00006A7F0000}"/>
    <cellStyle name="Normal 3 11 3 3" xfId="11262" xr:uid="{00000000-0005-0000-0000-00006B7F0000}"/>
    <cellStyle name="Normal 3 11 3 3 2" xfId="30222" xr:uid="{00000000-0005-0000-0000-00006C7F0000}"/>
    <cellStyle name="Normal 3 11 3 3 3" xfId="48686" xr:uid="{00000000-0005-0000-0000-00006D7F0000}"/>
    <cellStyle name="Normal 3 11 3 4" xfId="17414" xr:uid="{00000000-0005-0000-0000-00006E7F0000}"/>
    <cellStyle name="Normal 3 11 3 4 2" xfId="36374" xr:uid="{00000000-0005-0000-0000-00006F7F0000}"/>
    <cellStyle name="Normal 3 11 3 4 3" xfId="54838" xr:uid="{00000000-0005-0000-0000-0000707F0000}"/>
    <cellStyle name="Normal 3 11 3 5" xfId="24069" xr:uid="{00000000-0005-0000-0000-0000717F0000}"/>
    <cellStyle name="Normal 3 11 3 6" xfId="42533" xr:uid="{00000000-0005-0000-0000-0000727F0000}"/>
    <cellStyle name="Normal 3 11 4" xfId="6601" xr:uid="{00000000-0005-0000-0000-0000737F0000}"/>
    <cellStyle name="Normal 3 11 4 2" xfId="12794" xr:uid="{00000000-0005-0000-0000-0000747F0000}"/>
    <cellStyle name="Normal 3 11 4 2 2" xfId="31754" xr:uid="{00000000-0005-0000-0000-0000757F0000}"/>
    <cellStyle name="Normal 3 11 4 2 3" xfId="50218" xr:uid="{00000000-0005-0000-0000-0000767F0000}"/>
    <cellStyle name="Normal 3 11 4 3" xfId="18946" xr:uid="{00000000-0005-0000-0000-0000777F0000}"/>
    <cellStyle name="Normal 3 11 4 3 2" xfId="37906" xr:uid="{00000000-0005-0000-0000-0000787F0000}"/>
    <cellStyle name="Normal 3 11 4 3 3" xfId="56370" xr:uid="{00000000-0005-0000-0000-0000797F0000}"/>
    <cellStyle name="Normal 3 11 4 4" xfId="25601" xr:uid="{00000000-0005-0000-0000-00007A7F0000}"/>
    <cellStyle name="Normal 3 11 4 5" xfId="44065" xr:uid="{00000000-0005-0000-0000-00007B7F0000}"/>
    <cellStyle name="Normal 3 11 5" xfId="9728" xr:uid="{00000000-0005-0000-0000-00007C7F0000}"/>
    <cellStyle name="Normal 3 11 5 2" xfId="28688" xr:uid="{00000000-0005-0000-0000-00007D7F0000}"/>
    <cellStyle name="Normal 3 11 5 3" xfId="47152" xr:uid="{00000000-0005-0000-0000-00007E7F0000}"/>
    <cellStyle name="Normal 3 11 6" xfId="15880" xr:uid="{00000000-0005-0000-0000-00007F7F0000}"/>
    <cellStyle name="Normal 3 11 6 2" xfId="34840" xr:uid="{00000000-0005-0000-0000-0000807F0000}"/>
    <cellStyle name="Normal 3 11 6 3" xfId="53304" xr:uid="{00000000-0005-0000-0000-0000817F0000}"/>
    <cellStyle name="Normal 3 11 7" xfId="22535" xr:uid="{00000000-0005-0000-0000-0000827F0000}"/>
    <cellStyle name="Normal 3 11 8" xfId="40999" xr:uid="{00000000-0005-0000-0000-0000837F0000}"/>
    <cellStyle name="Normal 3 12" xfId="2835" xr:uid="{00000000-0005-0000-0000-0000847F0000}"/>
    <cellStyle name="Normal 3 12 2" xfId="4207" xr:uid="{00000000-0005-0000-0000-0000857F0000}"/>
    <cellStyle name="Normal 3 12 2 2" xfId="5821" xr:uid="{00000000-0005-0000-0000-0000867F0000}"/>
    <cellStyle name="Normal 3 12 2 2 2" xfId="8906" xr:uid="{00000000-0005-0000-0000-0000877F0000}"/>
    <cellStyle name="Normal 3 12 2 2 2 2" xfId="15098" xr:uid="{00000000-0005-0000-0000-0000887F0000}"/>
    <cellStyle name="Normal 3 12 2 2 2 2 2" xfId="34058" xr:uid="{00000000-0005-0000-0000-0000897F0000}"/>
    <cellStyle name="Normal 3 12 2 2 2 2 3" xfId="52522" xr:uid="{00000000-0005-0000-0000-00008A7F0000}"/>
    <cellStyle name="Normal 3 12 2 2 2 3" xfId="21250" xr:uid="{00000000-0005-0000-0000-00008B7F0000}"/>
    <cellStyle name="Normal 3 12 2 2 2 3 2" xfId="40210" xr:uid="{00000000-0005-0000-0000-00008C7F0000}"/>
    <cellStyle name="Normal 3 12 2 2 2 3 3" xfId="58674" xr:uid="{00000000-0005-0000-0000-00008D7F0000}"/>
    <cellStyle name="Normal 3 12 2 2 2 4" xfId="27905" xr:uid="{00000000-0005-0000-0000-00008E7F0000}"/>
    <cellStyle name="Normal 3 12 2 2 2 5" xfId="46369" xr:uid="{00000000-0005-0000-0000-00008F7F0000}"/>
    <cellStyle name="Normal 3 12 2 2 3" xfId="12032" xr:uid="{00000000-0005-0000-0000-0000907F0000}"/>
    <cellStyle name="Normal 3 12 2 2 3 2" xfId="30992" xr:uid="{00000000-0005-0000-0000-0000917F0000}"/>
    <cellStyle name="Normal 3 12 2 2 3 3" xfId="49456" xr:uid="{00000000-0005-0000-0000-0000927F0000}"/>
    <cellStyle name="Normal 3 12 2 2 4" xfId="18184" xr:uid="{00000000-0005-0000-0000-0000937F0000}"/>
    <cellStyle name="Normal 3 12 2 2 4 2" xfId="37144" xr:uid="{00000000-0005-0000-0000-0000947F0000}"/>
    <cellStyle name="Normal 3 12 2 2 4 3" xfId="55608" xr:uid="{00000000-0005-0000-0000-0000957F0000}"/>
    <cellStyle name="Normal 3 12 2 2 5" xfId="24839" xr:uid="{00000000-0005-0000-0000-0000967F0000}"/>
    <cellStyle name="Normal 3 12 2 2 6" xfId="43303" xr:uid="{00000000-0005-0000-0000-0000977F0000}"/>
    <cellStyle name="Normal 3 12 2 3" xfId="7371" xr:uid="{00000000-0005-0000-0000-0000987F0000}"/>
    <cellStyle name="Normal 3 12 2 3 2" xfId="13564" xr:uid="{00000000-0005-0000-0000-0000997F0000}"/>
    <cellStyle name="Normal 3 12 2 3 2 2" xfId="32524" xr:uid="{00000000-0005-0000-0000-00009A7F0000}"/>
    <cellStyle name="Normal 3 12 2 3 2 3" xfId="50988" xr:uid="{00000000-0005-0000-0000-00009B7F0000}"/>
    <cellStyle name="Normal 3 12 2 3 3" xfId="19716" xr:uid="{00000000-0005-0000-0000-00009C7F0000}"/>
    <cellStyle name="Normal 3 12 2 3 3 2" xfId="38676" xr:uid="{00000000-0005-0000-0000-00009D7F0000}"/>
    <cellStyle name="Normal 3 12 2 3 3 3" xfId="57140" xr:uid="{00000000-0005-0000-0000-00009E7F0000}"/>
    <cellStyle name="Normal 3 12 2 3 4" xfId="26371" xr:uid="{00000000-0005-0000-0000-00009F7F0000}"/>
    <cellStyle name="Normal 3 12 2 3 5" xfId="44835" xr:uid="{00000000-0005-0000-0000-0000A07F0000}"/>
    <cellStyle name="Normal 3 12 2 4" xfId="10498" xr:uid="{00000000-0005-0000-0000-0000A17F0000}"/>
    <cellStyle name="Normal 3 12 2 4 2" xfId="29458" xr:uid="{00000000-0005-0000-0000-0000A27F0000}"/>
    <cellStyle name="Normal 3 12 2 4 3" xfId="47922" xr:uid="{00000000-0005-0000-0000-0000A37F0000}"/>
    <cellStyle name="Normal 3 12 2 5" xfId="16650" xr:uid="{00000000-0005-0000-0000-0000A47F0000}"/>
    <cellStyle name="Normal 3 12 2 5 2" xfId="35610" xr:uid="{00000000-0005-0000-0000-0000A57F0000}"/>
    <cellStyle name="Normal 3 12 2 5 3" xfId="54074" xr:uid="{00000000-0005-0000-0000-0000A67F0000}"/>
    <cellStyle name="Normal 3 12 2 6" xfId="23305" xr:uid="{00000000-0005-0000-0000-0000A77F0000}"/>
    <cellStyle name="Normal 3 12 2 7" xfId="41769" xr:uid="{00000000-0005-0000-0000-0000A87F0000}"/>
    <cellStyle name="Normal 3 12 3" xfId="5039" xr:uid="{00000000-0005-0000-0000-0000A97F0000}"/>
    <cellStyle name="Normal 3 12 3 2" xfId="8137" xr:uid="{00000000-0005-0000-0000-0000AA7F0000}"/>
    <cellStyle name="Normal 3 12 3 2 2" xfId="14329" xr:uid="{00000000-0005-0000-0000-0000AB7F0000}"/>
    <cellStyle name="Normal 3 12 3 2 2 2" xfId="33289" xr:uid="{00000000-0005-0000-0000-0000AC7F0000}"/>
    <cellStyle name="Normal 3 12 3 2 2 3" xfId="51753" xr:uid="{00000000-0005-0000-0000-0000AD7F0000}"/>
    <cellStyle name="Normal 3 12 3 2 3" xfId="20481" xr:uid="{00000000-0005-0000-0000-0000AE7F0000}"/>
    <cellStyle name="Normal 3 12 3 2 3 2" xfId="39441" xr:uid="{00000000-0005-0000-0000-0000AF7F0000}"/>
    <cellStyle name="Normal 3 12 3 2 3 3" xfId="57905" xr:uid="{00000000-0005-0000-0000-0000B07F0000}"/>
    <cellStyle name="Normal 3 12 3 2 4" xfId="27136" xr:uid="{00000000-0005-0000-0000-0000B17F0000}"/>
    <cellStyle name="Normal 3 12 3 2 5" xfId="45600" xr:uid="{00000000-0005-0000-0000-0000B27F0000}"/>
    <cellStyle name="Normal 3 12 3 3" xfId="11263" xr:uid="{00000000-0005-0000-0000-0000B37F0000}"/>
    <cellStyle name="Normal 3 12 3 3 2" xfId="30223" xr:uid="{00000000-0005-0000-0000-0000B47F0000}"/>
    <cellStyle name="Normal 3 12 3 3 3" xfId="48687" xr:uid="{00000000-0005-0000-0000-0000B57F0000}"/>
    <cellStyle name="Normal 3 12 3 4" xfId="17415" xr:uid="{00000000-0005-0000-0000-0000B67F0000}"/>
    <cellStyle name="Normal 3 12 3 4 2" xfId="36375" xr:uid="{00000000-0005-0000-0000-0000B77F0000}"/>
    <cellStyle name="Normal 3 12 3 4 3" xfId="54839" xr:uid="{00000000-0005-0000-0000-0000B87F0000}"/>
    <cellStyle name="Normal 3 12 3 5" xfId="24070" xr:uid="{00000000-0005-0000-0000-0000B97F0000}"/>
    <cellStyle name="Normal 3 12 3 6" xfId="42534" xr:uid="{00000000-0005-0000-0000-0000BA7F0000}"/>
    <cellStyle name="Normal 3 12 4" xfId="6602" xr:uid="{00000000-0005-0000-0000-0000BB7F0000}"/>
    <cellStyle name="Normal 3 12 4 2" xfId="12795" xr:uid="{00000000-0005-0000-0000-0000BC7F0000}"/>
    <cellStyle name="Normal 3 12 4 2 2" xfId="31755" xr:uid="{00000000-0005-0000-0000-0000BD7F0000}"/>
    <cellStyle name="Normal 3 12 4 2 3" xfId="50219" xr:uid="{00000000-0005-0000-0000-0000BE7F0000}"/>
    <cellStyle name="Normal 3 12 4 3" xfId="18947" xr:uid="{00000000-0005-0000-0000-0000BF7F0000}"/>
    <cellStyle name="Normal 3 12 4 3 2" xfId="37907" xr:uid="{00000000-0005-0000-0000-0000C07F0000}"/>
    <cellStyle name="Normal 3 12 4 3 3" xfId="56371" xr:uid="{00000000-0005-0000-0000-0000C17F0000}"/>
    <cellStyle name="Normal 3 12 4 4" xfId="25602" xr:uid="{00000000-0005-0000-0000-0000C27F0000}"/>
    <cellStyle name="Normal 3 12 4 5" xfId="44066" xr:uid="{00000000-0005-0000-0000-0000C37F0000}"/>
    <cellStyle name="Normal 3 12 5" xfId="9729" xr:uid="{00000000-0005-0000-0000-0000C47F0000}"/>
    <cellStyle name="Normal 3 12 5 2" xfId="28689" xr:uid="{00000000-0005-0000-0000-0000C57F0000}"/>
    <cellStyle name="Normal 3 12 5 3" xfId="47153" xr:uid="{00000000-0005-0000-0000-0000C67F0000}"/>
    <cellStyle name="Normal 3 12 6" xfId="15881" xr:uid="{00000000-0005-0000-0000-0000C77F0000}"/>
    <cellStyle name="Normal 3 12 6 2" xfId="34841" xr:uid="{00000000-0005-0000-0000-0000C87F0000}"/>
    <cellStyle name="Normal 3 12 6 3" xfId="53305" xr:uid="{00000000-0005-0000-0000-0000C97F0000}"/>
    <cellStyle name="Normal 3 12 7" xfId="22536" xr:uid="{00000000-0005-0000-0000-0000CA7F0000}"/>
    <cellStyle name="Normal 3 12 8" xfId="41000" xr:uid="{00000000-0005-0000-0000-0000CB7F0000}"/>
    <cellStyle name="Normal 3 13" xfId="2836" xr:uid="{00000000-0005-0000-0000-0000CC7F0000}"/>
    <cellStyle name="Normal 3 13 2" xfId="4208" xr:uid="{00000000-0005-0000-0000-0000CD7F0000}"/>
    <cellStyle name="Normal 3 13 2 2" xfId="5822" xr:uid="{00000000-0005-0000-0000-0000CE7F0000}"/>
    <cellStyle name="Normal 3 13 2 2 2" xfId="8907" xr:uid="{00000000-0005-0000-0000-0000CF7F0000}"/>
    <cellStyle name="Normal 3 13 2 2 2 2" xfId="15099" xr:uid="{00000000-0005-0000-0000-0000D07F0000}"/>
    <cellStyle name="Normal 3 13 2 2 2 2 2" xfId="34059" xr:uid="{00000000-0005-0000-0000-0000D17F0000}"/>
    <cellStyle name="Normal 3 13 2 2 2 2 3" xfId="52523" xr:uid="{00000000-0005-0000-0000-0000D27F0000}"/>
    <cellStyle name="Normal 3 13 2 2 2 3" xfId="21251" xr:uid="{00000000-0005-0000-0000-0000D37F0000}"/>
    <cellStyle name="Normal 3 13 2 2 2 3 2" xfId="40211" xr:uid="{00000000-0005-0000-0000-0000D47F0000}"/>
    <cellStyle name="Normal 3 13 2 2 2 3 3" xfId="58675" xr:uid="{00000000-0005-0000-0000-0000D57F0000}"/>
    <cellStyle name="Normal 3 13 2 2 2 4" xfId="27906" xr:uid="{00000000-0005-0000-0000-0000D67F0000}"/>
    <cellStyle name="Normal 3 13 2 2 2 5" xfId="46370" xr:uid="{00000000-0005-0000-0000-0000D77F0000}"/>
    <cellStyle name="Normal 3 13 2 2 3" xfId="12033" xr:uid="{00000000-0005-0000-0000-0000D87F0000}"/>
    <cellStyle name="Normal 3 13 2 2 3 2" xfId="30993" xr:uid="{00000000-0005-0000-0000-0000D97F0000}"/>
    <cellStyle name="Normal 3 13 2 2 3 3" xfId="49457" xr:uid="{00000000-0005-0000-0000-0000DA7F0000}"/>
    <cellStyle name="Normal 3 13 2 2 4" xfId="18185" xr:uid="{00000000-0005-0000-0000-0000DB7F0000}"/>
    <cellStyle name="Normal 3 13 2 2 4 2" xfId="37145" xr:uid="{00000000-0005-0000-0000-0000DC7F0000}"/>
    <cellStyle name="Normal 3 13 2 2 4 3" xfId="55609" xr:uid="{00000000-0005-0000-0000-0000DD7F0000}"/>
    <cellStyle name="Normal 3 13 2 2 5" xfId="24840" xr:uid="{00000000-0005-0000-0000-0000DE7F0000}"/>
    <cellStyle name="Normal 3 13 2 2 6" xfId="43304" xr:uid="{00000000-0005-0000-0000-0000DF7F0000}"/>
    <cellStyle name="Normal 3 13 2 3" xfId="7372" xr:uid="{00000000-0005-0000-0000-0000E07F0000}"/>
    <cellStyle name="Normal 3 13 2 3 2" xfId="13565" xr:uid="{00000000-0005-0000-0000-0000E17F0000}"/>
    <cellStyle name="Normal 3 13 2 3 2 2" xfId="32525" xr:uid="{00000000-0005-0000-0000-0000E27F0000}"/>
    <cellStyle name="Normal 3 13 2 3 2 3" xfId="50989" xr:uid="{00000000-0005-0000-0000-0000E37F0000}"/>
    <cellStyle name="Normal 3 13 2 3 3" xfId="19717" xr:uid="{00000000-0005-0000-0000-0000E47F0000}"/>
    <cellStyle name="Normal 3 13 2 3 3 2" xfId="38677" xr:uid="{00000000-0005-0000-0000-0000E57F0000}"/>
    <cellStyle name="Normal 3 13 2 3 3 3" xfId="57141" xr:uid="{00000000-0005-0000-0000-0000E67F0000}"/>
    <cellStyle name="Normal 3 13 2 3 4" xfId="26372" xr:uid="{00000000-0005-0000-0000-0000E77F0000}"/>
    <cellStyle name="Normal 3 13 2 3 5" xfId="44836" xr:uid="{00000000-0005-0000-0000-0000E87F0000}"/>
    <cellStyle name="Normal 3 13 2 4" xfId="10499" xr:uid="{00000000-0005-0000-0000-0000E97F0000}"/>
    <cellStyle name="Normal 3 13 2 4 2" xfId="29459" xr:uid="{00000000-0005-0000-0000-0000EA7F0000}"/>
    <cellStyle name="Normal 3 13 2 4 3" xfId="47923" xr:uid="{00000000-0005-0000-0000-0000EB7F0000}"/>
    <cellStyle name="Normal 3 13 2 5" xfId="16651" xr:uid="{00000000-0005-0000-0000-0000EC7F0000}"/>
    <cellStyle name="Normal 3 13 2 5 2" xfId="35611" xr:uid="{00000000-0005-0000-0000-0000ED7F0000}"/>
    <cellStyle name="Normal 3 13 2 5 3" xfId="54075" xr:uid="{00000000-0005-0000-0000-0000EE7F0000}"/>
    <cellStyle name="Normal 3 13 2 6" xfId="23306" xr:uid="{00000000-0005-0000-0000-0000EF7F0000}"/>
    <cellStyle name="Normal 3 13 2 7" xfId="41770" xr:uid="{00000000-0005-0000-0000-0000F07F0000}"/>
    <cellStyle name="Normal 3 13 3" xfId="5040" xr:uid="{00000000-0005-0000-0000-0000F17F0000}"/>
    <cellStyle name="Normal 3 13 3 2" xfId="8138" xr:uid="{00000000-0005-0000-0000-0000F27F0000}"/>
    <cellStyle name="Normal 3 13 3 2 2" xfId="14330" xr:uid="{00000000-0005-0000-0000-0000F37F0000}"/>
    <cellStyle name="Normal 3 13 3 2 2 2" xfId="33290" xr:uid="{00000000-0005-0000-0000-0000F47F0000}"/>
    <cellStyle name="Normal 3 13 3 2 2 3" xfId="51754" xr:uid="{00000000-0005-0000-0000-0000F57F0000}"/>
    <cellStyle name="Normal 3 13 3 2 3" xfId="20482" xr:uid="{00000000-0005-0000-0000-0000F67F0000}"/>
    <cellStyle name="Normal 3 13 3 2 3 2" xfId="39442" xr:uid="{00000000-0005-0000-0000-0000F77F0000}"/>
    <cellStyle name="Normal 3 13 3 2 3 3" xfId="57906" xr:uid="{00000000-0005-0000-0000-0000F87F0000}"/>
    <cellStyle name="Normal 3 13 3 2 4" xfId="27137" xr:uid="{00000000-0005-0000-0000-0000F97F0000}"/>
    <cellStyle name="Normal 3 13 3 2 5" xfId="45601" xr:uid="{00000000-0005-0000-0000-0000FA7F0000}"/>
    <cellStyle name="Normal 3 13 3 3" xfId="11264" xr:uid="{00000000-0005-0000-0000-0000FB7F0000}"/>
    <cellStyle name="Normal 3 13 3 3 2" xfId="30224" xr:uid="{00000000-0005-0000-0000-0000FC7F0000}"/>
    <cellStyle name="Normal 3 13 3 3 3" xfId="48688" xr:uid="{00000000-0005-0000-0000-0000FD7F0000}"/>
    <cellStyle name="Normal 3 13 3 4" xfId="17416" xr:uid="{00000000-0005-0000-0000-0000FE7F0000}"/>
    <cellStyle name="Normal 3 13 3 4 2" xfId="36376" xr:uid="{00000000-0005-0000-0000-0000FF7F0000}"/>
    <cellStyle name="Normal 3 13 3 4 3" xfId="54840" xr:uid="{00000000-0005-0000-0000-000000800000}"/>
    <cellStyle name="Normal 3 13 3 5" xfId="24071" xr:uid="{00000000-0005-0000-0000-000001800000}"/>
    <cellStyle name="Normal 3 13 3 6" xfId="42535" xr:uid="{00000000-0005-0000-0000-000002800000}"/>
    <cellStyle name="Normal 3 13 4" xfId="6603" xr:uid="{00000000-0005-0000-0000-000003800000}"/>
    <cellStyle name="Normal 3 13 4 2" xfId="12796" xr:uid="{00000000-0005-0000-0000-000004800000}"/>
    <cellStyle name="Normal 3 13 4 2 2" xfId="31756" xr:uid="{00000000-0005-0000-0000-000005800000}"/>
    <cellStyle name="Normal 3 13 4 2 3" xfId="50220" xr:uid="{00000000-0005-0000-0000-000006800000}"/>
    <cellStyle name="Normal 3 13 4 3" xfId="18948" xr:uid="{00000000-0005-0000-0000-000007800000}"/>
    <cellStyle name="Normal 3 13 4 3 2" xfId="37908" xr:uid="{00000000-0005-0000-0000-000008800000}"/>
    <cellStyle name="Normal 3 13 4 3 3" xfId="56372" xr:uid="{00000000-0005-0000-0000-000009800000}"/>
    <cellStyle name="Normal 3 13 4 4" xfId="25603" xr:uid="{00000000-0005-0000-0000-00000A800000}"/>
    <cellStyle name="Normal 3 13 4 5" xfId="44067" xr:uid="{00000000-0005-0000-0000-00000B800000}"/>
    <cellStyle name="Normal 3 13 5" xfId="9730" xr:uid="{00000000-0005-0000-0000-00000C800000}"/>
    <cellStyle name="Normal 3 13 5 2" xfId="28690" xr:uid="{00000000-0005-0000-0000-00000D800000}"/>
    <cellStyle name="Normal 3 13 5 3" xfId="47154" xr:uid="{00000000-0005-0000-0000-00000E800000}"/>
    <cellStyle name="Normal 3 13 6" xfId="15882" xr:uid="{00000000-0005-0000-0000-00000F800000}"/>
    <cellStyle name="Normal 3 13 6 2" xfId="34842" xr:uid="{00000000-0005-0000-0000-000010800000}"/>
    <cellStyle name="Normal 3 13 6 3" xfId="53306" xr:uid="{00000000-0005-0000-0000-000011800000}"/>
    <cellStyle name="Normal 3 13 7" xfId="22537" xr:uid="{00000000-0005-0000-0000-000012800000}"/>
    <cellStyle name="Normal 3 13 8" xfId="41001" xr:uid="{00000000-0005-0000-0000-000013800000}"/>
    <cellStyle name="Normal 3 14" xfId="2837" xr:uid="{00000000-0005-0000-0000-000014800000}"/>
    <cellStyle name="Normal 3 14 2" xfId="4209" xr:uid="{00000000-0005-0000-0000-000015800000}"/>
    <cellStyle name="Normal 3 14 2 2" xfId="5823" xr:uid="{00000000-0005-0000-0000-000016800000}"/>
    <cellStyle name="Normal 3 14 2 2 2" xfId="8908" xr:uid="{00000000-0005-0000-0000-000017800000}"/>
    <cellStyle name="Normal 3 14 2 2 2 2" xfId="15100" xr:uid="{00000000-0005-0000-0000-000018800000}"/>
    <cellStyle name="Normal 3 14 2 2 2 2 2" xfId="34060" xr:uid="{00000000-0005-0000-0000-000019800000}"/>
    <cellStyle name="Normal 3 14 2 2 2 2 3" xfId="52524" xr:uid="{00000000-0005-0000-0000-00001A800000}"/>
    <cellStyle name="Normal 3 14 2 2 2 3" xfId="21252" xr:uid="{00000000-0005-0000-0000-00001B800000}"/>
    <cellStyle name="Normal 3 14 2 2 2 3 2" xfId="40212" xr:uid="{00000000-0005-0000-0000-00001C800000}"/>
    <cellStyle name="Normal 3 14 2 2 2 3 3" xfId="58676" xr:uid="{00000000-0005-0000-0000-00001D800000}"/>
    <cellStyle name="Normal 3 14 2 2 2 4" xfId="27907" xr:uid="{00000000-0005-0000-0000-00001E800000}"/>
    <cellStyle name="Normal 3 14 2 2 2 5" xfId="46371" xr:uid="{00000000-0005-0000-0000-00001F800000}"/>
    <cellStyle name="Normal 3 14 2 2 3" xfId="12034" xr:uid="{00000000-0005-0000-0000-000020800000}"/>
    <cellStyle name="Normal 3 14 2 2 3 2" xfId="30994" xr:uid="{00000000-0005-0000-0000-000021800000}"/>
    <cellStyle name="Normal 3 14 2 2 3 3" xfId="49458" xr:uid="{00000000-0005-0000-0000-000022800000}"/>
    <cellStyle name="Normal 3 14 2 2 4" xfId="18186" xr:uid="{00000000-0005-0000-0000-000023800000}"/>
    <cellStyle name="Normal 3 14 2 2 4 2" xfId="37146" xr:uid="{00000000-0005-0000-0000-000024800000}"/>
    <cellStyle name="Normal 3 14 2 2 4 3" xfId="55610" xr:uid="{00000000-0005-0000-0000-000025800000}"/>
    <cellStyle name="Normal 3 14 2 2 5" xfId="24841" xr:uid="{00000000-0005-0000-0000-000026800000}"/>
    <cellStyle name="Normal 3 14 2 2 6" xfId="43305" xr:uid="{00000000-0005-0000-0000-000027800000}"/>
    <cellStyle name="Normal 3 14 2 3" xfId="7373" xr:uid="{00000000-0005-0000-0000-000028800000}"/>
    <cellStyle name="Normal 3 14 2 3 2" xfId="13566" xr:uid="{00000000-0005-0000-0000-000029800000}"/>
    <cellStyle name="Normal 3 14 2 3 2 2" xfId="32526" xr:uid="{00000000-0005-0000-0000-00002A800000}"/>
    <cellStyle name="Normal 3 14 2 3 2 3" xfId="50990" xr:uid="{00000000-0005-0000-0000-00002B800000}"/>
    <cellStyle name="Normal 3 14 2 3 3" xfId="19718" xr:uid="{00000000-0005-0000-0000-00002C800000}"/>
    <cellStyle name="Normal 3 14 2 3 3 2" xfId="38678" xr:uid="{00000000-0005-0000-0000-00002D800000}"/>
    <cellStyle name="Normal 3 14 2 3 3 3" xfId="57142" xr:uid="{00000000-0005-0000-0000-00002E800000}"/>
    <cellStyle name="Normal 3 14 2 3 4" xfId="26373" xr:uid="{00000000-0005-0000-0000-00002F800000}"/>
    <cellStyle name="Normal 3 14 2 3 5" xfId="44837" xr:uid="{00000000-0005-0000-0000-000030800000}"/>
    <cellStyle name="Normal 3 14 2 4" xfId="10500" xr:uid="{00000000-0005-0000-0000-000031800000}"/>
    <cellStyle name="Normal 3 14 2 4 2" xfId="29460" xr:uid="{00000000-0005-0000-0000-000032800000}"/>
    <cellStyle name="Normal 3 14 2 4 3" xfId="47924" xr:uid="{00000000-0005-0000-0000-000033800000}"/>
    <cellStyle name="Normal 3 14 2 5" xfId="16652" xr:uid="{00000000-0005-0000-0000-000034800000}"/>
    <cellStyle name="Normal 3 14 2 5 2" xfId="35612" xr:uid="{00000000-0005-0000-0000-000035800000}"/>
    <cellStyle name="Normal 3 14 2 5 3" xfId="54076" xr:uid="{00000000-0005-0000-0000-000036800000}"/>
    <cellStyle name="Normal 3 14 2 6" xfId="23307" xr:uid="{00000000-0005-0000-0000-000037800000}"/>
    <cellStyle name="Normal 3 14 2 7" xfId="41771" xr:uid="{00000000-0005-0000-0000-000038800000}"/>
    <cellStyle name="Normal 3 14 3" xfId="5041" xr:uid="{00000000-0005-0000-0000-000039800000}"/>
    <cellStyle name="Normal 3 14 3 2" xfId="8139" xr:uid="{00000000-0005-0000-0000-00003A800000}"/>
    <cellStyle name="Normal 3 14 3 2 2" xfId="14331" xr:uid="{00000000-0005-0000-0000-00003B800000}"/>
    <cellStyle name="Normal 3 14 3 2 2 2" xfId="33291" xr:uid="{00000000-0005-0000-0000-00003C800000}"/>
    <cellStyle name="Normal 3 14 3 2 2 3" xfId="51755" xr:uid="{00000000-0005-0000-0000-00003D800000}"/>
    <cellStyle name="Normal 3 14 3 2 3" xfId="20483" xr:uid="{00000000-0005-0000-0000-00003E800000}"/>
    <cellStyle name="Normal 3 14 3 2 3 2" xfId="39443" xr:uid="{00000000-0005-0000-0000-00003F800000}"/>
    <cellStyle name="Normal 3 14 3 2 3 3" xfId="57907" xr:uid="{00000000-0005-0000-0000-000040800000}"/>
    <cellStyle name="Normal 3 14 3 2 4" xfId="27138" xr:uid="{00000000-0005-0000-0000-000041800000}"/>
    <cellStyle name="Normal 3 14 3 2 5" xfId="45602" xr:uid="{00000000-0005-0000-0000-000042800000}"/>
    <cellStyle name="Normal 3 14 3 3" xfId="11265" xr:uid="{00000000-0005-0000-0000-000043800000}"/>
    <cellStyle name="Normal 3 14 3 3 2" xfId="30225" xr:uid="{00000000-0005-0000-0000-000044800000}"/>
    <cellStyle name="Normal 3 14 3 3 3" xfId="48689" xr:uid="{00000000-0005-0000-0000-000045800000}"/>
    <cellStyle name="Normal 3 14 3 4" xfId="17417" xr:uid="{00000000-0005-0000-0000-000046800000}"/>
    <cellStyle name="Normal 3 14 3 4 2" xfId="36377" xr:uid="{00000000-0005-0000-0000-000047800000}"/>
    <cellStyle name="Normal 3 14 3 4 3" xfId="54841" xr:uid="{00000000-0005-0000-0000-000048800000}"/>
    <cellStyle name="Normal 3 14 3 5" xfId="24072" xr:uid="{00000000-0005-0000-0000-000049800000}"/>
    <cellStyle name="Normal 3 14 3 6" xfId="42536" xr:uid="{00000000-0005-0000-0000-00004A800000}"/>
    <cellStyle name="Normal 3 14 4" xfId="6604" xr:uid="{00000000-0005-0000-0000-00004B800000}"/>
    <cellStyle name="Normal 3 14 4 2" xfId="12797" xr:uid="{00000000-0005-0000-0000-00004C800000}"/>
    <cellStyle name="Normal 3 14 4 2 2" xfId="31757" xr:uid="{00000000-0005-0000-0000-00004D800000}"/>
    <cellStyle name="Normal 3 14 4 2 3" xfId="50221" xr:uid="{00000000-0005-0000-0000-00004E800000}"/>
    <cellStyle name="Normal 3 14 4 3" xfId="18949" xr:uid="{00000000-0005-0000-0000-00004F800000}"/>
    <cellStyle name="Normal 3 14 4 3 2" xfId="37909" xr:uid="{00000000-0005-0000-0000-000050800000}"/>
    <cellStyle name="Normal 3 14 4 3 3" xfId="56373" xr:uid="{00000000-0005-0000-0000-000051800000}"/>
    <cellStyle name="Normal 3 14 4 4" xfId="25604" xr:uid="{00000000-0005-0000-0000-000052800000}"/>
    <cellStyle name="Normal 3 14 4 5" xfId="44068" xr:uid="{00000000-0005-0000-0000-000053800000}"/>
    <cellStyle name="Normal 3 14 5" xfId="9731" xr:uid="{00000000-0005-0000-0000-000054800000}"/>
    <cellStyle name="Normal 3 14 5 2" xfId="28691" xr:uid="{00000000-0005-0000-0000-000055800000}"/>
    <cellStyle name="Normal 3 14 5 3" xfId="47155" xr:uid="{00000000-0005-0000-0000-000056800000}"/>
    <cellStyle name="Normal 3 14 6" xfId="15883" xr:uid="{00000000-0005-0000-0000-000057800000}"/>
    <cellStyle name="Normal 3 14 6 2" xfId="34843" xr:uid="{00000000-0005-0000-0000-000058800000}"/>
    <cellStyle name="Normal 3 14 6 3" xfId="53307" xr:uid="{00000000-0005-0000-0000-000059800000}"/>
    <cellStyle name="Normal 3 14 7" xfId="22538" xr:uid="{00000000-0005-0000-0000-00005A800000}"/>
    <cellStyle name="Normal 3 14 8" xfId="41002" xr:uid="{00000000-0005-0000-0000-00005B800000}"/>
    <cellStyle name="Normal 3 15" xfId="2838" xr:uid="{00000000-0005-0000-0000-00005C800000}"/>
    <cellStyle name="Normal 3 15 2" xfId="4210" xr:uid="{00000000-0005-0000-0000-00005D800000}"/>
    <cellStyle name="Normal 3 15 2 2" xfId="5824" xr:uid="{00000000-0005-0000-0000-00005E800000}"/>
    <cellStyle name="Normal 3 15 2 2 2" xfId="8909" xr:uid="{00000000-0005-0000-0000-00005F800000}"/>
    <cellStyle name="Normal 3 15 2 2 2 2" xfId="15101" xr:uid="{00000000-0005-0000-0000-000060800000}"/>
    <cellStyle name="Normal 3 15 2 2 2 2 2" xfId="34061" xr:uid="{00000000-0005-0000-0000-000061800000}"/>
    <cellStyle name="Normal 3 15 2 2 2 2 3" xfId="52525" xr:uid="{00000000-0005-0000-0000-000062800000}"/>
    <cellStyle name="Normal 3 15 2 2 2 3" xfId="21253" xr:uid="{00000000-0005-0000-0000-000063800000}"/>
    <cellStyle name="Normal 3 15 2 2 2 3 2" xfId="40213" xr:uid="{00000000-0005-0000-0000-000064800000}"/>
    <cellStyle name="Normal 3 15 2 2 2 3 3" xfId="58677" xr:uid="{00000000-0005-0000-0000-000065800000}"/>
    <cellStyle name="Normal 3 15 2 2 2 4" xfId="27908" xr:uid="{00000000-0005-0000-0000-000066800000}"/>
    <cellStyle name="Normal 3 15 2 2 2 5" xfId="46372" xr:uid="{00000000-0005-0000-0000-000067800000}"/>
    <cellStyle name="Normal 3 15 2 2 3" xfId="12035" xr:uid="{00000000-0005-0000-0000-000068800000}"/>
    <cellStyle name="Normal 3 15 2 2 3 2" xfId="30995" xr:uid="{00000000-0005-0000-0000-000069800000}"/>
    <cellStyle name="Normal 3 15 2 2 3 3" xfId="49459" xr:uid="{00000000-0005-0000-0000-00006A800000}"/>
    <cellStyle name="Normal 3 15 2 2 4" xfId="18187" xr:uid="{00000000-0005-0000-0000-00006B800000}"/>
    <cellStyle name="Normal 3 15 2 2 4 2" xfId="37147" xr:uid="{00000000-0005-0000-0000-00006C800000}"/>
    <cellStyle name="Normal 3 15 2 2 4 3" xfId="55611" xr:uid="{00000000-0005-0000-0000-00006D800000}"/>
    <cellStyle name="Normal 3 15 2 2 5" xfId="24842" xr:uid="{00000000-0005-0000-0000-00006E800000}"/>
    <cellStyle name="Normal 3 15 2 2 6" xfId="43306" xr:uid="{00000000-0005-0000-0000-00006F800000}"/>
    <cellStyle name="Normal 3 15 2 3" xfId="7374" xr:uid="{00000000-0005-0000-0000-000070800000}"/>
    <cellStyle name="Normal 3 15 2 3 2" xfId="13567" xr:uid="{00000000-0005-0000-0000-000071800000}"/>
    <cellStyle name="Normal 3 15 2 3 2 2" xfId="32527" xr:uid="{00000000-0005-0000-0000-000072800000}"/>
    <cellStyle name="Normal 3 15 2 3 2 3" xfId="50991" xr:uid="{00000000-0005-0000-0000-000073800000}"/>
    <cellStyle name="Normal 3 15 2 3 3" xfId="19719" xr:uid="{00000000-0005-0000-0000-000074800000}"/>
    <cellStyle name="Normal 3 15 2 3 3 2" xfId="38679" xr:uid="{00000000-0005-0000-0000-000075800000}"/>
    <cellStyle name="Normal 3 15 2 3 3 3" xfId="57143" xr:uid="{00000000-0005-0000-0000-000076800000}"/>
    <cellStyle name="Normal 3 15 2 3 4" xfId="26374" xr:uid="{00000000-0005-0000-0000-000077800000}"/>
    <cellStyle name="Normal 3 15 2 3 5" xfId="44838" xr:uid="{00000000-0005-0000-0000-000078800000}"/>
    <cellStyle name="Normal 3 15 2 4" xfId="10501" xr:uid="{00000000-0005-0000-0000-000079800000}"/>
    <cellStyle name="Normal 3 15 2 4 2" xfId="29461" xr:uid="{00000000-0005-0000-0000-00007A800000}"/>
    <cellStyle name="Normal 3 15 2 4 3" xfId="47925" xr:uid="{00000000-0005-0000-0000-00007B800000}"/>
    <cellStyle name="Normal 3 15 2 5" xfId="16653" xr:uid="{00000000-0005-0000-0000-00007C800000}"/>
    <cellStyle name="Normal 3 15 2 5 2" xfId="35613" xr:uid="{00000000-0005-0000-0000-00007D800000}"/>
    <cellStyle name="Normal 3 15 2 5 3" xfId="54077" xr:uid="{00000000-0005-0000-0000-00007E800000}"/>
    <cellStyle name="Normal 3 15 2 6" xfId="23308" xr:uid="{00000000-0005-0000-0000-00007F800000}"/>
    <cellStyle name="Normal 3 15 2 7" xfId="41772" xr:uid="{00000000-0005-0000-0000-000080800000}"/>
    <cellStyle name="Normal 3 15 3" xfId="5042" xr:uid="{00000000-0005-0000-0000-000081800000}"/>
    <cellStyle name="Normal 3 15 3 2" xfId="8140" xr:uid="{00000000-0005-0000-0000-000082800000}"/>
    <cellStyle name="Normal 3 15 3 2 2" xfId="14332" xr:uid="{00000000-0005-0000-0000-000083800000}"/>
    <cellStyle name="Normal 3 15 3 2 2 2" xfId="33292" xr:uid="{00000000-0005-0000-0000-000084800000}"/>
    <cellStyle name="Normal 3 15 3 2 2 3" xfId="51756" xr:uid="{00000000-0005-0000-0000-000085800000}"/>
    <cellStyle name="Normal 3 15 3 2 3" xfId="20484" xr:uid="{00000000-0005-0000-0000-000086800000}"/>
    <cellStyle name="Normal 3 15 3 2 3 2" xfId="39444" xr:uid="{00000000-0005-0000-0000-000087800000}"/>
    <cellStyle name="Normal 3 15 3 2 3 3" xfId="57908" xr:uid="{00000000-0005-0000-0000-000088800000}"/>
    <cellStyle name="Normal 3 15 3 2 4" xfId="27139" xr:uid="{00000000-0005-0000-0000-000089800000}"/>
    <cellStyle name="Normal 3 15 3 2 5" xfId="45603" xr:uid="{00000000-0005-0000-0000-00008A800000}"/>
    <cellStyle name="Normal 3 15 3 3" xfId="11266" xr:uid="{00000000-0005-0000-0000-00008B800000}"/>
    <cellStyle name="Normal 3 15 3 3 2" xfId="30226" xr:uid="{00000000-0005-0000-0000-00008C800000}"/>
    <cellStyle name="Normal 3 15 3 3 3" xfId="48690" xr:uid="{00000000-0005-0000-0000-00008D800000}"/>
    <cellStyle name="Normal 3 15 3 4" xfId="17418" xr:uid="{00000000-0005-0000-0000-00008E800000}"/>
    <cellStyle name="Normal 3 15 3 4 2" xfId="36378" xr:uid="{00000000-0005-0000-0000-00008F800000}"/>
    <cellStyle name="Normal 3 15 3 4 3" xfId="54842" xr:uid="{00000000-0005-0000-0000-000090800000}"/>
    <cellStyle name="Normal 3 15 3 5" xfId="24073" xr:uid="{00000000-0005-0000-0000-000091800000}"/>
    <cellStyle name="Normal 3 15 3 6" xfId="42537" xr:uid="{00000000-0005-0000-0000-000092800000}"/>
    <cellStyle name="Normal 3 15 4" xfId="6605" xr:uid="{00000000-0005-0000-0000-000093800000}"/>
    <cellStyle name="Normal 3 15 4 2" xfId="12798" xr:uid="{00000000-0005-0000-0000-000094800000}"/>
    <cellStyle name="Normal 3 15 4 2 2" xfId="31758" xr:uid="{00000000-0005-0000-0000-000095800000}"/>
    <cellStyle name="Normal 3 15 4 2 3" xfId="50222" xr:uid="{00000000-0005-0000-0000-000096800000}"/>
    <cellStyle name="Normal 3 15 4 3" xfId="18950" xr:uid="{00000000-0005-0000-0000-000097800000}"/>
    <cellStyle name="Normal 3 15 4 3 2" xfId="37910" xr:uid="{00000000-0005-0000-0000-000098800000}"/>
    <cellStyle name="Normal 3 15 4 3 3" xfId="56374" xr:uid="{00000000-0005-0000-0000-000099800000}"/>
    <cellStyle name="Normal 3 15 4 4" xfId="25605" xr:uid="{00000000-0005-0000-0000-00009A800000}"/>
    <cellStyle name="Normal 3 15 4 5" xfId="44069" xr:uid="{00000000-0005-0000-0000-00009B800000}"/>
    <cellStyle name="Normal 3 15 5" xfId="9732" xr:uid="{00000000-0005-0000-0000-00009C800000}"/>
    <cellStyle name="Normal 3 15 5 2" xfId="28692" xr:uid="{00000000-0005-0000-0000-00009D800000}"/>
    <cellStyle name="Normal 3 15 5 3" xfId="47156" xr:uid="{00000000-0005-0000-0000-00009E800000}"/>
    <cellStyle name="Normal 3 15 6" xfId="15884" xr:uid="{00000000-0005-0000-0000-00009F800000}"/>
    <cellStyle name="Normal 3 15 6 2" xfId="34844" xr:uid="{00000000-0005-0000-0000-0000A0800000}"/>
    <cellStyle name="Normal 3 15 6 3" xfId="53308" xr:uid="{00000000-0005-0000-0000-0000A1800000}"/>
    <cellStyle name="Normal 3 15 7" xfId="22539" xr:uid="{00000000-0005-0000-0000-0000A2800000}"/>
    <cellStyle name="Normal 3 15 8" xfId="41003" xr:uid="{00000000-0005-0000-0000-0000A3800000}"/>
    <cellStyle name="Normal 3 16" xfId="2839" xr:uid="{00000000-0005-0000-0000-0000A4800000}"/>
    <cellStyle name="Normal 3 16 2" xfId="4211" xr:uid="{00000000-0005-0000-0000-0000A5800000}"/>
    <cellStyle name="Normal 3 16 2 2" xfId="5825" xr:uid="{00000000-0005-0000-0000-0000A6800000}"/>
    <cellStyle name="Normal 3 16 2 2 2" xfId="8910" xr:uid="{00000000-0005-0000-0000-0000A7800000}"/>
    <cellStyle name="Normal 3 16 2 2 2 2" xfId="15102" xr:uid="{00000000-0005-0000-0000-0000A8800000}"/>
    <cellStyle name="Normal 3 16 2 2 2 2 2" xfId="34062" xr:uid="{00000000-0005-0000-0000-0000A9800000}"/>
    <cellStyle name="Normal 3 16 2 2 2 2 3" xfId="52526" xr:uid="{00000000-0005-0000-0000-0000AA800000}"/>
    <cellStyle name="Normal 3 16 2 2 2 3" xfId="21254" xr:uid="{00000000-0005-0000-0000-0000AB800000}"/>
    <cellStyle name="Normal 3 16 2 2 2 3 2" xfId="40214" xr:uid="{00000000-0005-0000-0000-0000AC800000}"/>
    <cellStyle name="Normal 3 16 2 2 2 3 3" xfId="58678" xr:uid="{00000000-0005-0000-0000-0000AD800000}"/>
    <cellStyle name="Normal 3 16 2 2 2 4" xfId="27909" xr:uid="{00000000-0005-0000-0000-0000AE800000}"/>
    <cellStyle name="Normal 3 16 2 2 2 5" xfId="46373" xr:uid="{00000000-0005-0000-0000-0000AF800000}"/>
    <cellStyle name="Normal 3 16 2 2 3" xfId="12036" xr:uid="{00000000-0005-0000-0000-0000B0800000}"/>
    <cellStyle name="Normal 3 16 2 2 3 2" xfId="30996" xr:uid="{00000000-0005-0000-0000-0000B1800000}"/>
    <cellStyle name="Normal 3 16 2 2 3 3" xfId="49460" xr:uid="{00000000-0005-0000-0000-0000B2800000}"/>
    <cellStyle name="Normal 3 16 2 2 4" xfId="18188" xr:uid="{00000000-0005-0000-0000-0000B3800000}"/>
    <cellStyle name="Normal 3 16 2 2 4 2" xfId="37148" xr:uid="{00000000-0005-0000-0000-0000B4800000}"/>
    <cellStyle name="Normal 3 16 2 2 4 3" xfId="55612" xr:uid="{00000000-0005-0000-0000-0000B5800000}"/>
    <cellStyle name="Normal 3 16 2 2 5" xfId="24843" xr:uid="{00000000-0005-0000-0000-0000B6800000}"/>
    <cellStyle name="Normal 3 16 2 2 6" xfId="43307" xr:uid="{00000000-0005-0000-0000-0000B7800000}"/>
    <cellStyle name="Normal 3 16 2 3" xfId="7375" xr:uid="{00000000-0005-0000-0000-0000B8800000}"/>
    <cellStyle name="Normal 3 16 2 3 2" xfId="13568" xr:uid="{00000000-0005-0000-0000-0000B9800000}"/>
    <cellStyle name="Normal 3 16 2 3 2 2" xfId="32528" xr:uid="{00000000-0005-0000-0000-0000BA800000}"/>
    <cellStyle name="Normal 3 16 2 3 2 3" xfId="50992" xr:uid="{00000000-0005-0000-0000-0000BB800000}"/>
    <cellStyle name="Normal 3 16 2 3 3" xfId="19720" xr:uid="{00000000-0005-0000-0000-0000BC800000}"/>
    <cellStyle name="Normal 3 16 2 3 3 2" xfId="38680" xr:uid="{00000000-0005-0000-0000-0000BD800000}"/>
    <cellStyle name="Normal 3 16 2 3 3 3" xfId="57144" xr:uid="{00000000-0005-0000-0000-0000BE800000}"/>
    <cellStyle name="Normal 3 16 2 3 4" xfId="26375" xr:uid="{00000000-0005-0000-0000-0000BF800000}"/>
    <cellStyle name="Normal 3 16 2 3 5" xfId="44839" xr:uid="{00000000-0005-0000-0000-0000C0800000}"/>
    <cellStyle name="Normal 3 16 2 4" xfId="10502" xr:uid="{00000000-0005-0000-0000-0000C1800000}"/>
    <cellStyle name="Normal 3 16 2 4 2" xfId="29462" xr:uid="{00000000-0005-0000-0000-0000C2800000}"/>
    <cellStyle name="Normal 3 16 2 4 3" xfId="47926" xr:uid="{00000000-0005-0000-0000-0000C3800000}"/>
    <cellStyle name="Normal 3 16 2 5" xfId="16654" xr:uid="{00000000-0005-0000-0000-0000C4800000}"/>
    <cellStyle name="Normal 3 16 2 5 2" xfId="35614" xr:uid="{00000000-0005-0000-0000-0000C5800000}"/>
    <cellStyle name="Normal 3 16 2 5 3" xfId="54078" xr:uid="{00000000-0005-0000-0000-0000C6800000}"/>
    <cellStyle name="Normal 3 16 2 6" xfId="23309" xr:uid="{00000000-0005-0000-0000-0000C7800000}"/>
    <cellStyle name="Normal 3 16 2 7" xfId="41773" xr:uid="{00000000-0005-0000-0000-0000C8800000}"/>
    <cellStyle name="Normal 3 16 3" xfId="5043" xr:uid="{00000000-0005-0000-0000-0000C9800000}"/>
    <cellStyle name="Normal 3 16 3 2" xfId="8141" xr:uid="{00000000-0005-0000-0000-0000CA800000}"/>
    <cellStyle name="Normal 3 16 3 2 2" xfId="14333" xr:uid="{00000000-0005-0000-0000-0000CB800000}"/>
    <cellStyle name="Normal 3 16 3 2 2 2" xfId="33293" xr:uid="{00000000-0005-0000-0000-0000CC800000}"/>
    <cellStyle name="Normal 3 16 3 2 2 3" xfId="51757" xr:uid="{00000000-0005-0000-0000-0000CD800000}"/>
    <cellStyle name="Normal 3 16 3 2 3" xfId="20485" xr:uid="{00000000-0005-0000-0000-0000CE800000}"/>
    <cellStyle name="Normal 3 16 3 2 3 2" xfId="39445" xr:uid="{00000000-0005-0000-0000-0000CF800000}"/>
    <cellStyle name="Normal 3 16 3 2 3 3" xfId="57909" xr:uid="{00000000-0005-0000-0000-0000D0800000}"/>
    <cellStyle name="Normal 3 16 3 2 4" xfId="27140" xr:uid="{00000000-0005-0000-0000-0000D1800000}"/>
    <cellStyle name="Normal 3 16 3 2 5" xfId="45604" xr:uid="{00000000-0005-0000-0000-0000D2800000}"/>
    <cellStyle name="Normal 3 16 3 3" xfId="11267" xr:uid="{00000000-0005-0000-0000-0000D3800000}"/>
    <cellStyle name="Normal 3 16 3 3 2" xfId="30227" xr:uid="{00000000-0005-0000-0000-0000D4800000}"/>
    <cellStyle name="Normal 3 16 3 3 3" xfId="48691" xr:uid="{00000000-0005-0000-0000-0000D5800000}"/>
    <cellStyle name="Normal 3 16 3 4" xfId="17419" xr:uid="{00000000-0005-0000-0000-0000D6800000}"/>
    <cellStyle name="Normal 3 16 3 4 2" xfId="36379" xr:uid="{00000000-0005-0000-0000-0000D7800000}"/>
    <cellStyle name="Normal 3 16 3 4 3" xfId="54843" xr:uid="{00000000-0005-0000-0000-0000D8800000}"/>
    <cellStyle name="Normal 3 16 3 5" xfId="24074" xr:uid="{00000000-0005-0000-0000-0000D9800000}"/>
    <cellStyle name="Normal 3 16 3 6" xfId="42538" xr:uid="{00000000-0005-0000-0000-0000DA800000}"/>
    <cellStyle name="Normal 3 16 4" xfId="6606" xr:uid="{00000000-0005-0000-0000-0000DB800000}"/>
    <cellStyle name="Normal 3 16 4 2" xfId="12799" xr:uid="{00000000-0005-0000-0000-0000DC800000}"/>
    <cellStyle name="Normal 3 16 4 2 2" xfId="31759" xr:uid="{00000000-0005-0000-0000-0000DD800000}"/>
    <cellStyle name="Normal 3 16 4 2 3" xfId="50223" xr:uid="{00000000-0005-0000-0000-0000DE800000}"/>
    <cellStyle name="Normal 3 16 4 3" xfId="18951" xr:uid="{00000000-0005-0000-0000-0000DF800000}"/>
    <cellStyle name="Normal 3 16 4 3 2" xfId="37911" xr:uid="{00000000-0005-0000-0000-0000E0800000}"/>
    <cellStyle name="Normal 3 16 4 3 3" xfId="56375" xr:uid="{00000000-0005-0000-0000-0000E1800000}"/>
    <cellStyle name="Normal 3 16 4 4" xfId="25606" xr:uid="{00000000-0005-0000-0000-0000E2800000}"/>
    <cellStyle name="Normal 3 16 4 5" xfId="44070" xr:uid="{00000000-0005-0000-0000-0000E3800000}"/>
    <cellStyle name="Normal 3 16 5" xfId="9733" xr:uid="{00000000-0005-0000-0000-0000E4800000}"/>
    <cellStyle name="Normal 3 16 5 2" xfId="28693" xr:uid="{00000000-0005-0000-0000-0000E5800000}"/>
    <cellStyle name="Normal 3 16 5 3" xfId="47157" xr:uid="{00000000-0005-0000-0000-0000E6800000}"/>
    <cellStyle name="Normal 3 16 6" xfId="15885" xr:uid="{00000000-0005-0000-0000-0000E7800000}"/>
    <cellStyle name="Normal 3 16 6 2" xfId="34845" xr:uid="{00000000-0005-0000-0000-0000E8800000}"/>
    <cellStyle name="Normal 3 16 6 3" xfId="53309" xr:uid="{00000000-0005-0000-0000-0000E9800000}"/>
    <cellStyle name="Normal 3 16 7" xfId="22540" xr:uid="{00000000-0005-0000-0000-0000EA800000}"/>
    <cellStyle name="Normal 3 16 8" xfId="41004" xr:uid="{00000000-0005-0000-0000-0000EB800000}"/>
    <cellStyle name="Normal 3 17" xfId="2840" xr:uid="{00000000-0005-0000-0000-0000EC800000}"/>
    <cellStyle name="Normal 3 17 2" xfId="4212" xr:uid="{00000000-0005-0000-0000-0000ED800000}"/>
    <cellStyle name="Normal 3 17 2 2" xfId="5826" xr:uid="{00000000-0005-0000-0000-0000EE800000}"/>
    <cellStyle name="Normal 3 17 2 2 2" xfId="8911" xr:uid="{00000000-0005-0000-0000-0000EF800000}"/>
    <cellStyle name="Normal 3 17 2 2 2 2" xfId="15103" xr:uid="{00000000-0005-0000-0000-0000F0800000}"/>
    <cellStyle name="Normal 3 17 2 2 2 2 2" xfId="34063" xr:uid="{00000000-0005-0000-0000-0000F1800000}"/>
    <cellStyle name="Normal 3 17 2 2 2 2 3" xfId="52527" xr:uid="{00000000-0005-0000-0000-0000F2800000}"/>
    <cellStyle name="Normal 3 17 2 2 2 3" xfId="21255" xr:uid="{00000000-0005-0000-0000-0000F3800000}"/>
    <cellStyle name="Normal 3 17 2 2 2 3 2" xfId="40215" xr:uid="{00000000-0005-0000-0000-0000F4800000}"/>
    <cellStyle name="Normal 3 17 2 2 2 3 3" xfId="58679" xr:uid="{00000000-0005-0000-0000-0000F5800000}"/>
    <cellStyle name="Normal 3 17 2 2 2 4" xfId="27910" xr:uid="{00000000-0005-0000-0000-0000F6800000}"/>
    <cellStyle name="Normal 3 17 2 2 2 5" xfId="46374" xr:uid="{00000000-0005-0000-0000-0000F7800000}"/>
    <cellStyle name="Normal 3 17 2 2 3" xfId="12037" xr:uid="{00000000-0005-0000-0000-0000F8800000}"/>
    <cellStyle name="Normal 3 17 2 2 3 2" xfId="30997" xr:uid="{00000000-0005-0000-0000-0000F9800000}"/>
    <cellStyle name="Normal 3 17 2 2 3 3" xfId="49461" xr:uid="{00000000-0005-0000-0000-0000FA800000}"/>
    <cellStyle name="Normal 3 17 2 2 4" xfId="18189" xr:uid="{00000000-0005-0000-0000-0000FB800000}"/>
    <cellStyle name="Normal 3 17 2 2 4 2" xfId="37149" xr:uid="{00000000-0005-0000-0000-0000FC800000}"/>
    <cellStyle name="Normal 3 17 2 2 4 3" xfId="55613" xr:uid="{00000000-0005-0000-0000-0000FD800000}"/>
    <cellStyle name="Normal 3 17 2 2 5" xfId="24844" xr:uid="{00000000-0005-0000-0000-0000FE800000}"/>
    <cellStyle name="Normal 3 17 2 2 6" xfId="43308" xr:uid="{00000000-0005-0000-0000-0000FF800000}"/>
    <cellStyle name="Normal 3 17 2 3" xfId="7376" xr:uid="{00000000-0005-0000-0000-000000810000}"/>
    <cellStyle name="Normal 3 17 2 3 2" xfId="13569" xr:uid="{00000000-0005-0000-0000-000001810000}"/>
    <cellStyle name="Normal 3 17 2 3 2 2" xfId="32529" xr:uid="{00000000-0005-0000-0000-000002810000}"/>
    <cellStyle name="Normal 3 17 2 3 2 3" xfId="50993" xr:uid="{00000000-0005-0000-0000-000003810000}"/>
    <cellStyle name="Normal 3 17 2 3 3" xfId="19721" xr:uid="{00000000-0005-0000-0000-000004810000}"/>
    <cellStyle name="Normal 3 17 2 3 3 2" xfId="38681" xr:uid="{00000000-0005-0000-0000-000005810000}"/>
    <cellStyle name="Normal 3 17 2 3 3 3" xfId="57145" xr:uid="{00000000-0005-0000-0000-000006810000}"/>
    <cellStyle name="Normal 3 17 2 3 4" xfId="26376" xr:uid="{00000000-0005-0000-0000-000007810000}"/>
    <cellStyle name="Normal 3 17 2 3 5" xfId="44840" xr:uid="{00000000-0005-0000-0000-000008810000}"/>
    <cellStyle name="Normal 3 17 2 4" xfId="10503" xr:uid="{00000000-0005-0000-0000-000009810000}"/>
    <cellStyle name="Normal 3 17 2 4 2" xfId="29463" xr:uid="{00000000-0005-0000-0000-00000A810000}"/>
    <cellStyle name="Normal 3 17 2 4 3" xfId="47927" xr:uid="{00000000-0005-0000-0000-00000B810000}"/>
    <cellStyle name="Normal 3 17 2 5" xfId="16655" xr:uid="{00000000-0005-0000-0000-00000C810000}"/>
    <cellStyle name="Normal 3 17 2 5 2" xfId="35615" xr:uid="{00000000-0005-0000-0000-00000D810000}"/>
    <cellStyle name="Normal 3 17 2 5 3" xfId="54079" xr:uid="{00000000-0005-0000-0000-00000E810000}"/>
    <cellStyle name="Normal 3 17 2 6" xfId="23310" xr:uid="{00000000-0005-0000-0000-00000F810000}"/>
    <cellStyle name="Normal 3 17 2 7" xfId="41774" xr:uid="{00000000-0005-0000-0000-000010810000}"/>
    <cellStyle name="Normal 3 17 3" xfId="5044" xr:uid="{00000000-0005-0000-0000-000011810000}"/>
    <cellStyle name="Normal 3 17 3 2" xfId="8142" xr:uid="{00000000-0005-0000-0000-000012810000}"/>
    <cellStyle name="Normal 3 17 3 2 2" xfId="14334" xr:uid="{00000000-0005-0000-0000-000013810000}"/>
    <cellStyle name="Normal 3 17 3 2 2 2" xfId="33294" xr:uid="{00000000-0005-0000-0000-000014810000}"/>
    <cellStyle name="Normal 3 17 3 2 2 3" xfId="51758" xr:uid="{00000000-0005-0000-0000-000015810000}"/>
    <cellStyle name="Normal 3 17 3 2 3" xfId="20486" xr:uid="{00000000-0005-0000-0000-000016810000}"/>
    <cellStyle name="Normal 3 17 3 2 3 2" xfId="39446" xr:uid="{00000000-0005-0000-0000-000017810000}"/>
    <cellStyle name="Normal 3 17 3 2 3 3" xfId="57910" xr:uid="{00000000-0005-0000-0000-000018810000}"/>
    <cellStyle name="Normal 3 17 3 2 4" xfId="27141" xr:uid="{00000000-0005-0000-0000-000019810000}"/>
    <cellStyle name="Normal 3 17 3 2 5" xfId="45605" xr:uid="{00000000-0005-0000-0000-00001A810000}"/>
    <cellStyle name="Normal 3 17 3 3" xfId="11268" xr:uid="{00000000-0005-0000-0000-00001B810000}"/>
    <cellStyle name="Normal 3 17 3 3 2" xfId="30228" xr:uid="{00000000-0005-0000-0000-00001C810000}"/>
    <cellStyle name="Normal 3 17 3 3 3" xfId="48692" xr:uid="{00000000-0005-0000-0000-00001D810000}"/>
    <cellStyle name="Normal 3 17 3 4" xfId="17420" xr:uid="{00000000-0005-0000-0000-00001E810000}"/>
    <cellStyle name="Normal 3 17 3 4 2" xfId="36380" xr:uid="{00000000-0005-0000-0000-00001F810000}"/>
    <cellStyle name="Normal 3 17 3 4 3" xfId="54844" xr:uid="{00000000-0005-0000-0000-000020810000}"/>
    <cellStyle name="Normal 3 17 3 5" xfId="24075" xr:uid="{00000000-0005-0000-0000-000021810000}"/>
    <cellStyle name="Normal 3 17 3 6" xfId="42539" xr:uid="{00000000-0005-0000-0000-000022810000}"/>
    <cellStyle name="Normal 3 17 4" xfId="6607" xr:uid="{00000000-0005-0000-0000-000023810000}"/>
    <cellStyle name="Normal 3 17 4 2" xfId="12800" xr:uid="{00000000-0005-0000-0000-000024810000}"/>
    <cellStyle name="Normal 3 17 4 2 2" xfId="31760" xr:uid="{00000000-0005-0000-0000-000025810000}"/>
    <cellStyle name="Normal 3 17 4 2 3" xfId="50224" xr:uid="{00000000-0005-0000-0000-000026810000}"/>
    <cellStyle name="Normal 3 17 4 3" xfId="18952" xr:uid="{00000000-0005-0000-0000-000027810000}"/>
    <cellStyle name="Normal 3 17 4 3 2" xfId="37912" xr:uid="{00000000-0005-0000-0000-000028810000}"/>
    <cellStyle name="Normal 3 17 4 3 3" xfId="56376" xr:uid="{00000000-0005-0000-0000-000029810000}"/>
    <cellStyle name="Normal 3 17 4 4" xfId="25607" xr:uid="{00000000-0005-0000-0000-00002A810000}"/>
    <cellStyle name="Normal 3 17 4 5" xfId="44071" xr:uid="{00000000-0005-0000-0000-00002B810000}"/>
    <cellStyle name="Normal 3 17 5" xfId="9734" xr:uid="{00000000-0005-0000-0000-00002C810000}"/>
    <cellStyle name="Normal 3 17 5 2" xfId="28694" xr:uid="{00000000-0005-0000-0000-00002D810000}"/>
    <cellStyle name="Normal 3 17 5 3" xfId="47158" xr:uid="{00000000-0005-0000-0000-00002E810000}"/>
    <cellStyle name="Normal 3 17 6" xfId="15886" xr:uid="{00000000-0005-0000-0000-00002F810000}"/>
    <cellStyle name="Normal 3 17 6 2" xfId="34846" xr:uid="{00000000-0005-0000-0000-000030810000}"/>
    <cellStyle name="Normal 3 17 6 3" xfId="53310" xr:uid="{00000000-0005-0000-0000-000031810000}"/>
    <cellStyle name="Normal 3 17 7" xfId="22541" xr:uid="{00000000-0005-0000-0000-000032810000}"/>
    <cellStyle name="Normal 3 17 8" xfId="41005" xr:uid="{00000000-0005-0000-0000-000033810000}"/>
    <cellStyle name="Normal 3 18" xfId="2841" xr:uid="{00000000-0005-0000-0000-000034810000}"/>
    <cellStyle name="Normal 3 18 2" xfId="4213" xr:uid="{00000000-0005-0000-0000-000035810000}"/>
    <cellStyle name="Normal 3 18 2 2" xfId="5827" xr:uid="{00000000-0005-0000-0000-000036810000}"/>
    <cellStyle name="Normal 3 18 2 2 2" xfId="8912" xr:uid="{00000000-0005-0000-0000-000037810000}"/>
    <cellStyle name="Normal 3 18 2 2 2 2" xfId="15104" xr:uid="{00000000-0005-0000-0000-000038810000}"/>
    <cellStyle name="Normal 3 18 2 2 2 2 2" xfId="34064" xr:uid="{00000000-0005-0000-0000-000039810000}"/>
    <cellStyle name="Normal 3 18 2 2 2 2 3" xfId="52528" xr:uid="{00000000-0005-0000-0000-00003A810000}"/>
    <cellStyle name="Normal 3 18 2 2 2 3" xfId="21256" xr:uid="{00000000-0005-0000-0000-00003B810000}"/>
    <cellStyle name="Normal 3 18 2 2 2 3 2" xfId="40216" xr:uid="{00000000-0005-0000-0000-00003C810000}"/>
    <cellStyle name="Normal 3 18 2 2 2 3 3" xfId="58680" xr:uid="{00000000-0005-0000-0000-00003D810000}"/>
    <cellStyle name="Normal 3 18 2 2 2 4" xfId="27911" xr:uid="{00000000-0005-0000-0000-00003E810000}"/>
    <cellStyle name="Normal 3 18 2 2 2 5" xfId="46375" xr:uid="{00000000-0005-0000-0000-00003F810000}"/>
    <cellStyle name="Normal 3 18 2 2 3" xfId="12038" xr:uid="{00000000-0005-0000-0000-000040810000}"/>
    <cellStyle name="Normal 3 18 2 2 3 2" xfId="30998" xr:uid="{00000000-0005-0000-0000-000041810000}"/>
    <cellStyle name="Normal 3 18 2 2 3 3" xfId="49462" xr:uid="{00000000-0005-0000-0000-000042810000}"/>
    <cellStyle name="Normal 3 18 2 2 4" xfId="18190" xr:uid="{00000000-0005-0000-0000-000043810000}"/>
    <cellStyle name="Normal 3 18 2 2 4 2" xfId="37150" xr:uid="{00000000-0005-0000-0000-000044810000}"/>
    <cellStyle name="Normal 3 18 2 2 4 3" xfId="55614" xr:uid="{00000000-0005-0000-0000-000045810000}"/>
    <cellStyle name="Normal 3 18 2 2 5" xfId="24845" xr:uid="{00000000-0005-0000-0000-000046810000}"/>
    <cellStyle name="Normal 3 18 2 2 6" xfId="43309" xr:uid="{00000000-0005-0000-0000-000047810000}"/>
    <cellStyle name="Normal 3 18 2 3" xfId="7377" xr:uid="{00000000-0005-0000-0000-000048810000}"/>
    <cellStyle name="Normal 3 18 2 3 2" xfId="13570" xr:uid="{00000000-0005-0000-0000-000049810000}"/>
    <cellStyle name="Normal 3 18 2 3 2 2" xfId="32530" xr:uid="{00000000-0005-0000-0000-00004A810000}"/>
    <cellStyle name="Normal 3 18 2 3 2 3" xfId="50994" xr:uid="{00000000-0005-0000-0000-00004B810000}"/>
    <cellStyle name="Normal 3 18 2 3 3" xfId="19722" xr:uid="{00000000-0005-0000-0000-00004C810000}"/>
    <cellStyle name="Normal 3 18 2 3 3 2" xfId="38682" xr:uid="{00000000-0005-0000-0000-00004D810000}"/>
    <cellStyle name="Normal 3 18 2 3 3 3" xfId="57146" xr:uid="{00000000-0005-0000-0000-00004E810000}"/>
    <cellStyle name="Normal 3 18 2 3 4" xfId="26377" xr:uid="{00000000-0005-0000-0000-00004F810000}"/>
    <cellStyle name="Normal 3 18 2 3 5" xfId="44841" xr:uid="{00000000-0005-0000-0000-000050810000}"/>
    <cellStyle name="Normal 3 18 2 4" xfId="10504" xr:uid="{00000000-0005-0000-0000-000051810000}"/>
    <cellStyle name="Normal 3 18 2 4 2" xfId="29464" xr:uid="{00000000-0005-0000-0000-000052810000}"/>
    <cellStyle name="Normal 3 18 2 4 3" xfId="47928" xr:uid="{00000000-0005-0000-0000-000053810000}"/>
    <cellStyle name="Normal 3 18 2 5" xfId="16656" xr:uid="{00000000-0005-0000-0000-000054810000}"/>
    <cellStyle name="Normal 3 18 2 5 2" xfId="35616" xr:uid="{00000000-0005-0000-0000-000055810000}"/>
    <cellStyle name="Normal 3 18 2 5 3" xfId="54080" xr:uid="{00000000-0005-0000-0000-000056810000}"/>
    <cellStyle name="Normal 3 18 2 6" xfId="23311" xr:uid="{00000000-0005-0000-0000-000057810000}"/>
    <cellStyle name="Normal 3 18 2 7" xfId="41775" xr:uid="{00000000-0005-0000-0000-000058810000}"/>
    <cellStyle name="Normal 3 18 3" xfId="5045" xr:uid="{00000000-0005-0000-0000-000059810000}"/>
    <cellStyle name="Normal 3 18 3 2" xfId="8143" xr:uid="{00000000-0005-0000-0000-00005A810000}"/>
    <cellStyle name="Normal 3 18 3 2 2" xfId="14335" xr:uid="{00000000-0005-0000-0000-00005B810000}"/>
    <cellStyle name="Normal 3 18 3 2 2 2" xfId="33295" xr:uid="{00000000-0005-0000-0000-00005C810000}"/>
    <cellStyle name="Normal 3 18 3 2 2 3" xfId="51759" xr:uid="{00000000-0005-0000-0000-00005D810000}"/>
    <cellStyle name="Normal 3 18 3 2 3" xfId="20487" xr:uid="{00000000-0005-0000-0000-00005E810000}"/>
    <cellStyle name="Normal 3 18 3 2 3 2" xfId="39447" xr:uid="{00000000-0005-0000-0000-00005F810000}"/>
    <cellStyle name="Normal 3 18 3 2 3 3" xfId="57911" xr:uid="{00000000-0005-0000-0000-000060810000}"/>
    <cellStyle name="Normal 3 18 3 2 4" xfId="27142" xr:uid="{00000000-0005-0000-0000-000061810000}"/>
    <cellStyle name="Normal 3 18 3 2 5" xfId="45606" xr:uid="{00000000-0005-0000-0000-000062810000}"/>
    <cellStyle name="Normal 3 18 3 3" xfId="11269" xr:uid="{00000000-0005-0000-0000-000063810000}"/>
    <cellStyle name="Normal 3 18 3 3 2" xfId="30229" xr:uid="{00000000-0005-0000-0000-000064810000}"/>
    <cellStyle name="Normal 3 18 3 3 3" xfId="48693" xr:uid="{00000000-0005-0000-0000-000065810000}"/>
    <cellStyle name="Normal 3 18 3 4" xfId="17421" xr:uid="{00000000-0005-0000-0000-000066810000}"/>
    <cellStyle name="Normal 3 18 3 4 2" xfId="36381" xr:uid="{00000000-0005-0000-0000-000067810000}"/>
    <cellStyle name="Normal 3 18 3 4 3" xfId="54845" xr:uid="{00000000-0005-0000-0000-000068810000}"/>
    <cellStyle name="Normal 3 18 3 5" xfId="24076" xr:uid="{00000000-0005-0000-0000-000069810000}"/>
    <cellStyle name="Normal 3 18 3 6" xfId="42540" xr:uid="{00000000-0005-0000-0000-00006A810000}"/>
    <cellStyle name="Normal 3 18 4" xfId="6608" xr:uid="{00000000-0005-0000-0000-00006B810000}"/>
    <cellStyle name="Normal 3 18 4 2" xfId="12801" xr:uid="{00000000-0005-0000-0000-00006C810000}"/>
    <cellStyle name="Normal 3 18 4 2 2" xfId="31761" xr:uid="{00000000-0005-0000-0000-00006D810000}"/>
    <cellStyle name="Normal 3 18 4 2 3" xfId="50225" xr:uid="{00000000-0005-0000-0000-00006E810000}"/>
    <cellStyle name="Normal 3 18 4 3" xfId="18953" xr:uid="{00000000-0005-0000-0000-00006F810000}"/>
    <cellStyle name="Normal 3 18 4 3 2" xfId="37913" xr:uid="{00000000-0005-0000-0000-000070810000}"/>
    <cellStyle name="Normal 3 18 4 3 3" xfId="56377" xr:uid="{00000000-0005-0000-0000-000071810000}"/>
    <cellStyle name="Normal 3 18 4 4" xfId="25608" xr:uid="{00000000-0005-0000-0000-000072810000}"/>
    <cellStyle name="Normal 3 18 4 5" xfId="44072" xr:uid="{00000000-0005-0000-0000-000073810000}"/>
    <cellStyle name="Normal 3 18 5" xfId="9735" xr:uid="{00000000-0005-0000-0000-000074810000}"/>
    <cellStyle name="Normal 3 18 5 2" xfId="28695" xr:uid="{00000000-0005-0000-0000-000075810000}"/>
    <cellStyle name="Normal 3 18 5 3" xfId="47159" xr:uid="{00000000-0005-0000-0000-000076810000}"/>
    <cellStyle name="Normal 3 18 6" xfId="15887" xr:uid="{00000000-0005-0000-0000-000077810000}"/>
    <cellStyle name="Normal 3 18 6 2" xfId="34847" xr:uid="{00000000-0005-0000-0000-000078810000}"/>
    <cellStyle name="Normal 3 18 6 3" xfId="53311" xr:uid="{00000000-0005-0000-0000-000079810000}"/>
    <cellStyle name="Normal 3 18 7" xfId="22542" xr:uid="{00000000-0005-0000-0000-00007A810000}"/>
    <cellStyle name="Normal 3 18 8" xfId="41006" xr:uid="{00000000-0005-0000-0000-00007B810000}"/>
    <cellStyle name="Normal 3 19" xfId="2842" xr:uid="{00000000-0005-0000-0000-00007C810000}"/>
    <cellStyle name="Normal 3 19 2" xfId="4214" xr:uid="{00000000-0005-0000-0000-00007D810000}"/>
    <cellStyle name="Normal 3 19 2 2" xfId="5828" xr:uid="{00000000-0005-0000-0000-00007E810000}"/>
    <cellStyle name="Normal 3 19 2 2 2" xfId="8913" xr:uid="{00000000-0005-0000-0000-00007F810000}"/>
    <cellStyle name="Normal 3 19 2 2 2 2" xfId="15105" xr:uid="{00000000-0005-0000-0000-000080810000}"/>
    <cellStyle name="Normal 3 19 2 2 2 2 2" xfId="34065" xr:uid="{00000000-0005-0000-0000-000081810000}"/>
    <cellStyle name="Normal 3 19 2 2 2 2 3" xfId="52529" xr:uid="{00000000-0005-0000-0000-000082810000}"/>
    <cellStyle name="Normal 3 19 2 2 2 3" xfId="21257" xr:uid="{00000000-0005-0000-0000-000083810000}"/>
    <cellStyle name="Normal 3 19 2 2 2 3 2" xfId="40217" xr:uid="{00000000-0005-0000-0000-000084810000}"/>
    <cellStyle name="Normal 3 19 2 2 2 3 3" xfId="58681" xr:uid="{00000000-0005-0000-0000-000085810000}"/>
    <cellStyle name="Normal 3 19 2 2 2 4" xfId="27912" xr:uid="{00000000-0005-0000-0000-000086810000}"/>
    <cellStyle name="Normal 3 19 2 2 2 5" xfId="46376" xr:uid="{00000000-0005-0000-0000-000087810000}"/>
    <cellStyle name="Normal 3 19 2 2 3" xfId="12039" xr:uid="{00000000-0005-0000-0000-000088810000}"/>
    <cellStyle name="Normal 3 19 2 2 3 2" xfId="30999" xr:uid="{00000000-0005-0000-0000-000089810000}"/>
    <cellStyle name="Normal 3 19 2 2 3 3" xfId="49463" xr:uid="{00000000-0005-0000-0000-00008A810000}"/>
    <cellStyle name="Normal 3 19 2 2 4" xfId="18191" xr:uid="{00000000-0005-0000-0000-00008B810000}"/>
    <cellStyle name="Normal 3 19 2 2 4 2" xfId="37151" xr:uid="{00000000-0005-0000-0000-00008C810000}"/>
    <cellStyle name="Normal 3 19 2 2 4 3" xfId="55615" xr:uid="{00000000-0005-0000-0000-00008D810000}"/>
    <cellStyle name="Normal 3 19 2 2 5" xfId="24846" xr:uid="{00000000-0005-0000-0000-00008E810000}"/>
    <cellStyle name="Normal 3 19 2 2 6" xfId="43310" xr:uid="{00000000-0005-0000-0000-00008F810000}"/>
    <cellStyle name="Normal 3 19 2 3" xfId="7378" xr:uid="{00000000-0005-0000-0000-000090810000}"/>
    <cellStyle name="Normal 3 19 2 3 2" xfId="13571" xr:uid="{00000000-0005-0000-0000-000091810000}"/>
    <cellStyle name="Normal 3 19 2 3 2 2" xfId="32531" xr:uid="{00000000-0005-0000-0000-000092810000}"/>
    <cellStyle name="Normal 3 19 2 3 2 3" xfId="50995" xr:uid="{00000000-0005-0000-0000-000093810000}"/>
    <cellStyle name="Normal 3 19 2 3 3" xfId="19723" xr:uid="{00000000-0005-0000-0000-000094810000}"/>
    <cellStyle name="Normal 3 19 2 3 3 2" xfId="38683" xr:uid="{00000000-0005-0000-0000-000095810000}"/>
    <cellStyle name="Normal 3 19 2 3 3 3" xfId="57147" xr:uid="{00000000-0005-0000-0000-000096810000}"/>
    <cellStyle name="Normal 3 19 2 3 4" xfId="26378" xr:uid="{00000000-0005-0000-0000-000097810000}"/>
    <cellStyle name="Normal 3 19 2 3 5" xfId="44842" xr:uid="{00000000-0005-0000-0000-000098810000}"/>
    <cellStyle name="Normal 3 19 2 4" xfId="10505" xr:uid="{00000000-0005-0000-0000-000099810000}"/>
    <cellStyle name="Normal 3 19 2 4 2" xfId="29465" xr:uid="{00000000-0005-0000-0000-00009A810000}"/>
    <cellStyle name="Normal 3 19 2 4 3" xfId="47929" xr:uid="{00000000-0005-0000-0000-00009B810000}"/>
    <cellStyle name="Normal 3 19 2 5" xfId="16657" xr:uid="{00000000-0005-0000-0000-00009C810000}"/>
    <cellStyle name="Normal 3 19 2 5 2" xfId="35617" xr:uid="{00000000-0005-0000-0000-00009D810000}"/>
    <cellStyle name="Normal 3 19 2 5 3" xfId="54081" xr:uid="{00000000-0005-0000-0000-00009E810000}"/>
    <cellStyle name="Normal 3 19 2 6" xfId="23312" xr:uid="{00000000-0005-0000-0000-00009F810000}"/>
    <cellStyle name="Normal 3 19 2 7" xfId="41776" xr:uid="{00000000-0005-0000-0000-0000A0810000}"/>
    <cellStyle name="Normal 3 19 3" xfId="5046" xr:uid="{00000000-0005-0000-0000-0000A1810000}"/>
    <cellStyle name="Normal 3 19 3 2" xfId="8144" xr:uid="{00000000-0005-0000-0000-0000A2810000}"/>
    <cellStyle name="Normal 3 19 3 2 2" xfId="14336" xr:uid="{00000000-0005-0000-0000-0000A3810000}"/>
    <cellStyle name="Normal 3 19 3 2 2 2" xfId="33296" xr:uid="{00000000-0005-0000-0000-0000A4810000}"/>
    <cellStyle name="Normal 3 19 3 2 2 3" xfId="51760" xr:uid="{00000000-0005-0000-0000-0000A5810000}"/>
    <cellStyle name="Normal 3 19 3 2 3" xfId="20488" xr:uid="{00000000-0005-0000-0000-0000A6810000}"/>
    <cellStyle name="Normal 3 19 3 2 3 2" xfId="39448" xr:uid="{00000000-0005-0000-0000-0000A7810000}"/>
    <cellStyle name="Normal 3 19 3 2 3 3" xfId="57912" xr:uid="{00000000-0005-0000-0000-0000A8810000}"/>
    <cellStyle name="Normal 3 19 3 2 4" xfId="27143" xr:uid="{00000000-0005-0000-0000-0000A9810000}"/>
    <cellStyle name="Normal 3 19 3 2 5" xfId="45607" xr:uid="{00000000-0005-0000-0000-0000AA810000}"/>
    <cellStyle name="Normal 3 19 3 3" xfId="11270" xr:uid="{00000000-0005-0000-0000-0000AB810000}"/>
    <cellStyle name="Normal 3 19 3 3 2" xfId="30230" xr:uid="{00000000-0005-0000-0000-0000AC810000}"/>
    <cellStyle name="Normal 3 19 3 3 3" xfId="48694" xr:uid="{00000000-0005-0000-0000-0000AD810000}"/>
    <cellStyle name="Normal 3 19 3 4" xfId="17422" xr:uid="{00000000-0005-0000-0000-0000AE810000}"/>
    <cellStyle name="Normal 3 19 3 4 2" xfId="36382" xr:uid="{00000000-0005-0000-0000-0000AF810000}"/>
    <cellStyle name="Normal 3 19 3 4 3" xfId="54846" xr:uid="{00000000-0005-0000-0000-0000B0810000}"/>
    <cellStyle name="Normal 3 19 3 5" xfId="24077" xr:uid="{00000000-0005-0000-0000-0000B1810000}"/>
    <cellStyle name="Normal 3 19 3 6" xfId="42541" xr:uid="{00000000-0005-0000-0000-0000B2810000}"/>
    <cellStyle name="Normal 3 19 4" xfId="6609" xr:uid="{00000000-0005-0000-0000-0000B3810000}"/>
    <cellStyle name="Normal 3 19 4 2" xfId="12802" xr:uid="{00000000-0005-0000-0000-0000B4810000}"/>
    <cellStyle name="Normal 3 19 4 2 2" xfId="31762" xr:uid="{00000000-0005-0000-0000-0000B5810000}"/>
    <cellStyle name="Normal 3 19 4 2 3" xfId="50226" xr:uid="{00000000-0005-0000-0000-0000B6810000}"/>
    <cellStyle name="Normal 3 19 4 3" xfId="18954" xr:uid="{00000000-0005-0000-0000-0000B7810000}"/>
    <cellStyle name="Normal 3 19 4 3 2" xfId="37914" xr:uid="{00000000-0005-0000-0000-0000B8810000}"/>
    <cellStyle name="Normal 3 19 4 3 3" xfId="56378" xr:uid="{00000000-0005-0000-0000-0000B9810000}"/>
    <cellStyle name="Normal 3 19 4 4" xfId="25609" xr:uid="{00000000-0005-0000-0000-0000BA810000}"/>
    <cellStyle name="Normal 3 19 4 5" xfId="44073" xr:uid="{00000000-0005-0000-0000-0000BB810000}"/>
    <cellStyle name="Normal 3 19 5" xfId="9736" xr:uid="{00000000-0005-0000-0000-0000BC810000}"/>
    <cellStyle name="Normal 3 19 5 2" xfId="28696" xr:uid="{00000000-0005-0000-0000-0000BD810000}"/>
    <cellStyle name="Normal 3 19 5 3" xfId="47160" xr:uid="{00000000-0005-0000-0000-0000BE810000}"/>
    <cellStyle name="Normal 3 19 6" xfId="15888" xr:uid="{00000000-0005-0000-0000-0000BF810000}"/>
    <cellStyle name="Normal 3 19 6 2" xfId="34848" xr:uid="{00000000-0005-0000-0000-0000C0810000}"/>
    <cellStyle name="Normal 3 19 6 3" xfId="53312" xr:uid="{00000000-0005-0000-0000-0000C1810000}"/>
    <cellStyle name="Normal 3 19 7" xfId="22543" xr:uid="{00000000-0005-0000-0000-0000C2810000}"/>
    <cellStyle name="Normal 3 19 8" xfId="41007" xr:uid="{00000000-0005-0000-0000-0000C3810000}"/>
    <cellStyle name="Normal 3 2" xfId="7" xr:uid="{00000000-0005-0000-0000-0000C4810000}"/>
    <cellStyle name="Normal 3 2 2" xfId="93" xr:uid="{00000000-0005-0000-0000-0000C5810000}"/>
    <cellStyle name="Normal 3 2 2 2" xfId="308" xr:uid="{00000000-0005-0000-0000-0000C6810000}"/>
    <cellStyle name="Normal 3 2 2 2 2" xfId="5829" xr:uid="{00000000-0005-0000-0000-0000C7810000}"/>
    <cellStyle name="Normal 3 2 2 2 2 2" xfId="8914" xr:uid="{00000000-0005-0000-0000-0000C8810000}"/>
    <cellStyle name="Normal 3 2 2 2 2 2 2" xfId="15106" xr:uid="{00000000-0005-0000-0000-0000C9810000}"/>
    <cellStyle name="Normal 3 2 2 2 2 2 2 2" xfId="34066" xr:uid="{00000000-0005-0000-0000-0000CA810000}"/>
    <cellStyle name="Normal 3 2 2 2 2 2 2 3" xfId="52530" xr:uid="{00000000-0005-0000-0000-0000CB810000}"/>
    <cellStyle name="Normal 3 2 2 2 2 2 3" xfId="21258" xr:uid="{00000000-0005-0000-0000-0000CC810000}"/>
    <cellStyle name="Normal 3 2 2 2 2 2 3 2" xfId="40218" xr:uid="{00000000-0005-0000-0000-0000CD810000}"/>
    <cellStyle name="Normal 3 2 2 2 2 2 3 3" xfId="58682" xr:uid="{00000000-0005-0000-0000-0000CE810000}"/>
    <cellStyle name="Normal 3 2 2 2 2 2 4" xfId="27913" xr:uid="{00000000-0005-0000-0000-0000CF810000}"/>
    <cellStyle name="Normal 3 2 2 2 2 2 5" xfId="46377" xr:uid="{00000000-0005-0000-0000-0000D0810000}"/>
    <cellStyle name="Normal 3 2 2 2 2 3" xfId="12040" xr:uid="{00000000-0005-0000-0000-0000D1810000}"/>
    <cellStyle name="Normal 3 2 2 2 2 3 2" xfId="31000" xr:uid="{00000000-0005-0000-0000-0000D2810000}"/>
    <cellStyle name="Normal 3 2 2 2 2 3 3" xfId="49464" xr:uid="{00000000-0005-0000-0000-0000D3810000}"/>
    <cellStyle name="Normal 3 2 2 2 2 4" xfId="18192" xr:uid="{00000000-0005-0000-0000-0000D4810000}"/>
    <cellStyle name="Normal 3 2 2 2 2 4 2" xfId="37152" xr:uid="{00000000-0005-0000-0000-0000D5810000}"/>
    <cellStyle name="Normal 3 2 2 2 2 4 3" xfId="55616" xr:uid="{00000000-0005-0000-0000-0000D6810000}"/>
    <cellStyle name="Normal 3 2 2 2 2 5" xfId="24847" xr:uid="{00000000-0005-0000-0000-0000D7810000}"/>
    <cellStyle name="Normal 3 2 2 2 2 6" xfId="43311" xr:uid="{00000000-0005-0000-0000-0000D8810000}"/>
    <cellStyle name="Normal 3 2 2 2 3" xfId="7379" xr:uid="{00000000-0005-0000-0000-0000D9810000}"/>
    <cellStyle name="Normal 3 2 2 2 3 2" xfId="13572" xr:uid="{00000000-0005-0000-0000-0000DA810000}"/>
    <cellStyle name="Normal 3 2 2 2 3 2 2" xfId="32532" xr:uid="{00000000-0005-0000-0000-0000DB810000}"/>
    <cellStyle name="Normal 3 2 2 2 3 2 3" xfId="50996" xr:uid="{00000000-0005-0000-0000-0000DC810000}"/>
    <cellStyle name="Normal 3 2 2 2 3 3" xfId="19724" xr:uid="{00000000-0005-0000-0000-0000DD810000}"/>
    <cellStyle name="Normal 3 2 2 2 3 3 2" xfId="38684" xr:uid="{00000000-0005-0000-0000-0000DE810000}"/>
    <cellStyle name="Normal 3 2 2 2 3 3 3" xfId="57148" xr:uid="{00000000-0005-0000-0000-0000DF810000}"/>
    <cellStyle name="Normal 3 2 2 2 3 4" xfId="26379" xr:uid="{00000000-0005-0000-0000-0000E0810000}"/>
    <cellStyle name="Normal 3 2 2 2 3 5" xfId="44843" xr:uid="{00000000-0005-0000-0000-0000E1810000}"/>
    <cellStyle name="Normal 3 2 2 2 4" xfId="10506" xr:uid="{00000000-0005-0000-0000-0000E2810000}"/>
    <cellStyle name="Normal 3 2 2 2 4 2" xfId="29466" xr:uid="{00000000-0005-0000-0000-0000E3810000}"/>
    <cellStyle name="Normal 3 2 2 2 4 3" xfId="47930" xr:uid="{00000000-0005-0000-0000-0000E4810000}"/>
    <cellStyle name="Normal 3 2 2 2 5" xfId="16658" xr:uid="{00000000-0005-0000-0000-0000E5810000}"/>
    <cellStyle name="Normal 3 2 2 2 5 2" xfId="35618" xr:uid="{00000000-0005-0000-0000-0000E6810000}"/>
    <cellStyle name="Normal 3 2 2 2 5 3" xfId="54082" xr:uid="{00000000-0005-0000-0000-0000E7810000}"/>
    <cellStyle name="Normal 3 2 2 2 6" xfId="23313" xr:uid="{00000000-0005-0000-0000-0000E8810000}"/>
    <cellStyle name="Normal 3 2 2 2 7" xfId="41777" xr:uid="{00000000-0005-0000-0000-0000E9810000}"/>
    <cellStyle name="Normal 3 2 2 3" xfId="5047" xr:uid="{00000000-0005-0000-0000-0000EA810000}"/>
    <cellStyle name="Normal 3 2 2 3 2" xfId="8145" xr:uid="{00000000-0005-0000-0000-0000EB810000}"/>
    <cellStyle name="Normal 3 2 2 3 2 2" xfId="14337" xr:uid="{00000000-0005-0000-0000-0000EC810000}"/>
    <cellStyle name="Normal 3 2 2 3 2 2 2" xfId="33297" xr:uid="{00000000-0005-0000-0000-0000ED810000}"/>
    <cellStyle name="Normal 3 2 2 3 2 2 3" xfId="51761" xr:uid="{00000000-0005-0000-0000-0000EE810000}"/>
    <cellStyle name="Normal 3 2 2 3 2 3" xfId="20489" xr:uid="{00000000-0005-0000-0000-0000EF810000}"/>
    <cellStyle name="Normal 3 2 2 3 2 3 2" xfId="39449" xr:uid="{00000000-0005-0000-0000-0000F0810000}"/>
    <cellStyle name="Normal 3 2 2 3 2 3 3" xfId="57913" xr:uid="{00000000-0005-0000-0000-0000F1810000}"/>
    <cellStyle name="Normal 3 2 2 3 2 4" xfId="27144" xr:uid="{00000000-0005-0000-0000-0000F2810000}"/>
    <cellStyle name="Normal 3 2 2 3 2 5" xfId="45608" xr:uid="{00000000-0005-0000-0000-0000F3810000}"/>
    <cellStyle name="Normal 3 2 2 3 3" xfId="11271" xr:uid="{00000000-0005-0000-0000-0000F4810000}"/>
    <cellStyle name="Normal 3 2 2 3 3 2" xfId="30231" xr:uid="{00000000-0005-0000-0000-0000F5810000}"/>
    <cellStyle name="Normal 3 2 2 3 3 3" xfId="48695" xr:uid="{00000000-0005-0000-0000-0000F6810000}"/>
    <cellStyle name="Normal 3 2 2 3 4" xfId="17423" xr:uid="{00000000-0005-0000-0000-0000F7810000}"/>
    <cellStyle name="Normal 3 2 2 3 4 2" xfId="36383" xr:uid="{00000000-0005-0000-0000-0000F8810000}"/>
    <cellStyle name="Normal 3 2 2 3 4 3" xfId="54847" xr:uid="{00000000-0005-0000-0000-0000F9810000}"/>
    <cellStyle name="Normal 3 2 2 3 5" xfId="24078" xr:uid="{00000000-0005-0000-0000-0000FA810000}"/>
    <cellStyle name="Normal 3 2 2 3 6" xfId="42542" xr:uid="{00000000-0005-0000-0000-0000FB810000}"/>
    <cellStyle name="Normal 3 2 2 4" xfId="6610" xr:uid="{00000000-0005-0000-0000-0000FC810000}"/>
    <cellStyle name="Normal 3 2 2 4 2" xfId="12803" xr:uid="{00000000-0005-0000-0000-0000FD810000}"/>
    <cellStyle name="Normal 3 2 2 4 2 2" xfId="31763" xr:uid="{00000000-0005-0000-0000-0000FE810000}"/>
    <cellStyle name="Normal 3 2 2 4 2 3" xfId="50227" xr:uid="{00000000-0005-0000-0000-0000FF810000}"/>
    <cellStyle name="Normal 3 2 2 4 3" xfId="18955" xr:uid="{00000000-0005-0000-0000-000000820000}"/>
    <cellStyle name="Normal 3 2 2 4 3 2" xfId="37915" xr:uid="{00000000-0005-0000-0000-000001820000}"/>
    <cellStyle name="Normal 3 2 2 4 3 3" xfId="56379" xr:uid="{00000000-0005-0000-0000-000002820000}"/>
    <cellStyle name="Normal 3 2 2 4 4" xfId="25610" xr:uid="{00000000-0005-0000-0000-000003820000}"/>
    <cellStyle name="Normal 3 2 2 4 5" xfId="44074" xr:uid="{00000000-0005-0000-0000-000004820000}"/>
    <cellStyle name="Normal 3 2 2 5" xfId="9737" xr:uid="{00000000-0005-0000-0000-000005820000}"/>
    <cellStyle name="Normal 3 2 2 5 2" xfId="28697" xr:uid="{00000000-0005-0000-0000-000006820000}"/>
    <cellStyle name="Normal 3 2 2 5 3" xfId="47161" xr:uid="{00000000-0005-0000-0000-000007820000}"/>
    <cellStyle name="Normal 3 2 2 6" xfId="15889" xr:uid="{00000000-0005-0000-0000-000008820000}"/>
    <cellStyle name="Normal 3 2 2 6 2" xfId="34849" xr:uid="{00000000-0005-0000-0000-000009820000}"/>
    <cellStyle name="Normal 3 2 2 6 3" xfId="53313" xr:uid="{00000000-0005-0000-0000-00000A820000}"/>
    <cellStyle name="Normal 3 2 2 7" xfId="22087" xr:uid="{00000000-0005-0000-0000-00000B820000}"/>
    <cellStyle name="Normal 3 2 2 8" xfId="22544" xr:uid="{00000000-0005-0000-0000-00000C820000}"/>
    <cellStyle name="Normal 3 2 2 9" xfId="41008" xr:uid="{00000000-0005-0000-0000-00000D820000}"/>
    <cellStyle name="Normal 3 2 3" xfId="94" xr:uid="{00000000-0005-0000-0000-00000E820000}"/>
    <cellStyle name="Normal 3 2 3 2" xfId="4215" xr:uid="{00000000-0005-0000-0000-00000F820000}"/>
    <cellStyle name="Normal 3 2 3 2 2" xfId="5830" xr:uid="{00000000-0005-0000-0000-000010820000}"/>
    <cellStyle name="Normal 3 2 3 2 2 2" xfId="8915" xr:uid="{00000000-0005-0000-0000-000011820000}"/>
    <cellStyle name="Normal 3 2 3 2 2 2 2" xfId="15107" xr:uid="{00000000-0005-0000-0000-000012820000}"/>
    <cellStyle name="Normal 3 2 3 2 2 2 2 2" xfId="34067" xr:uid="{00000000-0005-0000-0000-000013820000}"/>
    <cellStyle name="Normal 3 2 3 2 2 2 2 3" xfId="52531" xr:uid="{00000000-0005-0000-0000-000014820000}"/>
    <cellStyle name="Normal 3 2 3 2 2 2 3" xfId="21259" xr:uid="{00000000-0005-0000-0000-000015820000}"/>
    <cellStyle name="Normal 3 2 3 2 2 2 3 2" xfId="40219" xr:uid="{00000000-0005-0000-0000-000016820000}"/>
    <cellStyle name="Normal 3 2 3 2 2 2 3 3" xfId="58683" xr:uid="{00000000-0005-0000-0000-000017820000}"/>
    <cellStyle name="Normal 3 2 3 2 2 2 4" xfId="27914" xr:uid="{00000000-0005-0000-0000-000018820000}"/>
    <cellStyle name="Normal 3 2 3 2 2 2 5" xfId="46378" xr:uid="{00000000-0005-0000-0000-000019820000}"/>
    <cellStyle name="Normal 3 2 3 2 2 3" xfId="12041" xr:uid="{00000000-0005-0000-0000-00001A820000}"/>
    <cellStyle name="Normal 3 2 3 2 2 3 2" xfId="31001" xr:uid="{00000000-0005-0000-0000-00001B820000}"/>
    <cellStyle name="Normal 3 2 3 2 2 3 3" xfId="49465" xr:uid="{00000000-0005-0000-0000-00001C820000}"/>
    <cellStyle name="Normal 3 2 3 2 2 4" xfId="18193" xr:uid="{00000000-0005-0000-0000-00001D820000}"/>
    <cellStyle name="Normal 3 2 3 2 2 4 2" xfId="37153" xr:uid="{00000000-0005-0000-0000-00001E820000}"/>
    <cellStyle name="Normal 3 2 3 2 2 4 3" xfId="55617" xr:uid="{00000000-0005-0000-0000-00001F820000}"/>
    <cellStyle name="Normal 3 2 3 2 2 5" xfId="24848" xr:uid="{00000000-0005-0000-0000-000020820000}"/>
    <cellStyle name="Normal 3 2 3 2 2 6" xfId="43312" xr:uid="{00000000-0005-0000-0000-000021820000}"/>
    <cellStyle name="Normal 3 2 3 2 3" xfId="7380" xr:uid="{00000000-0005-0000-0000-000022820000}"/>
    <cellStyle name="Normal 3 2 3 2 3 2" xfId="13573" xr:uid="{00000000-0005-0000-0000-000023820000}"/>
    <cellStyle name="Normal 3 2 3 2 3 2 2" xfId="32533" xr:uid="{00000000-0005-0000-0000-000024820000}"/>
    <cellStyle name="Normal 3 2 3 2 3 2 3" xfId="50997" xr:uid="{00000000-0005-0000-0000-000025820000}"/>
    <cellStyle name="Normal 3 2 3 2 3 3" xfId="19725" xr:uid="{00000000-0005-0000-0000-000026820000}"/>
    <cellStyle name="Normal 3 2 3 2 3 3 2" xfId="38685" xr:uid="{00000000-0005-0000-0000-000027820000}"/>
    <cellStyle name="Normal 3 2 3 2 3 3 3" xfId="57149" xr:uid="{00000000-0005-0000-0000-000028820000}"/>
    <cellStyle name="Normal 3 2 3 2 3 4" xfId="26380" xr:uid="{00000000-0005-0000-0000-000029820000}"/>
    <cellStyle name="Normal 3 2 3 2 3 5" xfId="44844" xr:uid="{00000000-0005-0000-0000-00002A820000}"/>
    <cellStyle name="Normal 3 2 3 2 4" xfId="10507" xr:uid="{00000000-0005-0000-0000-00002B820000}"/>
    <cellStyle name="Normal 3 2 3 2 4 2" xfId="29467" xr:uid="{00000000-0005-0000-0000-00002C820000}"/>
    <cellStyle name="Normal 3 2 3 2 4 3" xfId="47931" xr:uid="{00000000-0005-0000-0000-00002D820000}"/>
    <cellStyle name="Normal 3 2 3 2 5" xfId="16659" xr:uid="{00000000-0005-0000-0000-00002E820000}"/>
    <cellStyle name="Normal 3 2 3 2 5 2" xfId="35619" xr:uid="{00000000-0005-0000-0000-00002F820000}"/>
    <cellStyle name="Normal 3 2 3 2 5 3" xfId="54083" xr:uid="{00000000-0005-0000-0000-000030820000}"/>
    <cellStyle name="Normal 3 2 3 2 6" xfId="23314" xr:uid="{00000000-0005-0000-0000-000031820000}"/>
    <cellStyle name="Normal 3 2 3 2 7" xfId="41778" xr:uid="{00000000-0005-0000-0000-000032820000}"/>
    <cellStyle name="Normal 3 2 3 3" xfId="5048" xr:uid="{00000000-0005-0000-0000-000033820000}"/>
    <cellStyle name="Normal 3 2 3 3 2" xfId="8146" xr:uid="{00000000-0005-0000-0000-000034820000}"/>
    <cellStyle name="Normal 3 2 3 3 2 2" xfId="14338" xr:uid="{00000000-0005-0000-0000-000035820000}"/>
    <cellStyle name="Normal 3 2 3 3 2 2 2" xfId="33298" xr:uid="{00000000-0005-0000-0000-000036820000}"/>
    <cellStyle name="Normal 3 2 3 3 2 2 3" xfId="51762" xr:uid="{00000000-0005-0000-0000-000037820000}"/>
    <cellStyle name="Normal 3 2 3 3 2 3" xfId="20490" xr:uid="{00000000-0005-0000-0000-000038820000}"/>
    <cellStyle name="Normal 3 2 3 3 2 3 2" xfId="39450" xr:uid="{00000000-0005-0000-0000-000039820000}"/>
    <cellStyle name="Normal 3 2 3 3 2 3 3" xfId="57914" xr:uid="{00000000-0005-0000-0000-00003A820000}"/>
    <cellStyle name="Normal 3 2 3 3 2 4" xfId="27145" xr:uid="{00000000-0005-0000-0000-00003B820000}"/>
    <cellStyle name="Normal 3 2 3 3 2 5" xfId="45609" xr:uid="{00000000-0005-0000-0000-00003C820000}"/>
    <cellStyle name="Normal 3 2 3 3 3" xfId="11272" xr:uid="{00000000-0005-0000-0000-00003D820000}"/>
    <cellStyle name="Normal 3 2 3 3 3 2" xfId="30232" xr:uid="{00000000-0005-0000-0000-00003E820000}"/>
    <cellStyle name="Normal 3 2 3 3 3 3" xfId="48696" xr:uid="{00000000-0005-0000-0000-00003F820000}"/>
    <cellStyle name="Normal 3 2 3 3 4" xfId="17424" xr:uid="{00000000-0005-0000-0000-000040820000}"/>
    <cellStyle name="Normal 3 2 3 3 4 2" xfId="36384" xr:uid="{00000000-0005-0000-0000-000041820000}"/>
    <cellStyle name="Normal 3 2 3 3 4 3" xfId="54848" xr:uid="{00000000-0005-0000-0000-000042820000}"/>
    <cellStyle name="Normal 3 2 3 3 5" xfId="24079" xr:uid="{00000000-0005-0000-0000-000043820000}"/>
    <cellStyle name="Normal 3 2 3 3 6" xfId="42543" xr:uid="{00000000-0005-0000-0000-000044820000}"/>
    <cellStyle name="Normal 3 2 3 4" xfId="6611" xr:uid="{00000000-0005-0000-0000-000045820000}"/>
    <cellStyle name="Normal 3 2 3 4 2" xfId="12804" xr:uid="{00000000-0005-0000-0000-000046820000}"/>
    <cellStyle name="Normal 3 2 3 4 2 2" xfId="31764" xr:uid="{00000000-0005-0000-0000-000047820000}"/>
    <cellStyle name="Normal 3 2 3 4 2 3" xfId="50228" xr:uid="{00000000-0005-0000-0000-000048820000}"/>
    <cellStyle name="Normal 3 2 3 4 3" xfId="18956" xr:uid="{00000000-0005-0000-0000-000049820000}"/>
    <cellStyle name="Normal 3 2 3 4 3 2" xfId="37916" xr:uid="{00000000-0005-0000-0000-00004A820000}"/>
    <cellStyle name="Normal 3 2 3 4 3 3" xfId="56380" xr:uid="{00000000-0005-0000-0000-00004B820000}"/>
    <cellStyle name="Normal 3 2 3 4 4" xfId="25611" xr:uid="{00000000-0005-0000-0000-00004C820000}"/>
    <cellStyle name="Normal 3 2 3 4 5" xfId="44075" xr:uid="{00000000-0005-0000-0000-00004D820000}"/>
    <cellStyle name="Normal 3 2 3 5" xfId="9738" xr:uid="{00000000-0005-0000-0000-00004E820000}"/>
    <cellStyle name="Normal 3 2 3 5 2" xfId="28698" xr:uid="{00000000-0005-0000-0000-00004F820000}"/>
    <cellStyle name="Normal 3 2 3 5 3" xfId="47162" xr:uid="{00000000-0005-0000-0000-000050820000}"/>
    <cellStyle name="Normal 3 2 3 6" xfId="15890" xr:uid="{00000000-0005-0000-0000-000051820000}"/>
    <cellStyle name="Normal 3 2 3 6 2" xfId="34850" xr:uid="{00000000-0005-0000-0000-000052820000}"/>
    <cellStyle name="Normal 3 2 3 6 3" xfId="53314" xr:uid="{00000000-0005-0000-0000-000053820000}"/>
    <cellStyle name="Normal 3 2 3 7" xfId="2843" xr:uid="{00000000-0005-0000-0000-000054820000}"/>
    <cellStyle name="Normal 3 2 3 8" xfId="22545" xr:uid="{00000000-0005-0000-0000-000055820000}"/>
    <cellStyle name="Normal 3 2 3 9" xfId="41009" xr:uid="{00000000-0005-0000-0000-000056820000}"/>
    <cellStyle name="Normal 3 2 4" xfId="95" xr:uid="{00000000-0005-0000-0000-000057820000}"/>
    <cellStyle name="Normal 3 2 4 2" xfId="4216" xr:uid="{00000000-0005-0000-0000-000058820000}"/>
    <cellStyle name="Normal 3 2 4 2 2" xfId="5831" xr:uid="{00000000-0005-0000-0000-000059820000}"/>
    <cellStyle name="Normal 3 2 4 2 2 2" xfId="8916" xr:uid="{00000000-0005-0000-0000-00005A820000}"/>
    <cellStyle name="Normal 3 2 4 2 2 2 2" xfId="15108" xr:uid="{00000000-0005-0000-0000-00005B820000}"/>
    <cellStyle name="Normal 3 2 4 2 2 2 2 2" xfId="34068" xr:uid="{00000000-0005-0000-0000-00005C820000}"/>
    <cellStyle name="Normal 3 2 4 2 2 2 2 3" xfId="52532" xr:uid="{00000000-0005-0000-0000-00005D820000}"/>
    <cellStyle name="Normal 3 2 4 2 2 2 3" xfId="21260" xr:uid="{00000000-0005-0000-0000-00005E820000}"/>
    <cellStyle name="Normal 3 2 4 2 2 2 3 2" xfId="40220" xr:uid="{00000000-0005-0000-0000-00005F820000}"/>
    <cellStyle name="Normal 3 2 4 2 2 2 3 3" xfId="58684" xr:uid="{00000000-0005-0000-0000-000060820000}"/>
    <cellStyle name="Normal 3 2 4 2 2 2 4" xfId="27915" xr:uid="{00000000-0005-0000-0000-000061820000}"/>
    <cellStyle name="Normal 3 2 4 2 2 2 5" xfId="46379" xr:uid="{00000000-0005-0000-0000-000062820000}"/>
    <cellStyle name="Normal 3 2 4 2 2 3" xfId="12042" xr:uid="{00000000-0005-0000-0000-000063820000}"/>
    <cellStyle name="Normal 3 2 4 2 2 3 2" xfId="31002" xr:uid="{00000000-0005-0000-0000-000064820000}"/>
    <cellStyle name="Normal 3 2 4 2 2 3 3" xfId="49466" xr:uid="{00000000-0005-0000-0000-000065820000}"/>
    <cellStyle name="Normal 3 2 4 2 2 4" xfId="18194" xr:uid="{00000000-0005-0000-0000-000066820000}"/>
    <cellStyle name="Normal 3 2 4 2 2 4 2" xfId="37154" xr:uid="{00000000-0005-0000-0000-000067820000}"/>
    <cellStyle name="Normal 3 2 4 2 2 4 3" xfId="55618" xr:uid="{00000000-0005-0000-0000-000068820000}"/>
    <cellStyle name="Normal 3 2 4 2 2 5" xfId="24849" xr:uid="{00000000-0005-0000-0000-000069820000}"/>
    <cellStyle name="Normal 3 2 4 2 2 6" xfId="43313" xr:uid="{00000000-0005-0000-0000-00006A820000}"/>
    <cellStyle name="Normal 3 2 4 2 3" xfId="7381" xr:uid="{00000000-0005-0000-0000-00006B820000}"/>
    <cellStyle name="Normal 3 2 4 2 3 2" xfId="13574" xr:uid="{00000000-0005-0000-0000-00006C820000}"/>
    <cellStyle name="Normal 3 2 4 2 3 2 2" xfId="32534" xr:uid="{00000000-0005-0000-0000-00006D820000}"/>
    <cellStyle name="Normal 3 2 4 2 3 2 3" xfId="50998" xr:uid="{00000000-0005-0000-0000-00006E820000}"/>
    <cellStyle name="Normal 3 2 4 2 3 3" xfId="19726" xr:uid="{00000000-0005-0000-0000-00006F820000}"/>
    <cellStyle name="Normal 3 2 4 2 3 3 2" xfId="38686" xr:uid="{00000000-0005-0000-0000-000070820000}"/>
    <cellStyle name="Normal 3 2 4 2 3 3 3" xfId="57150" xr:uid="{00000000-0005-0000-0000-000071820000}"/>
    <cellStyle name="Normal 3 2 4 2 3 4" xfId="26381" xr:uid="{00000000-0005-0000-0000-000072820000}"/>
    <cellStyle name="Normal 3 2 4 2 3 5" xfId="44845" xr:uid="{00000000-0005-0000-0000-000073820000}"/>
    <cellStyle name="Normal 3 2 4 2 4" xfId="10508" xr:uid="{00000000-0005-0000-0000-000074820000}"/>
    <cellStyle name="Normal 3 2 4 2 4 2" xfId="29468" xr:uid="{00000000-0005-0000-0000-000075820000}"/>
    <cellStyle name="Normal 3 2 4 2 4 3" xfId="47932" xr:uid="{00000000-0005-0000-0000-000076820000}"/>
    <cellStyle name="Normal 3 2 4 2 5" xfId="16660" xr:uid="{00000000-0005-0000-0000-000077820000}"/>
    <cellStyle name="Normal 3 2 4 2 5 2" xfId="35620" xr:uid="{00000000-0005-0000-0000-000078820000}"/>
    <cellStyle name="Normal 3 2 4 2 5 3" xfId="54084" xr:uid="{00000000-0005-0000-0000-000079820000}"/>
    <cellStyle name="Normal 3 2 4 2 6" xfId="23315" xr:uid="{00000000-0005-0000-0000-00007A820000}"/>
    <cellStyle name="Normal 3 2 4 2 7" xfId="41779" xr:uid="{00000000-0005-0000-0000-00007B820000}"/>
    <cellStyle name="Normal 3 2 4 3" xfId="5049" xr:uid="{00000000-0005-0000-0000-00007C820000}"/>
    <cellStyle name="Normal 3 2 4 3 2" xfId="8147" xr:uid="{00000000-0005-0000-0000-00007D820000}"/>
    <cellStyle name="Normal 3 2 4 3 2 2" xfId="14339" xr:uid="{00000000-0005-0000-0000-00007E820000}"/>
    <cellStyle name="Normal 3 2 4 3 2 2 2" xfId="33299" xr:uid="{00000000-0005-0000-0000-00007F820000}"/>
    <cellStyle name="Normal 3 2 4 3 2 2 3" xfId="51763" xr:uid="{00000000-0005-0000-0000-000080820000}"/>
    <cellStyle name="Normal 3 2 4 3 2 3" xfId="20491" xr:uid="{00000000-0005-0000-0000-000081820000}"/>
    <cellStyle name="Normal 3 2 4 3 2 3 2" xfId="39451" xr:uid="{00000000-0005-0000-0000-000082820000}"/>
    <cellStyle name="Normal 3 2 4 3 2 3 3" xfId="57915" xr:uid="{00000000-0005-0000-0000-000083820000}"/>
    <cellStyle name="Normal 3 2 4 3 2 4" xfId="27146" xr:uid="{00000000-0005-0000-0000-000084820000}"/>
    <cellStyle name="Normal 3 2 4 3 2 5" xfId="45610" xr:uid="{00000000-0005-0000-0000-000085820000}"/>
    <cellStyle name="Normal 3 2 4 3 3" xfId="11273" xr:uid="{00000000-0005-0000-0000-000086820000}"/>
    <cellStyle name="Normal 3 2 4 3 3 2" xfId="30233" xr:uid="{00000000-0005-0000-0000-000087820000}"/>
    <cellStyle name="Normal 3 2 4 3 3 3" xfId="48697" xr:uid="{00000000-0005-0000-0000-000088820000}"/>
    <cellStyle name="Normal 3 2 4 3 4" xfId="17425" xr:uid="{00000000-0005-0000-0000-000089820000}"/>
    <cellStyle name="Normal 3 2 4 3 4 2" xfId="36385" xr:uid="{00000000-0005-0000-0000-00008A820000}"/>
    <cellStyle name="Normal 3 2 4 3 4 3" xfId="54849" xr:uid="{00000000-0005-0000-0000-00008B820000}"/>
    <cellStyle name="Normal 3 2 4 3 5" xfId="24080" xr:uid="{00000000-0005-0000-0000-00008C820000}"/>
    <cellStyle name="Normal 3 2 4 3 6" xfId="42544" xr:uid="{00000000-0005-0000-0000-00008D820000}"/>
    <cellStyle name="Normal 3 2 4 4" xfId="6612" xr:uid="{00000000-0005-0000-0000-00008E820000}"/>
    <cellStyle name="Normal 3 2 4 4 2" xfId="12805" xr:uid="{00000000-0005-0000-0000-00008F820000}"/>
    <cellStyle name="Normal 3 2 4 4 2 2" xfId="31765" xr:uid="{00000000-0005-0000-0000-000090820000}"/>
    <cellStyle name="Normal 3 2 4 4 2 3" xfId="50229" xr:uid="{00000000-0005-0000-0000-000091820000}"/>
    <cellStyle name="Normal 3 2 4 4 3" xfId="18957" xr:uid="{00000000-0005-0000-0000-000092820000}"/>
    <cellStyle name="Normal 3 2 4 4 3 2" xfId="37917" xr:uid="{00000000-0005-0000-0000-000093820000}"/>
    <cellStyle name="Normal 3 2 4 4 3 3" xfId="56381" xr:uid="{00000000-0005-0000-0000-000094820000}"/>
    <cellStyle name="Normal 3 2 4 4 4" xfId="25612" xr:uid="{00000000-0005-0000-0000-000095820000}"/>
    <cellStyle name="Normal 3 2 4 4 5" xfId="44076" xr:uid="{00000000-0005-0000-0000-000096820000}"/>
    <cellStyle name="Normal 3 2 4 5" xfId="9739" xr:uid="{00000000-0005-0000-0000-000097820000}"/>
    <cellStyle name="Normal 3 2 4 5 2" xfId="28699" xr:uid="{00000000-0005-0000-0000-000098820000}"/>
    <cellStyle name="Normal 3 2 4 5 3" xfId="47163" xr:uid="{00000000-0005-0000-0000-000099820000}"/>
    <cellStyle name="Normal 3 2 4 6" xfId="15891" xr:uid="{00000000-0005-0000-0000-00009A820000}"/>
    <cellStyle name="Normal 3 2 4 6 2" xfId="34851" xr:uid="{00000000-0005-0000-0000-00009B820000}"/>
    <cellStyle name="Normal 3 2 4 6 3" xfId="53315" xr:uid="{00000000-0005-0000-0000-00009C820000}"/>
    <cellStyle name="Normal 3 2 4 7" xfId="2844" xr:uid="{00000000-0005-0000-0000-00009D820000}"/>
    <cellStyle name="Normal 3 2 4 8" xfId="22546" xr:uid="{00000000-0005-0000-0000-00009E820000}"/>
    <cellStyle name="Normal 3 2 4 9" xfId="41010" xr:uid="{00000000-0005-0000-0000-00009F820000}"/>
    <cellStyle name="Normal 3 2 5" xfId="2845" xr:uid="{00000000-0005-0000-0000-0000A0820000}"/>
    <cellStyle name="Normal 3 2 5 2" xfId="4217" xr:uid="{00000000-0005-0000-0000-0000A1820000}"/>
    <cellStyle name="Normal 3 2 5 2 2" xfId="5832" xr:uid="{00000000-0005-0000-0000-0000A2820000}"/>
    <cellStyle name="Normal 3 2 5 2 2 2" xfId="8917" xr:uid="{00000000-0005-0000-0000-0000A3820000}"/>
    <cellStyle name="Normal 3 2 5 2 2 2 2" xfId="15109" xr:uid="{00000000-0005-0000-0000-0000A4820000}"/>
    <cellStyle name="Normal 3 2 5 2 2 2 2 2" xfId="34069" xr:uid="{00000000-0005-0000-0000-0000A5820000}"/>
    <cellStyle name="Normal 3 2 5 2 2 2 2 3" xfId="52533" xr:uid="{00000000-0005-0000-0000-0000A6820000}"/>
    <cellStyle name="Normal 3 2 5 2 2 2 3" xfId="21261" xr:uid="{00000000-0005-0000-0000-0000A7820000}"/>
    <cellStyle name="Normal 3 2 5 2 2 2 3 2" xfId="40221" xr:uid="{00000000-0005-0000-0000-0000A8820000}"/>
    <cellStyle name="Normal 3 2 5 2 2 2 3 3" xfId="58685" xr:uid="{00000000-0005-0000-0000-0000A9820000}"/>
    <cellStyle name="Normal 3 2 5 2 2 2 4" xfId="27916" xr:uid="{00000000-0005-0000-0000-0000AA820000}"/>
    <cellStyle name="Normal 3 2 5 2 2 2 5" xfId="46380" xr:uid="{00000000-0005-0000-0000-0000AB820000}"/>
    <cellStyle name="Normal 3 2 5 2 2 3" xfId="12043" xr:uid="{00000000-0005-0000-0000-0000AC820000}"/>
    <cellStyle name="Normal 3 2 5 2 2 3 2" xfId="31003" xr:uid="{00000000-0005-0000-0000-0000AD820000}"/>
    <cellStyle name="Normal 3 2 5 2 2 3 3" xfId="49467" xr:uid="{00000000-0005-0000-0000-0000AE820000}"/>
    <cellStyle name="Normal 3 2 5 2 2 4" xfId="18195" xr:uid="{00000000-0005-0000-0000-0000AF820000}"/>
    <cellStyle name="Normal 3 2 5 2 2 4 2" xfId="37155" xr:uid="{00000000-0005-0000-0000-0000B0820000}"/>
    <cellStyle name="Normal 3 2 5 2 2 4 3" xfId="55619" xr:uid="{00000000-0005-0000-0000-0000B1820000}"/>
    <cellStyle name="Normal 3 2 5 2 2 5" xfId="24850" xr:uid="{00000000-0005-0000-0000-0000B2820000}"/>
    <cellStyle name="Normal 3 2 5 2 2 6" xfId="43314" xr:uid="{00000000-0005-0000-0000-0000B3820000}"/>
    <cellStyle name="Normal 3 2 5 2 3" xfId="7382" xr:uid="{00000000-0005-0000-0000-0000B4820000}"/>
    <cellStyle name="Normal 3 2 5 2 3 2" xfId="13575" xr:uid="{00000000-0005-0000-0000-0000B5820000}"/>
    <cellStyle name="Normal 3 2 5 2 3 2 2" xfId="32535" xr:uid="{00000000-0005-0000-0000-0000B6820000}"/>
    <cellStyle name="Normal 3 2 5 2 3 2 3" xfId="50999" xr:uid="{00000000-0005-0000-0000-0000B7820000}"/>
    <cellStyle name="Normal 3 2 5 2 3 3" xfId="19727" xr:uid="{00000000-0005-0000-0000-0000B8820000}"/>
    <cellStyle name="Normal 3 2 5 2 3 3 2" xfId="38687" xr:uid="{00000000-0005-0000-0000-0000B9820000}"/>
    <cellStyle name="Normal 3 2 5 2 3 3 3" xfId="57151" xr:uid="{00000000-0005-0000-0000-0000BA820000}"/>
    <cellStyle name="Normal 3 2 5 2 3 4" xfId="26382" xr:uid="{00000000-0005-0000-0000-0000BB820000}"/>
    <cellStyle name="Normal 3 2 5 2 3 5" xfId="44846" xr:uid="{00000000-0005-0000-0000-0000BC820000}"/>
    <cellStyle name="Normal 3 2 5 2 4" xfId="10509" xr:uid="{00000000-0005-0000-0000-0000BD820000}"/>
    <cellStyle name="Normal 3 2 5 2 4 2" xfId="29469" xr:uid="{00000000-0005-0000-0000-0000BE820000}"/>
    <cellStyle name="Normal 3 2 5 2 4 3" xfId="47933" xr:uid="{00000000-0005-0000-0000-0000BF820000}"/>
    <cellStyle name="Normal 3 2 5 2 5" xfId="16661" xr:uid="{00000000-0005-0000-0000-0000C0820000}"/>
    <cellStyle name="Normal 3 2 5 2 5 2" xfId="35621" xr:uid="{00000000-0005-0000-0000-0000C1820000}"/>
    <cellStyle name="Normal 3 2 5 2 5 3" xfId="54085" xr:uid="{00000000-0005-0000-0000-0000C2820000}"/>
    <cellStyle name="Normal 3 2 5 2 6" xfId="23316" xr:uid="{00000000-0005-0000-0000-0000C3820000}"/>
    <cellStyle name="Normal 3 2 5 2 7" xfId="41780" xr:uid="{00000000-0005-0000-0000-0000C4820000}"/>
    <cellStyle name="Normal 3 2 5 3" xfId="5050" xr:uid="{00000000-0005-0000-0000-0000C5820000}"/>
    <cellStyle name="Normal 3 2 5 3 2" xfId="8148" xr:uid="{00000000-0005-0000-0000-0000C6820000}"/>
    <cellStyle name="Normal 3 2 5 3 2 2" xfId="14340" xr:uid="{00000000-0005-0000-0000-0000C7820000}"/>
    <cellStyle name="Normal 3 2 5 3 2 2 2" xfId="33300" xr:uid="{00000000-0005-0000-0000-0000C8820000}"/>
    <cellStyle name="Normal 3 2 5 3 2 2 3" xfId="51764" xr:uid="{00000000-0005-0000-0000-0000C9820000}"/>
    <cellStyle name="Normal 3 2 5 3 2 3" xfId="20492" xr:uid="{00000000-0005-0000-0000-0000CA820000}"/>
    <cellStyle name="Normal 3 2 5 3 2 3 2" xfId="39452" xr:uid="{00000000-0005-0000-0000-0000CB820000}"/>
    <cellStyle name="Normal 3 2 5 3 2 3 3" xfId="57916" xr:uid="{00000000-0005-0000-0000-0000CC820000}"/>
    <cellStyle name="Normal 3 2 5 3 2 4" xfId="27147" xr:uid="{00000000-0005-0000-0000-0000CD820000}"/>
    <cellStyle name="Normal 3 2 5 3 2 5" xfId="45611" xr:uid="{00000000-0005-0000-0000-0000CE820000}"/>
    <cellStyle name="Normal 3 2 5 3 3" xfId="11274" xr:uid="{00000000-0005-0000-0000-0000CF820000}"/>
    <cellStyle name="Normal 3 2 5 3 3 2" xfId="30234" xr:uid="{00000000-0005-0000-0000-0000D0820000}"/>
    <cellStyle name="Normal 3 2 5 3 3 3" xfId="48698" xr:uid="{00000000-0005-0000-0000-0000D1820000}"/>
    <cellStyle name="Normal 3 2 5 3 4" xfId="17426" xr:uid="{00000000-0005-0000-0000-0000D2820000}"/>
    <cellStyle name="Normal 3 2 5 3 4 2" xfId="36386" xr:uid="{00000000-0005-0000-0000-0000D3820000}"/>
    <cellStyle name="Normal 3 2 5 3 4 3" xfId="54850" xr:uid="{00000000-0005-0000-0000-0000D4820000}"/>
    <cellStyle name="Normal 3 2 5 3 5" xfId="24081" xr:uid="{00000000-0005-0000-0000-0000D5820000}"/>
    <cellStyle name="Normal 3 2 5 3 6" xfId="42545" xr:uid="{00000000-0005-0000-0000-0000D6820000}"/>
    <cellStyle name="Normal 3 2 5 4" xfId="6613" xr:uid="{00000000-0005-0000-0000-0000D7820000}"/>
    <cellStyle name="Normal 3 2 5 4 2" xfId="12806" xr:uid="{00000000-0005-0000-0000-0000D8820000}"/>
    <cellStyle name="Normal 3 2 5 4 2 2" xfId="31766" xr:uid="{00000000-0005-0000-0000-0000D9820000}"/>
    <cellStyle name="Normal 3 2 5 4 2 3" xfId="50230" xr:uid="{00000000-0005-0000-0000-0000DA820000}"/>
    <cellStyle name="Normal 3 2 5 4 3" xfId="18958" xr:uid="{00000000-0005-0000-0000-0000DB820000}"/>
    <cellStyle name="Normal 3 2 5 4 3 2" xfId="37918" xr:uid="{00000000-0005-0000-0000-0000DC820000}"/>
    <cellStyle name="Normal 3 2 5 4 3 3" xfId="56382" xr:uid="{00000000-0005-0000-0000-0000DD820000}"/>
    <cellStyle name="Normal 3 2 5 4 4" xfId="25613" xr:uid="{00000000-0005-0000-0000-0000DE820000}"/>
    <cellStyle name="Normal 3 2 5 4 5" xfId="44077" xr:uid="{00000000-0005-0000-0000-0000DF820000}"/>
    <cellStyle name="Normal 3 2 5 5" xfId="9740" xr:uid="{00000000-0005-0000-0000-0000E0820000}"/>
    <cellStyle name="Normal 3 2 5 5 2" xfId="28700" xr:uid="{00000000-0005-0000-0000-0000E1820000}"/>
    <cellStyle name="Normal 3 2 5 5 3" xfId="47164" xr:uid="{00000000-0005-0000-0000-0000E2820000}"/>
    <cellStyle name="Normal 3 2 5 6" xfId="15892" xr:uid="{00000000-0005-0000-0000-0000E3820000}"/>
    <cellStyle name="Normal 3 2 5 6 2" xfId="34852" xr:uid="{00000000-0005-0000-0000-0000E4820000}"/>
    <cellStyle name="Normal 3 2 5 6 3" xfId="53316" xr:uid="{00000000-0005-0000-0000-0000E5820000}"/>
    <cellStyle name="Normal 3 2 5 7" xfId="22547" xr:uid="{00000000-0005-0000-0000-0000E6820000}"/>
    <cellStyle name="Normal 3 2 5 8" xfId="41011" xr:uid="{00000000-0005-0000-0000-0000E7820000}"/>
    <cellStyle name="Normal 3 2 6" xfId="2846" xr:uid="{00000000-0005-0000-0000-0000E8820000}"/>
    <cellStyle name="Normal 3 2 6 2" xfId="4218" xr:uid="{00000000-0005-0000-0000-0000E9820000}"/>
    <cellStyle name="Normal 3 2 6 2 2" xfId="5833" xr:uid="{00000000-0005-0000-0000-0000EA820000}"/>
    <cellStyle name="Normal 3 2 6 2 2 2" xfId="8918" xr:uid="{00000000-0005-0000-0000-0000EB820000}"/>
    <cellStyle name="Normal 3 2 6 2 2 2 2" xfId="15110" xr:uid="{00000000-0005-0000-0000-0000EC820000}"/>
    <cellStyle name="Normal 3 2 6 2 2 2 2 2" xfId="34070" xr:uid="{00000000-0005-0000-0000-0000ED820000}"/>
    <cellStyle name="Normal 3 2 6 2 2 2 2 3" xfId="52534" xr:uid="{00000000-0005-0000-0000-0000EE820000}"/>
    <cellStyle name="Normal 3 2 6 2 2 2 3" xfId="21262" xr:uid="{00000000-0005-0000-0000-0000EF820000}"/>
    <cellStyle name="Normal 3 2 6 2 2 2 3 2" xfId="40222" xr:uid="{00000000-0005-0000-0000-0000F0820000}"/>
    <cellStyle name="Normal 3 2 6 2 2 2 3 3" xfId="58686" xr:uid="{00000000-0005-0000-0000-0000F1820000}"/>
    <cellStyle name="Normal 3 2 6 2 2 2 4" xfId="27917" xr:uid="{00000000-0005-0000-0000-0000F2820000}"/>
    <cellStyle name="Normal 3 2 6 2 2 2 5" xfId="46381" xr:uid="{00000000-0005-0000-0000-0000F3820000}"/>
    <cellStyle name="Normal 3 2 6 2 2 3" xfId="12044" xr:uid="{00000000-0005-0000-0000-0000F4820000}"/>
    <cellStyle name="Normal 3 2 6 2 2 3 2" xfId="31004" xr:uid="{00000000-0005-0000-0000-0000F5820000}"/>
    <cellStyle name="Normal 3 2 6 2 2 3 3" xfId="49468" xr:uid="{00000000-0005-0000-0000-0000F6820000}"/>
    <cellStyle name="Normal 3 2 6 2 2 4" xfId="18196" xr:uid="{00000000-0005-0000-0000-0000F7820000}"/>
    <cellStyle name="Normal 3 2 6 2 2 4 2" xfId="37156" xr:uid="{00000000-0005-0000-0000-0000F8820000}"/>
    <cellStyle name="Normal 3 2 6 2 2 4 3" xfId="55620" xr:uid="{00000000-0005-0000-0000-0000F9820000}"/>
    <cellStyle name="Normal 3 2 6 2 2 5" xfId="24851" xr:uid="{00000000-0005-0000-0000-0000FA820000}"/>
    <cellStyle name="Normal 3 2 6 2 2 6" xfId="43315" xr:uid="{00000000-0005-0000-0000-0000FB820000}"/>
    <cellStyle name="Normal 3 2 6 2 3" xfId="7383" xr:uid="{00000000-0005-0000-0000-0000FC820000}"/>
    <cellStyle name="Normal 3 2 6 2 3 2" xfId="13576" xr:uid="{00000000-0005-0000-0000-0000FD820000}"/>
    <cellStyle name="Normal 3 2 6 2 3 2 2" xfId="32536" xr:uid="{00000000-0005-0000-0000-0000FE820000}"/>
    <cellStyle name="Normal 3 2 6 2 3 2 3" xfId="51000" xr:uid="{00000000-0005-0000-0000-0000FF820000}"/>
    <cellStyle name="Normal 3 2 6 2 3 3" xfId="19728" xr:uid="{00000000-0005-0000-0000-000000830000}"/>
    <cellStyle name="Normal 3 2 6 2 3 3 2" xfId="38688" xr:uid="{00000000-0005-0000-0000-000001830000}"/>
    <cellStyle name="Normal 3 2 6 2 3 3 3" xfId="57152" xr:uid="{00000000-0005-0000-0000-000002830000}"/>
    <cellStyle name="Normal 3 2 6 2 3 4" xfId="26383" xr:uid="{00000000-0005-0000-0000-000003830000}"/>
    <cellStyle name="Normal 3 2 6 2 3 5" xfId="44847" xr:uid="{00000000-0005-0000-0000-000004830000}"/>
    <cellStyle name="Normal 3 2 6 2 4" xfId="10510" xr:uid="{00000000-0005-0000-0000-000005830000}"/>
    <cellStyle name="Normal 3 2 6 2 4 2" xfId="29470" xr:uid="{00000000-0005-0000-0000-000006830000}"/>
    <cellStyle name="Normal 3 2 6 2 4 3" xfId="47934" xr:uid="{00000000-0005-0000-0000-000007830000}"/>
    <cellStyle name="Normal 3 2 6 2 5" xfId="16662" xr:uid="{00000000-0005-0000-0000-000008830000}"/>
    <cellStyle name="Normal 3 2 6 2 5 2" xfId="35622" xr:uid="{00000000-0005-0000-0000-000009830000}"/>
    <cellStyle name="Normal 3 2 6 2 5 3" xfId="54086" xr:uid="{00000000-0005-0000-0000-00000A830000}"/>
    <cellStyle name="Normal 3 2 6 2 6" xfId="23317" xr:uid="{00000000-0005-0000-0000-00000B830000}"/>
    <cellStyle name="Normal 3 2 6 2 7" xfId="41781" xr:uid="{00000000-0005-0000-0000-00000C830000}"/>
    <cellStyle name="Normal 3 2 6 3" xfId="5051" xr:uid="{00000000-0005-0000-0000-00000D830000}"/>
    <cellStyle name="Normal 3 2 6 3 2" xfId="8149" xr:uid="{00000000-0005-0000-0000-00000E830000}"/>
    <cellStyle name="Normal 3 2 6 3 2 2" xfId="14341" xr:uid="{00000000-0005-0000-0000-00000F830000}"/>
    <cellStyle name="Normal 3 2 6 3 2 2 2" xfId="33301" xr:uid="{00000000-0005-0000-0000-000010830000}"/>
    <cellStyle name="Normal 3 2 6 3 2 2 3" xfId="51765" xr:uid="{00000000-0005-0000-0000-000011830000}"/>
    <cellStyle name="Normal 3 2 6 3 2 3" xfId="20493" xr:uid="{00000000-0005-0000-0000-000012830000}"/>
    <cellStyle name="Normal 3 2 6 3 2 3 2" xfId="39453" xr:uid="{00000000-0005-0000-0000-000013830000}"/>
    <cellStyle name="Normal 3 2 6 3 2 3 3" xfId="57917" xr:uid="{00000000-0005-0000-0000-000014830000}"/>
    <cellStyle name="Normal 3 2 6 3 2 4" xfId="27148" xr:uid="{00000000-0005-0000-0000-000015830000}"/>
    <cellStyle name="Normal 3 2 6 3 2 5" xfId="45612" xr:uid="{00000000-0005-0000-0000-000016830000}"/>
    <cellStyle name="Normal 3 2 6 3 3" xfId="11275" xr:uid="{00000000-0005-0000-0000-000017830000}"/>
    <cellStyle name="Normal 3 2 6 3 3 2" xfId="30235" xr:uid="{00000000-0005-0000-0000-000018830000}"/>
    <cellStyle name="Normal 3 2 6 3 3 3" xfId="48699" xr:uid="{00000000-0005-0000-0000-000019830000}"/>
    <cellStyle name="Normal 3 2 6 3 4" xfId="17427" xr:uid="{00000000-0005-0000-0000-00001A830000}"/>
    <cellStyle name="Normal 3 2 6 3 4 2" xfId="36387" xr:uid="{00000000-0005-0000-0000-00001B830000}"/>
    <cellStyle name="Normal 3 2 6 3 4 3" xfId="54851" xr:uid="{00000000-0005-0000-0000-00001C830000}"/>
    <cellStyle name="Normal 3 2 6 3 5" xfId="24082" xr:uid="{00000000-0005-0000-0000-00001D830000}"/>
    <cellStyle name="Normal 3 2 6 3 6" xfId="42546" xr:uid="{00000000-0005-0000-0000-00001E830000}"/>
    <cellStyle name="Normal 3 2 6 4" xfId="6614" xr:uid="{00000000-0005-0000-0000-00001F830000}"/>
    <cellStyle name="Normal 3 2 6 4 2" xfId="12807" xr:uid="{00000000-0005-0000-0000-000020830000}"/>
    <cellStyle name="Normal 3 2 6 4 2 2" xfId="31767" xr:uid="{00000000-0005-0000-0000-000021830000}"/>
    <cellStyle name="Normal 3 2 6 4 2 3" xfId="50231" xr:uid="{00000000-0005-0000-0000-000022830000}"/>
    <cellStyle name="Normal 3 2 6 4 3" xfId="18959" xr:uid="{00000000-0005-0000-0000-000023830000}"/>
    <cellStyle name="Normal 3 2 6 4 3 2" xfId="37919" xr:uid="{00000000-0005-0000-0000-000024830000}"/>
    <cellStyle name="Normal 3 2 6 4 3 3" xfId="56383" xr:uid="{00000000-0005-0000-0000-000025830000}"/>
    <cellStyle name="Normal 3 2 6 4 4" xfId="25614" xr:uid="{00000000-0005-0000-0000-000026830000}"/>
    <cellStyle name="Normal 3 2 6 4 5" xfId="44078" xr:uid="{00000000-0005-0000-0000-000027830000}"/>
    <cellStyle name="Normal 3 2 6 5" xfId="9741" xr:uid="{00000000-0005-0000-0000-000028830000}"/>
    <cellStyle name="Normal 3 2 6 5 2" xfId="28701" xr:uid="{00000000-0005-0000-0000-000029830000}"/>
    <cellStyle name="Normal 3 2 6 5 3" xfId="47165" xr:uid="{00000000-0005-0000-0000-00002A830000}"/>
    <cellStyle name="Normal 3 2 6 6" xfId="15893" xr:uid="{00000000-0005-0000-0000-00002B830000}"/>
    <cellStyle name="Normal 3 2 6 6 2" xfId="34853" xr:uid="{00000000-0005-0000-0000-00002C830000}"/>
    <cellStyle name="Normal 3 2 6 6 3" xfId="53317" xr:uid="{00000000-0005-0000-0000-00002D830000}"/>
    <cellStyle name="Normal 3 2 6 7" xfId="22548" xr:uid="{00000000-0005-0000-0000-00002E830000}"/>
    <cellStyle name="Normal 3 2 6 8" xfId="41012" xr:uid="{00000000-0005-0000-0000-00002F830000}"/>
    <cellStyle name="Normal 3 20" xfId="2847" xr:uid="{00000000-0005-0000-0000-000030830000}"/>
    <cellStyle name="Normal 3 20 2" xfId="4219" xr:uid="{00000000-0005-0000-0000-000031830000}"/>
    <cellStyle name="Normal 3 20 2 2" xfId="5834" xr:uid="{00000000-0005-0000-0000-000032830000}"/>
    <cellStyle name="Normal 3 20 2 2 2" xfId="8919" xr:uid="{00000000-0005-0000-0000-000033830000}"/>
    <cellStyle name="Normal 3 20 2 2 2 2" xfId="15111" xr:uid="{00000000-0005-0000-0000-000034830000}"/>
    <cellStyle name="Normal 3 20 2 2 2 2 2" xfId="34071" xr:uid="{00000000-0005-0000-0000-000035830000}"/>
    <cellStyle name="Normal 3 20 2 2 2 2 3" xfId="52535" xr:uid="{00000000-0005-0000-0000-000036830000}"/>
    <cellStyle name="Normal 3 20 2 2 2 3" xfId="21263" xr:uid="{00000000-0005-0000-0000-000037830000}"/>
    <cellStyle name="Normal 3 20 2 2 2 3 2" xfId="40223" xr:uid="{00000000-0005-0000-0000-000038830000}"/>
    <cellStyle name="Normal 3 20 2 2 2 3 3" xfId="58687" xr:uid="{00000000-0005-0000-0000-000039830000}"/>
    <cellStyle name="Normal 3 20 2 2 2 4" xfId="27918" xr:uid="{00000000-0005-0000-0000-00003A830000}"/>
    <cellStyle name="Normal 3 20 2 2 2 5" xfId="46382" xr:uid="{00000000-0005-0000-0000-00003B830000}"/>
    <cellStyle name="Normal 3 20 2 2 3" xfId="12045" xr:uid="{00000000-0005-0000-0000-00003C830000}"/>
    <cellStyle name="Normal 3 20 2 2 3 2" xfId="31005" xr:uid="{00000000-0005-0000-0000-00003D830000}"/>
    <cellStyle name="Normal 3 20 2 2 3 3" xfId="49469" xr:uid="{00000000-0005-0000-0000-00003E830000}"/>
    <cellStyle name="Normal 3 20 2 2 4" xfId="18197" xr:uid="{00000000-0005-0000-0000-00003F830000}"/>
    <cellStyle name="Normal 3 20 2 2 4 2" xfId="37157" xr:uid="{00000000-0005-0000-0000-000040830000}"/>
    <cellStyle name="Normal 3 20 2 2 4 3" xfId="55621" xr:uid="{00000000-0005-0000-0000-000041830000}"/>
    <cellStyle name="Normal 3 20 2 2 5" xfId="24852" xr:uid="{00000000-0005-0000-0000-000042830000}"/>
    <cellStyle name="Normal 3 20 2 2 6" xfId="43316" xr:uid="{00000000-0005-0000-0000-000043830000}"/>
    <cellStyle name="Normal 3 20 2 3" xfId="7384" xr:uid="{00000000-0005-0000-0000-000044830000}"/>
    <cellStyle name="Normal 3 20 2 3 2" xfId="13577" xr:uid="{00000000-0005-0000-0000-000045830000}"/>
    <cellStyle name="Normal 3 20 2 3 2 2" xfId="32537" xr:uid="{00000000-0005-0000-0000-000046830000}"/>
    <cellStyle name="Normal 3 20 2 3 2 3" xfId="51001" xr:uid="{00000000-0005-0000-0000-000047830000}"/>
    <cellStyle name="Normal 3 20 2 3 3" xfId="19729" xr:uid="{00000000-0005-0000-0000-000048830000}"/>
    <cellStyle name="Normal 3 20 2 3 3 2" xfId="38689" xr:uid="{00000000-0005-0000-0000-000049830000}"/>
    <cellStyle name="Normal 3 20 2 3 3 3" xfId="57153" xr:uid="{00000000-0005-0000-0000-00004A830000}"/>
    <cellStyle name="Normal 3 20 2 3 4" xfId="26384" xr:uid="{00000000-0005-0000-0000-00004B830000}"/>
    <cellStyle name="Normal 3 20 2 3 5" xfId="44848" xr:uid="{00000000-0005-0000-0000-00004C830000}"/>
    <cellStyle name="Normal 3 20 2 4" xfId="10511" xr:uid="{00000000-0005-0000-0000-00004D830000}"/>
    <cellStyle name="Normal 3 20 2 4 2" xfId="29471" xr:uid="{00000000-0005-0000-0000-00004E830000}"/>
    <cellStyle name="Normal 3 20 2 4 3" xfId="47935" xr:uid="{00000000-0005-0000-0000-00004F830000}"/>
    <cellStyle name="Normal 3 20 2 5" xfId="16663" xr:uid="{00000000-0005-0000-0000-000050830000}"/>
    <cellStyle name="Normal 3 20 2 5 2" xfId="35623" xr:uid="{00000000-0005-0000-0000-000051830000}"/>
    <cellStyle name="Normal 3 20 2 5 3" xfId="54087" xr:uid="{00000000-0005-0000-0000-000052830000}"/>
    <cellStyle name="Normal 3 20 2 6" xfId="23318" xr:uid="{00000000-0005-0000-0000-000053830000}"/>
    <cellStyle name="Normal 3 20 2 7" xfId="41782" xr:uid="{00000000-0005-0000-0000-000054830000}"/>
    <cellStyle name="Normal 3 20 3" xfId="5052" xr:uid="{00000000-0005-0000-0000-000055830000}"/>
    <cellStyle name="Normal 3 20 3 2" xfId="8150" xr:uid="{00000000-0005-0000-0000-000056830000}"/>
    <cellStyle name="Normal 3 20 3 2 2" xfId="14342" xr:uid="{00000000-0005-0000-0000-000057830000}"/>
    <cellStyle name="Normal 3 20 3 2 2 2" xfId="33302" xr:uid="{00000000-0005-0000-0000-000058830000}"/>
    <cellStyle name="Normal 3 20 3 2 2 3" xfId="51766" xr:uid="{00000000-0005-0000-0000-000059830000}"/>
    <cellStyle name="Normal 3 20 3 2 3" xfId="20494" xr:uid="{00000000-0005-0000-0000-00005A830000}"/>
    <cellStyle name="Normal 3 20 3 2 3 2" xfId="39454" xr:uid="{00000000-0005-0000-0000-00005B830000}"/>
    <cellStyle name="Normal 3 20 3 2 3 3" xfId="57918" xr:uid="{00000000-0005-0000-0000-00005C830000}"/>
    <cellStyle name="Normal 3 20 3 2 4" xfId="27149" xr:uid="{00000000-0005-0000-0000-00005D830000}"/>
    <cellStyle name="Normal 3 20 3 2 5" xfId="45613" xr:uid="{00000000-0005-0000-0000-00005E830000}"/>
    <cellStyle name="Normal 3 20 3 3" xfId="11276" xr:uid="{00000000-0005-0000-0000-00005F830000}"/>
    <cellStyle name="Normal 3 20 3 3 2" xfId="30236" xr:uid="{00000000-0005-0000-0000-000060830000}"/>
    <cellStyle name="Normal 3 20 3 3 3" xfId="48700" xr:uid="{00000000-0005-0000-0000-000061830000}"/>
    <cellStyle name="Normal 3 20 3 4" xfId="17428" xr:uid="{00000000-0005-0000-0000-000062830000}"/>
    <cellStyle name="Normal 3 20 3 4 2" xfId="36388" xr:uid="{00000000-0005-0000-0000-000063830000}"/>
    <cellStyle name="Normal 3 20 3 4 3" xfId="54852" xr:uid="{00000000-0005-0000-0000-000064830000}"/>
    <cellStyle name="Normal 3 20 3 5" xfId="24083" xr:uid="{00000000-0005-0000-0000-000065830000}"/>
    <cellStyle name="Normal 3 20 3 6" xfId="42547" xr:uid="{00000000-0005-0000-0000-000066830000}"/>
    <cellStyle name="Normal 3 20 4" xfId="6615" xr:uid="{00000000-0005-0000-0000-000067830000}"/>
    <cellStyle name="Normal 3 20 4 2" xfId="12808" xr:uid="{00000000-0005-0000-0000-000068830000}"/>
    <cellStyle name="Normal 3 20 4 2 2" xfId="31768" xr:uid="{00000000-0005-0000-0000-000069830000}"/>
    <cellStyle name="Normal 3 20 4 2 3" xfId="50232" xr:uid="{00000000-0005-0000-0000-00006A830000}"/>
    <cellStyle name="Normal 3 20 4 3" xfId="18960" xr:uid="{00000000-0005-0000-0000-00006B830000}"/>
    <cellStyle name="Normal 3 20 4 3 2" xfId="37920" xr:uid="{00000000-0005-0000-0000-00006C830000}"/>
    <cellStyle name="Normal 3 20 4 3 3" xfId="56384" xr:uid="{00000000-0005-0000-0000-00006D830000}"/>
    <cellStyle name="Normal 3 20 4 4" xfId="25615" xr:uid="{00000000-0005-0000-0000-00006E830000}"/>
    <cellStyle name="Normal 3 20 4 5" xfId="44079" xr:uid="{00000000-0005-0000-0000-00006F830000}"/>
    <cellStyle name="Normal 3 20 5" xfId="9742" xr:uid="{00000000-0005-0000-0000-000070830000}"/>
    <cellStyle name="Normal 3 20 5 2" xfId="28702" xr:uid="{00000000-0005-0000-0000-000071830000}"/>
    <cellStyle name="Normal 3 20 5 3" xfId="47166" xr:uid="{00000000-0005-0000-0000-000072830000}"/>
    <cellStyle name="Normal 3 20 6" xfId="15894" xr:uid="{00000000-0005-0000-0000-000073830000}"/>
    <cellStyle name="Normal 3 20 6 2" xfId="34854" xr:uid="{00000000-0005-0000-0000-000074830000}"/>
    <cellStyle name="Normal 3 20 6 3" xfId="53318" xr:uid="{00000000-0005-0000-0000-000075830000}"/>
    <cellStyle name="Normal 3 20 7" xfId="22549" xr:uid="{00000000-0005-0000-0000-000076830000}"/>
    <cellStyle name="Normal 3 20 8" xfId="41013" xr:uid="{00000000-0005-0000-0000-000077830000}"/>
    <cellStyle name="Normal 3 21" xfId="2848" xr:uid="{00000000-0005-0000-0000-000078830000}"/>
    <cellStyle name="Normal 3 21 2" xfId="4220" xr:uid="{00000000-0005-0000-0000-000079830000}"/>
    <cellStyle name="Normal 3 21 2 2" xfId="5835" xr:uid="{00000000-0005-0000-0000-00007A830000}"/>
    <cellStyle name="Normal 3 21 2 2 2" xfId="8920" xr:uid="{00000000-0005-0000-0000-00007B830000}"/>
    <cellStyle name="Normal 3 21 2 2 2 2" xfId="15112" xr:uid="{00000000-0005-0000-0000-00007C830000}"/>
    <cellStyle name="Normal 3 21 2 2 2 2 2" xfId="34072" xr:uid="{00000000-0005-0000-0000-00007D830000}"/>
    <cellStyle name="Normal 3 21 2 2 2 2 3" xfId="52536" xr:uid="{00000000-0005-0000-0000-00007E830000}"/>
    <cellStyle name="Normal 3 21 2 2 2 3" xfId="21264" xr:uid="{00000000-0005-0000-0000-00007F830000}"/>
    <cellStyle name="Normal 3 21 2 2 2 3 2" xfId="40224" xr:uid="{00000000-0005-0000-0000-000080830000}"/>
    <cellStyle name="Normal 3 21 2 2 2 3 3" xfId="58688" xr:uid="{00000000-0005-0000-0000-000081830000}"/>
    <cellStyle name="Normal 3 21 2 2 2 4" xfId="27919" xr:uid="{00000000-0005-0000-0000-000082830000}"/>
    <cellStyle name="Normal 3 21 2 2 2 5" xfId="46383" xr:uid="{00000000-0005-0000-0000-000083830000}"/>
    <cellStyle name="Normal 3 21 2 2 3" xfId="12046" xr:uid="{00000000-0005-0000-0000-000084830000}"/>
    <cellStyle name="Normal 3 21 2 2 3 2" xfId="31006" xr:uid="{00000000-0005-0000-0000-000085830000}"/>
    <cellStyle name="Normal 3 21 2 2 3 3" xfId="49470" xr:uid="{00000000-0005-0000-0000-000086830000}"/>
    <cellStyle name="Normal 3 21 2 2 4" xfId="18198" xr:uid="{00000000-0005-0000-0000-000087830000}"/>
    <cellStyle name="Normal 3 21 2 2 4 2" xfId="37158" xr:uid="{00000000-0005-0000-0000-000088830000}"/>
    <cellStyle name="Normal 3 21 2 2 4 3" xfId="55622" xr:uid="{00000000-0005-0000-0000-000089830000}"/>
    <cellStyle name="Normal 3 21 2 2 5" xfId="24853" xr:uid="{00000000-0005-0000-0000-00008A830000}"/>
    <cellStyle name="Normal 3 21 2 2 6" xfId="43317" xr:uid="{00000000-0005-0000-0000-00008B830000}"/>
    <cellStyle name="Normal 3 21 2 3" xfId="7385" xr:uid="{00000000-0005-0000-0000-00008C830000}"/>
    <cellStyle name="Normal 3 21 2 3 2" xfId="13578" xr:uid="{00000000-0005-0000-0000-00008D830000}"/>
    <cellStyle name="Normal 3 21 2 3 2 2" xfId="32538" xr:uid="{00000000-0005-0000-0000-00008E830000}"/>
    <cellStyle name="Normal 3 21 2 3 2 3" xfId="51002" xr:uid="{00000000-0005-0000-0000-00008F830000}"/>
    <cellStyle name="Normal 3 21 2 3 3" xfId="19730" xr:uid="{00000000-0005-0000-0000-000090830000}"/>
    <cellStyle name="Normal 3 21 2 3 3 2" xfId="38690" xr:uid="{00000000-0005-0000-0000-000091830000}"/>
    <cellStyle name="Normal 3 21 2 3 3 3" xfId="57154" xr:uid="{00000000-0005-0000-0000-000092830000}"/>
    <cellStyle name="Normal 3 21 2 3 4" xfId="26385" xr:uid="{00000000-0005-0000-0000-000093830000}"/>
    <cellStyle name="Normal 3 21 2 3 5" xfId="44849" xr:uid="{00000000-0005-0000-0000-000094830000}"/>
    <cellStyle name="Normal 3 21 2 4" xfId="10512" xr:uid="{00000000-0005-0000-0000-000095830000}"/>
    <cellStyle name="Normal 3 21 2 4 2" xfId="29472" xr:uid="{00000000-0005-0000-0000-000096830000}"/>
    <cellStyle name="Normal 3 21 2 4 3" xfId="47936" xr:uid="{00000000-0005-0000-0000-000097830000}"/>
    <cellStyle name="Normal 3 21 2 5" xfId="16664" xr:uid="{00000000-0005-0000-0000-000098830000}"/>
    <cellStyle name="Normal 3 21 2 5 2" xfId="35624" xr:uid="{00000000-0005-0000-0000-000099830000}"/>
    <cellStyle name="Normal 3 21 2 5 3" xfId="54088" xr:uid="{00000000-0005-0000-0000-00009A830000}"/>
    <cellStyle name="Normal 3 21 2 6" xfId="23319" xr:uid="{00000000-0005-0000-0000-00009B830000}"/>
    <cellStyle name="Normal 3 21 2 7" xfId="41783" xr:uid="{00000000-0005-0000-0000-00009C830000}"/>
    <cellStyle name="Normal 3 21 3" xfId="5053" xr:uid="{00000000-0005-0000-0000-00009D830000}"/>
    <cellStyle name="Normal 3 21 3 2" xfId="8151" xr:uid="{00000000-0005-0000-0000-00009E830000}"/>
    <cellStyle name="Normal 3 21 3 2 2" xfId="14343" xr:uid="{00000000-0005-0000-0000-00009F830000}"/>
    <cellStyle name="Normal 3 21 3 2 2 2" xfId="33303" xr:uid="{00000000-0005-0000-0000-0000A0830000}"/>
    <cellStyle name="Normal 3 21 3 2 2 3" xfId="51767" xr:uid="{00000000-0005-0000-0000-0000A1830000}"/>
    <cellStyle name="Normal 3 21 3 2 3" xfId="20495" xr:uid="{00000000-0005-0000-0000-0000A2830000}"/>
    <cellStyle name="Normal 3 21 3 2 3 2" xfId="39455" xr:uid="{00000000-0005-0000-0000-0000A3830000}"/>
    <cellStyle name="Normal 3 21 3 2 3 3" xfId="57919" xr:uid="{00000000-0005-0000-0000-0000A4830000}"/>
    <cellStyle name="Normal 3 21 3 2 4" xfId="27150" xr:uid="{00000000-0005-0000-0000-0000A5830000}"/>
    <cellStyle name="Normal 3 21 3 2 5" xfId="45614" xr:uid="{00000000-0005-0000-0000-0000A6830000}"/>
    <cellStyle name="Normal 3 21 3 3" xfId="11277" xr:uid="{00000000-0005-0000-0000-0000A7830000}"/>
    <cellStyle name="Normal 3 21 3 3 2" xfId="30237" xr:uid="{00000000-0005-0000-0000-0000A8830000}"/>
    <cellStyle name="Normal 3 21 3 3 3" xfId="48701" xr:uid="{00000000-0005-0000-0000-0000A9830000}"/>
    <cellStyle name="Normal 3 21 3 4" xfId="17429" xr:uid="{00000000-0005-0000-0000-0000AA830000}"/>
    <cellStyle name="Normal 3 21 3 4 2" xfId="36389" xr:uid="{00000000-0005-0000-0000-0000AB830000}"/>
    <cellStyle name="Normal 3 21 3 4 3" xfId="54853" xr:uid="{00000000-0005-0000-0000-0000AC830000}"/>
    <cellStyle name="Normal 3 21 3 5" xfId="24084" xr:uid="{00000000-0005-0000-0000-0000AD830000}"/>
    <cellStyle name="Normal 3 21 3 6" xfId="42548" xr:uid="{00000000-0005-0000-0000-0000AE830000}"/>
    <cellStyle name="Normal 3 21 4" xfId="6616" xr:uid="{00000000-0005-0000-0000-0000AF830000}"/>
    <cellStyle name="Normal 3 21 4 2" xfId="12809" xr:uid="{00000000-0005-0000-0000-0000B0830000}"/>
    <cellStyle name="Normal 3 21 4 2 2" xfId="31769" xr:uid="{00000000-0005-0000-0000-0000B1830000}"/>
    <cellStyle name="Normal 3 21 4 2 3" xfId="50233" xr:uid="{00000000-0005-0000-0000-0000B2830000}"/>
    <cellStyle name="Normal 3 21 4 3" xfId="18961" xr:uid="{00000000-0005-0000-0000-0000B3830000}"/>
    <cellStyle name="Normal 3 21 4 3 2" xfId="37921" xr:uid="{00000000-0005-0000-0000-0000B4830000}"/>
    <cellStyle name="Normal 3 21 4 3 3" xfId="56385" xr:uid="{00000000-0005-0000-0000-0000B5830000}"/>
    <cellStyle name="Normal 3 21 4 4" xfId="25616" xr:uid="{00000000-0005-0000-0000-0000B6830000}"/>
    <cellStyle name="Normal 3 21 4 5" xfId="44080" xr:uid="{00000000-0005-0000-0000-0000B7830000}"/>
    <cellStyle name="Normal 3 21 5" xfId="9743" xr:uid="{00000000-0005-0000-0000-0000B8830000}"/>
    <cellStyle name="Normal 3 21 5 2" xfId="28703" xr:uid="{00000000-0005-0000-0000-0000B9830000}"/>
    <cellStyle name="Normal 3 21 5 3" xfId="47167" xr:uid="{00000000-0005-0000-0000-0000BA830000}"/>
    <cellStyle name="Normal 3 21 6" xfId="15895" xr:uid="{00000000-0005-0000-0000-0000BB830000}"/>
    <cellStyle name="Normal 3 21 6 2" xfId="34855" xr:uid="{00000000-0005-0000-0000-0000BC830000}"/>
    <cellStyle name="Normal 3 21 6 3" xfId="53319" xr:uid="{00000000-0005-0000-0000-0000BD830000}"/>
    <cellStyle name="Normal 3 21 7" xfId="22550" xr:uid="{00000000-0005-0000-0000-0000BE830000}"/>
    <cellStyle name="Normal 3 21 8" xfId="41014" xr:uid="{00000000-0005-0000-0000-0000BF830000}"/>
    <cellStyle name="Normal 3 22" xfId="2849" xr:uid="{00000000-0005-0000-0000-0000C0830000}"/>
    <cellStyle name="Normal 3 22 2" xfId="4221" xr:uid="{00000000-0005-0000-0000-0000C1830000}"/>
    <cellStyle name="Normal 3 22 2 2" xfId="5836" xr:uid="{00000000-0005-0000-0000-0000C2830000}"/>
    <cellStyle name="Normal 3 22 2 2 2" xfId="8921" xr:uid="{00000000-0005-0000-0000-0000C3830000}"/>
    <cellStyle name="Normal 3 22 2 2 2 2" xfId="15113" xr:uid="{00000000-0005-0000-0000-0000C4830000}"/>
    <cellStyle name="Normal 3 22 2 2 2 2 2" xfId="34073" xr:uid="{00000000-0005-0000-0000-0000C5830000}"/>
    <cellStyle name="Normal 3 22 2 2 2 2 3" xfId="52537" xr:uid="{00000000-0005-0000-0000-0000C6830000}"/>
    <cellStyle name="Normal 3 22 2 2 2 3" xfId="21265" xr:uid="{00000000-0005-0000-0000-0000C7830000}"/>
    <cellStyle name="Normal 3 22 2 2 2 3 2" xfId="40225" xr:uid="{00000000-0005-0000-0000-0000C8830000}"/>
    <cellStyle name="Normal 3 22 2 2 2 3 3" xfId="58689" xr:uid="{00000000-0005-0000-0000-0000C9830000}"/>
    <cellStyle name="Normal 3 22 2 2 2 4" xfId="27920" xr:uid="{00000000-0005-0000-0000-0000CA830000}"/>
    <cellStyle name="Normal 3 22 2 2 2 5" xfId="46384" xr:uid="{00000000-0005-0000-0000-0000CB830000}"/>
    <cellStyle name="Normal 3 22 2 2 3" xfId="12047" xr:uid="{00000000-0005-0000-0000-0000CC830000}"/>
    <cellStyle name="Normal 3 22 2 2 3 2" xfId="31007" xr:uid="{00000000-0005-0000-0000-0000CD830000}"/>
    <cellStyle name="Normal 3 22 2 2 3 3" xfId="49471" xr:uid="{00000000-0005-0000-0000-0000CE830000}"/>
    <cellStyle name="Normal 3 22 2 2 4" xfId="18199" xr:uid="{00000000-0005-0000-0000-0000CF830000}"/>
    <cellStyle name="Normal 3 22 2 2 4 2" xfId="37159" xr:uid="{00000000-0005-0000-0000-0000D0830000}"/>
    <cellStyle name="Normal 3 22 2 2 4 3" xfId="55623" xr:uid="{00000000-0005-0000-0000-0000D1830000}"/>
    <cellStyle name="Normal 3 22 2 2 5" xfId="24854" xr:uid="{00000000-0005-0000-0000-0000D2830000}"/>
    <cellStyle name="Normal 3 22 2 2 6" xfId="43318" xr:uid="{00000000-0005-0000-0000-0000D3830000}"/>
    <cellStyle name="Normal 3 22 2 3" xfId="7386" xr:uid="{00000000-0005-0000-0000-0000D4830000}"/>
    <cellStyle name="Normal 3 22 2 3 2" xfId="13579" xr:uid="{00000000-0005-0000-0000-0000D5830000}"/>
    <cellStyle name="Normal 3 22 2 3 2 2" xfId="32539" xr:uid="{00000000-0005-0000-0000-0000D6830000}"/>
    <cellStyle name="Normal 3 22 2 3 2 3" xfId="51003" xr:uid="{00000000-0005-0000-0000-0000D7830000}"/>
    <cellStyle name="Normal 3 22 2 3 3" xfId="19731" xr:uid="{00000000-0005-0000-0000-0000D8830000}"/>
    <cellStyle name="Normal 3 22 2 3 3 2" xfId="38691" xr:uid="{00000000-0005-0000-0000-0000D9830000}"/>
    <cellStyle name="Normal 3 22 2 3 3 3" xfId="57155" xr:uid="{00000000-0005-0000-0000-0000DA830000}"/>
    <cellStyle name="Normal 3 22 2 3 4" xfId="26386" xr:uid="{00000000-0005-0000-0000-0000DB830000}"/>
    <cellStyle name="Normal 3 22 2 3 5" xfId="44850" xr:uid="{00000000-0005-0000-0000-0000DC830000}"/>
    <cellStyle name="Normal 3 22 2 4" xfId="10513" xr:uid="{00000000-0005-0000-0000-0000DD830000}"/>
    <cellStyle name="Normal 3 22 2 4 2" xfId="29473" xr:uid="{00000000-0005-0000-0000-0000DE830000}"/>
    <cellStyle name="Normal 3 22 2 4 3" xfId="47937" xr:uid="{00000000-0005-0000-0000-0000DF830000}"/>
    <cellStyle name="Normal 3 22 2 5" xfId="16665" xr:uid="{00000000-0005-0000-0000-0000E0830000}"/>
    <cellStyle name="Normal 3 22 2 5 2" xfId="35625" xr:uid="{00000000-0005-0000-0000-0000E1830000}"/>
    <cellStyle name="Normal 3 22 2 5 3" xfId="54089" xr:uid="{00000000-0005-0000-0000-0000E2830000}"/>
    <cellStyle name="Normal 3 22 2 6" xfId="23320" xr:uid="{00000000-0005-0000-0000-0000E3830000}"/>
    <cellStyle name="Normal 3 22 2 7" xfId="41784" xr:uid="{00000000-0005-0000-0000-0000E4830000}"/>
    <cellStyle name="Normal 3 22 3" xfId="5054" xr:uid="{00000000-0005-0000-0000-0000E5830000}"/>
    <cellStyle name="Normal 3 22 3 2" xfId="8152" xr:uid="{00000000-0005-0000-0000-0000E6830000}"/>
    <cellStyle name="Normal 3 22 3 2 2" xfId="14344" xr:uid="{00000000-0005-0000-0000-0000E7830000}"/>
    <cellStyle name="Normal 3 22 3 2 2 2" xfId="33304" xr:uid="{00000000-0005-0000-0000-0000E8830000}"/>
    <cellStyle name="Normal 3 22 3 2 2 3" xfId="51768" xr:uid="{00000000-0005-0000-0000-0000E9830000}"/>
    <cellStyle name="Normal 3 22 3 2 3" xfId="20496" xr:uid="{00000000-0005-0000-0000-0000EA830000}"/>
    <cellStyle name="Normal 3 22 3 2 3 2" xfId="39456" xr:uid="{00000000-0005-0000-0000-0000EB830000}"/>
    <cellStyle name="Normal 3 22 3 2 3 3" xfId="57920" xr:uid="{00000000-0005-0000-0000-0000EC830000}"/>
    <cellStyle name="Normal 3 22 3 2 4" xfId="27151" xr:uid="{00000000-0005-0000-0000-0000ED830000}"/>
    <cellStyle name="Normal 3 22 3 2 5" xfId="45615" xr:uid="{00000000-0005-0000-0000-0000EE830000}"/>
    <cellStyle name="Normal 3 22 3 3" xfId="11278" xr:uid="{00000000-0005-0000-0000-0000EF830000}"/>
    <cellStyle name="Normal 3 22 3 3 2" xfId="30238" xr:uid="{00000000-0005-0000-0000-0000F0830000}"/>
    <cellStyle name="Normal 3 22 3 3 3" xfId="48702" xr:uid="{00000000-0005-0000-0000-0000F1830000}"/>
    <cellStyle name="Normal 3 22 3 4" xfId="17430" xr:uid="{00000000-0005-0000-0000-0000F2830000}"/>
    <cellStyle name="Normal 3 22 3 4 2" xfId="36390" xr:uid="{00000000-0005-0000-0000-0000F3830000}"/>
    <cellStyle name="Normal 3 22 3 4 3" xfId="54854" xr:uid="{00000000-0005-0000-0000-0000F4830000}"/>
    <cellStyle name="Normal 3 22 3 5" xfId="24085" xr:uid="{00000000-0005-0000-0000-0000F5830000}"/>
    <cellStyle name="Normal 3 22 3 6" xfId="42549" xr:uid="{00000000-0005-0000-0000-0000F6830000}"/>
    <cellStyle name="Normal 3 22 4" xfId="6617" xr:uid="{00000000-0005-0000-0000-0000F7830000}"/>
    <cellStyle name="Normal 3 22 4 2" xfId="12810" xr:uid="{00000000-0005-0000-0000-0000F8830000}"/>
    <cellStyle name="Normal 3 22 4 2 2" xfId="31770" xr:uid="{00000000-0005-0000-0000-0000F9830000}"/>
    <cellStyle name="Normal 3 22 4 2 3" xfId="50234" xr:uid="{00000000-0005-0000-0000-0000FA830000}"/>
    <cellStyle name="Normal 3 22 4 3" xfId="18962" xr:uid="{00000000-0005-0000-0000-0000FB830000}"/>
    <cellStyle name="Normal 3 22 4 3 2" xfId="37922" xr:uid="{00000000-0005-0000-0000-0000FC830000}"/>
    <cellStyle name="Normal 3 22 4 3 3" xfId="56386" xr:uid="{00000000-0005-0000-0000-0000FD830000}"/>
    <cellStyle name="Normal 3 22 4 4" xfId="25617" xr:uid="{00000000-0005-0000-0000-0000FE830000}"/>
    <cellStyle name="Normal 3 22 4 5" xfId="44081" xr:uid="{00000000-0005-0000-0000-0000FF830000}"/>
    <cellStyle name="Normal 3 22 5" xfId="9744" xr:uid="{00000000-0005-0000-0000-000000840000}"/>
    <cellStyle name="Normal 3 22 5 2" xfId="28704" xr:uid="{00000000-0005-0000-0000-000001840000}"/>
    <cellStyle name="Normal 3 22 5 3" xfId="47168" xr:uid="{00000000-0005-0000-0000-000002840000}"/>
    <cellStyle name="Normal 3 22 6" xfId="15896" xr:uid="{00000000-0005-0000-0000-000003840000}"/>
    <cellStyle name="Normal 3 22 6 2" xfId="34856" xr:uid="{00000000-0005-0000-0000-000004840000}"/>
    <cellStyle name="Normal 3 22 6 3" xfId="53320" xr:uid="{00000000-0005-0000-0000-000005840000}"/>
    <cellStyle name="Normal 3 22 7" xfId="22551" xr:uid="{00000000-0005-0000-0000-000006840000}"/>
    <cellStyle name="Normal 3 22 8" xfId="41015" xr:uid="{00000000-0005-0000-0000-000007840000}"/>
    <cellStyle name="Normal 3 23" xfId="2850" xr:uid="{00000000-0005-0000-0000-000008840000}"/>
    <cellStyle name="Normal 3 23 2" xfId="4222" xr:uid="{00000000-0005-0000-0000-000009840000}"/>
    <cellStyle name="Normal 3 23 2 2" xfId="5837" xr:uid="{00000000-0005-0000-0000-00000A840000}"/>
    <cellStyle name="Normal 3 23 2 2 2" xfId="8922" xr:uid="{00000000-0005-0000-0000-00000B840000}"/>
    <cellStyle name="Normal 3 23 2 2 2 2" xfId="15114" xr:uid="{00000000-0005-0000-0000-00000C840000}"/>
    <cellStyle name="Normal 3 23 2 2 2 2 2" xfId="34074" xr:uid="{00000000-0005-0000-0000-00000D840000}"/>
    <cellStyle name="Normal 3 23 2 2 2 2 3" xfId="52538" xr:uid="{00000000-0005-0000-0000-00000E840000}"/>
    <cellStyle name="Normal 3 23 2 2 2 3" xfId="21266" xr:uid="{00000000-0005-0000-0000-00000F840000}"/>
    <cellStyle name="Normal 3 23 2 2 2 3 2" xfId="40226" xr:uid="{00000000-0005-0000-0000-000010840000}"/>
    <cellStyle name="Normal 3 23 2 2 2 3 3" xfId="58690" xr:uid="{00000000-0005-0000-0000-000011840000}"/>
    <cellStyle name="Normal 3 23 2 2 2 4" xfId="27921" xr:uid="{00000000-0005-0000-0000-000012840000}"/>
    <cellStyle name="Normal 3 23 2 2 2 5" xfId="46385" xr:uid="{00000000-0005-0000-0000-000013840000}"/>
    <cellStyle name="Normal 3 23 2 2 3" xfId="12048" xr:uid="{00000000-0005-0000-0000-000014840000}"/>
    <cellStyle name="Normal 3 23 2 2 3 2" xfId="31008" xr:uid="{00000000-0005-0000-0000-000015840000}"/>
    <cellStyle name="Normal 3 23 2 2 3 3" xfId="49472" xr:uid="{00000000-0005-0000-0000-000016840000}"/>
    <cellStyle name="Normal 3 23 2 2 4" xfId="18200" xr:uid="{00000000-0005-0000-0000-000017840000}"/>
    <cellStyle name="Normal 3 23 2 2 4 2" xfId="37160" xr:uid="{00000000-0005-0000-0000-000018840000}"/>
    <cellStyle name="Normal 3 23 2 2 4 3" xfId="55624" xr:uid="{00000000-0005-0000-0000-000019840000}"/>
    <cellStyle name="Normal 3 23 2 2 5" xfId="24855" xr:uid="{00000000-0005-0000-0000-00001A840000}"/>
    <cellStyle name="Normal 3 23 2 2 6" xfId="43319" xr:uid="{00000000-0005-0000-0000-00001B840000}"/>
    <cellStyle name="Normal 3 23 2 3" xfId="7387" xr:uid="{00000000-0005-0000-0000-00001C840000}"/>
    <cellStyle name="Normal 3 23 2 3 2" xfId="13580" xr:uid="{00000000-0005-0000-0000-00001D840000}"/>
    <cellStyle name="Normal 3 23 2 3 2 2" xfId="32540" xr:uid="{00000000-0005-0000-0000-00001E840000}"/>
    <cellStyle name="Normal 3 23 2 3 2 3" xfId="51004" xr:uid="{00000000-0005-0000-0000-00001F840000}"/>
    <cellStyle name="Normal 3 23 2 3 3" xfId="19732" xr:uid="{00000000-0005-0000-0000-000020840000}"/>
    <cellStyle name="Normal 3 23 2 3 3 2" xfId="38692" xr:uid="{00000000-0005-0000-0000-000021840000}"/>
    <cellStyle name="Normal 3 23 2 3 3 3" xfId="57156" xr:uid="{00000000-0005-0000-0000-000022840000}"/>
    <cellStyle name="Normal 3 23 2 3 4" xfId="26387" xr:uid="{00000000-0005-0000-0000-000023840000}"/>
    <cellStyle name="Normal 3 23 2 3 5" xfId="44851" xr:uid="{00000000-0005-0000-0000-000024840000}"/>
    <cellStyle name="Normal 3 23 2 4" xfId="10514" xr:uid="{00000000-0005-0000-0000-000025840000}"/>
    <cellStyle name="Normal 3 23 2 4 2" xfId="29474" xr:uid="{00000000-0005-0000-0000-000026840000}"/>
    <cellStyle name="Normal 3 23 2 4 3" xfId="47938" xr:uid="{00000000-0005-0000-0000-000027840000}"/>
    <cellStyle name="Normal 3 23 2 5" xfId="16666" xr:uid="{00000000-0005-0000-0000-000028840000}"/>
    <cellStyle name="Normal 3 23 2 5 2" xfId="35626" xr:uid="{00000000-0005-0000-0000-000029840000}"/>
    <cellStyle name="Normal 3 23 2 5 3" xfId="54090" xr:uid="{00000000-0005-0000-0000-00002A840000}"/>
    <cellStyle name="Normal 3 23 2 6" xfId="23321" xr:uid="{00000000-0005-0000-0000-00002B840000}"/>
    <cellStyle name="Normal 3 23 2 7" xfId="41785" xr:uid="{00000000-0005-0000-0000-00002C840000}"/>
    <cellStyle name="Normal 3 23 3" xfId="5055" xr:uid="{00000000-0005-0000-0000-00002D840000}"/>
    <cellStyle name="Normal 3 23 3 2" xfId="8153" xr:uid="{00000000-0005-0000-0000-00002E840000}"/>
    <cellStyle name="Normal 3 23 3 2 2" xfId="14345" xr:uid="{00000000-0005-0000-0000-00002F840000}"/>
    <cellStyle name="Normal 3 23 3 2 2 2" xfId="33305" xr:uid="{00000000-0005-0000-0000-000030840000}"/>
    <cellStyle name="Normal 3 23 3 2 2 3" xfId="51769" xr:uid="{00000000-0005-0000-0000-000031840000}"/>
    <cellStyle name="Normal 3 23 3 2 3" xfId="20497" xr:uid="{00000000-0005-0000-0000-000032840000}"/>
    <cellStyle name="Normal 3 23 3 2 3 2" xfId="39457" xr:uid="{00000000-0005-0000-0000-000033840000}"/>
    <cellStyle name="Normal 3 23 3 2 3 3" xfId="57921" xr:uid="{00000000-0005-0000-0000-000034840000}"/>
    <cellStyle name="Normal 3 23 3 2 4" xfId="27152" xr:uid="{00000000-0005-0000-0000-000035840000}"/>
    <cellStyle name="Normal 3 23 3 2 5" xfId="45616" xr:uid="{00000000-0005-0000-0000-000036840000}"/>
    <cellStyle name="Normal 3 23 3 3" xfId="11279" xr:uid="{00000000-0005-0000-0000-000037840000}"/>
    <cellStyle name="Normal 3 23 3 3 2" xfId="30239" xr:uid="{00000000-0005-0000-0000-000038840000}"/>
    <cellStyle name="Normal 3 23 3 3 3" xfId="48703" xr:uid="{00000000-0005-0000-0000-000039840000}"/>
    <cellStyle name="Normal 3 23 3 4" xfId="17431" xr:uid="{00000000-0005-0000-0000-00003A840000}"/>
    <cellStyle name="Normal 3 23 3 4 2" xfId="36391" xr:uid="{00000000-0005-0000-0000-00003B840000}"/>
    <cellStyle name="Normal 3 23 3 4 3" xfId="54855" xr:uid="{00000000-0005-0000-0000-00003C840000}"/>
    <cellStyle name="Normal 3 23 3 5" xfId="24086" xr:uid="{00000000-0005-0000-0000-00003D840000}"/>
    <cellStyle name="Normal 3 23 3 6" xfId="42550" xr:uid="{00000000-0005-0000-0000-00003E840000}"/>
    <cellStyle name="Normal 3 23 4" xfId="6618" xr:uid="{00000000-0005-0000-0000-00003F840000}"/>
    <cellStyle name="Normal 3 23 4 2" xfId="12811" xr:uid="{00000000-0005-0000-0000-000040840000}"/>
    <cellStyle name="Normal 3 23 4 2 2" xfId="31771" xr:uid="{00000000-0005-0000-0000-000041840000}"/>
    <cellStyle name="Normal 3 23 4 2 3" xfId="50235" xr:uid="{00000000-0005-0000-0000-000042840000}"/>
    <cellStyle name="Normal 3 23 4 3" xfId="18963" xr:uid="{00000000-0005-0000-0000-000043840000}"/>
    <cellStyle name="Normal 3 23 4 3 2" xfId="37923" xr:uid="{00000000-0005-0000-0000-000044840000}"/>
    <cellStyle name="Normal 3 23 4 3 3" xfId="56387" xr:uid="{00000000-0005-0000-0000-000045840000}"/>
    <cellStyle name="Normal 3 23 4 4" xfId="25618" xr:uid="{00000000-0005-0000-0000-000046840000}"/>
    <cellStyle name="Normal 3 23 4 5" xfId="44082" xr:uid="{00000000-0005-0000-0000-000047840000}"/>
    <cellStyle name="Normal 3 23 5" xfId="9745" xr:uid="{00000000-0005-0000-0000-000048840000}"/>
    <cellStyle name="Normal 3 23 5 2" xfId="28705" xr:uid="{00000000-0005-0000-0000-000049840000}"/>
    <cellStyle name="Normal 3 23 5 3" xfId="47169" xr:uid="{00000000-0005-0000-0000-00004A840000}"/>
    <cellStyle name="Normal 3 23 6" xfId="15897" xr:uid="{00000000-0005-0000-0000-00004B840000}"/>
    <cellStyle name="Normal 3 23 6 2" xfId="34857" xr:uid="{00000000-0005-0000-0000-00004C840000}"/>
    <cellStyle name="Normal 3 23 6 3" xfId="53321" xr:uid="{00000000-0005-0000-0000-00004D840000}"/>
    <cellStyle name="Normal 3 23 7" xfId="22552" xr:uid="{00000000-0005-0000-0000-00004E840000}"/>
    <cellStyle name="Normal 3 23 8" xfId="41016" xr:uid="{00000000-0005-0000-0000-00004F840000}"/>
    <cellStyle name="Normal 3 24" xfId="2851" xr:uid="{00000000-0005-0000-0000-000050840000}"/>
    <cellStyle name="Normal 3 24 2" xfId="4223" xr:uid="{00000000-0005-0000-0000-000051840000}"/>
    <cellStyle name="Normal 3 24 2 2" xfId="5838" xr:uid="{00000000-0005-0000-0000-000052840000}"/>
    <cellStyle name="Normal 3 24 2 2 2" xfId="8923" xr:uid="{00000000-0005-0000-0000-000053840000}"/>
    <cellStyle name="Normal 3 24 2 2 2 2" xfId="15115" xr:uid="{00000000-0005-0000-0000-000054840000}"/>
    <cellStyle name="Normal 3 24 2 2 2 2 2" xfId="34075" xr:uid="{00000000-0005-0000-0000-000055840000}"/>
    <cellStyle name="Normal 3 24 2 2 2 2 3" xfId="52539" xr:uid="{00000000-0005-0000-0000-000056840000}"/>
    <cellStyle name="Normal 3 24 2 2 2 3" xfId="21267" xr:uid="{00000000-0005-0000-0000-000057840000}"/>
    <cellStyle name="Normal 3 24 2 2 2 3 2" xfId="40227" xr:uid="{00000000-0005-0000-0000-000058840000}"/>
    <cellStyle name="Normal 3 24 2 2 2 3 3" xfId="58691" xr:uid="{00000000-0005-0000-0000-000059840000}"/>
    <cellStyle name="Normal 3 24 2 2 2 4" xfId="27922" xr:uid="{00000000-0005-0000-0000-00005A840000}"/>
    <cellStyle name="Normal 3 24 2 2 2 5" xfId="46386" xr:uid="{00000000-0005-0000-0000-00005B840000}"/>
    <cellStyle name="Normal 3 24 2 2 3" xfId="12049" xr:uid="{00000000-0005-0000-0000-00005C840000}"/>
    <cellStyle name="Normal 3 24 2 2 3 2" xfId="31009" xr:uid="{00000000-0005-0000-0000-00005D840000}"/>
    <cellStyle name="Normal 3 24 2 2 3 3" xfId="49473" xr:uid="{00000000-0005-0000-0000-00005E840000}"/>
    <cellStyle name="Normal 3 24 2 2 4" xfId="18201" xr:uid="{00000000-0005-0000-0000-00005F840000}"/>
    <cellStyle name="Normal 3 24 2 2 4 2" xfId="37161" xr:uid="{00000000-0005-0000-0000-000060840000}"/>
    <cellStyle name="Normal 3 24 2 2 4 3" xfId="55625" xr:uid="{00000000-0005-0000-0000-000061840000}"/>
    <cellStyle name="Normal 3 24 2 2 5" xfId="24856" xr:uid="{00000000-0005-0000-0000-000062840000}"/>
    <cellStyle name="Normal 3 24 2 2 6" xfId="43320" xr:uid="{00000000-0005-0000-0000-000063840000}"/>
    <cellStyle name="Normal 3 24 2 3" xfId="7388" xr:uid="{00000000-0005-0000-0000-000064840000}"/>
    <cellStyle name="Normal 3 24 2 3 2" xfId="13581" xr:uid="{00000000-0005-0000-0000-000065840000}"/>
    <cellStyle name="Normal 3 24 2 3 2 2" xfId="32541" xr:uid="{00000000-0005-0000-0000-000066840000}"/>
    <cellStyle name="Normal 3 24 2 3 2 3" xfId="51005" xr:uid="{00000000-0005-0000-0000-000067840000}"/>
    <cellStyle name="Normal 3 24 2 3 3" xfId="19733" xr:uid="{00000000-0005-0000-0000-000068840000}"/>
    <cellStyle name="Normal 3 24 2 3 3 2" xfId="38693" xr:uid="{00000000-0005-0000-0000-000069840000}"/>
    <cellStyle name="Normal 3 24 2 3 3 3" xfId="57157" xr:uid="{00000000-0005-0000-0000-00006A840000}"/>
    <cellStyle name="Normal 3 24 2 3 4" xfId="26388" xr:uid="{00000000-0005-0000-0000-00006B840000}"/>
    <cellStyle name="Normal 3 24 2 3 5" xfId="44852" xr:uid="{00000000-0005-0000-0000-00006C840000}"/>
    <cellStyle name="Normal 3 24 2 4" xfId="10515" xr:uid="{00000000-0005-0000-0000-00006D840000}"/>
    <cellStyle name="Normal 3 24 2 4 2" xfId="29475" xr:uid="{00000000-0005-0000-0000-00006E840000}"/>
    <cellStyle name="Normal 3 24 2 4 3" xfId="47939" xr:uid="{00000000-0005-0000-0000-00006F840000}"/>
    <cellStyle name="Normal 3 24 2 5" xfId="16667" xr:uid="{00000000-0005-0000-0000-000070840000}"/>
    <cellStyle name="Normal 3 24 2 5 2" xfId="35627" xr:uid="{00000000-0005-0000-0000-000071840000}"/>
    <cellStyle name="Normal 3 24 2 5 3" xfId="54091" xr:uid="{00000000-0005-0000-0000-000072840000}"/>
    <cellStyle name="Normal 3 24 2 6" xfId="23322" xr:uid="{00000000-0005-0000-0000-000073840000}"/>
    <cellStyle name="Normal 3 24 2 7" xfId="41786" xr:uid="{00000000-0005-0000-0000-000074840000}"/>
    <cellStyle name="Normal 3 24 3" xfId="5056" xr:uid="{00000000-0005-0000-0000-000075840000}"/>
    <cellStyle name="Normal 3 24 3 2" xfId="8154" xr:uid="{00000000-0005-0000-0000-000076840000}"/>
    <cellStyle name="Normal 3 24 3 2 2" xfId="14346" xr:uid="{00000000-0005-0000-0000-000077840000}"/>
    <cellStyle name="Normal 3 24 3 2 2 2" xfId="33306" xr:uid="{00000000-0005-0000-0000-000078840000}"/>
    <cellStyle name="Normal 3 24 3 2 2 3" xfId="51770" xr:uid="{00000000-0005-0000-0000-000079840000}"/>
    <cellStyle name="Normal 3 24 3 2 3" xfId="20498" xr:uid="{00000000-0005-0000-0000-00007A840000}"/>
    <cellStyle name="Normal 3 24 3 2 3 2" xfId="39458" xr:uid="{00000000-0005-0000-0000-00007B840000}"/>
    <cellStyle name="Normal 3 24 3 2 3 3" xfId="57922" xr:uid="{00000000-0005-0000-0000-00007C840000}"/>
    <cellStyle name="Normal 3 24 3 2 4" xfId="27153" xr:uid="{00000000-0005-0000-0000-00007D840000}"/>
    <cellStyle name="Normal 3 24 3 2 5" xfId="45617" xr:uid="{00000000-0005-0000-0000-00007E840000}"/>
    <cellStyle name="Normal 3 24 3 3" xfId="11280" xr:uid="{00000000-0005-0000-0000-00007F840000}"/>
    <cellStyle name="Normal 3 24 3 3 2" xfId="30240" xr:uid="{00000000-0005-0000-0000-000080840000}"/>
    <cellStyle name="Normal 3 24 3 3 3" xfId="48704" xr:uid="{00000000-0005-0000-0000-000081840000}"/>
    <cellStyle name="Normal 3 24 3 4" xfId="17432" xr:uid="{00000000-0005-0000-0000-000082840000}"/>
    <cellStyle name="Normal 3 24 3 4 2" xfId="36392" xr:uid="{00000000-0005-0000-0000-000083840000}"/>
    <cellStyle name="Normal 3 24 3 4 3" xfId="54856" xr:uid="{00000000-0005-0000-0000-000084840000}"/>
    <cellStyle name="Normal 3 24 3 5" xfId="24087" xr:uid="{00000000-0005-0000-0000-000085840000}"/>
    <cellStyle name="Normal 3 24 3 6" xfId="42551" xr:uid="{00000000-0005-0000-0000-000086840000}"/>
    <cellStyle name="Normal 3 24 4" xfId="6619" xr:uid="{00000000-0005-0000-0000-000087840000}"/>
    <cellStyle name="Normal 3 24 4 2" xfId="12812" xr:uid="{00000000-0005-0000-0000-000088840000}"/>
    <cellStyle name="Normal 3 24 4 2 2" xfId="31772" xr:uid="{00000000-0005-0000-0000-000089840000}"/>
    <cellStyle name="Normal 3 24 4 2 3" xfId="50236" xr:uid="{00000000-0005-0000-0000-00008A840000}"/>
    <cellStyle name="Normal 3 24 4 3" xfId="18964" xr:uid="{00000000-0005-0000-0000-00008B840000}"/>
    <cellStyle name="Normal 3 24 4 3 2" xfId="37924" xr:uid="{00000000-0005-0000-0000-00008C840000}"/>
    <cellStyle name="Normal 3 24 4 3 3" xfId="56388" xr:uid="{00000000-0005-0000-0000-00008D840000}"/>
    <cellStyle name="Normal 3 24 4 4" xfId="25619" xr:uid="{00000000-0005-0000-0000-00008E840000}"/>
    <cellStyle name="Normal 3 24 4 5" xfId="44083" xr:uid="{00000000-0005-0000-0000-00008F840000}"/>
    <cellStyle name="Normal 3 24 5" xfId="9746" xr:uid="{00000000-0005-0000-0000-000090840000}"/>
    <cellStyle name="Normal 3 24 5 2" xfId="28706" xr:uid="{00000000-0005-0000-0000-000091840000}"/>
    <cellStyle name="Normal 3 24 5 3" xfId="47170" xr:uid="{00000000-0005-0000-0000-000092840000}"/>
    <cellStyle name="Normal 3 24 6" xfId="15898" xr:uid="{00000000-0005-0000-0000-000093840000}"/>
    <cellStyle name="Normal 3 24 6 2" xfId="34858" xr:uid="{00000000-0005-0000-0000-000094840000}"/>
    <cellStyle name="Normal 3 24 6 3" xfId="53322" xr:uid="{00000000-0005-0000-0000-000095840000}"/>
    <cellStyle name="Normal 3 24 7" xfId="22553" xr:uid="{00000000-0005-0000-0000-000096840000}"/>
    <cellStyle name="Normal 3 24 8" xfId="41017" xr:uid="{00000000-0005-0000-0000-000097840000}"/>
    <cellStyle name="Normal 3 25" xfId="2852" xr:uid="{00000000-0005-0000-0000-000098840000}"/>
    <cellStyle name="Normal 3 26" xfId="2853" xr:uid="{00000000-0005-0000-0000-000099840000}"/>
    <cellStyle name="Normal 3 26 2" xfId="2854" xr:uid="{00000000-0005-0000-0000-00009A840000}"/>
    <cellStyle name="Normal 3 26 3" xfId="2855" xr:uid="{00000000-0005-0000-0000-00009B840000}"/>
    <cellStyle name="Normal 3 26 4" xfId="2856" xr:uid="{00000000-0005-0000-0000-00009C840000}"/>
    <cellStyle name="Normal 3 27" xfId="2857" xr:uid="{00000000-0005-0000-0000-00009D840000}"/>
    <cellStyle name="Normal 3 28" xfId="3703" xr:uid="{00000000-0005-0000-0000-00009E840000}"/>
    <cellStyle name="Normal 3 29" xfId="405" xr:uid="{00000000-0005-0000-0000-00009F840000}"/>
    <cellStyle name="Normal 3 3" xfId="96" xr:uid="{00000000-0005-0000-0000-0000A0840000}"/>
    <cellStyle name="Normal 3 3 10" xfId="2858" xr:uid="{00000000-0005-0000-0000-0000A1840000}"/>
    <cellStyle name="Normal 3 3 11" xfId="22554" xr:uid="{00000000-0005-0000-0000-0000A2840000}"/>
    <cellStyle name="Normal 3 3 12" xfId="41018" xr:uid="{00000000-0005-0000-0000-0000A3840000}"/>
    <cellStyle name="Normal 3 3 2" xfId="2859" xr:uid="{00000000-0005-0000-0000-0000A4840000}"/>
    <cellStyle name="Normal 3 3 2 2" xfId="4225" xr:uid="{00000000-0005-0000-0000-0000A5840000}"/>
    <cellStyle name="Normal 3 3 2 2 2" xfId="5840" xr:uid="{00000000-0005-0000-0000-0000A6840000}"/>
    <cellStyle name="Normal 3 3 2 2 2 2" xfId="8925" xr:uid="{00000000-0005-0000-0000-0000A7840000}"/>
    <cellStyle name="Normal 3 3 2 2 2 2 2" xfId="15117" xr:uid="{00000000-0005-0000-0000-0000A8840000}"/>
    <cellStyle name="Normal 3 3 2 2 2 2 2 2" xfId="34077" xr:uid="{00000000-0005-0000-0000-0000A9840000}"/>
    <cellStyle name="Normal 3 3 2 2 2 2 2 3" xfId="52541" xr:uid="{00000000-0005-0000-0000-0000AA840000}"/>
    <cellStyle name="Normal 3 3 2 2 2 2 3" xfId="21269" xr:uid="{00000000-0005-0000-0000-0000AB840000}"/>
    <cellStyle name="Normal 3 3 2 2 2 2 3 2" xfId="40229" xr:uid="{00000000-0005-0000-0000-0000AC840000}"/>
    <cellStyle name="Normal 3 3 2 2 2 2 3 3" xfId="58693" xr:uid="{00000000-0005-0000-0000-0000AD840000}"/>
    <cellStyle name="Normal 3 3 2 2 2 2 4" xfId="27924" xr:uid="{00000000-0005-0000-0000-0000AE840000}"/>
    <cellStyle name="Normal 3 3 2 2 2 2 5" xfId="46388" xr:uid="{00000000-0005-0000-0000-0000AF840000}"/>
    <cellStyle name="Normal 3 3 2 2 2 3" xfId="12051" xr:uid="{00000000-0005-0000-0000-0000B0840000}"/>
    <cellStyle name="Normal 3 3 2 2 2 3 2" xfId="31011" xr:uid="{00000000-0005-0000-0000-0000B1840000}"/>
    <cellStyle name="Normal 3 3 2 2 2 3 3" xfId="49475" xr:uid="{00000000-0005-0000-0000-0000B2840000}"/>
    <cellStyle name="Normal 3 3 2 2 2 4" xfId="18203" xr:uid="{00000000-0005-0000-0000-0000B3840000}"/>
    <cellStyle name="Normal 3 3 2 2 2 4 2" xfId="37163" xr:uid="{00000000-0005-0000-0000-0000B4840000}"/>
    <cellStyle name="Normal 3 3 2 2 2 4 3" xfId="55627" xr:uid="{00000000-0005-0000-0000-0000B5840000}"/>
    <cellStyle name="Normal 3 3 2 2 2 5" xfId="24858" xr:uid="{00000000-0005-0000-0000-0000B6840000}"/>
    <cellStyle name="Normal 3 3 2 2 2 6" xfId="43322" xr:uid="{00000000-0005-0000-0000-0000B7840000}"/>
    <cellStyle name="Normal 3 3 2 2 3" xfId="7390" xr:uid="{00000000-0005-0000-0000-0000B8840000}"/>
    <cellStyle name="Normal 3 3 2 2 3 2" xfId="13583" xr:uid="{00000000-0005-0000-0000-0000B9840000}"/>
    <cellStyle name="Normal 3 3 2 2 3 2 2" xfId="32543" xr:uid="{00000000-0005-0000-0000-0000BA840000}"/>
    <cellStyle name="Normal 3 3 2 2 3 2 3" xfId="51007" xr:uid="{00000000-0005-0000-0000-0000BB840000}"/>
    <cellStyle name="Normal 3 3 2 2 3 3" xfId="19735" xr:uid="{00000000-0005-0000-0000-0000BC840000}"/>
    <cellStyle name="Normal 3 3 2 2 3 3 2" xfId="38695" xr:uid="{00000000-0005-0000-0000-0000BD840000}"/>
    <cellStyle name="Normal 3 3 2 2 3 3 3" xfId="57159" xr:uid="{00000000-0005-0000-0000-0000BE840000}"/>
    <cellStyle name="Normal 3 3 2 2 3 4" xfId="26390" xr:uid="{00000000-0005-0000-0000-0000BF840000}"/>
    <cellStyle name="Normal 3 3 2 2 3 5" xfId="44854" xr:uid="{00000000-0005-0000-0000-0000C0840000}"/>
    <cellStyle name="Normal 3 3 2 2 4" xfId="10517" xr:uid="{00000000-0005-0000-0000-0000C1840000}"/>
    <cellStyle name="Normal 3 3 2 2 4 2" xfId="29477" xr:uid="{00000000-0005-0000-0000-0000C2840000}"/>
    <cellStyle name="Normal 3 3 2 2 4 3" xfId="47941" xr:uid="{00000000-0005-0000-0000-0000C3840000}"/>
    <cellStyle name="Normal 3 3 2 2 5" xfId="16669" xr:uid="{00000000-0005-0000-0000-0000C4840000}"/>
    <cellStyle name="Normal 3 3 2 2 5 2" xfId="35629" xr:uid="{00000000-0005-0000-0000-0000C5840000}"/>
    <cellStyle name="Normal 3 3 2 2 5 3" xfId="54093" xr:uid="{00000000-0005-0000-0000-0000C6840000}"/>
    <cellStyle name="Normal 3 3 2 2 6" xfId="23324" xr:uid="{00000000-0005-0000-0000-0000C7840000}"/>
    <cellStyle name="Normal 3 3 2 2 7" xfId="41788" xr:uid="{00000000-0005-0000-0000-0000C8840000}"/>
    <cellStyle name="Normal 3 3 2 3" xfId="5058" xr:uid="{00000000-0005-0000-0000-0000C9840000}"/>
    <cellStyle name="Normal 3 3 2 3 2" xfId="8156" xr:uid="{00000000-0005-0000-0000-0000CA840000}"/>
    <cellStyle name="Normal 3 3 2 3 2 2" xfId="14348" xr:uid="{00000000-0005-0000-0000-0000CB840000}"/>
    <cellStyle name="Normal 3 3 2 3 2 2 2" xfId="33308" xr:uid="{00000000-0005-0000-0000-0000CC840000}"/>
    <cellStyle name="Normal 3 3 2 3 2 2 3" xfId="51772" xr:uid="{00000000-0005-0000-0000-0000CD840000}"/>
    <cellStyle name="Normal 3 3 2 3 2 3" xfId="20500" xr:uid="{00000000-0005-0000-0000-0000CE840000}"/>
    <cellStyle name="Normal 3 3 2 3 2 3 2" xfId="39460" xr:uid="{00000000-0005-0000-0000-0000CF840000}"/>
    <cellStyle name="Normal 3 3 2 3 2 3 3" xfId="57924" xr:uid="{00000000-0005-0000-0000-0000D0840000}"/>
    <cellStyle name="Normal 3 3 2 3 2 4" xfId="27155" xr:uid="{00000000-0005-0000-0000-0000D1840000}"/>
    <cellStyle name="Normal 3 3 2 3 2 5" xfId="45619" xr:uid="{00000000-0005-0000-0000-0000D2840000}"/>
    <cellStyle name="Normal 3 3 2 3 3" xfId="11282" xr:uid="{00000000-0005-0000-0000-0000D3840000}"/>
    <cellStyle name="Normal 3 3 2 3 3 2" xfId="30242" xr:uid="{00000000-0005-0000-0000-0000D4840000}"/>
    <cellStyle name="Normal 3 3 2 3 3 3" xfId="48706" xr:uid="{00000000-0005-0000-0000-0000D5840000}"/>
    <cellStyle name="Normal 3 3 2 3 4" xfId="17434" xr:uid="{00000000-0005-0000-0000-0000D6840000}"/>
    <cellStyle name="Normal 3 3 2 3 4 2" xfId="36394" xr:uid="{00000000-0005-0000-0000-0000D7840000}"/>
    <cellStyle name="Normal 3 3 2 3 4 3" xfId="54858" xr:uid="{00000000-0005-0000-0000-0000D8840000}"/>
    <cellStyle name="Normal 3 3 2 3 5" xfId="24089" xr:uid="{00000000-0005-0000-0000-0000D9840000}"/>
    <cellStyle name="Normal 3 3 2 3 6" xfId="42553" xr:uid="{00000000-0005-0000-0000-0000DA840000}"/>
    <cellStyle name="Normal 3 3 2 4" xfId="6621" xr:uid="{00000000-0005-0000-0000-0000DB840000}"/>
    <cellStyle name="Normal 3 3 2 4 2" xfId="12814" xr:uid="{00000000-0005-0000-0000-0000DC840000}"/>
    <cellStyle name="Normal 3 3 2 4 2 2" xfId="31774" xr:uid="{00000000-0005-0000-0000-0000DD840000}"/>
    <cellStyle name="Normal 3 3 2 4 2 3" xfId="50238" xr:uid="{00000000-0005-0000-0000-0000DE840000}"/>
    <cellStyle name="Normal 3 3 2 4 3" xfId="18966" xr:uid="{00000000-0005-0000-0000-0000DF840000}"/>
    <cellStyle name="Normal 3 3 2 4 3 2" xfId="37926" xr:uid="{00000000-0005-0000-0000-0000E0840000}"/>
    <cellStyle name="Normal 3 3 2 4 3 3" xfId="56390" xr:uid="{00000000-0005-0000-0000-0000E1840000}"/>
    <cellStyle name="Normal 3 3 2 4 4" xfId="25621" xr:uid="{00000000-0005-0000-0000-0000E2840000}"/>
    <cellStyle name="Normal 3 3 2 4 5" xfId="44085" xr:uid="{00000000-0005-0000-0000-0000E3840000}"/>
    <cellStyle name="Normal 3 3 2 5" xfId="9748" xr:uid="{00000000-0005-0000-0000-0000E4840000}"/>
    <cellStyle name="Normal 3 3 2 5 2" xfId="28708" xr:uid="{00000000-0005-0000-0000-0000E5840000}"/>
    <cellStyle name="Normal 3 3 2 5 3" xfId="47172" xr:uid="{00000000-0005-0000-0000-0000E6840000}"/>
    <cellStyle name="Normal 3 3 2 6" xfId="15900" xr:uid="{00000000-0005-0000-0000-0000E7840000}"/>
    <cellStyle name="Normal 3 3 2 6 2" xfId="34860" xr:uid="{00000000-0005-0000-0000-0000E8840000}"/>
    <cellStyle name="Normal 3 3 2 6 3" xfId="53324" xr:uid="{00000000-0005-0000-0000-0000E9840000}"/>
    <cellStyle name="Normal 3 3 2 7" xfId="22555" xr:uid="{00000000-0005-0000-0000-0000EA840000}"/>
    <cellStyle name="Normal 3 3 2 8" xfId="41019" xr:uid="{00000000-0005-0000-0000-0000EB840000}"/>
    <cellStyle name="Normal 3 3 3" xfId="2860" xr:uid="{00000000-0005-0000-0000-0000EC840000}"/>
    <cellStyle name="Normal 3 3 3 2" xfId="4226" xr:uid="{00000000-0005-0000-0000-0000ED840000}"/>
    <cellStyle name="Normal 3 3 3 2 2" xfId="5841" xr:uid="{00000000-0005-0000-0000-0000EE840000}"/>
    <cellStyle name="Normal 3 3 3 2 2 2" xfId="8926" xr:uid="{00000000-0005-0000-0000-0000EF840000}"/>
    <cellStyle name="Normal 3 3 3 2 2 2 2" xfId="15118" xr:uid="{00000000-0005-0000-0000-0000F0840000}"/>
    <cellStyle name="Normal 3 3 3 2 2 2 2 2" xfId="34078" xr:uid="{00000000-0005-0000-0000-0000F1840000}"/>
    <cellStyle name="Normal 3 3 3 2 2 2 2 3" xfId="52542" xr:uid="{00000000-0005-0000-0000-0000F2840000}"/>
    <cellStyle name="Normal 3 3 3 2 2 2 3" xfId="21270" xr:uid="{00000000-0005-0000-0000-0000F3840000}"/>
    <cellStyle name="Normal 3 3 3 2 2 2 3 2" xfId="40230" xr:uid="{00000000-0005-0000-0000-0000F4840000}"/>
    <cellStyle name="Normal 3 3 3 2 2 2 3 3" xfId="58694" xr:uid="{00000000-0005-0000-0000-0000F5840000}"/>
    <cellStyle name="Normal 3 3 3 2 2 2 4" xfId="27925" xr:uid="{00000000-0005-0000-0000-0000F6840000}"/>
    <cellStyle name="Normal 3 3 3 2 2 2 5" xfId="46389" xr:uid="{00000000-0005-0000-0000-0000F7840000}"/>
    <cellStyle name="Normal 3 3 3 2 2 3" xfId="12052" xr:uid="{00000000-0005-0000-0000-0000F8840000}"/>
    <cellStyle name="Normal 3 3 3 2 2 3 2" xfId="31012" xr:uid="{00000000-0005-0000-0000-0000F9840000}"/>
    <cellStyle name="Normal 3 3 3 2 2 3 3" xfId="49476" xr:uid="{00000000-0005-0000-0000-0000FA840000}"/>
    <cellStyle name="Normal 3 3 3 2 2 4" xfId="18204" xr:uid="{00000000-0005-0000-0000-0000FB840000}"/>
    <cellStyle name="Normal 3 3 3 2 2 4 2" xfId="37164" xr:uid="{00000000-0005-0000-0000-0000FC840000}"/>
    <cellStyle name="Normal 3 3 3 2 2 4 3" xfId="55628" xr:uid="{00000000-0005-0000-0000-0000FD840000}"/>
    <cellStyle name="Normal 3 3 3 2 2 5" xfId="24859" xr:uid="{00000000-0005-0000-0000-0000FE840000}"/>
    <cellStyle name="Normal 3 3 3 2 2 6" xfId="43323" xr:uid="{00000000-0005-0000-0000-0000FF840000}"/>
    <cellStyle name="Normal 3 3 3 2 3" xfId="7391" xr:uid="{00000000-0005-0000-0000-000000850000}"/>
    <cellStyle name="Normal 3 3 3 2 3 2" xfId="13584" xr:uid="{00000000-0005-0000-0000-000001850000}"/>
    <cellStyle name="Normal 3 3 3 2 3 2 2" xfId="32544" xr:uid="{00000000-0005-0000-0000-000002850000}"/>
    <cellStyle name="Normal 3 3 3 2 3 2 3" xfId="51008" xr:uid="{00000000-0005-0000-0000-000003850000}"/>
    <cellStyle name="Normal 3 3 3 2 3 3" xfId="19736" xr:uid="{00000000-0005-0000-0000-000004850000}"/>
    <cellStyle name="Normal 3 3 3 2 3 3 2" xfId="38696" xr:uid="{00000000-0005-0000-0000-000005850000}"/>
    <cellStyle name="Normal 3 3 3 2 3 3 3" xfId="57160" xr:uid="{00000000-0005-0000-0000-000006850000}"/>
    <cellStyle name="Normal 3 3 3 2 3 4" xfId="26391" xr:uid="{00000000-0005-0000-0000-000007850000}"/>
    <cellStyle name="Normal 3 3 3 2 3 5" xfId="44855" xr:uid="{00000000-0005-0000-0000-000008850000}"/>
    <cellStyle name="Normal 3 3 3 2 4" xfId="10518" xr:uid="{00000000-0005-0000-0000-000009850000}"/>
    <cellStyle name="Normal 3 3 3 2 4 2" xfId="29478" xr:uid="{00000000-0005-0000-0000-00000A850000}"/>
    <cellStyle name="Normal 3 3 3 2 4 3" xfId="47942" xr:uid="{00000000-0005-0000-0000-00000B850000}"/>
    <cellStyle name="Normal 3 3 3 2 5" xfId="16670" xr:uid="{00000000-0005-0000-0000-00000C850000}"/>
    <cellStyle name="Normal 3 3 3 2 5 2" xfId="35630" xr:uid="{00000000-0005-0000-0000-00000D850000}"/>
    <cellStyle name="Normal 3 3 3 2 5 3" xfId="54094" xr:uid="{00000000-0005-0000-0000-00000E850000}"/>
    <cellStyle name="Normal 3 3 3 2 6" xfId="23325" xr:uid="{00000000-0005-0000-0000-00000F850000}"/>
    <cellStyle name="Normal 3 3 3 2 7" xfId="41789" xr:uid="{00000000-0005-0000-0000-000010850000}"/>
    <cellStyle name="Normal 3 3 3 3" xfId="5059" xr:uid="{00000000-0005-0000-0000-000011850000}"/>
    <cellStyle name="Normal 3 3 3 3 2" xfId="8157" xr:uid="{00000000-0005-0000-0000-000012850000}"/>
    <cellStyle name="Normal 3 3 3 3 2 2" xfId="14349" xr:uid="{00000000-0005-0000-0000-000013850000}"/>
    <cellStyle name="Normal 3 3 3 3 2 2 2" xfId="33309" xr:uid="{00000000-0005-0000-0000-000014850000}"/>
    <cellStyle name="Normal 3 3 3 3 2 2 3" xfId="51773" xr:uid="{00000000-0005-0000-0000-000015850000}"/>
    <cellStyle name="Normal 3 3 3 3 2 3" xfId="20501" xr:uid="{00000000-0005-0000-0000-000016850000}"/>
    <cellStyle name="Normal 3 3 3 3 2 3 2" xfId="39461" xr:uid="{00000000-0005-0000-0000-000017850000}"/>
    <cellStyle name="Normal 3 3 3 3 2 3 3" xfId="57925" xr:uid="{00000000-0005-0000-0000-000018850000}"/>
    <cellStyle name="Normal 3 3 3 3 2 4" xfId="27156" xr:uid="{00000000-0005-0000-0000-000019850000}"/>
    <cellStyle name="Normal 3 3 3 3 2 5" xfId="45620" xr:uid="{00000000-0005-0000-0000-00001A850000}"/>
    <cellStyle name="Normal 3 3 3 3 3" xfId="11283" xr:uid="{00000000-0005-0000-0000-00001B850000}"/>
    <cellStyle name="Normal 3 3 3 3 3 2" xfId="30243" xr:uid="{00000000-0005-0000-0000-00001C850000}"/>
    <cellStyle name="Normal 3 3 3 3 3 3" xfId="48707" xr:uid="{00000000-0005-0000-0000-00001D850000}"/>
    <cellStyle name="Normal 3 3 3 3 4" xfId="17435" xr:uid="{00000000-0005-0000-0000-00001E850000}"/>
    <cellStyle name="Normal 3 3 3 3 4 2" xfId="36395" xr:uid="{00000000-0005-0000-0000-00001F850000}"/>
    <cellStyle name="Normal 3 3 3 3 4 3" xfId="54859" xr:uid="{00000000-0005-0000-0000-000020850000}"/>
    <cellStyle name="Normal 3 3 3 3 5" xfId="24090" xr:uid="{00000000-0005-0000-0000-000021850000}"/>
    <cellStyle name="Normal 3 3 3 3 6" xfId="42554" xr:uid="{00000000-0005-0000-0000-000022850000}"/>
    <cellStyle name="Normal 3 3 3 4" xfId="6622" xr:uid="{00000000-0005-0000-0000-000023850000}"/>
    <cellStyle name="Normal 3 3 3 4 2" xfId="12815" xr:uid="{00000000-0005-0000-0000-000024850000}"/>
    <cellStyle name="Normal 3 3 3 4 2 2" xfId="31775" xr:uid="{00000000-0005-0000-0000-000025850000}"/>
    <cellStyle name="Normal 3 3 3 4 2 3" xfId="50239" xr:uid="{00000000-0005-0000-0000-000026850000}"/>
    <cellStyle name="Normal 3 3 3 4 3" xfId="18967" xr:uid="{00000000-0005-0000-0000-000027850000}"/>
    <cellStyle name="Normal 3 3 3 4 3 2" xfId="37927" xr:uid="{00000000-0005-0000-0000-000028850000}"/>
    <cellStyle name="Normal 3 3 3 4 3 3" xfId="56391" xr:uid="{00000000-0005-0000-0000-000029850000}"/>
    <cellStyle name="Normal 3 3 3 4 4" xfId="25622" xr:uid="{00000000-0005-0000-0000-00002A850000}"/>
    <cellStyle name="Normal 3 3 3 4 5" xfId="44086" xr:uid="{00000000-0005-0000-0000-00002B850000}"/>
    <cellStyle name="Normal 3 3 3 5" xfId="9749" xr:uid="{00000000-0005-0000-0000-00002C850000}"/>
    <cellStyle name="Normal 3 3 3 5 2" xfId="28709" xr:uid="{00000000-0005-0000-0000-00002D850000}"/>
    <cellStyle name="Normal 3 3 3 5 3" xfId="47173" xr:uid="{00000000-0005-0000-0000-00002E850000}"/>
    <cellStyle name="Normal 3 3 3 6" xfId="15901" xr:uid="{00000000-0005-0000-0000-00002F850000}"/>
    <cellStyle name="Normal 3 3 3 6 2" xfId="34861" xr:uid="{00000000-0005-0000-0000-000030850000}"/>
    <cellStyle name="Normal 3 3 3 6 3" xfId="53325" xr:uid="{00000000-0005-0000-0000-000031850000}"/>
    <cellStyle name="Normal 3 3 3 7" xfId="22556" xr:uid="{00000000-0005-0000-0000-000032850000}"/>
    <cellStyle name="Normal 3 3 3 8" xfId="41020" xr:uid="{00000000-0005-0000-0000-000033850000}"/>
    <cellStyle name="Normal 3 3 4" xfId="2861" xr:uid="{00000000-0005-0000-0000-000034850000}"/>
    <cellStyle name="Normal 3 3 5" xfId="4224" xr:uid="{00000000-0005-0000-0000-000035850000}"/>
    <cellStyle name="Normal 3 3 5 2" xfId="5839" xr:uid="{00000000-0005-0000-0000-000036850000}"/>
    <cellStyle name="Normal 3 3 5 2 2" xfId="8924" xr:uid="{00000000-0005-0000-0000-000037850000}"/>
    <cellStyle name="Normal 3 3 5 2 2 2" xfId="15116" xr:uid="{00000000-0005-0000-0000-000038850000}"/>
    <cellStyle name="Normal 3 3 5 2 2 2 2" xfId="34076" xr:uid="{00000000-0005-0000-0000-000039850000}"/>
    <cellStyle name="Normal 3 3 5 2 2 2 3" xfId="52540" xr:uid="{00000000-0005-0000-0000-00003A850000}"/>
    <cellStyle name="Normal 3 3 5 2 2 3" xfId="21268" xr:uid="{00000000-0005-0000-0000-00003B850000}"/>
    <cellStyle name="Normal 3 3 5 2 2 3 2" xfId="40228" xr:uid="{00000000-0005-0000-0000-00003C850000}"/>
    <cellStyle name="Normal 3 3 5 2 2 3 3" xfId="58692" xr:uid="{00000000-0005-0000-0000-00003D850000}"/>
    <cellStyle name="Normal 3 3 5 2 2 4" xfId="27923" xr:uid="{00000000-0005-0000-0000-00003E850000}"/>
    <cellStyle name="Normal 3 3 5 2 2 5" xfId="46387" xr:uid="{00000000-0005-0000-0000-00003F850000}"/>
    <cellStyle name="Normal 3 3 5 2 3" xfId="12050" xr:uid="{00000000-0005-0000-0000-000040850000}"/>
    <cellStyle name="Normal 3 3 5 2 3 2" xfId="31010" xr:uid="{00000000-0005-0000-0000-000041850000}"/>
    <cellStyle name="Normal 3 3 5 2 3 3" xfId="49474" xr:uid="{00000000-0005-0000-0000-000042850000}"/>
    <cellStyle name="Normal 3 3 5 2 4" xfId="18202" xr:uid="{00000000-0005-0000-0000-000043850000}"/>
    <cellStyle name="Normal 3 3 5 2 4 2" xfId="37162" xr:uid="{00000000-0005-0000-0000-000044850000}"/>
    <cellStyle name="Normal 3 3 5 2 4 3" xfId="55626" xr:uid="{00000000-0005-0000-0000-000045850000}"/>
    <cellStyle name="Normal 3 3 5 2 5" xfId="24857" xr:uid="{00000000-0005-0000-0000-000046850000}"/>
    <cellStyle name="Normal 3 3 5 2 6" xfId="43321" xr:uid="{00000000-0005-0000-0000-000047850000}"/>
    <cellStyle name="Normal 3 3 5 3" xfId="7389" xr:uid="{00000000-0005-0000-0000-000048850000}"/>
    <cellStyle name="Normal 3 3 5 3 2" xfId="13582" xr:uid="{00000000-0005-0000-0000-000049850000}"/>
    <cellStyle name="Normal 3 3 5 3 2 2" xfId="32542" xr:uid="{00000000-0005-0000-0000-00004A850000}"/>
    <cellStyle name="Normal 3 3 5 3 2 3" xfId="51006" xr:uid="{00000000-0005-0000-0000-00004B850000}"/>
    <cellStyle name="Normal 3 3 5 3 3" xfId="19734" xr:uid="{00000000-0005-0000-0000-00004C850000}"/>
    <cellStyle name="Normal 3 3 5 3 3 2" xfId="38694" xr:uid="{00000000-0005-0000-0000-00004D850000}"/>
    <cellStyle name="Normal 3 3 5 3 3 3" xfId="57158" xr:uid="{00000000-0005-0000-0000-00004E850000}"/>
    <cellStyle name="Normal 3 3 5 3 4" xfId="26389" xr:uid="{00000000-0005-0000-0000-00004F850000}"/>
    <cellStyle name="Normal 3 3 5 3 5" xfId="44853" xr:uid="{00000000-0005-0000-0000-000050850000}"/>
    <cellStyle name="Normal 3 3 5 4" xfId="10516" xr:uid="{00000000-0005-0000-0000-000051850000}"/>
    <cellStyle name="Normal 3 3 5 4 2" xfId="29476" xr:uid="{00000000-0005-0000-0000-000052850000}"/>
    <cellStyle name="Normal 3 3 5 4 3" xfId="47940" xr:uid="{00000000-0005-0000-0000-000053850000}"/>
    <cellStyle name="Normal 3 3 5 5" xfId="16668" xr:uid="{00000000-0005-0000-0000-000054850000}"/>
    <cellStyle name="Normal 3 3 5 5 2" xfId="35628" xr:uid="{00000000-0005-0000-0000-000055850000}"/>
    <cellStyle name="Normal 3 3 5 5 3" xfId="54092" xr:uid="{00000000-0005-0000-0000-000056850000}"/>
    <cellStyle name="Normal 3 3 5 6" xfId="23323" xr:uid="{00000000-0005-0000-0000-000057850000}"/>
    <cellStyle name="Normal 3 3 5 7" xfId="41787" xr:uid="{00000000-0005-0000-0000-000058850000}"/>
    <cellStyle name="Normal 3 3 6" xfId="5057" xr:uid="{00000000-0005-0000-0000-000059850000}"/>
    <cellStyle name="Normal 3 3 6 2" xfId="8155" xr:uid="{00000000-0005-0000-0000-00005A850000}"/>
    <cellStyle name="Normal 3 3 6 2 2" xfId="14347" xr:uid="{00000000-0005-0000-0000-00005B850000}"/>
    <cellStyle name="Normal 3 3 6 2 2 2" xfId="33307" xr:uid="{00000000-0005-0000-0000-00005C850000}"/>
    <cellStyle name="Normal 3 3 6 2 2 3" xfId="51771" xr:uid="{00000000-0005-0000-0000-00005D850000}"/>
    <cellStyle name="Normal 3 3 6 2 3" xfId="20499" xr:uid="{00000000-0005-0000-0000-00005E850000}"/>
    <cellStyle name="Normal 3 3 6 2 3 2" xfId="39459" xr:uid="{00000000-0005-0000-0000-00005F850000}"/>
    <cellStyle name="Normal 3 3 6 2 3 3" xfId="57923" xr:uid="{00000000-0005-0000-0000-000060850000}"/>
    <cellStyle name="Normal 3 3 6 2 4" xfId="27154" xr:uid="{00000000-0005-0000-0000-000061850000}"/>
    <cellStyle name="Normal 3 3 6 2 5" xfId="45618" xr:uid="{00000000-0005-0000-0000-000062850000}"/>
    <cellStyle name="Normal 3 3 6 3" xfId="11281" xr:uid="{00000000-0005-0000-0000-000063850000}"/>
    <cellStyle name="Normal 3 3 6 3 2" xfId="30241" xr:uid="{00000000-0005-0000-0000-000064850000}"/>
    <cellStyle name="Normal 3 3 6 3 3" xfId="48705" xr:uid="{00000000-0005-0000-0000-000065850000}"/>
    <cellStyle name="Normal 3 3 6 4" xfId="17433" xr:uid="{00000000-0005-0000-0000-000066850000}"/>
    <cellStyle name="Normal 3 3 6 4 2" xfId="36393" xr:uid="{00000000-0005-0000-0000-000067850000}"/>
    <cellStyle name="Normal 3 3 6 4 3" xfId="54857" xr:uid="{00000000-0005-0000-0000-000068850000}"/>
    <cellStyle name="Normal 3 3 6 5" xfId="24088" xr:uid="{00000000-0005-0000-0000-000069850000}"/>
    <cellStyle name="Normal 3 3 6 6" xfId="42552" xr:uid="{00000000-0005-0000-0000-00006A850000}"/>
    <cellStyle name="Normal 3 3 7" xfId="6620" xr:uid="{00000000-0005-0000-0000-00006B850000}"/>
    <cellStyle name="Normal 3 3 7 2" xfId="12813" xr:uid="{00000000-0005-0000-0000-00006C850000}"/>
    <cellStyle name="Normal 3 3 7 2 2" xfId="31773" xr:uid="{00000000-0005-0000-0000-00006D850000}"/>
    <cellStyle name="Normal 3 3 7 2 3" xfId="50237" xr:uid="{00000000-0005-0000-0000-00006E850000}"/>
    <cellStyle name="Normal 3 3 7 3" xfId="18965" xr:uid="{00000000-0005-0000-0000-00006F850000}"/>
    <cellStyle name="Normal 3 3 7 3 2" xfId="37925" xr:uid="{00000000-0005-0000-0000-000070850000}"/>
    <cellStyle name="Normal 3 3 7 3 3" xfId="56389" xr:uid="{00000000-0005-0000-0000-000071850000}"/>
    <cellStyle name="Normal 3 3 7 4" xfId="25620" xr:uid="{00000000-0005-0000-0000-000072850000}"/>
    <cellStyle name="Normal 3 3 7 5" xfId="44084" xr:uid="{00000000-0005-0000-0000-000073850000}"/>
    <cellStyle name="Normal 3 3 8" xfId="9747" xr:uid="{00000000-0005-0000-0000-000074850000}"/>
    <cellStyle name="Normal 3 3 8 2" xfId="28707" xr:uid="{00000000-0005-0000-0000-000075850000}"/>
    <cellStyle name="Normal 3 3 8 3" xfId="47171" xr:uid="{00000000-0005-0000-0000-000076850000}"/>
    <cellStyle name="Normal 3 3 9" xfId="15899" xr:uid="{00000000-0005-0000-0000-000077850000}"/>
    <cellStyle name="Normal 3 3 9 2" xfId="34859" xr:uid="{00000000-0005-0000-0000-000078850000}"/>
    <cellStyle name="Normal 3 3 9 3" xfId="53323" xr:uid="{00000000-0005-0000-0000-000079850000}"/>
    <cellStyle name="Normal 3 30" xfId="9277" xr:uid="{00000000-0005-0000-0000-00007A850000}"/>
    <cellStyle name="Normal 3 31" xfId="378" xr:uid="{00000000-0005-0000-0000-00007B850000}"/>
    <cellStyle name="Normal 3 4" xfId="97" xr:uid="{00000000-0005-0000-0000-00007C850000}"/>
    <cellStyle name="Normal 3 4 10" xfId="41021" xr:uid="{00000000-0005-0000-0000-00007D850000}"/>
    <cellStyle name="Normal 3 4 2" xfId="2863" xr:uid="{00000000-0005-0000-0000-00007E850000}"/>
    <cellStyle name="Normal 3 4 2 2" xfId="4228" xr:uid="{00000000-0005-0000-0000-00007F850000}"/>
    <cellStyle name="Normal 3 4 2 2 2" xfId="5843" xr:uid="{00000000-0005-0000-0000-000080850000}"/>
    <cellStyle name="Normal 3 4 2 2 2 2" xfId="8928" xr:uid="{00000000-0005-0000-0000-000081850000}"/>
    <cellStyle name="Normal 3 4 2 2 2 2 2" xfId="15120" xr:uid="{00000000-0005-0000-0000-000082850000}"/>
    <cellStyle name="Normal 3 4 2 2 2 2 2 2" xfId="34080" xr:uid="{00000000-0005-0000-0000-000083850000}"/>
    <cellStyle name="Normal 3 4 2 2 2 2 2 3" xfId="52544" xr:uid="{00000000-0005-0000-0000-000084850000}"/>
    <cellStyle name="Normal 3 4 2 2 2 2 3" xfId="21272" xr:uid="{00000000-0005-0000-0000-000085850000}"/>
    <cellStyle name="Normal 3 4 2 2 2 2 3 2" xfId="40232" xr:uid="{00000000-0005-0000-0000-000086850000}"/>
    <cellStyle name="Normal 3 4 2 2 2 2 3 3" xfId="58696" xr:uid="{00000000-0005-0000-0000-000087850000}"/>
    <cellStyle name="Normal 3 4 2 2 2 2 4" xfId="27927" xr:uid="{00000000-0005-0000-0000-000088850000}"/>
    <cellStyle name="Normal 3 4 2 2 2 2 5" xfId="46391" xr:uid="{00000000-0005-0000-0000-000089850000}"/>
    <cellStyle name="Normal 3 4 2 2 2 3" xfId="12054" xr:uid="{00000000-0005-0000-0000-00008A850000}"/>
    <cellStyle name="Normal 3 4 2 2 2 3 2" xfId="31014" xr:uid="{00000000-0005-0000-0000-00008B850000}"/>
    <cellStyle name="Normal 3 4 2 2 2 3 3" xfId="49478" xr:uid="{00000000-0005-0000-0000-00008C850000}"/>
    <cellStyle name="Normal 3 4 2 2 2 4" xfId="18206" xr:uid="{00000000-0005-0000-0000-00008D850000}"/>
    <cellStyle name="Normal 3 4 2 2 2 4 2" xfId="37166" xr:uid="{00000000-0005-0000-0000-00008E850000}"/>
    <cellStyle name="Normal 3 4 2 2 2 4 3" xfId="55630" xr:uid="{00000000-0005-0000-0000-00008F850000}"/>
    <cellStyle name="Normal 3 4 2 2 2 5" xfId="24861" xr:uid="{00000000-0005-0000-0000-000090850000}"/>
    <cellStyle name="Normal 3 4 2 2 2 6" xfId="43325" xr:uid="{00000000-0005-0000-0000-000091850000}"/>
    <cellStyle name="Normal 3 4 2 2 3" xfId="7393" xr:uid="{00000000-0005-0000-0000-000092850000}"/>
    <cellStyle name="Normal 3 4 2 2 3 2" xfId="13586" xr:uid="{00000000-0005-0000-0000-000093850000}"/>
    <cellStyle name="Normal 3 4 2 2 3 2 2" xfId="32546" xr:uid="{00000000-0005-0000-0000-000094850000}"/>
    <cellStyle name="Normal 3 4 2 2 3 2 3" xfId="51010" xr:uid="{00000000-0005-0000-0000-000095850000}"/>
    <cellStyle name="Normal 3 4 2 2 3 3" xfId="19738" xr:uid="{00000000-0005-0000-0000-000096850000}"/>
    <cellStyle name="Normal 3 4 2 2 3 3 2" xfId="38698" xr:uid="{00000000-0005-0000-0000-000097850000}"/>
    <cellStyle name="Normal 3 4 2 2 3 3 3" xfId="57162" xr:uid="{00000000-0005-0000-0000-000098850000}"/>
    <cellStyle name="Normal 3 4 2 2 3 4" xfId="26393" xr:uid="{00000000-0005-0000-0000-000099850000}"/>
    <cellStyle name="Normal 3 4 2 2 3 5" xfId="44857" xr:uid="{00000000-0005-0000-0000-00009A850000}"/>
    <cellStyle name="Normal 3 4 2 2 4" xfId="10520" xr:uid="{00000000-0005-0000-0000-00009B850000}"/>
    <cellStyle name="Normal 3 4 2 2 4 2" xfId="29480" xr:uid="{00000000-0005-0000-0000-00009C850000}"/>
    <cellStyle name="Normal 3 4 2 2 4 3" xfId="47944" xr:uid="{00000000-0005-0000-0000-00009D850000}"/>
    <cellStyle name="Normal 3 4 2 2 5" xfId="16672" xr:uid="{00000000-0005-0000-0000-00009E850000}"/>
    <cellStyle name="Normal 3 4 2 2 5 2" xfId="35632" xr:uid="{00000000-0005-0000-0000-00009F850000}"/>
    <cellStyle name="Normal 3 4 2 2 5 3" xfId="54096" xr:uid="{00000000-0005-0000-0000-0000A0850000}"/>
    <cellStyle name="Normal 3 4 2 2 6" xfId="23327" xr:uid="{00000000-0005-0000-0000-0000A1850000}"/>
    <cellStyle name="Normal 3 4 2 2 7" xfId="41791" xr:uid="{00000000-0005-0000-0000-0000A2850000}"/>
    <cellStyle name="Normal 3 4 2 3" xfId="5061" xr:uid="{00000000-0005-0000-0000-0000A3850000}"/>
    <cellStyle name="Normal 3 4 2 3 2" xfId="8159" xr:uid="{00000000-0005-0000-0000-0000A4850000}"/>
    <cellStyle name="Normal 3 4 2 3 2 2" xfId="14351" xr:uid="{00000000-0005-0000-0000-0000A5850000}"/>
    <cellStyle name="Normal 3 4 2 3 2 2 2" xfId="33311" xr:uid="{00000000-0005-0000-0000-0000A6850000}"/>
    <cellStyle name="Normal 3 4 2 3 2 2 3" xfId="51775" xr:uid="{00000000-0005-0000-0000-0000A7850000}"/>
    <cellStyle name="Normal 3 4 2 3 2 3" xfId="20503" xr:uid="{00000000-0005-0000-0000-0000A8850000}"/>
    <cellStyle name="Normal 3 4 2 3 2 3 2" xfId="39463" xr:uid="{00000000-0005-0000-0000-0000A9850000}"/>
    <cellStyle name="Normal 3 4 2 3 2 3 3" xfId="57927" xr:uid="{00000000-0005-0000-0000-0000AA850000}"/>
    <cellStyle name="Normal 3 4 2 3 2 4" xfId="27158" xr:uid="{00000000-0005-0000-0000-0000AB850000}"/>
    <cellStyle name="Normal 3 4 2 3 2 5" xfId="45622" xr:uid="{00000000-0005-0000-0000-0000AC850000}"/>
    <cellStyle name="Normal 3 4 2 3 3" xfId="11285" xr:uid="{00000000-0005-0000-0000-0000AD850000}"/>
    <cellStyle name="Normal 3 4 2 3 3 2" xfId="30245" xr:uid="{00000000-0005-0000-0000-0000AE850000}"/>
    <cellStyle name="Normal 3 4 2 3 3 3" xfId="48709" xr:uid="{00000000-0005-0000-0000-0000AF850000}"/>
    <cellStyle name="Normal 3 4 2 3 4" xfId="17437" xr:uid="{00000000-0005-0000-0000-0000B0850000}"/>
    <cellStyle name="Normal 3 4 2 3 4 2" xfId="36397" xr:uid="{00000000-0005-0000-0000-0000B1850000}"/>
    <cellStyle name="Normal 3 4 2 3 4 3" xfId="54861" xr:uid="{00000000-0005-0000-0000-0000B2850000}"/>
    <cellStyle name="Normal 3 4 2 3 5" xfId="24092" xr:uid="{00000000-0005-0000-0000-0000B3850000}"/>
    <cellStyle name="Normal 3 4 2 3 6" xfId="42556" xr:uid="{00000000-0005-0000-0000-0000B4850000}"/>
    <cellStyle name="Normal 3 4 2 4" xfId="6624" xr:uid="{00000000-0005-0000-0000-0000B5850000}"/>
    <cellStyle name="Normal 3 4 2 4 2" xfId="12817" xr:uid="{00000000-0005-0000-0000-0000B6850000}"/>
    <cellStyle name="Normal 3 4 2 4 2 2" xfId="31777" xr:uid="{00000000-0005-0000-0000-0000B7850000}"/>
    <cellStyle name="Normal 3 4 2 4 2 3" xfId="50241" xr:uid="{00000000-0005-0000-0000-0000B8850000}"/>
    <cellStyle name="Normal 3 4 2 4 3" xfId="18969" xr:uid="{00000000-0005-0000-0000-0000B9850000}"/>
    <cellStyle name="Normal 3 4 2 4 3 2" xfId="37929" xr:uid="{00000000-0005-0000-0000-0000BA850000}"/>
    <cellStyle name="Normal 3 4 2 4 3 3" xfId="56393" xr:uid="{00000000-0005-0000-0000-0000BB850000}"/>
    <cellStyle name="Normal 3 4 2 4 4" xfId="25624" xr:uid="{00000000-0005-0000-0000-0000BC850000}"/>
    <cellStyle name="Normal 3 4 2 4 5" xfId="44088" xr:uid="{00000000-0005-0000-0000-0000BD850000}"/>
    <cellStyle name="Normal 3 4 2 5" xfId="9751" xr:uid="{00000000-0005-0000-0000-0000BE850000}"/>
    <cellStyle name="Normal 3 4 2 5 2" xfId="28711" xr:uid="{00000000-0005-0000-0000-0000BF850000}"/>
    <cellStyle name="Normal 3 4 2 5 3" xfId="47175" xr:uid="{00000000-0005-0000-0000-0000C0850000}"/>
    <cellStyle name="Normal 3 4 2 6" xfId="15903" xr:uid="{00000000-0005-0000-0000-0000C1850000}"/>
    <cellStyle name="Normal 3 4 2 6 2" xfId="34863" xr:uid="{00000000-0005-0000-0000-0000C2850000}"/>
    <cellStyle name="Normal 3 4 2 6 3" xfId="53327" xr:uid="{00000000-0005-0000-0000-0000C3850000}"/>
    <cellStyle name="Normal 3 4 2 7" xfId="22558" xr:uid="{00000000-0005-0000-0000-0000C4850000}"/>
    <cellStyle name="Normal 3 4 2 8" xfId="41022" xr:uid="{00000000-0005-0000-0000-0000C5850000}"/>
    <cellStyle name="Normal 3 4 3" xfId="4227" xr:uid="{00000000-0005-0000-0000-0000C6850000}"/>
    <cellStyle name="Normal 3 4 3 2" xfId="5842" xr:uid="{00000000-0005-0000-0000-0000C7850000}"/>
    <cellStyle name="Normal 3 4 3 2 2" xfId="8927" xr:uid="{00000000-0005-0000-0000-0000C8850000}"/>
    <cellStyle name="Normal 3 4 3 2 2 2" xfId="15119" xr:uid="{00000000-0005-0000-0000-0000C9850000}"/>
    <cellStyle name="Normal 3 4 3 2 2 2 2" xfId="34079" xr:uid="{00000000-0005-0000-0000-0000CA850000}"/>
    <cellStyle name="Normal 3 4 3 2 2 2 3" xfId="52543" xr:uid="{00000000-0005-0000-0000-0000CB850000}"/>
    <cellStyle name="Normal 3 4 3 2 2 3" xfId="21271" xr:uid="{00000000-0005-0000-0000-0000CC850000}"/>
    <cellStyle name="Normal 3 4 3 2 2 3 2" xfId="40231" xr:uid="{00000000-0005-0000-0000-0000CD850000}"/>
    <cellStyle name="Normal 3 4 3 2 2 3 3" xfId="58695" xr:uid="{00000000-0005-0000-0000-0000CE850000}"/>
    <cellStyle name="Normal 3 4 3 2 2 4" xfId="27926" xr:uid="{00000000-0005-0000-0000-0000CF850000}"/>
    <cellStyle name="Normal 3 4 3 2 2 5" xfId="46390" xr:uid="{00000000-0005-0000-0000-0000D0850000}"/>
    <cellStyle name="Normal 3 4 3 2 3" xfId="12053" xr:uid="{00000000-0005-0000-0000-0000D1850000}"/>
    <cellStyle name="Normal 3 4 3 2 3 2" xfId="31013" xr:uid="{00000000-0005-0000-0000-0000D2850000}"/>
    <cellStyle name="Normal 3 4 3 2 3 3" xfId="49477" xr:uid="{00000000-0005-0000-0000-0000D3850000}"/>
    <cellStyle name="Normal 3 4 3 2 4" xfId="18205" xr:uid="{00000000-0005-0000-0000-0000D4850000}"/>
    <cellStyle name="Normal 3 4 3 2 4 2" xfId="37165" xr:uid="{00000000-0005-0000-0000-0000D5850000}"/>
    <cellStyle name="Normal 3 4 3 2 4 3" xfId="55629" xr:uid="{00000000-0005-0000-0000-0000D6850000}"/>
    <cellStyle name="Normal 3 4 3 2 5" xfId="24860" xr:uid="{00000000-0005-0000-0000-0000D7850000}"/>
    <cellStyle name="Normal 3 4 3 2 6" xfId="43324" xr:uid="{00000000-0005-0000-0000-0000D8850000}"/>
    <cellStyle name="Normal 3 4 3 3" xfId="7392" xr:uid="{00000000-0005-0000-0000-0000D9850000}"/>
    <cellStyle name="Normal 3 4 3 3 2" xfId="13585" xr:uid="{00000000-0005-0000-0000-0000DA850000}"/>
    <cellStyle name="Normal 3 4 3 3 2 2" xfId="32545" xr:uid="{00000000-0005-0000-0000-0000DB850000}"/>
    <cellStyle name="Normal 3 4 3 3 2 3" xfId="51009" xr:uid="{00000000-0005-0000-0000-0000DC850000}"/>
    <cellStyle name="Normal 3 4 3 3 3" xfId="19737" xr:uid="{00000000-0005-0000-0000-0000DD850000}"/>
    <cellStyle name="Normal 3 4 3 3 3 2" xfId="38697" xr:uid="{00000000-0005-0000-0000-0000DE850000}"/>
    <cellStyle name="Normal 3 4 3 3 3 3" xfId="57161" xr:uid="{00000000-0005-0000-0000-0000DF850000}"/>
    <cellStyle name="Normal 3 4 3 3 4" xfId="26392" xr:uid="{00000000-0005-0000-0000-0000E0850000}"/>
    <cellStyle name="Normal 3 4 3 3 5" xfId="44856" xr:uid="{00000000-0005-0000-0000-0000E1850000}"/>
    <cellStyle name="Normal 3 4 3 4" xfId="10519" xr:uid="{00000000-0005-0000-0000-0000E2850000}"/>
    <cellStyle name="Normal 3 4 3 4 2" xfId="29479" xr:uid="{00000000-0005-0000-0000-0000E3850000}"/>
    <cellStyle name="Normal 3 4 3 4 3" xfId="47943" xr:uid="{00000000-0005-0000-0000-0000E4850000}"/>
    <cellStyle name="Normal 3 4 3 5" xfId="16671" xr:uid="{00000000-0005-0000-0000-0000E5850000}"/>
    <cellStyle name="Normal 3 4 3 5 2" xfId="35631" xr:uid="{00000000-0005-0000-0000-0000E6850000}"/>
    <cellStyle name="Normal 3 4 3 5 3" xfId="54095" xr:uid="{00000000-0005-0000-0000-0000E7850000}"/>
    <cellStyle name="Normal 3 4 3 6" xfId="23326" xr:uid="{00000000-0005-0000-0000-0000E8850000}"/>
    <cellStyle name="Normal 3 4 3 7" xfId="41790" xr:uid="{00000000-0005-0000-0000-0000E9850000}"/>
    <cellStyle name="Normal 3 4 4" xfId="5060" xr:uid="{00000000-0005-0000-0000-0000EA850000}"/>
    <cellStyle name="Normal 3 4 4 2" xfId="8158" xr:uid="{00000000-0005-0000-0000-0000EB850000}"/>
    <cellStyle name="Normal 3 4 4 2 2" xfId="14350" xr:uid="{00000000-0005-0000-0000-0000EC850000}"/>
    <cellStyle name="Normal 3 4 4 2 2 2" xfId="33310" xr:uid="{00000000-0005-0000-0000-0000ED850000}"/>
    <cellStyle name="Normal 3 4 4 2 2 3" xfId="51774" xr:uid="{00000000-0005-0000-0000-0000EE850000}"/>
    <cellStyle name="Normal 3 4 4 2 3" xfId="20502" xr:uid="{00000000-0005-0000-0000-0000EF850000}"/>
    <cellStyle name="Normal 3 4 4 2 3 2" xfId="39462" xr:uid="{00000000-0005-0000-0000-0000F0850000}"/>
    <cellStyle name="Normal 3 4 4 2 3 3" xfId="57926" xr:uid="{00000000-0005-0000-0000-0000F1850000}"/>
    <cellStyle name="Normal 3 4 4 2 4" xfId="27157" xr:uid="{00000000-0005-0000-0000-0000F2850000}"/>
    <cellStyle name="Normal 3 4 4 2 5" xfId="45621" xr:uid="{00000000-0005-0000-0000-0000F3850000}"/>
    <cellStyle name="Normal 3 4 4 3" xfId="11284" xr:uid="{00000000-0005-0000-0000-0000F4850000}"/>
    <cellStyle name="Normal 3 4 4 3 2" xfId="30244" xr:uid="{00000000-0005-0000-0000-0000F5850000}"/>
    <cellStyle name="Normal 3 4 4 3 3" xfId="48708" xr:uid="{00000000-0005-0000-0000-0000F6850000}"/>
    <cellStyle name="Normal 3 4 4 4" xfId="17436" xr:uid="{00000000-0005-0000-0000-0000F7850000}"/>
    <cellStyle name="Normal 3 4 4 4 2" xfId="36396" xr:uid="{00000000-0005-0000-0000-0000F8850000}"/>
    <cellStyle name="Normal 3 4 4 4 3" xfId="54860" xr:uid="{00000000-0005-0000-0000-0000F9850000}"/>
    <cellStyle name="Normal 3 4 4 5" xfId="24091" xr:uid="{00000000-0005-0000-0000-0000FA850000}"/>
    <cellStyle name="Normal 3 4 4 6" xfId="42555" xr:uid="{00000000-0005-0000-0000-0000FB850000}"/>
    <cellStyle name="Normal 3 4 5" xfId="6623" xr:uid="{00000000-0005-0000-0000-0000FC850000}"/>
    <cellStyle name="Normal 3 4 5 2" xfId="12816" xr:uid="{00000000-0005-0000-0000-0000FD850000}"/>
    <cellStyle name="Normal 3 4 5 2 2" xfId="31776" xr:uid="{00000000-0005-0000-0000-0000FE850000}"/>
    <cellStyle name="Normal 3 4 5 2 3" xfId="50240" xr:uid="{00000000-0005-0000-0000-0000FF850000}"/>
    <cellStyle name="Normal 3 4 5 3" xfId="18968" xr:uid="{00000000-0005-0000-0000-000000860000}"/>
    <cellStyle name="Normal 3 4 5 3 2" xfId="37928" xr:uid="{00000000-0005-0000-0000-000001860000}"/>
    <cellStyle name="Normal 3 4 5 3 3" xfId="56392" xr:uid="{00000000-0005-0000-0000-000002860000}"/>
    <cellStyle name="Normal 3 4 5 4" xfId="25623" xr:uid="{00000000-0005-0000-0000-000003860000}"/>
    <cellStyle name="Normal 3 4 5 5" xfId="44087" xr:uid="{00000000-0005-0000-0000-000004860000}"/>
    <cellStyle name="Normal 3 4 6" xfId="9750" xr:uid="{00000000-0005-0000-0000-000005860000}"/>
    <cellStyle name="Normal 3 4 6 2" xfId="28710" xr:uid="{00000000-0005-0000-0000-000006860000}"/>
    <cellStyle name="Normal 3 4 6 3" xfId="47174" xr:uid="{00000000-0005-0000-0000-000007860000}"/>
    <cellStyle name="Normal 3 4 7" xfId="15902" xr:uid="{00000000-0005-0000-0000-000008860000}"/>
    <cellStyle name="Normal 3 4 7 2" xfId="34862" xr:uid="{00000000-0005-0000-0000-000009860000}"/>
    <cellStyle name="Normal 3 4 7 3" xfId="53326" xr:uid="{00000000-0005-0000-0000-00000A860000}"/>
    <cellStyle name="Normal 3 4 8" xfId="2862" xr:uid="{00000000-0005-0000-0000-00000B860000}"/>
    <cellStyle name="Normal 3 4 9" xfId="22557" xr:uid="{00000000-0005-0000-0000-00000C860000}"/>
    <cellStyle name="Normal 3 5" xfId="2864" xr:uid="{00000000-0005-0000-0000-00000D860000}"/>
    <cellStyle name="Normal 3 5 2" xfId="2865" xr:uid="{00000000-0005-0000-0000-00000E860000}"/>
    <cellStyle name="Normal 3 5 2 2" xfId="4230" xr:uid="{00000000-0005-0000-0000-00000F860000}"/>
    <cellStyle name="Normal 3 5 2 2 2" xfId="5845" xr:uid="{00000000-0005-0000-0000-000010860000}"/>
    <cellStyle name="Normal 3 5 2 2 2 2" xfId="8930" xr:uid="{00000000-0005-0000-0000-000011860000}"/>
    <cellStyle name="Normal 3 5 2 2 2 2 2" xfId="15122" xr:uid="{00000000-0005-0000-0000-000012860000}"/>
    <cellStyle name="Normal 3 5 2 2 2 2 2 2" xfId="34082" xr:uid="{00000000-0005-0000-0000-000013860000}"/>
    <cellStyle name="Normal 3 5 2 2 2 2 2 3" xfId="52546" xr:uid="{00000000-0005-0000-0000-000014860000}"/>
    <cellStyle name="Normal 3 5 2 2 2 2 3" xfId="21274" xr:uid="{00000000-0005-0000-0000-000015860000}"/>
    <cellStyle name="Normal 3 5 2 2 2 2 3 2" xfId="40234" xr:uid="{00000000-0005-0000-0000-000016860000}"/>
    <cellStyle name="Normal 3 5 2 2 2 2 3 3" xfId="58698" xr:uid="{00000000-0005-0000-0000-000017860000}"/>
    <cellStyle name="Normal 3 5 2 2 2 2 4" xfId="27929" xr:uid="{00000000-0005-0000-0000-000018860000}"/>
    <cellStyle name="Normal 3 5 2 2 2 2 5" xfId="46393" xr:uid="{00000000-0005-0000-0000-000019860000}"/>
    <cellStyle name="Normal 3 5 2 2 2 3" xfId="12056" xr:uid="{00000000-0005-0000-0000-00001A860000}"/>
    <cellStyle name="Normal 3 5 2 2 2 3 2" xfId="31016" xr:uid="{00000000-0005-0000-0000-00001B860000}"/>
    <cellStyle name="Normal 3 5 2 2 2 3 3" xfId="49480" xr:uid="{00000000-0005-0000-0000-00001C860000}"/>
    <cellStyle name="Normal 3 5 2 2 2 4" xfId="18208" xr:uid="{00000000-0005-0000-0000-00001D860000}"/>
    <cellStyle name="Normal 3 5 2 2 2 4 2" xfId="37168" xr:uid="{00000000-0005-0000-0000-00001E860000}"/>
    <cellStyle name="Normal 3 5 2 2 2 4 3" xfId="55632" xr:uid="{00000000-0005-0000-0000-00001F860000}"/>
    <cellStyle name="Normal 3 5 2 2 2 5" xfId="24863" xr:uid="{00000000-0005-0000-0000-000020860000}"/>
    <cellStyle name="Normal 3 5 2 2 2 6" xfId="43327" xr:uid="{00000000-0005-0000-0000-000021860000}"/>
    <cellStyle name="Normal 3 5 2 2 3" xfId="7395" xr:uid="{00000000-0005-0000-0000-000022860000}"/>
    <cellStyle name="Normal 3 5 2 2 3 2" xfId="13588" xr:uid="{00000000-0005-0000-0000-000023860000}"/>
    <cellStyle name="Normal 3 5 2 2 3 2 2" xfId="32548" xr:uid="{00000000-0005-0000-0000-000024860000}"/>
    <cellStyle name="Normal 3 5 2 2 3 2 3" xfId="51012" xr:uid="{00000000-0005-0000-0000-000025860000}"/>
    <cellStyle name="Normal 3 5 2 2 3 3" xfId="19740" xr:uid="{00000000-0005-0000-0000-000026860000}"/>
    <cellStyle name="Normal 3 5 2 2 3 3 2" xfId="38700" xr:uid="{00000000-0005-0000-0000-000027860000}"/>
    <cellStyle name="Normal 3 5 2 2 3 3 3" xfId="57164" xr:uid="{00000000-0005-0000-0000-000028860000}"/>
    <cellStyle name="Normal 3 5 2 2 3 4" xfId="26395" xr:uid="{00000000-0005-0000-0000-000029860000}"/>
    <cellStyle name="Normal 3 5 2 2 3 5" xfId="44859" xr:uid="{00000000-0005-0000-0000-00002A860000}"/>
    <cellStyle name="Normal 3 5 2 2 4" xfId="10522" xr:uid="{00000000-0005-0000-0000-00002B860000}"/>
    <cellStyle name="Normal 3 5 2 2 4 2" xfId="29482" xr:uid="{00000000-0005-0000-0000-00002C860000}"/>
    <cellStyle name="Normal 3 5 2 2 4 3" xfId="47946" xr:uid="{00000000-0005-0000-0000-00002D860000}"/>
    <cellStyle name="Normal 3 5 2 2 5" xfId="16674" xr:uid="{00000000-0005-0000-0000-00002E860000}"/>
    <cellStyle name="Normal 3 5 2 2 5 2" xfId="35634" xr:uid="{00000000-0005-0000-0000-00002F860000}"/>
    <cellStyle name="Normal 3 5 2 2 5 3" xfId="54098" xr:uid="{00000000-0005-0000-0000-000030860000}"/>
    <cellStyle name="Normal 3 5 2 2 6" xfId="23329" xr:uid="{00000000-0005-0000-0000-000031860000}"/>
    <cellStyle name="Normal 3 5 2 2 7" xfId="41793" xr:uid="{00000000-0005-0000-0000-000032860000}"/>
    <cellStyle name="Normal 3 5 2 3" xfId="5063" xr:uid="{00000000-0005-0000-0000-000033860000}"/>
    <cellStyle name="Normal 3 5 2 3 2" xfId="8161" xr:uid="{00000000-0005-0000-0000-000034860000}"/>
    <cellStyle name="Normal 3 5 2 3 2 2" xfId="14353" xr:uid="{00000000-0005-0000-0000-000035860000}"/>
    <cellStyle name="Normal 3 5 2 3 2 2 2" xfId="33313" xr:uid="{00000000-0005-0000-0000-000036860000}"/>
    <cellStyle name="Normal 3 5 2 3 2 2 3" xfId="51777" xr:uid="{00000000-0005-0000-0000-000037860000}"/>
    <cellStyle name="Normal 3 5 2 3 2 3" xfId="20505" xr:uid="{00000000-0005-0000-0000-000038860000}"/>
    <cellStyle name="Normal 3 5 2 3 2 3 2" xfId="39465" xr:uid="{00000000-0005-0000-0000-000039860000}"/>
    <cellStyle name="Normal 3 5 2 3 2 3 3" xfId="57929" xr:uid="{00000000-0005-0000-0000-00003A860000}"/>
    <cellStyle name="Normal 3 5 2 3 2 4" xfId="27160" xr:uid="{00000000-0005-0000-0000-00003B860000}"/>
    <cellStyle name="Normal 3 5 2 3 2 5" xfId="45624" xr:uid="{00000000-0005-0000-0000-00003C860000}"/>
    <cellStyle name="Normal 3 5 2 3 3" xfId="11287" xr:uid="{00000000-0005-0000-0000-00003D860000}"/>
    <cellStyle name="Normal 3 5 2 3 3 2" xfId="30247" xr:uid="{00000000-0005-0000-0000-00003E860000}"/>
    <cellStyle name="Normal 3 5 2 3 3 3" xfId="48711" xr:uid="{00000000-0005-0000-0000-00003F860000}"/>
    <cellStyle name="Normal 3 5 2 3 4" xfId="17439" xr:uid="{00000000-0005-0000-0000-000040860000}"/>
    <cellStyle name="Normal 3 5 2 3 4 2" xfId="36399" xr:uid="{00000000-0005-0000-0000-000041860000}"/>
    <cellStyle name="Normal 3 5 2 3 4 3" xfId="54863" xr:uid="{00000000-0005-0000-0000-000042860000}"/>
    <cellStyle name="Normal 3 5 2 3 5" xfId="24094" xr:uid="{00000000-0005-0000-0000-000043860000}"/>
    <cellStyle name="Normal 3 5 2 3 6" xfId="42558" xr:uid="{00000000-0005-0000-0000-000044860000}"/>
    <cellStyle name="Normal 3 5 2 4" xfId="6626" xr:uid="{00000000-0005-0000-0000-000045860000}"/>
    <cellStyle name="Normal 3 5 2 4 2" xfId="12819" xr:uid="{00000000-0005-0000-0000-000046860000}"/>
    <cellStyle name="Normal 3 5 2 4 2 2" xfId="31779" xr:uid="{00000000-0005-0000-0000-000047860000}"/>
    <cellStyle name="Normal 3 5 2 4 2 3" xfId="50243" xr:uid="{00000000-0005-0000-0000-000048860000}"/>
    <cellStyle name="Normal 3 5 2 4 3" xfId="18971" xr:uid="{00000000-0005-0000-0000-000049860000}"/>
    <cellStyle name="Normal 3 5 2 4 3 2" xfId="37931" xr:uid="{00000000-0005-0000-0000-00004A860000}"/>
    <cellStyle name="Normal 3 5 2 4 3 3" xfId="56395" xr:uid="{00000000-0005-0000-0000-00004B860000}"/>
    <cellStyle name="Normal 3 5 2 4 4" xfId="25626" xr:uid="{00000000-0005-0000-0000-00004C860000}"/>
    <cellStyle name="Normal 3 5 2 4 5" xfId="44090" xr:uid="{00000000-0005-0000-0000-00004D860000}"/>
    <cellStyle name="Normal 3 5 2 5" xfId="9753" xr:uid="{00000000-0005-0000-0000-00004E860000}"/>
    <cellStyle name="Normal 3 5 2 5 2" xfId="28713" xr:uid="{00000000-0005-0000-0000-00004F860000}"/>
    <cellStyle name="Normal 3 5 2 5 3" xfId="47177" xr:uid="{00000000-0005-0000-0000-000050860000}"/>
    <cellStyle name="Normal 3 5 2 6" xfId="15905" xr:uid="{00000000-0005-0000-0000-000051860000}"/>
    <cellStyle name="Normal 3 5 2 6 2" xfId="34865" xr:uid="{00000000-0005-0000-0000-000052860000}"/>
    <cellStyle name="Normal 3 5 2 6 3" xfId="53329" xr:uid="{00000000-0005-0000-0000-000053860000}"/>
    <cellStyle name="Normal 3 5 2 7" xfId="22560" xr:uid="{00000000-0005-0000-0000-000054860000}"/>
    <cellStyle name="Normal 3 5 2 8" xfId="41024" xr:uid="{00000000-0005-0000-0000-000055860000}"/>
    <cellStyle name="Normal 3 5 3" xfId="4229" xr:uid="{00000000-0005-0000-0000-000056860000}"/>
    <cellStyle name="Normal 3 5 3 2" xfId="5844" xr:uid="{00000000-0005-0000-0000-000057860000}"/>
    <cellStyle name="Normal 3 5 3 2 2" xfId="8929" xr:uid="{00000000-0005-0000-0000-000058860000}"/>
    <cellStyle name="Normal 3 5 3 2 2 2" xfId="15121" xr:uid="{00000000-0005-0000-0000-000059860000}"/>
    <cellStyle name="Normal 3 5 3 2 2 2 2" xfId="34081" xr:uid="{00000000-0005-0000-0000-00005A860000}"/>
    <cellStyle name="Normal 3 5 3 2 2 2 3" xfId="52545" xr:uid="{00000000-0005-0000-0000-00005B860000}"/>
    <cellStyle name="Normal 3 5 3 2 2 3" xfId="21273" xr:uid="{00000000-0005-0000-0000-00005C860000}"/>
    <cellStyle name="Normal 3 5 3 2 2 3 2" xfId="40233" xr:uid="{00000000-0005-0000-0000-00005D860000}"/>
    <cellStyle name="Normal 3 5 3 2 2 3 3" xfId="58697" xr:uid="{00000000-0005-0000-0000-00005E860000}"/>
    <cellStyle name="Normal 3 5 3 2 2 4" xfId="27928" xr:uid="{00000000-0005-0000-0000-00005F860000}"/>
    <cellStyle name="Normal 3 5 3 2 2 5" xfId="46392" xr:uid="{00000000-0005-0000-0000-000060860000}"/>
    <cellStyle name="Normal 3 5 3 2 3" xfId="12055" xr:uid="{00000000-0005-0000-0000-000061860000}"/>
    <cellStyle name="Normal 3 5 3 2 3 2" xfId="31015" xr:uid="{00000000-0005-0000-0000-000062860000}"/>
    <cellStyle name="Normal 3 5 3 2 3 3" xfId="49479" xr:uid="{00000000-0005-0000-0000-000063860000}"/>
    <cellStyle name="Normal 3 5 3 2 4" xfId="18207" xr:uid="{00000000-0005-0000-0000-000064860000}"/>
    <cellStyle name="Normal 3 5 3 2 4 2" xfId="37167" xr:uid="{00000000-0005-0000-0000-000065860000}"/>
    <cellStyle name="Normal 3 5 3 2 4 3" xfId="55631" xr:uid="{00000000-0005-0000-0000-000066860000}"/>
    <cellStyle name="Normal 3 5 3 2 5" xfId="24862" xr:uid="{00000000-0005-0000-0000-000067860000}"/>
    <cellStyle name="Normal 3 5 3 2 6" xfId="43326" xr:uid="{00000000-0005-0000-0000-000068860000}"/>
    <cellStyle name="Normal 3 5 3 3" xfId="7394" xr:uid="{00000000-0005-0000-0000-000069860000}"/>
    <cellStyle name="Normal 3 5 3 3 2" xfId="13587" xr:uid="{00000000-0005-0000-0000-00006A860000}"/>
    <cellStyle name="Normal 3 5 3 3 2 2" xfId="32547" xr:uid="{00000000-0005-0000-0000-00006B860000}"/>
    <cellStyle name="Normal 3 5 3 3 2 3" xfId="51011" xr:uid="{00000000-0005-0000-0000-00006C860000}"/>
    <cellStyle name="Normal 3 5 3 3 3" xfId="19739" xr:uid="{00000000-0005-0000-0000-00006D860000}"/>
    <cellStyle name="Normal 3 5 3 3 3 2" xfId="38699" xr:uid="{00000000-0005-0000-0000-00006E860000}"/>
    <cellStyle name="Normal 3 5 3 3 3 3" xfId="57163" xr:uid="{00000000-0005-0000-0000-00006F860000}"/>
    <cellStyle name="Normal 3 5 3 3 4" xfId="26394" xr:uid="{00000000-0005-0000-0000-000070860000}"/>
    <cellStyle name="Normal 3 5 3 3 5" xfId="44858" xr:uid="{00000000-0005-0000-0000-000071860000}"/>
    <cellStyle name="Normal 3 5 3 4" xfId="10521" xr:uid="{00000000-0005-0000-0000-000072860000}"/>
    <cellStyle name="Normal 3 5 3 4 2" xfId="29481" xr:uid="{00000000-0005-0000-0000-000073860000}"/>
    <cellStyle name="Normal 3 5 3 4 3" xfId="47945" xr:uid="{00000000-0005-0000-0000-000074860000}"/>
    <cellStyle name="Normal 3 5 3 5" xfId="16673" xr:uid="{00000000-0005-0000-0000-000075860000}"/>
    <cellStyle name="Normal 3 5 3 5 2" xfId="35633" xr:uid="{00000000-0005-0000-0000-000076860000}"/>
    <cellStyle name="Normal 3 5 3 5 3" xfId="54097" xr:uid="{00000000-0005-0000-0000-000077860000}"/>
    <cellStyle name="Normal 3 5 3 6" xfId="23328" xr:uid="{00000000-0005-0000-0000-000078860000}"/>
    <cellStyle name="Normal 3 5 3 7" xfId="41792" xr:uid="{00000000-0005-0000-0000-000079860000}"/>
    <cellStyle name="Normal 3 5 4" xfId="5062" xr:uid="{00000000-0005-0000-0000-00007A860000}"/>
    <cellStyle name="Normal 3 5 4 2" xfId="8160" xr:uid="{00000000-0005-0000-0000-00007B860000}"/>
    <cellStyle name="Normal 3 5 4 2 2" xfId="14352" xr:uid="{00000000-0005-0000-0000-00007C860000}"/>
    <cellStyle name="Normal 3 5 4 2 2 2" xfId="33312" xr:uid="{00000000-0005-0000-0000-00007D860000}"/>
    <cellStyle name="Normal 3 5 4 2 2 3" xfId="51776" xr:uid="{00000000-0005-0000-0000-00007E860000}"/>
    <cellStyle name="Normal 3 5 4 2 3" xfId="20504" xr:uid="{00000000-0005-0000-0000-00007F860000}"/>
    <cellStyle name="Normal 3 5 4 2 3 2" xfId="39464" xr:uid="{00000000-0005-0000-0000-000080860000}"/>
    <cellStyle name="Normal 3 5 4 2 3 3" xfId="57928" xr:uid="{00000000-0005-0000-0000-000081860000}"/>
    <cellStyle name="Normal 3 5 4 2 4" xfId="27159" xr:uid="{00000000-0005-0000-0000-000082860000}"/>
    <cellStyle name="Normal 3 5 4 2 5" xfId="45623" xr:uid="{00000000-0005-0000-0000-000083860000}"/>
    <cellStyle name="Normal 3 5 4 3" xfId="11286" xr:uid="{00000000-0005-0000-0000-000084860000}"/>
    <cellStyle name="Normal 3 5 4 3 2" xfId="30246" xr:uid="{00000000-0005-0000-0000-000085860000}"/>
    <cellStyle name="Normal 3 5 4 3 3" xfId="48710" xr:uid="{00000000-0005-0000-0000-000086860000}"/>
    <cellStyle name="Normal 3 5 4 4" xfId="17438" xr:uid="{00000000-0005-0000-0000-000087860000}"/>
    <cellStyle name="Normal 3 5 4 4 2" xfId="36398" xr:uid="{00000000-0005-0000-0000-000088860000}"/>
    <cellStyle name="Normal 3 5 4 4 3" xfId="54862" xr:uid="{00000000-0005-0000-0000-000089860000}"/>
    <cellStyle name="Normal 3 5 4 5" xfId="24093" xr:uid="{00000000-0005-0000-0000-00008A860000}"/>
    <cellStyle name="Normal 3 5 4 6" xfId="42557" xr:uid="{00000000-0005-0000-0000-00008B860000}"/>
    <cellStyle name="Normal 3 5 5" xfId="6625" xr:uid="{00000000-0005-0000-0000-00008C860000}"/>
    <cellStyle name="Normal 3 5 5 2" xfId="12818" xr:uid="{00000000-0005-0000-0000-00008D860000}"/>
    <cellStyle name="Normal 3 5 5 2 2" xfId="31778" xr:uid="{00000000-0005-0000-0000-00008E860000}"/>
    <cellStyle name="Normal 3 5 5 2 3" xfId="50242" xr:uid="{00000000-0005-0000-0000-00008F860000}"/>
    <cellStyle name="Normal 3 5 5 3" xfId="18970" xr:uid="{00000000-0005-0000-0000-000090860000}"/>
    <cellStyle name="Normal 3 5 5 3 2" xfId="37930" xr:uid="{00000000-0005-0000-0000-000091860000}"/>
    <cellStyle name="Normal 3 5 5 3 3" xfId="56394" xr:uid="{00000000-0005-0000-0000-000092860000}"/>
    <cellStyle name="Normal 3 5 5 4" xfId="25625" xr:uid="{00000000-0005-0000-0000-000093860000}"/>
    <cellStyle name="Normal 3 5 5 5" xfId="44089" xr:uid="{00000000-0005-0000-0000-000094860000}"/>
    <cellStyle name="Normal 3 5 6" xfId="9752" xr:uid="{00000000-0005-0000-0000-000095860000}"/>
    <cellStyle name="Normal 3 5 6 2" xfId="28712" xr:uid="{00000000-0005-0000-0000-000096860000}"/>
    <cellStyle name="Normal 3 5 6 3" xfId="47176" xr:uid="{00000000-0005-0000-0000-000097860000}"/>
    <cellStyle name="Normal 3 5 7" xfId="15904" xr:uid="{00000000-0005-0000-0000-000098860000}"/>
    <cellStyle name="Normal 3 5 7 2" xfId="34864" xr:uid="{00000000-0005-0000-0000-000099860000}"/>
    <cellStyle name="Normal 3 5 7 3" xfId="53328" xr:uid="{00000000-0005-0000-0000-00009A860000}"/>
    <cellStyle name="Normal 3 5 8" xfId="22559" xr:uid="{00000000-0005-0000-0000-00009B860000}"/>
    <cellStyle name="Normal 3 5 9" xfId="41023" xr:uid="{00000000-0005-0000-0000-00009C860000}"/>
    <cellStyle name="Normal 3 6" xfId="2866" xr:uid="{00000000-0005-0000-0000-00009D860000}"/>
    <cellStyle name="Normal 3 6 2" xfId="4231" xr:uid="{00000000-0005-0000-0000-00009E860000}"/>
    <cellStyle name="Normal 3 6 2 2" xfId="5846" xr:uid="{00000000-0005-0000-0000-00009F860000}"/>
    <cellStyle name="Normal 3 6 2 2 2" xfId="8931" xr:uid="{00000000-0005-0000-0000-0000A0860000}"/>
    <cellStyle name="Normal 3 6 2 2 2 2" xfId="15123" xr:uid="{00000000-0005-0000-0000-0000A1860000}"/>
    <cellStyle name="Normal 3 6 2 2 2 2 2" xfId="34083" xr:uid="{00000000-0005-0000-0000-0000A2860000}"/>
    <cellStyle name="Normal 3 6 2 2 2 2 3" xfId="52547" xr:uid="{00000000-0005-0000-0000-0000A3860000}"/>
    <cellStyle name="Normal 3 6 2 2 2 3" xfId="21275" xr:uid="{00000000-0005-0000-0000-0000A4860000}"/>
    <cellStyle name="Normal 3 6 2 2 2 3 2" xfId="40235" xr:uid="{00000000-0005-0000-0000-0000A5860000}"/>
    <cellStyle name="Normal 3 6 2 2 2 3 3" xfId="58699" xr:uid="{00000000-0005-0000-0000-0000A6860000}"/>
    <cellStyle name="Normal 3 6 2 2 2 4" xfId="27930" xr:uid="{00000000-0005-0000-0000-0000A7860000}"/>
    <cellStyle name="Normal 3 6 2 2 2 5" xfId="46394" xr:uid="{00000000-0005-0000-0000-0000A8860000}"/>
    <cellStyle name="Normal 3 6 2 2 3" xfId="12057" xr:uid="{00000000-0005-0000-0000-0000A9860000}"/>
    <cellStyle name="Normal 3 6 2 2 3 2" xfId="31017" xr:uid="{00000000-0005-0000-0000-0000AA860000}"/>
    <cellStyle name="Normal 3 6 2 2 3 3" xfId="49481" xr:uid="{00000000-0005-0000-0000-0000AB860000}"/>
    <cellStyle name="Normal 3 6 2 2 4" xfId="18209" xr:uid="{00000000-0005-0000-0000-0000AC860000}"/>
    <cellStyle name="Normal 3 6 2 2 4 2" xfId="37169" xr:uid="{00000000-0005-0000-0000-0000AD860000}"/>
    <cellStyle name="Normal 3 6 2 2 4 3" xfId="55633" xr:uid="{00000000-0005-0000-0000-0000AE860000}"/>
    <cellStyle name="Normal 3 6 2 2 5" xfId="24864" xr:uid="{00000000-0005-0000-0000-0000AF860000}"/>
    <cellStyle name="Normal 3 6 2 2 6" xfId="43328" xr:uid="{00000000-0005-0000-0000-0000B0860000}"/>
    <cellStyle name="Normal 3 6 2 3" xfId="7396" xr:uid="{00000000-0005-0000-0000-0000B1860000}"/>
    <cellStyle name="Normal 3 6 2 3 2" xfId="13589" xr:uid="{00000000-0005-0000-0000-0000B2860000}"/>
    <cellStyle name="Normal 3 6 2 3 2 2" xfId="32549" xr:uid="{00000000-0005-0000-0000-0000B3860000}"/>
    <cellStyle name="Normal 3 6 2 3 2 3" xfId="51013" xr:uid="{00000000-0005-0000-0000-0000B4860000}"/>
    <cellStyle name="Normal 3 6 2 3 3" xfId="19741" xr:uid="{00000000-0005-0000-0000-0000B5860000}"/>
    <cellStyle name="Normal 3 6 2 3 3 2" xfId="38701" xr:uid="{00000000-0005-0000-0000-0000B6860000}"/>
    <cellStyle name="Normal 3 6 2 3 3 3" xfId="57165" xr:uid="{00000000-0005-0000-0000-0000B7860000}"/>
    <cellStyle name="Normal 3 6 2 3 4" xfId="26396" xr:uid="{00000000-0005-0000-0000-0000B8860000}"/>
    <cellStyle name="Normal 3 6 2 3 5" xfId="44860" xr:uid="{00000000-0005-0000-0000-0000B9860000}"/>
    <cellStyle name="Normal 3 6 2 4" xfId="10523" xr:uid="{00000000-0005-0000-0000-0000BA860000}"/>
    <cellStyle name="Normal 3 6 2 4 2" xfId="29483" xr:uid="{00000000-0005-0000-0000-0000BB860000}"/>
    <cellStyle name="Normal 3 6 2 4 3" xfId="47947" xr:uid="{00000000-0005-0000-0000-0000BC860000}"/>
    <cellStyle name="Normal 3 6 2 5" xfId="16675" xr:uid="{00000000-0005-0000-0000-0000BD860000}"/>
    <cellStyle name="Normal 3 6 2 5 2" xfId="35635" xr:uid="{00000000-0005-0000-0000-0000BE860000}"/>
    <cellStyle name="Normal 3 6 2 5 3" xfId="54099" xr:uid="{00000000-0005-0000-0000-0000BF860000}"/>
    <cellStyle name="Normal 3 6 2 6" xfId="23330" xr:uid="{00000000-0005-0000-0000-0000C0860000}"/>
    <cellStyle name="Normal 3 6 2 7" xfId="41794" xr:uid="{00000000-0005-0000-0000-0000C1860000}"/>
    <cellStyle name="Normal 3 6 3" xfId="5064" xr:uid="{00000000-0005-0000-0000-0000C2860000}"/>
    <cellStyle name="Normal 3 6 3 2" xfId="8162" xr:uid="{00000000-0005-0000-0000-0000C3860000}"/>
    <cellStyle name="Normal 3 6 3 2 2" xfId="14354" xr:uid="{00000000-0005-0000-0000-0000C4860000}"/>
    <cellStyle name="Normal 3 6 3 2 2 2" xfId="33314" xr:uid="{00000000-0005-0000-0000-0000C5860000}"/>
    <cellStyle name="Normal 3 6 3 2 2 3" xfId="51778" xr:uid="{00000000-0005-0000-0000-0000C6860000}"/>
    <cellStyle name="Normal 3 6 3 2 3" xfId="20506" xr:uid="{00000000-0005-0000-0000-0000C7860000}"/>
    <cellStyle name="Normal 3 6 3 2 3 2" xfId="39466" xr:uid="{00000000-0005-0000-0000-0000C8860000}"/>
    <cellStyle name="Normal 3 6 3 2 3 3" xfId="57930" xr:uid="{00000000-0005-0000-0000-0000C9860000}"/>
    <cellStyle name="Normal 3 6 3 2 4" xfId="27161" xr:uid="{00000000-0005-0000-0000-0000CA860000}"/>
    <cellStyle name="Normal 3 6 3 2 5" xfId="45625" xr:uid="{00000000-0005-0000-0000-0000CB860000}"/>
    <cellStyle name="Normal 3 6 3 3" xfId="11288" xr:uid="{00000000-0005-0000-0000-0000CC860000}"/>
    <cellStyle name="Normal 3 6 3 3 2" xfId="30248" xr:uid="{00000000-0005-0000-0000-0000CD860000}"/>
    <cellStyle name="Normal 3 6 3 3 3" xfId="48712" xr:uid="{00000000-0005-0000-0000-0000CE860000}"/>
    <cellStyle name="Normal 3 6 3 4" xfId="17440" xr:uid="{00000000-0005-0000-0000-0000CF860000}"/>
    <cellStyle name="Normal 3 6 3 4 2" xfId="36400" xr:uid="{00000000-0005-0000-0000-0000D0860000}"/>
    <cellStyle name="Normal 3 6 3 4 3" xfId="54864" xr:uid="{00000000-0005-0000-0000-0000D1860000}"/>
    <cellStyle name="Normal 3 6 3 5" xfId="24095" xr:uid="{00000000-0005-0000-0000-0000D2860000}"/>
    <cellStyle name="Normal 3 6 3 6" xfId="42559" xr:uid="{00000000-0005-0000-0000-0000D3860000}"/>
    <cellStyle name="Normal 3 6 4" xfId="6627" xr:uid="{00000000-0005-0000-0000-0000D4860000}"/>
    <cellStyle name="Normal 3 6 4 2" xfId="12820" xr:uid="{00000000-0005-0000-0000-0000D5860000}"/>
    <cellStyle name="Normal 3 6 4 2 2" xfId="31780" xr:uid="{00000000-0005-0000-0000-0000D6860000}"/>
    <cellStyle name="Normal 3 6 4 2 3" xfId="50244" xr:uid="{00000000-0005-0000-0000-0000D7860000}"/>
    <cellStyle name="Normal 3 6 4 3" xfId="18972" xr:uid="{00000000-0005-0000-0000-0000D8860000}"/>
    <cellStyle name="Normal 3 6 4 3 2" xfId="37932" xr:uid="{00000000-0005-0000-0000-0000D9860000}"/>
    <cellStyle name="Normal 3 6 4 3 3" xfId="56396" xr:uid="{00000000-0005-0000-0000-0000DA860000}"/>
    <cellStyle name="Normal 3 6 4 4" xfId="25627" xr:uid="{00000000-0005-0000-0000-0000DB860000}"/>
    <cellStyle name="Normal 3 6 4 5" xfId="44091" xr:uid="{00000000-0005-0000-0000-0000DC860000}"/>
    <cellStyle name="Normal 3 6 5" xfId="9754" xr:uid="{00000000-0005-0000-0000-0000DD860000}"/>
    <cellStyle name="Normal 3 6 5 2" xfId="28714" xr:uid="{00000000-0005-0000-0000-0000DE860000}"/>
    <cellStyle name="Normal 3 6 5 3" xfId="47178" xr:uid="{00000000-0005-0000-0000-0000DF860000}"/>
    <cellStyle name="Normal 3 6 6" xfId="15906" xr:uid="{00000000-0005-0000-0000-0000E0860000}"/>
    <cellStyle name="Normal 3 6 6 2" xfId="34866" xr:uid="{00000000-0005-0000-0000-0000E1860000}"/>
    <cellStyle name="Normal 3 6 6 3" xfId="53330" xr:uid="{00000000-0005-0000-0000-0000E2860000}"/>
    <cellStyle name="Normal 3 6 7" xfId="22561" xr:uid="{00000000-0005-0000-0000-0000E3860000}"/>
    <cellStyle name="Normal 3 6 8" xfId="41025" xr:uid="{00000000-0005-0000-0000-0000E4860000}"/>
    <cellStyle name="Normal 3 7" xfId="2867" xr:uid="{00000000-0005-0000-0000-0000E5860000}"/>
    <cellStyle name="Normal 3 7 2" xfId="4232" xr:uid="{00000000-0005-0000-0000-0000E6860000}"/>
    <cellStyle name="Normal 3 7 2 2" xfId="5847" xr:uid="{00000000-0005-0000-0000-0000E7860000}"/>
    <cellStyle name="Normal 3 7 2 2 2" xfId="8932" xr:uid="{00000000-0005-0000-0000-0000E8860000}"/>
    <cellStyle name="Normal 3 7 2 2 2 2" xfId="15124" xr:uid="{00000000-0005-0000-0000-0000E9860000}"/>
    <cellStyle name="Normal 3 7 2 2 2 2 2" xfId="34084" xr:uid="{00000000-0005-0000-0000-0000EA860000}"/>
    <cellStyle name="Normal 3 7 2 2 2 2 3" xfId="52548" xr:uid="{00000000-0005-0000-0000-0000EB860000}"/>
    <cellStyle name="Normal 3 7 2 2 2 3" xfId="21276" xr:uid="{00000000-0005-0000-0000-0000EC860000}"/>
    <cellStyle name="Normal 3 7 2 2 2 3 2" xfId="40236" xr:uid="{00000000-0005-0000-0000-0000ED860000}"/>
    <cellStyle name="Normal 3 7 2 2 2 3 3" xfId="58700" xr:uid="{00000000-0005-0000-0000-0000EE860000}"/>
    <cellStyle name="Normal 3 7 2 2 2 4" xfId="27931" xr:uid="{00000000-0005-0000-0000-0000EF860000}"/>
    <cellStyle name="Normal 3 7 2 2 2 5" xfId="46395" xr:uid="{00000000-0005-0000-0000-0000F0860000}"/>
    <cellStyle name="Normal 3 7 2 2 3" xfId="12058" xr:uid="{00000000-0005-0000-0000-0000F1860000}"/>
    <cellStyle name="Normal 3 7 2 2 3 2" xfId="31018" xr:uid="{00000000-0005-0000-0000-0000F2860000}"/>
    <cellStyle name="Normal 3 7 2 2 3 3" xfId="49482" xr:uid="{00000000-0005-0000-0000-0000F3860000}"/>
    <cellStyle name="Normal 3 7 2 2 4" xfId="18210" xr:uid="{00000000-0005-0000-0000-0000F4860000}"/>
    <cellStyle name="Normal 3 7 2 2 4 2" xfId="37170" xr:uid="{00000000-0005-0000-0000-0000F5860000}"/>
    <cellStyle name="Normal 3 7 2 2 4 3" xfId="55634" xr:uid="{00000000-0005-0000-0000-0000F6860000}"/>
    <cellStyle name="Normal 3 7 2 2 5" xfId="24865" xr:uid="{00000000-0005-0000-0000-0000F7860000}"/>
    <cellStyle name="Normal 3 7 2 2 6" xfId="43329" xr:uid="{00000000-0005-0000-0000-0000F8860000}"/>
    <cellStyle name="Normal 3 7 2 3" xfId="7397" xr:uid="{00000000-0005-0000-0000-0000F9860000}"/>
    <cellStyle name="Normal 3 7 2 3 2" xfId="13590" xr:uid="{00000000-0005-0000-0000-0000FA860000}"/>
    <cellStyle name="Normal 3 7 2 3 2 2" xfId="32550" xr:uid="{00000000-0005-0000-0000-0000FB860000}"/>
    <cellStyle name="Normal 3 7 2 3 2 3" xfId="51014" xr:uid="{00000000-0005-0000-0000-0000FC860000}"/>
    <cellStyle name="Normal 3 7 2 3 3" xfId="19742" xr:uid="{00000000-0005-0000-0000-0000FD860000}"/>
    <cellStyle name="Normal 3 7 2 3 3 2" xfId="38702" xr:uid="{00000000-0005-0000-0000-0000FE860000}"/>
    <cellStyle name="Normal 3 7 2 3 3 3" xfId="57166" xr:uid="{00000000-0005-0000-0000-0000FF860000}"/>
    <cellStyle name="Normal 3 7 2 3 4" xfId="26397" xr:uid="{00000000-0005-0000-0000-000000870000}"/>
    <cellStyle name="Normal 3 7 2 3 5" xfId="44861" xr:uid="{00000000-0005-0000-0000-000001870000}"/>
    <cellStyle name="Normal 3 7 2 4" xfId="10524" xr:uid="{00000000-0005-0000-0000-000002870000}"/>
    <cellStyle name="Normal 3 7 2 4 2" xfId="29484" xr:uid="{00000000-0005-0000-0000-000003870000}"/>
    <cellStyle name="Normal 3 7 2 4 3" xfId="47948" xr:uid="{00000000-0005-0000-0000-000004870000}"/>
    <cellStyle name="Normal 3 7 2 5" xfId="16676" xr:uid="{00000000-0005-0000-0000-000005870000}"/>
    <cellStyle name="Normal 3 7 2 5 2" xfId="35636" xr:uid="{00000000-0005-0000-0000-000006870000}"/>
    <cellStyle name="Normal 3 7 2 5 3" xfId="54100" xr:uid="{00000000-0005-0000-0000-000007870000}"/>
    <cellStyle name="Normal 3 7 2 6" xfId="23331" xr:uid="{00000000-0005-0000-0000-000008870000}"/>
    <cellStyle name="Normal 3 7 2 7" xfId="41795" xr:uid="{00000000-0005-0000-0000-000009870000}"/>
    <cellStyle name="Normal 3 7 3" xfId="5065" xr:uid="{00000000-0005-0000-0000-00000A870000}"/>
    <cellStyle name="Normal 3 7 3 2" xfId="8163" xr:uid="{00000000-0005-0000-0000-00000B870000}"/>
    <cellStyle name="Normal 3 7 3 2 2" xfId="14355" xr:uid="{00000000-0005-0000-0000-00000C870000}"/>
    <cellStyle name="Normal 3 7 3 2 2 2" xfId="33315" xr:uid="{00000000-0005-0000-0000-00000D870000}"/>
    <cellStyle name="Normal 3 7 3 2 2 3" xfId="51779" xr:uid="{00000000-0005-0000-0000-00000E870000}"/>
    <cellStyle name="Normal 3 7 3 2 3" xfId="20507" xr:uid="{00000000-0005-0000-0000-00000F870000}"/>
    <cellStyle name="Normal 3 7 3 2 3 2" xfId="39467" xr:uid="{00000000-0005-0000-0000-000010870000}"/>
    <cellStyle name="Normal 3 7 3 2 3 3" xfId="57931" xr:uid="{00000000-0005-0000-0000-000011870000}"/>
    <cellStyle name="Normal 3 7 3 2 4" xfId="27162" xr:uid="{00000000-0005-0000-0000-000012870000}"/>
    <cellStyle name="Normal 3 7 3 2 5" xfId="45626" xr:uid="{00000000-0005-0000-0000-000013870000}"/>
    <cellStyle name="Normal 3 7 3 3" xfId="11289" xr:uid="{00000000-0005-0000-0000-000014870000}"/>
    <cellStyle name="Normal 3 7 3 3 2" xfId="30249" xr:uid="{00000000-0005-0000-0000-000015870000}"/>
    <cellStyle name="Normal 3 7 3 3 3" xfId="48713" xr:uid="{00000000-0005-0000-0000-000016870000}"/>
    <cellStyle name="Normal 3 7 3 4" xfId="17441" xr:uid="{00000000-0005-0000-0000-000017870000}"/>
    <cellStyle name="Normal 3 7 3 4 2" xfId="36401" xr:uid="{00000000-0005-0000-0000-000018870000}"/>
    <cellStyle name="Normal 3 7 3 4 3" xfId="54865" xr:uid="{00000000-0005-0000-0000-000019870000}"/>
    <cellStyle name="Normal 3 7 3 5" xfId="24096" xr:uid="{00000000-0005-0000-0000-00001A870000}"/>
    <cellStyle name="Normal 3 7 3 6" xfId="42560" xr:uid="{00000000-0005-0000-0000-00001B870000}"/>
    <cellStyle name="Normal 3 7 4" xfId="6628" xr:uid="{00000000-0005-0000-0000-00001C870000}"/>
    <cellStyle name="Normal 3 7 4 2" xfId="12821" xr:uid="{00000000-0005-0000-0000-00001D870000}"/>
    <cellStyle name="Normal 3 7 4 2 2" xfId="31781" xr:uid="{00000000-0005-0000-0000-00001E870000}"/>
    <cellStyle name="Normal 3 7 4 2 3" xfId="50245" xr:uid="{00000000-0005-0000-0000-00001F870000}"/>
    <cellStyle name="Normal 3 7 4 3" xfId="18973" xr:uid="{00000000-0005-0000-0000-000020870000}"/>
    <cellStyle name="Normal 3 7 4 3 2" xfId="37933" xr:uid="{00000000-0005-0000-0000-000021870000}"/>
    <cellStyle name="Normal 3 7 4 3 3" xfId="56397" xr:uid="{00000000-0005-0000-0000-000022870000}"/>
    <cellStyle name="Normal 3 7 4 4" xfId="25628" xr:uid="{00000000-0005-0000-0000-000023870000}"/>
    <cellStyle name="Normal 3 7 4 5" xfId="44092" xr:uid="{00000000-0005-0000-0000-000024870000}"/>
    <cellStyle name="Normal 3 7 5" xfId="9755" xr:uid="{00000000-0005-0000-0000-000025870000}"/>
    <cellStyle name="Normal 3 7 5 2" xfId="28715" xr:uid="{00000000-0005-0000-0000-000026870000}"/>
    <cellStyle name="Normal 3 7 5 3" xfId="47179" xr:uid="{00000000-0005-0000-0000-000027870000}"/>
    <cellStyle name="Normal 3 7 6" xfId="15907" xr:uid="{00000000-0005-0000-0000-000028870000}"/>
    <cellStyle name="Normal 3 7 6 2" xfId="34867" xr:uid="{00000000-0005-0000-0000-000029870000}"/>
    <cellStyle name="Normal 3 7 6 3" xfId="53331" xr:uid="{00000000-0005-0000-0000-00002A870000}"/>
    <cellStyle name="Normal 3 7 7" xfId="22562" xr:uid="{00000000-0005-0000-0000-00002B870000}"/>
    <cellStyle name="Normal 3 7 8" xfId="41026" xr:uid="{00000000-0005-0000-0000-00002C870000}"/>
    <cellStyle name="Normal 3 8" xfId="2868" xr:uid="{00000000-0005-0000-0000-00002D870000}"/>
    <cellStyle name="Normal 3 8 2" xfId="4233" xr:uid="{00000000-0005-0000-0000-00002E870000}"/>
    <cellStyle name="Normal 3 8 2 2" xfId="5848" xr:uid="{00000000-0005-0000-0000-00002F870000}"/>
    <cellStyle name="Normal 3 8 2 2 2" xfId="8933" xr:uid="{00000000-0005-0000-0000-000030870000}"/>
    <cellStyle name="Normal 3 8 2 2 2 2" xfId="15125" xr:uid="{00000000-0005-0000-0000-000031870000}"/>
    <cellStyle name="Normal 3 8 2 2 2 2 2" xfId="34085" xr:uid="{00000000-0005-0000-0000-000032870000}"/>
    <cellStyle name="Normal 3 8 2 2 2 2 3" xfId="52549" xr:uid="{00000000-0005-0000-0000-000033870000}"/>
    <cellStyle name="Normal 3 8 2 2 2 3" xfId="21277" xr:uid="{00000000-0005-0000-0000-000034870000}"/>
    <cellStyle name="Normal 3 8 2 2 2 3 2" xfId="40237" xr:uid="{00000000-0005-0000-0000-000035870000}"/>
    <cellStyle name="Normal 3 8 2 2 2 3 3" xfId="58701" xr:uid="{00000000-0005-0000-0000-000036870000}"/>
    <cellStyle name="Normal 3 8 2 2 2 4" xfId="27932" xr:uid="{00000000-0005-0000-0000-000037870000}"/>
    <cellStyle name="Normal 3 8 2 2 2 5" xfId="46396" xr:uid="{00000000-0005-0000-0000-000038870000}"/>
    <cellStyle name="Normal 3 8 2 2 3" xfId="12059" xr:uid="{00000000-0005-0000-0000-000039870000}"/>
    <cellStyle name="Normal 3 8 2 2 3 2" xfId="31019" xr:uid="{00000000-0005-0000-0000-00003A870000}"/>
    <cellStyle name="Normal 3 8 2 2 3 3" xfId="49483" xr:uid="{00000000-0005-0000-0000-00003B870000}"/>
    <cellStyle name="Normal 3 8 2 2 4" xfId="18211" xr:uid="{00000000-0005-0000-0000-00003C870000}"/>
    <cellStyle name="Normal 3 8 2 2 4 2" xfId="37171" xr:uid="{00000000-0005-0000-0000-00003D870000}"/>
    <cellStyle name="Normal 3 8 2 2 4 3" xfId="55635" xr:uid="{00000000-0005-0000-0000-00003E870000}"/>
    <cellStyle name="Normal 3 8 2 2 5" xfId="24866" xr:uid="{00000000-0005-0000-0000-00003F870000}"/>
    <cellStyle name="Normal 3 8 2 2 6" xfId="43330" xr:uid="{00000000-0005-0000-0000-000040870000}"/>
    <cellStyle name="Normal 3 8 2 3" xfId="7398" xr:uid="{00000000-0005-0000-0000-000041870000}"/>
    <cellStyle name="Normal 3 8 2 3 2" xfId="13591" xr:uid="{00000000-0005-0000-0000-000042870000}"/>
    <cellStyle name="Normal 3 8 2 3 2 2" xfId="32551" xr:uid="{00000000-0005-0000-0000-000043870000}"/>
    <cellStyle name="Normal 3 8 2 3 2 3" xfId="51015" xr:uid="{00000000-0005-0000-0000-000044870000}"/>
    <cellStyle name="Normal 3 8 2 3 3" xfId="19743" xr:uid="{00000000-0005-0000-0000-000045870000}"/>
    <cellStyle name="Normal 3 8 2 3 3 2" xfId="38703" xr:uid="{00000000-0005-0000-0000-000046870000}"/>
    <cellStyle name="Normal 3 8 2 3 3 3" xfId="57167" xr:uid="{00000000-0005-0000-0000-000047870000}"/>
    <cellStyle name="Normal 3 8 2 3 4" xfId="26398" xr:uid="{00000000-0005-0000-0000-000048870000}"/>
    <cellStyle name="Normal 3 8 2 3 5" xfId="44862" xr:uid="{00000000-0005-0000-0000-000049870000}"/>
    <cellStyle name="Normal 3 8 2 4" xfId="10525" xr:uid="{00000000-0005-0000-0000-00004A870000}"/>
    <cellStyle name="Normal 3 8 2 4 2" xfId="29485" xr:uid="{00000000-0005-0000-0000-00004B870000}"/>
    <cellStyle name="Normal 3 8 2 4 3" xfId="47949" xr:uid="{00000000-0005-0000-0000-00004C870000}"/>
    <cellStyle name="Normal 3 8 2 5" xfId="16677" xr:uid="{00000000-0005-0000-0000-00004D870000}"/>
    <cellStyle name="Normal 3 8 2 5 2" xfId="35637" xr:uid="{00000000-0005-0000-0000-00004E870000}"/>
    <cellStyle name="Normal 3 8 2 5 3" xfId="54101" xr:uid="{00000000-0005-0000-0000-00004F870000}"/>
    <cellStyle name="Normal 3 8 2 6" xfId="23332" xr:uid="{00000000-0005-0000-0000-000050870000}"/>
    <cellStyle name="Normal 3 8 2 7" xfId="41796" xr:uid="{00000000-0005-0000-0000-000051870000}"/>
    <cellStyle name="Normal 3 8 3" xfId="5066" xr:uid="{00000000-0005-0000-0000-000052870000}"/>
    <cellStyle name="Normal 3 8 3 2" xfId="8164" xr:uid="{00000000-0005-0000-0000-000053870000}"/>
    <cellStyle name="Normal 3 8 3 2 2" xfId="14356" xr:uid="{00000000-0005-0000-0000-000054870000}"/>
    <cellStyle name="Normal 3 8 3 2 2 2" xfId="33316" xr:uid="{00000000-0005-0000-0000-000055870000}"/>
    <cellStyle name="Normal 3 8 3 2 2 3" xfId="51780" xr:uid="{00000000-0005-0000-0000-000056870000}"/>
    <cellStyle name="Normal 3 8 3 2 3" xfId="20508" xr:uid="{00000000-0005-0000-0000-000057870000}"/>
    <cellStyle name="Normal 3 8 3 2 3 2" xfId="39468" xr:uid="{00000000-0005-0000-0000-000058870000}"/>
    <cellStyle name="Normal 3 8 3 2 3 3" xfId="57932" xr:uid="{00000000-0005-0000-0000-000059870000}"/>
    <cellStyle name="Normal 3 8 3 2 4" xfId="27163" xr:uid="{00000000-0005-0000-0000-00005A870000}"/>
    <cellStyle name="Normal 3 8 3 2 5" xfId="45627" xr:uid="{00000000-0005-0000-0000-00005B870000}"/>
    <cellStyle name="Normal 3 8 3 3" xfId="11290" xr:uid="{00000000-0005-0000-0000-00005C870000}"/>
    <cellStyle name="Normal 3 8 3 3 2" xfId="30250" xr:uid="{00000000-0005-0000-0000-00005D870000}"/>
    <cellStyle name="Normal 3 8 3 3 3" xfId="48714" xr:uid="{00000000-0005-0000-0000-00005E870000}"/>
    <cellStyle name="Normal 3 8 3 4" xfId="17442" xr:uid="{00000000-0005-0000-0000-00005F870000}"/>
    <cellStyle name="Normal 3 8 3 4 2" xfId="36402" xr:uid="{00000000-0005-0000-0000-000060870000}"/>
    <cellStyle name="Normal 3 8 3 4 3" xfId="54866" xr:uid="{00000000-0005-0000-0000-000061870000}"/>
    <cellStyle name="Normal 3 8 3 5" xfId="24097" xr:uid="{00000000-0005-0000-0000-000062870000}"/>
    <cellStyle name="Normal 3 8 3 6" xfId="42561" xr:uid="{00000000-0005-0000-0000-000063870000}"/>
    <cellStyle name="Normal 3 8 4" xfId="6629" xr:uid="{00000000-0005-0000-0000-000064870000}"/>
    <cellStyle name="Normal 3 8 4 2" xfId="12822" xr:uid="{00000000-0005-0000-0000-000065870000}"/>
    <cellStyle name="Normal 3 8 4 2 2" xfId="31782" xr:uid="{00000000-0005-0000-0000-000066870000}"/>
    <cellStyle name="Normal 3 8 4 2 3" xfId="50246" xr:uid="{00000000-0005-0000-0000-000067870000}"/>
    <cellStyle name="Normal 3 8 4 3" xfId="18974" xr:uid="{00000000-0005-0000-0000-000068870000}"/>
    <cellStyle name="Normal 3 8 4 3 2" xfId="37934" xr:uid="{00000000-0005-0000-0000-000069870000}"/>
    <cellStyle name="Normal 3 8 4 3 3" xfId="56398" xr:uid="{00000000-0005-0000-0000-00006A870000}"/>
    <cellStyle name="Normal 3 8 4 4" xfId="25629" xr:uid="{00000000-0005-0000-0000-00006B870000}"/>
    <cellStyle name="Normal 3 8 4 5" xfId="44093" xr:uid="{00000000-0005-0000-0000-00006C870000}"/>
    <cellStyle name="Normal 3 8 5" xfId="9756" xr:uid="{00000000-0005-0000-0000-00006D870000}"/>
    <cellStyle name="Normal 3 8 5 2" xfId="28716" xr:uid="{00000000-0005-0000-0000-00006E870000}"/>
    <cellStyle name="Normal 3 8 5 3" xfId="47180" xr:uid="{00000000-0005-0000-0000-00006F870000}"/>
    <cellStyle name="Normal 3 8 6" xfId="15908" xr:uid="{00000000-0005-0000-0000-000070870000}"/>
    <cellStyle name="Normal 3 8 6 2" xfId="34868" xr:uid="{00000000-0005-0000-0000-000071870000}"/>
    <cellStyle name="Normal 3 8 6 3" xfId="53332" xr:uid="{00000000-0005-0000-0000-000072870000}"/>
    <cellStyle name="Normal 3 8 7" xfId="22563" xr:uid="{00000000-0005-0000-0000-000073870000}"/>
    <cellStyle name="Normal 3 8 8" xfId="41027" xr:uid="{00000000-0005-0000-0000-000074870000}"/>
    <cellStyle name="Normal 3 9" xfId="2869" xr:uid="{00000000-0005-0000-0000-000075870000}"/>
    <cellStyle name="Normal 3 9 2" xfId="4234" xr:uid="{00000000-0005-0000-0000-000076870000}"/>
    <cellStyle name="Normal 3 9 2 2" xfId="5849" xr:uid="{00000000-0005-0000-0000-000077870000}"/>
    <cellStyle name="Normal 3 9 2 2 2" xfId="8934" xr:uid="{00000000-0005-0000-0000-000078870000}"/>
    <cellStyle name="Normal 3 9 2 2 2 2" xfId="15126" xr:uid="{00000000-0005-0000-0000-000079870000}"/>
    <cellStyle name="Normal 3 9 2 2 2 2 2" xfId="34086" xr:uid="{00000000-0005-0000-0000-00007A870000}"/>
    <cellStyle name="Normal 3 9 2 2 2 2 3" xfId="52550" xr:uid="{00000000-0005-0000-0000-00007B870000}"/>
    <cellStyle name="Normal 3 9 2 2 2 3" xfId="21278" xr:uid="{00000000-0005-0000-0000-00007C870000}"/>
    <cellStyle name="Normal 3 9 2 2 2 3 2" xfId="40238" xr:uid="{00000000-0005-0000-0000-00007D870000}"/>
    <cellStyle name="Normal 3 9 2 2 2 3 3" xfId="58702" xr:uid="{00000000-0005-0000-0000-00007E870000}"/>
    <cellStyle name="Normal 3 9 2 2 2 4" xfId="27933" xr:uid="{00000000-0005-0000-0000-00007F870000}"/>
    <cellStyle name="Normal 3 9 2 2 2 5" xfId="46397" xr:uid="{00000000-0005-0000-0000-000080870000}"/>
    <cellStyle name="Normal 3 9 2 2 3" xfId="12060" xr:uid="{00000000-0005-0000-0000-000081870000}"/>
    <cellStyle name="Normal 3 9 2 2 3 2" xfId="31020" xr:uid="{00000000-0005-0000-0000-000082870000}"/>
    <cellStyle name="Normal 3 9 2 2 3 3" xfId="49484" xr:uid="{00000000-0005-0000-0000-000083870000}"/>
    <cellStyle name="Normal 3 9 2 2 4" xfId="18212" xr:uid="{00000000-0005-0000-0000-000084870000}"/>
    <cellStyle name="Normal 3 9 2 2 4 2" xfId="37172" xr:uid="{00000000-0005-0000-0000-000085870000}"/>
    <cellStyle name="Normal 3 9 2 2 4 3" xfId="55636" xr:uid="{00000000-0005-0000-0000-000086870000}"/>
    <cellStyle name="Normal 3 9 2 2 5" xfId="24867" xr:uid="{00000000-0005-0000-0000-000087870000}"/>
    <cellStyle name="Normal 3 9 2 2 6" xfId="43331" xr:uid="{00000000-0005-0000-0000-000088870000}"/>
    <cellStyle name="Normal 3 9 2 3" xfId="7399" xr:uid="{00000000-0005-0000-0000-000089870000}"/>
    <cellStyle name="Normal 3 9 2 3 2" xfId="13592" xr:uid="{00000000-0005-0000-0000-00008A870000}"/>
    <cellStyle name="Normal 3 9 2 3 2 2" xfId="32552" xr:uid="{00000000-0005-0000-0000-00008B870000}"/>
    <cellStyle name="Normal 3 9 2 3 2 3" xfId="51016" xr:uid="{00000000-0005-0000-0000-00008C870000}"/>
    <cellStyle name="Normal 3 9 2 3 3" xfId="19744" xr:uid="{00000000-0005-0000-0000-00008D870000}"/>
    <cellStyle name="Normal 3 9 2 3 3 2" xfId="38704" xr:uid="{00000000-0005-0000-0000-00008E870000}"/>
    <cellStyle name="Normal 3 9 2 3 3 3" xfId="57168" xr:uid="{00000000-0005-0000-0000-00008F870000}"/>
    <cellStyle name="Normal 3 9 2 3 4" xfId="26399" xr:uid="{00000000-0005-0000-0000-000090870000}"/>
    <cellStyle name="Normal 3 9 2 3 5" xfId="44863" xr:uid="{00000000-0005-0000-0000-000091870000}"/>
    <cellStyle name="Normal 3 9 2 4" xfId="10526" xr:uid="{00000000-0005-0000-0000-000092870000}"/>
    <cellStyle name="Normal 3 9 2 4 2" xfId="29486" xr:uid="{00000000-0005-0000-0000-000093870000}"/>
    <cellStyle name="Normal 3 9 2 4 3" xfId="47950" xr:uid="{00000000-0005-0000-0000-000094870000}"/>
    <cellStyle name="Normal 3 9 2 5" xfId="16678" xr:uid="{00000000-0005-0000-0000-000095870000}"/>
    <cellStyle name="Normal 3 9 2 5 2" xfId="35638" xr:uid="{00000000-0005-0000-0000-000096870000}"/>
    <cellStyle name="Normal 3 9 2 5 3" xfId="54102" xr:uid="{00000000-0005-0000-0000-000097870000}"/>
    <cellStyle name="Normal 3 9 2 6" xfId="23333" xr:uid="{00000000-0005-0000-0000-000098870000}"/>
    <cellStyle name="Normal 3 9 2 7" xfId="41797" xr:uid="{00000000-0005-0000-0000-000099870000}"/>
    <cellStyle name="Normal 3 9 3" xfId="5067" xr:uid="{00000000-0005-0000-0000-00009A870000}"/>
    <cellStyle name="Normal 3 9 3 2" xfId="8165" xr:uid="{00000000-0005-0000-0000-00009B870000}"/>
    <cellStyle name="Normal 3 9 3 2 2" xfId="14357" xr:uid="{00000000-0005-0000-0000-00009C870000}"/>
    <cellStyle name="Normal 3 9 3 2 2 2" xfId="33317" xr:uid="{00000000-0005-0000-0000-00009D870000}"/>
    <cellStyle name="Normal 3 9 3 2 2 3" xfId="51781" xr:uid="{00000000-0005-0000-0000-00009E870000}"/>
    <cellStyle name="Normal 3 9 3 2 3" xfId="20509" xr:uid="{00000000-0005-0000-0000-00009F870000}"/>
    <cellStyle name="Normal 3 9 3 2 3 2" xfId="39469" xr:uid="{00000000-0005-0000-0000-0000A0870000}"/>
    <cellStyle name="Normal 3 9 3 2 3 3" xfId="57933" xr:uid="{00000000-0005-0000-0000-0000A1870000}"/>
    <cellStyle name="Normal 3 9 3 2 4" xfId="27164" xr:uid="{00000000-0005-0000-0000-0000A2870000}"/>
    <cellStyle name="Normal 3 9 3 2 5" xfId="45628" xr:uid="{00000000-0005-0000-0000-0000A3870000}"/>
    <cellStyle name="Normal 3 9 3 3" xfId="11291" xr:uid="{00000000-0005-0000-0000-0000A4870000}"/>
    <cellStyle name="Normal 3 9 3 3 2" xfId="30251" xr:uid="{00000000-0005-0000-0000-0000A5870000}"/>
    <cellStyle name="Normal 3 9 3 3 3" xfId="48715" xr:uid="{00000000-0005-0000-0000-0000A6870000}"/>
    <cellStyle name="Normal 3 9 3 4" xfId="17443" xr:uid="{00000000-0005-0000-0000-0000A7870000}"/>
    <cellStyle name="Normal 3 9 3 4 2" xfId="36403" xr:uid="{00000000-0005-0000-0000-0000A8870000}"/>
    <cellStyle name="Normal 3 9 3 4 3" xfId="54867" xr:uid="{00000000-0005-0000-0000-0000A9870000}"/>
    <cellStyle name="Normal 3 9 3 5" xfId="24098" xr:uid="{00000000-0005-0000-0000-0000AA870000}"/>
    <cellStyle name="Normal 3 9 3 6" xfId="42562" xr:uid="{00000000-0005-0000-0000-0000AB870000}"/>
    <cellStyle name="Normal 3 9 4" xfId="6630" xr:uid="{00000000-0005-0000-0000-0000AC870000}"/>
    <cellStyle name="Normal 3 9 4 2" xfId="12823" xr:uid="{00000000-0005-0000-0000-0000AD870000}"/>
    <cellStyle name="Normal 3 9 4 2 2" xfId="31783" xr:uid="{00000000-0005-0000-0000-0000AE870000}"/>
    <cellStyle name="Normal 3 9 4 2 3" xfId="50247" xr:uid="{00000000-0005-0000-0000-0000AF870000}"/>
    <cellStyle name="Normal 3 9 4 3" xfId="18975" xr:uid="{00000000-0005-0000-0000-0000B0870000}"/>
    <cellStyle name="Normal 3 9 4 3 2" xfId="37935" xr:uid="{00000000-0005-0000-0000-0000B1870000}"/>
    <cellStyle name="Normal 3 9 4 3 3" xfId="56399" xr:uid="{00000000-0005-0000-0000-0000B2870000}"/>
    <cellStyle name="Normal 3 9 4 4" xfId="25630" xr:uid="{00000000-0005-0000-0000-0000B3870000}"/>
    <cellStyle name="Normal 3 9 4 5" xfId="44094" xr:uid="{00000000-0005-0000-0000-0000B4870000}"/>
    <cellStyle name="Normal 3 9 5" xfId="9757" xr:uid="{00000000-0005-0000-0000-0000B5870000}"/>
    <cellStyle name="Normal 3 9 5 2" xfId="28717" xr:uid="{00000000-0005-0000-0000-0000B6870000}"/>
    <cellStyle name="Normal 3 9 5 3" xfId="47181" xr:uid="{00000000-0005-0000-0000-0000B7870000}"/>
    <cellStyle name="Normal 3 9 6" xfId="15909" xr:uid="{00000000-0005-0000-0000-0000B8870000}"/>
    <cellStyle name="Normal 3 9 6 2" xfId="34869" xr:uid="{00000000-0005-0000-0000-0000B9870000}"/>
    <cellStyle name="Normal 3 9 6 3" xfId="53333" xr:uid="{00000000-0005-0000-0000-0000BA870000}"/>
    <cellStyle name="Normal 3 9 7" xfId="22564" xr:uid="{00000000-0005-0000-0000-0000BB870000}"/>
    <cellStyle name="Normal 3 9 8" xfId="41028" xr:uid="{00000000-0005-0000-0000-0000BC870000}"/>
    <cellStyle name="Normal 30" xfId="2870" xr:uid="{00000000-0005-0000-0000-0000BD870000}"/>
    <cellStyle name="Normal 31" xfId="2871" xr:uid="{00000000-0005-0000-0000-0000BE870000}"/>
    <cellStyle name="Normal 31 2" xfId="2872" xr:uid="{00000000-0005-0000-0000-0000BF870000}"/>
    <cellStyle name="Normal 32" xfId="2873" xr:uid="{00000000-0005-0000-0000-0000C0870000}"/>
    <cellStyle name="Normal 32 2" xfId="2874" xr:uid="{00000000-0005-0000-0000-0000C1870000}"/>
    <cellStyle name="Normal 33" xfId="2875" xr:uid="{00000000-0005-0000-0000-0000C2870000}"/>
    <cellStyle name="Normal 33 2" xfId="2876" xr:uid="{00000000-0005-0000-0000-0000C3870000}"/>
    <cellStyle name="Normal 34" xfId="2877" xr:uid="{00000000-0005-0000-0000-0000C4870000}"/>
    <cellStyle name="Normal 34 10" xfId="2878" xr:uid="{00000000-0005-0000-0000-0000C5870000}"/>
    <cellStyle name="Normal 34 10 2" xfId="2879" xr:uid="{00000000-0005-0000-0000-0000C6870000}"/>
    <cellStyle name="Normal 34 11" xfId="2880" xr:uid="{00000000-0005-0000-0000-0000C7870000}"/>
    <cellStyle name="Normal 34 11 2" xfId="2881" xr:uid="{00000000-0005-0000-0000-0000C8870000}"/>
    <cellStyle name="Normal 34 12" xfId="2882" xr:uid="{00000000-0005-0000-0000-0000C9870000}"/>
    <cellStyle name="Normal 34 2" xfId="2883" xr:uid="{00000000-0005-0000-0000-0000CA870000}"/>
    <cellStyle name="Normal 34 2 2" xfId="2884" xr:uid="{00000000-0005-0000-0000-0000CB870000}"/>
    <cellStyle name="Normal 34 2 2 2" xfId="2885" xr:uid="{00000000-0005-0000-0000-0000CC870000}"/>
    <cellStyle name="Normal 34 2 2 2 2" xfId="2886" xr:uid="{00000000-0005-0000-0000-0000CD870000}"/>
    <cellStyle name="Normal 34 2 2 3" xfId="2887" xr:uid="{00000000-0005-0000-0000-0000CE870000}"/>
    <cellStyle name="Normal 34 2 3" xfId="2888" xr:uid="{00000000-0005-0000-0000-0000CF870000}"/>
    <cellStyle name="Normal 34 2 3 2" xfId="2889" xr:uid="{00000000-0005-0000-0000-0000D0870000}"/>
    <cellStyle name="Normal 34 2 4" xfId="2890" xr:uid="{00000000-0005-0000-0000-0000D1870000}"/>
    <cellStyle name="Normal 34 2 4 2" xfId="2891" xr:uid="{00000000-0005-0000-0000-0000D2870000}"/>
    <cellStyle name="Normal 34 2 5" xfId="2892" xr:uid="{00000000-0005-0000-0000-0000D3870000}"/>
    <cellStyle name="Normal 34 3" xfId="2893" xr:uid="{00000000-0005-0000-0000-0000D4870000}"/>
    <cellStyle name="Normal 34 3 2" xfId="2894" xr:uid="{00000000-0005-0000-0000-0000D5870000}"/>
    <cellStyle name="Normal 34 3 2 2" xfId="2895" xr:uid="{00000000-0005-0000-0000-0000D6870000}"/>
    <cellStyle name="Normal 34 3 2 2 2" xfId="2896" xr:uid="{00000000-0005-0000-0000-0000D7870000}"/>
    <cellStyle name="Normal 34 3 2 3" xfId="2897" xr:uid="{00000000-0005-0000-0000-0000D8870000}"/>
    <cellStyle name="Normal 34 3 3" xfId="2898" xr:uid="{00000000-0005-0000-0000-0000D9870000}"/>
    <cellStyle name="Normal 34 3 3 2" xfId="2899" xr:uid="{00000000-0005-0000-0000-0000DA870000}"/>
    <cellStyle name="Normal 34 3 4" xfId="2900" xr:uid="{00000000-0005-0000-0000-0000DB870000}"/>
    <cellStyle name="Normal 34 3 4 2" xfId="2901" xr:uid="{00000000-0005-0000-0000-0000DC870000}"/>
    <cellStyle name="Normal 34 3 5" xfId="2902" xr:uid="{00000000-0005-0000-0000-0000DD870000}"/>
    <cellStyle name="Normal 34 4" xfId="2903" xr:uid="{00000000-0005-0000-0000-0000DE870000}"/>
    <cellStyle name="Normal 34 4 2" xfId="2904" xr:uid="{00000000-0005-0000-0000-0000DF870000}"/>
    <cellStyle name="Normal 34 4 2 2" xfId="2905" xr:uid="{00000000-0005-0000-0000-0000E0870000}"/>
    <cellStyle name="Normal 34 4 2 2 2" xfId="2906" xr:uid="{00000000-0005-0000-0000-0000E1870000}"/>
    <cellStyle name="Normal 34 4 2 3" xfId="2907" xr:uid="{00000000-0005-0000-0000-0000E2870000}"/>
    <cellStyle name="Normal 34 4 3" xfId="2908" xr:uid="{00000000-0005-0000-0000-0000E3870000}"/>
    <cellStyle name="Normal 34 4 3 2" xfId="2909" xr:uid="{00000000-0005-0000-0000-0000E4870000}"/>
    <cellStyle name="Normal 34 4 4" xfId="2910" xr:uid="{00000000-0005-0000-0000-0000E5870000}"/>
    <cellStyle name="Normal 34 4 4 2" xfId="2911" xr:uid="{00000000-0005-0000-0000-0000E6870000}"/>
    <cellStyle name="Normal 34 4 5" xfId="2912" xr:uid="{00000000-0005-0000-0000-0000E7870000}"/>
    <cellStyle name="Normal 34 5" xfId="2913" xr:uid="{00000000-0005-0000-0000-0000E8870000}"/>
    <cellStyle name="Normal 34 5 2" xfId="2914" xr:uid="{00000000-0005-0000-0000-0000E9870000}"/>
    <cellStyle name="Normal 34 5 2 2" xfId="2915" xr:uid="{00000000-0005-0000-0000-0000EA870000}"/>
    <cellStyle name="Normal 34 5 2 2 2" xfId="2916" xr:uid="{00000000-0005-0000-0000-0000EB870000}"/>
    <cellStyle name="Normal 34 5 2 3" xfId="2917" xr:uid="{00000000-0005-0000-0000-0000EC870000}"/>
    <cellStyle name="Normal 34 5 3" xfId="2918" xr:uid="{00000000-0005-0000-0000-0000ED870000}"/>
    <cellStyle name="Normal 34 5 3 2" xfId="2919" xr:uid="{00000000-0005-0000-0000-0000EE870000}"/>
    <cellStyle name="Normal 34 5 4" xfId="2920" xr:uid="{00000000-0005-0000-0000-0000EF870000}"/>
    <cellStyle name="Normal 34 5 4 2" xfId="2921" xr:uid="{00000000-0005-0000-0000-0000F0870000}"/>
    <cellStyle name="Normal 34 5 5" xfId="2922" xr:uid="{00000000-0005-0000-0000-0000F1870000}"/>
    <cellStyle name="Normal 34 6" xfId="2923" xr:uid="{00000000-0005-0000-0000-0000F2870000}"/>
    <cellStyle name="Normal 34 6 2" xfId="2924" xr:uid="{00000000-0005-0000-0000-0000F3870000}"/>
    <cellStyle name="Normal 34 6 2 2" xfId="2925" xr:uid="{00000000-0005-0000-0000-0000F4870000}"/>
    <cellStyle name="Normal 34 6 2 2 2" xfId="2926" xr:uid="{00000000-0005-0000-0000-0000F5870000}"/>
    <cellStyle name="Normal 34 6 2 3" xfId="2927" xr:uid="{00000000-0005-0000-0000-0000F6870000}"/>
    <cellStyle name="Normal 34 6 3" xfId="2928" xr:uid="{00000000-0005-0000-0000-0000F7870000}"/>
    <cellStyle name="Normal 34 6 3 2" xfId="2929" xr:uid="{00000000-0005-0000-0000-0000F8870000}"/>
    <cellStyle name="Normal 34 6 4" xfId="2930" xr:uid="{00000000-0005-0000-0000-0000F9870000}"/>
    <cellStyle name="Normal 34 6 4 2" xfId="2931" xr:uid="{00000000-0005-0000-0000-0000FA870000}"/>
    <cellStyle name="Normal 34 6 5" xfId="2932" xr:uid="{00000000-0005-0000-0000-0000FB870000}"/>
    <cellStyle name="Normal 34 7" xfId="2933" xr:uid="{00000000-0005-0000-0000-0000FC870000}"/>
    <cellStyle name="Normal 34 7 2" xfId="2934" xr:uid="{00000000-0005-0000-0000-0000FD870000}"/>
    <cellStyle name="Normal 34 7 2 2" xfId="2935" xr:uid="{00000000-0005-0000-0000-0000FE870000}"/>
    <cellStyle name="Normal 34 7 2 2 2" xfId="2936" xr:uid="{00000000-0005-0000-0000-0000FF870000}"/>
    <cellStyle name="Normal 34 7 2 3" xfId="2937" xr:uid="{00000000-0005-0000-0000-000000880000}"/>
    <cellStyle name="Normal 34 7 3" xfId="2938" xr:uid="{00000000-0005-0000-0000-000001880000}"/>
    <cellStyle name="Normal 34 7 3 2" xfId="2939" xr:uid="{00000000-0005-0000-0000-000002880000}"/>
    <cellStyle name="Normal 34 7 4" xfId="2940" xr:uid="{00000000-0005-0000-0000-000003880000}"/>
    <cellStyle name="Normal 34 8" xfId="2941" xr:uid="{00000000-0005-0000-0000-000004880000}"/>
    <cellStyle name="Normal 34 8 2" xfId="2942" xr:uid="{00000000-0005-0000-0000-000005880000}"/>
    <cellStyle name="Normal 34 8 2 2" xfId="2943" xr:uid="{00000000-0005-0000-0000-000006880000}"/>
    <cellStyle name="Normal 34 8 2 2 2" xfId="2944" xr:uid="{00000000-0005-0000-0000-000007880000}"/>
    <cellStyle name="Normal 34 8 2 3" xfId="2945" xr:uid="{00000000-0005-0000-0000-000008880000}"/>
    <cellStyle name="Normal 34 8 3" xfId="2946" xr:uid="{00000000-0005-0000-0000-000009880000}"/>
    <cellStyle name="Normal 34 8 3 2" xfId="2947" xr:uid="{00000000-0005-0000-0000-00000A880000}"/>
    <cellStyle name="Normal 34 8 4" xfId="2948" xr:uid="{00000000-0005-0000-0000-00000B880000}"/>
    <cellStyle name="Normal 34 9" xfId="2949" xr:uid="{00000000-0005-0000-0000-00000C880000}"/>
    <cellStyle name="Normal 34 9 2" xfId="2950" xr:uid="{00000000-0005-0000-0000-00000D880000}"/>
    <cellStyle name="Normal 34 9 2 2" xfId="2951" xr:uid="{00000000-0005-0000-0000-00000E880000}"/>
    <cellStyle name="Normal 34 9 3" xfId="2952" xr:uid="{00000000-0005-0000-0000-00000F880000}"/>
    <cellStyle name="Normal 35" xfId="2953" xr:uid="{00000000-0005-0000-0000-000010880000}"/>
    <cellStyle name="Normal 35 10" xfId="2954" xr:uid="{00000000-0005-0000-0000-000011880000}"/>
    <cellStyle name="Normal 35 10 2" xfId="2955" xr:uid="{00000000-0005-0000-0000-000012880000}"/>
    <cellStyle name="Normal 35 11" xfId="2956" xr:uid="{00000000-0005-0000-0000-000013880000}"/>
    <cellStyle name="Normal 35 11 2" xfId="2957" xr:uid="{00000000-0005-0000-0000-000014880000}"/>
    <cellStyle name="Normal 35 12" xfId="2958" xr:uid="{00000000-0005-0000-0000-000015880000}"/>
    <cellStyle name="Normal 35 2" xfId="2959" xr:uid="{00000000-0005-0000-0000-000016880000}"/>
    <cellStyle name="Normal 35 2 2" xfId="2960" xr:uid="{00000000-0005-0000-0000-000017880000}"/>
    <cellStyle name="Normal 35 2 2 2" xfId="2961" xr:uid="{00000000-0005-0000-0000-000018880000}"/>
    <cellStyle name="Normal 35 2 2 2 2" xfId="2962" xr:uid="{00000000-0005-0000-0000-000019880000}"/>
    <cellStyle name="Normal 35 2 2 3" xfId="2963" xr:uid="{00000000-0005-0000-0000-00001A880000}"/>
    <cellStyle name="Normal 35 2 3" xfId="2964" xr:uid="{00000000-0005-0000-0000-00001B880000}"/>
    <cellStyle name="Normal 35 2 3 2" xfId="2965" xr:uid="{00000000-0005-0000-0000-00001C880000}"/>
    <cellStyle name="Normal 35 2 4" xfId="2966" xr:uid="{00000000-0005-0000-0000-00001D880000}"/>
    <cellStyle name="Normal 35 2 4 2" xfId="2967" xr:uid="{00000000-0005-0000-0000-00001E880000}"/>
    <cellStyle name="Normal 35 2 5" xfId="2968" xr:uid="{00000000-0005-0000-0000-00001F880000}"/>
    <cellStyle name="Normal 35 3" xfId="2969" xr:uid="{00000000-0005-0000-0000-000020880000}"/>
    <cellStyle name="Normal 35 3 2" xfId="2970" xr:uid="{00000000-0005-0000-0000-000021880000}"/>
    <cellStyle name="Normal 35 3 2 2" xfId="2971" xr:uid="{00000000-0005-0000-0000-000022880000}"/>
    <cellStyle name="Normal 35 3 2 2 2" xfId="2972" xr:uid="{00000000-0005-0000-0000-000023880000}"/>
    <cellStyle name="Normal 35 3 2 3" xfId="2973" xr:uid="{00000000-0005-0000-0000-000024880000}"/>
    <cellStyle name="Normal 35 3 3" xfId="2974" xr:uid="{00000000-0005-0000-0000-000025880000}"/>
    <cellStyle name="Normal 35 3 3 2" xfId="2975" xr:uid="{00000000-0005-0000-0000-000026880000}"/>
    <cellStyle name="Normal 35 3 4" xfId="2976" xr:uid="{00000000-0005-0000-0000-000027880000}"/>
    <cellStyle name="Normal 35 3 4 2" xfId="2977" xr:uid="{00000000-0005-0000-0000-000028880000}"/>
    <cellStyle name="Normal 35 3 5" xfId="2978" xr:uid="{00000000-0005-0000-0000-000029880000}"/>
    <cellStyle name="Normal 35 4" xfId="2979" xr:uid="{00000000-0005-0000-0000-00002A880000}"/>
    <cellStyle name="Normal 35 4 2" xfId="2980" xr:uid="{00000000-0005-0000-0000-00002B880000}"/>
    <cellStyle name="Normal 35 4 2 2" xfId="2981" xr:uid="{00000000-0005-0000-0000-00002C880000}"/>
    <cellStyle name="Normal 35 4 2 2 2" xfId="2982" xr:uid="{00000000-0005-0000-0000-00002D880000}"/>
    <cellStyle name="Normal 35 4 2 3" xfId="2983" xr:uid="{00000000-0005-0000-0000-00002E880000}"/>
    <cellStyle name="Normal 35 4 3" xfId="2984" xr:uid="{00000000-0005-0000-0000-00002F880000}"/>
    <cellStyle name="Normal 35 4 3 2" xfId="2985" xr:uid="{00000000-0005-0000-0000-000030880000}"/>
    <cellStyle name="Normal 35 4 4" xfId="2986" xr:uid="{00000000-0005-0000-0000-000031880000}"/>
    <cellStyle name="Normal 35 4 4 2" xfId="2987" xr:uid="{00000000-0005-0000-0000-000032880000}"/>
    <cellStyle name="Normal 35 4 5" xfId="2988" xr:uid="{00000000-0005-0000-0000-000033880000}"/>
    <cellStyle name="Normal 35 5" xfId="2989" xr:uid="{00000000-0005-0000-0000-000034880000}"/>
    <cellStyle name="Normal 35 5 2" xfId="2990" xr:uid="{00000000-0005-0000-0000-000035880000}"/>
    <cellStyle name="Normal 35 5 2 2" xfId="2991" xr:uid="{00000000-0005-0000-0000-000036880000}"/>
    <cellStyle name="Normal 35 5 2 2 2" xfId="2992" xr:uid="{00000000-0005-0000-0000-000037880000}"/>
    <cellStyle name="Normal 35 5 2 3" xfId="2993" xr:uid="{00000000-0005-0000-0000-000038880000}"/>
    <cellStyle name="Normal 35 5 3" xfId="2994" xr:uid="{00000000-0005-0000-0000-000039880000}"/>
    <cellStyle name="Normal 35 5 3 2" xfId="2995" xr:uid="{00000000-0005-0000-0000-00003A880000}"/>
    <cellStyle name="Normal 35 5 4" xfId="2996" xr:uid="{00000000-0005-0000-0000-00003B880000}"/>
    <cellStyle name="Normal 35 5 4 2" xfId="2997" xr:uid="{00000000-0005-0000-0000-00003C880000}"/>
    <cellStyle name="Normal 35 5 5" xfId="2998" xr:uid="{00000000-0005-0000-0000-00003D880000}"/>
    <cellStyle name="Normal 35 6" xfId="2999" xr:uid="{00000000-0005-0000-0000-00003E880000}"/>
    <cellStyle name="Normal 35 6 2" xfId="3000" xr:uid="{00000000-0005-0000-0000-00003F880000}"/>
    <cellStyle name="Normal 35 6 2 2" xfId="3001" xr:uid="{00000000-0005-0000-0000-000040880000}"/>
    <cellStyle name="Normal 35 6 2 2 2" xfId="3002" xr:uid="{00000000-0005-0000-0000-000041880000}"/>
    <cellStyle name="Normal 35 6 2 3" xfId="3003" xr:uid="{00000000-0005-0000-0000-000042880000}"/>
    <cellStyle name="Normal 35 6 3" xfId="3004" xr:uid="{00000000-0005-0000-0000-000043880000}"/>
    <cellStyle name="Normal 35 6 3 2" xfId="3005" xr:uid="{00000000-0005-0000-0000-000044880000}"/>
    <cellStyle name="Normal 35 6 4" xfId="3006" xr:uid="{00000000-0005-0000-0000-000045880000}"/>
    <cellStyle name="Normal 35 6 4 2" xfId="3007" xr:uid="{00000000-0005-0000-0000-000046880000}"/>
    <cellStyle name="Normal 35 6 5" xfId="3008" xr:uid="{00000000-0005-0000-0000-000047880000}"/>
    <cellStyle name="Normal 35 7" xfId="3009" xr:uid="{00000000-0005-0000-0000-000048880000}"/>
    <cellStyle name="Normal 35 7 2" xfId="3010" xr:uid="{00000000-0005-0000-0000-000049880000}"/>
    <cellStyle name="Normal 35 7 2 2" xfId="3011" xr:uid="{00000000-0005-0000-0000-00004A880000}"/>
    <cellStyle name="Normal 35 7 2 2 2" xfId="3012" xr:uid="{00000000-0005-0000-0000-00004B880000}"/>
    <cellStyle name="Normal 35 7 2 3" xfId="3013" xr:uid="{00000000-0005-0000-0000-00004C880000}"/>
    <cellStyle name="Normal 35 7 3" xfId="3014" xr:uid="{00000000-0005-0000-0000-00004D880000}"/>
    <cellStyle name="Normal 35 7 3 2" xfId="3015" xr:uid="{00000000-0005-0000-0000-00004E880000}"/>
    <cellStyle name="Normal 35 7 4" xfId="3016" xr:uid="{00000000-0005-0000-0000-00004F880000}"/>
    <cellStyle name="Normal 35 8" xfId="3017" xr:uid="{00000000-0005-0000-0000-000050880000}"/>
    <cellStyle name="Normal 35 8 2" xfId="3018" xr:uid="{00000000-0005-0000-0000-000051880000}"/>
    <cellStyle name="Normal 35 8 2 2" xfId="3019" xr:uid="{00000000-0005-0000-0000-000052880000}"/>
    <cellStyle name="Normal 35 8 2 2 2" xfId="3020" xr:uid="{00000000-0005-0000-0000-000053880000}"/>
    <cellStyle name="Normal 35 8 2 3" xfId="3021" xr:uid="{00000000-0005-0000-0000-000054880000}"/>
    <cellStyle name="Normal 35 8 3" xfId="3022" xr:uid="{00000000-0005-0000-0000-000055880000}"/>
    <cellStyle name="Normal 35 8 3 2" xfId="3023" xr:uid="{00000000-0005-0000-0000-000056880000}"/>
    <cellStyle name="Normal 35 8 4" xfId="3024" xr:uid="{00000000-0005-0000-0000-000057880000}"/>
    <cellStyle name="Normal 35 9" xfId="3025" xr:uid="{00000000-0005-0000-0000-000058880000}"/>
    <cellStyle name="Normal 35 9 2" xfId="3026" xr:uid="{00000000-0005-0000-0000-000059880000}"/>
    <cellStyle name="Normal 35 9 2 2" xfId="3027" xr:uid="{00000000-0005-0000-0000-00005A880000}"/>
    <cellStyle name="Normal 35 9 3" xfId="3028" xr:uid="{00000000-0005-0000-0000-00005B880000}"/>
    <cellStyle name="Normal 36" xfId="3029" xr:uid="{00000000-0005-0000-0000-00005C880000}"/>
    <cellStyle name="Normal 36 2" xfId="3030" xr:uid="{00000000-0005-0000-0000-00005D880000}"/>
    <cellStyle name="Normal 37" xfId="3031" xr:uid="{00000000-0005-0000-0000-00005E880000}"/>
    <cellStyle name="Normal 37 2" xfId="3032" xr:uid="{00000000-0005-0000-0000-00005F880000}"/>
    <cellStyle name="Normal 38" xfId="3033" xr:uid="{00000000-0005-0000-0000-000060880000}"/>
    <cellStyle name="Normal 38 2" xfId="3034" xr:uid="{00000000-0005-0000-0000-000061880000}"/>
    <cellStyle name="Normal 38 2 2" xfId="3035" xr:uid="{00000000-0005-0000-0000-000062880000}"/>
    <cellStyle name="Normal 38 2 2 2" xfId="3036" xr:uid="{00000000-0005-0000-0000-000063880000}"/>
    <cellStyle name="Normal 38 2 3" xfId="3037" xr:uid="{00000000-0005-0000-0000-000064880000}"/>
    <cellStyle name="Normal 38 3" xfId="3038" xr:uid="{00000000-0005-0000-0000-000065880000}"/>
    <cellStyle name="Normal 38 3 2" xfId="3039" xr:uid="{00000000-0005-0000-0000-000066880000}"/>
    <cellStyle name="Normal 38 4" xfId="3040" xr:uid="{00000000-0005-0000-0000-000067880000}"/>
    <cellStyle name="Normal 38 4 2" xfId="3041" xr:uid="{00000000-0005-0000-0000-000068880000}"/>
    <cellStyle name="Normal 38 5" xfId="3042" xr:uid="{00000000-0005-0000-0000-000069880000}"/>
    <cellStyle name="Normal 39" xfId="3043" xr:uid="{00000000-0005-0000-0000-00006A880000}"/>
    <cellStyle name="Normal 39 2" xfId="3044" xr:uid="{00000000-0005-0000-0000-00006B880000}"/>
    <cellStyle name="Normal 4" xfId="5" xr:uid="{00000000-0005-0000-0000-00006C880000}"/>
    <cellStyle name="Normal 4 10" xfId="3046" xr:uid="{00000000-0005-0000-0000-00006D880000}"/>
    <cellStyle name="Normal 4 11" xfId="3047" xr:uid="{00000000-0005-0000-0000-00006E880000}"/>
    <cellStyle name="Normal 4 12" xfId="3048" xr:uid="{00000000-0005-0000-0000-00006F880000}"/>
    <cellStyle name="Normal 4 12 2" xfId="3049" xr:uid="{00000000-0005-0000-0000-000070880000}"/>
    <cellStyle name="Normal 4 13" xfId="3050" xr:uid="{00000000-0005-0000-0000-000071880000}"/>
    <cellStyle name="Normal 4 13 2" xfId="3051" xr:uid="{00000000-0005-0000-0000-000072880000}"/>
    <cellStyle name="Normal 4 14" xfId="3704" xr:uid="{00000000-0005-0000-0000-000073880000}"/>
    <cellStyle name="Normal 4 15" xfId="3045" xr:uid="{00000000-0005-0000-0000-000074880000}"/>
    <cellStyle name="Normal 4 16" xfId="9278" xr:uid="{00000000-0005-0000-0000-000075880000}"/>
    <cellStyle name="Normal 4 17" xfId="383" xr:uid="{00000000-0005-0000-0000-000076880000}"/>
    <cellStyle name="Normal 4 18" xfId="22035" xr:uid="{00000000-0005-0000-0000-000077880000}"/>
    <cellStyle name="Normal 4 2" xfId="98" xr:uid="{00000000-0005-0000-0000-000078880000}"/>
    <cellStyle name="Normal 4 2 10" xfId="3053" xr:uid="{00000000-0005-0000-0000-000079880000}"/>
    <cellStyle name="Normal 4 2 10 2" xfId="4235" xr:uid="{00000000-0005-0000-0000-00007A880000}"/>
    <cellStyle name="Normal 4 2 10 2 2" xfId="5850" xr:uid="{00000000-0005-0000-0000-00007B880000}"/>
    <cellStyle name="Normal 4 2 10 2 2 2" xfId="8935" xr:uid="{00000000-0005-0000-0000-00007C880000}"/>
    <cellStyle name="Normal 4 2 10 2 2 2 2" xfId="15127" xr:uid="{00000000-0005-0000-0000-00007D880000}"/>
    <cellStyle name="Normal 4 2 10 2 2 2 2 2" xfId="34087" xr:uid="{00000000-0005-0000-0000-00007E880000}"/>
    <cellStyle name="Normal 4 2 10 2 2 2 2 3" xfId="52551" xr:uid="{00000000-0005-0000-0000-00007F880000}"/>
    <cellStyle name="Normal 4 2 10 2 2 2 3" xfId="21279" xr:uid="{00000000-0005-0000-0000-000080880000}"/>
    <cellStyle name="Normal 4 2 10 2 2 2 3 2" xfId="40239" xr:uid="{00000000-0005-0000-0000-000081880000}"/>
    <cellStyle name="Normal 4 2 10 2 2 2 3 3" xfId="58703" xr:uid="{00000000-0005-0000-0000-000082880000}"/>
    <cellStyle name="Normal 4 2 10 2 2 2 4" xfId="27934" xr:uid="{00000000-0005-0000-0000-000083880000}"/>
    <cellStyle name="Normal 4 2 10 2 2 2 5" xfId="46398" xr:uid="{00000000-0005-0000-0000-000084880000}"/>
    <cellStyle name="Normal 4 2 10 2 2 3" xfId="12061" xr:uid="{00000000-0005-0000-0000-000085880000}"/>
    <cellStyle name="Normal 4 2 10 2 2 3 2" xfId="31021" xr:uid="{00000000-0005-0000-0000-000086880000}"/>
    <cellStyle name="Normal 4 2 10 2 2 3 3" xfId="49485" xr:uid="{00000000-0005-0000-0000-000087880000}"/>
    <cellStyle name="Normal 4 2 10 2 2 4" xfId="18213" xr:uid="{00000000-0005-0000-0000-000088880000}"/>
    <cellStyle name="Normal 4 2 10 2 2 4 2" xfId="37173" xr:uid="{00000000-0005-0000-0000-000089880000}"/>
    <cellStyle name="Normal 4 2 10 2 2 4 3" xfId="55637" xr:uid="{00000000-0005-0000-0000-00008A880000}"/>
    <cellStyle name="Normal 4 2 10 2 2 5" xfId="24868" xr:uid="{00000000-0005-0000-0000-00008B880000}"/>
    <cellStyle name="Normal 4 2 10 2 2 6" xfId="43332" xr:uid="{00000000-0005-0000-0000-00008C880000}"/>
    <cellStyle name="Normal 4 2 10 2 3" xfId="7400" xr:uid="{00000000-0005-0000-0000-00008D880000}"/>
    <cellStyle name="Normal 4 2 10 2 3 2" xfId="13593" xr:uid="{00000000-0005-0000-0000-00008E880000}"/>
    <cellStyle name="Normal 4 2 10 2 3 2 2" xfId="32553" xr:uid="{00000000-0005-0000-0000-00008F880000}"/>
    <cellStyle name="Normal 4 2 10 2 3 2 3" xfId="51017" xr:uid="{00000000-0005-0000-0000-000090880000}"/>
    <cellStyle name="Normal 4 2 10 2 3 3" xfId="19745" xr:uid="{00000000-0005-0000-0000-000091880000}"/>
    <cellStyle name="Normal 4 2 10 2 3 3 2" xfId="38705" xr:uid="{00000000-0005-0000-0000-000092880000}"/>
    <cellStyle name="Normal 4 2 10 2 3 3 3" xfId="57169" xr:uid="{00000000-0005-0000-0000-000093880000}"/>
    <cellStyle name="Normal 4 2 10 2 3 4" xfId="26400" xr:uid="{00000000-0005-0000-0000-000094880000}"/>
    <cellStyle name="Normal 4 2 10 2 3 5" xfId="44864" xr:uid="{00000000-0005-0000-0000-000095880000}"/>
    <cellStyle name="Normal 4 2 10 2 4" xfId="10527" xr:uid="{00000000-0005-0000-0000-000096880000}"/>
    <cellStyle name="Normal 4 2 10 2 4 2" xfId="29487" xr:uid="{00000000-0005-0000-0000-000097880000}"/>
    <cellStyle name="Normal 4 2 10 2 4 3" xfId="47951" xr:uid="{00000000-0005-0000-0000-000098880000}"/>
    <cellStyle name="Normal 4 2 10 2 5" xfId="16679" xr:uid="{00000000-0005-0000-0000-000099880000}"/>
    <cellStyle name="Normal 4 2 10 2 5 2" xfId="35639" xr:uid="{00000000-0005-0000-0000-00009A880000}"/>
    <cellStyle name="Normal 4 2 10 2 5 3" xfId="54103" xr:uid="{00000000-0005-0000-0000-00009B880000}"/>
    <cellStyle name="Normal 4 2 10 2 6" xfId="23334" xr:uid="{00000000-0005-0000-0000-00009C880000}"/>
    <cellStyle name="Normal 4 2 10 2 7" xfId="41798" xr:uid="{00000000-0005-0000-0000-00009D880000}"/>
    <cellStyle name="Normal 4 2 10 3" xfId="5068" xr:uid="{00000000-0005-0000-0000-00009E880000}"/>
    <cellStyle name="Normal 4 2 10 3 2" xfId="8166" xr:uid="{00000000-0005-0000-0000-00009F880000}"/>
    <cellStyle name="Normal 4 2 10 3 2 2" xfId="14358" xr:uid="{00000000-0005-0000-0000-0000A0880000}"/>
    <cellStyle name="Normal 4 2 10 3 2 2 2" xfId="33318" xr:uid="{00000000-0005-0000-0000-0000A1880000}"/>
    <cellStyle name="Normal 4 2 10 3 2 2 3" xfId="51782" xr:uid="{00000000-0005-0000-0000-0000A2880000}"/>
    <cellStyle name="Normal 4 2 10 3 2 3" xfId="20510" xr:uid="{00000000-0005-0000-0000-0000A3880000}"/>
    <cellStyle name="Normal 4 2 10 3 2 3 2" xfId="39470" xr:uid="{00000000-0005-0000-0000-0000A4880000}"/>
    <cellStyle name="Normal 4 2 10 3 2 3 3" xfId="57934" xr:uid="{00000000-0005-0000-0000-0000A5880000}"/>
    <cellStyle name="Normal 4 2 10 3 2 4" xfId="27165" xr:uid="{00000000-0005-0000-0000-0000A6880000}"/>
    <cellStyle name="Normal 4 2 10 3 2 5" xfId="45629" xr:uid="{00000000-0005-0000-0000-0000A7880000}"/>
    <cellStyle name="Normal 4 2 10 3 3" xfId="11292" xr:uid="{00000000-0005-0000-0000-0000A8880000}"/>
    <cellStyle name="Normal 4 2 10 3 3 2" xfId="30252" xr:uid="{00000000-0005-0000-0000-0000A9880000}"/>
    <cellStyle name="Normal 4 2 10 3 3 3" xfId="48716" xr:uid="{00000000-0005-0000-0000-0000AA880000}"/>
    <cellStyle name="Normal 4 2 10 3 4" xfId="17444" xr:uid="{00000000-0005-0000-0000-0000AB880000}"/>
    <cellStyle name="Normal 4 2 10 3 4 2" xfId="36404" xr:uid="{00000000-0005-0000-0000-0000AC880000}"/>
    <cellStyle name="Normal 4 2 10 3 4 3" xfId="54868" xr:uid="{00000000-0005-0000-0000-0000AD880000}"/>
    <cellStyle name="Normal 4 2 10 3 5" xfId="24099" xr:uid="{00000000-0005-0000-0000-0000AE880000}"/>
    <cellStyle name="Normal 4 2 10 3 6" xfId="42563" xr:uid="{00000000-0005-0000-0000-0000AF880000}"/>
    <cellStyle name="Normal 4 2 10 4" xfId="6631" xr:uid="{00000000-0005-0000-0000-0000B0880000}"/>
    <cellStyle name="Normal 4 2 10 4 2" xfId="12824" xr:uid="{00000000-0005-0000-0000-0000B1880000}"/>
    <cellStyle name="Normal 4 2 10 4 2 2" xfId="31784" xr:uid="{00000000-0005-0000-0000-0000B2880000}"/>
    <cellStyle name="Normal 4 2 10 4 2 3" xfId="50248" xr:uid="{00000000-0005-0000-0000-0000B3880000}"/>
    <cellStyle name="Normal 4 2 10 4 3" xfId="18976" xr:uid="{00000000-0005-0000-0000-0000B4880000}"/>
    <cellStyle name="Normal 4 2 10 4 3 2" xfId="37936" xr:uid="{00000000-0005-0000-0000-0000B5880000}"/>
    <cellStyle name="Normal 4 2 10 4 3 3" xfId="56400" xr:uid="{00000000-0005-0000-0000-0000B6880000}"/>
    <cellStyle name="Normal 4 2 10 4 4" xfId="25631" xr:uid="{00000000-0005-0000-0000-0000B7880000}"/>
    <cellStyle name="Normal 4 2 10 4 5" xfId="44095" xr:uid="{00000000-0005-0000-0000-0000B8880000}"/>
    <cellStyle name="Normal 4 2 10 5" xfId="9758" xr:uid="{00000000-0005-0000-0000-0000B9880000}"/>
    <cellStyle name="Normal 4 2 10 5 2" xfId="28718" xr:uid="{00000000-0005-0000-0000-0000BA880000}"/>
    <cellStyle name="Normal 4 2 10 5 3" xfId="47182" xr:uid="{00000000-0005-0000-0000-0000BB880000}"/>
    <cellStyle name="Normal 4 2 10 6" xfId="15910" xr:uid="{00000000-0005-0000-0000-0000BC880000}"/>
    <cellStyle name="Normal 4 2 10 6 2" xfId="34870" xr:uid="{00000000-0005-0000-0000-0000BD880000}"/>
    <cellStyle name="Normal 4 2 10 6 3" xfId="53334" xr:uid="{00000000-0005-0000-0000-0000BE880000}"/>
    <cellStyle name="Normal 4 2 10 7" xfId="22565" xr:uid="{00000000-0005-0000-0000-0000BF880000}"/>
    <cellStyle name="Normal 4 2 10 8" xfId="41029" xr:uid="{00000000-0005-0000-0000-0000C0880000}"/>
    <cellStyle name="Normal 4 2 11" xfId="3054" xr:uid="{00000000-0005-0000-0000-0000C1880000}"/>
    <cellStyle name="Normal 4 2 11 2" xfId="4236" xr:uid="{00000000-0005-0000-0000-0000C2880000}"/>
    <cellStyle name="Normal 4 2 11 2 2" xfId="5851" xr:uid="{00000000-0005-0000-0000-0000C3880000}"/>
    <cellStyle name="Normal 4 2 11 2 2 2" xfId="8936" xr:uid="{00000000-0005-0000-0000-0000C4880000}"/>
    <cellStyle name="Normal 4 2 11 2 2 2 2" xfId="15128" xr:uid="{00000000-0005-0000-0000-0000C5880000}"/>
    <cellStyle name="Normal 4 2 11 2 2 2 2 2" xfId="34088" xr:uid="{00000000-0005-0000-0000-0000C6880000}"/>
    <cellStyle name="Normal 4 2 11 2 2 2 2 3" xfId="52552" xr:uid="{00000000-0005-0000-0000-0000C7880000}"/>
    <cellStyle name="Normal 4 2 11 2 2 2 3" xfId="21280" xr:uid="{00000000-0005-0000-0000-0000C8880000}"/>
    <cellStyle name="Normal 4 2 11 2 2 2 3 2" xfId="40240" xr:uid="{00000000-0005-0000-0000-0000C9880000}"/>
    <cellStyle name="Normal 4 2 11 2 2 2 3 3" xfId="58704" xr:uid="{00000000-0005-0000-0000-0000CA880000}"/>
    <cellStyle name="Normal 4 2 11 2 2 2 4" xfId="27935" xr:uid="{00000000-0005-0000-0000-0000CB880000}"/>
    <cellStyle name="Normal 4 2 11 2 2 2 5" xfId="46399" xr:uid="{00000000-0005-0000-0000-0000CC880000}"/>
    <cellStyle name="Normal 4 2 11 2 2 3" xfId="12062" xr:uid="{00000000-0005-0000-0000-0000CD880000}"/>
    <cellStyle name="Normal 4 2 11 2 2 3 2" xfId="31022" xr:uid="{00000000-0005-0000-0000-0000CE880000}"/>
    <cellStyle name="Normal 4 2 11 2 2 3 3" xfId="49486" xr:uid="{00000000-0005-0000-0000-0000CF880000}"/>
    <cellStyle name="Normal 4 2 11 2 2 4" xfId="18214" xr:uid="{00000000-0005-0000-0000-0000D0880000}"/>
    <cellStyle name="Normal 4 2 11 2 2 4 2" xfId="37174" xr:uid="{00000000-0005-0000-0000-0000D1880000}"/>
    <cellStyle name="Normal 4 2 11 2 2 4 3" xfId="55638" xr:uid="{00000000-0005-0000-0000-0000D2880000}"/>
    <cellStyle name="Normal 4 2 11 2 2 5" xfId="24869" xr:uid="{00000000-0005-0000-0000-0000D3880000}"/>
    <cellStyle name="Normal 4 2 11 2 2 6" xfId="43333" xr:uid="{00000000-0005-0000-0000-0000D4880000}"/>
    <cellStyle name="Normal 4 2 11 2 3" xfId="7401" xr:uid="{00000000-0005-0000-0000-0000D5880000}"/>
    <cellStyle name="Normal 4 2 11 2 3 2" xfId="13594" xr:uid="{00000000-0005-0000-0000-0000D6880000}"/>
    <cellStyle name="Normal 4 2 11 2 3 2 2" xfId="32554" xr:uid="{00000000-0005-0000-0000-0000D7880000}"/>
    <cellStyle name="Normal 4 2 11 2 3 2 3" xfId="51018" xr:uid="{00000000-0005-0000-0000-0000D8880000}"/>
    <cellStyle name="Normal 4 2 11 2 3 3" xfId="19746" xr:uid="{00000000-0005-0000-0000-0000D9880000}"/>
    <cellStyle name="Normal 4 2 11 2 3 3 2" xfId="38706" xr:uid="{00000000-0005-0000-0000-0000DA880000}"/>
    <cellStyle name="Normal 4 2 11 2 3 3 3" xfId="57170" xr:uid="{00000000-0005-0000-0000-0000DB880000}"/>
    <cellStyle name="Normal 4 2 11 2 3 4" xfId="26401" xr:uid="{00000000-0005-0000-0000-0000DC880000}"/>
    <cellStyle name="Normal 4 2 11 2 3 5" xfId="44865" xr:uid="{00000000-0005-0000-0000-0000DD880000}"/>
    <cellStyle name="Normal 4 2 11 2 4" xfId="10528" xr:uid="{00000000-0005-0000-0000-0000DE880000}"/>
    <cellStyle name="Normal 4 2 11 2 4 2" xfId="29488" xr:uid="{00000000-0005-0000-0000-0000DF880000}"/>
    <cellStyle name="Normal 4 2 11 2 4 3" xfId="47952" xr:uid="{00000000-0005-0000-0000-0000E0880000}"/>
    <cellStyle name="Normal 4 2 11 2 5" xfId="16680" xr:uid="{00000000-0005-0000-0000-0000E1880000}"/>
    <cellStyle name="Normal 4 2 11 2 5 2" xfId="35640" xr:uid="{00000000-0005-0000-0000-0000E2880000}"/>
    <cellStyle name="Normal 4 2 11 2 5 3" xfId="54104" xr:uid="{00000000-0005-0000-0000-0000E3880000}"/>
    <cellStyle name="Normal 4 2 11 2 6" xfId="23335" xr:uid="{00000000-0005-0000-0000-0000E4880000}"/>
    <cellStyle name="Normal 4 2 11 2 7" xfId="41799" xr:uid="{00000000-0005-0000-0000-0000E5880000}"/>
    <cellStyle name="Normal 4 2 11 3" xfId="5069" xr:uid="{00000000-0005-0000-0000-0000E6880000}"/>
    <cellStyle name="Normal 4 2 11 3 2" xfId="8167" xr:uid="{00000000-0005-0000-0000-0000E7880000}"/>
    <cellStyle name="Normal 4 2 11 3 2 2" xfId="14359" xr:uid="{00000000-0005-0000-0000-0000E8880000}"/>
    <cellStyle name="Normal 4 2 11 3 2 2 2" xfId="33319" xr:uid="{00000000-0005-0000-0000-0000E9880000}"/>
    <cellStyle name="Normal 4 2 11 3 2 2 3" xfId="51783" xr:uid="{00000000-0005-0000-0000-0000EA880000}"/>
    <cellStyle name="Normal 4 2 11 3 2 3" xfId="20511" xr:uid="{00000000-0005-0000-0000-0000EB880000}"/>
    <cellStyle name="Normal 4 2 11 3 2 3 2" xfId="39471" xr:uid="{00000000-0005-0000-0000-0000EC880000}"/>
    <cellStyle name="Normal 4 2 11 3 2 3 3" xfId="57935" xr:uid="{00000000-0005-0000-0000-0000ED880000}"/>
    <cellStyle name="Normal 4 2 11 3 2 4" xfId="27166" xr:uid="{00000000-0005-0000-0000-0000EE880000}"/>
    <cellStyle name="Normal 4 2 11 3 2 5" xfId="45630" xr:uid="{00000000-0005-0000-0000-0000EF880000}"/>
    <cellStyle name="Normal 4 2 11 3 3" xfId="11293" xr:uid="{00000000-0005-0000-0000-0000F0880000}"/>
    <cellStyle name="Normal 4 2 11 3 3 2" xfId="30253" xr:uid="{00000000-0005-0000-0000-0000F1880000}"/>
    <cellStyle name="Normal 4 2 11 3 3 3" xfId="48717" xr:uid="{00000000-0005-0000-0000-0000F2880000}"/>
    <cellStyle name="Normal 4 2 11 3 4" xfId="17445" xr:uid="{00000000-0005-0000-0000-0000F3880000}"/>
    <cellStyle name="Normal 4 2 11 3 4 2" xfId="36405" xr:uid="{00000000-0005-0000-0000-0000F4880000}"/>
    <cellStyle name="Normal 4 2 11 3 4 3" xfId="54869" xr:uid="{00000000-0005-0000-0000-0000F5880000}"/>
    <cellStyle name="Normal 4 2 11 3 5" xfId="24100" xr:uid="{00000000-0005-0000-0000-0000F6880000}"/>
    <cellStyle name="Normal 4 2 11 3 6" xfId="42564" xr:uid="{00000000-0005-0000-0000-0000F7880000}"/>
    <cellStyle name="Normal 4 2 11 4" xfId="6632" xr:uid="{00000000-0005-0000-0000-0000F8880000}"/>
    <cellStyle name="Normal 4 2 11 4 2" xfId="12825" xr:uid="{00000000-0005-0000-0000-0000F9880000}"/>
    <cellStyle name="Normal 4 2 11 4 2 2" xfId="31785" xr:uid="{00000000-0005-0000-0000-0000FA880000}"/>
    <cellStyle name="Normal 4 2 11 4 2 3" xfId="50249" xr:uid="{00000000-0005-0000-0000-0000FB880000}"/>
    <cellStyle name="Normal 4 2 11 4 3" xfId="18977" xr:uid="{00000000-0005-0000-0000-0000FC880000}"/>
    <cellStyle name="Normal 4 2 11 4 3 2" xfId="37937" xr:uid="{00000000-0005-0000-0000-0000FD880000}"/>
    <cellStyle name="Normal 4 2 11 4 3 3" xfId="56401" xr:uid="{00000000-0005-0000-0000-0000FE880000}"/>
    <cellStyle name="Normal 4 2 11 4 4" xfId="25632" xr:uid="{00000000-0005-0000-0000-0000FF880000}"/>
    <cellStyle name="Normal 4 2 11 4 5" xfId="44096" xr:uid="{00000000-0005-0000-0000-000000890000}"/>
    <cellStyle name="Normal 4 2 11 5" xfId="9759" xr:uid="{00000000-0005-0000-0000-000001890000}"/>
    <cellStyle name="Normal 4 2 11 5 2" xfId="28719" xr:uid="{00000000-0005-0000-0000-000002890000}"/>
    <cellStyle name="Normal 4 2 11 5 3" xfId="47183" xr:uid="{00000000-0005-0000-0000-000003890000}"/>
    <cellStyle name="Normal 4 2 11 6" xfId="15911" xr:uid="{00000000-0005-0000-0000-000004890000}"/>
    <cellStyle name="Normal 4 2 11 6 2" xfId="34871" xr:uid="{00000000-0005-0000-0000-000005890000}"/>
    <cellStyle name="Normal 4 2 11 6 3" xfId="53335" xr:uid="{00000000-0005-0000-0000-000006890000}"/>
    <cellStyle name="Normal 4 2 11 7" xfId="22566" xr:uid="{00000000-0005-0000-0000-000007890000}"/>
    <cellStyle name="Normal 4 2 11 8" xfId="41030" xr:uid="{00000000-0005-0000-0000-000008890000}"/>
    <cellStyle name="Normal 4 2 12" xfId="3055" xr:uid="{00000000-0005-0000-0000-000009890000}"/>
    <cellStyle name="Normal 4 2 12 2" xfId="4237" xr:uid="{00000000-0005-0000-0000-00000A890000}"/>
    <cellStyle name="Normal 4 2 12 2 2" xfId="5852" xr:uid="{00000000-0005-0000-0000-00000B890000}"/>
    <cellStyle name="Normal 4 2 12 2 2 2" xfId="8937" xr:uid="{00000000-0005-0000-0000-00000C890000}"/>
    <cellStyle name="Normal 4 2 12 2 2 2 2" xfId="15129" xr:uid="{00000000-0005-0000-0000-00000D890000}"/>
    <cellStyle name="Normal 4 2 12 2 2 2 2 2" xfId="34089" xr:uid="{00000000-0005-0000-0000-00000E890000}"/>
    <cellStyle name="Normal 4 2 12 2 2 2 2 3" xfId="52553" xr:uid="{00000000-0005-0000-0000-00000F890000}"/>
    <cellStyle name="Normal 4 2 12 2 2 2 3" xfId="21281" xr:uid="{00000000-0005-0000-0000-000010890000}"/>
    <cellStyle name="Normal 4 2 12 2 2 2 3 2" xfId="40241" xr:uid="{00000000-0005-0000-0000-000011890000}"/>
    <cellStyle name="Normal 4 2 12 2 2 2 3 3" xfId="58705" xr:uid="{00000000-0005-0000-0000-000012890000}"/>
    <cellStyle name="Normal 4 2 12 2 2 2 4" xfId="27936" xr:uid="{00000000-0005-0000-0000-000013890000}"/>
    <cellStyle name="Normal 4 2 12 2 2 2 5" xfId="46400" xr:uid="{00000000-0005-0000-0000-000014890000}"/>
    <cellStyle name="Normal 4 2 12 2 2 3" xfId="12063" xr:uid="{00000000-0005-0000-0000-000015890000}"/>
    <cellStyle name="Normal 4 2 12 2 2 3 2" xfId="31023" xr:uid="{00000000-0005-0000-0000-000016890000}"/>
    <cellStyle name="Normal 4 2 12 2 2 3 3" xfId="49487" xr:uid="{00000000-0005-0000-0000-000017890000}"/>
    <cellStyle name="Normal 4 2 12 2 2 4" xfId="18215" xr:uid="{00000000-0005-0000-0000-000018890000}"/>
    <cellStyle name="Normal 4 2 12 2 2 4 2" xfId="37175" xr:uid="{00000000-0005-0000-0000-000019890000}"/>
    <cellStyle name="Normal 4 2 12 2 2 4 3" xfId="55639" xr:uid="{00000000-0005-0000-0000-00001A890000}"/>
    <cellStyle name="Normal 4 2 12 2 2 5" xfId="24870" xr:uid="{00000000-0005-0000-0000-00001B890000}"/>
    <cellStyle name="Normal 4 2 12 2 2 6" xfId="43334" xr:uid="{00000000-0005-0000-0000-00001C890000}"/>
    <cellStyle name="Normal 4 2 12 2 3" xfId="7402" xr:uid="{00000000-0005-0000-0000-00001D890000}"/>
    <cellStyle name="Normal 4 2 12 2 3 2" xfId="13595" xr:uid="{00000000-0005-0000-0000-00001E890000}"/>
    <cellStyle name="Normal 4 2 12 2 3 2 2" xfId="32555" xr:uid="{00000000-0005-0000-0000-00001F890000}"/>
    <cellStyle name="Normal 4 2 12 2 3 2 3" xfId="51019" xr:uid="{00000000-0005-0000-0000-000020890000}"/>
    <cellStyle name="Normal 4 2 12 2 3 3" xfId="19747" xr:uid="{00000000-0005-0000-0000-000021890000}"/>
    <cellStyle name="Normal 4 2 12 2 3 3 2" xfId="38707" xr:uid="{00000000-0005-0000-0000-000022890000}"/>
    <cellStyle name="Normal 4 2 12 2 3 3 3" xfId="57171" xr:uid="{00000000-0005-0000-0000-000023890000}"/>
    <cellStyle name="Normal 4 2 12 2 3 4" xfId="26402" xr:uid="{00000000-0005-0000-0000-000024890000}"/>
    <cellStyle name="Normal 4 2 12 2 3 5" xfId="44866" xr:uid="{00000000-0005-0000-0000-000025890000}"/>
    <cellStyle name="Normal 4 2 12 2 4" xfId="10529" xr:uid="{00000000-0005-0000-0000-000026890000}"/>
    <cellStyle name="Normal 4 2 12 2 4 2" xfId="29489" xr:uid="{00000000-0005-0000-0000-000027890000}"/>
    <cellStyle name="Normal 4 2 12 2 4 3" xfId="47953" xr:uid="{00000000-0005-0000-0000-000028890000}"/>
    <cellStyle name="Normal 4 2 12 2 5" xfId="16681" xr:uid="{00000000-0005-0000-0000-000029890000}"/>
    <cellStyle name="Normal 4 2 12 2 5 2" xfId="35641" xr:uid="{00000000-0005-0000-0000-00002A890000}"/>
    <cellStyle name="Normal 4 2 12 2 5 3" xfId="54105" xr:uid="{00000000-0005-0000-0000-00002B890000}"/>
    <cellStyle name="Normal 4 2 12 2 6" xfId="23336" xr:uid="{00000000-0005-0000-0000-00002C890000}"/>
    <cellStyle name="Normal 4 2 12 2 7" xfId="41800" xr:uid="{00000000-0005-0000-0000-00002D890000}"/>
    <cellStyle name="Normal 4 2 12 3" xfId="5070" xr:uid="{00000000-0005-0000-0000-00002E890000}"/>
    <cellStyle name="Normal 4 2 12 3 2" xfId="8168" xr:uid="{00000000-0005-0000-0000-00002F890000}"/>
    <cellStyle name="Normal 4 2 12 3 2 2" xfId="14360" xr:uid="{00000000-0005-0000-0000-000030890000}"/>
    <cellStyle name="Normal 4 2 12 3 2 2 2" xfId="33320" xr:uid="{00000000-0005-0000-0000-000031890000}"/>
    <cellStyle name="Normal 4 2 12 3 2 2 3" xfId="51784" xr:uid="{00000000-0005-0000-0000-000032890000}"/>
    <cellStyle name="Normal 4 2 12 3 2 3" xfId="20512" xr:uid="{00000000-0005-0000-0000-000033890000}"/>
    <cellStyle name="Normal 4 2 12 3 2 3 2" xfId="39472" xr:uid="{00000000-0005-0000-0000-000034890000}"/>
    <cellStyle name="Normal 4 2 12 3 2 3 3" xfId="57936" xr:uid="{00000000-0005-0000-0000-000035890000}"/>
    <cellStyle name="Normal 4 2 12 3 2 4" xfId="27167" xr:uid="{00000000-0005-0000-0000-000036890000}"/>
    <cellStyle name="Normal 4 2 12 3 2 5" xfId="45631" xr:uid="{00000000-0005-0000-0000-000037890000}"/>
    <cellStyle name="Normal 4 2 12 3 3" xfId="11294" xr:uid="{00000000-0005-0000-0000-000038890000}"/>
    <cellStyle name="Normal 4 2 12 3 3 2" xfId="30254" xr:uid="{00000000-0005-0000-0000-000039890000}"/>
    <cellStyle name="Normal 4 2 12 3 3 3" xfId="48718" xr:uid="{00000000-0005-0000-0000-00003A890000}"/>
    <cellStyle name="Normal 4 2 12 3 4" xfId="17446" xr:uid="{00000000-0005-0000-0000-00003B890000}"/>
    <cellStyle name="Normal 4 2 12 3 4 2" xfId="36406" xr:uid="{00000000-0005-0000-0000-00003C890000}"/>
    <cellStyle name="Normal 4 2 12 3 4 3" xfId="54870" xr:uid="{00000000-0005-0000-0000-00003D890000}"/>
    <cellStyle name="Normal 4 2 12 3 5" xfId="24101" xr:uid="{00000000-0005-0000-0000-00003E890000}"/>
    <cellStyle name="Normal 4 2 12 3 6" xfId="42565" xr:uid="{00000000-0005-0000-0000-00003F890000}"/>
    <cellStyle name="Normal 4 2 12 4" xfId="6633" xr:uid="{00000000-0005-0000-0000-000040890000}"/>
    <cellStyle name="Normal 4 2 12 4 2" xfId="12826" xr:uid="{00000000-0005-0000-0000-000041890000}"/>
    <cellStyle name="Normal 4 2 12 4 2 2" xfId="31786" xr:uid="{00000000-0005-0000-0000-000042890000}"/>
    <cellStyle name="Normal 4 2 12 4 2 3" xfId="50250" xr:uid="{00000000-0005-0000-0000-000043890000}"/>
    <cellStyle name="Normal 4 2 12 4 3" xfId="18978" xr:uid="{00000000-0005-0000-0000-000044890000}"/>
    <cellStyle name="Normal 4 2 12 4 3 2" xfId="37938" xr:uid="{00000000-0005-0000-0000-000045890000}"/>
    <cellStyle name="Normal 4 2 12 4 3 3" xfId="56402" xr:uid="{00000000-0005-0000-0000-000046890000}"/>
    <cellStyle name="Normal 4 2 12 4 4" xfId="25633" xr:uid="{00000000-0005-0000-0000-000047890000}"/>
    <cellStyle name="Normal 4 2 12 4 5" xfId="44097" xr:uid="{00000000-0005-0000-0000-000048890000}"/>
    <cellStyle name="Normal 4 2 12 5" xfId="9760" xr:uid="{00000000-0005-0000-0000-000049890000}"/>
    <cellStyle name="Normal 4 2 12 5 2" xfId="28720" xr:uid="{00000000-0005-0000-0000-00004A890000}"/>
    <cellStyle name="Normal 4 2 12 5 3" xfId="47184" xr:uid="{00000000-0005-0000-0000-00004B890000}"/>
    <cellStyle name="Normal 4 2 12 6" xfId="15912" xr:uid="{00000000-0005-0000-0000-00004C890000}"/>
    <cellStyle name="Normal 4 2 12 6 2" xfId="34872" xr:uid="{00000000-0005-0000-0000-00004D890000}"/>
    <cellStyle name="Normal 4 2 12 6 3" xfId="53336" xr:uid="{00000000-0005-0000-0000-00004E890000}"/>
    <cellStyle name="Normal 4 2 12 7" xfId="22567" xr:uid="{00000000-0005-0000-0000-00004F890000}"/>
    <cellStyle name="Normal 4 2 12 8" xfId="41031" xr:uid="{00000000-0005-0000-0000-000050890000}"/>
    <cellStyle name="Normal 4 2 13" xfId="3056" xr:uid="{00000000-0005-0000-0000-000051890000}"/>
    <cellStyle name="Normal 4 2 13 2" xfId="4238" xr:uid="{00000000-0005-0000-0000-000052890000}"/>
    <cellStyle name="Normal 4 2 13 2 2" xfId="5853" xr:uid="{00000000-0005-0000-0000-000053890000}"/>
    <cellStyle name="Normal 4 2 13 2 2 2" xfId="8938" xr:uid="{00000000-0005-0000-0000-000054890000}"/>
    <cellStyle name="Normal 4 2 13 2 2 2 2" xfId="15130" xr:uid="{00000000-0005-0000-0000-000055890000}"/>
    <cellStyle name="Normal 4 2 13 2 2 2 2 2" xfId="34090" xr:uid="{00000000-0005-0000-0000-000056890000}"/>
    <cellStyle name="Normal 4 2 13 2 2 2 2 3" xfId="52554" xr:uid="{00000000-0005-0000-0000-000057890000}"/>
    <cellStyle name="Normal 4 2 13 2 2 2 3" xfId="21282" xr:uid="{00000000-0005-0000-0000-000058890000}"/>
    <cellStyle name="Normal 4 2 13 2 2 2 3 2" xfId="40242" xr:uid="{00000000-0005-0000-0000-000059890000}"/>
    <cellStyle name="Normal 4 2 13 2 2 2 3 3" xfId="58706" xr:uid="{00000000-0005-0000-0000-00005A890000}"/>
    <cellStyle name="Normal 4 2 13 2 2 2 4" xfId="27937" xr:uid="{00000000-0005-0000-0000-00005B890000}"/>
    <cellStyle name="Normal 4 2 13 2 2 2 5" xfId="46401" xr:uid="{00000000-0005-0000-0000-00005C890000}"/>
    <cellStyle name="Normal 4 2 13 2 2 3" xfId="12064" xr:uid="{00000000-0005-0000-0000-00005D890000}"/>
    <cellStyle name="Normal 4 2 13 2 2 3 2" xfId="31024" xr:uid="{00000000-0005-0000-0000-00005E890000}"/>
    <cellStyle name="Normal 4 2 13 2 2 3 3" xfId="49488" xr:uid="{00000000-0005-0000-0000-00005F890000}"/>
    <cellStyle name="Normal 4 2 13 2 2 4" xfId="18216" xr:uid="{00000000-0005-0000-0000-000060890000}"/>
    <cellStyle name="Normal 4 2 13 2 2 4 2" xfId="37176" xr:uid="{00000000-0005-0000-0000-000061890000}"/>
    <cellStyle name="Normal 4 2 13 2 2 4 3" xfId="55640" xr:uid="{00000000-0005-0000-0000-000062890000}"/>
    <cellStyle name="Normal 4 2 13 2 2 5" xfId="24871" xr:uid="{00000000-0005-0000-0000-000063890000}"/>
    <cellStyle name="Normal 4 2 13 2 2 6" xfId="43335" xr:uid="{00000000-0005-0000-0000-000064890000}"/>
    <cellStyle name="Normal 4 2 13 2 3" xfId="7403" xr:uid="{00000000-0005-0000-0000-000065890000}"/>
    <cellStyle name="Normal 4 2 13 2 3 2" xfId="13596" xr:uid="{00000000-0005-0000-0000-000066890000}"/>
    <cellStyle name="Normal 4 2 13 2 3 2 2" xfId="32556" xr:uid="{00000000-0005-0000-0000-000067890000}"/>
    <cellStyle name="Normal 4 2 13 2 3 2 3" xfId="51020" xr:uid="{00000000-0005-0000-0000-000068890000}"/>
    <cellStyle name="Normal 4 2 13 2 3 3" xfId="19748" xr:uid="{00000000-0005-0000-0000-000069890000}"/>
    <cellStyle name="Normal 4 2 13 2 3 3 2" xfId="38708" xr:uid="{00000000-0005-0000-0000-00006A890000}"/>
    <cellStyle name="Normal 4 2 13 2 3 3 3" xfId="57172" xr:uid="{00000000-0005-0000-0000-00006B890000}"/>
    <cellStyle name="Normal 4 2 13 2 3 4" xfId="26403" xr:uid="{00000000-0005-0000-0000-00006C890000}"/>
    <cellStyle name="Normal 4 2 13 2 3 5" xfId="44867" xr:uid="{00000000-0005-0000-0000-00006D890000}"/>
    <cellStyle name="Normal 4 2 13 2 4" xfId="10530" xr:uid="{00000000-0005-0000-0000-00006E890000}"/>
    <cellStyle name="Normal 4 2 13 2 4 2" xfId="29490" xr:uid="{00000000-0005-0000-0000-00006F890000}"/>
    <cellStyle name="Normal 4 2 13 2 4 3" xfId="47954" xr:uid="{00000000-0005-0000-0000-000070890000}"/>
    <cellStyle name="Normal 4 2 13 2 5" xfId="16682" xr:uid="{00000000-0005-0000-0000-000071890000}"/>
    <cellStyle name="Normal 4 2 13 2 5 2" xfId="35642" xr:uid="{00000000-0005-0000-0000-000072890000}"/>
    <cellStyle name="Normal 4 2 13 2 5 3" xfId="54106" xr:uid="{00000000-0005-0000-0000-000073890000}"/>
    <cellStyle name="Normal 4 2 13 2 6" xfId="23337" xr:uid="{00000000-0005-0000-0000-000074890000}"/>
    <cellStyle name="Normal 4 2 13 2 7" xfId="41801" xr:uid="{00000000-0005-0000-0000-000075890000}"/>
    <cellStyle name="Normal 4 2 13 3" xfId="5071" xr:uid="{00000000-0005-0000-0000-000076890000}"/>
    <cellStyle name="Normal 4 2 13 3 2" xfId="8169" xr:uid="{00000000-0005-0000-0000-000077890000}"/>
    <cellStyle name="Normal 4 2 13 3 2 2" xfId="14361" xr:uid="{00000000-0005-0000-0000-000078890000}"/>
    <cellStyle name="Normal 4 2 13 3 2 2 2" xfId="33321" xr:uid="{00000000-0005-0000-0000-000079890000}"/>
    <cellStyle name="Normal 4 2 13 3 2 2 3" xfId="51785" xr:uid="{00000000-0005-0000-0000-00007A890000}"/>
    <cellStyle name="Normal 4 2 13 3 2 3" xfId="20513" xr:uid="{00000000-0005-0000-0000-00007B890000}"/>
    <cellStyle name="Normal 4 2 13 3 2 3 2" xfId="39473" xr:uid="{00000000-0005-0000-0000-00007C890000}"/>
    <cellStyle name="Normal 4 2 13 3 2 3 3" xfId="57937" xr:uid="{00000000-0005-0000-0000-00007D890000}"/>
    <cellStyle name="Normal 4 2 13 3 2 4" xfId="27168" xr:uid="{00000000-0005-0000-0000-00007E890000}"/>
    <cellStyle name="Normal 4 2 13 3 2 5" xfId="45632" xr:uid="{00000000-0005-0000-0000-00007F890000}"/>
    <cellStyle name="Normal 4 2 13 3 3" xfId="11295" xr:uid="{00000000-0005-0000-0000-000080890000}"/>
    <cellStyle name="Normal 4 2 13 3 3 2" xfId="30255" xr:uid="{00000000-0005-0000-0000-000081890000}"/>
    <cellStyle name="Normal 4 2 13 3 3 3" xfId="48719" xr:uid="{00000000-0005-0000-0000-000082890000}"/>
    <cellStyle name="Normal 4 2 13 3 4" xfId="17447" xr:uid="{00000000-0005-0000-0000-000083890000}"/>
    <cellStyle name="Normal 4 2 13 3 4 2" xfId="36407" xr:uid="{00000000-0005-0000-0000-000084890000}"/>
    <cellStyle name="Normal 4 2 13 3 4 3" xfId="54871" xr:uid="{00000000-0005-0000-0000-000085890000}"/>
    <cellStyle name="Normal 4 2 13 3 5" xfId="24102" xr:uid="{00000000-0005-0000-0000-000086890000}"/>
    <cellStyle name="Normal 4 2 13 3 6" xfId="42566" xr:uid="{00000000-0005-0000-0000-000087890000}"/>
    <cellStyle name="Normal 4 2 13 4" xfId="6634" xr:uid="{00000000-0005-0000-0000-000088890000}"/>
    <cellStyle name="Normal 4 2 13 4 2" xfId="12827" xr:uid="{00000000-0005-0000-0000-000089890000}"/>
    <cellStyle name="Normal 4 2 13 4 2 2" xfId="31787" xr:uid="{00000000-0005-0000-0000-00008A890000}"/>
    <cellStyle name="Normal 4 2 13 4 2 3" xfId="50251" xr:uid="{00000000-0005-0000-0000-00008B890000}"/>
    <cellStyle name="Normal 4 2 13 4 3" xfId="18979" xr:uid="{00000000-0005-0000-0000-00008C890000}"/>
    <cellStyle name="Normal 4 2 13 4 3 2" xfId="37939" xr:uid="{00000000-0005-0000-0000-00008D890000}"/>
    <cellStyle name="Normal 4 2 13 4 3 3" xfId="56403" xr:uid="{00000000-0005-0000-0000-00008E890000}"/>
    <cellStyle name="Normal 4 2 13 4 4" xfId="25634" xr:uid="{00000000-0005-0000-0000-00008F890000}"/>
    <cellStyle name="Normal 4 2 13 4 5" xfId="44098" xr:uid="{00000000-0005-0000-0000-000090890000}"/>
    <cellStyle name="Normal 4 2 13 5" xfId="9761" xr:uid="{00000000-0005-0000-0000-000091890000}"/>
    <cellStyle name="Normal 4 2 13 5 2" xfId="28721" xr:uid="{00000000-0005-0000-0000-000092890000}"/>
    <cellStyle name="Normal 4 2 13 5 3" xfId="47185" xr:uid="{00000000-0005-0000-0000-000093890000}"/>
    <cellStyle name="Normal 4 2 13 6" xfId="15913" xr:uid="{00000000-0005-0000-0000-000094890000}"/>
    <cellStyle name="Normal 4 2 13 6 2" xfId="34873" xr:uid="{00000000-0005-0000-0000-000095890000}"/>
    <cellStyle name="Normal 4 2 13 6 3" xfId="53337" xr:uid="{00000000-0005-0000-0000-000096890000}"/>
    <cellStyle name="Normal 4 2 13 7" xfId="22568" xr:uid="{00000000-0005-0000-0000-000097890000}"/>
    <cellStyle name="Normal 4 2 13 8" xfId="41032" xr:uid="{00000000-0005-0000-0000-000098890000}"/>
    <cellStyle name="Normal 4 2 14" xfId="3057" xr:uid="{00000000-0005-0000-0000-000099890000}"/>
    <cellStyle name="Normal 4 2 14 2" xfId="4239" xr:uid="{00000000-0005-0000-0000-00009A890000}"/>
    <cellStyle name="Normal 4 2 14 2 2" xfId="5854" xr:uid="{00000000-0005-0000-0000-00009B890000}"/>
    <cellStyle name="Normal 4 2 14 2 2 2" xfId="8939" xr:uid="{00000000-0005-0000-0000-00009C890000}"/>
    <cellStyle name="Normal 4 2 14 2 2 2 2" xfId="15131" xr:uid="{00000000-0005-0000-0000-00009D890000}"/>
    <cellStyle name="Normal 4 2 14 2 2 2 2 2" xfId="34091" xr:uid="{00000000-0005-0000-0000-00009E890000}"/>
    <cellStyle name="Normal 4 2 14 2 2 2 2 3" xfId="52555" xr:uid="{00000000-0005-0000-0000-00009F890000}"/>
    <cellStyle name="Normal 4 2 14 2 2 2 3" xfId="21283" xr:uid="{00000000-0005-0000-0000-0000A0890000}"/>
    <cellStyle name="Normal 4 2 14 2 2 2 3 2" xfId="40243" xr:uid="{00000000-0005-0000-0000-0000A1890000}"/>
    <cellStyle name="Normal 4 2 14 2 2 2 3 3" xfId="58707" xr:uid="{00000000-0005-0000-0000-0000A2890000}"/>
    <cellStyle name="Normal 4 2 14 2 2 2 4" xfId="27938" xr:uid="{00000000-0005-0000-0000-0000A3890000}"/>
    <cellStyle name="Normal 4 2 14 2 2 2 5" xfId="46402" xr:uid="{00000000-0005-0000-0000-0000A4890000}"/>
    <cellStyle name="Normal 4 2 14 2 2 3" xfId="12065" xr:uid="{00000000-0005-0000-0000-0000A5890000}"/>
    <cellStyle name="Normal 4 2 14 2 2 3 2" xfId="31025" xr:uid="{00000000-0005-0000-0000-0000A6890000}"/>
    <cellStyle name="Normal 4 2 14 2 2 3 3" xfId="49489" xr:uid="{00000000-0005-0000-0000-0000A7890000}"/>
    <cellStyle name="Normal 4 2 14 2 2 4" xfId="18217" xr:uid="{00000000-0005-0000-0000-0000A8890000}"/>
    <cellStyle name="Normal 4 2 14 2 2 4 2" xfId="37177" xr:uid="{00000000-0005-0000-0000-0000A9890000}"/>
    <cellStyle name="Normal 4 2 14 2 2 4 3" xfId="55641" xr:uid="{00000000-0005-0000-0000-0000AA890000}"/>
    <cellStyle name="Normal 4 2 14 2 2 5" xfId="24872" xr:uid="{00000000-0005-0000-0000-0000AB890000}"/>
    <cellStyle name="Normal 4 2 14 2 2 6" xfId="43336" xr:uid="{00000000-0005-0000-0000-0000AC890000}"/>
    <cellStyle name="Normal 4 2 14 2 3" xfId="7404" xr:uid="{00000000-0005-0000-0000-0000AD890000}"/>
    <cellStyle name="Normal 4 2 14 2 3 2" xfId="13597" xr:uid="{00000000-0005-0000-0000-0000AE890000}"/>
    <cellStyle name="Normal 4 2 14 2 3 2 2" xfId="32557" xr:uid="{00000000-0005-0000-0000-0000AF890000}"/>
    <cellStyle name="Normal 4 2 14 2 3 2 3" xfId="51021" xr:uid="{00000000-0005-0000-0000-0000B0890000}"/>
    <cellStyle name="Normal 4 2 14 2 3 3" xfId="19749" xr:uid="{00000000-0005-0000-0000-0000B1890000}"/>
    <cellStyle name="Normal 4 2 14 2 3 3 2" xfId="38709" xr:uid="{00000000-0005-0000-0000-0000B2890000}"/>
    <cellStyle name="Normal 4 2 14 2 3 3 3" xfId="57173" xr:uid="{00000000-0005-0000-0000-0000B3890000}"/>
    <cellStyle name="Normal 4 2 14 2 3 4" xfId="26404" xr:uid="{00000000-0005-0000-0000-0000B4890000}"/>
    <cellStyle name="Normal 4 2 14 2 3 5" xfId="44868" xr:uid="{00000000-0005-0000-0000-0000B5890000}"/>
    <cellStyle name="Normal 4 2 14 2 4" xfId="10531" xr:uid="{00000000-0005-0000-0000-0000B6890000}"/>
    <cellStyle name="Normal 4 2 14 2 4 2" xfId="29491" xr:uid="{00000000-0005-0000-0000-0000B7890000}"/>
    <cellStyle name="Normal 4 2 14 2 4 3" xfId="47955" xr:uid="{00000000-0005-0000-0000-0000B8890000}"/>
    <cellStyle name="Normal 4 2 14 2 5" xfId="16683" xr:uid="{00000000-0005-0000-0000-0000B9890000}"/>
    <cellStyle name="Normal 4 2 14 2 5 2" xfId="35643" xr:uid="{00000000-0005-0000-0000-0000BA890000}"/>
    <cellStyle name="Normal 4 2 14 2 5 3" xfId="54107" xr:uid="{00000000-0005-0000-0000-0000BB890000}"/>
    <cellStyle name="Normal 4 2 14 2 6" xfId="23338" xr:uid="{00000000-0005-0000-0000-0000BC890000}"/>
    <cellStyle name="Normal 4 2 14 2 7" xfId="41802" xr:uid="{00000000-0005-0000-0000-0000BD890000}"/>
    <cellStyle name="Normal 4 2 14 3" xfId="5072" xr:uid="{00000000-0005-0000-0000-0000BE890000}"/>
    <cellStyle name="Normal 4 2 14 3 2" xfId="8170" xr:uid="{00000000-0005-0000-0000-0000BF890000}"/>
    <cellStyle name="Normal 4 2 14 3 2 2" xfId="14362" xr:uid="{00000000-0005-0000-0000-0000C0890000}"/>
    <cellStyle name="Normal 4 2 14 3 2 2 2" xfId="33322" xr:uid="{00000000-0005-0000-0000-0000C1890000}"/>
    <cellStyle name="Normal 4 2 14 3 2 2 3" xfId="51786" xr:uid="{00000000-0005-0000-0000-0000C2890000}"/>
    <cellStyle name="Normal 4 2 14 3 2 3" xfId="20514" xr:uid="{00000000-0005-0000-0000-0000C3890000}"/>
    <cellStyle name="Normal 4 2 14 3 2 3 2" xfId="39474" xr:uid="{00000000-0005-0000-0000-0000C4890000}"/>
    <cellStyle name="Normal 4 2 14 3 2 3 3" xfId="57938" xr:uid="{00000000-0005-0000-0000-0000C5890000}"/>
    <cellStyle name="Normal 4 2 14 3 2 4" xfId="27169" xr:uid="{00000000-0005-0000-0000-0000C6890000}"/>
    <cellStyle name="Normal 4 2 14 3 2 5" xfId="45633" xr:uid="{00000000-0005-0000-0000-0000C7890000}"/>
    <cellStyle name="Normal 4 2 14 3 3" xfId="11296" xr:uid="{00000000-0005-0000-0000-0000C8890000}"/>
    <cellStyle name="Normal 4 2 14 3 3 2" xfId="30256" xr:uid="{00000000-0005-0000-0000-0000C9890000}"/>
    <cellStyle name="Normal 4 2 14 3 3 3" xfId="48720" xr:uid="{00000000-0005-0000-0000-0000CA890000}"/>
    <cellStyle name="Normal 4 2 14 3 4" xfId="17448" xr:uid="{00000000-0005-0000-0000-0000CB890000}"/>
    <cellStyle name="Normal 4 2 14 3 4 2" xfId="36408" xr:uid="{00000000-0005-0000-0000-0000CC890000}"/>
    <cellStyle name="Normal 4 2 14 3 4 3" xfId="54872" xr:uid="{00000000-0005-0000-0000-0000CD890000}"/>
    <cellStyle name="Normal 4 2 14 3 5" xfId="24103" xr:uid="{00000000-0005-0000-0000-0000CE890000}"/>
    <cellStyle name="Normal 4 2 14 3 6" xfId="42567" xr:uid="{00000000-0005-0000-0000-0000CF890000}"/>
    <cellStyle name="Normal 4 2 14 4" xfId="6635" xr:uid="{00000000-0005-0000-0000-0000D0890000}"/>
    <cellStyle name="Normal 4 2 14 4 2" xfId="12828" xr:uid="{00000000-0005-0000-0000-0000D1890000}"/>
    <cellStyle name="Normal 4 2 14 4 2 2" xfId="31788" xr:uid="{00000000-0005-0000-0000-0000D2890000}"/>
    <cellStyle name="Normal 4 2 14 4 2 3" xfId="50252" xr:uid="{00000000-0005-0000-0000-0000D3890000}"/>
    <cellStyle name="Normal 4 2 14 4 3" xfId="18980" xr:uid="{00000000-0005-0000-0000-0000D4890000}"/>
    <cellStyle name="Normal 4 2 14 4 3 2" xfId="37940" xr:uid="{00000000-0005-0000-0000-0000D5890000}"/>
    <cellStyle name="Normal 4 2 14 4 3 3" xfId="56404" xr:uid="{00000000-0005-0000-0000-0000D6890000}"/>
    <cellStyle name="Normal 4 2 14 4 4" xfId="25635" xr:uid="{00000000-0005-0000-0000-0000D7890000}"/>
    <cellStyle name="Normal 4 2 14 4 5" xfId="44099" xr:uid="{00000000-0005-0000-0000-0000D8890000}"/>
    <cellStyle name="Normal 4 2 14 5" xfId="9762" xr:uid="{00000000-0005-0000-0000-0000D9890000}"/>
    <cellStyle name="Normal 4 2 14 5 2" xfId="28722" xr:uid="{00000000-0005-0000-0000-0000DA890000}"/>
    <cellStyle name="Normal 4 2 14 5 3" xfId="47186" xr:uid="{00000000-0005-0000-0000-0000DB890000}"/>
    <cellStyle name="Normal 4 2 14 6" xfId="15914" xr:uid="{00000000-0005-0000-0000-0000DC890000}"/>
    <cellStyle name="Normal 4 2 14 6 2" xfId="34874" xr:uid="{00000000-0005-0000-0000-0000DD890000}"/>
    <cellStyle name="Normal 4 2 14 6 3" xfId="53338" xr:uid="{00000000-0005-0000-0000-0000DE890000}"/>
    <cellStyle name="Normal 4 2 14 7" xfId="22569" xr:uid="{00000000-0005-0000-0000-0000DF890000}"/>
    <cellStyle name="Normal 4 2 14 8" xfId="41033" xr:uid="{00000000-0005-0000-0000-0000E0890000}"/>
    <cellStyle name="Normal 4 2 15" xfId="3058" xr:uid="{00000000-0005-0000-0000-0000E1890000}"/>
    <cellStyle name="Normal 4 2 15 2" xfId="4240" xr:uid="{00000000-0005-0000-0000-0000E2890000}"/>
    <cellStyle name="Normal 4 2 15 2 2" xfId="5855" xr:uid="{00000000-0005-0000-0000-0000E3890000}"/>
    <cellStyle name="Normal 4 2 15 2 2 2" xfId="8940" xr:uid="{00000000-0005-0000-0000-0000E4890000}"/>
    <cellStyle name="Normal 4 2 15 2 2 2 2" xfId="15132" xr:uid="{00000000-0005-0000-0000-0000E5890000}"/>
    <cellStyle name="Normal 4 2 15 2 2 2 2 2" xfId="34092" xr:uid="{00000000-0005-0000-0000-0000E6890000}"/>
    <cellStyle name="Normal 4 2 15 2 2 2 2 3" xfId="52556" xr:uid="{00000000-0005-0000-0000-0000E7890000}"/>
    <cellStyle name="Normal 4 2 15 2 2 2 3" xfId="21284" xr:uid="{00000000-0005-0000-0000-0000E8890000}"/>
    <cellStyle name="Normal 4 2 15 2 2 2 3 2" xfId="40244" xr:uid="{00000000-0005-0000-0000-0000E9890000}"/>
    <cellStyle name="Normal 4 2 15 2 2 2 3 3" xfId="58708" xr:uid="{00000000-0005-0000-0000-0000EA890000}"/>
    <cellStyle name="Normal 4 2 15 2 2 2 4" xfId="27939" xr:uid="{00000000-0005-0000-0000-0000EB890000}"/>
    <cellStyle name="Normal 4 2 15 2 2 2 5" xfId="46403" xr:uid="{00000000-0005-0000-0000-0000EC890000}"/>
    <cellStyle name="Normal 4 2 15 2 2 3" xfId="12066" xr:uid="{00000000-0005-0000-0000-0000ED890000}"/>
    <cellStyle name="Normal 4 2 15 2 2 3 2" xfId="31026" xr:uid="{00000000-0005-0000-0000-0000EE890000}"/>
    <cellStyle name="Normal 4 2 15 2 2 3 3" xfId="49490" xr:uid="{00000000-0005-0000-0000-0000EF890000}"/>
    <cellStyle name="Normal 4 2 15 2 2 4" xfId="18218" xr:uid="{00000000-0005-0000-0000-0000F0890000}"/>
    <cellStyle name="Normal 4 2 15 2 2 4 2" xfId="37178" xr:uid="{00000000-0005-0000-0000-0000F1890000}"/>
    <cellStyle name="Normal 4 2 15 2 2 4 3" xfId="55642" xr:uid="{00000000-0005-0000-0000-0000F2890000}"/>
    <cellStyle name="Normal 4 2 15 2 2 5" xfId="24873" xr:uid="{00000000-0005-0000-0000-0000F3890000}"/>
    <cellStyle name="Normal 4 2 15 2 2 6" xfId="43337" xr:uid="{00000000-0005-0000-0000-0000F4890000}"/>
    <cellStyle name="Normal 4 2 15 2 3" xfId="7405" xr:uid="{00000000-0005-0000-0000-0000F5890000}"/>
    <cellStyle name="Normal 4 2 15 2 3 2" xfId="13598" xr:uid="{00000000-0005-0000-0000-0000F6890000}"/>
    <cellStyle name="Normal 4 2 15 2 3 2 2" xfId="32558" xr:uid="{00000000-0005-0000-0000-0000F7890000}"/>
    <cellStyle name="Normal 4 2 15 2 3 2 3" xfId="51022" xr:uid="{00000000-0005-0000-0000-0000F8890000}"/>
    <cellStyle name="Normal 4 2 15 2 3 3" xfId="19750" xr:uid="{00000000-0005-0000-0000-0000F9890000}"/>
    <cellStyle name="Normal 4 2 15 2 3 3 2" xfId="38710" xr:uid="{00000000-0005-0000-0000-0000FA890000}"/>
    <cellStyle name="Normal 4 2 15 2 3 3 3" xfId="57174" xr:uid="{00000000-0005-0000-0000-0000FB890000}"/>
    <cellStyle name="Normal 4 2 15 2 3 4" xfId="26405" xr:uid="{00000000-0005-0000-0000-0000FC890000}"/>
    <cellStyle name="Normal 4 2 15 2 3 5" xfId="44869" xr:uid="{00000000-0005-0000-0000-0000FD890000}"/>
    <cellStyle name="Normal 4 2 15 2 4" xfId="10532" xr:uid="{00000000-0005-0000-0000-0000FE890000}"/>
    <cellStyle name="Normal 4 2 15 2 4 2" xfId="29492" xr:uid="{00000000-0005-0000-0000-0000FF890000}"/>
    <cellStyle name="Normal 4 2 15 2 4 3" xfId="47956" xr:uid="{00000000-0005-0000-0000-0000008A0000}"/>
    <cellStyle name="Normal 4 2 15 2 5" xfId="16684" xr:uid="{00000000-0005-0000-0000-0000018A0000}"/>
    <cellStyle name="Normal 4 2 15 2 5 2" xfId="35644" xr:uid="{00000000-0005-0000-0000-0000028A0000}"/>
    <cellStyle name="Normal 4 2 15 2 5 3" xfId="54108" xr:uid="{00000000-0005-0000-0000-0000038A0000}"/>
    <cellStyle name="Normal 4 2 15 2 6" xfId="23339" xr:uid="{00000000-0005-0000-0000-0000048A0000}"/>
    <cellStyle name="Normal 4 2 15 2 7" xfId="41803" xr:uid="{00000000-0005-0000-0000-0000058A0000}"/>
    <cellStyle name="Normal 4 2 15 3" xfId="5073" xr:uid="{00000000-0005-0000-0000-0000068A0000}"/>
    <cellStyle name="Normal 4 2 15 3 2" xfId="8171" xr:uid="{00000000-0005-0000-0000-0000078A0000}"/>
    <cellStyle name="Normal 4 2 15 3 2 2" xfId="14363" xr:uid="{00000000-0005-0000-0000-0000088A0000}"/>
    <cellStyle name="Normal 4 2 15 3 2 2 2" xfId="33323" xr:uid="{00000000-0005-0000-0000-0000098A0000}"/>
    <cellStyle name="Normal 4 2 15 3 2 2 3" xfId="51787" xr:uid="{00000000-0005-0000-0000-00000A8A0000}"/>
    <cellStyle name="Normal 4 2 15 3 2 3" xfId="20515" xr:uid="{00000000-0005-0000-0000-00000B8A0000}"/>
    <cellStyle name="Normal 4 2 15 3 2 3 2" xfId="39475" xr:uid="{00000000-0005-0000-0000-00000C8A0000}"/>
    <cellStyle name="Normal 4 2 15 3 2 3 3" xfId="57939" xr:uid="{00000000-0005-0000-0000-00000D8A0000}"/>
    <cellStyle name="Normal 4 2 15 3 2 4" xfId="27170" xr:uid="{00000000-0005-0000-0000-00000E8A0000}"/>
    <cellStyle name="Normal 4 2 15 3 2 5" xfId="45634" xr:uid="{00000000-0005-0000-0000-00000F8A0000}"/>
    <cellStyle name="Normal 4 2 15 3 3" xfId="11297" xr:uid="{00000000-0005-0000-0000-0000108A0000}"/>
    <cellStyle name="Normal 4 2 15 3 3 2" xfId="30257" xr:uid="{00000000-0005-0000-0000-0000118A0000}"/>
    <cellStyle name="Normal 4 2 15 3 3 3" xfId="48721" xr:uid="{00000000-0005-0000-0000-0000128A0000}"/>
    <cellStyle name="Normal 4 2 15 3 4" xfId="17449" xr:uid="{00000000-0005-0000-0000-0000138A0000}"/>
    <cellStyle name="Normal 4 2 15 3 4 2" xfId="36409" xr:uid="{00000000-0005-0000-0000-0000148A0000}"/>
    <cellStyle name="Normal 4 2 15 3 4 3" xfId="54873" xr:uid="{00000000-0005-0000-0000-0000158A0000}"/>
    <cellStyle name="Normal 4 2 15 3 5" xfId="24104" xr:uid="{00000000-0005-0000-0000-0000168A0000}"/>
    <cellStyle name="Normal 4 2 15 3 6" xfId="42568" xr:uid="{00000000-0005-0000-0000-0000178A0000}"/>
    <cellStyle name="Normal 4 2 15 4" xfId="6636" xr:uid="{00000000-0005-0000-0000-0000188A0000}"/>
    <cellStyle name="Normal 4 2 15 4 2" xfId="12829" xr:uid="{00000000-0005-0000-0000-0000198A0000}"/>
    <cellStyle name="Normal 4 2 15 4 2 2" xfId="31789" xr:uid="{00000000-0005-0000-0000-00001A8A0000}"/>
    <cellStyle name="Normal 4 2 15 4 2 3" xfId="50253" xr:uid="{00000000-0005-0000-0000-00001B8A0000}"/>
    <cellStyle name="Normal 4 2 15 4 3" xfId="18981" xr:uid="{00000000-0005-0000-0000-00001C8A0000}"/>
    <cellStyle name="Normal 4 2 15 4 3 2" xfId="37941" xr:uid="{00000000-0005-0000-0000-00001D8A0000}"/>
    <cellStyle name="Normal 4 2 15 4 3 3" xfId="56405" xr:uid="{00000000-0005-0000-0000-00001E8A0000}"/>
    <cellStyle name="Normal 4 2 15 4 4" xfId="25636" xr:uid="{00000000-0005-0000-0000-00001F8A0000}"/>
    <cellStyle name="Normal 4 2 15 4 5" xfId="44100" xr:uid="{00000000-0005-0000-0000-0000208A0000}"/>
    <cellStyle name="Normal 4 2 15 5" xfId="9763" xr:uid="{00000000-0005-0000-0000-0000218A0000}"/>
    <cellStyle name="Normal 4 2 15 5 2" xfId="28723" xr:uid="{00000000-0005-0000-0000-0000228A0000}"/>
    <cellStyle name="Normal 4 2 15 5 3" xfId="47187" xr:uid="{00000000-0005-0000-0000-0000238A0000}"/>
    <cellStyle name="Normal 4 2 15 6" xfId="15915" xr:uid="{00000000-0005-0000-0000-0000248A0000}"/>
    <cellStyle name="Normal 4 2 15 6 2" xfId="34875" xr:uid="{00000000-0005-0000-0000-0000258A0000}"/>
    <cellStyle name="Normal 4 2 15 6 3" xfId="53339" xr:uid="{00000000-0005-0000-0000-0000268A0000}"/>
    <cellStyle name="Normal 4 2 15 7" xfId="22570" xr:uid="{00000000-0005-0000-0000-0000278A0000}"/>
    <cellStyle name="Normal 4 2 15 8" xfId="41034" xr:uid="{00000000-0005-0000-0000-0000288A0000}"/>
    <cellStyle name="Normal 4 2 16" xfId="3059" xr:uid="{00000000-0005-0000-0000-0000298A0000}"/>
    <cellStyle name="Normal 4 2 16 2" xfId="4241" xr:uid="{00000000-0005-0000-0000-00002A8A0000}"/>
    <cellStyle name="Normal 4 2 16 2 2" xfId="5856" xr:uid="{00000000-0005-0000-0000-00002B8A0000}"/>
    <cellStyle name="Normal 4 2 16 2 2 2" xfId="8941" xr:uid="{00000000-0005-0000-0000-00002C8A0000}"/>
    <cellStyle name="Normal 4 2 16 2 2 2 2" xfId="15133" xr:uid="{00000000-0005-0000-0000-00002D8A0000}"/>
    <cellStyle name="Normal 4 2 16 2 2 2 2 2" xfId="34093" xr:uid="{00000000-0005-0000-0000-00002E8A0000}"/>
    <cellStyle name="Normal 4 2 16 2 2 2 2 3" xfId="52557" xr:uid="{00000000-0005-0000-0000-00002F8A0000}"/>
    <cellStyle name="Normal 4 2 16 2 2 2 3" xfId="21285" xr:uid="{00000000-0005-0000-0000-0000308A0000}"/>
    <cellStyle name="Normal 4 2 16 2 2 2 3 2" xfId="40245" xr:uid="{00000000-0005-0000-0000-0000318A0000}"/>
    <cellStyle name="Normal 4 2 16 2 2 2 3 3" xfId="58709" xr:uid="{00000000-0005-0000-0000-0000328A0000}"/>
    <cellStyle name="Normal 4 2 16 2 2 2 4" xfId="27940" xr:uid="{00000000-0005-0000-0000-0000338A0000}"/>
    <cellStyle name="Normal 4 2 16 2 2 2 5" xfId="46404" xr:uid="{00000000-0005-0000-0000-0000348A0000}"/>
    <cellStyle name="Normal 4 2 16 2 2 3" xfId="12067" xr:uid="{00000000-0005-0000-0000-0000358A0000}"/>
    <cellStyle name="Normal 4 2 16 2 2 3 2" xfId="31027" xr:uid="{00000000-0005-0000-0000-0000368A0000}"/>
    <cellStyle name="Normal 4 2 16 2 2 3 3" xfId="49491" xr:uid="{00000000-0005-0000-0000-0000378A0000}"/>
    <cellStyle name="Normal 4 2 16 2 2 4" xfId="18219" xr:uid="{00000000-0005-0000-0000-0000388A0000}"/>
    <cellStyle name="Normal 4 2 16 2 2 4 2" xfId="37179" xr:uid="{00000000-0005-0000-0000-0000398A0000}"/>
    <cellStyle name="Normal 4 2 16 2 2 4 3" xfId="55643" xr:uid="{00000000-0005-0000-0000-00003A8A0000}"/>
    <cellStyle name="Normal 4 2 16 2 2 5" xfId="24874" xr:uid="{00000000-0005-0000-0000-00003B8A0000}"/>
    <cellStyle name="Normal 4 2 16 2 2 6" xfId="43338" xr:uid="{00000000-0005-0000-0000-00003C8A0000}"/>
    <cellStyle name="Normal 4 2 16 2 3" xfId="7406" xr:uid="{00000000-0005-0000-0000-00003D8A0000}"/>
    <cellStyle name="Normal 4 2 16 2 3 2" xfId="13599" xr:uid="{00000000-0005-0000-0000-00003E8A0000}"/>
    <cellStyle name="Normal 4 2 16 2 3 2 2" xfId="32559" xr:uid="{00000000-0005-0000-0000-00003F8A0000}"/>
    <cellStyle name="Normal 4 2 16 2 3 2 3" xfId="51023" xr:uid="{00000000-0005-0000-0000-0000408A0000}"/>
    <cellStyle name="Normal 4 2 16 2 3 3" xfId="19751" xr:uid="{00000000-0005-0000-0000-0000418A0000}"/>
    <cellStyle name="Normal 4 2 16 2 3 3 2" xfId="38711" xr:uid="{00000000-0005-0000-0000-0000428A0000}"/>
    <cellStyle name="Normal 4 2 16 2 3 3 3" xfId="57175" xr:uid="{00000000-0005-0000-0000-0000438A0000}"/>
    <cellStyle name="Normal 4 2 16 2 3 4" xfId="26406" xr:uid="{00000000-0005-0000-0000-0000448A0000}"/>
    <cellStyle name="Normal 4 2 16 2 3 5" xfId="44870" xr:uid="{00000000-0005-0000-0000-0000458A0000}"/>
    <cellStyle name="Normal 4 2 16 2 4" xfId="10533" xr:uid="{00000000-0005-0000-0000-0000468A0000}"/>
    <cellStyle name="Normal 4 2 16 2 4 2" xfId="29493" xr:uid="{00000000-0005-0000-0000-0000478A0000}"/>
    <cellStyle name="Normal 4 2 16 2 4 3" xfId="47957" xr:uid="{00000000-0005-0000-0000-0000488A0000}"/>
    <cellStyle name="Normal 4 2 16 2 5" xfId="16685" xr:uid="{00000000-0005-0000-0000-0000498A0000}"/>
    <cellStyle name="Normal 4 2 16 2 5 2" xfId="35645" xr:uid="{00000000-0005-0000-0000-00004A8A0000}"/>
    <cellStyle name="Normal 4 2 16 2 5 3" xfId="54109" xr:uid="{00000000-0005-0000-0000-00004B8A0000}"/>
    <cellStyle name="Normal 4 2 16 2 6" xfId="23340" xr:uid="{00000000-0005-0000-0000-00004C8A0000}"/>
    <cellStyle name="Normal 4 2 16 2 7" xfId="41804" xr:uid="{00000000-0005-0000-0000-00004D8A0000}"/>
    <cellStyle name="Normal 4 2 16 3" xfId="5074" xr:uid="{00000000-0005-0000-0000-00004E8A0000}"/>
    <cellStyle name="Normal 4 2 16 3 2" xfId="8172" xr:uid="{00000000-0005-0000-0000-00004F8A0000}"/>
    <cellStyle name="Normal 4 2 16 3 2 2" xfId="14364" xr:uid="{00000000-0005-0000-0000-0000508A0000}"/>
    <cellStyle name="Normal 4 2 16 3 2 2 2" xfId="33324" xr:uid="{00000000-0005-0000-0000-0000518A0000}"/>
    <cellStyle name="Normal 4 2 16 3 2 2 3" xfId="51788" xr:uid="{00000000-0005-0000-0000-0000528A0000}"/>
    <cellStyle name="Normal 4 2 16 3 2 3" xfId="20516" xr:uid="{00000000-0005-0000-0000-0000538A0000}"/>
    <cellStyle name="Normal 4 2 16 3 2 3 2" xfId="39476" xr:uid="{00000000-0005-0000-0000-0000548A0000}"/>
    <cellStyle name="Normal 4 2 16 3 2 3 3" xfId="57940" xr:uid="{00000000-0005-0000-0000-0000558A0000}"/>
    <cellStyle name="Normal 4 2 16 3 2 4" xfId="27171" xr:uid="{00000000-0005-0000-0000-0000568A0000}"/>
    <cellStyle name="Normal 4 2 16 3 2 5" xfId="45635" xr:uid="{00000000-0005-0000-0000-0000578A0000}"/>
    <cellStyle name="Normal 4 2 16 3 3" xfId="11298" xr:uid="{00000000-0005-0000-0000-0000588A0000}"/>
    <cellStyle name="Normal 4 2 16 3 3 2" xfId="30258" xr:uid="{00000000-0005-0000-0000-0000598A0000}"/>
    <cellStyle name="Normal 4 2 16 3 3 3" xfId="48722" xr:uid="{00000000-0005-0000-0000-00005A8A0000}"/>
    <cellStyle name="Normal 4 2 16 3 4" xfId="17450" xr:uid="{00000000-0005-0000-0000-00005B8A0000}"/>
    <cellStyle name="Normal 4 2 16 3 4 2" xfId="36410" xr:uid="{00000000-0005-0000-0000-00005C8A0000}"/>
    <cellStyle name="Normal 4 2 16 3 4 3" xfId="54874" xr:uid="{00000000-0005-0000-0000-00005D8A0000}"/>
    <cellStyle name="Normal 4 2 16 3 5" xfId="24105" xr:uid="{00000000-0005-0000-0000-00005E8A0000}"/>
    <cellStyle name="Normal 4 2 16 3 6" xfId="42569" xr:uid="{00000000-0005-0000-0000-00005F8A0000}"/>
    <cellStyle name="Normal 4 2 16 4" xfId="6637" xr:uid="{00000000-0005-0000-0000-0000608A0000}"/>
    <cellStyle name="Normal 4 2 16 4 2" xfId="12830" xr:uid="{00000000-0005-0000-0000-0000618A0000}"/>
    <cellStyle name="Normal 4 2 16 4 2 2" xfId="31790" xr:uid="{00000000-0005-0000-0000-0000628A0000}"/>
    <cellStyle name="Normal 4 2 16 4 2 3" xfId="50254" xr:uid="{00000000-0005-0000-0000-0000638A0000}"/>
    <cellStyle name="Normal 4 2 16 4 3" xfId="18982" xr:uid="{00000000-0005-0000-0000-0000648A0000}"/>
    <cellStyle name="Normal 4 2 16 4 3 2" xfId="37942" xr:uid="{00000000-0005-0000-0000-0000658A0000}"/>
    <cellStyle name="Normal 4 2 16 4 3 3" xfId="56406" xr:uid="{00000000-0005-0000-0000-0000668A0000}"/>
    <cellStyle name="Normal 4 2 16 4 4" xfId="25637" xr:uid="{00000000-0005-0000-0000-0000678A0000}"/>
    <cellStyle name="Normal 4 2 16 4 5" xfId="44101" xr:uid="{00000000-0005-0000-0000-0000688A0000}"/>
    <cellStyle name="Normal 4 2 16 5" xfId="9764" xr:uid="{00000000-0005-0000-0000-0000698A0000}"/>
    <cellStyle name="Normal 4 2 16 5 2" xfId="28724" xr:uid="{00000000-0005-0000-0000-00006A8A0000}"/>
    <cellStyle name="Normal 4 2 16 5 3" xfId="47188" xr:uid="{00000000-0005-0000-0000-00006B8A0000}"/>
    <cellStyle name="Normal 4 2 16 6" xfId="15916" xr:uid="{00000000-0005-0000-0000-00006C8A0000}"/>
    <cellStyle name="Normal 4 2 16 6 2" xfId="34876" xr:uid="{00000000-0005-0000-0000-00006D8A0000}"/>
    <cellStyle name="Normal 4 2 16 6 3" xfId="53340" xr:uid="{00000000-0005-0000-0000-00006E8A0000}"/>
    <cellStyle name="Normal 4 2 16 7" xfId="22571" xr:uid="{00000000-0005-0000-0000-00006F8A0000}"/>
    <cellStyle name="Normal 4 2 16 8" xfId="41035" xr:uid="{00000000-0005-0000-0000-0000708A0000}"/>
    <cellStyle name="Normal 4 2 17" xfId="3060" xr:uid="{00000000-0005-0000-0000-0000718A0000}"/>
    <cellStyle name="Normal 4 2 17 2" xfId="4242" xr:uid="{00000000-0005-0000-0000-0000728A0000}"/>
    <cellStyle name="Normal 4 2 17 2 2" xfId="5857" xr:uid="{00000000-0005-0000-0000-0000738A0000}"/>
    <cellStyle name="Normal 4 2 17 2 2 2" xfId="8942" xr:uid="{00000000-0005-0000-0000-0000748A0000}"/>
    <cellStyle name="Normal 4 2 17 2 2 2 2" xfId="15134" xr:uid="{00000000-0005-0000-0000-0000758A0000}"/>
    <cellStyle name="Normal 4 2 17 2 2 2 2 2" xfId="34094" xr:uid="{00000000-0005-0000-0000-0000768A0000}"/>
    <cellStyle name="Normal 4 2 17 2 2 2 2 3" xfId="52558" xr:uid="{00000000-0005-0000-0000-0000778A0000}"/>
    <cellStyle name="Normal 4 2 17 2 2 2 3" xfId="21286" xr:uid="{00000000-0005-0000-0000-0000788A0000}"/>
    <cellStyle name="Normal 4 2 17 2 2 2 3 2" xfId="40246" xr:uid="{00000000-0005-0000-0000-0000798A0000}"/>
    <cellStyle name="Normal 4 2 17 2 2 2 3 3" xfId="58710" xr:uid="{00000000-0005-0000-0000-00007A8A0000}"/>
    <cellStyle name="Normal 4 2 17 2 2 2 4" xfId="27941" xr:uid="{00000000-0005-0000-0000-00007B8A0000}"/>
    <cellStyle name="Normal 4 2 17 2 2 2 5" xfId="46405" xr:uid="{00000000-0005-0000-0000-00007C8A0000}"/>
    <cellStyle name="Normal 4 2 17 2 2 3" xfId="12068" xr:uid="{00000000-0005-0000-0000-00007D8A0000}"/>
    <cellStyle name="Normal 4 2 17 2 2 3 2" xfId="31028" xr:uid="{00000000-0005-0000-0000-00007E8A0000}"/>
    <cellStyle name="Normal 4 2 17 2 2 3 3" xfId="49492" xr:uid="{00000000-0005-0000-0000-00007F8A0000}"/>
    <cellStyle name="Normal 4 2 17 2 2 4" xfId="18220" xr:uid="{00000000-0005-0000-0000-0000808A0000}"/>
    <cellStyle name="Normal 4 2 17 2 2 4 2" xfId="37180" xr:uid="{00000000-0005-0000-0000-0000818A0000}"/>
    <cellStyle name="Normal 4 2 17 2 2 4 3" xfId="55644" xr:uid="{00000000-0005-0000-0000-0000828A0000}"/>
    <cellStyle name="Normal 4 2 17 2 2 5" xfId="24875" xr:uid="{00000000-0005-0000-0000-0000838A0000}"/>
    <cellStyle name="Normal 4 2 17 2 2 6" xfId="43339" xr:uid="{00000000-0005-0000-0000-0000848A0000}"/>
    <cellStyle name="Normal 4 2 17 2 3" xfId="7407" xr:uid="{00000000-0005-0000-0000-0000858A0000}"/>
    <cellStyle name="Normal 4 2 17 2 3 2" xfId="13600" xr:uid="{00000000-0005-0000-0000-0000868A0000}"/>
    <cellStyle name="Normal 4 2 17 2 3 2 2" xfId="32560" xr:uid="{00000000-0005-0000-0000-0000878A0000}"/>
    <cellStyle name="Normal 4 2 17 2 3 2 3" xfId="51024" xr:uid="{00000000-0005-0000-0000-0000888A0000}"/>
    <cellStyle name="Normal 4 2 17 2 3 3" xfId="19752" xr:uid="{00000000-0005-0000-0000-0000898A0000}"/>
    <cellStyle name="Normal 4 2 17 2 3 3 2" xfId="38712" xr:uid="{00000000-0005-0000-0000-00008A8A0000}"/>
    <cellStyle name="Normal 4 2 17 2 3 3 3" xfId="57176" xr:uid="{00000000-0005-0000-0000-00008B8A0000}"/>
    <cellStyle name="Normal 4 2 17 2 3 4" xfId="26407" xr:uid="{00000000-0005-0000-0000-00008C8A0000}"/>
    <cellStyle name="Normal 4 2 17 2 3 5" xfId="44871" xr:uid="{00000000-0005-0000-0000-00008D8A0000}"/>
    <cellStyle name="Normal 4 2 17 2 4" xfId="10534" xr:uid="{00000000-0005-0000-0000-00008E8A0000}"/>
    <cellStyle name="Normal 4 2 17 2 4 2" xfId="29494" xr:uid="{00000000-0005-0000-0000-00008F8A0000}"/>
    <cellStyle name="Normal 4 2 17 2 4 3" xfId="47958" xr:uid="{00000000-0005-0000-0000-0000908A0000}"/>
    <cellStyle name="Normal 4 2 17 2 5" xfId="16686" xr:uid="{00000000-0005-0000-0000-0000918A0000}"/>
    <cellStyle name="Normal 4 2 17 2 5 2" xfId="35646" xr:uid="{00000000-0005-0000-0000-0000928A0000}"/>
    <cellStyle name="Normal 4 2 17 2 5 3" xfId="54110" xr:uid="{00000000-0005-0000-0000-0000938A0000}"/>
    <cellStyle name="Normal 4 2 17 2 6" xfId="23341" xr:uid="{00000000-0005-0000-0000-0000948A0000}"/>
    <cellStyle name="Normal 4 2 17 2 7" xfId="41805" xr:uid="{00000000-0005-0000-0000-0000958A0000}"/>
    <cellStyle name="Normal 4 2 17 3" xfId="5075" xr:uid="{00000000-0005-0000-0000-0000968A0000}"/>
    <cellStyle name="Normal 4 2 17 3 2" xfId="8173" xr:uid="{00000000-0005-0000-0000-0000978A0000}"/>
    <cellStyle name="Normal 4 2 17 3 2 2" xfId="14365" xr:uid="{00000000-0005-0000-0000-0000988A0000}"/>
    <cellStyle name="Normal 4 2 17 3 2 2 2" xfId="33325" xr:uid="{00000000-0005-0000-0000-0000998A0000}"/>
    <cellStyle name="Normal 4 2 17 3 2 2 3" xfId="51789" xr:uid="{00000000-0005-0000-0000-00009A8A0000}"/>
    <cellStyle name="Normal 4 2 17 3 2 3" xfId="20517" xr:uid="{00000000-0005-0000-0000-00009B8A0000}"/>
    <cellStyle name="Normal 4 2 17 3 2 3 2" xfId="39477" xr:uid="{00000000-0005-0000-0000-00009C8A0000}"/>
    <cellStyle name="Normal 4 2 17 3 2 3 3" xfId="57941" xr:uid="{00000000-0005-0000-0000-00009D8A0000}"/>
    <cellStyle name="Normal 4 2 17 3 2 4" xfId="27172" xr:uid="{00000000-0005-0000-0000-00009E8A0000}"/>
    <cellStyle name="Normal 4 2 17 3 2 5" xfId="45636" xr:uid="{00000000-0005-0000-0000-00009F8A0000}"/>
    <cellStyle name="Normal 4 2 17 3 3" xfId="11299" xr:uid="{00000000-0005-0000-0000-0000A08A0000}"/>
    <cellStyle name="Normal 4 2 17 3 3 2" xfId="30259" xr:uid="{00000000-0005-0000-0000-0000A18A0000}"/>
    <cellStyle name="Normal 4 2 17 3 3 3" xfId="48723" xr:uid="{00000000-0005-0000-0000-0000A28A0000}"/>
    <cellStyle name="Normal 4 2 17 3 4" xfId="17451" xr:uid="{00000000-0005-0000-0000-0000A38A0000}"/>
    <cellStyle name="Normal 4 2 17 3 4 2" xfId="36411" xr:uid="{00000000-0005-0000-0000-0000A48A0000}"/>
    <cellStyle name="Normal 4 2 17 3 4 3" xfId="54875" xr:uid="{00000000-0005-0000-0000-0000A58A0000}"/>
    <cellStyle name="Normal 4 2 17 3 5" xfId="24106" xr:uid="{00000000-0005-0000-0000-0000A68A0000}"/>
    <cellStyle name="Normal 4 2 17 3 6" xfId="42570" xr:uid="{00000000-0005-0000-0000-0000A78A0000}"/>
    <cellStyle name="Normal 4 2 17 4" xfId="6638" xr:uid="{00000000-0005-0000-0000-0000A88A0000}"/>
    <cellStyle name="Normal 4 2 17 4 2" xfId="12831" xr:uid="{00000000-0005-0000-0000-0000A98A0000}"/>
    <cellStyle name="Normal 4 2 17 4 2 2" xfId="31791" xr:uid="{00000000-0005-0000-0000-0000AA8A0000}"/>
    <cellStyle name="Normal 4 2 17 4 2 3" xfId="50255" xr:uid="{00000000-0005-0000-0000-0000AB8A0000}"/>
    <cellStyle name="Normal 4 2 17 4 3" xfId="18983" xr:uid="{00000000-0005-0000-0000-0000AC8A0000}"/>
    <cellStyle name="Normal 4 2 17 4 3 2" xfId="37943" xr:uid="{00000000-0005-0000-0000-0000AD8A0000}"/>
    <cellStyle name="Normal 4 2 17 4 3 3" xfId="56407" xr:uid="{00000000-0005-0000-0000-0000AE8A0000}"/>
    <cellStyle name="Normal 4 2 17 4 4" xfId="25638" xr:uid="{00000000-0005-0000-0000-0000AF8A0000}"/>
    <cellStyle name="Normal 4 2 17 4 5" xfId="44102" xr:uid="{00000000-0005-0000-0000-0000B08A0000}"/>
    <cellStyle name="Normal 4 2 17 5" xfId="9765" xr:uid="{00000000-0005-0000-0000-0000B18A0000}"/>
    <cellStyle name="Normal 4 2 17 5 2" xfId="28725" xr:uid="{00000000-0005-0000-0000-0000B28A0000}"/>
    <cellStyle name="Normal 4 2 17 5 3" xfId="47189" xr:uid="{00000000-0005-0000-0000-0000B38A0000}"/>
    <cellStyle name="Normal 4 2 17 6" xfId="15917" xr:uid="{00000000-0005-0000-0000-0000B48A0000}"/>
    <cellStyle name="Normal 4 2 17 6 2" xfId="34877" xr:uid="{00000000-0005-0000-0000-0000B58A0000}"/>
    <cellStyle name="Normal 4 2 17 6 3" xfId="53341" xr:uid="{00000000-0005-0000-0000-0000B68A0000}"/>
    <cellStyle name="Normal 4 2 17 7" xfId="22572" xr:uid="{00000000-0005-0000-0000-0000B78A0000}"/>
    <cellStyle name="Normal 4 2 17 8" xfId="41036" xr:uid="{00000000-0005-0000-0000-0000B88A0000}"/>
    <cellStyle name="Normal 4 2 18" xfId="3061" xr:uid="{00000000-0005-0000-0000-0000B98A0000}"/>
    <cellStyle name="Normal 4 2 18 2" xfId="4243" xr:uid="{00000000-0005-0000-0000-0000BA8A0000}"/>
    <cellStyle name="Normal 4 2 18 2 2" xfId="5858" xr:uid="{00000000-0005-0000-0000-0000BB8A0000}"/>
    <cellStyle name="Normal 4 2 18 2 2 2" xfId="8943" xr:uid="{00000000-0005-0000-0000-0000BC8A0000}"/>
    <cellStyle name="Normal 4 2 18 2 2 2 2" xfId="15135" xr:uid="{00000000-0005-0000-0000-0000BD8A0000}"/>
    <cellStyle name="Normal 4 2 18 2 2 2 2 2" xfId="34095" xr:uid="{00000000-0005-0000-0000-0000BE8A0000}"/>
    <cellStyle name="Normal 4 2 18 2 2 2 2 3" xfId="52559" xr:uid="{00000000-0005-0000-0000-0000BF8A0000}"/>
    <cellStyle name="Normal 4 2 18 2 2 2 3" xfId="21287" xr:uid="{00000000-0005-0000-0000-0000C08A0000}"/>
    <cellStyle name="Normal 4 2 18 2 2 2 3 2" xfId="40247" xr:uid="{00000000-0005-0000-0000-0000C18A0000}"/>
    <cellStyle name="Normal 4 2 18 2 2 2 3 3" xfId="58711" xr:uid="{00000000-0005-0000-0000-0000C28A0000}"/>
    <cellStyle name="Normal 4 2 18 2 2 2 4" xfId="27942" xr:uid="{00000000-0005-0000-0000-0000C38A0000}"/>
    <cellStyle name="Normal 4 2 18 2 2 2 5" xfId="46406" xr:uid="{00000000-0005-0000-0000-0000C48A0000}"/>
    <cellStyle name="Normal 4 2 18 2 2 3" xfId="12069" xr:uid="{00000000-0005-0000-0000-0000C58A0000}"/>
    <cellStyle name="Normal 4 2 18 2 2 3 2" xfId="31029" xr:uid="{00000000-0005-0000-0000-0000C68A0000}"/>
    <cellStyle name="Normal 4 2 18 2 2 3 3" xfId="49493" xr:uid="{00000000-0005-0000-0000-0000C78A0000}"/>
    <cellStyle name="Normal 4 2 18 2 2 4" xfId="18221" xr:uid="{00000000-0005-0000-0000-0000C88A0000}"/>
    <cellStyle name="Normal 4 2 18 2 2 4 2" xfId="37181" xr:uid="{00000000-0005-0000-0000-0000C98A0000}"/>
    <cellStyle name="Normal 4 2 18 2 2 4 3" xfId="55645" xr:uid="{00000000-0005-0000-0000-0000CA8A0000}"/>
    <cellStyle name="Normal 4 2 18 2 2 5" xfId="24876" xr:uid="{00000000-0005-0000-0000-0000CB8A0000}"/>
    <cellStyle name="Normal 4 2 18 2 2 6" xfId="43340" xr:uid="{00000000-0005-0000-0000-0000CC8A0000}"/>
    <cellStyle name="Normal 4 2 18 2 3" xfId="7408" xr:uid="{00000000-0005-0000-0000-0000CD8A0000}"/>
    <cellStyle name="Normal 4 2 18 2 3 2" xfId="13601" xr:uid="{00000000-0005-0000-0000-0000CE8A0000}"/>
    <cellStyle name="Normal 4 2 18 2 3 2 2" xfId="32561" xr:uid="{00000000-0005-0000-0000-0000CF8A0000}"/>
    <cellStyle name="Normal 4 2 18 2 3 2 3" xfId="51025" xr:uid="{00000000-0005-0000-0000-0000D08A0000}"/>
    <cellStyle name="Normal 4 2 18 2 3 3" xfId="19753" xr:uid="{00000000-0005-0000-0000-0000D18A0000}"/>
    <cellStyle name="Normal 4 2 18 2 3 3 2" xfId="38713" xr:uid="{00000000-0005-0000-0000-0000D28A0000}"/>
    <cellStyle name="Normal 4 2 18 2 3 3 3" xfId="57177" xr:uid="{00000000-0005-0000-0000-0000D38A0000}"/>
    <cellStyle name="Normal 4 2 18 2 3 4" xfId="26408" xr:uid="{00000000-0005-0000-0000-0000D48A0000}"/>
    <cellStyle name="Normal 4 2 18 2 3 5" xfId="44872" xr:uid="{00000000-0005-0000-0000-0000D58A0000}"/>
    <cellStyle name="Normal 4 2 18 2 4" xfId="10535" xr:uid="{00000000-0005-0000-0000-0000D68A0000}"/>
    <cellStyle name="Normal 4 2 18 2 4 2" xfId="29495" xr:uid="{00000000-0005-0000-0000-0000D78A0000}"/>
    <cellStyle name="Normal 4 2 18 2 4 3" xfId="47959" xr:uid="{00000000-0005-0000-0000-0000D88A0000}"/>
    <cellStyle name="Normal 4 2 18 2 5" xfId="16687" xr:uid="{00000000-0005-0000-0000-0000D98A0000}"/>
    <cellStyle name="Normal 4 2 18 2 5 2" xfId="35647" xr:uid="{00000000-0005-0000-0000-0000DA8A0000}"/>
    <cellStyle name="Normal 4 2 18 2 5 3" xfId="54111" xr:uid="{00000000-0005-0000-0000-0000DB8A0000}"/>
    <cellStyle name="Normal 4 2 18 2 6" xfId="23342" xr:uid="{00000000-0005-0000-0000-0000DC8A0000}"/>
    <cellStyle name="Normal 4 2 18 2 7" xfId="41806" xr:uid="{00000000-0005-0000-0000-0000DD8A0000}"/>
    <cellStyle name="Normal 4 2 18 3" xfId="5076" xr:uid="{00000000-0005-0000-0000-0000DE8A0000}"/>
    <cellStyle name="Normal 4 2 18 3 2" xfId="8174" xr:uid="{00000000-0005-0000-0000-0000DF8A0000}"/>
    <cellStyle name="Normal 4 2 18 3 2 2" xfId="14366" xr:uid="{00000000-0005-0000-0000-0000E08A0000}"/>
    <cellStyle name="Normal 4 2 18 3 2 2 2" xfId="33326" xr:uid="{00000000-0005-0000-0000-0000E18A0000}"/>
    <cellStyle name="Normal 4 2 18 3 2 2 3" xfId="51790" xr:uid="{00000000-0005-0000-0000-0000E28A0000}"/>
    <cellStyle name="Normal 4 2 18 3 2 3" xfId="20518" xr:uid="{00000000-0005-0000-0000-0000E38A0000}"/>
    <cellStyle name="Normal 4 2 18 3 2 3 2" xfId="39478" xr:uid="{00000000-0005-0000-0000-0000E48A0000}"/>
    <cellStyle name="Normal 4 2 18 3 2 3 3" xfId="57942" xr:uid="{00000000-0005-0000-0000-0000E58A0000}"/>
    <cellStyle name="Normal 4 2 18 3 2 4" xfId="27173" xr:uid="{00000000-0005-0000-0000-0000E68A0000}"/>
    <cellStyle name="Normal 4 2 18 3 2 5" xfId="45637" xr:uid="{00000000-0005-0000-0000-0000E78A0000}"/>
    <cellStyle name="Normal 4 2 18 3 3" xfId="11300" xr:uid="{00000000-0005-0000-0000-0000E88A0000}"/>
    <cellStyle name="Normal 4 2 18 3 3 2" xfId="30260" xr:uid="{00000000-0005-0000-0000-0000E98A0000}"/>
    <cellStyle name="Normal 4 2 18 3 3 3" xfId="48724" xr:uid="{00000000-0005-0000-0000-0000EA8A0000}"/>
    <cellStyle name="Normal 4 2 18 3 4" xfId="17452" xr:uid="{00000000-0005-0000-0000-0000EB8A0000}"/>
    <cellStyle name="Normal 4 2 18 3 4 2" xfId="36412" xr:uid="{00000000-0005-0000-0000-0000EC8A0000}"/>
    <cellStyle name="Normal 4 2 18 3 4 3" xfId="54876" xr:uid="{00000000-0005-0000-0000-0000ED8A0000}"/>
    <cellStyle name="Normal 4 2 18 3 5" xfId="24107" xr:uid="{00000000-0005-0000-0000-0000EE8A0000}"/>
    <cellStyle name="Normal 4 2 18 3 6" xfId="42571" xr:uid="{00000000-0005-0000-0000-0000EF8A0000}"/>
    <cellStyle name="Normal 4 2 18 4" xfId="6639" xr:uid="{00000000-0005-0000-0000-0000F08A0000}"/>
    <cellStyle name="Normal 4 2 18 4 2" xfId="12832" xr:uid="{00000000-0005-0000-0000-0000F18A0000}"/>
    <cellStyle name="Normal 4 2 18 4 2 2" xfId="31792" xr:uid="{00000000-0005-0000-0000-0000F28A0000}"/>
    <cellStyle name="Normal 4 2 18 4 2 3" xfId="50256" xr:uid="{00000000-0005-0000-0000-0000F38A0000}"/>
    <cellStyle name="Normal 4 2 18 4 3" xfId="18984" xr:uid="{00000000-0005-0000-0000-0000F48A0000}"/>
    <cellStyle name="Normal 4 2 18 4 3 2" xfId="37944" xr:uid="{00000000-0005-0000-0000-0000F58A0000}"/>
    <cellStyle name="Normal 4 2 18 4 3 3" xfId="56408" xr:uid="{00000000-0005-0000-0000-0000F68A0000}"/>
    <cellStyle name="Normal 4 2 18 4 4" xfId="25639" xr:uid="{00000000-0005-0000-0000-0000F78A0000}"/>
    <cellStyle name="Normal 4 2 18 4 5" xfId="44103" xr:uid="{00000000-0005-0000-0000-0000F88A0000}"/>
    <cellStyle name="Normal 4 2 18 5" xfId="9766" xr:uid="{00000000-0005-0000-0000-0000F98A0000}"/>
    <cellStyle name="Normal 4 2 18 5 2" xfId="28726" xr:uid="{00000000-0005-0000-0000-0000FA8A0000}"/>
    <cellStyle name="Normal 4 2 18 5 3" xfId="47190" xr:uid="{00000000-0005-0000-0000-0000FB8A0000}"/>
    <cellStyle name="Normal 4 2 18 6" xfId="15918" xr:uid="{00000000-0005-0000-0000-0000FC8A0000}"/>
    <cellStyle name="Normal 4 2 18 6 2" xfId="34878" xr:uid="{00000000-0005-0000-0000-0000FD8A0000}"/>
    <cellStyle name="Normal 4 2 18 6 3" xfId="53342" xr:uid="{00000000-0005-0000-0000-0000FE8A0000}"/>
    <cellStyle name="Normal 4 2 18 7" xfId="22573" xr:uid="{00000000-0005-0000-0000-0000FF8A0000}"/>
    <cellStyle name="Normal 4 2 18 8" xfId="41037" xr:uid="{00000000-0005-0000-0000-0000008B0000}"/>
    <cellStyle name="Normal 4 2 19" xfId="3062" xr:uid="{00000000-0005-0000-0000-0000018B0000}"/>
    <cellStyle name="Normal 4 2 19 2" xfId="4244" xr:uid="{00000000-0005-0000-0000-0000028B0000}"/>
    <cellStyle name="Normal 4 2 19 2 2" xfId="5859" xr:uid="{00000000-0005-0000-0000-0000038B0000}"/>
    <cellStyle name="Normal 4 2 19 2 2 2" xfId="8944" xr:uid="{00000000-0005-0000-0000-0000048B0000}"/>
    <cellStyle name="Normal 4 2 19 2 2 2 2" xfId="15136" xr:uid="{00000000-0005-0000-0000-0000058B0000}"/>
    <cellStyle name="Normal 4 2 19 2 2 2 2 2" xfId="34096" xr:uid="{00000000-0005-0000-0000-0000068B0000}"/>
    <cellStyle name="Normal 4 2 19 2 2 2 2 3" xfId="52560" xr:uid="{00000000-0005-0000-0000-0000078B0000}"/>
    <cellStyle name="Normal 4 2 19 2 2 2 3" xfId="21288" xr:uid="{00000000-0005-0000-0000-0000088B0000}"/>
    <cellStyle name="Normal 4 2 19 2 2 2 3 2" xfId="40248" xr:uid="{00000000-0005-0000-0000-0000098B0000}"/>
    <cellStyle name="Normal 4 2 19 2 2 2 3 3" xfId="58712" xr:uid="{00000000-0005-0000-0000-00000A8B0000}"/>
    <cellStyle name="Normal 4 2 19 2 2 2 4" xfId="27943" xr:uid="{00000000-0005-0000-0000-00000B8B0000}"/>
    <cellStyle name="Normal 4 2 19 2 2 2 5" xfId="46407" xr:uid="{00000000-0005-0000-0000-00000C8B0000}"/>
    <cellStyle name="Normal 4 2 19 2 2 3" xfId="12070" xr:uid="{00000000-0005-0000-0000-00000D8B0000}"/>
    <cellStyle name="Normal 4 2 19 2 2 3 2" xfId="31030" xr:uid="{00000000-0005-0000-0000-00000E8B0000}"/>
    <cellStyle name="Normal 4 2 19 2 2 3 3" xfId="49494" xr:uid="{00000000-0005-0000-0000-00000F8B0000}"/>
    <cellStyle name="Normal 4 2 19 2 2 4" xfId="18222" xr:uid="{00000000-0005-0000-0000-0000108B0000}"/>
    <cellStyle name="Normal 4 2 19 2 2 4 2" xfId="37182" xr:uid="{00000000-0005-0000-0000-0000118B0000}"/>
    <cellStyle name="Normal 4 2 19 2 2 4 3" xfId="55646" xr:uid="{00000000-0005-0000-0000-0000128B0000}"/>
    <cellStyle name="Normal 4 2 19 2 2 5" xfId="24877" xr:uid="{00000000-0005-0000-0000-0000138B0000}"/>
    <cellStyle name="Normal 4 2 19 2 2 6" xfId="43341" xr:uid="{00000000-0005-0000-0000-0000148B0000}"/>
    <cellStyle name="Normal 4 2 19 2 3" xfId="7409" xr:uid="{00000000-0005-0000-0000-0000158B0000}"/>
    <cellStyle name="Normal 4 2 19 2 3 2" xfId="13602" xr:uid="{00000000-0005-0000-0000-0000168B0000}"/>
    <cellStyle name="Normal 4 2 19 2 3 2 2" xfId="32562" xr:uid="{00000000-0005-0000-0000-0000178B0000}"/>
    <cellStyle name="Normal 4 2 19 2 3 2 3" xfId="51026" xr:uid="{00000000-0005-0000-0000-0000188B0000}"/>
    <cellStyle name="Normal 4 2 19 2 3 3" xfId="19754" xr:uid="{00000000-0005-0000-0000-0000198B0000}"/>
    <cellStyle name="Normal 4 2 19 2 3 3 2" xfId="38714" xr:uid="{00000000-0005-0000-0000-00001A8B0000}"/>
    <cellStyle name="Normal 4 2 19 2 3 3 3" xfId="57178" xr:uid="{00000000-0005-0000-0000-00001B8B0000}"/>
    <cellStyle name="Normal 4 2 19 2 3 4" xfId="26409" xr:uid="{00000000-0005-0000-0000-00001C8B0000}"/>
    <cellStyle name="Normal 4 2 19 2 3 5" xfId="44873" xr:uid="{00000000-0005-0000-0000-00001D8B0000}"/>
    <cellStyle name="Normal 4 2 19 2 4" xfId="10536" xr:uid="{00000000-0005-0000-0000-00001E8B0000}"/>
    <cellStyle name="Normal 4 2 19 2 4 2" xfId="29496" xr:uid="{00000000-0005-0000-0000-00001F8B0000}"/>
    <cellStyle name="Normal 4 2 19 2 4 3" xfId="47960" xr:uid="{00000000-0005-0000-0000-0000208B0000}"/>
    <cellStyle name="Normal 4 2 19 2 5" xfId="16688" xr:uid="{00000000-0005-0000-0000-0000218B0000}"/>
    <cellStyle name="Normal 4 2 19 2 5 2" xfId="35648" xr:uid="{00000000-0005-0000-0000-0000228B0000}"/>
    <cellStyle name="Normal 4 2 19 2 5 3" xfId="54112" xr:uid="{00000000-0005-0000-0000-0000238B0000}"/>
    <cellStyle name="Normal 4 2 19 2 6" xfId="23343" xr:uid="{00000000-0005-0000-0000-0000248B0000}"/>
    <cellStyle name="Normal 4 2 19 2 7" xfId="41807" xr:uid="{00000000-0005-0000-0000-0000258B0000}"/>
    <cellStyle name="Normal 4 2 19 3" xfId="5077" xr:uid="{00000000-0005-0000-0000-0000268B0000}"/>
    <cellStyle name="Normal 4 2 19 3 2" xfId="8175" xr:uid="{00000000-0005-0000-0000-0000278B0000}"/>
    <cellStyle name="Normal 4 2 19 3 2 2" xfId="14367" xr:uid="{00000000-0005-0000-0000-0000288B0000}"/>
    <cellStyle name="Normal 4 2 19 3 2 2 2" xfId="33327" xr:uid="{00000000-0005-0000-0000-0000298B0000}"/>
    <cellStyle name="Normal 4 2 19 3 2 2 3" xfId="51791" xr:uid="{00000000-0005-0000-0000-00002A8B0000}"/>
    <cellStyle name="Normal 4 2 19 3 2 3" xfId="20519" xr:uid="{00000000-0005-0000-0000-00002B8B0000}"/>
    <cellStyle name="Normal 4 2 19 3 2 3 2" xfId="39479" xr:uid="{00000000-0005-0000-0000-00002C8B0000}"/>
    <cellStyle name="Normal 4 2 19 3 2 3 3" xfId="57943" xr:uid="{00000000-0005-0000-0000-00002D8B0000}"/>
    <cellStyle name="Normal 4 2 19 3 2 4" xfId="27174" xr:uid="{00000000-0005-0000-0000-00002E8B0000}"/>
    <cellStyle name="Normal 4 2 19 3 2 5" xfId="45638" xr:uid="{00000000-0005-0000-0000-00002F8B0000}"/>
    <cellStyle name="Normal 4 2 19 3 3" xfId="11301" xr:uid="{00000000-0005-0000-0000-0000308B0000}"/>
    <cellStyle name="Normal 4 2 19 3 3 2" xfId="30261" xr:uid="{00000000-0005-0000-0000-0000318B0000}"/>
    <cellStyle name="Normal 4 2 19 3 3 3" xfId="48725" xr:uid="{00000000-0005-0000-0000-0000328B0000}"/>
    <cellStyle name="Normal 4 2 19 3 4" xfId="17453" xr:uid="{00000000-0005-0000-0000-0000338B0000}"/>
    <cellStyle name="Normal 4 2 19 3 4 2" xfId="36413" xr:uid="{00000000-0005-0000-0000-0000348B0000}"/>
    <cellStyle name="Normal 4 2 19 3 4 3" xfId="54877" xr:uid="{00000000-0005-0000-0000-0000358B0000}"/>
    <cellStyle name="Normal 4 2 19 3 5" xfId="24108" xr:uid="{00000000-0005-0000-0000-0000368B0000}"/>
    <cellStyle name="Normal 4 2 19 3 6" xfId="42572" xr:uid="{00000000-0005-0000-0000-0000378B0000}"/>
    <cellStyle name="Normal 4 2 19 4" xfId="6640" xr:uid="{00000000-0005-0000-0000-0000388B0000}"/>
    <cellStyle name="Normal 4 2 19 4 2" xfId="12833" xr:uid="{00000000-0005-0000-0000-0000398B0000}"/>
    <cellStyle name="Normal 4 2 19 4 2 2" xfId="31793" xr:uid="{00000000-0005-0000-0000-00003A8B0000}"/>
    <cellStyle name="Normal 4 2 19 4 2 3" xfId="50257" xr:uid="{00000000-0005-0000-0000-00003B8B0000}"/>
    <cellStyle name="Normal 4 2 19 4 3" xfId="18985" xr:uid="{00000000-0005-0000-0000-00003C8B0000}"/>
    <cellStyle name="Normal 4 2 19 4 3 2" xfId="37945" xr:uid="{00000000-0005-0000-0000-00003D8B0000}"/>
    <cellStyle name="Normal 4 2 19 4 3 3" xfId="56409" xr:uid="{00000000-0005-0000-0000-00003E8B0000}"/>
    <cellStyle name="Normal 4 2 19 4 4" xfId="25640" xr:uid="{00000000-0005-0000-0000-00003F8B0000}"/>
    <cellStyle name="Normal 4 2 19 4 5" xfId="44104" xr:uid="{00000000-0005-0000-0000-0000408B0000}"/>
    <cellStyle name="Normal 4 2 19 5" xfId="9767" xr:uid="{00000000-0005-0000-0000-0000418B0000}"/>
    <cellStyle name="Normal 4 2 19 5 2" xfId="28727" xr:uid="{00000000-0005-0000-0000-0000428B0000}"/>
    <cellStyle name="Normal 4 2 19 5 3" xfId="47191" xr:uid="{00000000-0005-0000-0000-0000438B0000}"/>
    <cellStyle name="Normal 4 2 19 6" xfId="15919" xr:uid="{00000000-0005-0000-0000-0000448B0000}"/>
    <cellStyle name="Normal 4 2 19 6 2" xfId="34879" xr:uid="{00000000-0005-0000-0000-0000458B0000}"/>
    <cellStyle name="Normal 4 2 19 6 3" xfId="53343" xr:uid="{00000000-0005-0000-0000-0000468B0000}"/>
    <cellStyle name="Normal 4 2 19 7" xfId="22574" xr:uid="{00000000-0005-0000-0000-0000478B0000}"/>
    <cellStyle name="Normal 4 2 19 8" xfId="41038" xr:uid="{00000000-0005-0000-0000-0000488B0000}"/>
    <cellStyle name="Normal 4 2 2" xfId="99" xr:uid="{00000000-0005-0000-0000-0000498B0000}"/>
    <cellStyle name="Normal 4 2 2 10" xfId="15920" xr:uid="{00000000-0005-0000-0000-00004A8B0000}"/>
    <cellStyle name="Normal 4 2 2 10 2" xfId="34880" xr:uid="{00000000-0005-0000-0000-00004B8B0000}"/>
    <cellStyle name="Normal 4 2 2 10 3" xfId="53344" xr:uid="{00000000-0005-0000-0000-00004C8B0000}"/>
    <cellStyle name="Normal 4 2 2 11" xfId="22089" xr:uid="{00000000-0005-0000-0000-00004D8B0000}"/>
    <cellStyle name="Normal 4 2 2 12" xfId="22575" xr:uid="{00000000-0005-0000-0000-00004E8B0000}"/>
    <cellStyle name="Normal 4 2 2 13" xfId="41039" xr:uid="{00000000-0005-0000-0000-00004F8B0000}"/>
    <cellStyle name="Normal 4 2 2 2" xfId="313" xr:uid="{00000000-0005-0000-0000-0000508B0000}"/>
    <cellStyle name="Normal 4 2 2 2 2" xfId="4246" xr:uid="{00000000-0005-0000-0000-0000518B0000}"/>
    <cellStyle name="Normal 4 2 2 2 2 2" xfId="5861" xr:uid="{00000000-0005-0000-0000-0000528B0000}"/>
    <cellStyle name="Normal 4 2 2 2 2 2 2" xfId="8946" xr:uid="{00000000-0005-0000-0000-0000538B0000}"/>
    <cellStyle name="Normal 4 2 2 2 2 2 2 2" xfId="15138" xr:uid="{00000000-0005-0000-0000-0000548B0000}"/>
    <cellStyle name="Normal 4 2 2 2 2 2 2 2 2" xfId="34098" xr:uid="{00000000-0005-0000-0000-0000558B0000}"/>
    <cellStyle name="Normal 4 2 2 2 2 2 2 2 3" xfId="52562" xr:uid="{00000000-0005-0000-0000-0000568B0000}"/>
    <cellStyle name="Normal 4 2 2 2 2 2 2 3" xfId="21290" xr:uid="{00000000-0005-0000-0000-0000578B0000}"/>
    <cellStyle name="Normal 4 2 2 2 2 2 2 3 2" xfId="40250" xr:uid="{00000000-0005-0000-0000-0000588B0000}"/>
    <cellStyle name="Normal 4 2 2 2 2 2 2 3 3" xfId="58714" xr:uid="{00000000-0005-0000-0000-0000598B0000}"/>
    <cellStyle name="Normal 4 2 2 2 2 2 2 4" xfId="27945" xr:uid="{00000000-0005-0000-0000-00005A8B0000}"/>
    <cellStyle name="Normal 4 2 2 2 2 2 2 5" xfId="46409" xr:uid="{00000000-0005-0000-0000-00005B8B0000}"/>
    <cellStyle name="Normal 4 2 2 2 2 2 3" xfId="12072" xr:uid="{00000000-0005-0000-0000-00005C8B0000}"/>
    <cellStyle name="Normal 4 2 2 2 2 2 3 2" xfId="31032" xr:uid="{00000000-0005-0000-0000-00005D8B0000}"/>
    <cellStyle name="Normal 4 2 2 2 2 2 3 3" xfId="49496" xr:uid="{00000000-0005-0000-0000-00005E8B0000}"/>
    <cellStyle name="Normal 4 2 2 2 2 2 4" xfId="18224" xr:uid="{00000000-0005-0000-0000-00005F8B0000}"/>
    <cellStyle name="Normal 4 2 2 2 2 2 4 2" xfId="37184" xr:uid="{00000000-0005-0000-0000-0000608B0000}"/>
    <cellStyle name="Normal 4 2 2 2 2 2 4 3" xfId="55648" xr:uid="{00000000-0005-0000-0000-0000618B0000}"/>
    <cellStyle name="Normal 4 2 2 2 2 2 5" xfId="24879" xr:uid="{00000000-0005-0000-0000-0000628B0000}"/>
    <cellStyle name="Normal 4 2 2 2 2 2 6" xfId="43343" xr:uid="{00000000-0005-0000-0000-0000638B0000}"/>
    <cellStyle name="Normal 4 2 2 2 2 3" xfId="7411" xr:uid="{00000000-0005-0000-0000-0000648B0000}"/>
    <cellStyle name="Normal 4 2 2 2 2 3 2" xfId="13604" xr:uid="{00000000-0005-0000-0000-0000658B0000}"/>
    <cellStyle name="Normal 4 2 2 2 2 3 2 2" xfId="32564" xr:uid="{00000000-0005-0000-0000-0000668B0000}"/>
    <cellStyle name="Normal 4 2 2 2 2 3 2 3" xfId="51028" xr:uid="{00000000-0005-0000-0000-0000678B0000}"/>
    <cellStyle name="Normal 4 2 2 2 2 3 3" xfId="19756" xr:uid="{00000000-0005-0000-0000-0000688B0000}"/>
    <cellStyle name="Normal 4 2 2 2 2 3 3 2" xfId="38716" xr:uid="{00000000-0005-0000-0000-0000698B0000}"/>
    <cellStyle name="Normal 4 2 2 2 2 3 3 3" xfId="57180" xr:uid="{00000000-0005-0000-0000-00006A8B0000}"/>
    <cellStyle name="Normal 4 2 2 2 2 3 4" xfId="26411" xr:uid="{00000000-0005-0000-0000-00006B8B0000}"/>
    <cellStyle name="Normal 4 2 2 2 2 3 5" xfId="44875" xr:uid="{00000000-0005-0000-0000-00006C8B0000}"/>
    <cellStyle name="Normal 4 2 2 2 2 4" xfId="10538" xr:uid="{00000000-0005-0000-0000-00006D8B0000}"/>
    <cellStyle name="Normal 4 2 2 2 2 4 2" xfId="29498" xr:uid="{00000000-0005-0000-0000-00006E8B0000}"/>
    <cellStyle name="Normal 4 2 2 2 2 4 3" xfId="47962" xr:uid="{00000000-0005-0000-0000-00006F8B0000}"/>
    <cellStyle name="Normal 4 2 2 2 2 5" xfId="16690" xr:uid="{00000000-0005-0000-0000-0000708B0000}"/>
    <cellStyle name="Normal 4 2 2 2 2 5 2" xfId="35650" xr:uid="{00000000-0005-0000-0000-0000718B0000}"/>
    <cellStyle name="Normal 4 2 2 2 2 5 3" xfId="54114" xr:uid="{00000000-0005-0000-0000-0000728B0000}"/>
    <cellStyle name="Normal 4 2 2 2 2 6" xfId="23345" xr:uid="{00000000-0005-0000-0000-0000738B0000}"/>
    <cellStyle name="Normal 4 2 2 2 2 7" xfId="41809" xr:uid="{00000000-0005-0000-0000-0000748B0000}"/>
    <cellStyle name="Normal 4 2 2 2 3" xfId="5079" xr:uid="{00000000-0005-0000-0000-0000758B0000}"/>
    <cellStyle name="Normal 4 2 2 2 3 2" xfId="8177" xr:uid="{00000000-0005-0000-0000-0000768B0000}"/>
    <cellStyle name="Normal 4 2 2 2 3 2 2" xfId="14369" xr:uid="{00000000-0005-0000-0000-0000778B0000}"/>
    <cellStyle name="Normal 4 2 2 2 3 2 2 2" xfId="33329" xr:uid="{00000000-0005-0000-0000-0000788B0000}"/>
    <cellStyle name="Normal 4 2 2 2 3 2 2 3" xfId="51793" xr:uid="{00000000-0005-0000-0000-0000798B0000}"/>
    <cellStyle name="Normal 4 2 2 2 3 2 3" xfId="20521" xr:uid="{00000000-0005-0000-0000-00007A8B0000}"/>
    <cellStyle name="Normal 4 2 2 2 3 2 3 2" xfId="39481" xr:uid="{00000000-0005-0000-0000-00007B8B0000}"/>
    <cellStyle name="Normal 4 2 2 2 3 2 3 3" xfId="57945" xr:uid="{00000000-0005-0000-0000-00007C8B0000}"/>
    <cellStyle name="Normal 4 2 2 2 3 2 4" xfId="27176" xr:uid="{00000000-0005-0000-0000-00007D8B0000}"/>
    <cellStyle name="Normal 4 2 2 2 3 2 5" xfId="45640" xr:uid="{00000000-0005-0000-0000-00007E8B0000}"/>
    <cellStyle name="Normal 4 2 2 2 3 3" xfId="11303" xr:uid="{00000000-0005-0000-0000-00007F8B0000}"/>
    <cellStyle name="Normal 4 2 2 2 3 3 2" xfId="30263" xr:uid="{00000000-0005-0000-0000-0000808B0000}"/>
    <cellStyle name="Normal 4 2 2 2 3 3 3" xfId="48727" xr:uid="{00000000-0005-0000-0000-0000818B0000}"/>
    <cellStyle name="Normal 4 2 2 2 3 4" xfId="17455" xr:uid="{00000000-0005-0000-0000-0000828B0000}"/>
    <cellStyle name="Normal 4 2 2 2 3 4 2" xfId="36415" xr:uid="{00000000-0005-0000-0000-0000838B0000}"/>
    <cellStyle name="Normal 4 2 2 2 3 4 3" xfId="54879" xr:uid="{00000000-0005-0000-0000-0000848B0000}"/>
    <cellStyle name="Normal 4 2 2 2 3 5" xfId="24110" xr:uid="{00000000-0005-0000-0000-0000858B0000}"/>
    <cellStyle name="Normal 4 2 2 2 3 6" xfId="42574" xr:uid="{00000000-0005-0000-0000-0000868B0000}"/>
    <cellStyle name="Normal 4 2 2 2 4" xfId="6642" xr:uid="{00000000-0005-0000-0000-0000878B0000}"/>
    <cellStyle name="Normal 4 2 2 2 4 2" xfId="12835" xr:uid="{00000000-0005-0000-0000-0000888B0000}"/>
    <cellStyle name="Normal 4 2 2 2 4 2 2" xfId="31795" xr:uid="{00000000-0005-0000-0000-0000898B0000}"/>
    <cellStyle name="Normal 4 2 2 2 4 2 3" xfId="50259" xr:uid="{00000000-0005-0000-0000-00008A8B0000}"/>
    <cellStyle name="Normal 4 2 2 2 4 3" xfId="18987" xr:uid="{00000000-0005-0000-0000-00008B8B0000}"/>
    <cellStyle name="Normal 4 2 2 2 4 3 2" xfId="37947" xr:uid="{00000000-0005-0000-0000-00008C8B0000}"/>
    <cellStyle name="Normal 4 2 2 2 4 3 3" xfId="56411" xr:uid="{00000000-0005-0000-0000-00008D8B0000}"/>
    <cellStyle name="Normal 4 2 2 2 4 4" xfId="25642" xr:uid="{00000000-0005-0000-0000-00008E8B0000}"/>
    <cellStyle name="Normal 4 2 2 2 4 5" xfId="44106" xr:uid="{00000000-0005-0000-0000-00008F8B0000}"/>
    <cellStyle name="Normal 4 2 2 2 5" xfId="9769" xr:uid="{00000000-0005-0000-0000-0000908B0000}"/>
    <cellStyle name="Normal 4 2 2 2 5 2" xfId="28729" xr:uid="{00000000-0005-0000-0000-0000918B0000}"/>
    <cellStyle name="Normal 4 2 2 2 5 3" xfId="47193" xr:uid="{00000000-0005-0000-0000-0000928B0000}"/>
    <cellStyle name="Normal 4 2 2 2 6" xfId="15921" xr:uid="{00000000-0005-0000-0000-0000938B0000}"/>
    <cellStyle name="Normal 4 2 2 2 6 2" xfId="34881" xr:uid="{00000000-0005-0000-0000-0000948B0000}"/>
    <cellStyle name="Normal 4 2 2 2 6 3" xfId="53345" xr:uid="{00000000-0005-0000-0000-0000958B0000}"/>
    <cellStyle name="Normal 4 2 2 2 7" xfId="22576" xr:uid="{00000000-0005-0000-0000-0000968B0000}"/>
    <cellStyle name="Normal 4 2 2 2 8" xfId="41040" xr:uid="{00000000-0005-0000-0000-0000978B0000}"/>
    <cellStyle name="Normal 4 2 2 3" xfId="3063" xr:uid="{00000000-0005-0000-0000-0000988B0000}"/>
    <cellStyle name="Normal 4 2 2 3 2" xfId="4247" xr:uid="{00000000-0005-0000-0000-0000998B0000}"/>
    <cellStyle name="Normal 4 2 2 3 2 2" xfId="5862" xr:uid="{00000000-0005-0000-0000-00009A8B0000}"/>
    <cellStyle name="Normal 4 2 2 3 2 2 2" xfId="8947" xr:uid="{00000000-0005-0000-0000-00009B8B0000}"/>
    <cellStyle name="Normal 4 2 2 3 2 2 2 2" xfId="15139" xr:uid="{00000000-0005-0000-0000-00009C8B0000}"/>
    <cellStyle name="Normal 4 2 2 3 2 2 2 2 2" xfId="34099" xr:uid="{00000000-0005-0000-0000-00009D8B0000}"/>
    <cellStyle name="Normal 4 2 2 3 2 2 2 2 3" xfId="52563" xr:uid="{00000000-0005-0000-0000-00009E8B0000}"/>
    <cellStyle name="Normal 4 2 2 3 2 2 2 3" xfId="21291" xr:uid="{00000000-0005-0000-0000-00009F8B0000}"/>
    <cellStyle name="Normal 4 2 2 3 2 2 2 3 2" xfId="40251" xr:uid="{00000000-0005-0000-0000-0000A08B0000}"/>
    <cellStyle name="Normal 4 2 2 3 2 2 2 3 3" xfId="58715" xr:uid="{00000000-0005-0000-0000-0000A18B0000}"/>
    <cellStyle name="Normal 4 2 2 3 2 2 2 4" xfId="27946" xr:uid="{00000000-0005-0000-0000-0000A28B0000}"/>
    <cellStyle name="Normal 4 2 2 3 2 2 2 5" xfId="46410" xr:uid="{00000000-0005-0000-0000-0000A38B0000}"/>
    <cellStyle name="Normal 4 2 2 3 2 2 3" xfId="12073" xr:uid="{00000000-0005-0000-0000-0000A48B0000}"/>
    <cellStyle name="Normal 4 2 2 3 2 2 3 2" xfId="31033" xr:uid="{00000000-0005-0000-0000-0000A58B0000}"/>
    <cellStyle name="Normal 4 2 2 3 2 2 3 3" xfId="49497" xr:uid="{00000000-0005-0000-0000-0000A68B0000}"/>
    <cellStyle name="Normal 4 2 2 3 2 2 4" xfId="18225" xr:uid="{00000000-0005-0000-0000-0000A78B0000}"/>
    <cellStyle name="Normal 4 2 2 3 2 2 4 2" xfId="37185" xr:uid="{00000000-0005-0000-0000-0000A88B0000}"/>
    <cellStyle name="Normal 4 2 2 3 2 2 4 3" xfId="55649" xr:uid="{00000000-0005-0000-0000-0000A98B0000}"/>
    <cellStyle name="Normal 4 2 2 3 2 2 5" xfId="24880" xr:uid="{00000000-0005-0000-0000-0000AA8B0000}"/>
    <cellStyle name="Normal 4 2 2 3 2 2 6" xfId="43344" xr:uid="{00000000-0005-0000-0000-0000AB8B0000}"/>
    <cellStyle name="Normal 4 2 2 3 2 3" xfId="7412" xr:uid="{00000000-0005-0000-0000-0000AC8B0000}"/>
    <cellStyle name="Normal 4 2 2 3 2 3 2" xfId="13605" xr:uid="{00000000-0005-0000-0000-0000AD8B0000}"/>
    <cellStyle name="Normal 4 2 2 3 2 3 2 2" xfId="32565" xr:uid="{00000000-0005-0000-0000-0000AE8B0000}"/>
    <cellStyle name="Normal 4 2 2 3 2 3 2 3" xfId="51029" xr:uid="{00000000-0005-0000-0000-0000AF8B0000}"/>
    <cellStyle name="Normal 4 2 2 3 2 3 3" xfId="19757" xr:uid="{00000000-0005-0000-0000-0000B08B0000}"/>
    <cellStyle name="Normal 4 2 2 3 2 3 3 2" xfId="38717" xr:uid="{00000000-0005-0000-0000-0000B18B0000}"/>
    <cellStyle name="Normal 4 2 2 3 2 3 3 3" xfId="57181" xr:uid="{00000000-0005-0000-0000-0000B28B0000}"/>
    <cellStyle name="Normal 4 2 2 3 2 3 4" xfId="26412" xr:uid="{00000000-0005-0000-0000-0000B38B0000}"/>
    <cellStyle name="Normal 4 2 2 3 2 3 5" xfId="44876" xr:uid="{00000000-0005-0000-0000-0000B48B0000}"/>
    <cellStyle name="Normal 4 2 2 3 2 4" xfId="10539" xr:uid="{00000000-0005-0000-0000-0000B58B0000}"/>
    <cellStyle name="Normal 4 2 2 3 2 4 2" xfId="29499" xr:uid="{00000000-0005-0000-0000-0000B68B0000}"/>
    <cellStyle name="Normal 4 2 2 3 2 4 3" xfId="47963" xr:uid="{00000000-0005-0000-0000-0000B78B0000}"/>
    <cellStyle name="Normal 4 2 2 3 2 5" xfId="16691" xr:uid="{00000000-0005-0000-0000-0000B88B0000}"/>
    <cellStyle name="Normal 4 2 2 3 2 5 2" xfId="35651" xr:uid="{00000000-0005-0000-0000-0000B98B0000}"/>
    <cellStyle name="Normal 4 2 2 3 2 5 3" xfId="54115" xr:uid="{00000000-0005-0000-0000-0000BA8B0000}"/>
    <cellStyle name="Normal 4 2 2 3 2 6" xfId="23346" xr:uid="{00000000-0005-0000-0000-0000BB8B0000}"/>
    <cellStyle name="Normal 4 2 2 3 2 7" xfId="41810" xr:uid="{00000000-0005-0000-0000-0000BC8B0000}"/>
    <cellStyle name="Normal 4 2 2 3 3" xfId="5080" xr:uid="{00000000-0005-0000-0000-0000BD8B0000}"/>
    <cellStyle name="Normal 4 2 2 3 3 2" xfId="8178" xr:uid="{00000000-0005-0000-0000-0000BE8B0000}"/>
    <cellStyle name="Normal 4 2 2 3 3 2 2" xfId="14370" xr:uid="{00000000-0005-0000-0000-0000BF8B0000}"/>
    <cellStyle name="Normal 4 2 2 3 3 2 2 2" xfId="33330" xr:uid="{00000000-0005-0000-0000-0000C08B0000}"/>
    <cellStyle name="Normal 4 2 2 3 3 2 2 3" xfId="51794" xr:uid="{00000000-0005-0000-0000-0000C18B0000}"/>
    <cellStyle name="Normal 4 2 2 3 3 2 3" xfId="20522" xr:uid="{00000000-0005-0000-0000-0000C28B0000}"/>
    <cellStyle name="Normal 4 2 2 3 3 2 3 2" xfId="39482" xr:uid="{00000000-0005-0000-0000-0000C38B0000}"/>
    <cellStyle name="Normal 4 2 2 3 3 2 3 3" xfId="57946" xr:uid="{00000000-0005-0000-0000-0000C48B0000}"/>
    <cellStyle name="Normal 4 2 2 3 3 2 4" xfId="27177" xr:uid="{00000000-0005-0000-0000-0000C58B0000}"/>
    <cellStyle name="Normal 4 2 2 3 3 2 5" xfId="45641" xr:uid="{00000000-0005-0000-0000-0000C68B0000}"/>
    <cellStyle name="Normal 4 2 2 3 3 3" xfId="11304" xr:uid="{00000000-0005-0000-0000-0000C78B0000}"/>
    <cellStyle name="Normal 4 2 2 3 3 3 2" xfId="30264" xr:uid="{00000000-0005-0000-0000-0000C88B0000}"/>
    <cellStyle name="Normal 4 2 2 3 3 3 3" xfId="48728" xr:uid="{00000000-0005-0000-0000-0000C98B0000}"/>
    <cellStyle name="Normal 4 2 2 3 3 4" xfId="17456" xr:uid="{00000000-0005-0000-0000-0000CA8B0000}"/>
    <cellStyle name="Normal 4 2 2 3 3 4 2" xfId="36416" xr:uid="{00000000-0005-0000-0000-0000CB8B0000}"/>
    <cellStyle name="Normal 4 2 2 3 3 4 3" xfId="54880" xr:uid="{00000000-0005-0000-0000-0000CC8B0000}"/>
    <cellStyle name="Normal 4 2 2 3 3 5" xfId="24111" xr:uid="{00000000-0005-0000-0000-0000CD8B0000}"/>
    <cellStyle name="Normal 4 2 2 3 3 6" xfId="42575" xr:uid="{00000000-0005-0000-0000-0000CE8B0000}"/>
    <cellStyle name="Normal 4 2 2 3 4" xfId="6643" xr:uid="{00000000-0005-0000-0000-0000CF8B0000}"/>
    <cellStyle name="Normal 4 2 2 3 4 2" xfId="12836" xr:uid="{00000000-0005-0000-0000-0000D08B0000}"/>
    <cellStyle name="Normal 4 2 2 3 4 2 2" xfId="31796" xr:uid="{00000000-0005-0000-0000-0000D18B0000}"/>
    <cellStyle name="Normal 4 2 2 3 4 2 3" xfId="50260" xr:uid="{00000000-0005-0000-0000-0000D28B0000}"/>
    <cellStyle name="Normal 4 2 2 3 4 3" xfId="18988" xr:uid="{00000000-0005-0000-0000-0000D38B0000}"/>
    <cellStyle name="Normal 4 2 2 3 4 3 2" xfId="37948" xr:uid="{00000000-0005-0000-0000-0000D48B0000}"/>
    <cellStyle name="Normal 4 2 2 3 4 3 3" xfId="56412" xr:uid="{00000000-0005-0000-0000-0000D58B0000}"/>
    <cellStyle name="Normal 4 2 2 3 4 4" xfId="25643" xr:uid="{00000000-0005-0000-0000-0000D68B0000}"/>
    <cellStyle name="Normal 4 2 2 3 4 5" xfId="44107" xr:uid="{00000000-0005-0000-0000-0000D78B0000}"/>
    <cellStyle name="Normal 4 2 2 3 5" xfId="9770" xr:uid="{00000000-0005-0000-0000-0000D88B0000}"/>
    <cellStyle name="Normal 4 2 2 3 5 2" xfId="28730" xr:uid="{00000000-0005-0000-0000-0000D98B0000}"/>
    <cellStyle name="Normal 4 2 2 3 5 3" xfId="47194" xr:uid="{00000000-0005-0000-0000-0000DA8B0000}"/>
    <cellStyle name="Normal 4 2 2 3 6" xfId="15922" xr:uid="{00000000-0005-0000-0000-0000DB8B0000}"/>
    <cellStyle name="Normal 4 2 2 3 6 2" xfId="34882" xr:uid="{00000000-0005-0000-0000-0000DC8B0000}"/>
    <cellStyle name="Normal 4 2 2 3 6 3" xfId="53346" xr:uid="{00000000-0005-0000-0000-0000DD8B0000}"/>
    <cellStyle name="Normal 4 2 2 3 7" xfId="22577" xr:uid="{00000000-0005-0000-0000-0000DE8B0000}"/>
    <cellStyle name="Normal 4 2 2 3 8" xfId="41041" xr:uid="{00000000-0005-0000-0000-0000DF8B0000}"/>
    <cellStyle name="Normal 4 2 2 4" xfId="3064" xr:uid="{00000000-0005-0000-0000-0000E08B0000}"/>
    <cellStyle name="Normal 4 2 2 4 2" xfId="4248" xr:uid="{00000000-0005-0000-0000-0000E18B0000}"/>
    <cellStyle name="Normal 4 2 2 4 2 2" xfId="5863" xr:uid="{00000000-0005-0000-0000-0000E28B0000}"/>
    <cellStyle name="Normal 4 2 2 4 2 2 2" xfId="8948" xr:uid="{00000000-0005-0000-0000-0000E38B0000}"/>
    <cellStyle name="Normal 4 2 2 4 2 2 2 2" xfId="15140" xr:uid="{00000000-0005-0000-0000-0000E48B0000}"/>
    <cellStyle name="Normal 4 2 2 4 2 2 2 2 2" xfId="34100" xr:uid="{00000000-0005-0000-0000-0000E58B0000}"/>
    <cellStyle name="Normal 4 2 2 4 2 2 2 2 3" xfId="52564" xr:uid="{00000000-0005-0000-0000-0000E68B0000}"/>
    <cellStyle name="Normal 4 2 2 4 2 2 2 3" xfId="21292" xr:uid="{00000000-0005-0000-0000-0000E78B0000}"/>
    <cellStyle name="Normal 4 2 2 4 2 2 2 3 2" xfId="40252" xr:uid="{00000000-0005-0000-0000-0000E88B0000}"/>
    <cellStyle name="Normal 4 2 2 4 2 2 2 3 3" xfId="58716" xr:uid="{00000000-0005-0000-0000-0000E98B0000}"/>
    <cellStyle name="Normal 4 2 2 4 2 2 2 4" xfId="27947" xr:uid="{00000000-0005-0000-0000-0000EA8B0000}"/>
    <cellStyle name="Normal 4 2 2 4 2 2 2 5" xfId="46411" xr:uid="{00000000-0005-0000-0000-0000EB8B0000}"/>
    <cellStyle name="Normal 4 2 2 4 2 2 3" xfId="12074" xr:uid="{00000000-0005-0000-0000-0000EC8B0000}"/>
    <cellStyle name="Normal 4 2 2 4 2 2 3 2" xfId="31034" xr:uid="{00000000-0005-0000-0000-0000ED8B0000}"/>
    <cellStyle name="Normal 4 2 2 4 2 2 3 3" xfId="49498" xr:uid="{00000000-0005-0000-0000-0000EE8B0000}"/>
    <cellStyle name="Normal 4 2 2 4 2 2 4" xfId="18226" xr:uid="{00000000-0005-0000-0000-0000EF8B0000}"/>
    <cellStyle name="Normal 4 2 2 4 2 2 4 2" xfId="37186" xr:uid="{00000000-0005-0000-0000-0000F08B0000}"/>
    <cellStyle name="Normal 4 2 2 4 2 2 4 3" xfId="55650" xr:uid="{00000000-0005-0000-0000-0000F18B0000}"/>
    <cellStyle name="Normal 4 2 2 4 2 2 5" xfId="24881" xr:uid="{00000000-0005-0000-0000-0000F28B0000}"/>
    <cellStyle name="Normal 4 2 2 4 2 2 6" xfId="43345" xr:uid="{00000000-0005-0000-0000-0000F38B0000}"/>
    <cellStyle name="Normal 4 2 2 4 2 3" xfId="7413" xr:uid="{00000000-0005-0000-0000-0000F48B0000}"/>
    <cellStyle name="Normal 4 2 2 4 2 3 2" xfId="13606" xr:uid="{00000000-0005-0000-0000-0000F58B0000}"/>
    <cellStyle name="Normal 4 2 2 4 2 3 2 2" xfId="32566" xr:uid="{00000000-0005-0000-0000-0000F68B0000}"/>
    <cellStyle name="Normal 4 2 2 4 2 3 2 3" xfId="51030" xr:uid="{00000000-0005-0000-0000-0000F78B0000}"/>
    <cellStyle name="Normal 4 2 2 4 2 3 3" xfId="19758" xr:uid="{00000000-0005-0000-0000-0000F88B0000}"/>
    <cellStyle name="Normal 4 2 2 4 2 3 3 2" xfId="38718" xr:uid="{00000000-0005-0000-0000-0000F98B0000}"/>
    <cellStyle name="Normal 4 2 2 4 2 3 3 3" xfId="57182" xr:uid="{00000000-0005-0000-0000-0000FA8B0000}"/>
    <cellStyle name="Normal 4 2 2 4 2 3 4" xfId="26413" xr:uid="{00000000-0005-0000-0000-0000FB8B0000}"/>
    <cellStyle name="Normal 4 2 2 4 2 3 5" xfId="44877" xr:uid="{00000000-0005-0000-0000-0000FC8B0000}"/>
    <cellStyle name="Normal 4 2 2 4 2 4" xfId="10540" xr:uid="{00000000-0005-0000-0000-0000FD8B0000}"/>
    <cellStyle name="Normal 4 2 2 4 2 4 2" xfId="29500" xr:uid="{00000000-0005-0000-0000-0000FE8B0000}"/>
    <cellStyle name="Normal 4 2 2 4 2 4 3" xfId="47964" xr:uid="{00000000-0005-0000-0000-0000FF8B0000}"/>
    <cellStyle name="Normal 4 2 2 4 2 5" xfId="16692" xr:uid="{00000000-0005-0000-0000-0000008C0000}"/>
    <cellStyle name="Normal 4 2 2 4 2 5 2" xfId="35652" xr:uid="{00000000-0005-0000-0000-0000018C0000}"/>
    <cellStyle name="Normal 4 2 2 4 2 5 3" xfId="54116" xr:uid="{00000000-0005-0000-0000-0000028C0000}"/>
    <cellStyle name="Normal 4 2 2 4 2 6" xfId="23347" xr:uid="{00000000-0005-0000-0000-0000038C0000}"/>
    <cellStyle name="Normal 4 2 2 4 2 7" xfId="41811" xr:uid="{00000000-0005-0000-0000-0000048C0000}"/>
    <cellStyle name="Normal 4 2 2 4 3" xfId="5081" xr:uid="{00000000-0005-0000-0000-0000058C0000}"/>
    <cellStyle name="Normal 4 2 2 4 3 2" xfId="8179" xr:uid="{00000000-0005-0000-0000-0000068C0000}"/>
    <cellStyle name="Normal 4 2 2 4 3 2 2" xfId="14371" xr:uid="{00000000-0005-0000-0000-0000078C0000}"/>
    <cellStyle name="Normal 4 2 2 4 3 2 2 2" xfId="33331" xr:uid="{00000000-0005-0000-0000-0000088C0000}"/>
    <cellStyle name="Normal 4 2 2 4 3 2 2 3" xfId="51795" xr:uid="{00000000-0005-0000-0000-0000098C0000}"/>
    <cellStyle name="Normal 4 2 2 4 3 2 3" xfId="20523" xr:uid="{00000000-0005-0000-0000-00000A8C0000}"/>
    <cellStyle name="Normal 4 2 2 4 3 2 3 2" xfId="39483" xr:uid="{00000000-0005-0000-0000-00000B8C0000}"/>
    <cellStyle name="Normal 4 2 2 4 3 2 3 3" xfId="57947" xr:uid="{00000000-0005-0000-0000-00000C8C0000}"/>
    <cellStyle name="Normal 4 2 2 4 3 2 4" xfId="27178" xr:uid="{00000000-0005-0000-0000-00000D8C0000}"/>
    <cellStyle name="Normal 4 2 2 4 3 2 5" xfId="45642" xr:uid="{00000000-0005-0000-0000-00000E8C0000}"/>
    <cellStyle name="Normal 4 2 2 4 3 3" xfId="11305" xr:uid="{00000000-0005-0000-0000-00000F8C0000}"/>
    <cellStyle name="Normal 4 2 2 4 3 3 2" xfId="30265" xr:uid="{00000000-0005-0000-0000-0000108C0000}"/>
    <cellStyle name="Normal 4 2 2 4 3 3 3" xfId="48729" xr:uid="{00000000-0005-0000-0000-0000118C0000}"/>
    <cellStyle name="Normal 4 2 2 4 3 4" xfId="17457" xr:uid="{00000000-0005-0000-0000-0000128C0000}"/>
    <cellStyle name="Normal 4 2 2 4 3 4 2" xfId="36417" xr:uid="{00000000-0005-0000-0000-0000138C0000}"/>
    <cellStyle name="Normal 4 2 2 4 3 4 3" xfId="54881" xr:uid="{00000000-0005-0000-0000-0000148C0000}"/>
    <cellStyle name="Normal 4 2 2 4 3 5" xfId="24112" xr:uid="{00000000-0005-0000-0000-0000158C0000}"/>
    <cellStyle name="Normal 4 2 2 4 3 6" xfId="42576" xr:uid="{00000000-0005-0000-0000-0000168C0000}"/>
    <cellStyle name="Normal 4 2 2 4 4" xfId="6644" xr:uid="{00000000-0005-0000-0000-0000178C0000}"/>
    <cellStyle name="Normal 4 2 2 4 4 2" xfId="12837" xr:uid="{00000000-0005-0000-0000-0000188C0000}"/>
    <cellStyle name="Normal 4 2 2 4 4 2 2" xfId="31797" xr:uid="{00000000-0005-0000-0000-0000198C0000}"/>
    <cellStyle name="Normal 4 2 2 4 4 2 3" xfId="50261" xr:uid="{00000000-0005-0000-0000-00001A8C0000}"/>
    <cellStyle name="Normal 4 2 2 4 4 3" xfId="18989" xr:uid="{00000000-0005-0000-0000-00001B8C0000}"/>
    <cellStyle name="Normal 4 2 2 4 4 3 2" xfId="37949" xr:uid="{00000000-0005-0000-0000-00001C8C0000}"/>
    <cellStyle name="Normal 4 2 2 4 4 3 3" xfId="56413" xr:uid="{00000000-0005-0000-0000-00001D8C0000}"/>
    <cellStyle name="Normal 4 2 2 4 4 4" xfId="25644" xr:uid="{00000000-0005-0000-0000-00001E8C0000}"/>
    <cellStyle name="Normal 4 2 2 4 4 5" xfId="44108" xr:uid="{00000000-0005-0000-0000-00001F8C0000}"/>
    <cellStyle name="Normal 4 2 2 4 5" xfId="9771" xr:uid="{00000000-0005-0000-0000-0000208C0000}"/>
    <cellStyle name="Normal 4 2 2 4 5 2" xfId="28731" xr:uid="{00000000-0005-0000-0000-0000218C0000}"/>
    <cellStyle name="Normal 4 2 2 4 5 3" xfId="47195" xr:uid="{00000000-0005-0000-0000-0000228C0000}"/>
    <cellStyle name="Normal 4 2 2 4 6" xfId="15923" xr:uid="{00000000-0005-0000-0000-0000238C0000}"/>
    <cellStyle name="Normal 4 2 2 4 6 2" xfId="34883" xr:uid="{00000000-0005-0000-0000-0000248C0000}"/>
    <cellStyle name="Normal 4 2 2 4 6 3" xfId="53347" xr:uid="{00000000-0005-0000-0000-0000258C0000}"/>
    <cellStyle name="Normal 4 2 2 4 7" xfId="22578" xr:uid="{00000000-0005-0000-0000-0000268C0000}"/>
    <cellStyle name="Normal 4 2 2 4 8" xfId="41042" xr:uid="{00000000-0005-0000-0000-0000278C0000}"/>
    <cellStyle name="Normal 4 2 2 5" xfId="3065" xr:uid="{00000000-0005-0000-0000-0000288C0000}"/>
    <cellStyle name="Normal 4 2 2 5 2" xfId="4249" xr:uid="{00000000-0005-0000-0000-0000298C0000}"/>
    <cellStyle name="Normal 4 2 2 5 2 2" xfId="5864" xr:uid="{00000000-0005-0000-0000-00002A8C0000}"/>
    <cellStyle name="Normal 4 2 2 5 2 2 2" xfId="8949" xr:uid="{00000000-0005-0000-0000-00002B8C0000}"/>
    <cellStyle name="Normal 4 2 2 5 2 2 2 2" xfId="15141" xr:uid="{00000000-0005-0000-0000-00002C8C0000}"/>
    <cellStyle name="Normal 4 2 2 5 2 2 2 2 2" xfId="34101" xr:uid="{00000000-0005-0000-0000-00002D8C0000}"/>
    <cellStyle name="Normal 4 2 2 5 2 2 2 2 3" xfId="52565" xr:uid="{00000000-0005-0000-0000-00002E8C0000}"/>
    <cellStyle name="Normal 4 2 2 5 2 2 2 3" xfId="21293" xr:uid="{00000000-0005-0000-0000-00002F8C0000}"/>
    <cellStyle name="Normal 4 2 2 5 2 2 2 3 2" xfId="40253" xr:uid="{00000000-0005-0000-0000-0000308C0000}"/>
    <cellStyle name="Normal 4 2 2 5 2 2 2 3 3" xfId="58717" xr:uid="{00000000-0005-0000-0000-0000318C0000}"/>
    <cellStyle name="Normal 4 2 2 5 2 2 2 4" xfId="27948" xr:uid="{00000000-0005-0000-0000-0000328C0000}"/>
    <cellStyle name="Normal 4 2 2 5 2 2 2 5" xfId="46412" xr:uid="{00000000-0005-0000-0000-0000338C0000}"/>
    <cellStyle name="Normal 4 2 2 5 2 2 3" xfId="12075" xr:uid="{00000000-0005-0000-0000-0000348C0000}"/>
    <cellStyle name="Normal 4 2 2 5 2 2 3 2" xfId="31035" xr:uid="{00000000-0005-0000-0000-0000358C0000}"/>
    <cellStyle name="Normal 4 2 2 5 2 2 3 3" xfId="49499" xr:uid="{00000000-0005-0000-0000-0000368C0000}"/>
    <cellStyle name="Normal 4 2 2 5 2 2 4" xfId="18227" xr:uid="{00000000-0005-0000-0000-0000378C0000}"/>
    <cellStyle name="Normal 4 2 2 5 2 2 4 2" xfId="37187" xr:uid="{00000000-0005-0000-0000-0000388C0000}"/>
    <cellStyle name="Normal 4 2 2 5 2 2 4 3" xfId="55651" xr:uid="{00000000-0005-0000-0000-0000398C0000}"/>
    <cellStyle name="Normal 4 2 2 5 2 2 5" xfId="24882" xr:uid="{00000000-0005-0000-0000-00003A8C0000}"/>
    <cellStyle name="Normal 4 2 2 5 2 2 6" xfId="43346" xr:uid="{00000000-0005-0000-0000-00003B8C0000}"/>
    <cellStyle name="Normal 4 2 2 5 2 3" xfId="7414" xr:uid="{00000000-0005-0000-0000-00003C8C0000}"/>
    <cellStyle name="Normal 4 2 2 5 2 3 2" xfId="13607" xr:uid="{00000000-0005-0000-0000-00003D8C0000}"/>
    <cellStyle name="Normal 4 2 2 5 2 3 2 2" xfId="32567" xr:uid="{00000000-0005-0000-0000-00003E8C0000}"/>
    <cellStyle name="Normal 4 2 2 5 2 3 2 3" xfId="51031" xr:uid="{00000000-0005-0000-0000-00003F8C0000}"/>
    <cellStyle name="Normal 4 2 2 5 2 3 3" xfId="19759" xr:uid="{00000000-0005-0000-0000-0000408C0000}"/>
    <cellStyle name="Normal 4 2 2 5 2 3 3 2" xfId="38719" xr:uid="{00000000-0005-0000-0000-0000418C0000}"/>
    <cellStyle name="Normal 4 2 2 5 2 3 3 3" xfId="57183" xr:uid="{00000000-0005-0000-0000-0000428C0000}"/>
    <cellStyle name="Normal 4 2 2 5 2 3 4" xfId="26414" xr:uid="{00000000-0005-0000-0000-0000438C0000}"/>
    <cellStyle name="Normal 4 2 2 5 2 3 5" xfId="44878" xr:uid="{00000000-0005-0000-0000-0000448C0000}"/>
    <cellStyle name="Normal 4 2 2 5 2 4" xfId="10541" xr:uid="{00000000-0005-0000-0000-0000458C0000}"/>
    <cellStyle name="Normal 4 2 2 5 2 4 2" xfId="29501" xr:uid="{00000000-0005-0000-0000-0000468C0000}"/>
    <cellStyle name="Normal 4 2 2 5 2 4 3" xfId="47965" xr:uid="{00000000-0005-0000-0000-0000478C0000}"/>
    <cellStyle name="Normal 4 2 2 5 2 5" xfId="16693" xr:uid="{00000000-0005-0000-0000-0000488C0000}"/>
    <cellStyle name="Normal 4 2 2 5 2 5 2" xfId="35653" xr:uid="{00000000-0005-0000-0000-0000498C0000}"/>
    <cellStyle name="Normal 4 2 2 5 2 5 3" xfId="54117" xr:uid="{00000000-0005-0000-0000-00004A8C0000}"/>
    <cellStyle name="Normal 4 2 2 5 2 6" xfId="23348" xr:uid="{00000000-0005-0000-0000-00004B8C0000}"/>
    <cellStyle name="Normal 4 2 2 5 2 7" xfId="41812" xr:uid="{00000000-0005-0000-0000-00004C8C0000}"/>
    <cellStyle name="Normal 4 2 2 5 3" xfId="5082" xr:uid="{00000000-0005-0000-0000-00004D8C0000}"/>
    <cellStyle name="Normal 4 2 2 5 3 2" xfId="8180" xr:uid="{00000000-0005-0000-0000-00004E8C0000}"/>
    <cellStyle name="Normal 4 2 2 5 3 2 2" xfId="14372" xr:uid="{00000000-0005-0000-0000-00004F8C0000}"/>
    <cellStyle name="Normal 4 2 2 5 3 2 2 2" xfId="33332" xr:uid="{00000000-0005-0000-0000-0000508C0000}"/>
    <cellStyle name="Normal 4 2 2 5 3 2 2 3" xfId="51796" xr:uid="{00000000-0005-0000-0000-0000518C0000}"/>
    <cellStyle name="Normal 4 2 2 5 3 2 3" xfId="20524" xr:uid="{00000000-0005-0000-0000-0000528C0000}"/>
    <cellStyle name="Normal 4 2 2 5 3 2 3 2" xfId="39484" xr:uid="{00000000-0005-0000-0000-0000538C0000}"/>
    <cellStyle name="Normal 4 2 2 5 3 2 3 3" xfId="57948" xr:uid="{00000000-0005-0000-0000-0000548C0000}"/>
    <cellStyle name="Normal 4 2 2 5 3 2 4" xfId="27179" xr:uid="{00000000-0005-0000-0000-0000558C0000}"/>
    <cellStyle name="Normal 4 2 2 5 3 2 5" xfId="45643" xr:uid="{00000000-0005-0000-0000-0000568C0000}"/>
    <cellStyle name="Normal 4 2 2 5 3 3" xfId="11306" xr:uid="{00000000-0005-0000-0000-0000578C0000}"/>
    <cellStyle name="Normal 4 2 2 5 3 3 2" xfId="30266" xr:uid="{00000000-0005-0000-0000-0000588C0000}"/>
    <cellStyle name="Normal 4 2 2 5 3 3 3" xfId="48730" xr:uid="{00000000-0005-0000-0000-0000598C0000}"/>
    <cellStyle name="Normal 4 2 2 5 3 4" xfId="17458" xr:uid="{00000000-0005-0000-0000-00005A8C0000}"/>
    <cellStyle name="Normal 4 2 2 5 3 4 2" xfId="36418" xr:uid="{00000000-0005-0000-0000-00005B8C0000}"/>
    <cellStyle name="Normal 4 2 2 5 3 4 3" xfId="54882" xr:uid="{00000000-0005-0000-0000-00005C8C0000}"/>
    <cellStyle name="Normal 4 2 2 5 3 5" xfId="24113" xr:uid="{00000000-0005-0000-0000-00005D8C0000}"/>
    <cellStyle name="Normal 4 2 2 5 3 6" xfId="42577" xr:uid="{00000000-0005-0000-0000-00005E8C0000}"/>
    <cellStyle name="Normal 4 2 2 5 4" xfId="6645" xr:uid="{00000000-0005-0000-0000-00005F8C0000}"/>
    <cellStyle name="Normal 4 2 2 5 4 2" xfId="12838" xr:uid="{00000000-0005-0000-0000-0000608C0000}"/>
    <cellStyle name="Normal 4 2 2 5 4 2 2" xfId="31798" xr:uid="{00000000-0005-0000-0000-0000618C0000}"/>
    <cellStyle name="Normal 4 2 2 5 4 2 3" xfId="50262" xr:uid="{00000000-0005-0000-0000-0000628C0000}"/>
    <cellStyle name="Normal 4 2 2 5 4 3" xfId="18990" xr:uid="{00000000-0005-0000-0000-0000638C0000}"/>
    <cellStyle name="Normal 4 2 2 5 4 3 2" xfId="37950" xr:uid="{00000000-0005-0000-0000-0000648C0000}"/>
    <cellStyle name="Normal 4 2 2 5 4 3 3" xfId="56414" xr:uid="{00000000-0005-0000-0000-0000658C0000}"/>
    <cellStyle name="Normal 4 2 2 5 4 4" xfId="25645" xr:uid="{00000000-0005-0000-0000-0000668C0000}"/>
    <cellStyle name="Normal 4 2 2 5 4 5" xfId="44109" xr:uid="{00000000-0005-0000-0000-0000678C0000}"/>
    <cellStyle name="Normal 4 2 2 5 5" xfId="9772" xr:uid="{00000000-0005-0000-0000-0000688C0000}"/>
    <cellStyle name="Normal 4 2 2 5 5 2" xfId="28732" xr:uid="{00000000-0005-0000-0000-0000698C0000}"/>
    <cellStyle name="Normal 4 2 2 5 5 3" xfId="47196" xr:uid="{00000000-0005-0000-0000-00006A8C0000}"/>
    <cellStyle name="Normal 4 2 2 5 6" xfId="15924" xr:uid="{00000000-0005-0000-0000-00006B8C0000}"/>
    <cellStyle name="Normal 4 2 2 5 6 2" xfId="34884" xr:uid="{00000000-0005-0000-0000-00006C8C0000}"/>
    <cellStyle name="Normal 4 2 2 5 6 3" xfId="53348" xr:uid="{00000000-0005-0000-0000-00006D8C0000}"/>
    <cellStyle name="Normal 4 2 2 5 7" xfId="22579" xr:uid="{00000000-0005-0000-0000-00006E8C0000}"/>
    <cellStyle name="Normal 4 2 2 5 8" xfId="41043" xr:uid="{00000000-0005-0000-0000-00006F8C0000}"/>
    <cellStyle name="Normal 4 2 2 6" xfId="4245" xr:uid="{00000000-0005-0000-0000-0000708C0000}"/>
    <cellStyle name="Normal 4 2 2 6 2" xfId="5860" xr:uid="{00000000-0005-0000-0000-0000718C0000}"/>
    <cellStyle name="Normal 4 2 2 6 2 2" xfId="8945" xr:uid="{00000000-0005-0000-0000-0000728C0000}"/>
    <cellStyle name="Normal 4 2 2 6 2 2 2" xfId="15137" xr:uid="{00000000-0005-0000-0000-0000738C0000}"/>
    <cellStyle name="Normal 4 2 2 6 2 2 2 2" xfId="34097" xr:uid="{00000000-0005-0000-0000-0000748C0000}"/>
    <cellStyle name="Normal 4 2 2 6 2 2 2 3" xfId="52561" xr:uid="{00000000-0005-0000-0000-0000758C0000}"/>
    <cellStyle name="Normal 4 2 2 6 2 2 3" xfId="21289" xr:uid="{00000000-0005-0000-0000-0000768C0000}"/>
    <cellStyle name="Normal 4 2 2 6 2 2 3 2" xfId="40249" xr:uid="{00000000-0005-0000-0000-0000778C0000}"/>
    <cellStyle name="Normal 4 2 2 6 2 2 3 3" xfId="58713" xr:uid="{00000000-0005-0000-0000-0000788C0000}"/>
    <cellStyle name="Normal 4 2 2 6 2 2 4" xfId="27944" xr:uid="{00000000-0005-0000-0000-0000798C0000}"/>
    <cellStyle name="Normal 4 2 2 6 2 2 5" xfId="46408" xr:uid="{00000000-0005-0000-0000-00007A8C0000}"/>
    <cellStyle name="Normal 4 2 2 6 2 3" xfId="12071" xr:uid="{00000000-0005-0000-0000-00007B8C0000}"/>
    <cellStyle name="Normal 4 2 2 6 2 3 2" xfId="31031" xr:uid="{00000000-0005-0000-0000-00007C8C0000}"/>
    <cellStyle name="Normal 4 2 2 6 2 3 3" xfId="49495" xr:uid="{00000000-0005-0000-0000-00007D8C0000}"/>
    <cellStyle name="Normal 4 2 2 6 2 4" xfId="18223" xr:uid="{00000000-0005-0000-0000-00007E8C0000}"/>
    <cellStyle name="Normal 4 2 2 6 2 4 2" xfId="37183" xr:uid="{00000000-0005-0000-0000-00007F8C0000}"/>
    <cellStyle name="Normal 4 2 2 6 2 4 3" xfId="55647" xr:uid="{00000000-0005-0000-0000-0000808C0000}"/>
    <cellStyle name="Normal 4 2 2 6 2 5" xfId="24878" xr:uid="{00000000-0005-0000-0000-0000818C0000}"/>
    <cellStyle name="Normal 4 2 2 6 2 6" xfId="43342" xr:uid="{00000000-0005-0000-0000-0000828C0000}"/>
    <cellStyle name="Normal 4 2 2 6 3" xfId="7410" xr:uid="{00000000-0005-0000-0000-0000838C0000}"/>
    <cellStyle name="Normal 4 2 2 6 3 2" xfId="13603" xr:uid="{00000000-0005-0000-0000-0000848C0000}"/>
    <cellStyle name="Normal 4 2 2 6 3 2 2" xfId="32563" xr:uid="{00000000-0005-0000-0000-0000858C0000}"/>
    <cellStyle name="Normal 4 2 2 6 3 2 3" xfId="51027" xr:uid="{00000000-0005-0000-0000-0000868C0000}"/>
    <cellStyle name="Normal 4 2 2 6 3 3" xfId="19755" xr:uid="{00000000-0005-0000-0000-0000878C0000}"/>
    <cellStyle name="Normal 4 2 2 6 3 3 2" xfId="38715" xr:uid="{00000000-0005-0000-0000-0000888C0000}"/>
    <cellStyle name="Normal 4 2 2 6 3 3 3" xfId="57179" xr:uid="{00000000-0005-0000-0000-0000898C0000}"/>
    <cellStyle name="Normal 4 2 2 6 3 4" xfId="26410" xr:uid="{00000000-0005-0000-0000-00008A8C0000}"/>
    <cellStyle name="Normal 4 2 2 6 3 5" xfId="44874" xr:uid="{00000000-0005-0000-0000-00008B8C0000}"/>
    <cellStyle name="Normal 4 2 2 6 4" xfId="10537" xr:uid="{00000000-0005-0000-0000-00008C8C0000}"/>
    <cellStyle name="Normal 4 2 2 6 4 2" xfId="29497" xr:uid="{00000000-0005-0000-0000-00008D8C0000}"/>
    <cellStyle name="Normal 4 2 2 6 4 3" xfId="47961" xr:uid="{00000000-0005-0000-0000-00008E8C0000}"/>
    <cellStyle name="Normal 4 2 2 6 5" xfId="16689" xr:uid="{00000000-0005-0000-0000-00008F8C0000}"/>
    <cellStyle name="Normal 4 2 2 6 5 2" xfId="35649" xr:uid="{00000000-0005-0000-0000-0000908C0000}"/>
    <cellStyle name="Normal 4 2 2 6 5 3" xfId="54113" xr:uid="{00000000-0005-0000-0000-0000918C0000}"/>
    <cellStyle name="Normal 4 2 2 6 6" xfId="23344" xr:uid="{00000000-0005-0000-0000-0000928C0000}"/>
    <cellStyle name="Normal 4 2 2 6 7" xfId="41808" xr:uid="{00000000-0005-0000-0000-0000938C0000}"/>
    <cellStyle name="Normal 4 2 2 7" xfId="5078" xr:uid="{00000000-0005-0000-0000-0000948C0000}"/>
    <cellStyle name="Normal 4 2 2 7 2" xfId="8176" xr:uid="{00000000-0005-0000-0000-0000958C0000}"/>
    <cellStyle name="Normal 4 2 2 7 2 2" xfId="14368" xr:uid="{00000000-0005-0000-0000-0000968C0000}"/>
    <cellStyle name="Normal 4 2 2 7 2 2 2" xfId="33328" xr:uid="{00000000-0005-0000-0000-0000978C0000}"/>
    <cellStyle name="Normal 4 2 2 7 2 2 3" xfId="51792" xr:uid="{00000000-0005-0000-0000-0000988C0000}"/>
    <cellStyle name="Normal 4 2 2 7 2 3" xfId="20520" xr:uid="{00000000-0005-0000-0000-0000998C0000}"/>
    <cellStyle name="Normal 4 2 2 7 2 3 2" xfId="39480" xr:uid="{00000000-0005-0000-0000-00009A8C0000}"/>
    <cellStyle name="Normal 4 2 2 7 2 3 3" xfId="57944" xr:uid="{00000000-0005-0000-0000-00009B8C0000}"/>
    <cellStyle name="Normal 4 2 2 7 2 4" xfId="27175" xr:uid="{00000000-0005-0000-0000-00009C8C0000}"/>
    <cellStyle name="Normal 4 2 2 7 2 5" xfId="45639" xr:uid="{00000000-0005-0000-0000-00009D8C0000}"/>
    <cellStyle name="Normal 4 2 2 7 3" xfId="11302" xr:uid="{00000000-0005-0000-0000-00009E8C0000}"/>
    <cellStyle name="Normal 4 2 2 7 3 2" xfId="30262" xr:uid="{00000000-0005-0000-0000-00009F8C0000}"/>
    <cellStyle name="Normal 4 2 2 7 3 3" xfId="48726" xr:uid="{00000000-0005-0000-0000-0000A08C0000}"/>
    <cellStyle name="Normal 4 2 2 7 4" xfId="17454" xr:uid="{00000000-0005-0000-0000-0000A18C0000}"/>
    <cellStyle name="Normal 4 2 2 7 4 2" xfId="36414" xr:uid="{00000000-0005-0000-0000-0000A28C0000}"/>
    <cellStyle name="Normal 4 2 2 7 4 3" xfId="54878" xr:uid="{00000000-0005-0000-0000-0000A38C0000}"/>
    <cellStyle name="Normal 4 2 2 7 5" xfId="24109" xr:uid="{00000000-0005-0000-0000-0000A48C0000}"/>
    <cellStyle name="Normal 4 2 2 7 6" xfId="42573" xr:uid="{00000000-0005-0000-0000-0000A58C0000}"/>
    <cellStyle name="Normal 4 2 2 8" xfId="6641" xr:uid="{00000000-0005-0000-0000-0000A68C0000}"/>
    <cellStyle name="Normal 4 2 2 8 2" xfId="12834" xr:uid="{00000000-0005-0000-0000-0000A78C0000}"/>
    <cellStyle name="Normal 4 2 2 8 2 2" xfId="31794" xr:uid="{00000000-0005-0000-0000-0000A88C0000}"/>
    <cellStyle name="Normal 4 2 2 8 2 3" xfId="50258" xr:uid="{00000000-0005-0000-0000-0000A98C0000}"/>
    <cellStyle name="Normal 4 2 2 8 3" xfId="18986" xr:uid="{00000000-0005-0000-0000-0000AA8C0000}"/>
    <cellStyle name="Normal 4 2 2 8 3 2" xfId="37946" xr:uid="{00000000-0005-0000-0000-0000AB8C0000}"/>
    <cellStyle name="Normal 4 2 2 8 3 3" xfId="56410" xr:uid="{00000000-0005-0000-0000-0000AC8C0000}"/>
    <cellStyle name="Normal 4 2 2 8 4" xfId="25641" xr:uid="{00000000-0005-0000-0000-0000AD8C0000}"/>
    <cellStyle name="Normal 4 2 2 8 5" xfId="44105" xr:uid="{00000000-0005-0000-0000-0000AE8C0000}"/>
    <cellStyle name="Normal 4 2 2 9" xfId="9768" xr:uid="{00000000-0005-0000-0000-0000AF8C0000}"/>
    <cellStyle name="Normal 4 2 2 9 2" xfId="28728" xr:uid="{00000000-0005-0000-0000-0000B08C0000}"/>
    <cellStyle name="Normal 4 2 2 9 3" xfId="47192" xr:uid="{00000000-0005-0000-0000-0000B18C0000}"/>
    <cellStyle name="Normal 4 2 20" xfId="3066" xr:uid="{00000000-0005-0000-0000-0000B28C0000}"/>
    <cellStyle name="Normal 4 2 20 2" xfId="4250" xr:uid="{00000000-0005-0000-0000-0000B38C0000}"/>
    <cellStyle name="Normal 4 2 20 2 2" xfId="5865" xr:uid="{00000000-0005-0000-0000-0000B48C0000}"/>
    <cellStyle name="Normal 4 2 20 2 2 2" xfId="8950" xr:uid="{00000000-0005-0000-0000-0000B58C0000}"/>
    <cellStyle name="Normal 4 2 20 2 2 2 2" xfId="15142" xr:uid="{00000000-0005-0000-0000-0000B68C0000}"/>
    <cellStyle name="Normal 4 2 20 2 2 2 2 2" xfId="34102" xr:uid="{00000000-0005-0000-0000-0000B78C0000}"/>
    <cellStyle name="Normal 4 2 20 2 2 2 2 3" xfId="52566" xr:uid="{00000000-0005-0000-0000-0000B88C0000}"/>
    <cellStyle name="Normal 4 2 20 2 2 2 3" xfId="21294" xr:uid="{00000000-0005-0000-0000-0000B98C0000}"/>
    <cellStyle name="Normal 4 2 20 2 2 2 3 2" xfId="40254" xr:uid="{00000000-0005-0000-0000-0000BA8C0000}"/>
    <cellStyle name="Normal 4 2 20 2 2 2 3 3" xfId="58718" xr:uid="{00000000-0005-0000-0000-0000BB8C0000}"/>
    <cellStyle name="Normal 4 2 20 2 2 2 4" xfId="27949" xr:uid="{00000000-0005-0000-0000-0000BC8C0000}"/>
    <cellStyle name="Normal 4 2 20 2 2 2 5" xfId="46413" xr:uid="{00000000-0005-0000-0000-0000BD8C0000}"/>
    <cellStyle name="Normal 4 2 20 2 2 3" xfId="12076" xr:uid="{00000000-0005-0000-0000-0000BE8C0000}"/>
    <cellStyle name="Normal 4 2 20 2 2 3 2" xfId="31036" xr:uid="{00000000-0005-0000-0000-0000BF8C0000}"/>
    <cellStyle name="Normal 4 2 20 2 2 3 3" xfId="49500" xr:uid="{00000000-0005-0000-0000-0000C08C0000}"/>
    <cellStyle name="Normal 4 2 20 2 2 4" xfId="18228" xr:uid="{00000000-0005-0000-0000-0000C18C0000}"/>
    <cellStyle name="Normal 4 2 20 2 2 4 2" xfId="37188" xr:uid="{00000000-0005-0000-0000-0000C28C0000}"/>
    <cellStyle name="Normal 4 2 20 2 2 4 3" xfId="55652" xr:uid="{00000000-0005-0000-0000-0000C38C0000}"/>
    <cellStyle name="Normal 4 2 20 2 2 5" xfId="24883" xr:uid="{00000000-0005-0000-0000-0000C48C0000}"/>
    <cellStyle name="Normal 4 2 20 2 2 6" xfId="43347" xr:uid="{00000000-0005-0000-0000-0000C58C0000}"/>
    <cellStyle name="Normal 4 2 20 2 3" xfId="7415" xr:uid="{00000000-0005-0000-0000-0000C68C0000}"/>
    <cellStyle name="Normal 4 2 20 2 3 2" xfId="13608" xr:uid="{00000000-0005-0000-0000-0000C78C0000}"/>
    <cellStyle name="Normal 4 2 20 2 3 2 2" xfId="32568" xr:uid="{00000000-0005-0000-0000-0000C88C0000}"/>
    <cellStyle name="Normal 4 2 20 2 3 2 3" xfId="51032" xr:uid="{00000000-0005-0000-0000-0000C98C0000}"/>
    <cellStyle name="Normal 4 2 20 2 3 3" xfId="19760" xr:uid="{00000000-0005-0000-0000-0000CA8C0000}"/>
    <cellStyle name="Normal 4 2 20 2 3 3 2" xfId="38720" xr:uid="{00000000-0005-0000-0000-0000CB8C0000}"/>
    <cellStyle name="Normal 4 2 20 2 3 3 3" xfId="57184" xr:uid="{00000000-0005-0000-0000-0000CC8C0000}"/>
    <cellStyle name="Normal 4 2 20 2 3 4" xfId="26415" xr:uid="{00000000-0005-0000-0000-0000CD8C0000}"/>
    <cellStyle name="Normal 4 2 20 2 3 5" xfId="44879" xr:uid="{00000000-0005-0000-0000-0000CE8C0000}"/>
    <cellStyle name="Normal 4 2 20 2 4" xfId="10542" xr:uid="{00000000-0005-0000-0000-0000CF8C0000}"/>
    <cellStyle name="Normal 4 2 20 2 4 2" xfId="29502" xr:uid="{00000000-0005-0000-0000-0000D08C0000}"/>
    <cellStyle name="Normal 4 2 20 2 4 3" xfId="47966" xr:uid="{00000000-0005-0000-0000-0000D18C0000}"/>
    <cellStyle name="Normal 4 2 20 2 5" xfId="16694" xr:uid="{00000000-0005-0000-0000-0000D28C0000}"/>
    <cellStyle name="Normal 4 2 20 2 5 2" xfId="35654" xr:uid="{00000000-0005-0000-0000-0000D38C0000}"/>
    <cellStyle name="Normal 4 2 20 2 5 3" xfId="54118" xr:uid="{00000000-0005-0000-0000-0000D48C0000}"/>
    <cellStyle name="Normal 4 2 20 2 6" xfId="23349" xr:uid="{00000000-0005-0000-0000-0000D58C0000}"/>
    <cellStyle name="Normal 4 2 20 2 7" xfId="41813" xr:uid="{00000000-0005-0000-0000-0000D68C0000}"/>
    <cellStyle name="Normal 4 2 20 3" xfId="5083" xr:uid="{00000000-0005-0000-0000-0000D78C0000}"/>
    <cellStyle name="Normal 4 2 20 3 2" xfId="8181" xr:uid="{00000000-0005-0000-0000-0000D88C0000}"/>
    <cellStyle name="Normal 4 2 20 3 2 2" xfId="14373" xr:uid="{00000000-0005-0000-0000-0000D98C0000}"/>
    <cellStyle name="Normal 4 2 20 3 2 2 2" xfId="33333" xr:uid="{00000000-0005-0000-0000-0000DA8C0000}"/>
    <cellStyle name="Normal 4 2 20 3 2 2 3" xfId="51797" xr:uid="{00000000-0005-0000-0000-0000DB8C0000}"/>
    <cellStyle name="Normal 4 2 20 3 2 3" xfId="20525" xr:uid="{00000000-0005-0000-0000-0000DC8C0000}"/>
    <cellStyle name="Normal 4 2 20 3 2 3 2" xfId="39485" xr:uid="{00000000-0005-0000-0000-0000DD8C0000}"/>
    <cellStyle name="Normal 4 2 20 3 2 3 3" xfId="57949" xr:uid="{00000000-0005-0000-0000-0000DE8C0000}"/>
    <cellStyle name="Normal 4 2 20 3 2 4" xfId="27180" xr:uid="{00000000-0005-0000-0000-0000DF8C0000}"/>
    <cellStyle name="Normal 4 2 20 3 2 5" xfId="45644" xr:uid="{00000000-0005-0000-0000-0000E08C0000}"/>
    <cellStyle name="Normal 4 2 20 3 3" xfId="11307" xr:uid="{00000000-0005-0000-0000-0000E18C0000}"/>
    <cellStyle name="Normal 4 2 20 3 3 2" xfId="30267" xr:uid="{00000000-0005-0000-0000-0000E28C0000}"/>
    <cellStyle name="Normal 4 2 20 3 3 3" xfId="48731" xr:uid="{00000000-0005-0000-0000-0000E38C0000}"/>
    <cellStyle name="Normal 4 2 20 3 4" xfId="17459" xr:uid="{00000000-0005-0000-0000-0000E48C0000}"/>
    <cellStyle name="Normal 4 2 20 3 4 2" xfId="36419" xr:uid="{00000000-0005-0000-0000-0000E58C0000}"/>
    <cellStyle name="Normal 4 2 20 3 4 3" xfId="54883" xr:uid="{00000000-0005-0000-0000-0000E68C0000}"/>
    <cellStyle name="Normal 4 2 20 3 5" xfId="24114" xr:uid="{00000000-0005-0000-0000-0000E78C0000}"/>
    <cellStyle name="Normal 4 2 20 3 6" xfId="42578" xr:uid="{00000000-0005-0000-0000-0000E88C0000}"/>
    <cellStyle name="Normal 4 2 20 4" xfId="6646" xr:uid="{00000000-0005-0000-0000-0000E98C0000}"/>
    <cellStyle name="Normal 4 2 20 4 2" xfId="12839" xr:uid="{00000000-0005-0000-0000-0000EA8C0000}"/>
    <cellStyle name="Normal 4 2 20 4 2 2" xfId="31799" xr:uid="{00000000-0005-0000-0000-0000EB8C0000}"/>
    <cellStyle name="Normal 4 2 20 4 2 3" xfId="50263" xr:uid="{00000000-0005-0000-0000-0000EC8C0000}"/>
    <cellStyle name="Normal 4 2 20 4 3" xfId="18991" xr:uid="{00000000-0005-0000-0000-0000ED8C0000}"/>
    <cellStyle name="Normal 4 2 20 4 3 2" xfId="37951" xr:uid="{00000000-0005-0000-0000-0000EE8C0000}"/>
    <cellStyle name="Normal 4 2 20 4 3 3" xfId="56415" xr:uid="{00000000-0005-0000-0000-0000EF8C0000}"/>
    <cellStyle name="Normal 4 2 20 4 4" xfId="25646" xr:uid="{00000000-0005-0000-0000-0000F08C0000}"/>
    <cellStyle name="Normal 4 2 20 4 5" xfId="44110" xr:uid="{00000000-0005-0000-0000-0000F18C0000}"/>
    <cellStyle name="Normal 4 2 20 5" xfId="9773" xr:uid="{00000000-0005-0000-0000-0000F28C0000}"/>
    <cellStyle name="Normal 4 2 20 5 2" xfId="28733" xr:uid="{00000000-0005-0000-0000-0000F38C0000}"/>
    <cellStyle name="Normal 4 2 20 5 3" xfId="47197" xr:uid="{00000000-0005-0000-0000-0000F48C0000}"/>
    <cellStyle name="Normal 4 2 20 6" xfId="15925" xr:uid="{00000000-0005-0000-0000-0000F58C0000}"/>
    <cellStyle name="Normal 4 2 20 6 2" xfId="34885" xr:uid="{00000000-0005-0000-0000-0000F68C0000}"/>
    <cellStyle name="Normal 4 2 20 6 3" xfId="53349" xr:uid="{00000000-0005-0000-0000-0000F78C0000}"/>
    <cellStyle name="Normal 4 2 20 7" xfId="22580" xr:uid="{00000000-0005-0000-0000-0000F88C0000}"/>
    <cellStyle name="Normal 4 2 20 8" xfId="41044" xr:uid="{00000000-0005-0000-0000-0000F98C0000}"/>
    <cellStyle name="Normal 4 2 21" xfId="3067" xr:uid="{00000000-0005-0000-0000-0000FA8C0000}"/>
    <cellStyle name="Normal 4 2 21 2" xfId="4251" xr:uid="{00000000-0005-0000-0000-0000FB8C0000}"/>
    <cellStyle name="Normal 4 2 21 2 2" xfId="5866" xr:uid="{00000000-0005-0000-0000-0000FC8C0000}"/>
    <cellStyle name="Normal 4 2 21 2 2 2" xfId="8951" xr:uid="{00000000-0005-0000-0000-0000FD8C0000}"/>
    <cellStyle name="Normal 4 2 21 2 2 2 2" xfId="15143" xr:uid="{00000000-0005-0000-0000-0000FE8C0000}"/>
    <cellStyle name="Normal 4 2 21 2 2 2 2 2" xfId="34103" xr:uid="{00000000-0005-0000-0000-0000FF8C0000}"/>
    <cellStyle name="Normal 4 2 21 2 2 2 2 3" xfId="52567" xr:uid="{00000000-0005-0000-0000-0000008D0000}"/>
    <cellStyle name="Normal 4 2 21 2 2 2 3" xfId="21295" xr:uid="{00000000-0005-0000-0000-0000018D0000}"/>
    <cellStyle name="Normal 4 2 21 2 2 2 3 2" xfId="40255" xr:uid="{00000000-0005-0000-0000-0000028D0000}"/>
    <cellStyle name="Normal 4 2 21 2 2 2 3 3" xfId="58719" xr:uid="{00000000-0005-0000-0000-0000038D0000}"/>
    <cellStyle name="Normal 4 2 21 2 2 2 4" xfId="27950" xr:uid="{00000000-0005-0000-0000-0000048D0000}"/>
    <cellStyle name="Normal 4 2 21 2 2 2 5" xfId="46414" xr:uid="{00000000-0005-0000-0000-0000058D0000}"/>
    <cellStyle name="Normal 4 2 21 2 2 3" xfId="12077" xr:uid="{00000000-0005-0000-0000-0000068D0000}"/>
    <cellStyle name="Normal 4 2 21 2 2 3 2" xfId="31037" xr:uid="{00000000-0005-0000-0000-0000078D0000}"/>
    <cellStyle name="Normal 4 2 21 2 2 3 3" xfId="49501" xr:uid="{00000000-0005-0000-0000-0000088D0000}"/>
    <cellStyle name="Normal 4 2 21 2 2 4" xfId="18229" xr:uid="{00000000-0005-0000-0000-0000098D0000}"/>
    <cellStyle name="Normal 4 2 21 2 2 4 2" xfId="37189" xr:uid="{00000000-0005-0000-0000-00000A8D0000}"/>
    <cellStyle name="Normal 4 2 21 2 2 4 3" xfId="55653" xr:uid="{00000000-0005-0000-0000-00000B8D0000}"/>
    <cellStyle name="Normal 4 2 21 2 2 5" xfId="24884" xr:uid="{00000000-0005-0000-0000-00000C8D0000}"/>
    <cellStyle name="Normal 4 2 21 2 2 6" xfId="43348" xr:uid="{00000000-0005-0000-0000-00000D8D0000}"/>
    <cellStyle name="Normal 4 2 21 2 3" xfId="7416" xr:uid="{00000000-0005-0000-0000-00000E8D0000}"/>
    <cellStyle name="Normal 4 2 21 2 3 2" xfId="13609" xr:uid="{00000000-0005-0000-0000-00000F8D0000}"/>
    <cellStyle name="Normal 4 2 21 2 3 2 2" xfId="32569" xr:uid="{00000000-0005-0000-0000-0000108D0000}"/>
    <cellStyle name="Normal 4 2 21 2 3 2 3" xfId="51033" xr:uid="{00000000-0005-0000-0000-0000118D0000}"/>
    <cellStyle name="Normal 4 2 21 2 3 3" xfId="19761" xr:uid="{00000000-0005-0000-0000-0000128D0000}"/>
    <cellStyle name="Normal 4 2 21 2 3 3 2" xfId="38721" xr:uid="{00000000-0005-0000-0000-0000138D0000}"/>
    <cellStyle name="Normal 4 2 21 2 3 3 3" xfId="57185" xr:uid="{00000000-0005-0000-0000-0000148D0000}"/>
    <cellStyle name="Normal 4 2 21 2 3 4" xfId="26416" xr:uid="{00000000-0005-0000-0000-0000158D0000}"/>
    <cellStyle name="Normal 4 2 21 2 3 5" xfId="44880" xr:uid="{00000000-0005-0000-0000-0000168D0000}"/>
    <cellStyle name="Normal 4 2 21 2 4" xfId="10543" xr:uid="{00000000-0005-0000-0000-0000178D0000}"/>
    <cellStyle name="Normal 4 2 21 2 4 2" xfId="29503" xr:uid="{00000000-0005-0000-0000-0000188D0000}"/>
    <cellStyle name="Normal 4 2 21 2 4 3" xfId="47967" xr:uid="{00000000-0005-0000-0000-0000198D0000}"/>
    <cellStyle name="Normal 4 2 21 2 5" xfId="16695" xr:uid="{00000000-0005-0000-0000-00001A8D0000}"/>
    <cellStyle name="Normal 4 2 21 2 5 2" xfId="35655" xr:uid="{00000000-0005-0000-0000-00001B8D0000}"/>
    <cellStyle name="Normal 4 2 21 2 5 3" xfId="54119" xr:uid="{00000000-0005-0000-0000-00001C8D0000}"/>
    <cellStyle name="Normal 4 2 21 2 6" xfId="23350" xr:uid="{00000000-0005-0000-0000-00001D8D0000}"/>
    <cellStyle name="Normal 4 2 21 2 7" xfId="41814" xr:uid="{00000000-0005-0000-0000-00001E8D0000}"/>
    <cellStyle name="Normal 4 2 21 3" xfId="5084" xr:uid="{00000000-0005-0000-0000-00001F8D0000}"/>
    <cellStyle name="Normal 4 2 21 3 2" xfId="8182" xr:uid="{00000000-0005-0000-0000-0000208D0000}"/>
    <cellStyle name="Normal 4 2 21 3 2 2" xfId="14374" xr:uid="{00000000-0005-0000-0000-0000218D0000}"/>
    <cellStyle name="Normal 4 2 21 3 2 2 2" xfId="33334" xr:uid="{00000000-0005-0000-0000-0000228D0000}"/>
    <cellStyle name="Normal 4 2 21 3 2 2 3" xfId="51798" xr:uid="{00000000-0005-0000-0000-0000238D0000}"/>
    <cellStyle name="Normal 4 2 21 3 2 3" xfId="20526" xr:uid="{00000000-0005-0000-0000-0000248D0000}"/>
    <cellStyle name="Normal 4 2 21 3 2 3 2" xfId="39486" xr:uid="{00000000-0005-0000-0000-0000258D0000}"/>
    <cellStyle name="Normal 4 2 21 3 2 3 3" xfId="57950" xr:uid="{00000000-0005-0000-0000-0000268D0000}"/>
    <cellStyle name="Normal 4 2 21 3 2 4" xfId="27181" xr:uid="{00000000-0005-0000-0000-0000278D0000}"/>
    <cellStyle name="Normal 4 2 21 3 2 5" xfId="45645" xr:uid="{00000000-0005-0000-0000-0000288D0000}"/>
    <cellStyle name="Normal 4 2 21 3 3" xfId="11308" xr:uid="{00000000-0005-0000-0000-0000298D0000}"/>
    <cellStyle name="Normal 4 2 21 3 3 2" xfId="30268" xr:uid="{00000000-0005-0000-0000-00002A8D0000}"/>
    <cellStyle name="Normal 4 2 21 3 3 3" xfId="48732" xr:uid="{00000000-0005-0000-0000-00002B8D0000}"/>
    <cellStyle name="Normal 4 2 21 3 4" xfId="17460" xr:uid="{00000000-0005-0000-0000-00002C8D0000}"/>
    <cellStyle name="Normal 4 2 21 3 4 2" xfId="36420" xr:uid="{00000000-0005-0000-0000-00002D8D0000}"/>
    <cellStyle name="Normal 4 2 21 3 4 3" xfId="54884" xr:uid="{00000000-0005-0000-0000-00002E8D0000}"/>
    <cellStyle name="Normal 4 2 21 3 5" xfId="24115" xr:uid="{00000000-0005-0000-0000-00002F8D0000}"/>
    <cellStyle name="Normal 4 2 21 3 6" xfId="42579" xr:uid="{00000000-0005-0000-0000-0000308D0000}"/>
    <cellStyle name="Normal 4 2 21 4" xfId="6647" xr:uid="{00000000-0005-0000-0000-0000318D0000}"/>
    <cellStyle name="Normal 4 2 21 4 2" xfId="12840" xr:uid="{00000000-0005-0000-0000-0000328D0000}"/>
    <cellStyle name="Normal 4 2 21 4 2 2" xfId="31800" xr:uid="{00000000-0005-0000-0000-0000338D0000}"/>
    <cellStyle name="Normal 4 2 21 4 2 3" xfId="50264" xr:uid="{00000000-0005-0000-0000-0000348D0000}"/>
    <cellStyle name="Normal 4 2 21 4 3" xfId="18992" xr:uid="{00000000-0005-0000-0000-0000358D0000}"/>
    <cellStyle name="Normal 4 2 21 4 3 2" xfId="37952" xr:uid="{00000000-0005-0000-0000-0000368D0000}"/>
    <cellStyle name="Normal 4 2 21 4 3 3" xfId="56416" xr:uid="{00000000-0005-0000-0000-0000378D0000}"/>
    <cellStyle name="Normal 4 2 21 4 4" xfId="25647" xr:uid="{00000000-0005-0000-0000-0000388D0000}"/>
    <cellStyle name="Normal 4 2 21 4 5" xfId="44111" xr:uid="{00000000-0005-0000-0000-0000398D0000}"/>
    <cellStyle name="Normal 4 2 21 5" xfId="9774" xr:uid="{00000000-0005-0000-0000-00003A8D0000}"/>
    <cellStyle name="Normal 4 2 21 5 2" xfId="28734" xr:uid="{00000000-0005-0000-0000-00003B8D0000}"/>
    <cellStyle name="Normal 4 2 21 5 3" xfId="47198" xr:uid="{00000000-0005-0000-0000-00003C8D0000}"/>
    <cellStyle name="Normal 4 2 21 6" xfId="15926" xr:uid="{00000000-0005-0000-0000-00003D8D0000}"/>
    <cellStyle name="Normal 4 2 21 6 2" xfId="34886" xr:uid="{00000000-0005-0000-0000-00003E8D0000}"/>
    <cellStyle name="Normal 4 2 21 6 3" xfId="53350" xr:uid="{00000000-0005-0000-0000-00003F8D0000}"/>
    <cellStyle name="Normal 4 2 21 7" xfId="22581" xr:uid="{00000000-0005-0000-0000-0000408D0000}"/>
    <cellStyle name="Normal 4 2 21 8" xfId="41045" xr:uid="{00000000-0005-0000-0000-0000418D0000}"/>
    <cellStyle name="Normal 4 2 22" xfId="3068" xr:uid="{00000000-0005-0000-0000-0000428D0000}"/>
    <cellStyle name="Normal 4 2 22 2" xfId="4252" xr:uid="{00000000-0005-0000-0000-0000438D0000}"/>
    <cellStyle name="Normal 4 2 22 2 2" xfId="5867" xr:uid="{00000000-0005-0000-0000-0000448D0000}"/>
    <cellStyle name="Normal 4 2 22 2 2 2" xfId="8952" xr:uid="{00000000-0005-0000-0000-0000458D0000}"/>
    <cellStyle name="Normal 4 2 22 2 2 2 2" xfId="15144" xr:uid="{00000000-0005-0000-0000-0000468D0000}"/>
    <cellStyle name="Normal 4 2 22 2 2 2 2 2" xfId="34104" xr:uid="{00000000-0005-0000-0000-0000478D0000}"/>
    <cellStyle name="Normal 4 2 22 2 2 2 2 3" xfId="52568" xr:uid="{00000000-0005-0000-0000-0000488D0000}"/>
    <cellStyle name="Normal 4 2 22 2 2 2 3" xfId="21296" xr:uid="{00000000-0005-0000-0000-0000498D0000}"/>
    <cellStyle name="Normal 4 2 22 2 2 2 3 2" xfId="40256" xr:uid="{00000000-0005-0000-0000-00004A8D0000}"/>
    <cellStyle name="Normal 4 2 22 2 2 2 3 3" xfId="58720" xr:uid="{00000000-0005-0000-0000-00004B8D0000}"/>
    <cellStyle name="Normal 4 2 22 2 2 2 4" xfId="27951" xr:uid="{00000000-0005-0000-0000-00004C8D0000}"/>
    <cellStyle name="Normal 4 2 22 2 2 2 5" xfId="46415" xr:uid="{00000000-0005-0000-0000-00004D8D0000}"/>
    <cellStyle name="Normal 4 2 22 2 2 3" xfId="12078" xr:uid="{00000000-0005-0000-0000-00004E8D0000}"/>
    <cellStyle name="Normal 4 2 22 2 2 3 2" xfId="31038" xr:uid="{00000000-0005-0000-0000-00004F8D0000}"/>
    <cellStyle name="Normal 4 2 22 2 2 3 3" xfId="49502" xr:uid="{00000000-0005-0000-0000-0000508D0000}"/>
    <cellStyle name="Normal 4 2 22 2 2 4" xfId="18230" xr:uid="{00000000-0005-0000-0000-0000518D0000}"/>
    <cellStyle name="Normal 4 2 22 2 2 4 2" xfId="37190" xr:uid="{00000000-0005-0000-0000-0000528D0000}"/>
    <cellStyle name="Normal 4 2 22 2 2 4 3" xfId="55654" xr:uid="{00000000-0005-0000-0000-0000538D0000}"/>
    <cellStyle name="Normal 4 2 22 2 2 5" xfId="24885" xr:uid="{00000000-0005-0000-0000-0000548D0000}"/>
    <cellStyle name="Normal 4 2 22 2 2 6" xfId="43349" xr:uid="{00000000-0005-0000-0000-0000558D0000}"/>
    <cellStyle name="Normal 4 2 22 2 3" xfId="7417" xr:uid="{00000000-0005-0000-0000-0000568D0000}"/>
    <cellStyle name="Normal 4 2 22 2 3 2" xfId="13610" xr:uid="{00000000-0005-0000-0000-0000578D0000}"/>
    <cellStyle name="Normal 4 2 22 2 3 2 2" xfId="32570" xr:uid="{00000000-0005-0000-0000-0000588D0000}"/>
    <cellStyle name="Normal 4 2 22 2 3 2 3" xfId="51034" xr:uid="{00000000-0005-0000-0000-0000598D0000}"/>
    <cellStyle name="Normal 4 2 22 2 3 3" xfId="19762" xr:uid="{00000000-0005-0000-0000-00005A8D0000}"/>
    <cellStyle name="Normal 4 2 22 2 3 3 2" xfId="38722" xr:uid="{00000000-0005-0000-0000-00005B8D0000}"/>
    <cellStyle name="Normal 4 2 22 2 3 3 3" xfId="57186" xr:uid="{00000000-0005-0000-0000-00005C8D0000}"/>
    <cellStyle name="Normal 4 2 22 2 3 4" xfId="26417" xr:uid="{00000000-0005-0000-0000-00005D8D0000}"/>
    <cellStyle name="Normal 4 2 22 2 3 5" xfId="44881" xr:uid="{00000000-0005-0000-0000-00005E8D0000}"/>
    <cellStyle name="Normal 4 2 22 2 4" xfId="10544" xr:uid="{00000000-0005-0000-0000-00005F8D0000}"/>
    <cellStyle name="Normal 4 2 22 2 4 2" xfId="29504" xr:uid="{00000000-0005-0000-0000-0000608D0000}"/>
    <cellStyle name="Normal 4 2 22 2 4 3" xfId="47968" xr:uid="{00000000-0005-0000-0000-0000618D0000}"/>
    <cellStyle name="Normal 4 2 22 2 5" xfId="16696" xr:uid="{00000000-0005-0000-0000-0000628D0000}"/>
    <cellStyle name="Normal 4 2 22 2 5 2" xfId="35656" xr:uid="{00000000-0005-0000-0000-0000638D0000}"/>
    <cellStyle name="Normal 4 2 22 2 5 3" xfId="54120" xr:uid="{00000000-0005-0000-0000-0000648D0000}"/>
    <cellStyle name="Normal 4 2 22 2 6" xfId="23351" xr:uid="{00000000-0005-0000-0000-0000658D0000}"/>
    <cellStyle name="Normal 4 2 22 2 7" xfId="41815" xr:uid="{00000000-0005-0000-0000-0000668D0000}"/>
    <cellStyle name="Normal 4 2 22 3" xfId="5085" xr:uid="{00000000-0005-0000-0000-0000678D0000}"/>
    <cellStyle name="Normal 4 2 22 3 2" xfId="8183" xr:uid="{00000000-0005-0000-0000-0000688D0000}"/>
    <cellStyle name="Normal 4 2 22 3 2 2" xfId="14375" xr:uid="{00000000-0005-0000-0000-0000698D0000}"/>
    <cellStyle name="Normal 4 2 22 3 2 2 2" xfId="33335" xr:uid="{00000000-0005-0000-0000-00006A8D0000}"/>
    <cellStyle name="Normal 4 2 22 3 2 2 3" xfId="51799" xr:uid="{00000000-0005-0000-0000-00006B8D0000}"/>
    <cellStyle name="Normal 4 2 22 3 2 3" xfId="20527" xr:uid="{00000000-0005-0000-0000-00006C8D0000}"/>
    <cellStyle name="Normal 4 2 22 3 2 3 2" xfId="39487" xr:uid="{00000000-0005-0000-0000-00006D8D0000}"/>
    <cellStyle name="Normal 4 2 22 3 2 3 3" xfId="57951" xr:uid="{00000000-0005-0000-0000-00006E8D0000}"/>
    <cellStyle name="Normal 4 2 22 3 2 4" xfId="27182" xr:uid="{00000000-0005-0000-0000-00006F8D0000}"/>
    <cellStyle name="Normal 4 2 22 3 2 5" xfId="45646" xr:uid="{00000000-0005-0000-0000-0000708D0000}"/>
    <cellStyle name="Normal 4 2 22 3 3" xfId="11309" xr:uid="{00000000-0005-0000-0000-0000718D0000}"/>
    <cellStyle name="Normal 4 2 22 3 3 2" xfId="30269" xr:uid="{00000000-0005-0000-0000-0000728D0000}"/>
    <cellStyle name="Normal 4 2 22 3 3 3" xfId="48733" xr:uid="{00000000-0005-0000-0000-0000738D0000}"/>
    <cellStyle name="Normal 4 2 22 3 4" xfId="17461" xr:uid="{00000000-0005-0000-0000-0000748D0000}"/>
    <cellStyle name="Normal 4 2 22 3 4 2" xfId="36421" xr:uid="{00000000-0005-0000-0000-0000758D0000}"/>
    <cellStyle name="Normal 4 2 22 3 4 3" xfId="54885" xr:uid="{00000000-0005-0000-0000-0000768D0000}"/>
    <cellStyle name="Normal 4 2 22 3 5" xfId="24116" xr:uid="{00000000-0005-0000-0000-0000778D0000}"/>
    <cellStyle name="Normal 4 2 22 3 6" xfId="42580" xr:uid="{00000000-0005-0000-0000-0000788D0000}"/>
    <cellStyle name="Normal 4 2 22 4" xfId="6648" xr:uid="{00000000-0005-0000-0000-0000798D0000}"/>
    <cellStyle name="Normal 4 2 22 4 2" xfId="12841" xr:uid="{00000000-0005-0000-0000-00007A8D0000}"/>
    <cellStyle name="Normal 4 2 22 4 2 2" xfId="31801" xr:uid="{00000000-0005-0000-0000-00007B8D0000}"/>
    <cellStyle name="Normal 4 2 22 4 2 3" xfId="50265" xr:uid="{00000000-0005-0000-0000-00007C8D0000}"/>
    <cellStyle name="Normal 4 2 22 4 3" xfId="18993" xr:uid="{00000000-0005-0000-0000-00007D8D0000}"/>
    <cellStyle name="Normal 4 2 22 4 3 2" xfId="37953" xr:uid="{00000000-0005-0000-0000-00007E8D0000}"/>
    <cellStyle name="Normal 4 2 22 4 3 3" xfId="56417" xr:uid="{00000000-0005-0000-0000-00007F8D0000}"/>
    <cellStyle name="Normal 4 2 22 4 4" xfId="25648" xr:uid="{00000000-0005-0000-0000-0000808D0000}"/>
    <cellStyle name="Normal 4 2 22 4 5" xfId="44112" xr:uid="{00000000-0005-0000-0000-0000818D0000}"/>
    <cellStyle name="Normal 4 2 22 5" xfId="9775" xr:uid="{00000000-0005-0000-0000-0000828D0000}"/>
    <cellStyle name="Normal 4 2 22 5 2" xfId="28735" xr:uid="{00000000-0005-0000-0000-0000838D0000}"/>
    <cellStyle name="Normal 4 2 22 5 3" xfId="47199" xr:uid="{00000000-0005-0000-0000-0000848D0000}"/>
    <cellStyle name="Normal 4 2 22 6" xfId="15927" xr:uid="{00000000-0005-0000-0000-0000858D0000}"/>
    <cellStyle name="Normal 4 2 22 6 2" xfId="34887" xr:uid="{00000000-0005-0000-0000-0000868D0000}"/>
    <cellStyle name="Normal 4 2 22 6 3" xfId="53351" xr:uid="{00000000-0005-0000-0000-0000878D0000}"/>
    <cellStyle name="Normal 4 2 22 7" xfId="22582" xr:uid="{00000000-0005-0000-0000-0000888D0000}"/>
    <cellStyle name="Normal 4 2 22 8" xfId="41046" xr:uid="{00000000-0005-0000-0000-0000898D0000}"/>
    <cellStyle name="Normal 4 2 23" xfId="3069" xr:uid="{00000000-0005-0000-0000-00008A8D0000}"/>
    <cellStyle name="Normal 4 2 23 2" xfId="4253" xr:uid="{00000000-0005-0000-0000-00008B8D0000}"/>
    <cellStyle name="Normal 4 2 23 2 2" xfId="5868" xr:uid="{00000000-0005-0000-0000-00008C8D0000}"/>
    <cellStyle name="Normal 4 2 23 2 2 2" xfId="8953" xr:uid="{00000000-0005-0000-0000-00008D8D0000}"/>
    <cellStyle name="Normal 4 2 23 2 2 2 2" xfId="15145" xr:uid="{00000000-0005-0000-0000-00008E8D0000}"/>
    <cellStyle name="Normal 4 2 23 2 2 2 2 2" xfId="34105" xr:uid="{00000000-0005-0000-0000-00008F8D0000}"/>
    <cellStyle name="Normal 4 2 23 2 2 2 2 3" xfId="52569" xr:uid="{00000000-0005-0000-0000-0000908D0000}"/>
    <cellStyle name="Normal 4 2 23 2 2 2 3" xfId="21297" xr:uid="{00000000-0005-0000-0000-0000918D0000}"/>
    <cellStyle name="Normal 4 2 23 2 2 2 3 2" xfId="40257" xr:uid="{00000000-0005-0000-0000-0000928D0000}"/>
    <cellStyle name="Normal 4 2 23 2 2 2 3 3" xfId="58721" xr:uid="{00000000-0005-0000-0000-0000938D0000}"/>
    <cellStyle name="Normal 4 2 23 2 2 2 4" xfId="27952" xr:uid="{00000000-0005-0000-0000-0000948D0000}"/>
    <cellStyle name="Normal 4 2 23 2 2 2 5" xfId="46416" xr:uid="{00000000-0005-0000-0000-0000958D0000}"/>
    <cellStyle name="Normal 4 2 23 2 2 3" xfId="12079" xr:uid="{00000000-0005-0000-0000-0000968D0000}"/>
    <cellStyle name="Normal 4 2 23 2 2 3 2" xfId="31039" xr:uid="{00000000-0005-0000-0000-0000978D0000}"/>
    <cellStyle name="Normal 4 2 23 2 2 3 3" xfId="49503" xr:uid="{00000000-0005-0000-0000-0000988D0000}"/>
    <cellStyle name="Normal 4 2 23 2 2 4" xfId="18231" xr:uid="{00000000-0005-0000-0000-0000998D0000}"/>
    <cellStyle name="Normal 4 2 23 2 2 4 2" xfId="37191" xr:uid="{00000000-0005-0000-0000-00009A8D0000}"/>
    <cellStyle name="Normal 4 2 23 2 2 4 3" xfId="55655" xr:uid="{00000000-0005-0000-0000-00009B8D0000}"/>
    <cellStyle name="Normal 4 2 23 2 2 5" xfId="24886" xr:uid="{00000000-0005-0000-0000-00009C8D0000}"/>
    <cellStyle name="Normal 4 2 23 2 2 6" xfId="43350" xr:uid="{00000000-0005-0000-0000-00009D8D0000}"/>
    <cellStyle name="Normal 4 2 23 2 3" xfId="7418" xr:uid="{00000000-0005-0000-0000-00009E8D0000}"/>
    <cellStyle name="Normal 4 2 23 2 3 2" xfId="13611" xr:uid="{00000000-0005-0000-0000-00009F8D0000}"/>
    <cellStyle name="Normal 4 2 23 2 3 2 2" xfId="32571" xr:uid="{00000000-0005-0000-0000-0000A08D0000}"/>
    <cellStyle name="Normal 4 2 23 2 3 2 3" xfId="51035" xr:uid="{00000000-0005-0000-0000-0000A18D0000}"/>
    <cellStyle name="Normal 4 2 23 2 3 3" xfId="19763" xr:uid="{00000000-0005-0000-0000-0000A28D0000}"/>
    <cellStyle name="Normal 4 2 23 2 3 3 2" xfId="38723" xr:uid="{00000000-0005-0000-0000-0000A38D0000}"/>
    <cellStyle name="Normal 4 2 23 2 3 3 3" xfId="57187" xr:uid="{00000000-0005-0000-0000-0000A48D0000}"/>
    <cellStyle name="Normal 4 2 23 2 3 4" xfId="26418" xr:uid="{00000000-0005-0000-0000-0000A58D0000}"/>
    <cellStyle name="Normal 4 2 23 2 3 5" xfId="44882" xr:uid="{00000000-0005-0000-0000-0000A68D0000}"/>
    <cellStyle name="Normal 4 2 23 2 4" xfId="10545" xr:uid="{00000000-0005-0000-0000-0000A78D0000}"/>
    <cellStyle name="Normal 4 2 23 2 4 2" xfId="29505" xr:uid="{00000000-0005-0000-0000-0000A88D0000}"/>
    <cellStyle name="Normal 4 2 23 2 4 3" xfId="47969" xr:uid="{00000000-0005-0000-0000-0000A98D0000}"/>
    <cellStyle name="Normal 4 2 23 2 5" xfId="16697" xr:uid="{00000000-0005-0000-0000-0000AA8D0000}"/>
    <cellStyle name="Normal 4 2 23 2 5 2" xfId="35657" xr:uid="{00000000-0005-0000-0000-0000AB8D0000}"/>
    <cellStyle name="Normal 4 2 23 2 5 3" xfId="54121" xr:uid="{00000000-0005-0000-0000-0000AC8D0000}"/>
    <cellStyle name="Normal 4 2 23 2 6" xfId="23352" xr:uid="{00000000-0005-0000-0000-0000AD8D0000}"/>
    <cellStyle name="Normal 4 2 23 2 7" xfId="41816" xr:uid="{00000000-0005-0000-0000-0000AE8D0000}"/>
    <cellStyle name="Normal 4 2 23 3" xfId="5086" xr:uid="{00000000-0005-0000-0000-0000AF8D0000}"/>
    <cellStyle name="Normal 4 2 23 3 2" xfId="8184" xr:uid="{00000000-0005-0000-0000-0000B08D0000}"/>
    <cellStyle name="Normal 4 2 23 3 2 2" xfId="14376" xr:uid="{00000000-0005-0000-0000-0000B18D0000}"/>
    <cellStyle name="Normal 4 2 23 3 2 2 2" xfId="33336" xr:uid="{00000000-0005-0000-0000-0000B28D0000}"/>
    <cellStyle name="Normal 4 2 23 3 2 2 3" xfId="51800" xr:uid="{00000000-0005-0000-0000-0000B38D0000}"/>
    <cellStyle name="Normal 4 2 23 3 2 3" xfId="20528" xr:uid="{00000000-0005-0000-0000-0000B48D0000}"/>
    <cellStyle name="Normal 4 2 23 3 2 3 2" xfId="39488" xr:uid="{00000000-0005-0000-0000-0000B58D0000}"/>
    <cellStyle name="Normal 4 2 23 3 2 3 3" xfId="57952" xr:uid="{00000000-0005-0000-0000-0000B68D0000}"/>
    <cellStyle name="Normal 4 2 23 3 2 4" xfId="27183" xr:uid="{00000000-0005-0000-0000-0000B78D0000}"/>
    <cellStyle name="Normal 4 2 23 3 2 5" xfId="45647" xr:uid="{00000000-0005-0000-0000-0000B88D0000}"/>
    <cellStyle name="Normal 4 2 23 3 3" xfId="11310" xr:uid="{00000000-0005-0000-0000-0000B98D0000}"/>
    <cellStyle name="Normal 4 2 23 3 3 2" xfId="30270" xr:uid="{00000000-0005-0000-0000-0000BA8D0000}"/>
    <cellStyle name="Normal 4 2 23 3 3 3" xfId="48734" xr:uid="{00000000-0005-0000-0000-0000BB8D0000}"/>
    <cellStyle name="Normal 4 2 23 3 4" xfId="17462" xr:uid="{00000000-0005-0000-0000-0000BC8D0000}"/>
    <cellStyle name="Normal 4 2 23 3 4 2" xfId="36422" xr:uid="{00000000-0005-0000-0000-0000BD8D0000}"/>
    <cellStyle name="Normal 4 2 23 3 4 3" xfId="54886" xr:uid="{00000000-0005-0000-0000-0000BE8D0000}"/>
    <cellStyle name="Normal 4 2 23 3 5" xfId="24117" xr:uid="{00000000-0005-0000-0000-0000BF8D0000}"/>
    <cellStyle name="Normal 4 2 23 3 6" xfId="42581" xr:uid="{00000000-0005-0000-0000-0000C08D0000}"/>
    <cellStyle name="Normal 4 2 23 4" xfId="6649" xr:uid="{00000000-0005-0000-0000-0000C18D0000}"/>
    <cellStyle name="Normal 4 2 23 4 2" xfId="12842" xr:uid="{00000000-0005-0000-0000-0000C28D0000}"/>
    <cellStyle name="Normal 4 2 23 4 2 2" xfId="31802" xr:uid="{00000000-0005-0000-0000-0000C38D0000}"/>
    <cellStyle name="Normal 4 2 23 4 2 3" xfId="50266" xr:uid="{00000000-0005-0000-0000-0000C48D0000}"/>
    <cellStyle name="Normal 4 2 23 4 3" xfId="18994" xr:uid="{00000000-0005-0000-0000-0000C58D0000}"/>
    <cellStyle name="Normal 4 2 23 4 3 2" xfId="37954" xr:uid="{00000000-0005-0000-0000-0000C68D0000}"/>
    <cellStyle name="Normal 4 2 23 4 3 3" xfId="56418" xr:uid="{00000000-0005-0000-0000-0000C78D0000}"/>
    <cellStyle name="Normal 4 2 23 4 4" xfId="25649" xr:uid="{00000000-0005-0000-0000-0000C88D0000}"/>
    <cellStyle name="Normal 4 2 23 4 5" xfId="44113" xr:uid="{00000000-0005-0000-0000-0000C98D0000}"/>
    <cellStyle name="Normal 4 2 23 5" xfId="9776" xr:uid="{00000000-0005-0000-0000-0000CA8D0000}"/>
    <cellStyle name="Normal 4 2 23 5 2" xfId="28736" xr:uid="{00000000-0005-0000-0000-0000CB8D0000}"/>
    <cellStyle name="Normal 4 2 23 5 3" xfId="47200" xr:uid="{00000000-0005-0000-0000-0000CC8D0000}"/>
    <cellStyle name="Normal 4 2 23 6" xfId="15928" xr:uid="{00000000-0005-0000-0000-0000CD8D0000}"/>
    <cellStyle name="Normal 4 2 23 6 2" xfId="34888" xr:uid="{00000000-0005-0000-0000-0000CE8D0000}"/>
    <cellStyle name="Normal 4 2 23 6 3" xfId="53352" xr:uid="{00000000-0005-0000-0000-0000CF8D0000}"/>
    <cellStyle name="Normal 4 2 23 7" xfId="22583" xr:uid="{00000000-0005-0000-0000-0000D08D0000}"/>
    <cellStyle name="Normal 4 2 23 8" xfId="41047" xr:uid="{00000000-0005-0000-0000-0000D18D0000}"/>
    <cellStyle name="Normal 4 2 24" xfId="3070" xr:uid="{00000000-0005-0000-0000-0000D28D0000}"/>
    <cellStyle name="Normal 4 2 24 2" xfId="4254" xr:uid="{00000000-0005-0000-0000-0000D38D0000}"/>
    <cellStyle name="Normal 4 2 24 2 2" xfId="5869" xr:uid="{00000000-0005-0000-0000-0000D48D0000}"/>
    <cellStyle name="Normal 4 2 24 2 2 2" xfId="8954" xr:uid="{00000000-0005-0000-0000-0000D58D0000}"/>
    <cellStyle name="Normal 4 2 24 2 2 2 2" xfId="15146" xr:uid="{00000000-0005-0000-0000-0000D68D0000}"/>
    <cellStyle name="Normal 4 2 24 2 2 2 2 2" xfId="34106" xr:uid="{00000000-0005-0000-0000-0000D78D0000}"/>
    <cellStyle name="Normal 4 2 24 2 2 2 2 3" xfId="52570" xr:uid="{00000000-0005-0000-0000-0000D88D0000}"/>
    <cellStyle name="Normal 4 2 24 2 2 2 3" xfId="21298" xr:uid="{00000000-0005-0000-0000-0000D98D0000}"/>
    <cellStyle name="Normal 4 2 24 2 2 2 3 2" xfId="40258" xr:uid="{00000000-0005-0000-0000-0000DA8D0000}"/>
    <cellStyle name="Normal 4 2 24 2 2 2 3 3" xfId="58722" xr:uid="{00000000-0005-0000-0000-0000DB8D0000}"/>
    <cellStyle name="Normal 4 2 24 2 2 2 4" xfId="27953" xr:uid="{00000000-0005-0000-0000-0000DC8D0000}"/>
    <cellStyle name="Normal 4 2 24 2 2 2 5" xfId="46417" xr:uid="{00000000-0005-0000-0000-0000DD8D0000}"/>
    <cellStyle name="Normal 4 2 24 2 2 3" xfId="12080" xr:uid="{00000000-0005-0000-0000-0000DE8D0000}"/>
    <cellStyle name="Normal 4 2 24 2 2 3 2" xfId="31040" xr:uid="{00000000-0005-0000-0000-0000DF8D0000}"/>
    <cellStyle name="Normal 4 2 24 2 2 3 3" xfId="49504" xr:uid="{00000000-0005-0000-0000-0000E08D0000}"/>
    <cellStyle name="Normal 4 2 24 2 2 4" xfId="18232" xr:uid="{00000000-0005-0000-0000-0000E18D0000}"/>
    <cellStyle name="Normal 4 2 24 2 2 4 2" xfId="37192" xr:uid="{00000000-0005-0000-0000-0000E28D0000}"/>
    <cellStyle name="Normal 4 2 24 2 2 4 3" xfId="55656" xr:uid="{00000000-0005-0000-0000-0000E38D0000}"/>
    <cellStyle name="Normal 4 2 24 2 2 5" xfId="24887" xr:uid="{00000000-0005-0000-0000-0000E48D0000}"/>
    <cellStyle name="Normal 4 2 24 2 2 6" xfId="43351" xr:uid="{00000000-0005-0000-0000-0000E58D0000}"/>
    <cellStyle name="Normal 4 2 24 2 3" xfId="7419" xr:uid="{00000000-0005-0000-0000-0000E68D0000}"/>
    <cellStyle name="Normal 4 2 24 2 3 2" xfId="13612" xr:uid="{00000000-0005-0000-0000-0000E78D0000}"/>
    <cellStyle name="Normal 4 2 24 2 3 2 2" xfId="32572" xr:uid="{00000000-0005-0000-0000-0000E88D0000}"/>
    <cellStyle name="Normal 4 2 24 2 3 2 3" xfId="51036" xr:uid="{00000000-0005-0000-0000-0000E98D0000}"/>
    <cellStyle name="Normal 4 2 24 2 3 3" xfId="19764" xr:uid="{00000000-0005-0000-0000-0000EA8D0000}"/>
    <cellStyle name="Normal 4 2 24 2 3 3 2" xfId="38724" xr:uid="{00000000-0005-0000-0000-0000EB8D0000}"/>
    <cellStyle name="Normal 4 2 24 2 3 3 3" xfId="57188" xr:uid="{00000000-0005-0000-0000-0000EC8D0000}"/>
    <cellStyle name="Normal 4 2 24 2 3 4" xfId="26419" xr:uid="{00000000-0005-0000-0000-0000ED8D0000}"/>
    <cellStyle name="Normal 4 2 24 2 3 5" xfId="44883" xr:uid="{00000000-0005-0000-0000-0000EE8D0000}"/>
    <cellStyle name="Normal 4 2 24 2 4" xfId="10546" xr:uid="{00000000-0005-0000-0000-0000EF8D0000}"/>
    <cellStyle name="Normal 4 2 24 2 4 2" xfId="29506" xr:uid="{00000000-0005-0000-0000-0000F08D0000}"/>
    <cellStyle name="Normal 4 2 24 2 4 3" xfId="47970" xr:uid="{00000000-0005-0000-0000-0000F18D0000}"/>
    <cellStyle name="Normal 4 2 24 2 5" xfId="16698" xr:uid="{00000000-0005-0000-0000-0000F28D0000}"/>
    <cellStyle name="Normal 4 2 24 2 5 2" xfId="35658" xr:uid="{00000000-0005-0000-0000-0000F38D0000}"/>
    <cellStyle name="Normal 4 2 24 2 5 3" xfId="54122" xr:uid="{00000000-0005-0000-0000-0000F48D0000}"/>
    <cellStyle name="Normal 4 2 24 2 6" xfId="23353" xr:uid="{00000000-0005-0000-0000-0000F58D0000}"/>
    <cellStyle name="Normal 4 2 24 2 7" xfId="41817" xr:uid="{00000000-0005-0000-0000-0000F68D0000}"/>
    <cellStyle name="Normal 4 2 24 3" xfId="5087" xr:uid="{00000000-0005-0000-0000-0000F78D0000}"/>
    <cellStyle name="Normal 4 2 24 3 2" xfId="8185" xr:uid="{00000000-0005-0000-0000-0000F88D0000}"/>
    <cellStyle name="Normal 4 2 24 3 2 2" xfId="14377" xr:uid="{00000000-0005-0000-0000-0000F98D0000}"/>
    <cellStyle name="Normal 4 2 24 3 2 2 2" xfId="33337" xr:uid="{00000000-0005-0000-0000-0000FA8D0000}"/>
    <cellStyle name="Normal 4 2 24 3 2 2 3" xfId="51801" xr:uid="{00000000-0005-0000-0000-0000FB8D0000}"/>
    <cellStyle name="Normal 4 2 24 3 2 3" xfId="20529" xr:uid="{00000000-0005-0000-0000-0000FC8D0000}"/>
    <cellStyle name="Normal 4 2 24 3 2 3 2" xfId="39489" xr:uid="{00000000-0005-0000-0000-0000FD8D0000}"/>
    <cellStyle name="Normal 4 2 24 3 2 3 3" xfId="57953" xr:uid="{00000000-0005-0000-0000-0000FE8D0000}"/>
    <cellStyle name="Normal 4 2 24 3 2 4" xfId="27184" xr:uid="{00000000-0005-0000-0000-0000FF8D0000}"/>
    <cellStyle name="Normal 4 2 24 3 2 5" xfId="45648" xr:uid="{00000000-0005-0000-0000-0000008E0000}"/>
    <cellStyle name="Normal 4 2 24 3 3" xfId="11311" xr:uid="{00000000-0005-0000-0000-0000018E0000}"/>
    <cellStyle name="Normal 4 2 24 3 3 2" xfId="30271" xr:uid="{00000000-0005-0000-0000-0000028E0000}"/>
    <cellStyle name="Normal 4 2 24 3 3 3" xfId="48735" xr:uid="{00000000-0005-0000-0000-0000038E0000}"/>
    <cellStyle name="Normal 4 2 24 3 4" xfId="17463" xr:uid="{00000000-0005-0000-0000-0000048E0000}"/>
    <cellStyle name="Normal 4 2 24 3 4 2" xfId="36423" xr:uid="{00000000-0005-0000-0000-0000058E0000}"/>
    <cellStyle name="Normal 4 2 24 3 4 3" xfId="54887" xr:uid="{00000000-0005-0000-0000-0000068E0000}"/>
    <cellStyle name="Normal 4 2 24 3 5" xfId="24118" xr:uid="{00000000-0005-0000-0000-0000078E0000}"/>
    <cellStyle name="Normal 4 2 24 3 6" xfId="42582" xr:uid="{00000000-0005-0000-0000-0000088E0000}"/>
    <cellStyle name="Normal 4 2 24 4" xfId="6650" xr:uid="{00000000-0005-0000-0000-0000098E0000}"/>
    <cellStyle name="Normal 4 2 24 4 2" xfId="12843" xr:uid="{00000000-0005-0000-0000-00000A8E0000}"/>
    <cellStyle name="Normal 4 2 24 4 2 2" xfId="31803" xr:uid="{00000000-0005-0000-0000-00000B8E0000}"/>
    <cellStyle name="Normal 4 2 24 4 2 3" xfId="50267" xr:uid="{00000000-0005-0000-0000-00000C8E0000}"/>
    <cellStyle name="Normal 4 2 24 4 3" xfId="18995" xr:uid="{00000000-0005-0000-0000-00000D8E0000}"/>
    <cellStyle name="Normal 4 2 24 4 3 2" xfId="37955" xr:uid="{00000000-0005-0000-0000-00000E8E0000}"/>
    <cellStyle name="Normal 4 2 24 4 3 3" xfId="56419" xr:uid="{00000000-0005-0000-0000-00000F8E0000}"/>
    <cellStyle name="Normal 4 2 24 4 4" xfId="25650" xr:uid="{00000000-0005-0000-0000-0000108E0000}"/>
    <cellStyle name="Normal 4 2 24 4 5" xfId="44114" xr:uid="{00000000-0005-0000-0000-0000118E0000}"/>
    <cellStyle name="Normal 4 2 24 5" xfId="9777" xr:uid="{00000000-0005-0000-0000-0000128E0000}"/>
    <cellStyle name="Normal 4 2 24 5 2" xfId="28737" xr:uid="{00000000-0005-0000-0000-0000138E0000}"/>
    <cellStyle name="Normal 4 2 24 5 3" xfId="47201" xr:uid="{00000000-0005-0000-0000-0000148E0000}"/>
    <cellStyle name="Normal 4 2 24 6" xfId="15929" xr:uid="{00000000-0005-0000-0000-0000158E0000}"/>
    <cellStyle name="Normal 4 2 24 6 2" xfId="34889" xr:uid="{00000000-0005-0000-0000-0000168E0000}"/>
    <cellStyle name="Normal 4 2 24 6 3" xfId="53353" xr:uid="{00000000-0005-0000-0000-0000178E0000}"/>
    <cellStyle name="Normal 4 2 24 7" xfId="22584" xr:uid="{00000000-0005-0000-0000-0000188E0000}"/>
    <cellStyle name="Normal 4 2 24 8" xfId="41048" xr:uid="{00000000-0005-0000-0000-0000198E0000}"/>
    <cellStyle name="Normal 4 2 25" xfId="3071" xr:uid="{00000000-0005-0000-0000-00001A8E0000}"/>
    <cellStyle name="Normal 4 2 26" xfId="3072" xr:uid="{00000000-0005-0000-0000-00001B8E0000}"/>
    <cellStyle name="Normal 4 2 26 2" xfId="3073" xr:uid="{00000000-0005-0000-0000-00001C8E0000}"/>
    <cellStyle name="Normal 4 2 27" xfId="3074" xr:uid="{00000000-0005-0000-0000-00001D8E0000}"/>
    <cellStyle name="Normal 4 2 27 2" xfId="3075" xr:uid="{00000000-0005-0000-0000-00001E8E0000}"/>
    <cellStyle name="Normal 4 2 28" xfId="9303" xr:uid="{00000000-0005-0000-0000-00001F8E0000}"/>
    <cellStyle name="Normal 4 2 29" xfId="3052" xr:uid="{00000000-0005-0000-0000-0000208E0000}"/>
    <cellStyle name="Normal 4 2 3" xfId="100" xr:uid="{00000000-0005-0000-0000-0000218E0000}"/>
    <cellStyle name="Normal 4 2 3 10" xfId="41049" xr:uid="{00000000-0005-0000-0000-0000228E0000}"/>
    <cellStyle name="Normal 4 2 3 2" xfId="314" xr:uid="{00000000-0005-0000-0000-0000238E0000}"/>
    <cellStyle name="Normal 4 2 3 2 2" xfId="4256" xr:uid="{00000000-0005-0000-0000-0000248E0000}"/>
    <cellStyle name="Normal 4 2 3 2 2 2" xfId="5871" xr:uid="{00000000-0005-0000-0000-0000258E0000}"/>
    <cellStyle name="Normal 4 2 3 2 2 2 2" xfId="8956" xr:uid="{00000000-0005-0000-0000-0000268E0000}"/>
    <cellStyle name="Normal 4 2 3 2 2 2 2 2" xfId="15148" xr:uid="{00000000-0005-0000-0000-0000278E0000}"/>
    <cellStyle name="Normal 4 2 3 2 2 2 2 2 2" xfId="34108" xr:uid="{00000000-0005-0000-0000-0000288E0000}"/>
    <cellStyle name="Normal 4 2 3 2 2 2 2 2 3" xfId="52572" xr:uid="{00000000-0005-0000-0000-0000298E0000}"/>
    <cellStyle name="Normal 4 2 3 2 2 2 2 3" xfId="21300" xr:uid="{00000000-0005-0000-0000-00002A8E0000}"/>
    <cellStyle name="Normal 4 2 3 2 2 2 2 3 2" xfId="40260" xr:uid="{00000000-0005-0000-0000-00002B8E0000}"/>
    <cellStyle name="Normal 4 2 3 2 2 2 2 3 3" xfId="58724" xr:uid="{00000000-0005-0000-0000-00002C8E0000}"/>
    <cellStyle name="Normal 4 2 3 2 2 2 2 4" xfId="27955" xr:uid="{00000000-0005-0000-0000-00002D8E0000}"/>
    <cellStyle name="Normal 4 2 3 2 2 2 2 5" xfId="46419" xr:uid="{00000000-0005-0000-0000-00002E8E0000}"/>
    <cellStyle name="Normal 4 2 3 2 2 2 3" xfId="12082" xr:uid="{00000000-0005-0000-0000-00002F8E0000}"/>
    <cellStyle name="Normal 4 2 3 2 2 2 3 2" xfId="31042" xr:uid="{00000000-0005-0000-0000-0000308E0000}"/>
    <cellStyle name="Normal 4 2 3 2 2 2 3 3" xfId="49506" xr:uid="{00000000-0005-0000-0000-0000318E0000}"/>
    <cellStyle name="Normal 4 2 3 2 2 2 4" xfId="18234" xr:uid="{00000000-0005-0000-0000-0000328E0000}"/>
    <cellStyle name="Normal 4 2 3 2 2 2 4 2" xfId="37194" xr:uid="{00000000-0005-0000-0000-0000338E0000}"/>
    <cellStyle name="Normal 4 2 3 2 2 2 4 3" xfId="55658" xr:uid="{00000000-0005-0000-0000-0000348E0000}"/>
    <cellStyle name="Normal 4 2 3 2 2 2 5" xfId="24889" xr:uid="{00000000-0005-0000-0000-0000358E0000}"/>
    <cellStyle name="Normal 4 2 3 2 2 2 6" xfId="43353" xr:uid="{00000000-0005-0000-0000-0000368E0000}"/>
    <cellStyle name="Normal 4 2 3 2 2 3" xfId="7421" xr:uid="{00000000-0005-0000-0000-0000378E0000}"/>
    <cellStyle name="Normal 4 2 3 2 2 3 2" xfId="13614" xr:uid="{00000000-0005-0000-0000-0000388E0000}"/>
    <cellStyle name="Normal 4 2 3 2 2 3 2 2" xfId="32574" xr:uid="{00000000-0005-0000-0000-0000398E0000}"/>
    <cellStyle name="Normal 4 2 3 2 2 3 2 3" xfId="51038" xr:uid="{00000000-0005-0000-0000-00003A8E0000}"/>
    <cellStyle name="Normal 4 2 3 2 2 3 3" xfId="19766" xr:uid="{00000000-0005-0000-0000-00003B8E0000}"/>
    <cellStyle name="Normal 4 2 3 2 2 3 3 2" xfId="38726" xr:uid="{00000000-0005-0000-0000-00003C8E0000}"/>
    <cellStyle name="Normal 4 2 3 2 2 3 3 3" xfId="57190" xr:uid="{00000000-0005-0000-0000-00003D8E0000}"/>
    <cellStyle name="Normal 4 2 3 2 2 3 4" xfId="26421" xr:uid="{00000000-0005-0000-0000-00003E8E0000}"/>
    <cellStyle name="Normal 4 2 3 2 2 3 5" xfId="44885" xr:uid="{00000000-0005-0000-0000-00003F8E0000}"/>
    <cellStyle name="Normal 4 2 3 2 2 4" xfId="10548" xr:uid="{00000000-0005-0000-0000-0000408E0000}"/>
    <cellStyle name="Normal 4 2 3 2 2 4 2" xfId="29508" xr:uid="{00000000-0005-0000-0000-0000418E0000}"/>
    <cellStyle name="Normal 4 2 3 2 2 4 3" xfId="47972" xr:uid="{00000000-0005-0000-0000-0000428E0000}"/>
    <cellStyle name="Normal 4 2 3 2 2 5" xfId="16700" xr:uid="{00000000-0005-0000-0000-0000438E0000}"/>
    <cellStyle name="Normal 4 2 3 2 2 5 2" xfId="35660" xr:uid="{00000000-0005-0000-0000-0000448E0000}"/>
    <cellStyle name="Normal 4 2 3 2 2 5 3" xfId="54124" xr:uid="{00000000-0005-0000-0000-0000458E0000}"/>
    <cellStyle name="Normal 4 2 3 2 2 6" xfId="23355" xr:uid="{00000000-0005-0000-0000-0000468E0000}"/>
    <cellStyle name="Normal 4 2 3 2 2 7" xfId="41819" xr:uid="{00000000-0005-0000-0000-0000478E0000}"/>
    <cellStyle name="Normal 4 2 3 2 3" xfId="5089" xr:uid="{00000000-0005-0000-0000-0000488E0000}"/>
    <cellStyle name="Normal 4 2 3 2 3 2" xfId="8187" xr:uid="{00000000-0005-0000-0000-0000498E0000}"/>
    <cellStyle name="Normal 4 2 3 2 3 2 2" xfId="14379" xr:uid="{00000000-0005-0000-0000-00004A8E0000}"/>
    <cellStyle name="Normal 4 2 3 2 3 2 2 2" xfId="33339" xr:uid="{00000000-0005-0000-0000-00004B8E0000}"/>
    <cellStyle name="Normal 4 2 3 2 3 2 2 3" xfId="51803" xr:uid="{00000000-0005-0000-0000-00004C8E0000}"/>
    <cellStyle name="Normal 4 2 3 2 3 2 3" xfId="20531" xr:uid="{00000000-0005-0000-0000-00004D8E0000}"/>
    <cellStyle name="Normal 4 2 3 2 3 2 3 2" xfId="39491" xr:uid="{00000000-0005-0000-0000-00004E8E0000}"/>
    <cellStyle name="Normal 4 2 3 2 3 2 3 3" xfId="57955" xr:uid="{00000000-0005-0000-0000-00004F8E0000}"/>
    <cellStyle name="Normal 4 2 3 2 3 2 4" xfId="27186" xr:uid="{00000000-0005-0000-0000-0000508E0000}"/>
    <cellStyle name="Normal 4 2 3 2 3 2 5" xfId="45650" xr:uid="{00000000-0005-0000-0000-0000518E0000}"/>
    <cellStyle name="Normal 4 2 3 2 3 3" xfId="11313" xr:uid="{00000000-0005-0000-0000-0000528E0000}"/>
    <cellStyle name="Normal 4 2 3 2 3 3 2" xfId="30273" xr:uid="{00000000-0005-0000-0000-0000538E0000}"/>
    <cellStyle name="Normal 4 2 3 2 3 3 3" xfId="48737" xr:uid="{00000000-0005-0000-0000-0000548E0000}"/>
    <cellStyle name="Normal 4 2 3 2 3 4" xfId="17465" xr:uid="{00000000-0005-0000-0000-0000558E0000}"/>
    <cellStyle name="Normal 4 2 3 2 3 4 2" xfId="36425" xr:uid="{00000000-0005-0000-0000-0000568E0000}"/>
    <cellStyle name="Normal 4 2 3 2 3 4 3" xfId="54889" xr:uid="{00000000-0005-0000-0000-0000578E0000}"/>
    <cellStyle name="Normal 4 2 3 2 3 5" xfId="24120" xr:uid="{00000000-0005-0000-0000-0000588E0000}"/>
    <cellStyle name="Normal 4 2 3 2 3 6" xfId="42584" xr:uid="{00000000-0005-0000-0000-0000598E0000}"/>
    <cellStyle name="Normal 4 2 3 2 4" xfId="6652" xr:uid="{00000000-0005-0000-0000-00005A8E0000}"/>
    <cellStyle name="Normal 4 2 3 2 4 2" xfId="12845" xr:uid="{00000000-0005-0000-0000-00005B8E0000}"/>
    <cellStyle name="Normal 4 2 3 2 4 2 2" xfId="31805" xr:uid="{00000000-0005-0000-0000-00005C8E0000}"/>
    <cellStyle name="Normal 4 2 3 2 4 2 3" xfId="50269" xr:uid="{00000000-0005-0000-0000-00005D8E0000}"/>
    <cellStyle name="Normal 4 2 3 2 4 3" xfId="18997" xr:uid="{00000000-0005-0000-0000-00005E8E0000}"/>
    <cellStyle name="Normal 4 2 3 2 4 3 2" xfId="37957" xr:uid="{00000000-0005-0000-0000-00005F8E0000}"/>
    <cellStyle name="Normal 4 2 3 2 4 3 3" xfId="56421" xr:uid="{00000000-0005-0000-0000-0000608E0000}"/>
    <cellStyle name="Normal 4 2 3 2 4 4" xfId="25652" xr:uid="{00000000-0005-0000-0000-0000618E0000}"/>
    <cellStyle name="Normal 4 2 3 2 4 5" xfId="44116" xr:uid="{00000000-0005-0000-0000-0000628E0000}"/>
    <cellStyle name="Normal 4 2 3 2 5" xfId="9779" xr:uid="{00000000-0005-0000-0000-0000638E0000}"/>
    <cellStyle name="Normal 4 2 3 2 5 2" xfId="28739" xr:uid="{00000000-0005-0000-0000-0000648E0000}"/>
    <cellStyle name="Normal 4 2 3 2 5 3" xfId="47203" xr:uid="{00000000-0005-0000-0000-0000658E0000}"/>
    <cellStyle name="Normal 4 2 3 2 6" xfId="15931" xr:uid="{00000000-0005-0000-0000-0000668E0000}"/>
    <cellStyle name="Normal 4 2 3 2 6 2" xfId="34891" xr:uid="{00000000-0005-0000-0000-0000678E0000}"/>
    <cellStyle name="Normal 4 2 3 2 6 3" xfId="53355" xr:uid="{00000000-0005-0000-0000-0000688E0000}"/>
    <cellStyle name="Normal 4 2 3 2 7" xfId="22586" xr:uid="{00000000-0005-0000-0000-0000698E0000}"/>
    <cellStyle name="Normal 4 2 3 2 8" xfId="41050" xr:uid="{00000000-0005-0000-0000-00006A8E0000}"/>
    <cellStyle name="Normal 4 2 3 3" xfId="4255" xr:uid="{00000000-0005-0000-0000-00006B8E0000}"/>
    <cellStyle name="Normal 4 2 3 3 2" xfId="5870" xr:uid="{00000000-0005-0000-0000-00006C8E0000}"/>
    <cellStyle name="Normal 4 2 3 3 2 2" xfId="8955" xr:uid="{00000000-0005-0000-0000-00006D8E0000}"/>
    <cellStyle name="Normal 4 2 3 3 2 2 2" xfId="15147" xr:uid="{00000000-0005-0000-0000-00006E8E0000}"/>
    <cellStyle name="Normal 4 2 3 3 2 2 2 2" xfId="34107" xr:uid="{00000000-0005-0000-0000-00006F8E0000}"/>
    <cellStyle name="Normal 4 2 3 3 2 2 2 3" xfId="52571" xr:uid="{00000000-0005-0000-0000-0000708E0000}"/>
    <cellStyle name="Normal 4 2 3 3 2 2 3" xfId="21299" xr:uid="{00000000-0005-0000-0000-0000718E0000}"/>
    <cellStyle name="Normal 4 2 3 3 2 2 3 2" xfId="40259" xr:uid="{00000000-0005-0000-0000-0000728E0000}"/>
    <cellStyle name="Normal 4 2 3 3 2 2 3 3" xfId="58723" xr:uid="{00000000-0005-0000-0000-0000738E0000}"/>
    <cellStyle name="Normal 4 2 3 3 2 2 4" xfId="27954" xr:uid="{00000000-0005-0000-0000-0000748E0000}"/>
    <cellStyle name="Normal 4 2 3 3 2 2 5" xfId="46418" xr:uid="{00000000-0005-0000-0000-0000758E0000}"/>
    <cellStyle name="Normal 4 2 3 3 2 3" xfId="12081" xr:uid="{00000000-0005-0000-0000-0000768E0000}"/>
    <cellStyle name="Normal 4 2 3 3 2 3 2" xfId="31041" xr:uid="{00000000-0005-0000-0000-0000778E0000}"/>
    <cellStyle name="Normal 4 2 3 3 2 3 3" xfId="49505" xr:uid="{00000000-0005-0000-0000-0000788E0000}"/>
    <cellStyle name="Normal 4 2 3 3 2 4" xfId="18233" xr:uid="{00000000-0005-0000-0000-0000798E0000}"/>
    <cellStyle name="Normal 4 2 3 3 2 4 2" xfId="37193" xr:uid="{00000000-0005-0000-0000-00007A8E0000}"/>
    <cellStyle name="Normal 4 2 3 3 2 4 3" xfId="55657" xr:uid="{00000000-0005-0000-0000-00007B8E0000}"/>
    <cellStyle name="Normal 4 2 3 3 2 5" xfId="24888" xr:uid="{00000000-0005-0000-0000-00007C8E0000}"/>
    <cellStyle name="Normal 4 2 3 3 2 6" xfId="43352" xr:uid="{00000000-0005-0000-0000-00007D8E0000}"/>
    <cellStyle name="Normal 4 2 3 3 3" xfId="7420" xr:uid="{00000000-0005-0000-0000-00007E8E0000}"/>
    <cellStyle name="Normal 4 2 3 3 3 2" xfId="13613" xr:uid="{00000000-0005-0000-0000-00007F8E0000}"/>
    <cellStyle name="Normal 4 2 3 3 3 2 2" xfId="32573" xr:uid="{00000000-0005-0000-0000-0000808E0000}"/>
    <cellStyle name="Normal 4 2 3 3 3 2 3" xfId="51037" xr:uid="{00000000-0005-0000-0000-0000818E0000}"/>
    <cellStyle name="Normal 4 2 3 3 3 3" xfId="19765" xr:uid="{00000000-0005-0000-0000-0000828E0000}"/>
    <cellStyle name="Normal 4 2 3 3 3 3 2" xfId="38725" xr:uid="{00000000-0005-0000-0000-0000838E0000}"/>
    <cellStyle name="Normal 4 2 3 3 3 3 3" xfId="57189" xr:uid="{00000000-0005-0000-0000-0000848E0000}"/>
    <cellStyle name="Normal 4 2 3 3 3 4" xfId="26420" xr:uid="{00000000-0005-0000-0000-0000858E0000}"/>
    <cellStyle name="Normal 4 2 3 3 3 5" xfId="44884" xr:uid="{00000000-0005-0000-0000-0000868E0000}"/>
    <cellStyle name="Normal 4 2 3 3 4" xfId="10547" xr:uid="{00000000-0005-0000-0000-0000878E0000}"/>
    <cellStyle name="Normal 4 2 3 3 4 2" xfId="29507" xr:uid="{00000000-0005-0000-0000-0000888E0000}"/>
    <cellStyle name="Normal 4 2 3 3 4 3" xfId="47971" xr:uid="{00000000-0005-0000-0000-0000898E0000}"/>
    <cellStyle name="Normal 4 2 3 3 5" xfId="16699" xr:uid="{00000000-0005-0000-0000-00008A8E0000}"/>
    <cellStyle name="Normal 4 2 3 3 5 2" xfId="35659" xr:uid="{00000000-0005-0000-0000-00008B8E0000}"/>
    <cellStyle name="Normal 4 2 3 3 5 3" xfId="54123" xr:uid="{00000000-0005-0000-0000-00008C8E0000}"/>
    <cellStyle name="Normal 4 2 3 3 6" xfId="23354" xr:uid="{00000000-0005-0000-0000-00008D8E0000}"/>
    <cellStyle name="Normal 4 2 3 3 7" xfId="41818" xr:uid="{00000000-0005-0000-0000-00008E8E0000}"/>
    <cellStyle name="Normal 4 2 3 4" xfId="5088" xr:uid="{00000000-0005-0000-0000-00008F8E0000}"/>
    <cellStyle name="Normal 4 2 3 4 2" xfId="8186" xr:uid="{00000000-0005-0000-0000-0000908E0000}"/>
    <cellStyle name="Normal 4 2 3 4 2 2" xfId="14378" xr:uid="{00000000-0005-0000-0000-0000918E0000}"/>
    <cellStyle name="Normal 4 2 3 4 2 2 2" xfId="33338" xr:uid="{00000000-0005-0000-0000-0000928E0000}"/>
    <cellStyle name="Normal 4 2 3 4 2 2 3" xfId="51802" xr:uid="{00000000-0005-0000-0000-0000938E0000}"/>
    <cellStyle name="Normal 4 2 3 4 2 3" xfId="20530" xr:uid="{00000000-0005-0000-0000-0000948E0000}"/>
    <cellStyle name="Normal 4 2 3 4 2 3 2" xfId="39490" xr:uid="{00000000-0005-0000-0000-0000958E0000}"/>
    <cellStyle name="Normal 4 2 3 4 2 3 3" xfId="57954" xr:uid="{00000000-0005-0000-0000-0000968E0000}"/>
    <cellStyle name="Normal 4 2 3 4 2 4" xfId="27185" xr:uid="{00000000-0005-0000-0000-0000978E0000}"/>
    <cellStyle name="Normal 4 2 3 4 2 5" xfId="45649" xr:uid="{00000000-0005-0000-0000-0000988E0000}"/>
    <cellStyle name="Normal 4 2 3 4 3" xfId="11312" xr:uid="{00000000-0005-0000-0000-0000998E0000}"/>
    <cellStyle name="Normal 4 2 3 4 3 2" xfId="30272" xr:uid="{00000000-0005-0000-0000-00009A8E0000}"/>
    <cellStyle name="Normal 4 2 3 4 3 3" xfId="48736" xr:uid="{00000000-0005-0000-0000-00009B8E0000}"/>
    <cellStyle name="Normal 4 2 3 4 4" xfId="17464" xr:uid="{00000000-0005-0000-0000-00009C8E0000}"/>
    <cellStyle name="Normal 4 2 3 4 4 2" xfId="36424" xr:uid="{00000000-0005-0000-0000-00009D8E0000}"/>
    <cellStyle name="Normal 4 2 3 4 4 3" xfId="54888" xr:uid="{00000000-0005-0000-0000-00009E8E0000}"/>
    <cellStyle name="Normal 4 2 3 4 5" xfId="24119" xr:uid="{00000000-0005-0000-0000-00009F8E0000}"/>
    <cellStyle name="Normal 4 2 3 4 6" xfId="42583" xr:uid="{00000000-0005-0000-0000-0000A08E0000}"/>
    <cellStyle name="Normal 4 2 3 5" xfId="6651" xr:uid="{00000000-0005-0000-0000-0000A18E0000}"/>
    <cellStyle name="Normal 4 2 3 5 2" xfId="12844" xr:uid="{00000000-0005-0000-0000-0000A28E0000}"/>
    <cellStyle name="Normal 4 2 3 5 2 2" xfId="31804" xr:uid="{00000000-0005-0000-0000-0000A38E0000}"/>
    <cellStyle name="Normal 4 2 3 5 2 3" xfId="50268" xr:uid="{00000000-0005-0000-0000-0000A48E0000}"/>
    <cellStyle name="Normal 4 2 3 5 3" xfId="18996" xr:uid="{00000000-0005-0000-0000-0000A58E0000}"/>
    <cellStyle name="Normal 4 2 3 5 3 2" xfId="37956" xr:uid="{00000000-0005-0000-0000-0000A68E0000}"/>
    <cellStyle name="Normal 4 2 3 5 3 3" xfId="56420" xr:uid="{00000000-0005-0000-0000-0000A78E0000}"/>
    <cellStyle name="Normal 4 2 3 5 4" xfId="25651" xr:uid="{00000000-0005-0000-0000-0000A88E0000}"/>
    <cellStyle name="Normal 4 2 3 5 5" xfId="44115" xr:uid="{00000000-0005-0000-0000-0000A98E0000}"/>
    <cellStyle name="Normal 4 2 3 6" xfId="9778" xr:uid="{00000000-0005-0000-0000-0000AA8E0000}"/>
    <cellStyle name="Normal 4 2 3 6 2" xfId="28738" xr:uid="{00000000-0005-0000-0000-0000AB8E0000}"/>
    <cellStyle name="Normal 4 2 3 6 3" xfId="47202" xr:uid="{00000000-0005-0000-0000-0000AC8E0000}"/>
    <cellStyle name="Normal 4 2 3 7" xfId="15930" xr:uid="{00000000-0005-0000-0000-0000AD8E0000}"/>
    <cellStyle name="Normal 4 2 3 7 2" xfId="34890" xr:uid="{00000000-0005-0000-0000-0000AE8E0000}"/>
    <cellStyle name="Normal 4 2 3 7 3" xfId="53354" xr:uid="{00000000-0005-0000-0000-0000AF8E0000}"/>
    <cellStyle name="Normal 4 2 3 8" xfId="22090" xr:uid="{00000000-0005-0000-0000-0000B08E0000}"/>
    <cellStyle name="Normal 4 2 3 9" xfId="22585" xr:uid="{00000000-0005-0000-0000-0000B18E0000}"/>
    <cellStyle name="Normal 4 2 30" xfId="22088" xr:uid="{00000000-0005-0000-0000-0000B28E0000}"/>
    <cellStyle name="Normal 4 2 4" xfId="312" xr:uid="{00000000-0005-0000-0000-0000B38E0000}"/>
    <cellStyle name="Normal 4 2 4 2" xfId="3076" xr:uid="{00000000-0005-0000-0000-0000B48E0000}"/>
    <cellStyle name="Normal 4 2 4 2 2" xfId="4258" xr:uid="{00000000-0005-0000-0000-0000B58E0000}"/>
    <cellStyle name="Normal 4 2 4 2 2 2" xfId="5873" xr:uid="{00000000-0005-0000-0000-0000B68E0000}"/>
    <cellStyle name="Normal 4 2 4 2 2 2 2" xfId="8958" xr:uid="{00000000-0005-0000-0000-0000B78E0000}"/>
    <cellStyle name="Normal 4 2 4 2 2 2 2 2" xfId="15150" xr:uid="{00000000-0005-0000-0000-0000B88E0000}"/>
    <cellStyle name="Normal 4 2 4 2 2 2 2 2 2" xfId="34110" xr:uid="{00000000-0005-0000-0000-0000B98E0000}"/>
    <cellStyle name="Normal 4 2 4 2 2 2 2 2 3" xfId="52574" xr:uid="{00000000-0005-0000-0000-0000BA8E0000}"/>
    <cellStyle name="Normal 4 2 4 2 2 2 2 3" xfId="21302" xr:uid="{00000000-0005-0000-0000-0000BB8E0000}"/>
    <cellStyle name="Normal 4 2 4 2 2 2 2 3 2" xfId="40262" xr:uid="{00000000-0005-0000-0000-0000BC8E0000}"/>
    <cellStyle name="Normal 4 2 4 2 2 2 2 3 3" xfId="58726" xr:uid="{00000000-0005-0000-0000-0000BD8E0000}"/>
    <cellStyle name="Normal 4 2 4 2 2 2 2 4" xfId="27957" xr:uid="{00000000-0005-0000-0000-0000BE8E0000}"/>
    <cellStyle name="Normal 4 2 4 2 2 2 2 5" xfId="46421" xr:uid="{00000000-0005-0000-0000-0000BF8E0000}"/>
    <cellStyle name="Normal 4 2 4 2 2 2 3" xfId="12084" xr:uid="{00000000-0005-0000-0000-0000C08E0000}"/>
    <cellStyle name="Normal 4 2 4 2 2 2 3 2" xfId="31044" xr:uid="{00000000-0005-0000-0000-0000C18E0000}"/>
    <cellStyle name="Normal 4 2 4 2 2 2 3 3" xfId="49508" xr:uid="{00000000-0005-0000-0000-0000C28E0000}"/>
    <cellStyle name="Normal 4 2 4 2 2 2 4" xfId="18236" xr:uid="{00000000-0005-0000-0000-0000C38E0000}"/>
    <cellStyle name="Normal 4 2 4 2 2 2 4 2" xfId="37196" xr:uid="{00000000-0005-0000-0000-0000C48E0000}"/>
    <cellStyle name="Normal 4 2 4 2 2 2 4 3" xfId="55660" xr:uid="{00000000-0005-0000-0000-0000C58E0000}"/>
    <cellStyle name="Normal 4 2 4 2 2 2 5" xfId="24891" xr:uid="{00000000-0005-0000-0000-0000C68E0000}"/>
    <cellStyle name="Normal 4 2 4 2 2 2 6" xfId="43355" xr:uid="{00000000-0005-0000-0000-0000C78E0000}"/>
    <cellStyle name="Normal 4 2 4 2 2 3" xfId="7423" xr:uid="{00000000-0005-0000-0000-0000C88E0000}"/>
    <cellStyle name="Normal 4 2 4 2 2 3 2" xfId="13616" xr:uid="{00000000-0005-0000-0000-0000C98E0000}"/>
    <cellStyle name="Normal 4 2 4 2 2 3 2 2" xfId="32576" xr:uid="{00000000-0005-0000-0000-0000CA8E0000}"/>
    <cellStyle name="Normal 4 2 4 2 2 3 2 3" xfId="51040" xr:uid="{00000000-0005-0000-0000-0000CB8E0000}"/>
    <cellStyle name="Normal 4 2 4 2 2 3 3" xfId="19768" xr:uid="{00000000-0005-0000-0000-0000CC8E0000}"/>
    <cellStyle name="Normal 4 2 4 2 2 3 3 2" xfId="38728" xr:uid="{00000000-0005-0000-0000-0000CD8E0000}"/>
    <cellStyle name="Normal 4 2 4 2 2 3 3 3" xfId="57192" xr:uid="{00000000-0005-0000-0000-0000CE8E0000}"/>
    <cellStyle name="Normal 4 2 4 2 2 3 4" xfId="26423" xr:uid="{00000000-0005-0000-0000-0000CF8E0000}"/>
    <cellStyle name="Normal 4 2 4 2 2 3 5" xfId="44887" xr:uid="{00000000-0005-0000-0000-0000D08E0000}"/>
    <cellStyle name="Normal 4 2 4 2 2 4" xfId="10550" xr:uid="{00000000-0005-0000-0000-0000D18E0000}"/>
    <cellStyle name="Normal 4 2 4 2 2 4 2" xfId="29510" xr:uid="{00000000-0005-0000-0000-0000D28E0000}"/>
    <cellStyle name="Normal 4 2 4 2 2 4 3" xfId="47974" xr:uid="{00000000-0005-0000-0000-0000D38E0000}"/>
    <cellStyle name="Normal 4 2 4 2 2 5" xfId="16702" xr:uid="{00000000-0005-0000-0000-0000D48E0000}"/>
    <cellStyle name="Normal 4 2 4 2 2 5 2" xfId="35662" xr:uid="{00000000-0005-0000-0000-0000D58E0000}"/>
    <cellStyle name="Normal 4 2 4 2 2 5 3" xfId="54126" xr:uid="{00000000-0005-0000-0000-0000D68E0000}"/>
    <cellStyle name="Normal 4 2 4 2 2 6" xfId="23357" xr:uid="{00000000-0005-0000-0000-0000D78E0000}"/>
    <cellStyle name="Normal 4 2 4 2 2 7" xfId="41821" xr:uid="{00000000-0005-0000-0000-0000D88E0000}"/>
    <cellStyle name="Normal 4 2 4 2 3" xfId="5091" xr:uid="{00000000-0005-0000-0000-0000D98E0000}"/>
    <cellStyle name="Normal 4 2 4 2 3 2" xfId="8189" xr:uid="{00000000-0005-0000-0000-0000DA8E0000}"/>
    <cellStyle name="Normal 4 2 4 2 3 2 2" xfId="14381" xr:uid="{00000000-0005-0000-0000-0000DB8E0000}"/>
    <cellStyle name="Normal 4 2 4 2 3 2 2 2" xfId="33341" xr:uid="{00000000-0005-0000-0000-0000DC8E0000}"/>
    <cellStyle name="Normal 4 2 4 2 3 2 2 3" xfId="51805" xr:uid="{00000000-0005-0000-0000-0000DD8E0000}"/>
    <cellStyle name="Normal 4 2 4 2 3 2 3" xfId="20533" xr:uid="{00000000-0005-0000-0000-0000DE8E0000}"/>
    <cellStyle name="Normal 4 2 4 2 3 2 3 2" xfId="39493" xr:uid="{00000000-0005-0000-0000-0000DF8E0000}"/>
    <cellStyle name="Normal 4 2 4 2 3 2 3 3" xfId="57957" xr:uid="{00000000-0005-0000-0000-0000E08E0000}"/>
    <cellStyle name="Normal 4 2 4 2 3 2 4" xfId="27188" xr:uid="{00000000-0005-0000-0000-0000E18E0000}"/>
    <cellStyle name="Normal 4 2 4 2 3 2 5" xfId="45652" xr:uid="{00000000-0005-0000-0000-0000E28E0000}"/>
    <cellStyle name="Normal 4 2 4 2 3 3" xfId="11315" xr:uid="{00000000-0005-0000-0000-0000E38E0000}"/>
    <cellStyle name="Normal 4 2 4 2 3 3 2" xfId="30275" xr:uid="{00000000-0005-0000-0000-0000E48E0000}"/>
    <cellStyle name="Normal 4 2 4 2 3 3 3" xfId="48739" xr:uid="{00000000-0005-0000-0000-0000E58E0000}"/>
    <cellStyle name="Normal 4 2 4 2 3 4" xfId="17467" xr:uid="{00000000-0005-0000-0000-0000E68E0000}"/>
    <cellStyle name="Normal 4 2 4 2 3 4 2" xfId="36427" xr:uid="{00000000-0005-0000-0000-0000E78E0000}"/>
    <cellStyle name="Normal 4 2 4 2 3 4 3" xfId="54891" xr:uid="{00000000-0005-0000-0000-0000E88E0000}"/>
    <cellStyle name="Normal 4 2 4 2 3 5" xfId="24122" xr:uid="{00000000-0005-0000-0000-0000E98E0000}"/>
    <cellStyle name="Normal 4 2 4 2 3 6" xfId="42586" xr:uid="{00000000-0005-0000-0000-0000EA8E0000}"/>
    <cellStyle name="Normal 4 2 4 2 4" xfId="6654" xr:uid="{00000000-0005-0000-0000-0000EB8E0000}"/>
    <cellStyle name="Normal 4 2 4 2 4 2" xfId="12847" xr:uid="{00000000-0005-0000-0000-0000EC8E0000}"/>
    <cellStyle name="Normal 4 2 4 2 4 2 2" xfId="31807" xr:uid="{00000000-0005-0000-0000-0000ED8E0000}"/>
    <cellStyle name="Normal 4 2 4 2 4 2 3" xfId="50271" xr:uid="{00000000-0005-0000-0000-0000EE8E0000}"/>
    <cellStyle name="Normal 4 2 4 2 4 3" xfId="18999" xr:uid="{00000000-0005-0000-0000-0000EF8E0000}"/>
    <cellStyle name="Normal 4 2 4 2 4 3 2" xfId="37959" xr:uid="{00000000-0005-0000-0000-0000F08E0000}"/>
    <cellStyle name="Normal 4 2 4 2 4 3 3" xfId="56423" xr:uid="{00000000-0005-0000-0000-0000F18E0000}"/>
    <cellStyle name="Normal 4 2 4 2 4 4" xfId="25654" xr:uid="{00000000-0005-0000-0000-0000F28E0000}"/>
    <cellStyle name="Normal 4 2 4 2 4 5" xfId="44118" xr:uid="{00000000-0005-0000-0000-0000F38E0000}"/>
    <cellStyle name="Normal 4 2 4 2 5" xfId="9781" xr:uid="{00000000-0005-0000-0000-0000F48E0000}"/>
    <cellStyle name="Normal 4 2 4 2 5 2" xfId="28741" xr:uid="{00000000-0005-0000-0000-0000F58E0000}"/>
    <cellStyle name="Normal 4 2 4 2 5 3" xfId="47205" xr:uid="{00000000-0005-0000-0000-0000F68E0000}"/>
    <cellStyle name="Normal 4 2 4 2 6" xfId="15933" xr:uid="{00000000-0005-0000-0000-0000F78E0000}"/>
    <cellStyle name="Normal 4 2 4 2 6 2" xfId="34893" xr:uid="{00000000-0005-0000-0000-0000F88E0000}"/>
    <cellStyle name="Normal 4 2 4 2 6 3" xfId="53357" xr:uid="{00000000-0005-0000-0000-0000F98E0000}"/>
    <cellStyle name="Normal 4 2 4 2 7" xfId="22588" xr:uid="{00000000-0005-0000-0000-0000FA8E0000}"/>
    <cellStyle name="Normal 4 2 4 2 8" xfId="41052" xr:uid="{00000000-0005-0000-0000-0000FB8E0000}"/>
    <cellStyle name="Normal 4 2 4 3" xfId="4257" xr:uid="{00000000-0005-0000-0000-0000FC8E0000}"/>
    <cellStyle name="Normal 4 2 4 3 2" xfId="5872" xr:uid="{00000000-0005-0000-0000-0000FD8E0000}"/>
    <cellStyle name="Normal 4 2 4 3 2 2" xfId="8957" xr:uid="{00000000-0005-0000-0000-0000FE8E0000}"/>
    <cellStyle name="Normal 4 2 4 3 2 2 2" xfId="15149" xr:uid="{00000000-0005-0000-0000-0000FF8E0000}"/>
    <cellStyle name="Normal 4 2 4 3 2 2 2 2" xfId="34109" xr:uid="{00000000-0005-0000-0000-0000008F0000}"/>
    <cellStyle name="Normal 4 2 4 3 2 2 2 3" xfId="52573" xr:uid="{00000000-0005-0000-0000-0000018F0000}"/>
    <cellStyle name="Normal 4 2 4 3 2 2 3" xfId="21301" xr:uid="{00000000-0005-0000-0000-0000028F0000}"/>
    <cellStyle name="Normal 4 2 4 3 2 2 3 2" xfId="40261" xr:uid="{00000000-0005-0000-0000-0000038F0000}"/>
    <cellStyle name="Normal 4 2 4 3 2 2 3 3" xfId="58725" xr:uid="{00000000-0005-0000-0000-0000048F0000}"/>
    <cellStyle name="Normal 4 2 4 3 2 2 4" xfId="27956" xr:uid="{00000000-0005-0000-0000-0000058F0000}"/>
    <cellStyle name="Normal 4 2 4 3 2 2 5" xfId="46420" xr:uid="{00000000-0005-0000-0000-0000068F0000}"/>
    <cellStyle name="Normal 4 2 4 3 2 3" xfId="12083" xr:uid="{00000000-0005-0000-0000-0000078F0000}"/>
    <cellStyle name="Normal 4 2 4 3 2 3 2" xfId="31043" xr:uid="{00000000-0005-0000-0000-0000088F0000}"/>
    <cellStyle name="Normal 4 2 4 3 2 3 3" xfId="49507" xr:uid="{00000000-0005-0000-0000-0000098F0000}"/>
    <cellStyle name="Normal 4 2 4 3 2 4" xfId="18235" xr:uid="{00000000-0005-0000-0000-00000A8F0000}"/>
    <cellStyle name="Normal 4 2 4 3 2 4 2" xfId="37195" xr:uid="{00000000-0005-0000-0000-00000B8F0000}"/>
    <cellStyle name="Normal 4 2 4 3 2 4 3" xfId="55659" xr:uid="{00000000-0005-0000-0000-00000C8F0000}"/>
    <cellStyle name="Normal 4 2 4 3 2 5" xfId="24890" xr:uid="{00000000-0005-0000-0000-00000D8F0000}"/>
    <cellStyle name="Normal 4 2 4 3 2 6" xfId="43354" xr:uid="{00000000-0005-0000-0000-00000E8F0000}"/>
    <cellStyle name="Normal 4 2 4 3 3" xfId="7422" xr:uid="{00000000-0005-0000-0000-00000F8F0000}"/>
    <cellStyle name="Normal 4 2 4 3 3 2" xfId="13615" xr:uid="{00000000-0005-0000-0000-0000108F0000}"/>
    <cellStyle name="Normal 4 2 4 3 3 2 2" xfId="32575" xr:uid="{00000000-0005-0000-0000-0000118F0000}"/>
    <cellStyle name="Normal 4 2 4 3 3 2 3" xfId="51039" xr:uid="{00000000-0005-0000-0000-0000128F0000}"/>
    <cellStyle name="Normal 4 2 4 3 3 3" xfId="19767" xr:uid="{00000000-0005-0000-0000-0000138F0000}"/>
    <cellStyle name="Normal 4 2 4 3 3 3 2" xfId="38727" xr:uid="{00000000-0005-0000-0000-0000148F0000}"/>
    <cellStyle name="Normal 4 2 4 3 3 3 3" xfId="57191" xr:uid="{00000000-0005-0000-0000-0000158F0000}"/>
    <cellStyle name="Normal 4 2 4 3 3 4" xfId="26422" xr:uid="{00000000-0005-0000-0000-0000168F0000}"/>
    <cellStyle name="Normal 4 2 4 3 3 5" xfId="44886" xr:uid="{00000000-0005-0000-0000-0000178F0000}"/>
    <cellStyle name="Normal 4 2 4 3 4" xfId="10549" xr:uid="{00000000-0005-0000-0000-0000188F0000}"/>
    <cellStyle name="Normal 4 2 4 3 4 2" xfId="29509" xr:uid="{00000000-0005-0000-0000-0000198F0000}"/>
    <cellStyle name="Normal 4 2 4 3 4 3" xfId="47973" xr:uid="{00000000-0005-0000-0000-00001A8F0000}"/>
    <cellStyle name="Normal 4 2 4 3 5" xfId="16701" xr:uid="{00000000-0005-0000-0000-00001B8F0000}"/>
    <cellStyle name="Normal 4 2 4 3 5 2" xfId="35661" xr:uid="{00000000-0005-0000-0000-00001C8F0000}"/>
    <cellStyle name="Normal 4 2 4 3 5 3" xfId="54125" xr:uid="{00000000-0005-0000-0000-00001D8F0000}"/>
    <cellStyle name="Normal 4 2 4 3 6" xfId="23356" xr:uid="{00000000-0005-0000-0000-00001E8F0000}"/>
    <cellStyle name="Normal 4 2 4 3 7" xfId="41820" xr:uid="{00000000-0005-0000-0000-00001F8F0000}"/>
    <cellStyle name="Normal 4 2 4 4" xfId="5090" xr:uid="{00000000-0005-0000-0000-0000208F0000}"/>
    <cellStyle name="Normal 4 2 4 4 2" xfId="8188" xr:uid="{00000000-0005-0000-0000-0000218F0000}"/>
    <cellStyle name="Normal 4 2 4 4 2 2" xfId="14380" xr:uid="{00000000-0005-0000-0000-0000228F0000}"/>
    <cellStyle name="Normal 4 2 4 4 2 2 2" xfId="33340" xr:uid="{00000000-0005-0000-0000-0000238F0000}"/>
    <cellStyle name="Normal 4 2 4 4 2 2 3" xfId="51804" xr:uid="{00000000-0005-0000-0000-0000248F0000}"/>
    <cellStyle name="Normal 4 2 4 4 2 3" xfId="20532" xr:uid="{00000000-0005-0000-0000-0000258F0000}"/>
    <cellStyle name="Normal 4 2 4 4 2 3 2" xfId="39492" xr:uid="{00000000-0005-0000-0000-0000268F0000}"/>
    <cellStyle name="Normal 4 2 4 4 2 3 3" xfId="57956" xr:uid="{00000000-0005-0000-0000-0000278F0000}"/>
    <cellStyle name="Normal 4 2 4 4 2 4" xfId="27187" xr:uid="{00000000-0005-0000-0000-0000288F0000}"/>
    <cellStyle name="Normal 4 2 4 4 2 5" xfId="45651" xr:uid="{00000000-0005-0000-0000-0000298F0000}"/>
    <cellStyle name="Normal 4 2 4 4 3" xfId="11314" xr:uid="{00000000-0005-0000-0000-00002A8F0000}"/>
    <cellStyle name="Normal 4 2 4 4 3 2" xfId="30274" xr:uid="{00000000-0005-0000-0000-00002B8F0000}"/>
    <cellStyle name="Normal 4 2 4 4 3 3" xfId="48738" xr:uid="{00000000-0005-0000-0000-00002C8F0000}"/>
    <cellStyle name="Normal 4 2 4 4 4" xfId="17466" xr:uid="{00000000-0005-0000-0000-00002D8F0000}"/>
    <cellStyle name="Normal 4 2 4 4 4 2" xfId="36426" xr:uid="{00000000-0005-0000-0000-00002E8F0000}"/>
    <cellStyle name="Normal 4 2 4 4 4 3" xfId="54890" xr:uid="{00000000-0005-0000-0000-00002F8F0000}"/>
    <cellStyle name="Normal 4 2 4 4 5" xfId="24121" xr:uid="{00000000-0005-0000-0000-0000308F0000}"/>
    <cellStyle name="Normal 4 2 4 4 6" xfId="42585" xr:uid="{00000000-0005-0000-0000-0000318F0000}"/>
    <cellStyle name="Normal 4 2 4 5" xfId="6653" xr:uid="{00000000-0005-0000-0000-0000328F0000}"/>
    <cellStyle name="Normal 4 2 4 5 2" xfId="12846" xr:uid="{00000000-0005-0000-0000-0000338F0000}"/>
    <cellStyle name="Normal 4 2 4 5 2 2" xfId="31806" xr:uid="{00000000-0005-0000-0000-0000348F0000}"/>
    <cellStyle name="Normal 4 2 4 5 2 3" xfId="50270" xr:uid="{00000000-0005-0000-0000-0000358F0000}"/>
    <cellStyle name="Normal 4 2 4 5 3" xfId="18998" xr:uid="{00000000-0005-0000-0000-0000368F0000}"/>
    <cellStyle name="Normal 4 2 4 5 3 2" xfId="37958" xr:uid="{00000000-0005-0000-0000-0000378F0000}"/>
    <cellStyle name="Normal 4 2 4 5 3 3" xfId="56422" xr:uid="{00000000-0005-0000-0000-0000388F0000}"/>
    <cellStyle name="Normal 4 2 4 5 4" xfId="25653" xr:uid="{00000000-0005-0000-0000-0000398F0000}"/>
    <cellStyle name="Normal 4 2 4 5 5" xfId="44117" xr:uid="{00000000-0005-0000-0000-00003A8F0000}"/>
    <cellStyle name="Normal 4 2 4 6" xfId="9780" xr:uid="{00000000-0005-0000-0000-00003B8F0000}"/>
    <cellStyle name="Normal 4 2 4 6 2" xfId="28740" xr:uid="{00000000-0005-0000-0000-00003C8F0000}"/>
    <cellStyle name="Normal 4 2 4 6 3" xfId="47204" xr:uid="{00000000-0005-0000-0000-00003D8F0000}"/>
    <cellStyle name="Normal 4 2 4 7" xfId="15932" xr:uid="{00000000-0005-0000-0000-00003E8F0000}"/>
    <cellStyle name="Normal 4 2 4 7 2" xfId="34892" xr:uid="{00000000-0005-0000-0000-00003F8F0000}"/>
    <cellStyle name="Normal 4 2 4 7 3" xfId="53356" xr:uid="{00000000-0005-0000-0000-0000408F0000}"/>
    <cellStyle name="Normal 4 2 4 8" xfId="22587" xr:uid="{00000000-0005-0000-0000-0000418F0000}"/>
    <cellStyle name="Normal 4 2 4 9" xfId="41051" xr:uid="{00000000-0005-0000-0000-0000428F0000}"/>
    <cellStyle name="Normal 4 2 5" xfId="3077" xr:uid="{00000000-0005-0000-0000-0000438F0000}"/>
    <cellStyle name="Normal 4 2 5 2" xfId="3078" xr:uid="{00000000-0005-0000-0000-0000448F0000}"/>
    <cellStyle name="Normal 4 2 5 2 2" xfId="4260" xr:uid="{00000000-0005-0000-0000-0000458F0000}"/>
    <cellStyle name="Normal 4 2 5 2 2 2" xfId="5875" xr:uid="{00000000-0005-0000-0000-0000468F0000}"/>
    <cellStyle name="Normal 4 2 5 2 2 2 2" xfId="8960" xr:uid="{00000000-0005-0000-0000-0000478F0000}"/>
    <cellStyle name="Normal 4 2 5 2 2 2 2 2" xfId="15152" xr:uid="{00000000-0005-0000-0000-0000488F0000}"/>
    <cellStyle name="Normal 4 2 5 2 2 2 2 2 2" xfId="34112" xr:uid="{00000000-0005-0000-0000-0000498F0000}"/>
    <cellStyle name="Normal 4 2 5 2 2 2 2 2 3" xfId="52576" xr:uid="{00000000-0005-0000-0000-00004A8F0000}"/>
    <cellStyle name="Normal 4 2 5 2 2 2 2 3" xfId="21304" xr:uid="{00000000-0005-0000-0000-00004B8F0000}"/>
    <cellStyle name="Normal 4 2 5 2 2 2 2 3 2" xfId="40264" xr:uid="{00000000-0005-0000-0000-00004C8F0000}"/>
    <cellStyle name="Normal 4 2 5 2 2 2 2 3 3" xfId="58728" xr:uid="{00000000-0005-0000-0000-00004D8F0000}"/>
    <cellStyle name="Normal 4 2 5 2 2 2 2 4" xfId="27959" xr:uid="{00000000-0005-0000-0000-00004E8F0000}"/>
    <cellStyle name="Normal 4 2 5 2 2 2 2 5" xfId="46423" xr:uid="{00000000-0005-0000-0000-00004F8F0000}"/>
    <cellStyle name="Normal 4 2 5 2 2 2 3" xfId="12086" xr:uid="{00000000-0005-0000-0000-0000508F0000}"/>
    <cellStyle name="Normal 4 2 5 2 2 2 3 2" xfId="31046" xr:uid="{00000000-0005-0000-0000-0000518F0000}"/>
    <cellStyle name="Normal 4 2 5 2 2 2 3 3" xfId="49510" xr:uid="{00000000-0005-0000-0000-0000528F0000}"/>
    <cellStyle name="Normal 4 2 5 2 2 2 4" xfId="18238" xr:uid="{00000000-0005-0000-0000-0000538F0000}"/>
    <cellStyle name="Normal 4 2 5 2 2 2 4 2" xfId="37198" xr:uid="{00000000-0005-0000-0000-0000548F0000}"/>
    <cellStyle name="Normal 4 2 5 2 2 2 4 3" xfId="55662" xr:uid="{00000000-0005-0000-0000-0000558F0000}"/>
    <cellStyle name="Normal 4 2 5 2 2 2 5" xfId="24893" xr:uid="{00000000-0005-0000-0000-0000568F0000}"/>
    <cellStyle name="Normal 4 2 5 2 2 2 6" xfId="43357" xr:uid="{00000000-0005-0000-0000-0000578F0000}"/>
    <cellStyle name="Normal 4 2 5 2 2 3" xfId="7425" xr:uid="{00000000-0005-0000-0000-0000588F0000}"/>
    <cellStyle name="Normal 4 2 5 2 2 3 2" xfId="13618" xr:uid="{00000000-0005-0000-0000-0000598F0000}"/>
    <cellStyle name="Normal 4 2 5 2 2 3 2 2" xfId="32578" xr:uid="{00000000-0005-0000-0000-00005A8F0000}"/>
    <cellStyle name="Normal 4 2 5 2 2 3 2 3" xfId="51042" xr:uid="{00000000-0005-0000-0000-00005B8F0000}"/>
    <cellStyle name="Normal 4 2 5 2 2 3 3" xfId="19770" xr:uid="{00000000-0005-0000-0000-00005C8F0000}"/>
    <cellStyle name="Normal 4 2 5 2 2 3 3 2" xfId="38730" xr:uid="{00000000-0005-0000-0000-00005D8F0000}"/>
    <cellStyle name="Normal 4 2 5 2 2 3 3 3" xfId="57194" xr:uid="{00000000-0005-0000-0000-00005E8F0000}"/>
    <cellStyle name="Normal 4 2 5 2 2 3 4" xfId="26425" xr:uid="{00000000-0005-0000-0000-00005F8F0000}"/>
    <cellStyle name="Normal 4 2 5 2 2 3 5" xfId="44889" xr:uid="{00000000-0005-0000-0000-0000608F0000}"/>
    <cellStyle name="Normal 4 2 5 2 2 4" xfId="10552" xr:uid="{00000000-0005-0000-0000-0000618F0000}"/>
    <cellStyle name="Normal 4 2 5 2 2 4 2" xfId="29512" xr:uid="{00000000-0005-0000-0000-0000628F0000}"/>
    <cellStyle name="Normal 4 2 5 2 2 4 3" xfId="47976" xr:uid="{00000000-0005-0000-0000-0000638F0000}"/>
    <cellStyle name="Normal 4 2 5 2 2 5" xfId="16704" xr:uid="{00000000-0005-0000-0000-0000648F0000}"/>
    <cellStyle name="Normal 4 2 5 2 2 5 2" xfId="35664" xr:uid="{00000000-0005-0000-0000-0000658F0000}"/>
    <cellStyle name="Normal 4 2 5 2 2 5 3" xfId="54128" xr:uid="{00000000-0005-0000-0000-0000668F0000}"/>
    <cellStyle name="Normal 4 2 5 2 2 6" xfId="23359" xr:uid="{00000000-0005-0000-0000-0000678F0000}"/>
    <cellStyle name="Normal 4 2 5 2 2 7" xfId="41823" xr:uid="{00000000-0005-0000-0000-0000688F0000}"/>
    <cellStyle name="Normal 4 2 5 2 3" xfId="5093" xr:uid="{00000000-0005-0000-0000-0000698F0000}"/>
    <cellStyle name="Normal 4 2 5 2 3 2" xfId="8191" xr:uid="{00000000-0005-0000-0000-00006A8F0000}"/>
    <cellStyle name="Normal 4 2 5 2 3 2 2" xfId="14383" xr:uid="{00000000-0005-0000-0000-00006B8F0000}"/>
    <cellStyle name="Normal 4 2 5 2 3 2 2 2" xfId="33343" xr:uid="{00000000-0005-0000-0000-00006C8F0000}"/>
    <cellStyle name="Normal 4 2 5 2 3 2 2 3" xfId="51807" xr:uid="{00000000-0005-0000-0000-00006D8F0000}"/>
    <cellStyle name="Normal 4 2 5 2 3 2 3" xfId="20535" xr:uid="{00000000-0005-0000-0000-00006E8F0000}"/>
    <cellStyle name="Normal 4 2 5 2 3 2 3 2" xfId="39495" xr:uid="{00000000-0005-0000-0000-00006F8F0000}"/>
    <cellStyle name="Normal 4 2 5 2 3 2 3 3" xfId="57959" xr:uid="{00000000-0005-0000-0000-0000708F0000}"/>
    <cellStyle name="Normal 4 2 5 2 3 2 4" xfId="27190" xr:uid="{00000000-0005-0000-0000-0000718F0000}"/>
    <cellStyle name="Normal 4 2 5 2 3 2 5" xfId="45654" xr:uid="{00000000-0005-0000-0000-0000728F0000}"/>
    <cellStyle name="Normal 4 2 5 2 3 3" xfId="11317" xr:uid="{00000000-0005-0000-0000-0000738F0000}"/>
    <cellStyle name="Normal 4 2 5 2 3 3 2" xfId="30277" xr:uid="{00000000-0005-0000-0000-0000748F0000}"/>
    <cellStyle name="Normal 4 2 5 2 3 3 3" xfId="48741" xr:uid="{00000000-0005-0000-0000-0000758F0000}"/>
    <cellStyle name="Normal 4 2 5 2 3 4" xfId="17469" xr:uid="{00000000-0005-0000-0000-0000768F0000}"/>
    <cellStyle name="Normal 4 2 5 2 3 4 2" xfId="36429" xr:uid="{00000000-0005-0000-0000-0000778F0000}"/>
    <cellStyle name="Normal 4 2 5 2 3 4 3" xfId="54893" xr:uid="{00000000-0005-0000-0000-0000788F0000}"/>
    <cellStyle name="Normal 4 2 5 2 3 5" xfId="24124" xr:uid="{00000000-0005-0000-0000-0000798F0000}"/>
    <cellStyle name="Normal 4 2 5 2 3 6" xfId="42588" xr:uid="{00000000-0005-0000-0000-00007A8F0000}"/>
    <cellStyle name="Normal 4 2 5 2 4" xfId="6656" xr:uid="{00000000-0005-0000-0000-00007B8F0000}"/>
    <cellStyle name="Normal 4 2 5 2 4 2" xfId="12849" xr:uid="{00000000-0005-0000-0000-00007C8F0000}"/>
    <cellStyle name="Normal 4 2 5 2 4 2 2" xfId="31809" xr:uid="{00000000-0005-0000-0000-00007D8F0000}"/>
    <cellStyle name="Normal 4 2 5 2 4 2 3" xfId="50273" xr:uid="{00000000-0005-0000-0000-00007E8F0000}"/>
    <cellStyle name="Normal 4 2 5 2 4 3" xfId="19001" xr:uid="{00000000-0005-0000-0000-00007F8F0000}"/>
    <cellStyle name="Normal 4 2 5 2 4 3 2" xfId="37961" xr:uid="{00000000-0005-0000-0000-0000808F0000}"/>
    <cellStyle name="Normal 4 2 5 2 4 3 3" xfId="56425" xr:uid="{00000000-0005-0000-0000-0000818F0000}"/>
    <cellStyle name="Normal 4 2 5 2 4 4" xfId="25656" xr:uid="{00000000-0005-0000-0000-0000828F0000}"/>
    <cellStyle name="Normal 4 2 5 2 4 5" xfId="44120" xr:uid="{00000000-0005-0000-0000-0000838F0000}"/>
    <cellStyle name="Normal 4 2 5 2 5" xfId="9783" xr:uid="{00000000-0005-0000-0000-0000848F0000}"/>
    <cellStyle name="Normal 4 2 5 2 5 2" xfId="28743" xr:uid="{00000000-0005-0000-0000-0000858F0000}"/>
    <cellStyle name="Normal 4 2 5 2 5 3" xfId="47207" xr:uid="{00000000-0005-0000-0000-0000868F0000}"/>
    <cellStyle name="Normal 4 2 5 2 6" xfId="15935" xr:uid="{00000000-0005-0000-0000-0000878F0000}"/>
    <cellStyle name="Normal 4 2 5 2 6 2" xfId="34895" xr:uid="{00000000-0005-0000-0000-0000888F0000}"/>
    <cellStyle name="Normal 4 2 5 2 6 3" xfId="53359" xr:uid="{00000000-0005-0000-0000-0000898F0000}"/>
    <cellStyle name="Normal 4 2 5 2 7" xfId="22590" xr:uid="{00000000-0005-0000-0000-00008A8F0000}"/>
    <cellStyle name="Normal 4 2 5 2 8" xfId="41054" xr:uid="{00000000-0005-0000-0000-00008B8F0000}"/>
    <cellStyle name="Normal 4 2 5 3" xfId="4259" xr:uid="{00000000-0005-0000-0000-00008C8F0000}"/>
    <cellStyle name="Normal 4 2 5 3 2" xfId="5874" xr:uid="{00000000-0005-0000-0000-00008D8F0000}"/>
    <cellStyle name="Normal 4 2 5 3 2 2" xfId="8959" xr:uid="{00000000-0005-0000-0000-00008E8F0000}"/>
    <cellStyle name="Normal 4 2 5 3 2 2 2" xfId="15151" xr:uid="{00000000-0005-0000-0000-00008F8F0000}"/>
    <cellStyle name="Normal 4 2 5 3 2 2 2 2" xfId="34111" xr:uid="{00000000-0005-0000-0000-0000908F0000}"/>
    <cellStyle name="Normal 4 2 5 3 2 2 2 3" xfId="52575" xr:uid="{00000000-0005-0000-0000-0000918F0000}"/>
    <cellStyle name="Normal 4 2 5 3 2 2 3" xfId="21303" xr:uid="{00000000-0005-0000-0000-0000928F0000}"/>
    <cellStyle name="Normal 4 2 5 3 2 2 3 2" xfId="40263" xr:uid="{00000000-0005-0000-0000-0000938F0000}"/>
    <cellStyle name="Normal 4 2 5 3 2 2 3 3" xfId="58727" xr:uid="{00000000-0005-0000-0000-0000948F0000}"/>
    <cellStyle name="Normal 4 2 5 3 2 2 4" xfId="27958" xr:uid="{00000000-0005-0000-0000-0000958F0000}"/>
    <cellStyle name="Normal 4 2 5 3 2 2 5" xfId="46422" xr:uid="{00000000-0005-0000-0000-0000968F0000}"/>
    <cellStyle name="Normal 4 2 5 3 2 3" xfId="12085" xr:uid="{00000000-0005-0000-0000-0000978F0000}"/>
    <cellStyle name="Normal 4 2 5 3 2 3 2" xfId="31045" xr:uid="{00000000-0005-0000-0000-0000988F0000}"/>
    <cellStyle name="Normal 4 2 5 3 2 3 3" xfId="49509" xr:uid="{00000000-0005-0000-0000-0000998F0000}"/>
    <cellStyle name="Normal 4 2 5 3 2 4" xfId="18237" xr:uid="{00000000-0005-0000-0000-00009A8F0000}"/>
    <cellStyle name="Normal 4 2 5 3 2 4 2" xfId="37197" xr:uid="{00000000-0005-0000-0000-00009B8F0000}"/>
    <cellStyle name="Normal 4 2 5 3 2 4 3" xfId="55661" xr:uid="{00000000-0005-0000-0000-00009C8F0000}"/>
    <cellStyle name="Normal 4 2 5 3 2 5" xfId="24892" xr:uid="{00000000-0005-0000-0000-00009D8F0000}"/>
    <cellStyle name="Normal 4 2 5 3 2 6" xfId="43356" xr:uid="{00000000-0005-0000-0000-00009E8F0000}"/>
    <cellStyle name="Normal 4 2 5 3 3" xfId="7424" xr:uid="{00000000-0005-0000-0000-00009F8F0000}"/>
    <cellStyle name="Normal 4 2 5 3 3 2" xfId="13617" xr:uid="{00000000-0005-0000-0000-0000A08F0000}"/>
    <cellStyle name="Normal 4 2 5 3 3 2 2" xfId="32577" xr:uid="{00000000-0005-0000-0000-0000A18F0000}"/>
    <cellStyle name="Normal 4 2 5 3 3 2 3" xfId="51041" xr:uid="{00000000-0005-0000-0000-0000A28F0000}"/>
    <cellStyle name="Normal 4 2 5 3 3 3" xfId="19769" xr:uid="{00000000-0005-0000-0000-0000A38F0000}"/>
    <cellStyle name="Normal 4 2 5 3 3 3 2" xfId="38729" xr:uid="{00000000-0005-0000-0000-0000A48F0000}"/>
    <cellStyle name="Normal 4 2 5 3 3 3 3" xfId="57193" xr:uid="{00000000-0005-0000-0000-0000A58F0000}"/>
    <cellStyle name="Normal 4 2 5 3 3 4" xfId="26424" xr:uid="{00000000-0005-0000-0000-0000A68F0000}"/>
    <cellStyle name="Normal 4 2 5 3 3 5" xfId="44888" xr:uid="{00000000-0005-0000-0000-0000A78F0000}"/>
    <cellStyle name="Normal 4 2 5 3 4" xfId="10551" xr:uid="{00000000-0005-0000-0000-0000A88F0000}"/>
    <cellStyle name="Normal 4 2 5 3 4 2" xfId="29511" xr:uid="{00000000-0005-0000-0000-0000A98F0000}"/>
    <cellStyle name="Normal 4 2 5 3 4 3" xfId="47975" xr:uid="{00000000-0005-0000-0000-0000AA8F0000}"/>
    <cellStyle name="Normal 4 2 5 3 5" xfId="16703" xr:uid="{00000000-0005-0000-0000-0000AB8F0000}"/>
    <cellStyle name="Normal 4 2 5 3 5 2" xfId="35663" xr:uid="{00000000-0005-0000-0000-0000AC8F0000}"/>
    <cellStyle name="Normal 4 2 5 3 5 3" xfId="54127" xr:uid="{00000000-0005-0000-0000-0000AD8F0000}"/>
    <cellStyle name="Normal 4 2 5 3 6" xfId="23358" xr:uid="{00000000-0005-0000-0000-0000AE8F0000}"/>
    <cellStyle name="Normal 4 2 5 3 7" xfId="41822" xr:uid="{00000000-0005-0000-0000-0000AF8F0000}"/>
    <cellStyle name="Normal 4 2 5 4" xfId="5092" xr:uid="{00000000-0005-0000-0000-0000B08F0000}"/>
    <cellStyle name="Normal 4 2 5 4 2" xfId="8190" xr:uid="{00000000-0005-0000-0000-0000B18F0000}"/>
    <cellStyle name="Normal 4 2 5 4 2 2" xfId="14382" xr:uid="{00000000-0005-0000-0000-0000B28F0000}"/>
    <cellStyle name="Normal 4 2 5 4 2 2 2" xfId="33342" xr:uid="{00000000-0005-0000-0000-0000B38F0000}"/>
    <cellStyle name="Normal 4 2 5 4 2 2 3" xfId="51806" xr:uid="{00000000-0005-0000-0000-0000B48F0000}"/>
    <cellStyle name="Normal 4 2 5 4 2 3" xfId="20534" xr:uid="{00000000-0005-0000-0000-0000B58F0000}"/>
    <cellStyle name="Normal 4 2 5 4 2 3 2" xfId="39494" xr:uid="{00000000-0005-0000-0000-0000B68F0000}"/>
    <cellStyle name="Normal 4 2 5 4 2 3 3" xfId="57958" xr:uid="{00000000-0005-0000-0000-0000B78F0000}"/>
    <cellStyle name="Normal 4 2 5 4 2 4" xfId="27189" xr:uid="{00000000-0005-0000-0000-0000B88F0000}"/>
    <cellStyle name="Normal 4 2 5 4 2 5" xfId="45653" xr:uid="{00000000-0005-0000-0000-0000B98F0000}"/>
    <cellStyle name="Normal 4 2 5 4 3" xfId="11316" xr:uid="{00000000-0005-0000-0000-0000BA8F0000}"/>
    <cellStyle name="Normal 4 2 5 4 3 2" xfId="30276" xr:uid="{00000000-0005-0000-0000-0000BB8F0000}"/>
    <cellStyle name="Normal 4 2 5 4 3 3" xfId="48740" xr:uid="{00000000-0005-0000-0000-0000BC8F0000}"/>
    <cellStyle name="Normal 4 2 5 4 4" xfId="17468" xr:uid="{00000000-0005-0000-0000-0000BD8F0000}"/>
    <cellStyle name="Normal 4 2 5 4 4 2" xfId="36428" xr:uid="{00000000-0005-0000-0000-0000BE8F0000}"/>
    <cellStyle name="Normal 4 2 5 4 4 3" xfId="54892" xr:uid="{00000000-0005-0000-0000-0000BF8F0000}"/>
    <cellStyle name="Normal 4 2 5 4 5" xfId="24123" xr:uid="{00000000-0005-0000-0000-0000C08F0000}"/>
    <cellStyle name="Normal 4 2 5 4 6" xfId="42587" xr:uid="{00000000-0005-0000-0000-0000C18F0000}"/>
    <cellStyle name="Normal 4 2 5 5" xfId="6655" xr:uid="{00000000-0005-0000-0000-0000C28F0000}"/>
    <cellStyle name="Normal 4 2 5 5 2" xfId="12848" xr:uid="{00000000-0005-0000-0000-0000C38F0000}"/>
    <cellStyle name="Normal 4 2 5 5 2 2" xfId="31808" xr:uid="{00000000-0005-0000-0000-0000C48F0000}"/>
    <cellStyle name="Normal 4 2 5 5 2 3" xfId="50272" xr:uid="{00000000-0005-0000-0000-0000C58F0000}"/>
    <cellStyle name="Normal 4 2 5 5 3" xfId="19000" xr:uid="{00000000-0005-0000-0000-0000C68F0000}"/>
    <cellStyle name="Normal 4 2 5 5 3 2" xfId="37960" xr:uid="{00000000-0005-0000-0000-0000C78F0000}"/>
    <cellStyle name="Normal 4 2 5 5 3 3" xfId="56424" xr:uid="{00000000-0005-0000-0000-0000C88F0000}"/>
    <cellStyle name="Normal 4 2 5 5 4" xfId="25655" xr:uid="{00000000-0005-0000-0000-0000C98F0000}"/>
    <cellStyle name="Normal 4 2 5 5 5" xfId="44119" xr:uid="{00000000-0005-0000-0000-0000CA8F0000}"/>
    <cellStyle name="Normal 4 2 5 6" xfId="9782" xr:uid="{00000000-0005-0000-0000-0000CB8F0000}"/>
    <cellStyle name="Normal 4 2 5 6 2" xfId="28742" xr:uid="{00000000-0005-0000-0000-0000CC8F0000}"/>
    <cellStyle name="Normal 4 2 5 6 3" xfId="47206" xr:uid="{00000000-0005-0000-0000-0000CD8F0000}"/>
    <cellStyle name="Normal 4 2 5 7" xfId="15934" xr:uid="{00000000-0005-0000-0000-0000CE8F0000}"/>
    <cellStyle name="Normal 4 2 5 7 2" xfId="34894" xr:uid="{00000000-0005-0000-0000-0000CF8F0000}"/>
    <cellStyle name="Normal 4 2 5 7 3" xfId="53358" xr:uid="{00000000-0005-0000-0000-0000D08F0000}"/>
    <cellStyle name="Normal 4 2 5 8" xfId="22589" xr:uid="{00000000-0005-0000-0000-0000D18F0000}"/>
    <cellStyle name="Normal 4 2 5 9" xfId="41053" xr:uid="{00000000-0005-0000-0000-0000D28F0000}"/>
    <cellStyle name="Normal 4 2 6" xfId="3079" xr:uid="{00000000-0005-0000-0000-0000D38F0000}"/>
    <cellStyle name="Normal 4 2 6 2" xfId="4261" xr:uid="{00000000-0005-0000-0000-0000D48F0000}"/>
    <cellStyle name="Normal 4 2 6 2 2" xfId="5876" xr:uid="{00000000-0005-0000-0000-0000D58F0000}"/>
    <cellStyle name="Normal 4 2 6 2 2 2" xfId="8961" xr:uid="{00000000-0005-0000-0000-0000D68F0000}"/>
    <cellStyle name="Normal 4 2 6 2 2 2 2" xfId="15153" xr:uid="{00000000-0005-0000-0000-0000D78F0000}"/>
    <cellStyle name="Normal 4 2 6 2 2 2 2 2" xfId="34113" xr:uid="{00000000-0005-0000-0000-0000D88F0000}"/>
    <cellStyle name="Normal 4 2 6 2 2 2 2 3" xfId="52577" xr:uid="{00000000-0005-0000-0000-0000D98F0000}"/>
    <cellStyle name="Normal 4 2 6 2 2 2 3" xfId="21305" xr:uid="{00000000-0005-0000-0000-0000DA8F0000}"/>
    <cellStyle name="Normal 4 2 6 2 2 2 3 2" xfId="40265" xr:uid="{00000000-0005-0000-0000-0000DB8F0000}"/>
    <cellStyle name="Normal 4 2 6 2 2 2 3 3" xfId="58729" xr:uid="{00000000-0005-0000-0000-0000DC8F0000}"/>
    <cellStyle name="Normal 4 2 6 2 2 2 4" xfId="27960" xr:uid="{00000000-0005-0000-0000-0000DD8F0000}"/>
    <cellStyle name="Normal 4 2 6 2 2 2 5" xfId="46424" xr:uid="{00000000-0005-0000-0000-0000DE8F0000}"/>
    <cellStyle name="Normal 4 2 6 2 2 3" xfId="12087" xr:uid="{00000000-0005-0000-0000-0000DF8F0000}"/>
    <cellStyle name="Normal 4 2 6 2 2 3 2" xfId="31047" xr:uid="{00000000-0005-0000-0000-0000E08F0000}"/>
    <cellStyle name="Normal 4 2 6 2 2 3 3" xfId="49511" xr:uid="{00000000-0005-0000-0000-0000E18F0000}"/>
    <cellStyle name="Normal 4 2 6 2 2 4" xfId="18239" xr:uid="{00000000-0005-0000-0000-0000E28F0000}"/>
    <cellStyle name="Normal 4 2 6 2 2 4 2" xfId="37199" xr:uid="{00000000-0005-0000-0000-0000E38F0000}"/>
    <cellStyle name="Normal 4 2 6 2 2 4 3" xfId="55663" xr:uid="{00000000-0005-0000-0000-0000E48F0000}"/>
    <cellStyle name="Normal 4 2 6 2 2 5" xfId="24894" xr:uid="{00000000-0005-0000-0000-0000E58F0000}"/>
    <cellStyle name="Normal 4 2 6 2 2 6" xfId="43358" xr:uid="{00000000-0005-0000-0000-0000E68F0000}"/>
    <cellStyle name="Normal 4 2 6 2 3" xfId="7426" xr:uid="{00000000-0005-0000-0000-0000E78F0000}"/>
    <cellStyle name="Normal 4 2 6 2 3 2" xfId="13619" xr:uid="{00000000-0005-0000-0000-0000E88F0000}"/>
    <cellStyle name="Normal 4 2 6 2 3 2 2" xfId="32579" xr:uid="{00000000-0005-0000-0000-0000E98F0000}"/>
    <cellStyle name="Normal 4 2 6 2 3 2 3" xfId="51043" xr:uid="{00000000-0005-0000-0000-0000EA8F0000}"/>
    <cellStyle name="Normal 4 2 6 2 3 3" xfId="19771" xr:uid="{00000000-0005-0000-0000-0000EB8F0000}"/>
    <cellStyle name="Normal 4 2 6 2 3 3 2" xfId="38731" xr:uid="{00000000-0005-0000-0000-0000EC8F0000}"/>
    <cellStyle name="Normal 4 2 6 2 3 3 3" xfId="57195" xr:uid="{00000000-0005-0000-0000-0000ED8F0000}"/>
    <cellStyle name="Normal 4 2 6 2 3 4" xfId="26426" xr:uid="{00000000-0005-0000-0000-0000EE8F0000}"/>
    <cellStyle name="Normal 4 2 6 2 3 5" xfId="44890" xr:uid="{00000000-0005-0000-0000-0000EF8F0000}"/>
    <cellStyle name="Normal 4 2 6 2 4" xfId="10553" xr:uid="{00000000-0005-0000-0000-0000F08F0000}"/>
    <cellStyle name="Normal 4 2 6 2 4 2" xfId="29513" xr:uid="{00000000-0005-0000-0000-0000F18F0000}"/>
    <cellStyle name="Normal 4 2 6 2 4 3" xfId="47977" xr:uid="{00000000-0005-0000-0000-0000F28F0000}"/>
    <cellStyle name="Normal 4 2 6 2 5" xfId="16705" xr:uid="{00000000-0005-0000-0000-0000F38F0000}"/>
    <cellStyle name="Normal 4 2 6 2 5 2" xfId="35665" xr:uid="{00000000-0005-0000-0000-0000F48F0000}"/>
    <cellStyle name="Normal 4 2 6 2 5 3" xfId="54129" xr:uid="{00000000-0005-0000-0000-0000F58F0000}"/>
    <cellStyle name="Normal 4 2 6 2 6" xfId="23360" xr:uid="{00000000-0005-0000-0000-0000F68F0000}"/>
    <cellStyle name="Normal 4 2 6 2 7" xfId="41824" xr:uid="{00000000-0005-0000-0000-0000F78F0000}"/>
    <cellStyle name="Normal 4 2 6 3" xfId="5094" xr:uid="{00000000-0005-0000-0000-0000F88F0000}"/>
    <cellStyle name="Normal 4 2 6 3 2" xfId="8192" xr:uid="{00000000-0005-0000-0000-0000F98F0000}"/>
    <cellStyle name="Normal 4 2 6 3 2 2" xfId="14384" xr:uid="{00000000-0005-0000-0000-0000FA8F0000}"/>
    <cellStyle name="Normal 4 2 6 3 2 2 2" xfId="33344" xr:uid="{00000000-0005-0000-0000-0000FB8F0000}"/>
    <cellStyle name="Normal 4 2 6 3 2 2 3" xfId="51808" xr:uid="{00000000-0005-0000-0000-0000FC8F0000}"/>
    <cellStyle name="Normal 4 2 6 3 2 3" xfId="20536" xr:uid="{00000000-0005-0000-0000-0000FD8F0000}"/>
    <cellStyle name="Normal 4 2 6 3 2 3 2" xfId="39496" xr:uid="{00000000-0005-0000-0000-0000FE8F0000}"/>
    <cellStyle name="Normal 4 2 6 3 2 3 3" xfId="57960" xr:uid="{00000000-0005-0000-0000-0000FF8F0000}"/>
    <cellStyle name="Normal 4 2 6 3 2 4" xfId="27191" xr:uid="{00000000-0005-0000-0000-000000900000}"/>
    <cellStyle name="Normal 4 2 6 3 2 5" xfId="45655" xr:uid="{00000000-0005-0000-0000-000001900000}"/>
    <cellStyle name="Normal 4 2 6 3 3" xfId="11318" xr:uid="{00000000-0005-0000-0000-000002900000}"/>
    <cellStyle name="Normal 4 2 6 3 3 2" xfId="30278" xr:uid="{00000000-0005-0000-0000-000003900000}"/>
    <cellStyle name="Normal 4 2 6 3 3 3" xfId="48742" xr:uid="{00000000-0005-0000-0000-000004900000}"/>
    <cellStyle name="Normal 4 2 6 3 4" xfId="17470" xr:uid="{00000000-0005-0000-0000-000005900000}"/>
    <cellStyle name="Normal 4 2 6 3 4 2" xfId="36430" xr:uid="{00000000-0005-0000-0000-000006900000}"/>
    <cellStyle name="Normal 4 2 6 3 4 3" xfId="54894" xr:uid="{00000000-0005-0000-0000-000007900000}"/>
    <cellStyle name="Normal 4 2 6 3 5" xfId="24125" xr:uid="{00000000-0005-0000-0000-000008900000}"/>
    <cellStyle name="Normal 4 2 6 3 6" xfId="42589" xr:uid="{00000000-0005-0000-0000-000009900000}"/>
    <cellStyle name="Normal 4 2 6 4" xfId="6657" xr:uid="{00000000-0005-0000-0000-00000A900000}"/>
    <cellStyle name="Normal 4 2 6 4 2" xfId="12850" xr:uid="{00000000-0005-0000-0000-00000B900000}"/>
    <cellStyle name="Normal 4 2 6 4 2 2" xfId="31810" xr:uid="{00000000-0005-0000-0000-00000C900000}"/>
    <cellStyle name="Normal 4 2 6 4 2 3" xfId="50274" xr:uid="{00000000-0005-0000-0000-00000D900000}"/>
    <cellStyle name="Normal 4 2 6 4 3" xfId="19002" xr:uid="{00000000-0005-0000-0000-00000E900000}"/>
    <cellStyle name="Normal 4 2 6 4 3 2" xfId="37962" xr:uid="{00000000-0005-0000-0000-00000F900000}"/>
    <cellStyle name="Normal 4 2 6 4 3 3" xfId="56426" xr:uid="{00000000-0005-0000-0000-000010900000}"/>
    <cellStyle name="Normal 4 2 6 4 4" xfId="25657" xr:uid="{00000000-0005-0000-0000-000011900000}"/>
    <cellStyle name="Normal 4 2 6 4 5" xfId="44121" xr:uid="{00000000-0005-0000-0000-000012900000}"/>
    <cellStyle name="Normal 4 2 6 5" xfId="9784" xr:uid="{00000000-0005-0000-0000-000013900000}"/>
    <cellStyle name="Normal 4 2 6 5 2" xfId="28744" xr:uid="{00000000-0005-0000-0000-000014900000}"/>
    <cellStyle name="Normal 4 2 6 5 3" xfId="47208" xr:uid="{00000000-0005-0000-0000-000015900000}"/>
    <cellStyle name="Normal 4 2 6 6" xfId="15936" xr:uid="{00000000-0005-0000-0000-000016900000}"/>
    <cellStyle name="Normal 4 2 6 6 2" xfId="34896" xr:uid="{00000000-0005-0000-0000-000017900000}"/>
    <cellStyle name="Normal 4 2 6 6 3" xfId="53360" xr:uid="{00000000-0005-0000-0000-000018900000}"/>
    <cellStyle name="Normal 4 2 6 7" xfId="22591" xr:uid="{00000000-0005-0000-0000-000019900000}"/>
    <cellStyle name="Normal 4 2 6 8" xfId="41055" xr:uid="{00000000-0005-0000-0000-00001A900000}"/>
    <cellStyle name="Normal 4 2 7" xfId="3080" xr:uid="{00000000-0005-0000-0000-00001B900000}"/>
    <cellStyle name="Normal 4 2 7 2" xfId="4262" xr:uid="{00000000-0005-0000-0000-00001C900000}"/>
    <cellStyle name="Normal 4 2 7 2 2" xfId="5877" xr:uid="{00000000-0005-0000-0000-00001D900000}"/>
    <cellStyle name="Normal 4 2 7 2 2 2" xfId="8962" xr:uid="{00000000-0005-0000-0000-00001E900000}"/>
    <cellStyle name="Normal 4 2 7 2 2 2 2" xfId="15154" xr:uid="{00000000-0005-0000-0000-00001F900000}"/>
    <cellStyle name="Normal 4 2 7 2 2 2 2 2" xfId="34114" xr:uid="{00000000-0005-0000-0000-000020900000}"/>
    <cellStyle name="Normal 4 2 7 2 2 2 2 3" xfId="52578" xr:uid="{00000000-0005-0000-0000-000021900000}"/>
    <cellStyle name="Normal 4 2 7 2 2 2 3" xfId="21306" xr:uid="{00000000-0005-0000-0000-000022900000}"/>
    <cellStyle name="Normal 4 2 7 2 2 2 3 2" xfId="40266" xr:uid="{00000000-0005-0000-0000-000023900000}"/>
    <cellStyle name="Normal 4 2 7 2 2 2 3 3" xfId="58730" xr:uid="{00000000-0005-0000-0000-000024900000}"/>
    <cellStyle name="Normal 4 2 7 2 2 2 4" xfId="27961" xr:uid="{00000000-0005-0000-0000-000025900000}"/>
    <cellStyle name="Normal 4 2 7 2 2 2 5" xfId="46425" xr:uid="{00000000-0005-0000-0000-000026900000}"/>
    <cellStyle name="Normal 4 2 7 2 2 3" xfId="12088" xr:uid="{00000000-0005-0000-0000-000027900000}"/>
    <cellStyle name="Normal 4 2 7 2 2 3 2" xfId="31048" xr:uid="{00000000-0005-0000-0000-000028900000}"/>
    <cellStyle name="Normal 4 2 7 2 2 3 3" xfId="49512" xr:uid="{00000000-0005-0000-0000-000029900000}"/>
    <cellStyle name="Normal 4 2 7 2 2 4" xfId="18240" xr:uid="{00000000-0005-0000-0000-00002A900000}"/>
    <cellStyle name="Normal 4 2 7 2 2 4 2" xfId="37200" xr:uid="{00000000-0005-0000-0000-00002B900000}"/>
    <cellStyle name="Normal 4 2 7 2 2 4 3" xfId="55664" xr:uid="{00000000-0005-0000-0000-00002C900000}"/>
    <cellStyle name="Normal 4 2 7 2 2 5" xfId="24895" xr:uid="{00000000-0005-0000-0000-00002D900000}"/>
    <cellStyle name="Normal 4 2 7 2 2 6" xfId="43359" xr:uid="{00000000-0005-0000-0000-00002E900000}"/>
    <cellStyle name="Normal 4 2 7 2 3" xfId="7427" xr:uid="{00000000-0005-0000-0000-00002F900000}"/>
    <cellStyle name="Normal 4 2 7 2 3 2" xfId="13620" xr:uid="{00000000-0005-0000-0000-000030900000}"/>
    <cellStyle name="Normal 4 2 7 2 3 2 2" xfId="32580" xr:uid="{00000000-0005-0000-0000-000031900000}"/>
    <cellStyle name="Normal 4 2 7 2 3 2 3" xfId="51044" xr:uid="{00000000-0005-0000-0000-000032900000}"/>
    <cellStyle name="Normal 4 2 7 2 3 3" xfId="19772" xr:uid="{00000000-0005-0000-0000-000033900000}"/>
    <cellStyle name="Normal 4 2 7 2 3 3 2" xfId="38732" xr:uid="{00000000-0005-0000-0000-000034900000}"/>
    <cellStyle name="Normal 4 2 7 2 3 3 3" xfId="57196" xr:uid="{00000000-0005-0000-0000-000035900000}"/>
    <cellStyle name="Normal 4 2 7 2 3 4" xfId="26427" xr:uid="{00000000-0005-0000-0000-000036900000}"/>
    <cellStyle name="Normal 4 2 7 2 3 5" xfId="44891" xr:uid="{00000000-0005-0000-0000-000037900000}"/>
    <cellStyle name="Normal 4 2 7 2 4" xfId="10554" xr:uid="{00000000-0005-0000-0000-000038900000}"/>
    <cellStyle name="Normal 4 2 7 2 4 2" xfId="29514" xr:uid="{00000000-0005-0000-0000-000039900000}"/>
    <cellStyle name="Normal 4 2 7 2 4 3" xfId="47978" xr:uid="{00000000-0005-0000-0000-00003A900000}"/>
    <cellStyle name="Normal 4 2 7 2 5" xfId="16706" xr:uid="{00000000-0005-0000-0000-00003B900000}"/>
    <cellStyle name="Normal 4 2 7 2 5 2" xfId="35666" xr:uid="{00000000-0005-0000-0000-00003C900000}"/>
    <cellStyle name="Normal 4 2 7 2 5 3" xfId="54130" xr:uid="{00000000-0005-0000-0000-00003D900000}"/>
    <cellStyle name="Normal 4 2 7 2 6" xfId="23361" xr:uid="{00000000-0005-0000-0000-00003E900000}"/>
    <cellStyle name="Normal 4 2 7 2 7" xfId="41825" xr:uid="{00000000-0005-0000-0000-00003F900000}"/>
    <cellStyle name="Normal 4 2 7 3" xfId="5095" xr:uid="{00000000-0005-0000-0000-000040900000}"/>
    <cellStyle name="Normal 4 2 7 3 2" xfId="8193" xr:uid="{00000000-0005-0000-0000-000041900000}"/>
    <cellStyle name="Normal 4 2 7 3 2 2" xfId="14385" xr:uid="{00000000-0005-0000-0000-000042900000}"/>
    <cellStyle name="Normal 4 2 7 3 2 2 2" xfId="33345" xr:uid="{00000000-0005-0000-0000-000043900000}"/>
    <cellStyle name="Normal 4 2 7 3 2 2 3" xfId="51809" xr:uid="{00000000-0005-0000-0000-000044900000}"/>
    <cellStyle name="Normal 4 2 7 3 2 3" xfId="20537" xr:uid="{00000000-0005-0000-0000-000045900000}"/>
    <cellStyle name="Normal 4 2 7 3 2 3 2" xfId="39497" xr:uid="{00000000-0005-0000-0000-000046900000}"/>
    <cellStyle name="Normal 4 2 7 3 2 3 3" xfId="57961" xr:uid="{00000000-0005-0000-0000-000047900000}"/>
    <cellStyle name="Normal 4 2 7 3 2 4" xfId="27192" xr:uid="{00000000-0005-0000-0000-000048900000}"/>
    <cellStyle name="Normal 4 2 7 3 2 5" xfId="45656" xr:uid="{00000000-0005-0000-0000-000049900000}"/>
    <cellStyle name="Normal 4 2 7 3 3" xfId="11319" xr:uid="{00000000-0005-0000-0000-00004A900000}"/>
    <cellStyle name="Normal 4 2 7 3 3 2" xfId="30279" xr:uid="{00000000-0005-0000-0000-00004B900000}"/>
    <cellStyle name="Normal 4 2 7 3 3 3" xfId="48743" xr:uid="{00000000-0005-0000-0000-00004C900000}"/>
    <cellStyle name="Normal 4 2 7 3 4" xfId="17471" xr:uid="{00000000-0005-0000-0000-00004D900000}"/>
    <cellStyle name="Normal 4 2 7 3 4 2" xfId="36431" xr:uid="{00000000-0005-0000-0000-00004E900000}"/>
    <cellStyle name="Normal 4 2 7 3 4 3" xfId="54895" xr:uid="{00000000-0005-0000-0000-00004F900000}"/>
    <cellStyle name="Normal 4 2 7 3 5" xfId="24126" xr:uid="{00000000-0005-0000-0000-000050900000}"/>
    <cellStyle name="Normal 4 2 7 3 6" xfId="42590" xr:uid="{00000000-0005-0000-0000-000051900000}"/>
    <cellStyle name="Normal 4 2 7 4" xfId="6658" xr:uid="{00000000-0005-0000-0000-000052900000}"/>
    <cellStyle name="Normal 4 2 7 4 2" xfId="12851" xr:uid="{00000000-0005-0000-0000-000053900000}"/>
    <cellStyle name="Normal 4 2 7 4 2 2" xfId="31811" xr:uid="{00000000-0005-0000-0000-000054900000}"/>
    <cellStyle name="Normal 4 2 7 4 2 3" xfId="50275" xr:uid="{00000000-0005-0000-0000-000055900000}"/>
    <cellStyle name="Normal 4 2 7 4 3" xfId="19003" xr:uid="{00000000-0005-0000-0000-000056900000}"/>
    <cellStyle name="Normal 4 2 7 4 3 2" xfId="37963" xr:uid="{00000000-0005-0000-0000-000057900000}"/>
    <cellStyle name="Normal 4 2 7 4 3 3" xfId="56427" xr:uid="{00000000-0005-0000-0000-000058900000}"/>
    <cellStyle name="Normal 4 2 7 4 4" xfId="25658" xr:uid="{00000000-0005-0000-0000-000059900000}"/>
    <cellStyle name="Normal 4 2 7 4 5" xfId="44122" xr:uid="{00000000-0005-0000-0000-00005A900000}"/>
    <cellStyle name="Normal 4 2 7 5" xfId="9785" xr:uid="{00000000-0005-0000-0000-00005B900000}"/>
    <cellStyle name="Normal 4 2 7 5 2" xfId="28745" xr:uid="{00000000-0005-0000-0000-00005C900000}"/>
    <cellStyle name="Normal 4 2 7 5 3" xfId="47209" xr:uid="{00000000-0005-0000-0000-00005D900000}"/>
    <cellStyle name="Normal 4 2 7 6" xfId="15937" xr:uid="{00000000-0005-0000-0000-00005E900000}"/>
    <cellStyle name="Normal 4 2 7 6 2" xfId="34897" xr:uid="{00000000-0005-0000-0000-00005F900000}"/>
    <cellStyle name="Normal 4 2 7 6 3" xfId="53361" xr:uid="{00000000-0005-0000-0000-000060900000}"/>
    <cellStyle name="Normal 4 2 7 7" xfId="22592" xr:uid="{00000000-0005-0000-0000-000061900000}"/>
    <cellStyle name="Normal 4 2 7 8" xfId="41056" xr:uid="{00000000-0005-0000-0000-000062900000}"/>
    <cellStyle name="Normal 4 2 8" xfId="3081" xr:uid="{00000000-0005-0000-0000-000063900000}"/>
    <cellStyle name="Normal 4 2 8 2" xfId="4263" xr:uid="{00000000-0005-0000-0000-000064900000}"/>
    <cellStyle name="Normal 4 2 8 2 2" xfId="5878" xr:uid="{00000000-0005-0000-0000-000065900000}"/>
    <cellStyle name="Normal 4 2 8 2 2 2" xfId="8963" xr:uid="{00000000-0005-0000-0000-000066900000}"/>
    <cellStyle name="Normal 4 2 8 2 2 2 2" xfId="15155" xr:uid="{00000000-0005-0000-0000-000067900000}"/>
    <cellStyle name="Normal 4 2 8 2 2 2 2 2" xfId="34115" xr:uid="{00000000-0005-0000-0000-000068900000}"/>
    <cellStyle name="Normal 4 2 8 2 2 2 2 3" xfId="52579" xr:uid="{00000000-0005-0000-0000-000069900000}"/>
    <cellStyle name="Normal 4 2 8 2 2 2 3" xfId="21307" xr:uid="{00000000-0005-0000-0000-00006A900000}"/>
    <cellStyle name="Normal 4 2 8 2 2 2 3 2" xfId="40267" xr:uid="{00000000-0005-0000-0000-00006B900000}"/>
    <cellStyle name="Normal 4 2 8 2 2 2 3 3" xfId="58731" xr:uid="{00000000-0005-0000-0000-00006C900000}"/>
    <cellStyle name="Normal 4 2 8 2 2 2 4" xfId="27962" xr:uid="{00000000-0005-0000-0000-00006D900000}"/>
    <cellStyle name="Normal 4 2 8 2 2 2 5" xfId="46426" xr:uid="{00000000-0005-0000-0000-00006E900000}"/>
    <cellStyle name="Normal 4 2 8 2 2 3" xfId="12089" xr:uid="{00000000-0005-0000-0000-00006F900000}"/>
    <cellStyle name="Normal 4 2 8 2 2 3 2" xfId="31049" xr:uid="{00000000-0005-0000-0000-000070900000}"/>
    <cellStyle name="Normal 4 2 8 2 2 3 3" xfId="49513" xr:uid="{00000000-0005-0000-0000-000071900000}"/>
    <cellStyle name="Normal 4 2 8 2 2 4" xfId="18241" xr:uid="{00000000-0005-0000-0000-000072900000}"/>
    <cellStyle name="Normal 4 2 8 2 2 4 2" xfId="37201" xr:uid="{00000000-0005-0000-0000-000073900000}"/>
    <cellStyle name="Normal 4 2 8 2 2 4 3" xfId="55665" xr:uid="{00000000-0005-0000-0000-000074900000}"/>
    <cellStyle name="Normal 4 2 8 2 2 5" xfId="24896" xr:uid="{00000000-0005-0000-0000-000075900000}"/>
    <cellStyle name="Normal 4 2 8 2 2 6" xfId="43360" xr:uid="{00000000-0005-0000-0000-000076900000}"/>
    <cellStyle name="Normal 4 2 8 2 3" xfId="7428" xr:uid="{00000000-0005-0000-0000-000077900000}"/>
    <cellStyle name="Normal 4 2 8 2 3 2" xfId="13621" xr:uid="{00000000-0005-0000-0000-000078900000}"/>
    <cellStyle name="Normal 4 2 8 2 3 2 2" xfId="32581" xr:uid="{00000000-0005-0000-0000-000079900000}"/>
    <cellStyle name="Normal 4 2 8 2 3 2 3" xfId="51045" xr:uid="{00000000-0005-0000-0000-00007A900000}"/>
    <cellStyle name="Normal 4 2 8 2 3 3" xfId="19773" xr:uid="{00000000-0005-0000-0000-00007B900000}"/>
    <cellStyle name="Normal 4 2 8 2 3 3 2" xfId="38733" xr:uid="{00000000-0005-0000-0000-00007C900000}"/>
    <cellStyle name="Normal 4 2 8 2 3 3 3" xfId="57197" xr:uid="{00000000-0005-0000-0000-00007D900000}"/>
    <cellStyle name="Normal 4 2 8 2 3 4" xfId="26428" xr:uid="{00000000-0005-0000-0000-00007E900000}"/>
    <cellStyle name="Normal 4 2 8 2 3 5" xfId="44892" xr:uid="{00000000-0005-0000-0000-00007F900000}"/>
    <cellStyle name="Normal 4 2 8 2 4" xfId="10555" xr:uid="{00000000-0005-0000-0000-000080900000}"/>
    <cellStyle name="Normal 4 2 8 2 4 2" xfId="29515" xr:uid="{00000000-0005-0000-0000-000081900000}"/>
    <cellStyle name="Normal 4 2 8 2 4 3" xfId="47979" xr:uid="{00000000-0005-0000-0000-000082900000}"/>
    <cellStyle name="Normal 4 2 8 2 5" xfId="16707" xr:uid="{00000000-0005-0000-0000-000083900000}"/>
    <cellStyle name="Normal 4 2 8 2 5 2" xfId="35667" xr:uid="{00000000-0005-0000-0000-000084900000}"/>
    <cellStyle name="Normal 4 2 8 2 5 3" xfId="54131" xr:uid="{00000000-0005-0000-0000-000085900000}"/>
    <cellStyle name="Normal 4 2 8 2 6" xfId="23362" xr:uid="{00000000-0005-0000-0000-000086900000}"/>
    <cellStyle name="Normal 4 2 8 2 7" xfId="41826" xr:uid="{00000000-0005-0000-0000-000087900000}"/>
    <cellStyle name="Normal 4 2 8 3" xfId="5096" xr:uid="{00000000-0005-0000-0000-000088900000}"/>
    <cellStyle name="Normal 4 2 8 3 2" xfId="8194" xr:uid="{00000000-0005-0000-0000-000089900000}"/>
    <cellStyle name="Normal 4 2 8 3 2 2" xfId="14386" xr:uid="{00000000-0005-0000-0000-00008A900000}"/>
    <cellStyle name="Normal 4 2 8 3 2 2 2" xfId="33346" xr:uid="{00000000-0005-0000-0000-00008B900000}"/>
    <cellStyle name="Normal 4 2 8 3 2 2 3" xfId="51810" xr:uid="{00000000-0005-0000-0000-00008C900000}"/>
    <cellStyle name="Normal 4 2 8 3 2 3" xfId="20538" xr:uid="{00000000-0005-0000-0000-00008D900000}"/>
    <cellStyle name="Normal 4 2 8 3 2 3 2" xfId="39498" xr:uid="{00000000-0005-0000-0000-00008E900000}"/>
    <cellStyle name="Normal 4 2 8 3 2 3 3" xfId="57962" xr:uid="{00000000-0005-0000-0000-00008F900000}"/>
    <cellStyle name="Normal 4 2 8 3 2 4" xfId="27193" xr:uid="{00000000-0005-0000-0000-000090900000}"/>
    <cellStyle name="Normal 4 2 8 3 2 5" xfId="45657" xr:uid="{00000000-0005-0000-0000-000091900000}"/>
    <cellStyle name="Normal 4 2 8 3 3" xfId="11320" xr:uid="{00000000-0005-0000-0000-000092900000}"/>
    <cellStyle name="Normal 4 2 8 3 3 2" xfId="30280" xr:uid="{00000000-0005-0000-0000-000093900000}"/>
    <cellStyle name="Normal 4 2 8 3 3 3" xfId="48744" xr:uid="{00000000-0005-0000-0000-000094900000}"/>
    <cellStyle name="Normal 4 2 8 3 4" xfId="17472" xr:uid="{00000000-0005-0000-0000-000095900000}"/>
    <cellStyle name="Normal 4 2 8 3 4 2" xfId="36432" xr:uid="{00000000-0005-0000-0000-000096900000}"/>
    <cellStyle name="Normal 4 2 8 3 4 3" xfId="54896" xr:uid="{00000000-0005-0000-0000-000097900000}"/>
    <cellStyle name="Normal 4 2 8 3 5" xfId="24127" xr:uid="{00000000-0005-0000-0000-000098900000}"/>
    <cellStyle name="Normal 4 2 8 3 6" xfId="42591" xr:uid="{00000000-0005-0000-0000-000099900000}"/>
    <cellStyle name="Normal 4 2 8 4" xfId="6659" xr:uid="{00000000-0005-0000-0000-00009A900000}"/>
    <cellStyle name="Normal 4 2 8 4 2" xfId="12852" xr:uid="{00000000-0005-0000-0000-00009B900000}"/>
    <cellStyle name="Normal 4 2 8 4 2 2" xfId="31812" xr:uid="{00000000-0005-0000-0000-00009C900000}"/>
    <cellStyle name="Normal 4 2 8 4 2 3" xfId="50276" xr:uid="{00000000-0005-0000-0000-00009D900000}"/>
    <cellStyle name="Normal 4 2 8 4 3" xfId="19004" xr:uid="{00000000-0005-0000-0000-00009E900000}"/>
    <cellStyle name="Normal 4 2 8 4 3 2" xfId="37964" xr:uid="{00000000-0005-0000-0000-00009F900000}"/>
    <cellStyle name="Normal 4 2 8 4 3 3" xfId="56428" xr:uid="{00000000-0005-0000-0000-0000A0900000}"/>
    <cellStyle name="Normal 4 2 8 4 4" xfId="25659" xr:uid="{00000000-0005-0000-0000-0000A1900000}"/>
    <cellStyle name="Normal 4 2 8 4 5" xfId="44123" xr:uid="{00000000-0005-0000-0000-0000A2900000}"/>
    <cellStyle name="Normal 4 2 8 5" xfId="9786" xr:uid="{00000000-0005-0000-0000-0000A3900000}"/>
    <cellStyle name="Normal 4 2 8 5 2" xfId="28746" xr:uid="{00000000-0005-0000-0000-0000A4900000}"/>
    <cellStyle name="Normal 4 2 8 5 3" xfId="47210" xr:uid="{00000000-0005-0000-0000-0000A5900000}"/>
    <cellStyle name="Normal 4 2 8 6" xfId="15938" xr:uid="{00000000-0005-0000-0000-0000A6900000}"/>
    <cellStyle name="Normal 4 2 8 6 2" xfId="34898" xr:uid="{00000000-0005-0000-0000-0000A7900000}"/>
    <cellStyle name="Normal 4 2 8 6 3" xfId="53362" xr:uid="{00000000-0005-0000-0000-0000A8900000}"/>
    <cellStyle name="Normal 4 2 8 7" xfId="22593" xr:uid="{00000000-0005-0000-0000-0000A9900000}"/>
    <cellStyle name="Normal 4 2 8 8" xfId="41057" xr:uid="{00000000-0005-0000-0000-0000AA900000}"/>
    <cellStyle name="Normal 4 2 9" xfId="3082" xr:uid="{00000000-0005-0000-0000-0000AB900000}"/>
    <cellStyle name="Normal 4 2 9 2" xfId="4264" xr:uid="{00000000-0005-0000-0000-0000AC900000}"/>
    <cellStyle name="Normal 4 2 9 2 2" xfId="5879" xr:uid="{00000000-0005-0000-0000-0000AD900000}"/>
    <cellStyle name="Normal 4 2 9 2 2 2" xfId="8964" xr:uid="{00000000-0005-0000-0000-0000AE900000}"/>
    <cellStyle name="Normal 4 2 9 2 2 2 2" xfId="15156" xr:uid="{00000000-0005-0000-0000-0000AF900000}"/>
    <cellStyle name="Normal 4 2 9 2 2 2 2 2" xfId="34116" xr:uid="{00000000-0005-0000-0000-0000B0900000}"/>
    <cellStyle name="Normal 4 2 9 2 2 2 2 3" xfId="52580" xr:uid="{00000000-0005-0000-0000-0000B1900000}"/>
    <cellStyle name="Normal 4 2 9 2 2 2 3" xfId="21308" xr:uid="{00000000-0005-0000-0000-0000B2900000}"/>
    <cellStyle name="Normal 4 2 9 2 2 2 3 2" xfId="40268" xr:uid="{00000000-0005-0000-0000-0000B3900000}"/>
    <cellStyle name="Normal 4 2 9 2 2 2 3 3" xfId="58732" xr:uid="{00000000-0005-0000-0000-0000B4900000}"/>
    <cellStyle name="Normal 4 2 9 2 2 2 4" xfId="27963" xr:uid="{00000000-0005-0000-0000-0000B5900000}"/>
    <cellStyle name="Normal 4 2 9 2 2 2 5" xfId="46427" xr:uid="{00000000-0005-0000-0000-0000B6900000}"/>
    <cellStyle name="Normal 4 2 9 2 2 3" xfId="12090" xr:uid="{00000000-0005-0000-0000-0000B7900000}"/>
    <cellStyle name="Normal 4 2 9 2 2 3 2" xfId="31050" xr:uid="{00000000-0005-0000-0000-0000B8900000}"/>
    <cellStyle name="Normal 4 2 9 2 2 3 3" xfId="49514" xr:uid="{00000000-0005-0000-0000-0000B9900000}"/>
    <cellStyle name="Normal 4 2 9 2 2 4" xfId="18242" xr:uid="{00000000-0005-0000-0000-0000BA900000}"/>
    <cellStyle name="Normal 4 2 9 2 2 4 2" xfId="37202" xr:uid="{00000000-0005-0000-0000-0000BB900000}"/>
    <cellStyle name="Normal 4 2 9 2 2 4 3" xfId="55666" xr:uid="{00000000-0005-0000-0000-0000BC900000}"/>
    <cellStyle name="Normal 4 2 9 2 2 5" xfId="24897" xr:uid="{00000000-0005-0000-0000-0000BD900000}"/>
    <cellStyle name="Normal 4 2 9 2 2 6" xfId="43361" xr:uid="{00000000-0005-0000-0000-0000BE900000}"/>
    <cellStyle name="Normal 4 2 9 2 3" xfId="7429" xr:uid="{00000000-0005-0000-0000-0000BF900000}"/>
    <cellStyle name="Normal 4 2 9 2 3 2" xfId="13622" xr:uid="{00000000-0005-0000-0000-0000C0900000}"/>
    <cellStyle name="Normal 4 2 9 2 3 2 2" xfId="32582" xr:uid="{00000000-0005-0000-0000-0000C1900000}"/>
    <cellStyle name="Normal 4 2 9 2 3 2 3" xfId="51046" xr:uid="{00000000-0005-0000-0000-0000C2900000}"/>
    <cellStyle name="Normal 4 2 9 2 3 3" xfId="19774" xr:uid="{00000000-0005-0000-0000-0000C3900000}"/>
    <cellStyle name="Normal 4 2 9 2 3 3 2" xfId="38734" xr:uid="{00000000-0005-0000-0000-0000C4900000}"/>
    <cellStyle name="Normal 4 2 9 2 3 3 3" xfId="57198" xr:uid="{00000000-0005-0000-0000-0000C5900000}"/>
    <cellStyle name="Normal 4 2 9 2 3 4" xfId="26429" xr:uid="{00000000-0005-0000-0000-0000C6900000}"/>
    <cellStyle name="Normal 4 2 9 2 3 5" xfId="44893" xr:uid="{00000000-0005-0000-0000-0000C7900000}"/>
    <cellStyle name="Normal 4 2 9 2 4" xfId="10556" xr:uid="{00000000-0005-0000-0000-0000C8900000}"/>
    <cellStyle name="Normal 4 2 9 2 4 2" xfId="29516" xr:uid="{00000000-0005-0000-0000-0000C9900000}"/>
    <cellStyle name="Normal 4 2 9 2 4 3" xfId="47980" xr:uid="{00000000-0005-0000-0000-0000CA900000}"/>
    <cellStyle name="Normal 4 2 9 2 5" xfId="16708" xr:uid="{00000000-0005-0000-0000-0000CB900000}"/>
    <cellStyle name="Normal 4 2 9 2 5 2" xfId="35668" xr:uid="{00000000-0005-0000-0000-0000CC900000}"/>
    <cellStyle name="Normal 4 2 9 2 5 3" xfId="54132" xr:uid="{00000000-0005-0000-0000-0000CD900000}"/>
    <cellStyle name="Normal 4 2 9 2 6" xfId="23363" xr:uid="{00000000-0005-0000-0000-0000CE900000}"/>
    <cellStyle name="Normal 4 2 9 2 7" xfId="41827" xr:uid="{00000000-0005-0000-0000-0000CF900000}"/>
    <cellStyle name="Normal 4 2 9 3" xfId="5097" xr:uid="{00000000-0005-0000-0000-0000D0900000}"/>
    <cellStyle name="Normal 4 2 9 3 2" xfId="8195" xr:uid="{00000000-0005-0000-0000-0000D1900000}"/>
    <cellStyle name="Normal 4 2 9 3 2 2" xfId="14387" xr:uid="{00000000-0005-0000-0000-0000D2900000}"/>
    <cellStyle name="Normal 4 2 9 3 2 2 2" xfId="33347" xr:uid="{00000000-0005-0000-0000-0000D3900000}"/>
    <cellStyle name="Normal 4 2 9 3 2 2 3" xfId="51811" xr:uid="{00000000-0005-0000-0000-0000D4900000}"/>
    <cellStyle name="Normal 4 2 9 3 2 3" xfId="20539" xr:uid="{00000000-0005-0000-0000-0000D5900000}"/>
    <cellStyle name="Normal 4 2 9 3 2 3 2" xfId="39499" xr:uid="{00000000-0005-0000-0000-0000D6900000}"/>
    <cellStyle name="Normal 4 2 9 3 2 3 3" xfId="57963" xr:uid="{00000000-0005-0000-0000-0000D7900000}"/>
    <cellStyle name="Normal 4 2 9 3 2 4" xfId="27194" xr:uid="{00000000-0005-0000-0000-0000D8900000}"/>
    <cellStyle name="Normal 4 2 9 3 2 5" xfId="45658" xr:uid="{00000000-0005-0000-0000-0000D9900000}"/>
    <cellStyle name="Normal 4 2 9 3 3" xfId="11321" xr:uid="{00000000-0005-0000-0000-0000DA900000}"/>
    <cellStyle name="Normal 4 2 9 3 3 2" xfId="30281" xr:uid="{00000000-0005-0000-0000-0000DB900000}"/>
    <cellStyle name="Normal 4 2 9 3 3 3" xfId="48745" xr:uid="{00000000-0005-0000-0000-0000DC900000}"/>
    <cellStyle name="Normal 4 2 9 3 4" xfId="17473" xr:uid="{00000000-0005-0000-0000-0000DD900000}"/>
    <cellStyle name="Normal 4 2 9 3 4 2" xfId="36433" xr:uid="{00000000-0005-0000-0000-0000DE900000}"/>
    <cellStyle name="Normal 4 2 9 3 4 3" xfId="54897" xr:uid="{00000000-0005-0000-0000-0000DF900000}"/>
    <cellStyle name="Normal 4 2 9 3 5" xfId="24128" xr:uid="{00000000-0005-0000-0000-0000E0900000}"/>
    <cellStyle name="Normal 4 2 9 3 6" xfId="42592" xr:uid="{00000000-0005-0000-0000-0000E1900000}"/>
    <cellStyle name="Normal 4 2 9 4" xfId="6660" xr:uid="{00000000-0005-0000-0000-0000E2900000}"/>
    <cellStyle name="Normal 4 2 9 4 2" xfId="12853" xr:uid="{00000000-0005-0000-0000-0000E3900000}"/>
    <cellStyle name="Normal 4 2 9 4 2 2" xfId="31813" xr:uid="{00000000-0005-0000-0000-0000E4900000}"/>
    <cellStyle name="Normal 4 2 9 4 2 3" xfId="50277" xr:uid="{00000000-0005-0000-0000-0000E5900000}"/>
    <cellStyle name="Normal 4 2 9 4 3" xfId="19005" xr:uid="{00000000-0005-0000-0000-0000E6900000}"/>
    <cellStyle name="Normal 4 2 9 4 3 2" xfId="37965" xr:uid="{00000000-0005-0000-0000-0000E7900000}"/>
    <cellStyle name="Normal 4 2 9 4 3 3" xfId="56429" xr:uid="{00000000-0005-0000-0000-0000E8900000}"/>
    <cellStyle name="Normal 4 2 9 4 4" xfId="25660" xr:uid="{00000000-0005-0000-0000-0000E9900000}"/>
    <cellStyle name="Normal 4 2 9 4 5" xfId="44124" xr:uid="{00000000-0005-0000-0000-0000EA900000}"/>
    <cellStyle name="Normal 4 2 9 5" xfId="9787" xr:uid="{00000000-0005-0000-0000-0000EB900000}"/>
    <cellStyle name="Normal 4 2 9 5 2" xfId="28747" xr:uid="{00000000-0005-0000-0000-0000EC900000}"/>
    <cellStyle name="Normal 4 2 9 5 3" xfId="47211" xr:uid="{00000000-0005-0000-0000-0000ED900000}"/>
    <cellStyle name="Normal 4 2 9 6" xfId="15939" xr:uid="{00000000-0005-0000-0000-0000EE900000}"/>
    <cellStyle name="Normal 4 2 9 6 2" xfId="34899" xr:uid="{00000000-0005-0000-0000-0000EF900000}"/>
    <cellStyle name="Normal 4 2 9 6 3" xfId="53363" xr:uid="{00000000-0005-0000-0000-0000F0900000}"/>
    <cellStyle name="Normal 4 2 9 7" xfId="22594" xr:uid="{00000000-0005-0000-0000-0000F1900000}"/>
    <cellStyle name="Normal 4 2 9 8" xfId="41058" xr:uid="{00000000-0005-0000-0000-0000F2900000}"/>
    <cellStyle name="Normal 4 3" xfId="101" xr:uid="{00000000-0005-0000-0000-0000F3900000}"/>
    <cellStyle name="Normal 4 3 10" xfId="9788" xr:uid="{00000000-0005-0000-0000-0000F4900000}"/>
    <cellStyle name="Normal 4 3 10 2" xfId="28748" xr:uid="{00000000-0005-0000-0000-0000F5900000}"/>
    <cellStyle name="Normal 4 3 10 3" xfId="47212" xr:uid="{00000000-0005-0000-0000-0000F6900000}"/>
    <cellStyle name="Normal 4 3 11" xfId="15940" xr:uid="{00000000-0005-0000-0000-0000F7900000}"/>
    <cellStyle name="Normal 4 3 11 2" xfId="34900" xr:uid="{00000000-0005-0000-0000-0000F8900000}"/>
    <cellStyle name="Normal 4 3 11 3" xfId="53364" xr:uid="{00000000-0005-0000-0000-0000F9900000}"/>
    <cellStyle name="Normal 4 3 12" xfId="22091" xr:uid="{00000000-0005-0000-0000-0000FA900000}"/>
    <cellStyle name="Normal 4 3 13" xfId="22595" xr:uid="{00000000-0005-0000-0000-0000FB900000}"/>
    <cellStyle name="Normal 4 3 14" xfId="41059" xr:uid="{00000000-0005-0000-0000-0000FC900000}"/>
    <cellStyle name="Normal 4 3 2" xfId="102" xr:uid="{00000000-0005-0000-0000-0000FD900000}"/>
    <cellStyle name="Normal 4 3 2 10" xfId="15941" xr:uid="{00000000-0005-0000-0000-0000FE900000}"/>
    <cellStyle name="Normal 4 3 2 10 2" xfId="34901" xr:uid="{00000000-0005-0000-0000-0000FF900000}"/>
    <cellStyle name="Normal 4 3 2 10 3" xfId="53365" xr:uid="{00000000-0005-0000-0000-000000910000}"/>
    <cellStyle name="Normal 4 3 2 11" xfId="22092" xr:uid="{00000000-0005-0000-0000-000001910000}"/>
    <cellStyle name="Normal 4 3 2 12" xfId="22596" xr:uid="{00000000-0005-0000-0000-000002910000}"/>
    <cellStyle name="Normal 4 3 2 13" xfId="41060" xr:uid="{00000000-0005-0000-0000-000003910000}"/>
    <cellStyle name="Normal 4 3 2 2" xfId="316" xr:uid="{00000000-0005-0000-0000-000004910000}"/>
    <cellStyle name="Normal 4 3 2 2 10" xfId="22597" xr:uid="{00000000-0005-0000-0000-000005910000}"/>
    <cellStyle name="Normal 4 3 2 2 11" xfId="41061" xr:uid="{00000000-0005-0000-0000-000006910000}"/>
    <cellStyle name="Normal 4 3 2 2 2" xfId="3083" xr:uid="{00000000-0005-0000-0000-000007910000}"/>
    <cellStyle name="Normal 4 3 2 2 2 2" xfId="3084" xr:uid="{00000000-0005-0000-0000-000008910000}"/>
    <cellStyle name="Normal 4 3 2 2 2 2 2" xfId="4269" xr:uid="{00000000-0005-0000-0000-000009910000}"/>
    <cellStyle name="Normal 4 3 2 2 2 2 2 2" xfId="5884" xr:uid="{00000000-0005-0000-0000-00000A910000}"/>
    <cellStyle name="Normal 4 3 2 2 2 2 2 2 2" xfId="8969" xr:uid="{00000000-0005-0000-0000-00000B910000}"/>
    <cellStyle name="Normal 4 3 2 2 2 2 2 2 2 2" xfId="15161" xr:uid="{00000000-0005-0000-0000-00000C910000}"/>
    <cellStyle name="Normal 4 3 2 2 2 2 2 2 2 2 2" xfId="34121" xr:uid="{00000000-0005-0000-0000-00000D910000}"/>
    <cellStyle name="Normal 4 3 2 2 2 2 2 2 2 2 3" xfId="52585" xr:uid="{00000000-0005-0000-0000-00000E910000}"/>
    <cellStyle name="Normal 4 3 2 2 2 2 2 2 2 3" xfId="21313" xr:uid="{00000000-0005-0000-0000-00000F910000}"/>
    <cellStyle name="Normal 4 3 2 2 2 2 2 2 2 3 2" xfId="40273" xr:uid="{00000000-0005-0000-0000-000010910000}"/>
    <cellStyle name="Normal 4 3 2 2 2 2 2 2 2 3 3" xfId="58737" xr:uid="{00000000-0005-0000-0000-000011910000}"/>
    <cellStyle name="Normal 4 3 2 2 2 2 2 2 2 4" xfId="27968" xr:uid="{00000000-0005-0000-0000-000012910000}"/>
    <cellStyle name="Normal 4 3 2 2 2 2 2 2 2 5" xfId="46432" xr:uid="{00000000-0005-0000-0000-000013910000}"/>
    <cellStyle name="Normal 4 3 2 2 2 2 2 2 3" xfId="12095" xr:uid="{00000000-0005-0000-0000-000014910000}"/>
    <cellStyle name="Normal 4 3 2 2 2 2 2 2 3 2" xfId="31055" xr:uid="{00000000-0005-0000-0000-000015910000}"/>
    <cellStyle name="Normal 4 3 2 2 2 2 2 2 3 3" xfId="49519" xr:uid="{00000000-0005-0000-0000-000016910000}"/>
    <cellStyle name="Normal 4 3 2 2 2 2 2 2 4" xfId="18247" xr:uid="{00000000-0005-0000-0000-000017910000}"/>
    <cellStyle name="Normal 4 3 2 2 2 2 2 2 4 2" xfId="37207" xr:uid="{00000000-0005-0000-0000-000018910000}"/>
    <cellStyle name="Normal 4 3 2 2 2 2 2 2 4 3" xfId="55671" xr:uid="{00000000-0005-0000-0000-000019910000}"/>
    <cellStyle name="Normal 4 3 2 2 2 2 2 2 5" xfId="24902" xr:uid="{00000000-0005-0000-0000-00001A910000}"/>
    <cellStyle name="Normal 4 3 2 2 2 2 2 2 6" xfId="43366" xr:uid="{00000000-0005-0000-0000-00001B910000}"/>
    <cellStyle name="Normal 4 3 2 2 2 2 2 3" xfId="7434" xr:uid="{00000000-0005-0000-0000-00001C910000}"/>
    <cellStyle name="Normal 4 3 2 2 2 2 2 3 2" xfId="13627" xr:uid="{00000000-0005-0000-0000-00001D910000}"/>
    <cellStyle name="Normal 4 3 2 2 2 2 2 3 2 2" xfId="32587" xr:uid="{00000000-0005-0000-0000-00001E910000}"/>
    <cellStyle name="Normal 4 3 2 2 2 2 2 3 2 3" xfId="51051" xr:uid="{00000000-0005-0000-0000-00001F910000}"/>
    <cellStyle name="Normal 4 3 2 2 2 2 2 3 3" xfId="19779" xr:uid="{00000000-0005-0000-0000-000020910000}"/>
    <cellStyle name="Normal 4 3 2 2 2 2 2 3 3 2" xfId="38739" xr:uid="{00000000-0005-0000-0000-000021910000}"/>
    <cellStyle name="Normal 4 3 2 2 2 2 2 3 3 3" xfId="57203" xr:uid="{00000000-0005-0000-0000-000022910000}"/>
    <cellStyle name="Normal 4 3 2 2 2 2 2 3 4" xfId="26434" xr:uid="{00000000-0005-0000-0000-000023910000}"/>
    <cellStyle name="Normal 4 3 2 2 2 2 2 3 5" xfId="44898" xr:uid="{00000000-0005-0000-0000-000024910000}"/>
    <cellStyle name="Normal 4 3 2 2 2 2 2 4" xfId="10561" xr:uid="{00000000-0005-0000-0000-000025910000}"/>
    <cellStyle name="Normal 4 3 2 2 2 2 2 4 2" xfId="29521" xr:uid="{00000000-0005-0000-0000-000026910000}"/>
    <cellStyle name="Normal 4 3 2 2 2 2 2 4 3" xfId="47985" xr:uid="{00000000-0005-0000-0000-000027910000}"/>
    <cellStyle name="Normal 4 3 2 2 2 2 2 5" xfId="16713" xr:uid="{00000000-0005-0000-0000-000028910000}"/>
    <cellStyle name="Normal 4 3 2 2 2 2 2 5 2" xfId="35673" xr:uid="{00000000-0005-0000-0000-000029910000}"/>
    <cellStyle name="Normal 4 3 2 2 2 2 2 5 3" xfId="54137" xr:uid="{00000000-0005-0000-0000-00002A910000}"/>
    <cellStyle name="Normal 4 3 2 2 2 2 2 6" xfId="23368" xr:uid="{00000000-0005-0000-0000-00002B910000}"/>
    <cellStyle name="Normal 4 3 2 2 2 2 2 7" xfId="41832" xr:uid="{00000000-0005-0000-0000-00002C910000}"/>
    <cellStyle name="Normal 4 3 2 2 2 2 3" xfId="5102" xr:uid="{00000000-0005-0000-0000-00002D910000}"/>
    <cellStyle name="Normal 4 3 2 2 2 2 3 2" xfId="8200" xr:uid="{00000000-0005-0000-0000-00002E910000}"/>
    <cellStyle name="Normal 4 3 2 2 2 2 3 2 2" xfId="14392" xr:uid="{00000000-0005-0000-0000-00002F910000}"/>
    <cellStyle name="Normal 4 3 2 2 2 2 3 2 2 2" xfId="33352" xr:uid="{00000000-0005-0000-0000-000030910000}"/>
    <cellStyle name="Normal 4 3 2 2 2 2 3 2 2 3" xfId="51816" xr:uid="{00000000-0005-0000-0000-000031910000}"/>
    <cellStyle name="Normal 4 3 2 2 2 2 3 2 3" xfId="20544" xr:uid="{00000000-0005-0000-0000-000032910000}"/>
    <cellStyle name="Normal 4 3 2 2 2 2 3 2 3 2" xfId="39504" xr:uid="{00000000-0005-0000-0000-000033910000}"/>
    <cellStyle name="Normal 4 3 2 2 2 2 3 2 3 3" xfId="57968" xr:uid="{00000000-0005-0000-0000-000034910000}"/>
    <cellStyle name="Normal 4 3 2 2 2 2 3 2 4" xfId="27199" xr:uid="{00000000-0005-0000-0000-000035910000}"/>
    <cellStyle name="Normal 4 3 2 2 2 2 3 2 5" xfId="45663" xr:uid="{00000000-0005-0000-0000-000036910000}"/>
    <cellStyle name="Normal 4 3 2 2 2 2 3 3" xfId="11326" xr:uid="{00000000-0005-0000-0000-000037910000}"/>
    <cellStyle name="Normal 4 3 2 2 2 2 3 3 2" xfId="30286" xr:uid="{00000000-0005-0000-0000-000038910000}"/>
    <cellStyle name="Normal 4 3 2 2 2 2 3 3 3" xfId="48750" xr:uid="{00000000-0005-0000-0000-000039910000}"/>
    <cellStyle name="Normal 4 3 2 2 2 2 3 4" xfId="17478" xr:uid="{00000000-0005-0000-0000-00003A910000}"/>
    <cellStyle name="Normal 4 3 2 2 2 2 3 4 2" xfId="36438" xr:uid="{00000000-0005-0000-0000-00003B910000}"/>
    <cellStyle name="Normal 4 3 2 2 2 2 3 4 3" xfId="54902" xr:uid="{00000000-0005-0000-0000-00003C910000}"/>
    <cellStyle name="Normal 4 3 2 2 2 2 3 5" xfId="24133" xr:uid="{00000000-0005-0000-0000-00003D910000}"/>
    <cellStyle name="Normal 4 3 2 2 2 2 3 6" xfId="42597" xr:uid="{00000000-0005-0000-0000-00003E910000}"/>
    <cellStyle name="Normal 4 3 2 2 2 2 4" xfId="6665" xr:uid="{00000000-0005-0000-0000-00003F910000}"/>
    <cellStyle name="Normal 4 3 2 2 2 2 4 2" xfId="12858" xr:uid="{00000000-0005-0000-0000-000040910000}"/>
    <cellStyle name="Normal 4 3 2 2 2 2 4 2 2" xfId="31818" xr:uid="{00000000-0005-0000-0000-000041910000}"/>
    <cellStyle name="Normal 4 3 2 2 2 2 4 2 3" xfId="50282" xr:uid="{00000000-0005-0000-0000-000042910000}"/>
    <cellStyle name="Normal 4 3 2 2 2 2 4 3" xfId="19010" xr:uid="{00000000-0005-0000-0000-000043910000}"/>
    <cellStyle name="Normal 4 3 2 2 2 2 4 3 2" xfId="37970" xr:uid="{00000000-0005-0000-0000-000044910000}"/>
    <cellStyle name="Normal 4 3 2 2 2 2 4 3 3" xfId="56434" xr:uid="{00000000-0005-0000-0000-000045910000}"/>
    <cellStyle name="Normal 4 3 2 2 2 2 4 4" xfId="25665" xr:uid="{00000000-0005-0000-0000-000046910000}"/>
    <cellStyle name="Normal 4 3 2 2 2 2 4 5" xfId="44129" xr:uid="{00000000-0005-0000-0000-000047910000}"/>
    <cellStyle name="Normal 4 3 2 2 2 2 5" xfId="9792" xr:uid="{00000000-0005-0000-0000-000048910000}"/>
    <cellStyle name="Normal 4 3 2 2 2 2 5 2" xfId="28752" xr:uid="{00000000-0005-0000-0000-000049910000}"/>
    <cellStyle name="Normal 4 3 2 2 2 2 5 3" xfId="47216" xr:uid="{00000000-0005-0000-0000-00004A910000}"/>
    <cellStyle name="Normal 4 3 2 2 2 2 6" xfId="15944" xr:uid="{00000000-0005-0000-0000-00004B910000}"/>
    <cellStyle name="Normal 4 3 2 2 2 2 6 2" xfId="34904" xr:uid="{00000000-0005-0000-0000-00004C910000}"/>
    <cellStyle name="Normal 4 3 2 2 2 2 6 3" xfId="53368" xr:uid="{00000000-0005-0000-0000-00004D910000}"/>
    <cellStyle name="Normal 4 3 2 2 2 2 7" xfId="22599" xr:uid="{00000000-0005-0000-0000-00004E910000}"/>
    <cellStyle name="Normal 4 3 2 2 2 2 8" xfId="41063" xr:uid="{00000000-0005-0000-0000-00004F910000}"/>
    <cellStyle name="Normal 4 3 2 2 2 3" xfId="4268" xr:uid="{00000000-0005-0000-0000-000050910000}"/>
    <cellStyle name="Normal 4 3 2 2 2 3 2" xfId="5883" xr:uid="{00000000-0005-0000-0000-000051910000}"/>
    <cellStyle name="Normal 4 3 2 2 2 3 2 2" xfId="8968" xr:uid="{00000000-0005-0000-0000-000052910000}"/>
    <cellStyle name="Normal 4 3 2 2 2 3 2 2 2" xfId="15160" xr:uid="{00000000-0005-0000-0000-000053910000}"/>
    <cellStyle name="Normal 4 3 2 2 2 3 2 2 2 2" xfId="34120" xr:uid="{00000000-0005-0000-0000-000054910000}"/>
    <cellStyle name="Normal 4 3 2 2 2 3 2 2 2 3" xfId="52584" xr:uid="{00000000-0005-0000-0000-000055910000}"/>
    <cellStyle name="Normal 4 3 2 2 2 3 2 2 3" xfId="21312" xr:uid="{00000000-0005-0000-0000-000056910000}"/>
    <cellStyle name="Normal 4 3 2 2 2 3 2 2 3 2" xfId="40272" xr:uid="{00000000-0005-0000-0000-000057910000}"/>
    <cellStyle name="Normal 4 3 2 2 2 3 2 2 3 3" xfId="58736" xr:uid="{00000000-0005-0000-0000-000058910000}"/>
    <cellStyle name="Normal 4 3 2 2 2 3 2 2 4" xfId="27967" xr:uid="{00000000-0005-0000-0000-000059910000}"/>
    <cellStyle name="Normal 4 3 2 2 2 3 2 2 5" xfId="46431" xr:uid="{00000000-0005-0000-0000-00005A910000}"/>
    <cellStyle name="Normal 4 3 2 2 2 3 2 3" xfId="12094" xr:uid="{00000000-0005-0000-0000-00005B910000}"/>
    <cellStyle name="Normal 4 3 2 2 2 3 2 3 2" xfId="31054" xr:uid="{00000000-0005-0000-0000-00005C910000}"/>
    <cellStyle name="Normal 4 3 2 2 2 3 2 3 3" xfId="49518" xr:uid="{00000000-0005-0000-0000-00005D910000}"/>
    <cellStyle name="Normal 4 3 2 2 2 3 2 4" xfId="18246" xr:uid="{00000000-0005-0000-0000-00005E910000}"/>
    <cellStyle name="Normal 4 3 2 2 2 3 2 4 2" xfId="37206" xr:uid="{00000000-0005-0000-0000-00005F910000}"/>
    <cellStyle name="Normal 4 3 2 2 2 3 2 4 3" xfId="55670" xr:uid="{00000000-0005-0000-0000-000060910000}"/>
    <cellStyle name="Normal 4 3 2 2 2 3 2 5" xfId="24901" xr:uid="{00000000-0005-0000-0000-000061910000}"/>
    <cellStyle name="Normal 4 3 2 2 2 3 2 6" xfId="43365" xr:uid="{00000000-0005-0000-0000-000062910000}"/>
    <cellStyle name="Normal 4 3 2 2 2 3 3" xfId="7433" xr:uid="{00000000-0005-0000-0000-000063910000}"/>
    <cellStyle name="Normal 4 3 2 2 2 3 3 2" xfId="13626" xr:uid="{00000000-0005-0000-0000-000064910000}"/>
    <cellStyle name="Normal 4 3 2 2 2 3 3 2 2" xfId="32586" xr:uid="{00000000-0005-0000-0000-000065910000}"/>
    <cellStyle name="Normal 4 3 2 2 2 3 3 2 3" xfId="51050" xr:uid="{00000000-0005-0000-0000-000066910000}"/>
    <cellStyle name="Normal 4 3 2 2 2 3 3 3" xfId="19778" xr:uid="{00000000-0005-0000-0000-000067910000}"/>
    <cellStyle name="Normal 4 3 2 2 2 3 3 3 2" xfId="38738" xr:uid="{00000000-0005-0000-0000-000068910000}"/>
    <cellStyle name="Normal 4 3 2 2 2 3 3 3 3" xfId="57202" xr:uid="{00000000-0005-0000-0000-000069910000}"/>
    <cellStyle name="Normal 4 3 2 2 2 3 3 4" xfId="26433" xr:uid="{00000000-0005-0000-0000-00006A910000}"/>
    <cellStyle name="Normal 4 3 2 2 2 3 3 5" xfId="44897" xr:uid="{00000000-0005-0000-0000-00006B910000}"/>
    <cellStyle name="Normal 4 3 2 2 2 3 4" xfId="10560" xr:uid="{00000000-0005-0000-0000-00006C910000}"/>
    <cellStyle name="Normal 4 3 2 2 2 3 4 2" xfId="29520" xr:uid="{00000000-0005-0000-0000-00006D910000}"/>
    <cellStyle name="Normal 4 3 2 2 2 3 4 3" xfId="47984" xr:uid="{00000000-0005-0000-0000-00006E910000}"/>
    <cellStyle name="Normal 4 3 2 2 2 3 5" xfId="16712" xr:uid="{00000000-0005-0000-0000-00006F910000}"/>
    <cellStyle name="Normal 4 3 2 2 2 3 5 2" xfId="35672" xr:uid="{00000000-0005-0000-0000-000070910000}"/>
    <cellStyle name="Normal 4 3 2 2 2 3 5 3" xfId="54136" xr:uid="{00000000-0005-0000-0000-000071910000}"/>
    <cellStyle name="Normal 4 3 2 2 2 3 6" xfId="23367" xr:uid="{00000000-0005-0000-0000-000072910000}"/>
    <cellStyle name="Normal 4 3 2 2 2 3 7" xfId="41831" xr:uid="{00000000-0005-0000-0000-000073910000}"/>
    <cellStyle name="Normal 4 3 2 2 2 4" xfId="5101" xr:uid="{00000000-0005-0000-0000-000074910000}"/>
    <cellStyle name="Normal 4 3 2 2 2 4 2" xfId="8199" xr:uid="{00000000-0005-0000-0000-000075910000}"/>
    <cellStyle name="Normal 4 3 2 2 2 4 2 2" xfId="14391" xr:uid="{00000000-0005-0000-0000-000076910000}"/>
    <cellStyle name="Normal 4 3 2 2 2 4 2 2 2" xfId="33351" xr:uid="{00000000-0005-0000-0000-000077910000}"/>
    <cellStyle name="Normal 4 3 2 2 2 4 2 2 3" xfId="51815" xr:uid="{00000000-0005-0000-0000-000078910000}"/>
    <cellStyle name="Normal 4 3 2 2 2 4 2 3" xfId="20543" xr:uid="{00000000-0005-0000-0000-000079910000}"/>
    <cellStyle name="Normal 4 3 2 2 2 4 2 3 2" xfId="39503" xr:uid="{00000000-0005-0000-0000-00007A910000}"/>
    <cellStyle name="Normal 4 3 2 2 2 4 2 3 3" xfId="57967" xr:uid="{00000000-0005-0000-0000-00007B910000}"/>
    <cellStyle name="Normal 4 3 2 2 2 4 2 4" xfId="27198" xr:uid="{00000000-0005-0000-0000-00007C910000}"/>
    <cellStyle name="Normal 4 3 2 2 2 4 2 5" xfId="45662" xr:uid="{00000000-0005-0000-0000-00007D910000}"/>
    <cellStyle name="Normal 4 3 2 2 2 4 3" xfId="11325" xr:uid="{00000000-0005-0000-0000-00007E910000}"/>
    <cellStyle name="Normal 4 3 2 2 2 4 3 2" xfId="30285" xr:uid="{00000000-0005-0000-0000-00007F910000}"/>
    <cellStyle name="Normal 4 3 2 2 2 4 3 3" xfId="48749" xr:uid="{00000000-0005-0000-0000-000080910000}"/>
    <cellStyle name="Normal 4 3 2 2 2 4 4" xfId="17477" xr:uid="{00000000-0005-0000-0000-000081910000}"/>
    <cellStyle name="Normal 4 3 2 2 2 4 4 2" xfId="36437" xr:uid="{00000000-0005-0000-0000-000082910000}"/>
    <cellStyle name="Normal 4 3 2 2 2 4 4 3" xfId="54901" xr:uid="{00000000-0005-0000-0000-000083910000}"/>
    <cellStyle name="Normal 4 3 2 2 2 4 5" xfId="24132" xr:uid="{00000000-0005-0000-0000-000084910000}"/>
    <cellStyle name="Normal 4 3 2 2 2 4 6" xfId="42596" xr:uid="{00000000-0005-0000-0000-000085910000}"/>
    <cellStyle name="Normal 4 3 2 2 2 5" xfId="6664" xr:uid="{00000000-0005-0000-0000-000086910000}"/>
    <cellStyle name="Normal 4 3 2 2 2 5 2" xfId="12857" xr:uid="{00000000-0005-0000-0000-000087910000}"/>
    <cellStyle name="Normal 4 3 2 2 2 5 2 2" xfId="31817" xr:uid="{00000000-0005-0000-0000-000088910000}"/>
    <cellStyle name="Normal 4 3 2 2 2 5 2 3" xfId="50281" xr:uid="{00000000-0005-0000-0000-000089910000}"/>
    <cellStyle name="Normal 4 3 2 2 2 5 3" xfId="19009" xr:uid="{00000000-0005-0000-0000-00008A910000}"/>
    <cellStyle name="Normal 4 3 2 2 2 5 3 2" xfId="37969" xr:uid="{00000000-0005-0000-0000-00008B910000}"/>
    <cellStyle name="Normal 4 3 2 2 2 5 3 3" xfId="56433" xr:uid="{00000000-0005-0000-0000-00008C910000}"/>
    <cellStyle name="Normal 4 3 2 2 2 5 4" xfId="25664" xr:uid="{00000000-0005-0000-0000-00008D910000}"/>
    <cellStyle name="Normal 4 3 2 2 2 5 5" xfId="44128" xr:uid="{00000000-0005-0000-0000-00008E910000}"/>
    <cellStyle name="Normal 4 3 2 2 2 6" xfId="9791" xr:uid="{00000000-0005-0000-0000-00008F910000}"/>
    <cellStyle name="Normal 4 3 2 2 2 6 2" xfId="28751" xr:uid="{00000000-0005-0000-0000-000090910000}"/>
    <cellStyle name="Normal 4 3 2 2 2 6 3" xfId="47215" xr:uid="{00000000-0005-0000-0000-000091910000}"/>
    <cellStyle name="Normal 4 3 2 2 2 7" xfId="15943" xr:uid="{00000000-0005-0000-0000-000092910000}"/>
    <cellStyle name="Normal 4 3 2 2 2 7 2" xfId="34903" xr:uid="{00000000-0005-0000-0000-000093910000}"/>
    <cellStyle name="Normal 4 3 2 2 2 7 3" xfId="53367" xr:uid="{00000000-0005-0000-0000-000094910000}"/>
    <cellStyle name="Normal 4 3 2 2 2 8" xfId="22598" xr:uid="{00000000-0005-0000-0000-000095910000}"/>
    <cellStyle name="Normal 4 3 2 2 2 9" xfId="41062" xr:uid="{00000000-0005-0000-0000-000096910000}"/>
    <cellStyle name="Normal 4 3 2 2 3" xfId="3085" xr:uid="{00000000-0005-0000-0000-000097910000}"/>
    <cellStyle name="Normal 4 3 2 2 3 2" xfId="3086" xr:uid="{00000000-0005-0000-0000-000098910000}"/>
    <cellStyle name="Normal 4 3 2 2 3 2 2" xfId="4271" xr:uid="{00000000-0005-0000-0000-000099910000}"/>
    <cellStyle name="Normal 4 3 2 2 3 2 2 2" xfId="5886" xr:uid="{00000000-0005-0000-0000-00009A910000}"/>
    <cellStyle name="Normal 4 3 2 2 3 2 2 2 2" xfId="8971" xr:uid="{00000000-0005-0000-0000-00009B910000}"/>
    <cellStyle name="Normal 4 3 2 2 3 2 2 2 2 2" xfId="15163" xr:uid="{00000000-0005-0000-0000-00009C910000}"/>
    <cellStyle name="Normal 4 3 2 2 3 2 2 2 2 2 2" xfId="34123" xr:uid="{00000000-0005-0000-0000-00009D910000}"/>
    <cellStyle name="Normal 4 3 2 2 3 2 2 2 2 2 3" xfId="52587" xr:uid="{00000000-0005-0000-0000-00009E910000}"/>
    <cellStyle name="Normal 4 3 2 2 3 2 2 2 2 3" xfId="21315" xr:uid="{00000000-0005-0000-0000-00009F910000}"/>
    <cellStyle name="Normal 4 3 2 2 3 2 2 2 2 3 2" xfId="40275" xr:uid="{00000000-0005-0000-0000-0000A0910000}"/>
    <cellStyle name="Normal 4 3 2 2 3 2 2 2 2 3 3" xfId="58739" xr:uid="{00000000-0005-0000-0000-0000A1910000}"/>
    <cellStyle name="Normal 4 3 2 2 3 2 2 2 2 4" xfId="27970" xr:uid="{00000000-0005-0000-0000-0000A2910000}"/>
    <cellStyle name="Normal 4 3 2 2 3 2 2 2 2 5" xfId="46434" xr:uid="{00000000-0005-0000-0000-0000A3910000}"/>
    <cellStyle name="Normal 4 3 2 2 3 2 2 2 3" xfId="12097" xr:uid="{00000000-0005-0000-0000-0000A4910000}"/>
    <cellStyle name="Normal 4 3 2 2 3 2 2 2 3 2" xfId="31057" xr:uid="{00000000-0005-0000-0000-0000A5910000}"/>
    <cellStyle name="Normal 4 3 2 2 3 2 2 2 3 3" xfId="49521" xr:uid="{00000000-0005-0000-0000-0000A6910000}"/>
    <cellStyle name="Normal 4 3 2 2 3 2 2 2 4" xfId="18249" xr:uid="{00000000-0005-0000-0000-0000A7910000}"/>
    <cellStyle name="Normal 4 3 2 2 3 2 2 2 4 2" xfId="37209" xr:uid="{00000000-0005-0000-0000-0000A8910000}"/>
    <cellStyle name="Normal 4 3 2 2 3 2 2 2 4 3" xfId="55673" xr:uid="{00000000-0005-0000-0000-0000A9910000}"/>
    <cellStyle name="Normal 4 3 2 2 3 2 2 2 5" xfId="24904" xr:uid="{00000000-0005-0000-0000-0000AA910000}"/>
    <cellStyle name="Normal 4 3 2 2 3 2 2 2 6" xfId="43368" xr:uid="{00000000-0005-0000-0000-0000AB910000}"/>
    <cellStyle name="Normal 4 3 2 2 3 2 2 3" xfId="7436" xr:uid="{00000000-0005-0000-0000-0000AC910000}"/>
    <cellStyle name="Normal 4 3 2 2 3 2 2 3 2" xfId="13629" xr:uid="{00000000-0005-0000-0000-0000AD910000}"/>
    <cellStyle name="Normal 4 3 2 2 3 2 2 3 2 2" xfId="32589" xr:uid="{00000000-0005-0000-0000-0000AE910000}"/>
    <cellStyle name="Normal 4 3 2 2 3 2 2 3 2 3" xfId="51053" xr:uid="{00000000-0005-0000-0000-0000AF910000}"/>
    <cellStyle name="Normal 4 3 2 2 3 2 2 3 3" xfId="19781" xr:uid="{00000000-0005-0000-0000-0000B0910000}"/>
    <cellStyle name="Normal 4 3 2 2 3 2 2 3 3 2" xfId="38741" xr:uid="{00000000-0005-0000-0000-0000B1910000}"/>
    <cellStyle name="Normal 4 3 2 2 3 2 2 3 3 3" xfId="57205" xr:uid="{00000000-0005-0000-0000-0000B2910000}"/>
    <cellStyle name="Normal 4 3 2 2 3 2 2 3 4" xfId="26436" xr:uid="{00000000-0005-0000-0000-0000B3910000}"/>
    <cellStyle name="Normal 4 3 2 2 3 2 2 3 5" xfId="44900" xr:uid="{00000000-0005-0000-0000-0000B4910000}"/>
    <cellStyle name="Normal 4 3 2 2 3 2 2 4" xfId="10563" xr:uid="{00000000-0005-0000-0000-0000B5910000}"/>
    <cellStyle name="Normal 4 3 2 2 3 2 2 4 2" xfId="29523" xr:uid="{00000000-0005-0000-0000-0000B6910000}"/>
    <cellStyle name="Normal 4 3 2 2 3 2 2 4 3" xfId="47987" xr:uid="{00000000-0005-0000-0000-0000B7910000}"/>
    <cellStyle name="Normal 4 3 2 2 3 2 2 5" xfId="16715" xr:uid="{00000000-0005-0000-0000-0000B8910000}"/>
    <cellStyle name="Normal 4 3 2 2 3 2 2 5 2" xfId="35675" xr:uid="{00000000-0005-0000-0000-0000B9910000}"/>
    <cellStyle name="Normal 4 3 2 2 3 2 2 5 3" xfId="54139" xr:uid="{00000000-0005-0000-0000-0000BA910000}"/>
    <cellStyle name="Normal 4 3 2 2 3 2 2 6" xfId="23370" xr:uid="{00000000-0005-0000-0000-0000BB910000}"/>
    <cellStyle name="Normal 4 3 2 2 3 2 2 7" xfId="41834" xr:uid="{00000000-0005-0000-0000-0000BC910000}"/>
    <cellStyle name="Normal 4 3 2 2 3 2 3" xfId="5104" xr:uid="{00000000-0005-0000-0000-0000BD910000}"/>
    <cellStyle name="Normal 4 3 2 2 3 2 3 2" xfId="8202" xr:uid="{00000000-0005-0000-0000-0000BE910000}"/>
    <cellStyle name="Normal 4 3 2 2 3 2 3 2 2" xfId="14394" xr:uid="{00000000-0005-0000-0000-0000BF910000}"/>
    <cellStyle name="Normal 4 3 2 2 3 2 3 2 2 2" xfId="33354" xr:uid="{00000000-0005-0000-0000-0000C0910000}"/>
    <cellStyle name="Normal 4 3 2 2 3 2 3 2 2 3" xfId="51818" xr:uid="{00000000-0005-0000-0000-0000C1910000}"/>
    <cellStyle name="Normal 4 3 2 2 3 2 3 2 3" xfId="20546" xr:uid="{00000000-0005-0000-0000-0000C2910000}"/>
    <cellStyle name="Normal 4 3 2 2 3 2 3 2 3 2" xfId="39506" xr:uid="{00000000-0005-0000-0000-0000C3910000}"/>
    <cellStyle name="Normal 4 3 2 2 3 2 3 2 3 3" xfId="57970" xr:uid="{00000000-0005-0000-0000-0000C4910000}"/>
    <cellStyle name="Normal 4 3 2 2 3 2 3 2 4" xfId="27201" xr:uid="{00000000-0005-0000-0000-0000C5910000}"/>
    <cellStyle name="Normal 4 3 2 2 3 2 3 2 5" xfId="45665" xr:uid="{00000000-0005-0000-0000-0000C6910000}"/>
    <cellStyle name="Normal 4 3 2 2 3 2 3 3" xfId="11328" xr:uid="{00000000-0005-0000-0000-0000C7910000}"/>
    <cellStyle name="Normal 4 3 2 2 3 2 3 3 2" xfId="30288" xr:uid="{00000000-0005-0000-0000-0000C8910000}"/>
    <cellStyle name="Normal 4 3 2 2 3 2 3 3 3" xfId="48752" xr:uid="{00000000-0005-0000-0000-0000C9910000}"/>
    <cellStyle name="Normal 4 3 2 2 3 2 3 4" xfId="17480" xr:uid="{00000000-0005-0000-0000-0000CA910000}"/>
    <cellStyle name="Normal 4 3 2 2 3 2 3 4 2" xfId="36440" xr:uid="{00000000-0005-0000-0000-0000CB910000}"/>
    <cellStyle name="Normal 4 3 2 2 3 2 3 4 3" xfId="54904" xr:uid="{00000000-0005-0000-0000-0000CC910000}"/>
    <cellStyle name="Normal 4 3 2 2 3 2 3 5" xfId="24135" xr:uid="{00000000-0005-0000-0000-0000CD910000}"/>
    <cellStyle name="Normal 4 3 2 2 3 2 3 6" xfId="42599" xr:uid="{00000000-0005-0000-0000-0000CE910000}"/>
    <cellStyle name="Normal 4 3 2 2 3 2 4" xfId="6667" xr:uid="{00000000-0005-0000-0000-0000CF910000}"/>
    <cellStyle name="Normal 4 3 2 2 3 2 4 2" xfId="12860" xr:uid="{00000000-0005-0000-0000-0000D0910000}"/>
    <cellStyle name="Normal 4 3 2 2 3 2 4 2 2" xfId="31820" xr:uid="{00000000-0005-0000-0000-0000D1910000}"/>
    <cellStyle name="Normal 4 3 2 2 3 2 4 2 3" xfId="50284" xr:uid="{00000000-0005-0000-0000-0000D2910000}"/>
    <cellStyle name="Normal 4 3 2 2 3 2 4 3" xfId="19012" xr:uid="{00000000-0005-0000-0000-0000D3910000}"/>
    <cellStyle name="Normal 4 3 2 2 3 2 4 3 2" xfId="37972" xr:uid="{00000000-0005-0000-0000-0000D4910000}"/>
    <cellStyle name="Normal 4 3 2 2 3 2 4 3 3" xfId="56436" xr:uid="{00000000-0005-0000-0000-0000D5910000}"/>
    <cellStyle name="Normal 4 3 2 2 3 2 4 4" xfId="25667" xr:uid="{00000000-0005-0000-0000-0000D6910000}"/>
    <cellStyle name="Normal 4 3 2 2 3 2 4 5" xfId="44131" xr:uid="{00000000-0005-0000-0000-0000D7910000}"/>
    <cellStyle name="Normal 4 3 2 2 3 2 5" xfId="9794" xr:uid="{00000000-0005-0000-0000-0000D8910000}"/>
    <cellStyle name="Normal 4 3 2 2 3 2 5 2" xfId="28754" xr:uid="{00000000-0005-0000-0000-0000D9910000}"/>
    <cellStyle name="Normal 4 3 2 2 3 2 5 3" xfId="47218" xr:uid="{00000000-0005-0000-0000-0000DA910000}"/>
    <cellStyle name="Normal 4 3 2 2 3 2 6" xfId="15946" xr:uid="{00000000-0005-0000-0000-0000DB910000}"/>
    <cellStyle name="Normal 4 3 2 2 3 2 6 2" xfId="34906" xr:uid="{00000000-0005-0000-0000-0000DC910000}"/>
    <cellStyle name="Normal 4 3 2 2 3 2 6 3" xfId="53370" xr:uid="{00000000-0005-0000-0000-0000DD910000}"/>
    <cellStyle name="Normal 4 3 2 2 3 2 7" xfId="22601" xr:uid="{00000000-0005-0000-0000-0000DE910000}"/>
    <cellStyle name="Normal 4 3 2 2 3 2 8" xfId="41065" xr:uid="{00000000-0005-0000-0000-0000DF910000}"/>
    <cellStyle name="Normal 4 3 2 2 3 3" xfId="4270" xr:uid="{00000000-0005-0000-0000-0000E0910000}"/>
    <cellStyle name="Normal 4 3 2 2 3 3 2" xfId="5885" xr:uid="{00000000-0005-0000-0000-0000E1910000}"/>
    <cellStyle name="Normal 4 3 2 2 3 3 2 2" xfId="8970" xr:uid="{00000000-0005-0000-0000-0000E2910000}"/>
    <cellStyle name="Normal 4 3 2 2 3 3 2 2 2" xfId="15162" xr:uid="{00000000-0005-0000-0000-0000E3910000}"/>
    <cellStyle name="Normal 4 3 2 2 3 3 2 2 2 2" xfId="34122" xr:uid="{00000000-0005-0000-0000-0000E4910000}"/>
    <cellStyle name="Normal 4 3 2 2 3 3 2 2 2 3" xfId="52586" xr:uid="{00000000-0005-0000-0000-0000E5910000}"/>
    <cellStyle name="Normal 4 3 2 2 3 3 2 2 3" xfId="21314" xr:uid="{00000000-0005-0000-0000-0000E6910000}"/>
    <cellStyle name="Normal 4 3 2 2 3 3 2 2 3 2" xfId="40274" xr:uid="{00000000-0005-0000-0000-0000E7910000}"/>
    <cellStyle name="Normal 4 3 2 2 3 3 2 2 3 3" xfId="58738" xr:uid="{00000000-0005-0000-0000-0000E8910000}"/>
    <cellStyle name="Normal 4 3 2 2 3 3 2 2 4" xfId="27969" xr:uid="{00000000-0005-0000-0000-0000E9910000}"/>
    <cellStyle name="Normal 4 3 2 2 3 3 2 2 5" xfId="46433" xr:uid="{00000000-0005-0000-0000-0000EA910000}"/>
    <cellStyle name="Normal 4 3 2 2 3 3 2 3" xfId="12096" xr:uid="{00000000-0005-0000-0000-0000EB910000}"/>
    <cellStyle name="Normal 4 3 2 2 3 3 2 3 2" xfId="31056" xr:uid="{00000000-0005-0000-0000-0000EC910000}"/>
    <cellStyle name="Normal 4 3 2 2 3 3 2 3 3" xfId="49520" xr:uid="{00000000-0005-0000-0000-0000ED910000}"/>
    <cellStyle name="Normal 4 3 2 2 3 3 2 4" xfId="18248" xr:uid="{00000000-0005-0000-0000-0000EE910000}"/>
    <cellStyle name="Normal 4 3 2 2 3 3 2 4 2" xfId="37208" xr:uid="{00000000-0005-0000-0000-0000EF910000}"/>
    <cellStyle name="Normal 4 3 2 2 3 3 2 4 3" xfId="55672" xr:uid="{00000000-0005-0000-0000-0000F0910000}"/>
    <cellStyle name="Normal 4 3 2 2 3 3 2 5" xfId="24903" xr:uid="{00000000-0005-0000-0000-0000F1910000}"/>
    <cellStyle name="Normal 4 3 2 2 3 3 2 6" xfId="43367" xr:uid="{00000000-0005-0000-0000-0000F2910000}"/>
    <cellStyle name="Normal 4 3 2 2 3 3 3" xfId="7435" xr:uid="{00000000-0005-0000-0000-0000F3910000}"/>
    <cellStyle name="Normal 4 3 2 2 3 3 3 2" xfId="13628" xr:uid="{00000000-0005-0000-0000-0000F4910000}"/>
    <cellStyle name="Normal 4 3 2 2 3 3 3 2 2" xfId="32588" xr:uid="{00000000-0005-0000-0000-0000F5910000}"/>
    <cellStyle name="Normal 4 3 2 2 3 3 3 2 3" xfId="51052" xr:uid="{00000000-0005-0000-0000-0000F6910000}"/>
    <cellStyle name="Normal 4 3 2 2 3 3 3 3" xfId="19780" xr:uid="{00000000-0005-0000-0000-0000F7910000}"/>
    <cellStyle name="Normal 4 3 2 2 3 3 3 3 2" xfId="38740" xr:uid="{00000000-0005-0000-0000-0000F8910000}"/>
    <cellStyle name="Normal 4 3 2 2 3 3 3 3 3" xfId="57204" xr:uid="{00000000-0005-0000-0000-0000F9910000}"/>
    <cellStyle name="Normal 4 3 2 2 3 3 3 4" xfId="26435" xr:uid="{00000000-0005-0000-0000-0000FA910000}"/>
    <cellStyle name="Normal 4 3 2 2 3 3 3 5" xfId="44899" xr:uid="{00000000-0005-0000-0000-0000FB910000}"/>
    <cellStyle name="Normal 4 3 2 2 3 3 4" xfId="10562" xr:uid="{00000000-0005-0000-0000-0000FC910000}"/>
    <cellStyle name="Normal 4 3 2 2 3 3 4 2" xfId="29522" xr:uid="{00000000-0005-0000-0000-0000FD910000}"/>
    <cellStyle name="Normal 4 3 2 2 3 3 4 3" xfId="47986" xr:uid="{00000000-0005-0000-0000-0000FE910000}"/>
    <cellStyle name="Normal 4 3 2 2 3 3 5" xfId="16714" xr:uid="{00000000-0005-0000-0000-0000FF910000}"/>
    <cellStyle name="Normal 4 3 2 2 3 3 5 2" xfId="35674" xr:uid="{00000000-0005-0000-0000-000000920000}"/>
    <cellStyle name="Normal 4 3 2 2 3 3 5 3" xfId="54138" xr:uid="{00000000-0005-0000-0000-000001920000}"/>
    <cellStyle name="Normal 4 3 2 2 3 3 6" xfId="23369" xr:uid="{00000000-0005-0000-0000-000002920000}"/>
    <cellStyle name="Normal 4 3 2 2 3 3 7" xfId="41833" xr:uid="{00000000-0005-0000-0000-000003920000}"/>
    <cellStyle name="Normal 4 3 2 2 3 4" xfId="5103" xr:uid="{00000000-0005-0000-0000-000004920000}"/>
    <cellStyle name="Normal 4 3 2 2 3 4 2" xfId="8201" xr:uid="{00000000-0005-0000-0000-000005920000}"/>
    <cellStyle name="Normal 4 3 2 2 3 4 2 2" xfId="14393" xr:uid="{00000000-0005-0000-0000-000006920000}"/>
    <cellStyle name="Normal 4 3 2 2 3 4 2 2 2" xfId="33353" xr:uid="{00000000-0005-0000-0000-000007920000}"/>
    <cellStyle name="Normal 4 3 2 2 3 4 2 2 3" xfId="51817" xr:uid="{00000000-0005-0000-0000-000008920000}"/>
    <cellStyle name="Normal 4 3 2 2 3 4 2 3" xfId="20545" xr:uid="{00000000-0005-0000-0000-000009920000}"/>
    <cellStyle name="Normal 4 3 2 2 3 4 2 3 2" xfId="39505" xr:uid="{00000000-0005-0000-0000-00000A920000}"/>
    <cellStyle name="Normal 4 3 2 2 3 4 2 3 3" xfId="57969" xr:uid="{00000000-0005-0000-0000-00000B920000}"/>
    <cellStyle name="Normal 4 3 2 2 3 4 2 4" xfId="27200" xr:uid="{00000000-0005-0000-0000-00000C920000}"/>
    <cellStyle name="Normal 4 3 2 2 3 4 2 5" xfId="45664" xr:uid="{00000000-0005-0000-0000-00000D920000}"/>
    <cellStyle name="Normal 4 3 2 2 3 4 3" xfId="11327" xr:uid="{00000000-0005-0000-0000-00000E920000}"/>
    <cellStyle name="Normal 4 3 2 2 3 4 3 2" xfId="30287" xr:uid="{00000000-0005-0000-0000-00000F920000}"/>
    <cellStyle name="Normal 4 3 2 2 3 4 3 3" xfId="48751" xr:uid="{00000000-0005-0000-0000-000010920000}"/>
    <cellStyle name="Normal 4 3 2 2 3 4 4" xfId="17479" xr:uid="{00000000-0005-0000-0000-000011920000}"/>
    <cellStyle name="Normal 4 3 2 2 3 4 4 2" xfId="36439" xr:uid="{00000000-0005-0000-0000-000012920000}"/>
    <cellStyle name="Normal 4 3 2 2 3 4 4 3" xfId="54903" xr:uid="{00000000-0005-0000-0000-000013920000}"/>
    <cellStyle name="Normal 4 3 2 2 3 4 5" xfId="24134" xr:uid="{00000000-0005-0000-0000-000014920000}"/>
    <cellStyle name="Normal 4 3 2 2 3 4 6" xfId="42598" xr:uid="{00000000-0005-0000-0000-000015920000}"/>
    <cellStyle name="Normal 4 3 2 2 3 5" xfId="6666" xr:uid="{00000000-0005-0000-0000-000016920000}"/>
    <cellStyle name="Normal 4 3 2 2 3 5 2" xfId="12859" xr:uid="{00000000-0005-0000-0000-000017920000}"/>
    <cellStyle name="Normal 4 3 2 2 3 5 2 2" xfId="31819" xr:uid="{00000000-0005-0000-0000-000018920000}"/>
    <cellStyle name="Normal 4 3 2 2 3 5 2 3" xfId="50283" xr:uid="{00000000-0005-0000-0000-000019920000}"/>
    <cellStyle name="Normal 4 3 2 2 3 5 3" xfId="19011" xr:uid="{00000000-0005-0000-0000-00001A920000}"/>
    <cellStyle name="Normal 4 3 2 2 3 5 3 2" xfId="37971" xr:uid="{00000000-0005-0000-0000-00001B920000}"/>
    <cellStyle name="Normal 4 3 2 2 3 5 3 3" xfId="56435" xr:uid="{00000000-0005-0000-0000-00001C920000}"/>
    <cellStyle name="Normal 4 3 2 2 3 5 4" xfId="25666" xr:uid="{00000000-0005-0000-0000-00001D920000}"/>
    <cellStyle name="Normal 4 3 2 2 3 5 5" xfId="44130" xr:uid="{00000000-0005-0000-0000-00001E920000}"/>
    <cellStyle name="Normal 4 3 2 2 3 6" xfId="9793" xr:uid="{00000000-0005-0000-0000-00001F920000}"/>
    <cellStyle name="Normal 4 3 2 2 3 6 2" xfId="28753" xr:uid="{00000000-0005-0000-0000-000020920000}"/>
    <cellStyle name="Normal 4 3 2 2 3 6 3" xfId="47217" xr:uid="{00000000-0005-0000-0000-000021920000}"/>
    <cellStyle name="Normal 4 3 2 2 3 7" xfId="15945" xr:uid="{00000000-0005-0000-0000-000022920000}"/>
    <cellStyle name="Normal 4 3 2 2 3 7 2" xfId="34905" xr:uid="{00000000-0005-0000-0000-000023920000}"/>
    <cellStyle name="Normal 4 3 2 2 3 7 3" xfId="53369" xr:uid="{00000000-0005-0000-0000-000024920000}"/>
    <cellStyle name="Normal 4 3 2 2 3 8" xfId="22600" xr:uid="{00000000-0005-0000-0000-000025920000}"/>
    <cellStyle name="Normal 4 3 2 2 3 9" xfId="41064" xr:uid="{00000000-0005-0000-0000-000026920000}"/>
    <cellStyle name="Normal 4 3 2 2 4" xfId="3087" xr:uid="{00000000-0005-0000-0000-000027920000}"/>
    <cellStyle name="Normal 4 3 2 2 4 2" xfId="4272" xr:uid="{00000000-0005-0000-0000-000028920000}"/>
    <cellStyle name="Normal 4 3 2 2 4 2 2" xfId="5887" xr:uid="{00000000-0005-0000-0000-000029920000}"/>
    <cellStyle name="Normal 4 3 2 2 4 2 2 2" xfId="8972" xr:uid="{00000000-0005-0000-0000-00002A920000}"/>
    <cellStyle name="Normal 4 3 2 2 4 2 2 2 2" xfId="15164" xr:uid="{00000000-0005-0000-0000-00002B920000}"/>
    <cellStyle name="Normal 4 3 2 2 4 2 2 2 2 2" xfId="34124" xr:uid="{00000000-0005-0000-0000-00002C920000}"/>
    <cellStyle name="Normal 4 3 2 2 4 2 2 2 2 3" xfId="52588" xr:uid="{00000000-0005-0000-0000-00002D920000}"/>
    <cellStyle name="Normal 4 3 2 2 4 2 2 2 3" xfId="21316" xr:uid="{00000000-0005-0000-0000-00002E920000}"/>
    <cellStyle name="Normal 4 3 2 2 4 2 2 2 3 2" xfId="40276" xr:uid="{00000000-0005-0000-0000-00002F920000}"/>
    <cellStyle name="Normal 4 3 2 2 4 2 2 2 3 3" xfId="58740" xr:uid="{00000000-0005-0000-0000-000030920000}"/>
    <cellStyle name="Normal 4 3 2 2 4 2 2 2 4" xfId="27971" xr:uid="{00000000-0005-0000-0000-000031920000}"/>
    <cellStyle name="Normal 4 3 2 2 4 2 2 2 5" xfId="46435" xr:uid="{00000000-0005-0000-0000-000032920000}"/>
    <cellStyle name="Normal 4 3 2 2 4 2 2 3" xfId="12098" xr:uid="{00000000-0005-0000-0000-000033920000}"/>
    <cellStyle name="Normal 4 3 2 2 4 2 2 3 2" xfId="31058" xr:uid="{00000000-0005-0000-0000-000034920000}"/>
    <cellStyle name="Normal 4 3 2 2 4 2 2 3 3" xfId="49522" xr:uid="{00000000-0005-0000-0000-000035920000}"/>
    <cellStyle name="Normal 4 3 2 2 4 2 2 4" xfId="18250" xr:uid="{00000000-0005-0000-0000-000036920000}"/>
    <cellStyle name="Normal 4 3 2 2 4 2 2 4 2" xfId="37210" xr:uid="{00000000-0005-0000-0000-000037920000}"/>
    <cellStyle name="Normal 4 3 2 2 4 2 2 4 3" xfId="55674" xr:uid="{00000000-0005-0000-0000-000038920000}"/>
    <cellStyle name="Normal 4 3 2 2 4 2 2 5" xfId="24905" xr:uid="{00000000-0005-0000-0000-000039920000}"/>
    <cellStyle name="Normal 4 3 2 2 4 2 2 6" xfId="43369" xr:uid="{00000000-0005-0000-0000-00003A920000}"/>
    <cellStyle name="Normal 4 3 2 2 4 2 3" xfId="7437" xr:uid="{00000000-0005-0000-0000-00003B920000}"/>
    <cellStyle name="Normal 4 3 2 2 4 2 3 2" xfId="13630" xr:uid="{00000000-0005-0000-0000-00003C920000}"/>
    <cellStyle name="Normal 4 3 2 2 4 2 3 2 2" xfId="32590" xr:uid="{00000000-0005-0000-0000-00003D920000}"/>
    <cellStyle name="Normal 4 3 2 2 4 2 3 2 3" xfId="51054" xr:uid="{00000000-0005-0000-0000-00003E920000}"/>
    <cellStyle name="Normal 4 3 2 2 4 2 3 3" xfId="19782" xr:uid="{00000000-0005-0000-0000-00003F920000}"/>
    <cellStyle name="Normal 4 3 2 2 4 2 3 3 2" xfId="38742" xr:uid="{00000000-0005-0000-0000-000040920000}"/>
    <cellStyle name="Normal 4 3 2 2 4 2 3 3 3" xfId="57206" xr:uid="{00000000-0005-0000-0000-000041920000}"/>
    <cellStyle name="Normal 4 3 2 2 4 2 3 4" xfId="26437" xr:uid="{00000000-0005-0000-0000-000042920000}"/>
    <cellStyle name="Normal 4 3 2 2 4 2 3 5" xfId="44901" xr:uid="{00000000-0005-0000-0000-000043920000}"/>
    <cellStyle name="Normal 4 3 2 2 4 2 4" xfId="10564" xr:uid="{00000000-0005-0000-0000-000044920000}"/>
    <cellStyle name="Normal 4 3 2 2 4 2 4 2" xfId="29524" xr:uid="{00000000-0005-0000-0000-000045920000}"/>
    <cellStyle name="Normal 4 3 2 2 4 2 4 3" xfId="47988" xr:uid="{00000000-0005-0000-0000-000046920000}"/>
    <cellStyle name="Normal 4 3 2 2 4 2 5" xfId="16716" xr:uid="{00000000-0005-0000-0000-000047920000}"/>
    <cellStyle name="Normal 4 3 2 2 4 2 5 2" xfId="35676" xr:uid="{00000000-0005-0000-0000-000048920000}"/>
    <cellStyle name="Normal 4 3 2 2 4 2 5 3" xfId="54140" xr:uid="{00000000-0005-0000-0000-000049920000}"/>
    <cellStyle name="Normal 4 3 2 2 4 2 6" xfId="23371" xr:uid="{00000000-0005-0000-0000-00004A920000}"/>
    <cellStyle name="Normal 4 3 2 2 4 2 7" xfId="41835" xr:uid="{00000000-0005-0000-0000-00004B920000}"/>
    <cellStyle name="Normal 4 3 2 2 4 3" xfId="5105" xr:uid="{00000000-0005-0000-0000-00004C920000}"/>
    <cellStyle name="Normal 4 3 2 2 4 3 2" xfId="8203" xr:uid="{00000000-0005-0000-0000-00004D920000}"/>
    <cellStyle name="Normal 4 3 2 2 4 3 2 2" xfId="14395" xr:uid="{00000000-0005-0000-0000-00004E920000}"/>
    <cellStyle name="Normal 4 3 2 2 4 3 2 2 2" xfId="33355" xr:uid="{00000000-0005-0000-0000-00004F920000}"/>
    <cellStyle name="Normal 4 3 2 2 4 3 2 2 3" xfId="51819" xr:uid="{00000000-0005-0000-0000-000050920000}"/>
    <cellStyle name="Normal 4 3 2 2 4 3 2 3" xfId="20547" xr:uid="{00000000-0005-0000-0000-000051920000}"/>
    <cellStyle name="Normal 4 3 2 2 4 3 2 3 2" xfId="39507" xr:uid="{00000000-0005-0000-0000-000052920000}"/>
    <cellStyle name="Normal 4 3 2 2 4 3 2 3 3" xfId="57971" xr:uid="{00000000-0005-0000-0000-000053920000}"/>
    <cellStyle name="Normal 4 3 2 2 4 3 2 4" xfId="27202" xr:uid="{00000000-0005-0000-0000-000054920000}"/>
    <cellStyle name="Normal 4 3 2 2 4 3 2 5" xfId="45666" xr:uid="{00000000-0005-0000-0000-000055920000}"/>
    <cellStyle name="Normal 4 3 2 2 4 3 3" xfId="11329" xr:uid="{00000000-0005-0000-0000-000056920000}"/>
    <cellStyle name="Normal 4 3 2 2 4 3 3 2" xfId="30289" xr:uid="{00000000-0005-0000-0000-000057920000}"/>
    <cellStyle name="Normal 4 3 2 2 4 3 3 3" xfId="48753" xr:uid="{00000000-0005-0000-0000-000058920000}"/>
    <cellStyle name="Normal 4 3 2 2 4 3 4" xfId="17481" xr:uid="{00000000-0005-0000-0000-000059920000}"/>
    <cellStyle name="Normal 4 3 2 2 4 3 4 2" xfId="36441" xr:uid="{00000000-0005-0000-0000-00005A920000}"/>
    <cellStyle name="Normal 4 3 2 2 4 3 4 3" xfId="54905" xr:uid="{00000000-0005-0000-0000-00005B920000}"/>
    <cellStyle name="Normal 4 3 2 2 4 3 5" xfId="24136" xr:uid="{00000000-0005-0000-0000-00005C920000}"/>
    <cellStyle name="Normal 4 3 2 2 4 3 6" xfId="42600" xr:uid="{00000000-0005-0000-0000-00005D920000}"/>
    <cellStyle name="Normal 4 3 2 2 4 4" xfId="6668" xr:uid="{00000000-0005-0000-0000-00005E920000}"/>
    <cellStyle name="Normal 4 3 2 2 4 4 2" xfId="12861" xr:uid="{00000000-0005-0000-0000-00005F920000}"/>
    <cellStyle name="Normal 4 3 2 2 4 4 2 2" xfId="31821" xr:uid="{00000000-0005-0000-0000-000060920000}"/>
    <cellStyle name="Normal 4 3 2 2 4 4 2 3" xfId="50285" xr:uid="{00000000-0005-0000-0000-000061920000}"/>
    <cellStyle name="Normal 4 3 2 2 4 4 3" xfId="19013" xr:uid="{00000000-0005-0000-0000-000062920000}"/>
    <cellStyle name="Normal 4 3 2 2 4 4 3 2" xfId="37973" xr:uid="{00000000-0005-0000-0000-000063920000}"/>
    <cellStyle name="Normal 4 3 2 2 4 4 3 3" xfId="56437" xr:uid="{00000000-0005-0000-0000-000064920000}"/>
    <cellStyle name="Normal 4 3 2 2 4 4 4" xfId="25668" xr:uid="{00000000-0005-0000-0000-000065920000}"/>
    <cellStyle name="Normal 4 3 2 2 4 4 5" xfId="44132" xr:uid="{00000000-0005-0000-0000-000066920000}"/>
    <cellStyle name="Normal 4 3 2 2 4 5" xfId="9795" xr:uid="{00000000-0005-0000-0000-000067920000}"/>
    <cellStyle name="Normal 4 3 2 2 4 5 2" xfId="28755" xr:uid="{00000000-0005-0000-0000-000068920000}"/>
    <cellStyle name="Normal 4 3 2 2 4 5 3" xfId="47219" xr:uid="{00000000-0005-0000-0000-000069920000}"/>
    <cellStyle name="Normal 4 3 2 2 4 6" xfId="15947" xr:uid="{00000000-0005-0000-0000-00006A920000}"/>
    <cellStyle name="Normal 4 3 2 2 4 6 2" xfId="34907" xr:uid="{00000000-0005-0000-0000-00006B920000}"/>
    <cellStyle name="Normal 4 3 2 2 4 6 3" xfId="53371" xr:uid="{00000000-0005-0000-0000-00006C920000}"/>
    <cellStyle name="Normal 4 3 2 2 4 7" xfId="22602" xr:uid="{00000000-0005-0000-0000-00006D920000}"/>
    <cellStyle name="Normal 4 3 2 2 4 8" xfId="41066" xr:uid="{00000000-0005-0000-0000-00006E920000}"/>
    <cellStyle name="Normal 4 3 2 2 5" xfId="4267" xr:uid="{00000000-0005-0000-0000-00006F920000}"/>
    <cellStyle name="Normal 4 3 2 2 5 2" xfId="5882" xr:uid="{00000000-0005-0000-0000-000070920000}"/>
    <cellStyle name="Normal 4 3 2 2 5 2 2" xfId="8967" xr:uid="{00000000-0005-0000-0000-000071920000}"/>
    <cellStyle name="Normal 4 3 2 2 5 2 2 2" xfId="15159" xr:uid="{00000000-0005-0000-0000-000072920000}"/>
    <cellStyle name="Normal 4 3 2 2 5 2 2 2 2" xfId="34119" xr:uid="{00000000-0005-0000-0000-000073920000}"/>
    <cellStyle name="Normal 4 3 2 2 5 2 2 2 3" xfId="52583" xr:uid="{00000000-0005-0000-0000-000074920000}"/>
    <cellStyle name="Normal 4 3 2 2 5 2 2 3" xfId="21311" xr:uid="{00000000-0005-0000-0000-000075920000}"/>
    <cellStyle name="Normal 4 3 2 2 5 2 2 3 2" xfId="40271" xr:uid="{00000000-0005-0000-0000-000076920000}"/>
    <cellStyle name="Normal 4 3 2 2 5 2 2 3 3" xfId="58735" xr:uid="{00000000-0005-0000-0000-000077920000}"/>
    <cellStyle name="Normal 4 3 2 2 5 2 2 4" xfId="27966" xr:uid="{00000000-0005-0000-0000-000078920000}"/>
    <cellStyle name="Normal 4 3 2 2 5 2 2 5" xfId="46430" xr:uid="{00000000-0005-0000-0000-000079920000}"/>
    <cellStyle name="Normal 4 3 2 2 5 2 3" xfId="12093" xr:uid="{00000000-0005-0000-0000-00007A920000}"/>
    <cellStyle name="Normal 4 3 2 2 5 2 3 2" xfId="31053" xr:uid="{00000000-0005-0000-0000-00007B920000}"/>
    <cellStyle name="Normal 4 3 2 2 5 2 3 3" xfId="49517" xr:uid="{00000000-0005-0000-0000-00007C920000}"/>
    <cellStyle name="Normal 4 3 2 2 5 2 4" xfId="18245" xr:uid="{00000000-0005-0000-0000-00007D920000}"/>
    <cellStyle name="Normal 4 3 2 2 5 2 4 2" xfId="37205" xr:uid="{00000000-0005-0000-0000-00007E920000}"/>
    <cellStyle name="Normal 4 3 2 2 5 2 4 3" xfId="55669" xr:uid="{00000000-0005-0000-0000-00007F920000}"/>
    <cellStyle name="Normal 4 3 2 2 5 2 5" xfId="24900" xr:uid="{00000000-0005-0000-0000-000080920000}"/>
    <cellStyle name="Normal 4 3 2 2 5 2 6" xfId="43364" xr:uid="{00000000-0005-0000-0000-000081920000}"/>
    <cellStyle name="Normal 4 3 2 2 5 3" xfId="7432" xr:uid="{00000000-0005-0000-0000-000082920000}"/>
    <cellStyle name="Normal 4 3 2 2 5 3 2" xfId="13625" xr:uid="{00000000-0005-0000-0000-000083920000}"/>
    <cellStyle name="Normal 4 3 2 2 5 3 2 2" xfId="32585" xr:uid="{00000000-0005-0000-0000-000084920000}"/>
    <cellStyle name="Normal 4 3 2 2 5 3 2 3" xfId="51049" xr:uid="{00000000-0005-0000-0000-000085920000}"/>
    <cellStyle name="Normal 4 3 2 2 5 3 3" xfId="19777" xr:uid="{00000000-0005-0000-0000-000086920000}"/>
    <cellStyle name="Normal 4 3 2 2 5 3 3 2" xfId="38737" xr:uid="{00000000-0005-0000-0000-000087920000}"/>
    <cellStyle name="Normal 4 3 2 2 5 3 3 3" xfId="57201" xr:uid="{00000000-0005-0000-0000-000088920000}"/>
    <cellStyle name="Normal 4 3 2 2 5 3 4" xfId="26432" xr:uid="{00000000-0005-0000-0000-000089920000}"/>
    <cellStyle name="Normal 4 3 2 2 5 3 5" xfId="44896" xr:uid="{00000000-0005-0000-0000-00008A920000}"/>
    <cellStyle name="Normal 4 3 2 2 5 4" xfId="10559" xr:uid="{00000000-0005-0000-0000-00008B920000}"/>
    <cellStyle name="Normal 4 3 2 2 5 4 2" xfId="29519" xr:uid="{00000000-0005-0000-0000-00008C920000}"/>
    <cellStyle name="Normal 4 3 2 2 5 4 3" xfId="47983" xr:uid="{00000000-0005-0000-0000-00008D920000}"/>
    <cellStyle name="Normal 4 3 2 2 5 5" xfId="16711" xr:uid="{00000000-0005-0000-0000-00008E920000}"/>
    <cellStyle name="Normal 4 3 2 2 5 5 2" xfId="35671" xr:uid="{00000000-0005-0000-0000-00008F920000}"/>
    <cellStyle name="Normal 4 3 2 2 5 5 3" xfId="54135" xr:uid="{00000000-0005-0000-0000-000090920000}"/>
    <cellStyle name="Normal 4 3 2 2 5 6" xfId="23366" xr:uid="{00000000-0005-0000-0000-000091920000}"/>
    <cellStyle name="Normal 4 3 2 2 5 7" xfId="41830" xr:uid="{00000000-0005-0000-0000-000092920000}"/>
    <cellStyle name="Normal 4 3 2 2 6" xfId="5100" xr:uid="{00000000-0005-0000-0000-000093920000}"/>
    <cellStyle name="Normal 4 3 2 2 6 2" xfId="8198" xr:uid="{00000000-0005-0000-0000-000094920000}"/>
    <cellStyle name="Normal 4 3 2 2 6 2 2" xfId="14390" xr:uid="{00000000-0005-0000-0000-000095920000}"/>
    <cellStyle name="Normal 4 3 2 2 6 2 2 2" xfId="33350" xr:uid="{00000000-0005-0000-0000-000096920000}"/>
    <cellStyle name="Normal 4 3 2 2 6 2 2 3" xfId="51814" xr:uid="{00000000-0005-0000-0000-000097920000}"/>
    <cellStyle name="Normal 4 3 2 2 6 2 3" xfId="20542" xr:uid="{00000000-0005-0000-0000-000098920000}"/>
    <cellStyle name="Normal 4 3 2 2 6 2 3 2" xfId="39502" xr:uid="{00000000-0005-0000-0000-000099920000}"/>
    <cellStyle name="Normal 4 3 2 2 6 2 3 3" xfId="57966" xr:uid="{00000000-0005-0000-0000-00009A920000}"/>
    <cellStyle name="Normal 4 3 2 2 6 2 4" xfId="27197" xr:uid="{00000000-0005-0000-0000-00009B920000}"/>
    <cellStyle name="Normal 4 3 2 2 6 2 5" xfId="45661" xr:uid="{00000000-0005-0000-0000-00009C920000}"/>
    <cellStyle name="Normal 4 3 2 2 6 3" xfId="11324" xr:uid="{00000000-0005-0000-0000-00009D920000}"/>
    <cellStyle name="Normal 4 3 2 2 6 3 2" xfId="30284" xr:uid="{00000000-0005-0000-0000-00009E920000}"/>
    <cellStyle name="Normal 4 3 2 2 6 3 3" xfId="48748" xr:uid="{00000000-0005-0000-0000-00009F920000}"/>
    <cellStyle name="Normal 4 3 2 2 6 4" xfId="17476" xr:uid="{00000000-0005-0000-0000-0000A0920000}"/>
    <cellStyle name="Normal 4 3 2 2 6 4 2" xfId="36436" xr:uid="{00000000-0005-0000-0000-0000A1920000}"/>
    <cellStyle name="Normal 4 3 2 2 6 4 3" xfId="54900" xr:uid="{00000000-0005-0000-0000-0000A2920000}"/>
    <cellStyle name="Normal 4 3 2 2 6 5" xfId="24131" xr:uid="{00000000-0005-0000-0000-0000A3920000}"/>
    <cellStyle name="Normal 4 3 2 2 6 6" xfId="42595" xr:uid="{00000000-0005-0000-0000-0000A4920000}"/>
    <cellStyle name="Normal 4 3 2 2 7" xfId="6663" xr:uid="{00000000-0005-0000-0000-0000A5920000}"/>
    <cellStyle name="Normal 4 3 2 2 7 2" xfId="12856" xr:uid="{00000000-0005-0000-0000-0000A6920000}"/>
    <cellStyle name="Normal 4 3 2 2 7 2 2" xfId="31816" xr:uid="{00000000-0005-0000-0000-0000A7920000}"/>
    <cellStyle name="Normal 4 3 2 2 7 2 3" xfId="50280" xr:uid="{00000000-0005-0000-0000-0000A8920000}"/>
    <cellStyle name="Normal 4 3 2 2 7 3" xfId="19008" xr:uid="{00000000-0005-0000-0000-0000A9920000}"/>
    <cellStyle name="Normal 4 3 2 2 7 3 2" xfId="37968" xr:uid="{00000000-0005-0000-0000-0000AA920000}"/>
    <cellStyle name="Normal 4 3 2 2 7 3 3" xfId="56432" xr:uid="{00000000-0005-0000-0000-0000AB920000}"/>
    <cellStyle name="Normal 4 3 2 2 7 4" xfId="25663" xr:uid="{00000000-0005-0000-0000-0000AC920000}"/>
    <cellStyle name="Normal 4 3 2 2 7 5" xfId="44127" xr:uid="{00000000-0005-0000-0000-0000AD920000}"/>
    <cellStyle name="Normal 4 3 2 2 8" xfId="9790" xr:uid="{00000000-0005-0000-0000-0000AE920000}"/>
    <cellStyle name="Normal 4 3 2 2 8 2" xfId="28750" xr:uid="{00000000-0005-0000-0000-0000AF920000}"/>
    <cellStyle name="Normal 4 3 2 2 8 3" xfId="47214" xr:uid="{00000000-0005-0000-0000-0000B0920000}"/>
    <cellStyle name="Normal 4 3 2 2 9" xfId="15942" xr:uid="{00000000-0005-0000-0000-0000B1920000}"/>
    <cellStyle name="Normal 4 3 2 2 9 2" xfId="34902" xr:uid="{00000000-0005-0000-0000-0000B2920000}"/>
    <cellStyle name="Normal 4 3 2 2 9 3" xfId="53366" xr:uid="{00000000-0005-0000-0000-0000B3920000}"/>
    <cellStyle name="Normal 4 3 2 3" xfId="3088" xr:uid="{00000000-0005-0000-0000-0000B4920000}"/>
    <cellStyle name="Normal 4 3 2 3 2" xfId="3089" xr:uid="{00000000-0005-0000-0000-0000B5920000}"/>
    <cellStyle name="Normal 4 3 2 3 2 2" xfId="4274" xr:uid="{00000000-0005-0000-0000-0000B6920000}"/>
    <cellStyle name="Normal 4 3 2 3 2 2 2" xfId="5889" xr:uid="{00000000-0005-0000-0000-0000B7920000}"/>
    <cellStyle name="Normal 4 3 2 3 2 2 2 2" xfId="8974" xr:uid="{00000000-0005-0000-0000-0000B8920000}"/>
    <cellStyle name="Normal 4 3 2 3 2 2 2 2 2" xfId="15166" xr:uid="{00000000-0005-0000-0000-0000B9920000}"/>
    <cellStyle name="Normal 4 3 2 3 2 2 2 2 2 2" xfId="34126" xr:uid="{00000000-0005-0000-0000-0000BA920000}"/>
    <cellStyle name="Normal 4 3 2 3 2 2 2 2 2 3" xfId="52590" xr:uid="{00000000-0005-0000-0000-0000BB920000}"/>
    <cellStyle name="Normal 4 3 2 3 2 2 2 2 3" xfId="21318" xr:uid="{00000000-0005-0000-0000-0000BC920000}"/>
    <cellStyle name="Normal 4 3 2 3 2 2 2 2 3 2" xfId="40278" xr:uid="{00000000-0005-0000-0000-0000BD920000}"/>
    <cellStyle name="Normal 4 3 2 3 2 2 2 2 3 3" xfId="58742" xr:uid="{00000000-0005-0000-0000-0000BE920000}"/>
    <cellStyle name="Normal 4 3 2 3 2 2 2 2 4" xfId="27973" xr:uid="{00000000-0005-0000-0000-0000BF920000}"/>
    <cellStyle name="Normal 4 3 2 3 2 2 2 2 5" xfId="46437" xr:uid="{00000000-0005-0000-0000-0000C0920000}"/>
    <cellStyle name="Normal 4 3 2 3 2 2 2 3" xfId="12100" xr:uid="{00000000-0005-0000-0000-0000C1920000}"/>
    <cellStyle name="Normal 4 3 2 3 2 2 2 3 2" xfId="31060" xr:uid="{00000000-0005-0000-0000-0000C2920000}"/>
    <cellStyle name="Normal 4 3 2 3 2 2 2 3 3" xfId="49524" xr:uid="{00000000-0005-0000-0000-0000C3920000}"/>
    <cellStyle name="Normal 4 3 2 3 2 2 2 4" xfId="18252" xr:uid="{00000000-0005-0000-0000-0000C4920000}"/>
    <cellStyle name="Normal 4 3 2 3 2 2 2 4 2" xfId="37212" xr:uid="{00000000-0005-0000-0000-0000C5920000}"/>
    <cellStyle name="Normal 4 3 2 3 2 2 2 4 3" xfId="55676" xr:uid="{00000000-0005-0000-0000-0000C6920000}"/>
    <cellStyle name="Normal 4 3 2 3 2 2 2 5" xfId="24907" xr:uid="{00000000-0005-0000-0000-0000C7920000}"/>
    <cellStyle name="Normal 4 3 2 3 2 2 2 6" xfId="43371" xr:uid="{00000000-0005-0000-0000-0000C8920000}"/>
    <cellStyle name="Normal 4 3 2 3 2 2 3" xfId="7439" xr:uid="{00000000-0005-0000-0000-0000C9920000}"/>
    <cellStyle name="Normal 4 3 2 3 2 2 3 2" xfId="13632" xr:uid="{00000000-0005-0000-0000-0000CA920000}"/>
    <cellStyle name="Normal 4 3 2 3 2 2 3 2 2" xfId="32592" xr:uid="{00000000-0005-0000-0000-0000CB920000}"/>
    <cellStyle name="Normal 4 3 2 3 2 2 3 2 3" xfId="51056" xr:uid="{00000000-0005-0000-0000-0000CC920000}"/>
    <cellStyle name="Normal 4 3 2 3 2 2 3 3" xfId="19784" xr:uid="{00000000-0005-0000-0000-0000CD920000}"/>
    <cellStyle name="Normal 4 3 2 3 2 2 3 3 2" xfId="38744" xr:uid="{00000000-0005-0000-0000-0000CE920000}"/>
    <cellStyle name="Normal 4 3 2 3 2 2 3 3 3" xfId="57208" xr:uid="{00000000-0005-0000-0000-0000CF920000}"/>
    <cellStyle name="Normal 4 3 2 3 2 2 3 4" xfId="26439" xr:uid="{00000000-0005-0000-0000-0000D0920000}"/>
    <cellStyle name="Normal 4 3 2 3 2 2 3 5" xfId="44903" xr:uid="{00000000-0005-0000-0000-0000D1920000}"/>
    <cellStyle name="Normal 4 3 2 3 2 2 4" xfId="10566" xr:uid="{00000000-0005-0000-0000-0000D2920000}"/>
    <cellStyle name="Normal 4 3 2 3 2 2 4 2" xfId="29526" xr:uid="{00000000-0005-0000-0000-0000D3920000}"/>
    <cellStyle name="Normal 4 3 2 3 2 2 4 3" xfId="47990" xr:uid="{00000000-0005-0000-0000-0000D4920000}"/>
    <cellStyle name="Normal 4 3 2 3 2 2 5" xfId="16718" xr:uid="{00000000-0005-0000-0000-0000D5920000}"/>
    <cellStyle name="Normal 4 3 2 3 2 2 5 2" xfId="35678" xr:uid="{00000000-0005-0000-0000-0000D6920000}"/>
    <cellStyle name="Normal 4 3 2 3 2 2 5 3" xfId="54142" xr:uid="{00000000-0005-0000-0000-0000D7920000}"/>
    <cellStyle name="Normal 4 3 2 3 2 2 6" xfId="23373" xr:uid="{00000000-0005-0000-0000-0000D8920000}"/>
    <cellStyle name="Normal 4 3 2 3 2 2 7" xfId="41837" xr:uid="{00000000-0005-0000-0000-0000D9920000}"/>
    <cellStyle name="Normal 4 3 2 3 2 3" xfId="5107" xr:uid="{00000000-0005-0000-0000-0000DA920000}"/>
    <cellStyle name="Normal 4 3 2 3 2 3 2" xfId="8205" xr:uid="{00000000-0005-0000-0000-0000DB920000}"/>
    <cellStyle name="Normal 4 3 2 3 2 3 2 2" xfId="14397" xr:uid="{00000000-0005-0000-0000-0000DC920000}"/>
    <cellStyle name="Normal 4 3 2 3 2 3 2 2 2" xfId="33357" xr:uid="{00000000-0005-0000-0000-0000DD920000}"/>
    <cellStyle name="Normal 4 3 2 3 2 3 2 2 3" xfId="51821" xr:uid="{00000000-0005-0000-0000-0000DE920000}"/>
    <cellStyle name="Normal 4 3 2 3 2 3 2 3" xfId="20549" xr:uid="{00000000-0005-0000-0000-0000DF920000}"/>
    <cellStyle name="Normal 4 3 2 3 2 3 2 3 2" xfId="39509" xr:uid="{00000000-0005-0000-0000-0000E0920000}"/>
    <cellStyle name="Normal 4 3 2 3 2 3 2 3 3" xfId="57973" xr:uid="{00000000-0005-0000-0000-0000E1920000}"/>
    <cellStyle name="Normal 4 3 2 3 2 3 2 4" xfId="27204" xr:uid="{00000000-0005-0000-0000-0000E2920000}"/>
    <cellStyle name="Normal 4 3 2 3 2 3 2 5" xfId="45668" xr:uid="{00000000-0005-0000-0000-0000E3920000}"/>
    <cellStyle name="Normal 4 3 2 3 2 3 3" xfId="11331" xr:uid="{00000000-0005-0000-0000-0000E4920000}"/>
    <cellStyle name="Normal 4 3 2 3 2 3 3 2" xfId="30291" xr:uid="{00000000-0005-0000-0000-0000E5920000}"/>
    <cellStyle name="Normal 4 3 2 3 2 3 3 3" xfId="48755" xr:uid="{00000000-0005-0000-0000-0000E6920000}"/>
    <cellStyle name="Normal 4 3 2 3 2 3 4" xfId="17483" xr:uid="{00000000-0005-0000-0000-0000E7920000}"/>
    <cellStyle name="Normal 4 3 2 3 2 3 4 2" xfId="36443" xr:uid="{00000000-0005-0000-0000-0000E8920000}"/>
    <cellStyle name="Normal 4 3 2 3 2 3 4 3" xfId="54907" xr:uid="{00000000-0005-0000-0000-0000E9920000}"/>
    <cellStyle name="Normal 4 3 2 3 2 3 5" xfId="24138" xr:uid="{00000000-0005-0000-0000-0000EA920000}"/>
    <cellStyle name="Normal 4 3 2 3 2 3 6" xfId="42602" xr:uid="{00000000-0005-0000-0000-0000EB920000}"/>
    <cellStyle name="Normal 4 3 2 3 2 4" xfId="6670" xr:uid="{00000000-0005-0000-0000-0000EC920000}"/>
    <cellStyle name="Normal 4 3 2 3 2 4 2" xfId="12863" xr:uid="{00000000-0005-0000-0000-0000ED920000}"/>
    <cellStyle name="Normal 4 3 2 3 2 4 2 2" xfId="31823" xr:uid="{00000000-0005-0000-0000-0000EE920000}"/>
    <cellStyle name="Normal 4 3 2 3 2 4 2 3" xfId="50287" xr:uid="{00000000-0005-0000-0000-0000EF920000}"/>
    <cellStyle name="Normal 4 3 2 3 2 4 3" xfId="19015" xr:uid="{00000000-0005-0000-0000-0000F0920000}"/>
    <cellStyle name="Normal 4 3 2 3 2 4 3 2" xfId="37975" xr:uid="{00000000-0005-0000-0000-0000F1920000}"/>
    <cellStyle name="Normal 4 3 2 3 2 4 3 3" xfId="56439" xr:uid="{00000000-0005-0000-0000-0000F2920000}"/>
    <cellStyle name="Normal 4 3 2 3 2 4 4" xfId="25670" xr:uid="{00000000-0005-0000-0000-0000F3920000}"/>
    <cellStyle name="Normal 4 3 2 3 2 4 5" xfId="44134" xr:uid="{00000000-0005-0000-0000-0000F4920000}"/>
    <cellStyle name="Normal 4 3 2 3 2 5" xfId="9797" xr:uid="{00000000-0005-0000-0000-0000F5920000}"/>
    <cellStyle name="Normal 4 3 2 3 2 5 2" xfId="28757" xr:uid="{00000000-0005-0000-0000-0000F6920000}"/>
    <cellStyle name="Normal 4 3 2 3 2 5 3" xfId="47221" xr:uid="{00000000-0005-0000-0000-0000F7920000}"/>
    <cellStyle name="Normal 4 3 2 3 2 6" xfId="15949" xr:uid="{00000000-0005-0000-0000-0000F8920000}"/>
    <cellStyle name="Normal 4 3 2 3 2 6 2" xfId="34909" xr:uid="{00000000-0005-0000-0000-0000F9920000}"/>
    <cellStyle name="Normal 4 3 2 3 2 6 3" xfId="53373" xr:uid="{00000000-0005-0000-0000-0000FA920000}"/>
    <cellStyle name="Normal 4 3 2 3 2 7" xfId="22604" xr:uid="{00000000-0005-0000-0000-0000FB920000}"/>
    <cellStyle name="Normal 4 3 2 3 2 8" xfId="41068" xr:uid="{00000000-0005-0000-0000-0000FC920000}"/>
    <cellStyle name="Normal 4 3 2 3 3" xfId="4273" xr:uid="{00000000-0005-0000-0000-0000FD920000}"/>
    <cellStyle name="Normal 4 3 2 3 3 2" xfId="5888" xr:uid="{00000000-0005-0000-0000-0000FE920000}"/>
    <cellStyle name="Normal 4 3 2 3 3 2 2" xfId="8973" xr:uid="{00000000-0005-0000-0000-0000FF920000}"/>
    <cellStyle name="Normal 4 3 2 3 3 2 2 2" xfId="15165" xr:uid="{00000000-0005-0000-0000-000000930000}"/>
    <cellStyle name="Normal 4 3 2 3 3 2 2 2 2" xfId="34125" xr:uid="{00000000-0005-0000-0000-000001930000}"/>
    <cellStyle name="Normal 4 3 2 3 3 2 2 2 3" xfId="52589" xr:uid="{00000000-0005-0000-0000-000002930000}"/>
    <cellStyle name="Normal 4 3 2 3 3 2 2 3" xfId="21317" xr:uid="{00000000-0005-0000-0000-000003930000}"/>
    <cellStyle name="Normal 4 3 2 3 3 2 2 3 2" xfId="40277" xr:uid="{00000000-0005-0000-0000-000004930000}"/>
    <cellStyle name="Normal 4 3 2 3 3 2 2 3 3" xfId="58741" xr:uid="{00000000-0005-0000-0000-000005930000}"/>
    <cellStyle name="Normal 4 3 2 3 3 2 2 4" xfId="27972" xr:uid="{00000000-0005-0000-0000-000006930000}"/>
    <cellStyle name="Normal 4 3 2 3 3 2 2 5" xfId="46436" xr:uid="{00000000-0005-0000-0000-000007930000}"/>
    <cellStyle name="Normal 4 3 2 3 3 2 3" xfId="12099" xr:uid="{00000000-0005-0000-0000-000008930000}"/>
    <cellStyle name="Normal 4 3 2 3 3 2 3 2" xfId="31059" xr:uid="{00000000-0005-0000-0000-000009930000}"/>
    <cellStyle name="Normal 4 3 2 3 3 2 3 3" xfId="49523" xr:uid="{00000000-0005-0000-0000-00000A930000}"/>
    <cellStyle name="Normal 4 3 2 3 3 2 4" xfId="18251" xr:uid="{00000000-0005-0000-0000-00000B930000}"/>
    <cellStyle name="Normal 4 3 2 3 3 2 4 2" xfId="37211" xr:uid="{00000000-0005-0000-0000-00000C930000}"/>
    <cellStyle name="Normal 4 3 2 3 3 2 4 3" xfId="55675" xr:uid="{00000000-0005-0000-0000-00000D930000}"/>
    <cellStyle name="Normal 4 3 2 3 3 2 5" xfId="24906" xr:uid="{00000000-0005-0000-0000-00000E930000}"/>
    <cellStyle name="Normal 4 3 2 3 3 2 6" xfId="43370" xr:uid="{00000000-0005-0000-0000-00000F930000}"/>
    <cellStyle name="Normal 4 3 2 3 3 3" xfId="7438" xr:uid="{00000000-0005-0000-0000-000010930000}"/>
    <cellStyle name="Normal 4 3 2 3 3 3 2" xfId="13631" xr:uid="{00000000-0005-0000-0000-000011930000}"/>
    <cellStyle name="Normal 4 3 2 3 3 3 2 2" xfId="32591" xr:uid="{00000000-0005-0000-0000-000012930000}"/>
    <cellStyle name="Normal 4 3 2 3 3 3 2 3" xfId="51055" xr:uid="{00000000-0005-0000-0000-000013930000}"/>
    <cellStyle name="Normal 4 3 2 3 3 3 3" xfId="19783" xr:uid="{00000000-0005-0000-0000-000014930000}"/>
    <cellStyle name="Normal 4 3 2 3 3 3 3 2" xfId="38743" xr:uid="{00000000-0005-0000-0000-000015930000}"/>
    <cellStyle name="Normal 4 3 2 3 3 3 3 3" xfId="57207" xr:uid="{00000000-0005-0000-0000-000016930000}"/>
    <cellStyle name="Normal 4 3 2 3 3 3 4" xfId="26438" xr:uid="{00000000-0005-0000-0000-000017930000}"/>
    <cellStyle name="Normal 4 3 2 3 3 3 5" xfId="44902" xr:uid="{00000000-0005-0000-0000-000018930000}"/>
    <cellStyle name="Normal 4 3 2 3 3 4" xfId="10565" xr:uid="{00000000-0005-0000-0000-000019930000}"/>
    <cellStyle name="Normal 4 3 2 3 3 4 2" xfId="29525" xr:uid="{00000000-0005-0000-0000-00001A930000}"/>
    <cellStyle name="Normal 4 3 2 3 3 4 3" xfId="47989" xr:uid="{00000000-0005-0000-0000-00001B930000}"/>
    <cellStyle name="Normal 4 3 2 3 3 5" xfId="16717" xr:uid="{00000000-0005-0000-0000-00001C930000}"/>
    <cellStyle name="Normal 4 3 2 3 3 5 2" xfId="35677" xr:uid="{00000000-0005-0000-0000-00001D930000}"/>
    <cellStyle name="Normal 4 3 2 3 3 5 3" xfId="54141" xr:uid="{00000000-0005-0000-0000-00001E930000}"/>
    <cellStyle name="Normal 4 3 2 3 3 6" xfId="23372" xr:uid="{00000000-0005-0000-0000-00001F930000}"/>
    <cellStyle name="Normal 4 3 2 3 3 7" xfId="41836" xr:uid="{00000000-0005-0000-0000-000020930000}"/>
    <cellStyle name="Normal 4 3 2 3 4" xfId="5106" xr:uid="{00000000-0005-0000-0000-000021930000}"/>
    <cellStyle name="Normal 4 3 2 3 4 2" xfId="8204" xr:uid="{00000000-0005-0000-0000-000022930000}"/>
    <cellStyle name="Normal 4 3 2 3 4 2 2" xfId="14396" xr:uid="{00000000-0005-0000-0000-000023930000}"/>
    <cellStyle name="Normal 4 3 2 3 4 2 2 2" xfId="33356" xr:uid="{00000000-0005-0000-0000-000024930000}"/>
    <cellStyle name="Normal 4 3 2 3 4 2 2 3" xfId="51820" xr:uid="{00000000-0005-0000-0000-000025930000}"/>
    <cellStyle name="Normal 4 3 2 3 4 2 3" xfId="20548" xr:uid="{00000000-0005-0000-0000-000026930000}"/>
    <cellStyle name="Normal 4 3 2 3 4 2 3 2" xfId="39508" xr:uid="{00000000-0005-0000-0000-000027930000}"/>
    <cellStyle name="Normal 4 3 2 3 4 2 3 3" xfId="57972" xr:uid="{00000000-0005-0000-0000-000028930000}"/>
    <cellStyle name="Normal 4 3 2 3 4 2 4" xfId="27203" xr:uid="{00000000-0005-0000-0000-000029930000}"/>
    <cellStyle name="Normal 4 3 2 3 4 2 5" xfId="45667" xr:uid="{00000000-0005-0000-0000-00002A930000}"/>
    <cellStyle name="Normal 4 3 2 3 4 3" xfId="11330" xr:uid="{00000000-0005-0000-0000-00002B930000}"/>
    <cellStyle name="Normal 4 3 2 3 4 3 2" xfId="30290" xr:uid="{00000000-0005-0000-0000-00002C930000}"/>
    <cellStyle name="Normal 4 3 2 3 4 3 3" xfId="48754" xr:uid="{00000000-0005-0000-0000-00002D930000}"/>
    <cellStyle name="Normal 4 3 2 3 4 4" xfId="17482" xr:uid="{00000000-0005-0000-0000-00002E930000}"/>
    <cellStyle name="Normal 4 3 2 3 4 4 2" xfId="36442" xr:uid="{00000000-0005-0000-0000-00002F930000}"/>
    <cellStyle name="Normal 4 3 2 3 4 4 3" xfId="54906" xr:uid="{00000000-0005-0000-0000-000030930000}"/>
    <cellStyle name="Normal 4 3 2 3 4 5" xfId="24137" xr:uid="{00000000-0005-0000-0000-000031930000}"/>
    <cellStyle name="Normal 4 3 2 3 4 6" xfId="42601" xr:uid="{00000000-0005-0000-0000-000032930000}"/>
    <cellStyle name="Normal 4 3 2 3 5" xfId="6669" xr:uid="{00000000-0005-0000-0000-000033930000}"/>
    <cellStyle name="Normal 4 3 2 3 5 2" xfId="12862" xr:uid="{00000000-0005-0000-0000-000034930000}"/>
    <cellStyle name="Normal 4 3 2 3 5 2 2" xfId="31822" xr:uid="{00000000-0005-0000-0000-000035930000}"/>
    <cellStyle name="Normal 4 3 2 3 5 2 3" xfId="50286" xr:uid="{00000000-0005-0000-0000-000036930000}"/>
    <cellStyle name="Normal 4 3 2 3 5 3" xfId="19014" xr:uid="{00000000-0005-0000-0000-000037930000}"/>
    <cellStyle name="Normal 4 3 2 3 5 3 2" xfId="37974" xr:uid="{00000000-0005-0000-0000-000038930000}"/>
    <cellStyle name="Normal 4 3 2 3 5 3 3" xfId="56438" xr:uid="{00000000-0005-0000-0000-000039930000}"/>
    <cellStyle name="Normal 4 3 2 3 5 4" xfId="25669" xr:uid="{00000000-0005-0000-0000-00003A930000}"/>
    <cellStyle name="Normal 4 3 2 3 5 5" xfId="44133" xr:uid="{00000000-0005-0000-0000-00003B930000}"/>
    <cellStyle name="Normal 4 3 2 3 6" xfId="9796" xr:uid="{00000000-0005-0000-0000-00003C930000}"/>
    <cellStyle name="Normal 4 3 2 3 6 2" xfId="28756" xr:uid="{00000000-0005-0000-0000-00003D930000}"/>
    <cellStyle name="Normal 4 3 2 3 6 3" xfId="47220" xr:uid="{00000000-0005-0000-0000-00003E930000}"/>
    <cellStyle name="Normal 4 3 2 3 7" xfId="15948" xr:uid="{00000000-0005-0000-0000-00003F930000}"/>
    <cellStyle name="Normal 4 3 2 3 7 2" xfId="34908" xr:uid="{00000000-0005-0000-0000-000040930000}"/>
    <cellStyle name="Normal 4 3 2 3 7 3" xfId="53372" xr:uid="{00000000-0005-0000-0000-000041930000}"/>
    <cellStyle name="Normal 4 3 2 3 8" xfId="22603" xr:uid="{00000000-0005-0000-0000-000042930000}"/>
    <cellStyle name="Normal 4 3 2 3 9" xfId="41067" xr:uid="{00000000-0005-0000-0000-000043930000}"/>
    <cellStyle name="Normal 4 3 2 4" xfId="3090" xr:uid="{00000000-0005-0000-0000-000044930000}"/>
    <cellStyle name="Normal 4 3 2 4 2" xfId="3091" xr:uid="{00000000-0005-0000-0000-000045930000}"/>
    <cellStyle name="Normal 4 3 2 4 2 2" xfId="4276" xr:uid="{00000000-0005-0000-0000-000046930000}"/>
    <cellStyle name="Normal 4 3 2 4 2 2 2" xfId="5891" xr:uid="{00000000-0005-0000-0000-000047930000}"/>
    <cellStyle name="Normal 4 3 2 4 2 2 2 2" xfId="8976" xr:uid="{00000000-0005-0000-0000-000048930000}"/>
    <cellStyle name="Normal 4 3 2 4 2 2 2 2 2" xfId="15168" xr:uid="{00000000-0005-0000-0000-000049930000}"/>
    <cellStyle name="Normal 4 3 2 4 2 2 2 2 2 2" xfId="34128" xr:uid="{00000000-0005-0000-0000-00004A930000}"/>
    <cellStyle name="Normal 4 3 2 4 2 2 2 2 2 3" xfId="52592" xr:uid="{00000000-0005-0000-0000-00004B930000}"/>
    <cellStyle name="Normal 4 3 2 4 2 2 2 2 3" xfId="21320" xr:uid="{00000000-0005-0000-0000-00004C930000}"/>
    <cellStyle name="Normal 4 3 2 4 2 2 2 2 3 2" xfId="40280" xr:uid="{00000000-0005-0000-0000-00004D930000}"/>
    <cellStyle name="Normal 4 3 2 4 2 2 2 2 3 3" xfId="58744" xr:uid="{00000000-0005-0000-0000-00004E930000}"/>
    <cellStyle name="Normal 4 3 2 4 2 2 2 2 4" xfId="27975" xr:uid="{00000000-0005-0000-0000-00004F930000}"/>
    <cellStyle name="Normal 4 3 2 4 2 2 2 2 5" xfId="46439" xr:uid="{00000000-0005-0000-0000-000050930000}"/>
    <cellStyle name="Normal 4 3 2 4 2 2 2 3" xfId="12102" xr:uid="{00000000-0005-0000-0000-000051930000}"/>
    <cellStyle name="Normal 4 3 2 4 2 2 2 3 2" xfId="31062" xr:uid="{00000000-0005-0000-0000-000052930000}"/>
    <cellStyle name="Normal 4 3 2 4 2 2 2 3 3" xfId="49526" xr:uid="{00000000-0005-0000-0000-000053930000}"/>
    <cellStyle name="Normal 4 3 2 4 2 2 2 4" xfId="18254" xr:uid="{00000000-0005-0000-0000-000054930000}"/>
    <cellStyle name="Normal 4 3 2 4 2 2 2 4 2" xfId="37214" xr:uid="{00000000-0005-0000-0000-000055930000}"/>
    <cellStyle name="Normal 4 3 2 4 2 2 2 4 3" xfId="55678" xr:uid="{00000000-0005-0000-0000-000056930000}"/>
    <cellStyle name="Normal 4 3 2 4 2 2 2 5" xfId="24909" xr:uid="{00000000-0005-0000-0000-000057930000}"/>
    <cellStyle name="Normal 4 3 2 4 2 2 2 6" xfId="43373" xr:uid="{00000000-0005-0000-0000-000058930000}"/>
    <cellStyle name="Normal 4 3 2 4 2 2 3" xfId="7441" xr:uid="{00000000-0005-0000-0000-000059930000}"/>
    <cellStyle name="Normal 4 3 2 4 2 2 3 2" xfId="13634" xr:uid="{00000000-0005-0000-0000-00005A930000}"/>
    <cellStyle name="Normal 4 3 2 4 2 2 3 2 2" xfId="32594" xr:uid="{00000000-0005-0000-0000-00005B930000}"/>
    <cellStyle name="Normal 4 3 2 4 2 2 3 2 3" xfId="51058" xr:uid="{00000000-0005-0000-0000-00005C930000}"/>
    <cellStyle name="Normal 4 3 2 4 2 2 3 3" xfId="19786" xr:uid="{00000000-0005-0000-0000-00005D930000}"/>
    <cellStyle name="Normal 4 3 2 4 2 2 3 3 2" xfId="38746" xr:uid="{00000000-0005-0000-0000-00005E930000}"/>
    <cellStyle name="Normal 4 3 2 4 2 2 3 3 3" xfId="57210" xr:uid="{00000000-0005-0000-0000-00005F930000}"/>
    <cellStyle name="Normal 4 3 2 4 2 2 3 4" xfId="26441" xr:uid="{00000000-0005-0000-0000-000060930000}"/>
    <cellStyle name="Normal 4 3 2 4 2 2 3 5" xfId="44905" xr:uid="{00000000-0005-0000-0000-000061930000}"/>
    <cellStyle name="Normal 4 3 2 4 2 2 4" xfId="10568" xr:uid="{00000000-0005-0000-0000-000062930000}"/>
    <cellStyle name="Normal 4 3 2 4 2 2 4 2" xfId="29528" xr:uid="{00000000-0005-0000-0000-000063930000}"/>
    <cellStyle name="Normal 4 3 2 4 2 2 4 3" xfId="47992" xr:uid="{00000000-0005-0000-0000-000064930000}"/>
    <cellStyle name="Normal 4 3 2 4 2 2 5" xfId="16720" xr:uid="{00000000-0005-0000-0000-000065930000}"/>
    <cellStyle name="Normal 4 3 2 4 2 2 5 2" xfId="35680" xr:uid="{00000000-0005-0000-0000-000066930000}"/>
    <cellStyle name="Normal 4 3 2 4 2 2 5 3" xfId="54144" xr:uid="{00000000-0005-0000-0000-000067930000}"/>
    <cellStyle name="Normal 4 3 2 4 2 2 6" xfId="23375" xr:uid="{00000000-0005-0000-0000-000068930000}"/>
    <cellStyle name="Normal 4 3 2 4 2 2 7" xfId="41839" xr:uid="{00000000-0005-0000-0000-000069930000}"/>
    <cellStyle name="Normal 4 3 2 4 2 3" xfId="5109" xr:uid="{00000000-0005-0000-0000-00006A930000}"/>
    <cellStyle name="Normal 4 3 2 4 2 3 2" xfId="8207" xr:uid="{00000000-0005-0000-0000-00006B930000}"/>
    <cellStyle name="Normal 4 3 2 4 2 3 2 2" xfId="14399" xr:uid="{00000000-0005-0000-0000-00006C930000}"/>
    <cellStyle name="Normal 4 3 2 4 2 3 2 2 2" xfId="33359" xr:uid="{00000000-0005-0000-0000-00006D930000}"/>
    <cellStyle name="Normal 4 3 2 4 2 3 2 2 3" xfId="51823" xr:uid="{00000000-0005-0000-0000-00006E930000}"/>
    <cellStyle name="Normal 4 3 2 4 2 3 2 3" xfId="20551" xr:uid="{00000000-0005-0000-0000-00006F930000}"/>
    <cellStyle name="Normal 4 3 2 4 2 3 2 3 2" xfId="39511" xr:uid="{00000000-0005-0000-0000-000070930000}"/>
    <cellStyle name="Normal 4 3 2 4 2 3 2 3 3" xfId="57975" xr:uid="{00000000-0005-0000-0000-000071930000}"/>
    <cellStyle name="Normal 4 3 2 4 2 3 2 4" xfId="27206" xr:uid="{00000000-0005-0000-0000-000072930000}"/>
    <cellStyle name="Normal 4 3 2 4 2 3 2 5" xfId="45670" xr:uid="{00000000-0005-0000-0000-000073930000}"/>
    <cellStyle name="Normal 4 3 2 4 2 3 3" xfId="11333" xr:uid="{00000000-0005-0000-0000-000074930000}"/>
    <cellStyle name="Normal 4 3 2 4 2 3 3 2" xfId="30293" xr:uid="{00000000-0005-0000-0000-000075930000}"/>
    <cellStyle name="Normal 4 3 2 4 2 3 3 3" xfId="48757" xr:uid="{00000000-0005-0000-0000-000076930000}"/>
    <cellStyle name="Normal 4 3 2 4 2 3 4" xfId="17485" xr:uid="{00000000-0005-0000-0000-000077930000}"/>
    <cellStyle name="Normal 4 3 2 4 2 3 4 2" xfId="36445" xr:uid="{00000000-0005-0000-0000-000078930000}"/>
    <cellStyle name="Normal 4 3 2 4 2 3 4 3" xfId="54909" xr:uid="{00000000-0005-0000-0000-000079930000}"/>
    <cellStyle name="Normal 4 3 2 4 2 3 5" xfId="24140" xr:uid="{00000000-0005-0000-0000-00007A930000}"/>
    <cellStyle name="Normal 4 3 2 4 2 3 6" xfId="42604" xr:uid="{00000000-0005-0000-0000-00007B930000}"/>
    <cellStyle name="Normal 4 3 2 4 2 4" xfId="6672" xr:uid="{00000000-0005-0000-0000-00007C930000}"/>
    <cellStyle name="Normal 4 3 2 4 2 4 2" xfId="12865" xr:uid="{00000000-0005-0000-0000-00007D930000}"/>
    <cellStyle name="Normal 4 3 2 4 2 4 2 2" xfId="31825" xr:uid="{00000000-0005-0000-0000-00007E930000}"/>
    <cellStyle name="Normal 4 3 2 4 2 4 2 3" xfId="50289" xr:uid="{00000000-0005-0000-0000-00007F930000}"/>
    <cellStyle name="Normal 4 3 2 4 2 4 3" xfId="19017" xr:uid="{00000000-0005-0000-0000-000080930000}"/>
    <cellStyle name="Normal 4 3 2 4 2 4 3 2" xfId="37977" xr:uid="{00000000-0005-0000-0000-000081930000}"/>
    <cellStyle name="Normal 4 3 2 4 2 4 3 3" xfId="56441" xr:uid="{00000000-0005-0000-0000-000082930000}"/>
    <cellStyle name="Normal 4 3 2 4 2 4 4" xfId="25672" xr:uid="{00000000-0005-0000-0000-000083930000}"/>
    <cellStyle name="Normal 4 3 2 4 2 4 5" xfId="44136" xr:uid="{00000000-0005-0000-0000-000084930000}"/>
    <cellStyle name="Normal 4 3 2 4 2 5" xfId="9799" xr:uid="{00000000-0005-0000-0000-000085930000}"/>
    <cellStyle name="Normal 4 3 2 4 2 5 2" xfId="28759" xr:uid="{00000000-0005-0000-0000-000086930000}"/>
    <cellStyle name="Normal 4 3 2 4 2 5 3" xfId="47223" xr:uid="{00000000-0005-0000-0000-000087930000}"/>
    <cellStyle name="Normal 4 3 2 4 2 6" xfId="15951" xr:uid="{00000000-0005-0000-0000-000088930000}"/>
    <cellStyle name="Normal 4 3 2 4 2 6 2" xfId="34911" xr:uid="{00000000-0005-0000-0000-000089930000}"/>
    <cellStyle name="Normal 4 3 2 4 2 6 3" xfId="53375" xr:uid="{00000000-0005-0000-0000-00008A930000}"/>
    <cellStyle name="Normal 4 3 2 4 2 7" xfId="22606" xr:uid="{00000000-0005-0000-0000-00008B930000}"/>
    <cellStyle name="Normal 4 3 2 4 2 8" xfId="41070" xr:uid="{00000000-0005-0000-0000-00008C930000}"/>
    <cellStyle name="Normal 4 3 2 4 3" xfId="4275" xr:uid="{00000000-0005-0000-0000-00008D930000}"/>
    <cellStyle name="Normal 4 3 2 4 3 2" xfId="5890" xr:uid="{00000000-0005-0000-0000-00008E930000}"/>
    <cellStyle name="Normal 4 3 2 4 3 2 2" xfId="8975" xr:uid="{00000000-0005-0000-0000-00008F930000}"/>
    <cellStyle name="Normal 4 3 2 4 3 2 2 2" xfId="15167" xr:uid="{00000000-0005-0000-0000-000090930000}"/>
    <cellStyle name="Normal 4 3 2 4 3 2 2 2 2" xfId="34127" xr:uid="{00000000-0005-0000-0000-000091930000}"/>
    <cellStyle name="Normal 4 3 2 4 3 2 2 2 3" xfId="52591" xr:uid="{00000000-0005-0000-0000-000092930000}"/>
    <cellStyle name="Normal 4 3 2 4 3 2 2 3" xfId="21319" xr:uid="{00000000-0005-0000-0000-000093930000}"/>
    <cellStyle name="Normal 4 3 2 4 3 2 2 3 2" xfId="40279" xr:uid="{00000000-0005-0000-0000-000094930000}"/>
    <cellStyle name="Normal 4 3 2 4 3 2 2 3 3" xfId="58743" xr:uid="{00000000-0005-0000-0000-000095930000}"/>
    <cellStyle name="Normal 4 3 2 4 3 2 2 4" xfId="27974" xr:uid="{00000000-0005-0000-0000-000096930000}"/>
    <cellStyle name="Normal 4 3 2 4 3 2 2 5" xfId="46438" xr:uid="{00000000-0005-0000-0000-000097930000}"/>
    <cellStyle name="Normal 4 3 2 4 3 2 3" xfId="12101" xr:uid="{00000000-0005-0000-0000-000098930000}"/>
    <cellStyle name="Normal 4 3 2 4 3 2 3 2" xfId="31061" xr:uid="{00000000-0005-0000-0000-000099930000}"/>
    <cellStyle name="Normal 4 3 2 4 3 2 3 3" xfId="49525" xr:uid="{00000000-0005-0000-0000-00009A930000}"/>
    <cellStyle name="Normal 4 3 2 4 3 2 4" xfId="18253" xr:uid="{00000000-0005-0000-0000-00009B930000}"/>
    <cellStyle name="Normal 4 3 2 4 3 2 4 2" xfId="37213" xr:uid="{00000000-0005-0000-0000-00009C930000}"/>
    <cellStyle name="Normal 4 3 2 4 3 2 4 3" xfId="55677" xr:uid="{00000000-0005-0000-0000-00009D930000}"/>
    <cellStyle name="Normal 4 3 2 4 3 2 5" xfId="24908" xr:uid="{00000000-0005-0000-0000-00009E930000}"/>
    <cellStyle name="Normal 4 3 2 4 3 2 6" xfId="43372" xr:uid="{00000000-0005-0000-0000-00009F930000}"/>
    <cellStyle name="Normal 4 3 2 4 3 3" xfId="7440" xr:uid="{00000000-0005-0000-0000-0000A0930000}"/>
    <cellStyle name="Normal 4 3 2 4 3 3 2" xfId="13633" xr:uid="{00000000-0005-0000-0000-0000A1930000}"/>
    <cellStyle name="Normal 4 3 2 4 3 3 2 2" xfId="32593" xr:uid="{00000000-0005-0000-0000-0000A2930000}"/>
    <cellStyle name="Normal 4 3 2 4 3 3 2 3" xfId="51057" xr:uid="{00000000-0005-0000-0000-0000A3930000}"/>
    <cellStyle name="Normal 4 3 2 4 3 3 3" xfId="19785" xr:uid="{00000000-0005-0000-0000-0000A4930000}"/>
    <cellStyle name="Normal 4 3 2 4 3 3 3 2" xfId="38745" xr:uid="{00000000-0005-0000-0000-0000A5930000}"/>
    <cellStyle name="Normal 4 3 2 4 3 3 3 3" xfId="57209" xr:uid="{00000000-0005-0000-0000-0000A6930000}"/>
    <cellStyle name="Normal 4 3 2 4 3 3 4" xfId="26440" xr:uid="{00000000-0005-0000-0000-0000A7930000}"/>
    <cellStyle name="Normal 4 3 2 4 3 3 5" xfId="44904" xr:uid="{00000000-0005-0000-0000-0000A8930000}"/>
    <cellStyle name="Normal 4 3 2 4 3 4" xfId="10567" xr:uid="{00000000-0005-0000-0000-0000A9930000}"/>
    <cellStyle name="Normal 4 3 2 4 3 4 2" xfId="29527" xr:uid="{00000000-0005-0000-0000-0000AA930000}"/>
    <cellStyle name="Normal 4 3 2 4 3 4 3" xfId="47991" xr:uid="{00000000-0005-0000-0000-0000AB930000}"/>
    <cellStyle name="Normal 4 3 2 4 3 5" xfId="16719" xr:uid="{00000000-0005-0000-0000-0000AC930000}"/>
    <cellStyle name="Normal 4 3 2 4 3 5 2" xfId="35679" xr:uid="{00000000-0005-0000-0000-0000AD930000}"/>
    <cellStyle name="Normal 4 3 2 4 3 5 3" xfId="54143" xr:uid="{00000000-0005-0000-0000-0000AE930000}"/>
    <cellStyle name="Normal 4 3 2 4 3 6" xfId="23374" xr:uid="{00000000-0005-0000-0000-0000AF930000}"/>
    <cellStyle name="Normal 4 3 2 4 3 7" xfId="41838" xr:uid="{00000000-0005-0000-0000-0000B0930000}"/>
    <cellStyle name="Normal 4 3 2 4 4" xfId="5108" xr:uid="{00000000-0005-0000-0000-0000B1930000}"/>
    <cellStyle name="Normal 4 3 2 4 4 2" xfId="8206" xr:uid="{00000000-0005-0000-0000-0000B2930000}"/>
    <cellStyle name="Normal 4 3 2 4 4 2 2" xfId="14398" xr:uid="{00000000-0005-0000-0000-0000B3930000}"/>
    <cellStyle name="Normal 4 3 2 4 4 2 2 2" xfId="33358" xr:uid="{00000000-0005-0000-0000-0000B4930000}"/>
    <cellStyle name="Normal 4 3 2 4 4 2 2 3" xfId="51822" xr:uid="{00000000-0005-0000-0000-0000B5930000}"/>
    <cellStyle name="Normal 4 3 2 4 4 2 3" xfId="20550" xr:uid="{00000000-0005-0000-0000-0000B6930000}"/>
    <cellStyle name="Normal 4 3 2 4 4 2 3 2" xfId="39510" xr:uid="{00000000-0005-0000-0000-0000B7930000}"/>
    <cellStyle name="Normal 4 3 2 4 4 2 3 3" xfId="57974" xr:uid="{00000000-0005-0000-0000-0000B8930000}"/>
    <cellStyle name="Normal 4 3 2 4 4 2 4" xfId="27205" xr:uid="{00000000-0005-0000-0000-0000B9930000}"/>
    <cellStyle name="Normal 4 3 2 4 4 2 5" xfId="45669" xr:uid="{00000000-0005-0000-0000-0000BA930000}"/>
    <cellStyle name="Normal 4 3 2 4 4 3" xfId="11332" xr:uid="{00000000-0005-0000-0000-0000BB930000}"/>
    <cellStyle name="Normal 4 3 2 4 4 3 2" xfId="30292" xr:uid="{00000000-0005-0000-0000-0000BC930000}"/>
    <cellStyle name="Normal 4 3 2 4 4 3 3" xfId="48756" xr:uid="{00000000-0005-0000-0000-0000BD930000}"/>
    <cellStyle name="Normal 4 3 2 4 4 4" xfId="17484" xr:uid="{00000000-0005-0000-0000-0000BE930000}"/>
    <cellStyle name="Normal 4 3 2 4 4 4 2" xfId="36444" xr:uid="{00000000-0005-0000-0000-0000BF930000}"/>
    <cellStyle name="Normal 4 3 2 4 4 4 3" xfId="54908" xr:uid="{00000000-0005-0000-0000-0000C0930000}"/>
    <cellStyle name="Normal 4 3 2 4 4 5" xfId="24139" xr:uid="{00000000-0005-0000-0000-0000C1930000}"/>
    <cellStyle name="Normal 4 3 2 4 4 6" xfId="42603" xr:uid="{00000000-0005-0000-0000-0000C2930000}"/>
    <cellStyle name="Normal 4 3 2 4 5" xfId="6671" xr:uid="{00000000-0005-0000-0000-0000C3930000}"/>
    <cellStyle name="Normal 4 3 2 4 5 2" xfId="12864" xr:uid="{00000000-0005-0000-0000-0000C4930000}"/>
    <cellStyle name="Normal 4 3 2 4 5 2 2" xfId="31824" xr:uid="{00000000-0005-0000-0000-0000C5930000}"/>
    <cellStyle name="Normal 4 3 2 4 5 2 3" xfId="50288" xr:uid="{00000000-0005-0000-0000-0000C6930000}"/>
    <cellStyle name="Normal 4 3 2 4 5 3" xfId="19016" xr:uid="{00000000-0005-0000-0000-0000C7930000}"/>
    <cellStyle name="Normal 4 3 2 4 5 3 2" xfId="37976" xr:uid="{00000000-0005-0000-0000-0000C8930000}"/>
    <cellStyle name="Normal 4 3 2 4 5 3 3" xfId="56440" xr:uid="{00000000-0005-0000-0000-0000C9930000}"/>
    <cellStyle name="Normal 4 3 2 4 5 4" xfId="25671" xr:uid="{00000000-0005-0000-0000-0000CA930000}"/>
    <cellStyle name="Normal 4 3 2 4 5 5" xfId="44135" xr:uid="{00000000-0005-0000-0000-0000CB930000}"/>
    <cellStyle name="Normal 4 3 2 4 6" xfId="9798" xr:uid="{00000000-0005-0000-0000-0000CC930000}"/>
    <cellStyle name="Normal 4 3 2 4 6 2" xfId="28758" xr:uid="{00000000-0005-0000-0000-0000CD930000}"/>
    <cellStyle name="Normal 4 3 2 4 6 3" xfId="47222" xr:uid="{00000000-0005-0000-0000-0000CE930000}"/>
    <cellStyle name="Normal 4 3 2 4 7" xfId="15950" xr:uid="{00000000-0005-0000-0000-0000CF930000}"/>
    <cellStyle name="Normal 4 3 2 4 7 2" xfId="34910" xr:uid="{00000000-0005-0000-0000-0000D0930000}"/>
    <cellStyle name="Normal 4 3 2 4 7 3" xfId="53374" xr:uid="{00000000-0005-0000-0000-0000D1930000}"/>
    <cellStyle name="Normal 4 3 2 4 8" xfId="22605" xr:uid="{00000000-0005-0000-0000-0000D2930000}"/>
    <cellStyle name="Normal 4 3 2 4 9" xfId="41069" xr:uid="{00000000-0005-0000-0000-0000D3930000}"/>
    <cellStyle name="Normal 4 3 2 5" xfId="3092" xr:uid="{00000000-0005-0000-0000-0000D4930000}"/>
    <cellStyle name="Normal 4 3 2 5 2" xfId="4277" xr:uid="{00000000-0005-0000-0000-0000D5930000}"/>
    <cellStyle name="Normal 4 3 2 5 2 2" xfId="5892" xr:uid="{00000000-0005-0000-0000-0000D6930000}"/>
    <cellStyle name="Normal 4 3 2 5 2 2 2" xfId="8977" xr:uid="{00000000-0005-0000-0000-0000D7930000}"/>
    <cellStyle name="Normal 4 3 2 5 2 2 2 2" xfId="15169" xr:uid="{00000000-0005-0000-0000-0000D8930000}"/>
    <cellStyle name="Normal 4 3 2 5 2 2 2 2 2" xfId="34129" xr:uid="{00000000-0005-0000-0000-0000D9930000}"/>
    <cellStyle name="Normal 4 3 2 5 2 2 2 2 3" xfId="52593" xr:uid="{00000000-0005-0000-0000-0000DA930000}"/>
    <cellStyle name="Normal 4 3 2 5 2 2 2 3" xfId="21321" xr:uid="{00000000-0005-0000-0000-0000DB930000}"/>
    <cellStyle name="Normal 4 3 2 5 2 2 2 3 2" xfId="40281" xr:uid="{00000000-0005-0000-0000-0000DC930000}"/>
    <cellStyle name="Normal 4 3 2 5 2 2 2 3 3" xfId="58745" xr:uid="{00000000-0005-0000-0000-0000DD930000}"/>
    <cellStyle name="Normal 4 3 2 5 2 2 2 4" xfId="27976" xr:uid="{00000000-0005-0000-0000-0000DE930000}"/>
    <cellStyle name="Normal 4 3 2 5 2 2 2 5" xfId="46440" xr:uid="{00000000-0005-0000-0000-0000DF930000}"/>
    <cellStyle name="Normal 4 3 2 5 2 2 3" xfId="12103" xr:uid="{00000000-0005-0000-0000-0000E0930000}"/>
    <cellStyle name="Normal 4 3 2 5 2 2 3 2" xfId="31063" xr:uid="{00000000-0005-0000-0000-0000E1930000}"/>
    <cellStyle name="Normal 4 3 2 5 2 2 3 3" xfId="49527" xr:uid="{00000000-0005-0000-0000-0000E2930000}"/>
    <cellStyle name="Normal 4 3 2 5 2 2 4" xfId="18255" xr:uid="{00000000-0005-0000-0000-0000E3930000}"/>
    <cellStyle name="Normal 4 3 2 5 2 2 4 2" xfId="37215" xr:uid="{00000000-0005-0000-0000-0000E4930000}"/>
    <cellStyle name="Normal 4 3 2 5 2 2 4 3" xfId="55679" xr:uid="{00000000-0005-0000-0000-0000E5930000}"/>
    <cellStyle name="Normal 4 3 2 5 2 2 5" xfId="24910" xr:uid="{00000000-0005-0000-0000-0000E6930000}"/>
    <cellStyle name="Normal 4 3 2 5 2 2 6" xfId="43374" xr:uid="{00000000-0005-0000-0000-0000E7930000}"/>
    <cellStyle name="Normal 4 3 2 5 2 3" xfId="7442" xr:uid="{00000000-0005-0000-0000-0000E8930000}"/>
    <cellStyle name="Normal 4 3 2 5 2 3 2" xfId="13635" xr:uid="{00000000-0005-0000-0000-0000E9930000}"/>
    <cellStyle name="Normal 4 3 2 5 2 3 2 2" xfId="32595" xr:uid="{00000000-0005-0000-0000-0000EA930000}"/>
    <cellStyle name="Normal 4 3 2 5 2 3 2 3" xfId="51059" xr:uid="{00000000-0005-0000-0000-0000EB930000}"/>
    <cellStyle name="Normal 4 3 2 5 2 3 3" xfId="19787" xr:uid="{00000000-0005-0000-0000-0000EC930000}"/>
    <cellStyle name="Normal 4 3 2 5 2 3 3 2" xfId="38747" xr:uid="{00000000-0005-0000-0000-0000ED930000}"/>
    <cellStyle name="Normal 4 3 2 5 2 3 3 3" xfId="57211" xr:uid="{00000000-0005-0000-0000-0000EE930000}"/>
    <cellStyle name="Normal 4 3 2 5 2 3 4" xfId="26442" xr:uid="{00000000-0005-0000-0000-0000EF930000}"/>
    <cellStyle name="Normal 4 3 2 5 2 3 5" xfId="44906" xr:uid="{00000000-0005-0000-0000-0000F0930000}"/>
    <cellStyle name="Normal 4 3 2 5 2 4" xfId="10569" xr:uid="{00000000-0005-0000-0000-0000F1930000}"/>
    <cellStyle name="Normal 4 3 2 5 2 4 2" xfId="29529" xr:uid="{00000000-0005-0000-0000-0000F2930000}"/>
    <cellStyle name="Normal 4 3 2 5 2 4 3" xfId="47993" xr:uid="{00000000-0005-0000-0000-0000F3930000}"/>
    <cellStyle name="Normal 4 3 2 5 2 5" xfId="16721" xr:uid="{00000000-0005-0000-0000-0000F4930000}"/>
    <cellStyle name="Normal 4 3 2 5 2 5 2" xfId="35681" xr:uid="{00000000-0005-0000-0000-0000F5930000}"/>
    <cellStyle name="Normal 4 3 2 5 2 5 3" xfId="54145" xr:uid="{00000000-0005-0000-0000-0000F6930000}"/>
    <cellStyle name="Normal 4 3 2 5 2 6" xfId="23376" xr:uid="{00000000-0005-0000-0000-0000F7930000}"/>
    <cellStyle name="Normal 4 3 2 5 2 7" xfId="41840" xr:uid="{00000000-0005-0000-0000-0000F8930000}"/>
    <cellStyle name="Normal 4 3 2 5 3" xfId="5110" xr:uid="{00000000-0005-0000-0000-0000F9930000}"/>
    <cellStyle name="Normal 4 3 2 5 3 2" xfId="8208" xr:uid="{00000000-0005-0000-0000-0000FA930000}"/>
    <cellStyle name="Normal 4 3 2 5 3 2 2" xfId="14400" xr:uid="{00000000-0005-0000-0000-0000FB930000}"/>
    <cellStyle name="Normal 4 3 2 5 3 2 2 2" xfId="33360" xr:uid="{00000000-0005-0000-0000-0000FC930000}"/>
    <cellStyle name="Normal 4 3 2 5 3 2 2 3" xfId="51824" xr:uid="{00000000-0005-0000-0000-0000FD930000}"/>
    <cellStyle name="Normal 4 3 2 5 3 2 3" xfId="20552" xr:uid="{00000000-0005-0000-0000-0000FE930000}"/>
    <cellStyle name="Normal 4 3 2 5 3 2 3 2" xfId="39512" xr:uid="{00000000-0005-0000-0000-0000FF930000}"/>
    <cellStyle name="Normal 4 3 2 5 3 2 3 3" xfId="57976" xr:uid="{00000000-0005-0000-0000-000000940000}"/>
    <cellStyle name="Normal 4 3 2 5 3 2 4" xfId="27207" xr:uid="{00000000-0005-0000-0000-000001940000}"/>
    <cellStyle name="Normal 4 3 2 5 3 2 5" xfId="45671" xr:uid="{00000000-0005-0000-0000-000002940000}"/>
    <cellStyle name="Normal 4 3 2 5 3 3" xfId="11334" xr:uid="{00000000-0005-0000-0000-000003940000}"/>
    <cellStyle name="Normal 4 3 2 5 3 3 2" xfId="30294" xr:uid="{00000000-0005-0000-0000-000004940000}"/>
    <cellStyle name="Normal 4 3 2 5 3 3 3" xfId="48758" xr:uid="{00000000-0005-0000-0000-000005940000}"/>
    <cellStyle name="Normal 4 3 2 5 3 4" xfId="17486" xr:uid="{00000000-0005-0000-0000-000006940000}"/>
    <cellStyle name="Normal 4 3 2 5 3 4 2" xfId="36446" xr:uid="{00000000-0005-0000-0000-000007940000}"/>
    <cellStyle name="Normal 4 3 2 5 3 4 3" xfId="54910" xr:uid="{00000000-0005-0000-0000-000008940000}"/>
    <cellStyle name="Normal 4 3 2 5 3 5" xfId="24141" xr:uid="{00000000-0005-0000-0000-000009940000}"/>
    <cellStyle name="Normal 4 3 2 5 3 6" xfId="42605" xr:uid="{00000000-0005-0000-0000-00000A940000}"/>
    <cellStyle name="Normal 4 3 2 5 4" xfId="6673" xr:uid="{00000000-0005-0000-0000-00000B940000}"/>
    <cellStyle name="Normal 4 3 2 5 4 2" xfId="12866" xr:uid="{00000000-0005-0000-0000-00000C940000}"/>
    <cellStyle name="Normal 4 3 2 5 4 2 2" xfId="31826" xr:uid="{00000000-0005-0000-0000-00000D940000}"/>
    <cellStyle name="Normal 4 3 2 5 4 2 3" xfId="50290" xr:uid="{00000000-0005-0000-0000-00000E940000}"/>
    <cellStyle name="Normal 4 3 2 5 4 3" xfId="19018" xr:uid="{00000000-0005-0000-0000-00000F940000}"/>
    <cellStyle name="Normal 4 3 2 5 4 3 2" xfId="37978" xr:uid="{00000000-0005-0000-0000-000010940000}"/>
    <cellStyle name="Normal 4 3 2 5 4 3 3" xfId="56442" xr:uid="{00000000-0005-0000-0000-000011940000}"/>
    <cellStyle name="Normal 4 3 2 5 4 4" xfId="25673" xr:uid="{00000000-0005-0000-0000-000012940000}"/>
    <cellStyle name="Normal 4 3 2 5 4 5" xfId="44137" xr:uid="{00000000-0005-0000-0000-000013940000}"/>
    <cellStyle name="Normal 4 3 2 5 5" xfId="9800" xr:uid="{00000000-0005-0000-0000-000014940000}"/>
    <cellStyle name="Normal 4 3 2 5 5 2" xfId="28760" xr:uid="{00000000-0005-0000-0000-000015940000}"/>
    <cellStyle name="Normal 4 3 2 5 5 3" xfId="47224" xr:uid="{00000000-0005-0000-0000-000016940000}"/>
    <cellStyle name="Normal 4 3 2 5 6" xfId="15952" xr:uid="{00000000-0005-0000-0000-000017940000}"/>
    <cellStyle name="Normal 4 3 2 5 6 2" xfId="34912" xr:uid="{00000000-0005-0000-0000-000018940000}"/>
    <cellStyle name="Normal 4 3 2 5 6 3" xfId="53376" xr:uid="{00000000-0005-0000-0000-000019940000}"/>
    <cellStyle name="Normal 4 3 2 5 7" xfId="22607" xr:uid="{00000000-0005-0000-0000-00001A940000}"/>
    <cellStyle name="Normal 4 3 2 5 8" xfId="41071" xr:uid="{00000000-0005-0000-0000-00001B940000}"/>
    <cellStyle name="Normal 4 3 2 6" xfId="4266" xr:uid="{00000000-0005-0000-0000-00001C940000}"/>
    <cellStyle name="Normal 4 3 2 6 2" xfId="5881" xr:uid="{00000000-0005-0000-0000-00001D940000}"/>
    <cellStyle name="Normal 4 3 2 6 2 2" xfId="8966" xr:uid="{00000000-0005-0000-0000-00001E940000}"/>
    <cellStyle name="Normal 4 3 2 6 2 2 2" xfId="15158" xr:uid="{00000000-0005-0000-0000-00001F940000}"/>
    <cellStyle name="Normal 4 3 2 6 2 2 2 2" xfId="34118" xr:uid="{00000000-0005-0000-0000-000020940000}"/>
    <cellStyle name="Normal 4 3 2 6 2 2 2 3" xfId="52582" xr:uid="{00000000-0005-0000-0000-000021940000}"/>
    <cellStyle name="Normal 4 3 2 6 2 2 3" xfId="21310" xr:uid="{00000000-0005-0000-0000-000022940000}"/>
    <cellStyle name="Normal 4 3 2 6 2 2 3 2" xfId="40270" xr:uid="{00000000-0005-0000-0000-000023940000}"/>
    <cellStyle name="Normal 4 3 2 6 2 2 3 3" xfId="58734" xr:uid="{00000000-0005-0000-0000-000024940000}"/>
    <cellStyle name="Normal 4 3 2 6 2 2 4" xfId="27965" xr:uid="{00000000-0005-0000-0000-000025940000}"/>
    <cellStyle name="Normal 4 3 2 6 2 2 5" xfId="46429" xr:uid="{00000000-0005-0000-0000-000026940000}"/>
    <cellStyle name="Normal 4 3 2 6 2 3" xfId="12092" xr:uid="{00000000-0005-0000-0000-000027940000}"/>
    <cellStyle name="Normal 4 3 2 6 2 3 2" xfId="31052" xr:uid="{00000000-0005-0000-0000-000028940000}"/>
    <cellStyle name="Normal 4 3 2 6 2 3 3" xfId="49516" xr:uid="{00000000-0005-0000-0000-000029940000}"/>
    <cellStyle name="Normal 4 3 2 6 2 4" xfId="18244" xr:uid="{00000000-0005-0000-0000-00002A940000}"/>
    <cellStyle name="Normal 4 3 2 6 2 4 2" xfId="37204" xr:uid="{00000000-0005-0000-0000-00002B940000}"/>
    <cellStyle name="Normal 4 3 2 6 2 4 3" xfId="55668" xr:uid="{00000000-0005-0000-0000-00002C940000}"/>
    <cellStyle name="Normal 4 3 2 6 2 5" xfId="24899" xr:uid="{00000000-0005-0000-0000-00002D940000}"/>
    <cellStyle name="Normal 4 3 2 6 2 6" xfId="43363" xr:uid="{00000000-0005-0000-0000-00002E940000}"/>
    <cellStyle name="Normal 4 3 2 6 3" xfId="7431" xr:uid="{00000000-0005-0000-0000-00002F940000}"/>
    <cellStyle name="Normal 4 3 2 6 3 2" xfId="13624" xr:uid="{00000000-0005-0000-0000-000030940000}"/>
    <cellStyle name="Normal 4 3 2 6 3 2 2" xfId="32584" xr:uid="{00000000-0005-0000-0000-000031940000}"/>
    <cellStyle name="Normal 4 3 2 6 3 2 3" xfId="51048" xr:uid="{00000000-0005-0000-0000-000032940000}"/>
    <cellStyle name="Normal 4 3 2 6 3 3" xfId="19776" xr:uid="{00000000-0005-0000-0000-000033940000}"/>
    <cellStyle name="Normal 4 3 2 6 3 3 2" xfId="38736" xr:uid="{00000000-0005-0000-0000-000034940000}"/>
    <cellStyle name="Normal 4 3 2 6 3 3 3" xfId="57200" xr:uid="{00000000-0005-0000-0000-000035940000}"/>
    <cellStyle name="Normal 4 3 2 6 3 4" xfId="26431" xr:uid="{00000000-0005-0000-0000-000036940000}"/>
    <cellStyle name="Normal 4 3 2 6 3 5" xfId="44895" xr:uid="{00000000-0005-0000-0000-000037940000}"/>
    <cellStyle name="Normal 4 3 2 6 4" xfId="10558" xr:uid="{00000000-0005-0000-0000-000038940000}"/>
    <cellStyle name="Normal 4 3 2 6 4 2" xfId="29518" xr:uid="{00000000-0005-0000-0000-000039940000}"/>
    <cellStyle name="Normal 4 3 2 6 4 3" xfId="47982" xr:uid="{00000000-0005-0000-0000-00003A940000}"/>
    <cellStyle name="Normal 4 3 2 6 5" xfId="16710" xr:uid="{00000000-0005-0000-0000-00003B940000}"/>
    <cellStyle name="Normal 4 3 2 6 5 2" xfId="35670" xr:uid="{00000000-0005-0000-0000-00003C940000}"/>
    <cellStyle name="Normal 4 3 2 6 5 3" xfId="54134" xr:uid="{00000000-0005-0000-0000-00003D940000}"/>
    <cellStyle name="Normal 4 3 2 6 6" xfId="23365" xr:uid="{00000000-0005-0000-0000-00003E940000}"/>
    <cellStyle name="Normal 4 3 2 6 7" xfId="41829" xr:uid="{00000000-0005-0000-0000-00003F940000}"/>
    <cellStyle name="Normal 4 3 2 7" xfId="5099" xr:uid="{00000000-0005-0000-0000-000040940000}"/>
    <cellStyle name="Normal 4 3 2 7 2" xfId="8197" xr:uid="{00000000-0005-0000-0000-000041940000}"/>
    <cellStyle name="Normal 4 3 2 7 2 2" xfId="14389" xr:uid="{00000000-0005-0000-0000-000042940000}"/>
    <cellStyle name="Normal 4 3 2 7 2 2 2" xfId="33349" xr:uid="{00000000-0005-0000-0000-000043940000}"/>
    <cellStyle name="Normal 4 3 2 7 2 2 3" xfId="51813" xr:uid="{00000000-0005-0000-0000-000044940000}"/>
    <cellStyle name="Normal 4 3 2 7 2 3" xfId="20541" xr:uid="{00000000-0005-0000-0000-000045940000}"/>
    <cellStyle name="Normal 4 3 2 7 2 3 2" xfId="39501" xr:uid="{00000000-0005-0000-0000-000046940000}"/>
    <cellStyle name="Normal 4 3 2 7 2 3 3" xfId="57965" xr:uid="{00000000-0005-0000-0000-000047940000}"/>
    <cellStyle name="Normal 4 3 2 7 2 4" xfId="27196" xr:uid="{00000000-0005-0000-0000-000048940000}"/>
    <cellStyle name="Normal 4 3 2 7 2 5" xfId="45660" xr:uid="{00000000-0005-0000-0000-000049940000}"/>
    <cellStyle name="Normal 4 3 2 7 3" xfId="11323" xr:uid="{00000000-0005-0000-0000-00004A940000}"/>
    <cellStyle name="Normal 4 3 2 7 3 2" xfId="30283" xr:uid="{00000000-0005-0000-0000-00004B940000}"/>
    <cellStyle name="Normal 4 3 2 7 3 3" xfId="48747" xr:uid="{00000000-0005-0000-0000-00004C940000}"/>
    <cellStyle name="Normal 4 3 2 7 4" xfId="17475" xr:uid="{00000000-0005-0000-0000-00004D940000}"/>
    <cellStyle name="Normal 4 3 2 7 4 2" xfId="36435" xr:uid="{00000000-0005-0000-0000-00004E940000}"/>
    <cellStyle name="Normal 4 3 2 7 4 3" xfId="54899" xr:uid="{00000000-0005-0000-0000-00004F940000}"/>
    <cellStyle name="Normal 4 3 2 7 5" xfId="24130" xr:uid="{00000000-0005-0000-0000-000050940000}"/>
    <cellStyle name="Normal 4 3 2 7 6" xfId="42594" xr:uid="{00000000-0005-0000-0000-000051940000}"/>
    <cellStyle name="Normal 4 3 2 8" xfId="6662" xr:uid="{00000000-0005-0000-0000-000052940000}"/>
    <cellStyle name="Normal 4 3 2 8 2" xfId="12855" xr:uid="{00000000-0005-0000-0000-000053940000}"/>
    <cellStyle name="Normal 4 3 2 8 2 2" xfId="31815" xr:uid="{00000000-0005-0000-0000-000054940000}"/>
    <cellStyle name="Normal 4 3 2 8 2 3" xfId="50279" xr:uid="{00000000-0005-0000-0000-000055940000}"/>
    <cellStyle name="Normal 4 3 2 8 3" xfId="19007" xr:uid="{00000000-0005-0000-0000-000056940000}"/>
    <cellStyle name="Normal 4 3 2 8 3 2" xfId="37967" xr:uid="{00000000-0005-0000-0000-000057940000}"/>
    <cellStyle name="Normal 4 3 2 8 3 3" xfId="56431" xr:uid="{00000000-0005-0000-0000-000058940000}"/>
    <cellStyle name="Normal 4 3 2 8 4" xfId="25662" xr:uid="{00000000-0005-0000-0000-000059940000}"/>
    <cellStyle name="Normal 4 3 2 8 5" xfId="44126" xr:uid="{00000000-0005-0000-0000-00005A940000}"/>
    <cellStyle name="Normal 4 3 2 9" xfId="9789" xr:uid="{00000000-0005-0000-0000-00005B940000}"/>
    <cellStyle name="Normal 4 3 2 9 2" xfId="28749" xr:uid="{00000000-0005-0000-0000-00005C940000}"/>
    <cellStyle name="Normal 4 3 2 9 3" xfId="47213" xr:uid="{00000000-0005-0000-0000-00005D940000}"/>
    <cellStyle name="Normal 4 3 3" xfId="103" xr:uid="{00000000-0005-0000-0000-00005E940000}"/>
    <cellStyle name="Normal 4 3 3 10" xfId="22093" xr:uid="{00000000-0005-0000-0000-00005F940000}"/>
    <cellStyle name="Normal 4 3 3 11" xfId="22608" xr:uid="{00000000-0005-0000-0000-000060940000}"/>
    <cellStyle name="Normal 4 3 3 12" xfId="41072" xr:uid="{00000000-0005-0000-0000-000061940000}"/>
    <cellStyle name="Normal 4 3 3 2" xfId="317" xr:uid="{00000000-0005-0000-0000-000062940000}"/>
    <cellStyle name="Normal 4 3 3 2 2" xfId="3093" xr:uid="{00000000-0005-0000-0000-000063940000}"/>
    <cellStyle name="Normal 4 3 3 2 2 2" xfId="4280" xr:uid="{00000000-0005-0000-0000-000064940000}"/>
    <cellStyle name="Normal 4 3 3 2 2 2 2" xfId="5895" xr:uid="{00000000-0005-0000-0000-000065940000}"/>
    <cellStyle name="Normal 4 3 3 2 2 2 2 2" xfId="8980" xr:uid="{00000000-0005-0000-0000-000066940000}"/>
    <cellStyle name="Normal 4 3 3 2 2 2 2 2 2" xfId="15172" xr:uid="{00000000-0005-0000-0000-000067940000}"/>
    <cellStyle name="Normal 4 3 3 2 2 2 2 2 2 2" xfId="34132" xr:uid="{00000000-0005-0000-0000-000068940000}"/>
    <cellStyle name="Normal 4 3 3 2 2 2 2 2 2 3" xfId="52596" xr:uid="{00000000-0005-0000-0000-000069940000}"/>
    <cellStyle name="Normal 4 3 3 2 2 2 2 2 3" xfId="21324" xr:uid="{00000000-0005-0000-0000-00006A940000}"/>
    <cellStyle name="Normal 4 3 3 2 2 2 2 2 3 2" xfId="40284" xr:uid="{00000000-0005-0000-0000-00006B940000}"/>
    <cellStyle name="Normal 4 3 3 2 2 2 2 2 3 3" xfId="58748" xr:uid="{00000000-0005-0000-0000-00006C940000}"/>
    <cellStyle name="Normal 4 3 3 2 2 2 2 2 4" xfId="27979" xr:uid="{00000000-0005-0000-0000-00006D940000}"/>
    <cellStyle name="Normal 4 3 3 2 2 2 2 2 5" xfId="46443" xr:uid="{00000000-0005-0000-0000-00006E940000}"/>
    <cellStyle name="Normal 4 3 3 2 2 2 2 3" xfId="12106" xr:uid="{00000000-0005-0000-0000-00006F940000}"/>
    <cellStyle name="Normal 4 3 3 2 2 2 2 3 2" xfId="31066" xr:uid="{00000000-0005-0000-0000-000070940000}"/>
    <cellStyle name="Normal 4 3 3 2 2 2 2 3 3" xfId="49530" xr:uid="{00000000-0005-0000-0000-000071940000}"/>
    <cellStyle name="Normal 4 3 3 2 2 2 2 4" xfId="18258" xr:uid="{00000000-0005-0000-0000-000072940000}"/>
    <cellStyle name="Normal 4 3 3 2 2 2 2 4 2" xfId="37218" xr:uid="{00000000-0005-0000-0000-000073940000}"/>
    <cellStyle name="Normal 4 3 3 2 2 2 2 4 3" xfId="55682" xr:uid="{00000000-0005-0000-0000-000074940000}"/>
    <cellStyle name="Normal 4 3 3 2 2 2 2 5" xfId="24913" xr:uid="{00000000-0005-0000-0000-000075940000}"/>
    <cellStyle name="Normal 4 3 3 2 2 2 2 6" xfId="43377" xr:uid="{00000000-0005-0000-0000-000076940000}"/>
    <cellStyle name="Normal 4 3 3 2 2 2 3" xfId="7445" xr:uid="{00000000-0005-0000-0000-000077940000}"/>
    <cellStyle name="Normal 4 3 3 2 2 2 3 2" xfId="13638" xr:uid="{00000000-0005-0000-0000-000078940000}"/>
    <cellStyle name="Normal 4 3 3 2 2 2 3 2 2" xfId="32598" xr:uid="{00000000-0005-0000-0000-000079940000}"/>
    <cellStyle name="Normal 4 3 3 2 2 2 3 2 3" xfId="51062" xr:uid="{00000000-0005-0000-0000-00007A940000}"/>
    <cellStyle name="Normal 4 3 3 2 2 2 3 3" xfId="19790" xr:uid="{00000000-0005-0000-0000-00007B940000}"/>
    <cellStyle name="Normal 4 3 3 2 2 2 3 3 2" xfId="38750" xr:uid="{00000000-0005-0000-0000-00007C940000}"/>
    <cellStyle name="Normal 4 3 3 2 2 2 3 3 3" xfId="57214" xr:uid="{00000000-0005-0000-0000-00007D940000}"/>
    <cellStyle name="Normal 4 3 3 2 2 2 3 4" xfId="26445" xr:uid="{00000000-0005-0000-0000-00007E940000}"/>
    <cellStyle name="Normal 4 3 3 2 2 2 3 5" xfId="44909" xr:uid="{00000000-0005-0000-0000-00007F940000}"/>
    <cellStyle name="Normal 4 3 3 2 2 2 4" xfId="10572" xr:uid="{00000000-0005-0000-0000-000080940000}"/>
    <cellStyle name="Normal 4 3 3 2 2 2 4 2" xfId="29532" xr:uid="{00000000-0005-0000-0000-000081940000}"/>
    <cellStyle name="Normal 4 3 3 2 2 2 4 3" xfId="47996" xr:uid="{00000000-0005-0000-0000-000082940000}"/>
    <cellStyle name="Normal 4 3 3 2 2 2 5" xfId="16724" xr:uid="{00000000-0005-0000-0000-000083940000}"/>
    <cellStyle name="Normal 4 3 3 2 2 2 5 2" xfId="35684" xr:uid="{00000000-0005-0000-0000-000084940000}"/>
    <cellStyle name="Normal 4 3 3 2 2 2 5 3" xfId="54148" xr:uid="{00000000-0005-0000-0000-000085940000}"/>
    <cellStyle name="Normal 4 3 3 2 2 2 6" xfId="23379" xr:uid="{00000000-0005-0000-0000-000086940000}"/>
    <cellStyle name="Normal 4 3 3 2 2 2 7" xfId="41843" xr:uid="{00000000-0005-0000-0000-000087940000}"/>
    <cellStyle name="Normal 4 3 3 2 2 3" xfId="5113" xr:uid="{00000000-0005-0000-0000-000088940000}"/>
    <cellStyle name="Normal 4 3 3 2 2 3 2" xfId="8211" xr:uid="{00000000-0005-0000-0000-000089940000}"/>
    <cellStyle name="Normal 4 3 3 2 2 3 2 2" xfId="14403" xr:uid="{00000000-0005-0000-0000-00008A940000}"/>
    <cellStyle name="Normal 4 3 3 2 2 3 2 2 2" xfId="33363" xr:uid="{00000000-0005-0000-0000-00008B940000}"/>
    <cellStyle name="Normal 4 3 3 2 2 3 2 2 3" xfId="51827" xr:uid="{00000000-0005-0000-0000-00008C940000}"/>
    <cellStyle name="Normal 4 3 3 2 2 3 2 3" xfId="20555" xr:uid="{00000000-0005-0000-0000-00008D940000}"/>
    <cellStyle name="Normal 4 3 3 2 2 3 2 3 2" xfId="39515" xr:uid="{00000000-0005-0000-0000-00008E940000}"/>
    <cellStyle name="Normal 4 3 3 2 2 3 2 3 3" xfId="57979" xr:uid="{00000000-0005-0000-0000-00008F940000}"/>
    <cellStyle name="Normal 4 3 3 2 2 3 2 4" xfId="27210" xr:uid="{00000000-0005-0000-0000-000090940000}"/>
    <cellStyle name="Normal 4 3 3 2 2 3 2 5" xfId="45674" xr:uid="{00000000-0005-0000-0000-000091940000}"/>
    <cellStyle name="Normal 4 3 3 2 2 3 3" xfId="11337" xr:uid="{00000000-0005-0000-0000-000092940000}"/>
    <cellStyle name="Normal 4 3 3 2 2 3 3 2" xfId="30297" xr:uid="{00000000-0005-0000-0000-000093940000}"/>
    <cellStyle name="Normal 4 3 3 2 2 3 3 3" xfId="48761" xr:uid="{00000000-0005-0000-0000-000094940000}"/>
    <cellStyle name="Normal 4 3 3 2 2 3 4" xfId="17489" xr:uid="{00000000-0005-0000-0000-000095940000}"/>
    <cellStyle name="Normal 4 3 3 2 2 3 4 2" xfId="36449" xr:uid="{00000000-0005-0000-0000-000096940000}"/>
    <cellStyle name="Normal 4 3 3 2 2 3 4 3" xfId="54913" xr:uid="{00000000-0005-0000-0000-000097940000}"/>
    <cellStyle name="Normal 4 3 3 2 2 3 5" xfId="24144" xr:uid="{00000000-0005-0000-0000-000098940000}"/>
    <cellStyle name="Normal 4 3 3 2 2 3 6" xfId="42608" xr:uid="{00000000-0005-0000-0000-000099940000}"/>
    <cellStyle name="Normal 4 3 3 2 2 4" xfId="6676" xr:uid="{00000000-0005-0000-0000-00009A940000}"/>
    <cellStyle name="Normal 4 3 3 2 2 4 2" xfId="12869" xr:uid="{00000000-0005-0000-0000-00009B940000}"/>
    <cellStyle name="Normal 4 3 3 2 2 4 2 2" xfId="31829" xr:uid="{00000000-0005-0000-0000-00009C940000}"/>
    <cellStyle name="Normal 4 3 3 2 2 4 2 3" xfId="50293" xr:uid="{00000000-0005-0000-0000-00009D940000}"/>
    <cellStyle name="Normal 4 3 3 2 2 4 3" xfId="19021" xr:uid="{00000000-0005-0000-0000-00009E940000}"/>
    <cellStyle name="Normal 4 3 3 2 2 4 3 2" xfId="37981" xr:uid="{00000000-0005-0000-0000-00009F940000}"/>
    <cellStyle name="Normal 4 3 3 2 2 4 3 3" xfId="56445" xr:uid="{00000000-0005-0000-0000-0000A0940000}"/>
    <cellStyle name="Normal 4 3 3 2 2 4 4" xfId="25676" xr:uid="{00000000-0005-0000-0000-0000A1940000}"/>
    <cellStyle name="Normal 4 3 3 2 2 4 5" xfId="44140" xr:uid="{00000000-0005-0000-0000-0000A2940000}"/>
    <cellStyle name="Normal 4 3 3 2 2 5" xfId="9803" xr:uid="{00000000-0005-0000-0000-0000A3940000}"/>
    <cellStyle name="Normal 4 3 3 2 2 5 2" xfId="28763" xr:uid="{00000000-0005-0000-0000-0000A4940000}"/>
    <cellStyle name="Normal 4 3 3 2 2 5 3" xfId="47227" xr:uid="{00000000-0005-0000-0000-0000A5940000}"/>
    <cellStyle name="Normal 4 3 3 2 2 6" xfId="15955" xr:uid="{00000000-0005-0000-0000-0000A6940000}"/>
    <cellStyle name="Normal 4 3 3 2 2 6 2" xfId="34915" xr:uid="{00000000-0005-0000-0000-0000A7940000}"/>
    <cellStyle name="Normal 4 3 3 2 2 6 3" xfId="53379" xr:uid="{00000000-0005-0000-0000-0000A8940000}"/>
    <cellStyle name="Normal 4 3 3 2 2 7" xfId="22610" xr:uid="{00000000-0005-0000-0000-0000A9940000}"/>
    <cellStyle name="Normal 4 3 3 2 2 8" xfId="41074" xr:uid="{00000000-0005-0000-0000-0000AA940000}"/>
    <cellStyle name="Normal 4 3 3 2 3" xfId="4279" xr:uid="{00000000-0005-0000-0000-0000AB940000}"/>
    <cellStyle name="Normal 4 3 3 2 3 2" xfId="5894" xr:uid="{00000000-0005-0000-0000-0000AC940000}"/>
    <cellStyle name="Normal 4 3 3 2 3 2 2" xfId="8979" xr:uid="{00000000-0005-0000-0000-0000AD940000}"/>
    <cellStyle name="Normal 4 3 3 2 3 2 2 2" xfId="15171" xr:uid="{00000000-0005-0000-0000-0000AE940000}"/>
    <cellStyle name="Normal 4 3 3 2 3 2 2 2 2" xfId="34131" xr:uid="{00000000-0005-0000-0000-0000AF940000}"/>
    <cellStyle name="Normal 4 3 3 2 3 2 2 2 3" xfId="52595" xr:uid="{00000000-0005-0000-0000-0000B0940000}"/>
    <cellStyle name="Normal 4 3 3 2 3 2 2 3" xfId="21323" xr:uid="{00000000-0005-0000-0000-0000B1940000}"/>
    <cellStyle name="Normal 4 3 3 2 3 2 2 3 2" xfId="40283" xr:uid="{00000000-0005-0000-0000-0000B2940000}"/>
    <cellStyle name="Normal 4 3 3 2 3 2 2 3 3" xfId="58747" xr:uid="{00000000-0005-0000-0000-0000B3940000}"/>
    <cellStyle name="Normal 4 3 3 2 3 2 2 4" xfId="27978" xr:uid="{00000000-0005-0000-0000-0000B4940000}"/>
    <cellStyle name="Normal 4 3 3 2 3 2 2 5" xfId="46442" xr:uid="{00000000-0005-0000-0000-0000B5940000}"/>
    <cellStyle name="Normal 4 3 3 2 3 2 3" xfId="12105" xr:uid="{00000000-0005-0000-0000-0000B6940000}"/>
    <cellStyle name="Normal 4 3 3 2 3 2 3 2" xfId="31065" xr:uid="{00000000-0005-0000-0000-0000B7940000}"/>
    <cellStyle name="Normal 4 3 3 2 3 2 3 3" xfId="49529" xr:uid="{00000000-0005-0000-0000-0000B8940000}"/>
    <cellStyle name="Normal 4 3 3 2 3 2 4" xfId="18257" xr:uid="{00000000-0005-0000-0000-0000B9940000}"/>
    <cellStyle name="Normal 4 3 3 2 3 2 4 2" xfId="37217" xr:uid="{00000000-0005-0000-0000-0000BA940000}"/>
    <cellStyle name="Normal 4 3 3 2 3 2 4 3" xfId="55681" xr:uid="{00000000-0005-0000-0000-0000BB940000}"/>
    <cellStyle name="Normal 4 3 3 2 3 2 5" xfId="24912" xr:uid="{00000000-0005-0000-0000-0000BC940000}"/>
    <cellStyle name="Normal 4 3 3 2 3 2 6" xfId="43376" xr:uid="{00000000-0005-0000-0000-0000BD940000}"/>
    <cellStyle name="Normal 4 3 3 2 3 3" xfId="7444" xr:uid="{00000000-0005-0000-0000-0000BE940000}"/>
    <cellStyle name="Normal 4 3 3 2 3 3 2" xfId="13637" xr:uid="{00000000-0005-0000-0000-0000BF940000}"/>
    <cellStyle name="Normal 4 3 3 2 3 3 2 2" xfId="32597" xr:uid="{00000000-0005-0000-0000-0000C0940000}"/>
    <cellStyle name="Normal 4 3 3 2 3 3 2 3" xfId="51061" xr:uid="{00000000-0005-0000-0000-0000C1940000}"/>
    <cellStyle name="Normal 4 3 3 2 3 3 3" xfId="19789" xr:uid="{00000000-0005-0000-0000-0000C2940000}"/>
    <cellStyle name="Normal 4 3 3 2 3 3 3 2" xfId="38749" xr:uid="{00000000-0005-0000-0000-0000C3940000}"/>
    <cellStyle name="Normal 4 3 3 2 3 3 3 3" xfId="57213" xr:uid="{00000000-0005-0000-0000-0000C4940000}"/>
    <cellStyle name="Normal 4 3 3 2 3 3 4" xfId="26444" xr:uid="{00000000-0005-0000-0000-0000C5940000}"/>
    <cellStyle name="Normal 4 3 3 2 3 3 5" xfId="44908" xr:uid="{00000000-0005-0000-0000-0000C6940000}"/>
    <cellStyle name="Normal 4 3 3 2 3 4" xfId="10571" xr:uid="{00000000-0005-0000-0000-0000C7940000}"/>
    <cellStyle name="Normal 4 3 3 2 3 4 2" xfId="29531" xr:uid="{00000000-0005-0000-0000-0000C8940000}"/>
    <cellStyle name="Normal 4 3 3 2 3 4 3" xfId="47995" xr:uid="{00000000-0005-0000-0000-0000C9940000}"/>
    <cellStyle name="Normal 4 3 3 2 3 5" xfId="16723" xr:uid="{00000000-0005-0000-0000-0000CA940000}"/>
    <cellStyle name="Normal 4 3 3 2 3 5 2" xfId="35683" xr:uid="{00000000-0005-0000-0000-0000CB940000}"/>
    <cellStyle name="Normal 4 3 3 2 3 5 3" xfId="54147" xr:uid="{00000000-0005-0000-0000-0000CC940000}"/>
    <cellStyle name="Normal 4 3 3 2 3 6" xfId="23378" xr:uid="{00000000-0005-0000-0000-0000CD940000}"/>
    <cellStyle name="Normal 4 3 3 2 3 7" xfId="41842" xr:uid="{00000000-0005-0000-0000-0000CE940000}"/>
    <cellStyle name="Normal 4 3 3 2 4" xfId="5112" xr:uid="{00000000-0005-0000-0000-0000CF940000}"/>
    <cellStyle name="Normal 4 3 3 2 4 2" xfId="8210" xr:uid="{00000000-0005-0000-0000-0000D0940000}"/>
    <cellStyle name="Normal 4 3 3 2 4 2 2" xfId="14402" xr:uid="{00000000-0005-0000-0000-0000D1940000}"/>
    <cellStyle name="Normal 4 3 3 2 4 2 2 2" xfId="33362" xr:uid="{00000000-0005-0000-0000-0000D2940000}"/>
    <cellStyle name="Normal 4 3 3 2 4 2 2 3" xfId="51826" xr:uid="{00000000-0005-0000-0000-0000D3940000}"/>
    <cellStyle name="Normal 4 3 3 2 4 2 3" xfId="20554" xr:uid="{00000000-0005-0000-0000-0000D4940000}"/>
    <cellStyle name="Normal 4 3 3 2 4 2 3 2" xfId="39514" xr:uid="{00000000-0005-0000-0000-0000D5940000}"/>
    <cellStyle name="Normal 4 3 3 2 4 2 3 3" xfId="57978" xr:uid="{00000000-0005-0000-0000-0000D6940000}"/>
    <cellStyle name="Normal 4 3 3 2 4 2 4" xfId="27209" xr:uid="{00000000-0005-0000-0000-0000D7940000}"/>
    <cellStyle name="Normal 4 3 3 2 4 2 5" xfId="45673" xr:uid="{00000000-0005-0000-0000-0000D8940000}"/>
    <cellStyle name="Normal 4 3 3 2 4 3" xfId="11336" xr:uid="{00000000-0005-0000-0000-0000D9940000}"/>
    <cellStyle name="Normal 4 3 3 2 4 3 2" xfId="30296" xr:uid="{00000000-0005-0000-0000-0000DA940000}"/>
    <cellStyle name="Normal 4 3 3 2 4 3 3" xfId="48760" xr:uid="{00000000-0005-0000-0000-0000DB940000}"/>
    <cellStyle name="Normal 4 3 3 2 4 4" xfId="17488" xr:uid="{00000000-0005-0000-0000-0000DC940000}"/>
    <cellStyle name="Normal 4 3 3 2 4 4 2" xfId="36448" xr:uid="{00000000-0005-0000-0000-0000DD940000}"/>
    <cellStyle name="Normal 4 3 3 2 4 4 3" xfId="54912" xr:uid="{00000000-0005-0000-0000-0000DE940000}"/>
    <cellStyle name="Normal 4 3 3 2 4 5" xfId="24143" xr:uid="{00000000-0005-0000-0000-0000DF940000}"/>
    <cellStyle name="Normal 4 3 3 2 4 6" xfId="42607" xr:uid="{00000000-0005-0000-0000-0000E0940000}"/>
    <cellStyle name="Normal 4 3 3 2 5" xfId="6675" xr:uid="{00000000-0005-0000-0000-0000E1940000}"/>
    <cellStyle name="Normal 4 3 3 2 5 2" xfId="12868" xr:uid="{00000000-0005-0000-0000-0000E2940000}"/>
    <cellStyle name="Normal 4 3 3 2 5 2 2" xfId="31828" xr:uid="{00000000-0005-0000-0000-0000E3940000}"/>
    <cellStyle name="Normal 4 3 3 2 5 2 3" xfId="50292" xr:uid="{00000000-0005-0000-0000-0000E4940000}"/>
    <cellStyle name="Normal 4 3 3 2 5 3" xfId="19020" xr:uid="{00000000-0005-0000-0000-0000E5940000}"/>
    <cellStyle name="Normal 4 3 3 2 5 3 2" xfId="37980" xr:uid="{00000000-0005-0000-0000-0000E6940000}"/>
    <cellStyle name="Normal 4 3 3 2 5 3 3" xfId="56444" xr:uid="{00000000-0005-0000-0000-0000E7940000}"/>
    <cellStyle name="Normal 4 3 3 2 5 4" xfId="25675" xr:uid="{00000000-0005-0000-0000-0000E8940000}"/>
    <cellStyle name="Normal 4 3 3 2 5 5" xfId="44139" xr:uid="{00000000-0005-0000-0000-0000E9940000}"/>
    <cellStyle name="Normal 4 3 3 2 6" xfId="9802" xr:uid="{00000000-0005-0000-0000-0000EA940000}"/>
    <cellStyle name="Normal 4 3 3 2 6 2" xfId="28762" xr:uid="{00000000-0005-0000-0000-0000EB940000}"/>
    <cellStyle name="Normal 4 3 3 2 6 3" xfId="47226" xr:uid="{00000000-0005-0000-0000-0000EC940000}"/>
    <cellStyle name="Normal 4 3 3 2 7" xfId="15954" xr:uid="{00000000-0005-0000-0000-0000ED940000}"/>
    <cellStyle name="Normal 4 3 3 2 7 2" xfId="34914" xr:uid="{00000000-0005-0000-0000-0000EE940000}"/>
    <cellStyle name="Normal 4 3 3 2 7 3" xfId="53378" xr:uid="{00000000-0005-0000-0000-0000EF940000}"/>
    <cellStyle name="Normal 4 3 3 2 8" xfId="22609" xr:uid="{00000000-0005-0000-0000-0000F0940000}"/>
    <cellStyle name="Normal 4 3 3 2 9" xfId="41073" xr:uid="{00000000-0005-0000-0000-0000F1940000}"/>
    <cellStyle name="Normal 4 3 3 3" xfId="3094" xr:uid="{00000000-0005-0000-0000-0000F2940000}"/>
    <cellStyle name="Normal 4 3 3 3 2" xfId="3095" xr:uid="{00000000-0005-0000-0000-0000F3940000}"/>
    <cellStyle name="Normal 4 3 3 3 2 2" xfId="4282" xr:uid="{00000000-0005-0000-0000-0000F4940000}"/>
    <cellStyle name="Normal 4 3 3 3 2 2 2" xfId="5897" xr:uid="{00000000-0005-0000-0000-0000F5940000}"/>
    <cellStyle name="Normal 4 3 3 3 2 2 2 2" xfId="8982" xr:uid="{00000000-0005-0000-0000-0000F6940000}"/>
    <cellStyle name="Normal 4 3 3 3 2 2 2 2 2" xfId="15174" xr:uid="{00000000-0005-0000-0000-0000F7940000}"/>
    <cellStyle name="Normal 4 3 3 3 2 2 2 2 2 2" xfId="34134" xr:uid="{00000000-0005-0000-0000-0000F8940000}"/>
    <cellStyle name="Normal 4 3 3 3 2 2 2 2 2 3" xfId="52598" xr:uid="{00000000-0005-0000-0000-0000F9940000}"/>
    <cellStyle name="Normal 4 3 3 3 2 2 2 2 3" xfId="21326" xr:uid="{00000000-0005-0000-0000-0000FA940000}"/>
    <cellStyle name="Normal 4 3 3 3 2 2 2 2 3 2" xfId="40286" xr:uid="{00000000-0005-0000-0000-0000FB940000}"/>
    <cellStyle name="Normal 4 3 3 3 2 2 2 2 3 3" xfId="58750" xr:uid="{00000000-0005-0000-0000-0000FC940000}"/>
    <cellStyle name="Normal 4 3 3 3 2 2 2 2 4" xfId="27981" xr:uid="{00000000-0005-0000-0000-0000FD940000}"/>
    <cellStyle name="Normal 4 3 3 3 2 2 2 2 5" xfId="46445" xr:uid="{00000000-0005-0000-0000-0000FE940000}"/>
    <cellStyle name="Normal 4 3 3 3 2 2 2 3" xfId="12108" xr:uid="{00000000-0005-0000-0000-0000FF940000}"/>
    <cellStyle name="Normal 4 3 3 3 2 2 2 3 2" xfId="31068" xr:uid="{00000000-0005-0000-0000-000000950000}"/>
    <cellStyle name="Normal 4 3 3 3 2 2 2 3 3" xfId="49532" xr:uid="{00000000-0005-0000-0000-000001950000}"/>
    <cellStyle name="Normal 4 3 3 3 2 2 2 4" xfId="18260" xr:uid="{00000000-0005-0000-0000-000002950000}"/>
    <cellStyle name="Normal 4 3 3 3 2 2 2 4 2" xfId="37220" xr:uid="{00000000-0005-0000-0000-000003950000}"/>
    <cellStyle name="Normal 4 3 3 3 2 2 2 4 3" xfId="55684" xr:uid="{00000000-0005-0000-0000-000004950000}"/>
    <cellStyle name="Normal 4 3 3 3 2 2 2 5" xfId="24915" xr:uid="{00000000-0005-0000-0000-000005950000}"/>
    <cellStyle name="Normal 4 3 3 3 2 2 2 6" xfId="43379" xr:uid="{00000000-0005-0000-0000-000006950000}"/>
    <cellStyle name="Normal 4 3 3 3 2 2 3" xfId="7447" xr:uid="{00000000-0005-0000-0000-000007950000}"/>
    <cellStyle name="Normal 4 3 3 3 2 2 3 2" xfId="13640" xr:uid="{00000000-0005-0000-0000-000008950000}"/>
    <cellStyle name="Normal 4 3 3 3 2 2 3 2 2" xfId="32600" xr:uid="{00000000-0005-0000-0000-000009950000}"/>
    <cellStyle name="Normal 4 3 3 3 2 2 3 2 3" xfId="51064" xr:uid="{00000000-0005-0000-0000-00000A950000}"/>
    <cellStyle name="Normal 4 3 3 3 2 2 3 3" xfId="19792" xr:uid="{00000000-0005-0000-0000-00000B950000}"/>
    <cellStyle name="Normal 4 3 3 3 2 2 3 3 2" xfId="38752" xr:uid="{00000000-0005-0000-0000-00000C950000}"/>
    <cellStyle name="Normal 4 3 3 3 2 2 3 3 3" xfId="57216" xr:uid="{00000000-0005-0000-0000-00000D950000}"/>
    <cellStyle name="Normal 4 3 3 3 2 2 3 4" xfId="26447" xr:uid="{00000000-0005-0000-0000-00000E950000}"/>
    <cellStyle name="Normal 4 3 3 3 2 2 3 5" xfId="44911" xr:uid="{00000000-0005-0000-0000-00000F950000}"/>
    <cellStyle name="Normal 4 3 3 3 2 2 4" xfId="10574" xr:uid="{00000000-0005-0000-0000-000010950000}"/>
    <cellStyle name="Normal 4 3 3 3 2 2 4 2" xfId="29534" xr:uid="{00000000-0005-0000-0000-000011950000}"/>
    <cellStyle name="Normal 4 3 3 3 2 2 4 3" xfId="47998" xr:uid="{00000000-0005-0000-0000-000012950000}"/>
    <cellStyle name="Normal 4 3 3 3 2 2 5" xfId="16726" xr:uid="{00000000-0005-0000-0000-000013950000}"/>
    <cellStyle name="Normal 4 3 3 3 2 2 5 2" xfId="35686" xr:uid="{00000000-0005-0000-0000-000014950000}"/>
    <cellStyle name="Normal 4 3 3 3 2 2 5 3" xfId="54150" xr:uid="{00000000-0005-0000-0000-000015950000}"/>
    <cellStyle name="Normal 4 3 3 3 2 2 6" xfId="23381" xr:uid="{00000000-0005-0000-0000-000016950000}"/>
    <cellStyle name="Normal 4 3 3 3 2 2 7" xfId="41845" xr:uid="{00000000-0005-0000-0000-000017950000}"/>
    <cellStyle name="Normal 4 3 3 3 2 3" xfId="5115" xr:uid="{00000000-0005-0000-0000-000018950000}"/>
    <cellStyle name="Normal 4 3 3 3 2 3 2" xfId="8213" xr:uid="{00000000-0005-0000-0000-000019950000}"/>
    <cellStyle name="Normal 4 3 3 3 2 3 2 2" xfId="14405" xr:uid="{00000000-0005-0000-0000-00001A950000}"/>
    <cellStyle name="Normal 4 3 3 3 2 3 2 2 2" xfId="33365" xr:uid="{00000000-0005-0000-0000-00001B950000}"/>
    <cellStyle name="Normal 4 3 3 3 2 3 2 2 3" xfId="51829" xr:uid="{00000000-0005-0000-0000-00001C950000}"/>
    <cellStyle name="Normal 4 3 3 3 2 3 2 3" xfId="20557" xr:uid="{00000000-0005-0000-0000-00001D950000}"/>
    <cellStyle name="Normal 4 3 3 3 2 3 2 3 2" xfId="39517" xr:uid="{00000000-0005-0000-0000-00001E950000}"/>
    <cellStyle name="Normal 4 3 3 3 2 3 2 3 3" xfId="57981" xr:uid="{00000000-0005-0000-0000-00001F950000}"/>
    <cellStyle name="Normal 4 3 3 3 2 3 2 4" xfId="27212" xr:uid="{00000000-0005-0000-0000-000020950000}"/>
    <cellStyle name="Normal 4 3 3 3 2 3 2 5" xfId="45676" xr:uid="{00000000-0005-0000-0000-000021950000}"/>
    <cellStyle name="Normal 4 3 3 3 2 3 3" xfId="11339" xr:uid="{00000000-0005-0000-0000-000022950000}"/>
    <cellStyle name="Normal 4 3 3 3 2 3 3 2" xfId="30299" xr:uid="{00000000-0005-0000-0000-000023950000}"/>
    <cellStyle name="Normal 4 3 3 3 2 3 3 3" xfId="48763" xr:uid="{00000000-0005-0000-0000-000024950000}"/>
    <cellStyle name="Normal 4 3 3 3 2 3 4" xfId="17491" xr:uid="{00000000-0005-0000-0000-000025950000}"/>
    <cellStyle name="Normal 4 3 3 3 2 3 4 2" xfId="36451" xr:uid="{00000000-0005-0000-0000-000026950000}"/>
    <cellStyle name="Normal 4 3 3 3 2 3 4 3" xfId="54915" xr:uid="{00000000-0005-0000-0000-000027950000}"/>
    <cellStyle name="Normal 4 3 3 3 2 3 5" xfId="24146" xr:uid="{00000000-0005-0000-0000-000028950000}"/>
    <cellStyle name="Normal 4 3 3 3 2 3 6" xfId="42610" xr:uid="{00000000-0005-0000-0000-000029950000}"/>
    <cellStyle name="Normal 4 3 3 3 2 4" xfId="6678" xr:uid="{00000000-0005-0000-0000-00002A950000}"/>
    <cellStyle name="Normal 4 3 3 3 2 4 2" xfId="12871" xr:uid="{00000000-0005-0000-0000-00002B950000}"/>
    <cellStyle name="Normal 4 3 3 3 2 4 2 2" xfId="31831" xr:uid="{00000000-0005-0000-0000-00002C950000}"/>
    <cellStyle name="Normal 4 3 3 3 2 4 2 3" xfId="50295" xr:uid="{00000000-0005-0000-0000-00002D950000}"/>
    <cellStyle name="Normal 4 3 3 3 2 4 3" xfId="19023" xr:uid="{00000000-0005-0000-0000-00002E950000}"/>
    <cellStyle name="Normal 4 3 3 3 2 4 3 2" xfId="37983" xr:uid="{00000000-0005-0000-0000-00002F950000}"/>
    <cellStyle name="Normal 4 3 3 3 2 4 3 3" xfId="56447" xr:uid="{00000000-0005-0000-0000-000030950000}"/>
    <cellStyle name="Normal 4 3 3 3 2 4 4" xfId="25678" xr:uid="{00000000-0005-0000-0000-000031950000}"/>
    <cellStyle name="Normal 4 3 3 3 2 4 5" xfId="44142" xr:uid="{00000000-0005-0000-0000-000032950000}"/>
    <cellStyle name="Normal 4 3 3 3 2 5" xfId="9805" xr:uid="{00000000-0005-0000-0000-000033950000}"/>
    <cellStyle name="Normal 4 3 3 3 2 5 2" xfId="28765" xr:uid="{00000000-0005-0000-0000-000034950000}"/>
    <cellStyle name="Normal 4 3 3 3 2 5 3" xfId="47229" xr:uid="{00000000-0005-0000-0000-000035950000}"/>
    <cellStyle name="Normal 4 3 3 3 2 6" xfId="15957" xr:uid="{00000000-0005-0000-0000-000036950000}"/>
    <cellStyle name="Normal 4 3 3 3 2 6 2" xfId="34917" xr:uid="{00000000-0005-0000-0000-000037950000}"/>
    <cellStyle name="Normal 4 3 3 3 2 6 3" xfId="53381" xr:uid="{00000000-0005-0000-0000-000038950000}"/>
    <cellStyle name="Normal 4 3 3 3 2 7" xfId="22612" xr:uid="{00000000-0005-0000-0000-000039950000}"/>
    <cellStyle name="Normal 4 3 3 3 2 8" xfId="41076" xr:uid="{00000000-0005-0000-0000-00003A950000}"/>
    <cellStyle name="Normal 4 3 3 3 3" xfId="4281" xr:uid="{00000000-0005-0000-0000-00003B950000}"/>
    <cellStyle name="Normal 4 3 3 3 3 2" xfId="5896" xr:uid="{00000000-0005-0000-0000-00003C950000}"/>
    <cellStyle name="Normal 4 3 3 3 3 2 2" xfId="8981" xr:uid="{00000000-0005-0000-0000-00003D950000}"/>
    <cellStyle name="Normal 4 3 3 3 3 2 2 2" xfId="15173" xr:uid="{00000000-0005-0000-0000-00003E950000}"/>
    <cellStyle name="Normal 4 3 3 3 3 2 2 2 2" xfId="34133" xr:uid="{00000000-0005-0000-0000-00003F950000}"/>
    <cellStyle name="Normal 4 3 3 3 3 2 2 2 3" xfId="52597" xr:uid="{00000000-0005-0000-0000-000040950000}"/>
    <cellStyle name="Normal 4 3 3 3 3 2 2 3" xfId="21325" xr:uid="{00000000-0005-0000-0000-000041950000}"/>
    <cellStyle name="Normal 4 3 3 3 3 2 2 3 2" xfId="40285" xr:uid="{00000000-0005-0000-0000-000042950000}"/>
    <cellStyle name="Normal 4 3 3 3 3 2 2 3 3" xfId="58749" xr:uid="{00000000-0005-0000-0000-000043950000}"/>
    <cellStyle name="Normal 4 3 3 3 3 2 2 4" xfId="27980" xr:uid="{00000000-0005-0000-0000-000044950000}"/>
    <cellStyle name="Normal 4 3 3 3 3 2 2 5" xfId="46444" xr:uid="{00000000-0005-0000-0000-000045950000}"/>
    <cellStyle name="Normal 4 3 3 3 3 2 3" xfId="12107" xr:uid="{00000000-0005-0000-0000-000046950000}"/>
    <cellStyle name="Normal 4 3 3 3 3 2 3 2" xfId="31067" xr:uid="{00000000-0005-0000-0000-000047950000}"/>
    <cellStyle name="Normal 4 3 3 3 3 2 3 3" xfId="49531" xr:uid="{00000000-0005-0000-0000-000048950000}"/>
    <cellStyle name="Normal 4 3 3 3 3 2 4" xfId="18259" xr:uid="{00000000-0005-0000-0000-000049950000}"/>
    <cellStyle name="Normal 4 3 3 3 3 2 4 2" xfId="37219" xr:uid="{00000000-0005-0000-0000-00004A950000}"/>
    <cellStyle name="Normal 4 3 3 3 3 2 4 3" xfId="55683" xr:uid="{00000000-0005-0000-0000-00004B950000}"/>
    <cellStyle name="Normal 4 3 3 3 3 2 5" xfId="24914" xr:uid="{00000000-0005-0000-0000-00004C950000}"/>
    <cellStyle name="Normal 4 3 3 3 3 2 6" xfId="43378" xr:uid="{00000000-0005-0000-0000-00004D950000}"/>
    <cellStyle name="Normal 4 3 3 3 3 3" xfId="7446" xr:uid="{00000000-0005-0000-0000-00004E950000}"/>
    <cellStyle name="Normal 4 3 3 3 3 3 2" xfId="13639" xr:uid="{00000000-0005-0000-0000-00004F950000}"/>
    <cellStyle name="Normal 4 3 3 3 3 3 2 2" xfId="32599" xr:uid="{00000000-0005-0000-0000-000050950000}"/>
    <cellStyle name="Normal 4 3 3 3 3 3 2 3" xfId="51063" xr:uid="{00000000-0005-0000-0000-000051950000}"/>
    <cellStyle name="Normal 4 3 3 3 3 3 3" xfId="19791" xr:uid="{00000000-0005-0000-0000-000052950000}"/>
    <cellStyle name="Normal 4 3 3 3 3 3 3 2" xfId="38751" xr:uid="{00000000-0005-0000-0000-000053950000}"/>
    <cellStyle name="Normal 4 3 3 3 3 3 3 3" xfId="57215" xr:uid="{00000000-0005-0000-0000-000054950000}"/>
    <cellStyle name="Normal 4 3 3 3 3 3 4" xfId="26446" xr:uid="{00000000-0005-0000-0000-000055950000}"/>
    <cellStyle name="Normal 4 3 3 3 3 3 5" xfId="44910" xr:uid="{00000000-0005-0000-0000-000056950000}"/>
    <cellStyle name="Normal 4 3 3 3 3 4" xfId="10573" xr:uid="{00000000-0005-0000-0000-000057950000}"/>
    <cellStyle name="Normal 4 3 3 3 3 4 2" xfId="29533" xr:uid="{00000000-0005-0000-0000-000058950000}"/>
    <cellStyle name="Normal 4 3 3 3 3 4 3" xfId="47997" xr:uid="{00000000-0005-0000-0000-000059950000}"/>
    <cellStyle name="Normal 4 3 3 3 3 5" xfId="16725" xr:uid="{00000000-0005-0000-0000-00005A950000}"/>
    <cellStyle name="Normal 4 3 3 3 3 5 2" xfId="35685" xr:uid="{00000000-0005-0000-0000-00005B950000}"/>
    <cellStyle name="Normal 4 3 3 3 3 5 3" xfId="54149" xr:uid="{00000000-0005-0000-0000-00005C950000}"/>
    <cellStyle name="Normal 4 3 3 3 3 6" xfId="23380" xr:uid="{00000000-0005-0000-0000-00005D950000}"/>
    <cellStyle name="Normal 4 3 3 3 3 7" xfId="41844" xr:uid="{00000000-0005-0000-0000-00005E950000}"/>
    <cellStyle name="Normal 4 3 3 3 4" xfId="5114" xr:uid="{00000000-0005-0000-0000-00005F950000}"/>
    <cellStyle name="Normal 4 3 3 3 4 2" xfId="8212" xr:uid="{00000000-0005-0000-0000-000060950000}"/>
    <cellStyle name="Normal 4 3 3 3 4 2 2" xfId="14404" xr:uid="{00000000-0005-0000-0000-000061950000}"/>
    <cellStyle name="Normal 4 3 3 3 4 2 2 2" xfId="33364" xr:uid="{00000000-0005-0000-0000-000062950000}"/>
    <cellStyle name="Normal 4 3 3 3 4 2 2 3" xfId="51828" xr:uid="{00000000-0005-0000-0000-000063950000}"/>
    <cellStyle name="Normal 4 3 3 3 4 2 3" xfId="20556" xr:uid="{00000000-0005-0000-0000-000064950000}"/>
    <cellStyle name="Normal 4 3 3 3 4 2 3 2" xfId="39516" xr:uid="{00000000-0005-0000-0000-000065950000}"/>
    <cellStyle name="Normal 4 3 3 3 4 2 3 3" xfId="57980" xr:uid="{00000000-0005-0000-0000-000066950000}"/>
    <cellStyle name="Normal 4 3 3 3 4 2 4" xfId="27211" xr:uid="{00000000-0005-0000-0000-000067950000}"/>
    <cellStyle name="Normal 4 3 3 3 4 2 5" xfId="45675" xr:uid="{00000000-0005-0000-0000-000068950000}"/>
    <cellStyle name="Normal 4 3 3 3 4 3" xfId="11338" xr:uid="{00000000-0005-0000-0000-000069950000}"/>
    <cellStyle name="Normal 4 3 3 3 4 3 2" xfId="30298" xr:uid="{00000000-0005-0000-0000-00006A950000}"/>
    <cellStyle name="Normal 4 3 3 3 4 3 3" xfId="48762" xr:uid="{00000000-0005-0000-0000-00006B950000}"/>
    <cellStyle name="Normal 4 3 3 3 4 4" xfId="17490" xr:uid="{00000000-0005-0000-0000-00006C950000}"/>
    <cellStyle name="Normal 4 3 3 3 4 4 2" xfId="36450" xr:uid="{00000000-0005-0000-0000-00006D950000}"/>
    <cellStyle name="Normal 4 3 3 3 4 4 3" xfId="54914" xr:uid="{00000000-0005-0000-0000-00006E950000}"/>
    <cellStyle name="Normal 4 3 3 3 4 5" xfId="24145" xr:uid="{00000000-0005-0000-0000-00006F950000}"/>
    <cellStyle name="Normal 4 3 3 3 4 6" xfId="42609" xr:uid="{00000000-0005-0000-0000-000070950000}"/>
    <cellStyle name="Normal 4 3 3 3 5" xfId="6677" xr:uid="{00000000-0005-0000-0000-000071950000}"/>
    <cellStyle name="Normal 4 3 3 3 5 2" xfId="12870" xr:uid="{00000000-0005-0000-0000-000072950000}"/>
    <cellStyle name="Normal 4 3 3 3 5 2 2" xfId="31830" xr:uid="{00000000-0005-0000-0000-000073950000}"/>
    <cellStyle name="Normal 4 3 3 3 5 2 3" xfId="50294" xr:uid="{00000000-0005-0000-0000-000074950000}"/>
    <cellStyle name="Normal 4 3 3 3 5 3" xfId="19022" xr:uid="{00000000-0005-0000-0000-000075950000}"/>
    <cellStyle name="Normal 4 3 3 3 5 3 2" xfId="37982" xr:uid="{00000000-0005-0000-0000-000076950000}"/>
    <cellStyle name="Normal 4 3 3 3 5 3 3" xfId="56446" xr:uid="{00000000-0005-0000-0000-000077950000}"/>
    <cellStyle name="Normal 4 3 3 3 5 4" xfId="25677" xr:uid="{00000000-0005-0000-0000-000078950000}"/>
    <cellStyle name="Normal 4 3 3 3 5 5" xfId="44141" xr:uid="{00000000-0005-0000-0000-000079950000}"/>
    <cellStyle name="Normal 4 3 3 3 6" xfId="9804" xr:uid="{00000000-0005-0000-0000-00007A950000}"/>
    <cellStyle name="Normal 4 3 3 3 6 2" xfId="28764" xr:uid="{00000000-0005-0000-0000-00007B950000}"/>
    <cellStyle name="Normal 4 3 3 3 6 3" xfId="47228" xr:uid="{00000000-0005-0000-0000-00007C950000}"/>
    <cellStyle name="Normal 4 3 3 3 7" xfId="15956" xr:uid="{00000000-0005-0000-0000-00007D950000}"/>
    <cellStyle name="Normal 4 3 3 3 7 2" xfId="34916" xr:uid="{00000000-0005-0000-0000-00007E950000}"/>
    <cellStyle name="Normal 4 3 3 3 7 3" xfId="53380" xr:uid="{00000000-0005-0000-0000-00007F950000}"/>
    <cellStyle name="Normal 4 3 3 3 8" xfId="22611" xr:uid="{00000000-0005-0000-0000-000080950000}"/>
    <cellStyle name="Normal 4 3 3 3 9" xfId="41075" xr:uid="{00000000-0005-0000-0000-000081950000}"/>
    <cellStyle name="Normal 4 3 3 4" xfId="3096" xr:uid="{00000000-0005-0000-0000-000082950000}"/>
    <cellStyle name="Normal 4 3 3 4 2" xfId="4283" xr:uid="{00000000-0005-0000-0000-000083950000}"/>
    <cellStyle name="Normal 4 3 3 4 2 2" xfId="5898" xr:uid="{00000000-0005-0000-0000-000084950000}"/>
    <cellStyle name="Normal 4 3 3 4 2 2 2" xfId="8983" xr:uid="{00000000-0005-0000-0000-000085950000}"/>
    <cellStyle name="Normal 4 3 3 4 2 2 2 2" xfId="15175" xr:uid="{00000000-0005-0000-0000-000086950000}"/>
    <cellStyle name="Normal 4 3 3 4 2 2 2 2 2" xfId="34135" xr:uid="{00000000-0005-0000-0000-000087950000}"/>
    <cellStyle name="Normal 4 3 3 4 2 2 2 2 3" xfId="52599" xr:uid="{00000000-0005-0000-0000-000088950000}"/>
    <cellStyle name="Normal 4 3 3 4 2 2 2 3" xfId="21327" xr:uid="{00000000-0005-0000-0000-000089950000}"/>
    <cellStyle name="Normal 4 3 3 4 2 2 2 3 2" xfId="40287" xr:uid="{00000000-0005-0000-0000-00008A950000}"/>
    <cellStyle name="Normal 4 3 3 4 2 2 2 3 3" xfId="58751" xr:uid="{00000000-0005-0000-0000-00008B950000}"/>
    <cellStyle name="Normal 4 3 3 4 2 2 2 4" xfId="27982" xr:uid="{00000000-0005-0000-0000-00008C950000}"/>
    <cellStyle name="Normal 4 3 3 4 2 2 2 5" xfId="46446" xr:uid="{00000000-0005-0000-0000-00008D950000}"/>
    <cellStyle name="Normal 4 3 3 4 2 2 3" xfId="12109" xr:uid="{00000000-0005-0000-0000-00008E950000}"/>
    <cellStyle name="Normal 4 3 3 4 2 2 3 2" xfId="31069" xr:uid="{00000000-0005-0000-0000-00008F950000}"/>
    <cellStyle name="Normal 4 3 3 4 2 2 3 3" xfId="49533" xr:uid="{00000000-0005-0000-0000-000090950000}"/>
    <cellStyle name="Normal 4 3 3 4 2 2 4" xfId="18261" xr:uid="{00000000-0005-0000-0000-000091950000}"/>
    <cellStyle name="Normal 4 3 3 4 2 2 4 2" xfId="37221" xr:uid="{00000000-0005-0000-0000-000092950000}"/>
    <cellStyle name="Normal 4 3 3 4 2 2 4 3" xfId="55685" xr:uid="{00000000-0005-0000-0000-000093950000}"/>
    <cellStyle name="Normal 4 3 3 4 2 2 5" xfId="24916" xr:uid="{00000000-0005-0000-0000-000094950000}"/>
    <cellStyle name="Normal 4 3 3 4 2 2 6" xfId="43380" xr:uid="{00000000-0005-0000-0000-000095950000}"/>
    <cellStyle name="Normal 4 3 3 4 2 3" xfId="7448" xr:uid="{00000000-0005-0000-0000-000096950000}"/>
    <cellStyle name="Normal 4 3 3 4 2 3 2" xfId="13641" xr:uid="{00000000-0005-0000-0000-000097950000}"/>
    <cellStyle name="Normal 4 3 3 4 2 3 2 2" xfId="32601" xr:uid="{00000000-0005-0000-0000-000098950000}"/>
    <cellStyle name="Normal 4 3 3 4 2 3 2 3" xfId="51065" xr:uid="{00000000-0005-0000-0000-000099950000}"/>
    <cellStyle name="Normal 4 3 3 4 2 3 3" xfId="19793" xr:uid="{00000000-0005-0000-0000-00009A950000}"/>
    <cellStyle name="Normal 4 3 3 4 2 3 3 2" xfId="38753" xr:uid="{00000000-0005-0000-0000-00009B950000}"/>
    <cellStyle name="Normal 4 3 3 4 2 3 3 3" xfId="57217" xr:uid="{00000000-0005-0000-0000-00009C950000}"/>
    <cellStyle name="Normal 4 3 3 4 2 3 4" xfId="26448" xr:uid="{00000000-0005-0000-0000-00009D950000}"/>
    <cellStyle name="Normal 4 3 3 4 2 3 5" xfId="44912" xr:uid="{00000000-0005-0000-0000-00009E950000}"/>
    <cellStyle name="Normal 4 3 3 4 2 4" xfId="10575" xr:uid="{00000000-0005-0000-0000-00009F950000}"/>
    <cellStyle name="Normal 4 3 3 4 2 4 2" xfId="29535" xr:uid="{00000000-0005-0000-0000-0000A0950000}"/>
    <cellStyle name="Normal 4 3 3 4 2 4 3" xfId="47999" xr:uid="{00000000-0005-0000-0000-0000A1950000}"/>
    <cellStyle name="Normal 4 3 3 4 2 5" xfId="16727" xr:uid="{00000000-0005-0000-0000-0000A2950000}"/>
    <cellStyle name="Normal 4 3 3 4 2 5 2" xfId="35687" xr:uid="{00000000-0005-0000-0000-0000A3950000}"/>
    <cellStyle name="Normal 4 3 3 4 2 5 3" xfId="54151" xr:uid="{00000000-0005-0000-0000-0000A4950000}"/>
    <cellStyle name="Normal 4 3 3 4 2 6" xfId="23382" xr:uid="{00000000-0005-0000-0000-0000A5950000}"/>
    <cellStyle name="Normal 4 3 3 4 2 7" xfId="41846" xr:uid="{00000000-0005-0000-0000-0000A6950000}"/>
    <cellStyle name="Normal 4 3 3 4 3" xfId="5116" xr:uid="{00000000-0005-0000-0000-0000A7950000}"/>
    <cellStyle name="Normal 4 3 3 4 3 2" xfId="8214" xr:uid="{00000000-0005-0000-0000-0000A8950000}"/>
    <cellStyle name="Normal 4 3 3 4 3 2 2" xfId="14406" xr:uid="{00000000-0005-0000-0000-0000A9950000}"/>
    <cellStyle name="Normal 4 3 3 4 3 2 2 2" xfId="33366" xr:uid="{00000000-0005-0000-0000-0000AA950000}"/>
    <cellStyle name="Normal 4 3 3 4 3 2 2 3" xfId="51830" xr:uid="{00000000-0005-0000-0000-0000AB950000}"/>
    <cellStyle name="Normal 4 3 3 4 3 2 3" xfId="20558" xr:uid="{00000000-0005-0000-0000-0000AC950000}"/>
    <cellStyle name="Normal 4 3 3 4 3 2 3 2" xfId="39518" xr:uid="{00000000-0005-0000-0000-0000AD950000}"/>
    <cellStyle name="Normal 4 3 3 4 3 2 3 3" xfId="57982" xr:uid="{00000000-0005-0000-0000-0000AE950000}"/>
    <cellStyle name="Normal 4 3 3 4 3 2 4" xfId="27213" xr:uid="{00000000-0005-0000-0000-0000AF950000}"/>
    <cellStyle name="Normal 4 3 3 4 3 2 5" xfId="45677" xr:uid="{00000000-0005-0000-0000-0000B0950000}"/>
    <cellStyle name="Normal 4 3 3 4 3 3" xfId="11340" xr:uid="{00000000-0005-0000-0000-0000B1950000}"/>
    <cellStyle name="Normal 4 3 3 4 3 3 2" xfId="30300" xr:uid="{00000000-0005-0000-0000-0000B2950000}"/>
    <cellStyle name="Normal 4 3 3 4 3 3 3" xfId="48764" xr:uid="{00000000-0005-0000-0000-0000B3950000}"/>
    <cellStyle name="Normal 4 3 3 4 3 4" xfId="17492" xr:uid="{00000000-0005-0000-0000-0000B4950000}"/>
    <cellStyle name="Normal 4 3 3 4 3 4 2" xfId="36452" xr:uid="{00000000-0005-0000-0000-0000B5950000}"/>
    <cellStyle name="Normal 4 3 3 4 3 4 3" xfId="54916" xr:uid="{00000000-0005-0000-0000-0000B6950000}"/>
    <cellStyle name="Normal 4 3 3 4 3 5" xfId="24147" xr:uid="{00000000-0005-0000-0000-0000B7950000}"/>
    <cellStyle name="Normal 4 3 3 4 3 6" xfId="42611" xr:uid="{00000000-0005-0000-0000-0000B8950000}"/>
    <cellStyle name="Normal 4 3 3 4 4" xfId="6679" xr:uid="{00000000-0005-0000-0000-0000B9950000}"/>
    <cellStyle name="Normal 4 3 3 4 4 2" xfId="12872" xr:uid="{00000000-0005-0000-0000-0000BA950000}"/>
    <cellStyle name="Normal 4 3 3 4 4 2 2" xfId="31832" xr:uid="{00000000-0005-0000-0000-0000BB950000}"/>
    <cellStyle name="Normal 4 3 3 4 4 2 3" xfId="50296" xr:uid="{00000000-0005-0000-0000-0000BC950000}"/>
    <cellStyle name="Normal 4 3 3 4 4 3" xfId="19024" xr:uid="{00000000-0005-0000-0000-0000BD950000}"/>
    <cellStyle name="Normal 4 3 3 4 4 3 2" xfId="37984" xr:uid="{00000000-0005-0000-0000-0000BE950000}"/>
    <cellStyle name="Normal 4 3 3 4 4 3 3" xfId="56448" xr:uid="{00000000-0005-0000-0000-0000BF950000}"/>
    <cellStyle name="Normal 4 3 3 4 4 4" xfId="25679" xr:uid="{00000000-0005-0000-0000-0000C0950000}"/>
    <cellStyle name="Normal 4 3 3 4 4 5" xfId="44143" xr:uid="{00000000-0005-0000-0000-0000C1950000}"/>
    <cellStyle name="Normal 4 3 3 4 5" xfId="9806" xr:uid="{00000000-0005-0000-0000-0000C2950000}"/>
    <cellStyle name="Normal 4 3 3 4 5 2" xfId="28766" xr:uid="{00000000-0005-0000-0000-0000C3950000}"/>
    <cellStyle name="Normal 4 3 3 4 5 3" xfId="47230" xr:uid="{00000000-0005-0000-0000-0000C4950000}"/>
    <cellStyle name="Normal 4 3 3 4 6" xfId="15958" xr:uid="{00000000-0005-0000-0000-0000C5950000}"/>
    <cellStyle name="Normal 4 3 3 4 6 2" xfId="34918" xr:uid="{00000000-0005-0000-0000-0000C6950000}"/>
    <cellStyle name="Normal 4 3 3 4 6 3" xfId="53382" xr:uid="{00000000-0005-0000-0000-0000C7950000}"/>
    <cellStyle name="Normal 4 3 3 4 7" xfId="22613" xr:uid="{00000000-0005-0000-0000-0000C8950000}"/>
    <cellStyle name="Normal 4 3 3 4 8" xfId="41077" xr:uid="{00000000-0005-0000-0000-0000C9950000}"/>
    <cellStyle name="Normal 4 3 3 5" xfId="4278" xr:uid="{00000000-0005-0000-0000-0000CA950000}"/>
    <cellStyle name="Normal 4 3 3 5 2" xfId="5893" xr:uid="{00000000-0005-0000-0000-0000CB950000}"/>
    <cellStyle name="Normal 4 3 3 5 2 2" xfId="8978" xr:uid="{00000000-0005-0000-0000-0000CC950000}"/>
    <cellStyle name="Normal 4 3 3 5 2 2 2" xfId="15170" xr:uid="{00000000-0005-0000-0000-0000CD950000}"/>
    <cellStyle name="Normal 4 3 3 5 2 2 2 2" xfId="34130" xr:uid="{00000000-0005-0000-0000-0000CE950000}"/>
    <cellStyle name="Normal 4 3 3 5 2 2 2 3" xfId="52594" xr:uid="{00000000-0005-0000-0000-0000CF950000}"/>
    <cellStyle name="Normal 4 3 3 5 2 2 3" xfId="21322" xr:uid="{00000000-0005-0000-0000-0000D0950000}"/>
    <cellStyle name="Normal 4 3 3 5 2 2 3 2" xfId="40282" xr:uid="{00000000-0005-0000-0000-0000D1950000}"/>
    <cellStyle name="Normal 4 3 3 5 2 2 3 3" xfId="58746" xr:uid="{00000000-0005-0000-0000-0000D2950000}"/>
    <cellStyle name="Normal 4 3 3 5 2 2 4" xfId="27977" xr:uid="{00000000-0005-0000-0000-0000D3950000}"/>
    <cellStyle name="Normal 4 3 3 5 2 2 5" xfId="46441" xr:uid="{00000000-0005-0000-0000-0000D4950000}"/>
    <cellStyle name="Normal 4 3 3 5 2 3" xfId="12104" xr:uid="{00000000-0005-0000-0000-0000D5950000}"/>
    <cellStyle name="Normal 4 3 3 5 2 3 2" xfId="31064" xr:uid="{00000000-0005-0000-0000-0000D6950000}"/>
    <cellStyle name="Normal 4 3 3 5 2 3 3" xfId="49528" xr:uid="{00000000-0005-0000-0000-0000D7950000}"/>
    <cellStyle name="Normal 4 3 3 5 2 4" xfId="18256" xr:uid="{00000000-0005-0000-0000-0000D8950000}"/>
    <cellStyle name="Normal 4 3 3 5 2 4 2" xfId="37216" xr:uid="{00000000-0005-0000-0000-0000D9950000}"/>
    <cellStyle name="Normal 4 3 3 5 2 4 3" xfId="55680" xr:uid="{00000000-0005-0000-0000-0000DA950000}"/>
    <cellStyle name="Normal 4 3 3 5 2 5" xfId="24911" xr:uid="{00000000-0005-0000-0000-0000DB950000}"/>
    <cellStyle name="Normal 4 3 3 5 2 6" xfId="43375" xr:uid="{00000000-0005-0000-0000-0000DC950000}"/>
    <cellStyle name="Normal 4 3 3 5 3" xfId="7443" xr:uid="{00000000-0005-0000-0000-0000DD950000}"/>
    <cellStyle name="Normal 4 3 3 5 3 2" xfId="13636" xr:uid="{00000000-0005-0000-0000-0000DE950000}"/>
    <cellStyle name="Normal 4 3 3 5 3 2 2" xfId="32596" xr:uid="{00000000-0005-0000-0000-0000DF950000}"/>
    <cellStyle name="Normal 4 3 3 5 3 2 3" xfId="51060" xr:uid="{00000000-0005-0000-0000-0000E0950000}"/>
    <cellStyle name="Normal 4 3 3 5 3 3" xfId="19788" xr:uid="{00000000-0005-0000-0000-0000E1950000}"/>
    <cellStyle name="Normal 4 3 3 5 3 3 2" xfId="38748" xr:uid="{00000000-0005-0000-0000-0000E2950000}"/>
    <cellStyle name="Normal 4 3 3 5 3 3 3" xfId="57212" xr:uid="{00000000-0005-0000-0000-0000E3950000}"/>
    <cellStyle name="Normal 4 3 3 5 3 4" xfId="26443" xr:uid="{00000000-0005-0000-0000-0000E4950000}"/>
    <cellStyle name="Normal 4 3 3 5 3 5" xfId="44907" xr:uid="{00000000-0005-0000-0000-0000E5950000}"/>
    <cellStyle name="Normal 4 3 3 5 4" xfId="10570" xr:uid="{00000000-0005-0000-0000-0000E6950000}"/>
    <cellStyle name="Normal 4 3 3 5 4 2" xfId="29530" xr:uid="{00000000-0005-0000-0000-0000E7950000}"/>
    <cellStyle name="Normal 4 3 3 5 4 3" xfId="47994" xr:uid="{00000000-0005-0000-0000-0000E8950000}"/>
    <cellStyle name="Normal 4 3 3 5 5" xfId="16722" xr:uid="{00000000-0005-0000-0000-0000E9950000}"/>
    <cellStyle name="Normal 4 3 3 5 5 2" xfId="35682" xr:uid="{00000000-0005-0000-0000-0000EA950000}"/>
    <cellStyle name="Normal 4 3 3 5 5 3" xfId="54146" xr:uid="{00000000-0005-0000-0000-0000EB950000}"/>
    <cellStyle name="Normal 4 3 3 5 6" xfId="23377" xr:uid="{00000000-0005-0000-0000-0000EC950000}"/>
    <cellStyle name="Normal 4 3 3 5 7" xfId="41841" xr:uid="{00000000-0005-0000-0000-0000ED950000}"/>
    <cellStyle name="Normal 4 3 3 6" xfId="5111" xr:uid="{00000000-0005-0000-0000-0000EE950000}"/>
    <cellStyle name="Normal 4 3 3 6 2" xfId="8209" xr:uid="{00000000-0005-0000-0000-0000EF950000}"/>
    <cellStyle name="Normal 4 3 3 6 2 2" xfId="14401" xr:uid="{00000000-0005-0000-0000-0000F0950000}"/>
    <cellStyle name="Normal 4 3 3 6 2 2 2" xfId="33361" xr:uid="{00000000-0005-0000-0000-0000F1950000}"/>
    <cellStyle name="Normal 4 3 3 6 2 2 3" xfId="51825" xr:uid="{00000000-0005-0000-0000-0000F2950000}"/>
    <cellStyle name="Normal 4 3 3 6 2 3" xfId="20553" xr:uid="{00000000-0005-0000-0000-0000F3950000}"/>
    <cellStyle name="Normal 4 3 3 6 2 3 2" xfId="39513" xr:uid="{00000000-0005-0000-0000-0000F4950000}"/>
    <cellStyle name="Normal 4 3 3 6 2 3 3" xfId="57977" xr:uid="{00000000-0005-0000-0000-0000F5950000}"/>
    <cellStyle name="Normal 4 3 3 6 2 4" xfId="27208" xr:uid="{00000000-0005-0000-0000-0000F6950000}"/>
    <cellStyle name="Normal 4 3 3 6 2 5" xfId="45672" xr:uid="{00000000-0005-0000-0000-0000F7950000}"/>
    <cellStyle name="Normal 4 3 3 6 3" xfId="11335" xr:uid="{00000000-0005-0000-0000-0000F8950000}"/>
    <cellStyle name="Normal 4 3 3 6 3 2" xfId="30295" xr:uid="{00000000-0005-0000-0000-0000F9950000}"/>
    <cellStyle name="Normal 4 3 3 6 3 3" xfId="48759" xr:uid="{00000000-0005-0000-0000-0000FA950000}"/>
    <cellStyle name="Normal 4 3 3 6 4" xfId="17487" xr:uid="{00000000-0005-0000-0000-0000FB950000}"/>
    <cellStyle name="Normal 4 3 3 6 4 2" xfId="36447" xr:uid="{00000000-0005-0000-0000-0000FC950000}"/>
    <cellStyle name="Normal 4 3 3 6 4 3" xfId="54911" xr:uid="{00000000-0005-0000-0000-0000FD950000}"/>
    <cellStyle name="Normal 4 3 3 6 5" xfId="24142" xr:uid="{00000000-0005-0000-0000-0000FE950000}"/>
    <cellStyle name="Normal 4 3 3 6 6" xfId="42606" xr:uid="{00000000-0005-0000-0000-0000FF950000}"/>
    <cellStyle name="Normal 4 3 3 7" xfId="6674" xr:uid="{00000000-0005-0000-0000-000000960000}"/>
    <cellStyle name="Normal 4 3 3 7 2" xfId="12867" xr:uid="{00000000-0005-0000-0000-000001960000}"/>
    <cellStyle name="Normal 4 3 3 7 2 2" xfId="31827" xr:uid="{00000000-0005-0000-0000-000002960000}"/>
    <cellStyle name="Normal 4 3 3 7 2 3" xfId="50291" xr:uid="{00000000-0005-0000-0000-000003960000}"/>
    <cellStyle name="Normal 4 3 3 7 3" xfId="19019" xr:uid="{00000000-0005-0000-0000-000004960000}"/>
    <cellStyle name="Normal 4 3 3 7 3 2" xfId="37979" xr:uid="{00000000-0005-0000-0000-000005960000}"/>
    <cellStyle name="Normal 4 3 3 7 3 3" xfId="56443" xr:uid="{00000000-0005-0000-0000-000006960000}"/>
    <cellStyle name="Normal 4 3 3 7 4" xfId="25674" xr:uid="{00000000-0005-0000-0000-000007960000}"/>
    <cellStyle name="Normal 4 3 3 7 5" xfId="44138" xr:uid="{00000000-0005-0000-0000-000008960000}"/>
    <cellStyle name="Normal 4 3 3 8" xfId="9801" xr:uid="{00000000-0005-0000-0000-000009960000}"/>
    <cellStyle name="Normal 4 3 3 8 2" xfId="28761" xr:uid="{00000000-0005-0000-0000-00000A960000}"/>
    <cellStyle name="Normal 4 3 3 8 3" xfId="47225" xr:uid="{00000000-0005-0000-0000-00000B960000}"/>
    <cellStyle name="Normal 4 3 3 9" xfId="15953" xr:uid="{00000000-0005-0000-0000-00000C960000}"/>
    <cellStyle name="Normal 4 3 3 9 2" xfId="34913" xr:uid="{00000000-0005-0000-0000-00000D960000}"/>
    <cellStyle name="Normal 4 3 3 9 3" xfId="53377" xr:uid="{00000000-0005-0000-0000-00000E960000}"/>
    <cellStyle name="Normal 4 3 4" xfId="315" xr:uid="{00000000-0005-0000-0000-00000F960000}"/>
    <cellStyle name="Normal 4 3 4 2" xfId="3097" xr:uid="{00000000-0005-0000-0000-000010960000}"/>
    <cellStyle name="Normal 4 3 4 2 2" xfId="4285" xr:uid="{00000000-0005-0000-0000-000011960000}"/>
    <cellStyle name="Normal 4 3 4 2 2 2" xfId="5900" xr:uid="{00000000-0005-0000-0000-000012960000}"/>
    <cellStyle name="Normal 4 3 4 2 2 2 2" xfId="8985" xr:uid="{00000000-0005-0000-0000-000013960000}"/>
    <cellStyle name="Normal 4 3 4 2 2 2 2 2" xfId="15177" xr:uid="{00000000-0005-0000-0000-000014960000}"/>
    <cellStyle name="Normal 4 3 4 2 2 2 2 2 2" xfId="34137" xr:uid="{00000000-0005-0000-0000-000015960000}"/>
    <cellStyle name="Normal 4 3 4 2 2 2 2 2 3" xfId="52601" xr:uid="{00000000-0005-0000-0000-000016960000}"/>
    <cellStyle name="Normal 4 3 4 2 2 2 2 3" xfId="21329" xr:uid="{00000000-0005-0000-0000-000017960000}"/>
    <cellStyle name="Normal 4 3 4 2 2 2 2 3 2" xfId="40289" xr:uid="{00000000-0005-0000-0000-000018960000}"/>
    <cellStyle name="Normal 4 3 4 2 2 2 2 3 3" xfId="58753" xr:uid="{00000000-0005-0000-0000-000019960000}"/>
    <cellStyle name="Normal 4 3 4 2 2 2 2 4" xfId="27984" xr:uid="{00000000-0005-0000-0000-00001A960000}"/>
    <cellStyle name="Normal 4 3 4 2 2 2 2 5" xfId="46448" xr:uid="{00000000-0005-0000-0000-00001B960000}"/>
    <cellStyle name="Normal 4 3 4 2 2 2 3" xfId="12111" xr:uid="{00000000-0005-0000-0000-00001C960000}"/>
    <cellStyle name="Normal 4 3 4 2 2 2 3 2" xfId="31071" xr:uid="{00000000-0005-0000-0000-00001D960000}"/>
    <cellStyle name="Normal 4 3 4 2 2 2 3 3" xfId="49535" xr:uid="{00000000-0005-0000-0000-00001E960000}"/>
    <cellStyle name="Normal 4 3 4 2 2 2 4" xfId="18263" xr:uid="{00000000-0005-0000-0000-00001F960000}"/>
    <cellStyle name="Normal 4 3 4 2 2 2 4 2" xfId="37223" xr:uid="{00000000-0005-0000-0000-000020960000}"/>
    <cellStyle name="Normal 4 3 4 2 2 2 4 3" xfId="55687" xr:uid="{00000000-0005-0000-0000-000021960000}"/>
    <cellStyle name="Normal 4 3 4 2 2 2 5" xfId="24918" xr:uid="{00000000-0005-0000-0000-000022960000}"/>
    <cellStyle name="Normal 4 3 4 2 2 2 6" xfId="43382" xr:uid="{00000000-0005-0000-0000-000023960000}"/>
    <cellStyle name="Normal 4 3 4 2 2 3" xfId="7450" xr:uid="{00000000-0005-0000-0000-000024960000}"/>
    <cellStyle name="Normal 4 3 4 2 2 3 2" xfId="13643" xr:uid="{00000000-0005-0000-0000-000025960000}"/>
    <cellStyle name="Normal 4 3 4 2 2 3 2 2" xfId="32603" xr:uid="{00000000-0005-0000-0000-000026960000}"/>
    <cellStyle name="Normal 4 3 4 2 2 3 2 3" xfId="51067" xr:uid="{00000000-0005-0000-0000-000027960000}"/>
    <cellStyle name="Normal 4 3 4 2 2 3 3" xfId="19795" xr:uid="{00000000-0005-0000-0000-000028960000}"/>
    <cellStyle name="Normal 4 3 4 2 2 3 3 2" xfId="38755" xr:uid="{00000000-0005-0000-0000-000029960000}"/>
    <cellStyle name="Normal 4 3 4 2 2 3 3 3" xfId="57219" xr:uid="{00000000-0005-0000-0000-00002A960000}"/>
    <cellStyle name="Normal 4 3 4 2 2 3 4" xfId="26450" xr:uid="{00000000-0005-0000-0000-00002B960000}"/>
    <cellStyle name="Normal 4 3 4 2 2 3 5" xfId="44914" xr:uid="{00000000-0005-0000-0000-00002C960000}"/>
    <cellStyle name="Normal 4 3 4 2 2 4" xfId="10577" xr:uid="{00000000-0005-0000-0000-00002D960000}"/>
    <cellStyle name="Normal 4 3 4 2 2 4 2" xfId="29537" xr:uid="{00000000-0005-0000-0000-00002E960000}"/>
    <cellStyle name="Normal 4 3 4 2 2 4 3" xfId="48001" xr:uid="{00000000-0005-0000-0000-00002F960000}"/>
    <cellStyle name="Normal 4 3 4 2 2 5" xfId="16729" xr:uid="{00000000-0005-0000-0000-000030960000}"/>
    <cellStyle name="Normal 4 3 4 2 2 5 2" xfId="35689" xr:uid="{00000000-0005-0000-0000-000031960000}"/>
    <cellStyle name="Normal 4 3 4 2 2 5 3" xfId="54153" xr:uid="{00000000-0005-0000-0000-000032960000}"/>
    <cellStyle name="Normal 4 3 4 2 2 6" xfId="23384" xr:uid="{00000000-0005-0000-0000-000033960000}"/>
    <cellStyle name="Normal 4 3 4 2 2 7" xfId="41848" xr:uid="{00000000-0005-0000-0000-000034960000}"/>
    <cellStyle name="Normal 4 3 4 2 3" xfId="5118" xr:uid="{00000000-0005-0000-0000-000035960000}"/>
    <cellStyle name="Normal 4 3 4 2 3 2" xfId="8216" xr:uid="{00000000-0005-0000-0000-000036960000}"/>
    <cellStyle name="Normal 4 3 4 2 3 2 2" xfId="14408" xr:uid="{00000000-0005-0000-0000-000037960000}"/>
    <cellStyle name="Normal 4 3 4 2 3 2 2 2" xfId="33368" xr:uid="{00000000-0005-0000-0000-000038960000}"/>
    <cellStyle name="Normal 4 3 4 2 3 2 2 3" xfId="51832" xr:uid="{00000000-0005-0000-0000-000039960000}"/>
    <cellStyle name="Normal 4 3 4 2 3 2 3" xfId="20560" xr:uid="{00000000-0005-0000-0000-00003A960000}"/>
    <cellStyle name="Normal 4 3 4 2 3 2 3 2" xfId="39520" xr:uid="{00000000-0005-0000-0000-00003B960000}"/>
    <cellStyle name="Normal 4 3 4 2 3 2 3 3" xfId="57984" xr:uid="{00000000-0005-0000-0000-00003C960000}"/>
    <cellStyle name="Normal 4 3 4 2 3 2 4" xfId="27215" xr:uid="{00000000-0005-0000-0000-00003D960000}"/>
    <cellStyle name="Normal 4 3 4 2 3 2 5" xfId="45679" xr:uid="{00000000-0005-0000-0000-00003E960000}"/>
    <cellStyle name="Normal 4 3 4 2 3 3" xfId="11342" xr:uid="{00000000-0005-0000-0000-00003F960000}"/>
    <cellStyle name="Normal 4 3 4 2 3 3 2" xfId="30302" xr:uid="{00000000-0005-0000-0000-000040960000}"/>
    <cellStyle name="Normal 4 3 4 2 3 3 3" xfId="48766" xr:uid="{00000000-0005-0000-0000-000041960000}"/>
    <cellStyle name="Normal 4 3 4 2 3 4" xfId="17494" xr:uid="{00000000-0005-0000-0000-000042960000}"/>
    <cellStyle name="Normal 4 3 4 2 3 4 2" xfId="36454" xr:uid="{00000000-0005-0000-0000-000043960000}"/>
    <cellStyle name="Normal 4 3 4 2 3 4 3" xfId="54918" xr:uid="{00000000-0005-0000-0000-000044960000}"/>
    <cellStyle name="Normal 4 3 4 2 3 5" xfId="24149" xr:uid="{00000000-0005-0000-0000-000045960000}"/>
    <cellStyle name="Normal 4 3 4 2 3 6" xfId="42613" xr:uid="{00000000-0005-0000-0000-000046960000}"/>
    <cellStyle name="Normal 4 3 4 2 4" xfId="6681" xr:uid="{00000000-0005-0000-0000-000047960000}"/>
    <cellStyle name="Normal 4 3 4 2 4 2" xfId="12874" xr:uid="{00000000-0005-0000-0000-000048960000}"/>
    <cellStyle name="Normal 4 3 4 2 4 2 2" xfId="31834" xr:uid="{00000000-0005-0000-0000-000049960000}"/>
    <cellStyle name="Normal 4 3 4 2 4 2 3" xfId="50298" xr:uid="{00000000-0005-0000-0000-00004A960000}"/>
    <cellStyle name="Normal 4 3 4 2 4 3" xfId="19026" xr:uid="{00000000-0005-0000-0000-00004B960000}"/>
    <cellStyle name="Normal 4 3 4 2 4 3 2" xfId="37986" xr:uid="{00000000-0005-0000-0000-00004C960000}"/>
    <cellStyle name="Normal 4 3 4 2 4 3 3" xfId="56450" xr:uid="{00000000-0005-0000-0000-00004D960000}"/>
    <cellStyle name="Normal 4 3 4 2 4 4" xfId="25681" xr:uid="{00000000-0005-0000-0000-00004E960000}"/>
    <cellStyle name="Normal 4 3 4 2 4 5" xfId="44145" xr:uid="{00000000-0005-0000-0000-00004F960000}"/>
    <cellStyle name="Normal 4 3 4 2 5" xfId="9808" xr:uid="{00000000-0005-0000-0000-000050960000}"/>
    <cellStyle name="Normal 4 3 4 2 5 2" xfId="28768" xr:uid="{00000000-0005-0000-0000-000051960000}"/>
    <cellStyle name="Normal 4 3 4 2 5 3" xfId="47232" xr:uid="{00000000-0005-0000-0000-000052960000}"/>
    <cellStyle name="Normal 4 3 4 2 6" xfId="15960" xr:uid="{00000000-0005-0000-0000-000053960000}"/>
    <cellStyle name="Normal 4 3 4 2 6 2" xfId="34920" xr:uid="{00000000-0005-0000-0000-000054960000}"/>
    <cellStyle name="Normal 4 3 4 2 6 3" xfId="53384" xr:uid="{00000000-0005-0000-0000-000055960000}"/>
    <cellStyle name="Normal 4 3 4 2 7" xfId="22615" xr:uid="{00000000-0005-0000-0000-000056960000}"/>
    <cellStyle name="Normal 4 3 4 2 8" xfId="41079" xr:uid="{00000000-0005-0000-0000-000057960000}"/>
    <cellStyle name="Normal 4 3 4 3" xfId="4284" xr:uid="{00000000-0005-0000-0000-000058960000}"/>
    <cellStyle name="Normal 4 3 4 3 2" xfId="5899" xr:uid="{00000000-0005-0000-0000-000059960000}"/>
    <cellStyle name="Normal 4 3 4 3 2 2" xfId="8984" xr:uid="{00000000-0005-0000-0000-00005A960000}"/>
    <cellStyle name="Normal 4 3 4 3 2 2 2" xfId="15176" xr:uid="{00000000-0005-0000-0000-00005B960000}"/>
    <cellStyle name="Normal 4 3 4 3 2 2 2 2" xfId="34136" xr:uid="{00000000-0005-0000-0000-00005C960000}"/>
    <cellStyle name="Normal 4 3 4 3 2 2 2 3" xfId="52600" xr:uid="{00000000-0005-0000-0000-00005D960000}"/>
    <cellStyle name="Normal 4 3 4 3 2 2 3" xfId="21328" xr:uid="{00000000-0005-0000-0000-00005E960000}"/>
    <cellStyle name="Normal 4 3 4 3 2 2 3 2" xfId="40288" xr:uid="{00000000-0005-0000-0000-00005F960000}"/>
    <cellStyle name="Normal 4 3 4 3 2 2 3 3" xfId="58752" xr:uid="{00000000-0005-0000-0000-000060960000}"/>
    <cellStyle name="Normal 4 3 4 3 2 2 4" xfId="27983" xr:uid="{00000000-0005-0000-0000-000061960000}"/>
    <cellStyle name="Normal 4 3 4 3 2 2 5" xfId="46447" xr:uid="{00000000-0005-0000-0000-000062960000}"/>
    <cellStyle name="Normal 4 3 4 3 2 3" xfId="12110" xr:uid="{00000000-0005-0000-0000-000063960000}"/>
    <cellStyle name="Normal 4 3 4 3 2 3 2" xfId="31070" xr:uid="{00000000-0005-0000-0000-000064960000}"/>
    <cellStyle name="Normal 4 3 4 3 2 3 3" xfId="49534" xr:uid="{00000000-0005-0000-0000-000065960000}"/>
    <cellStyle name="Normal 4 3 4 3 2 4" xfId="18262" xr:uid="{00000000-0005-0000-0000-000066960000}"/>
    <cellStyle name="Normal 4 3 4 3 2 4 2" xfId="37222" xr:uid="{00000000-0005-0000-0000-000067960000}"/>
    <cellStyle name="Normal 4 3 4 3 2 4 3" xfId="55686" xr:uid="{00000000-0005-0000-0000-000068960000}"/>
    <cellStyle name="Normal 4 3 4 3 2 5" xfId="24917" xr:uid="{00000000-0005-0000-0000-000069960000}"/>
    <cellStyle name="Normal 4 3 4 3 2 6" xfId="43381" xr:uid="{00000000-0005-0000-0000-00006A960000}"/>
    <cellStyle name="Normal 4 3 4 3 3" xfId="7449" xr:uid="{00000000-0005-0000-0000-00006B960000}"/>
    <cellStyle name="Normal 4 3 4 3 3 2" xfId="13642" xr:uid="{00000000-0005-0000-0000-00006C960000}"/>
    <cellStyle name="Normal 4 3 4 3 3 2 2" xfId="32602" xr:uid="{00000000-0005-0000-0000-00006D960000}"/>
    <cellStyle name="Normal 4 3 4 3 3 2 3" xfId="51066" xr:uid="{00000000-0005-0000-0000-00006E960000}"/>
    <cellStyle name="Normal 4 3 4 3 3 3" xfId="19794" xr:uid="{00000000-0005-0000-0000-00006F960000}"/>
    <cellStyle name="Normal 4 3 4 3 3 3 2" xfId="38754" xr:uid="{00000000-0005-0000-0000-000070960000}"/>
    <cellStyle name="Normal 4 3 4 3 3 3 3" xfId="57218" xr:uid="{00000000-0005-0000-0000-000071960000}"/>
    <cellStyle name="Normal 4 3 4 3 3 4" xfId="26449" xr:uid="{00000000-0005-0000-0000-000072960000}"/>
    <cellStyle name="Normal 4 3 4 3 3 5" xfId="44913" xr:uid="{00000000-0005-0000-0000-000073960000}"/>
    <cellStyle name="Normal 4 3 4 3 4" xfId="10576" xr:uid="{00000000-0005-0000-0000-000074960000}"/>
    <cellStyle name="Normal 4 3 4 3 4 2" xfId="29536" xr:uid="{00000000-0005-0000-0000-000075960000}"/>
    <cellStyle name="Normal 4 3 4 3 4 3" xfId="48000" xr:uid="{00000000-0005-0000-0000-000076960000}"/>
    <cellStyle name="Normal 4 3 4 3 5" xfId="16728" xr:uid="{00000000-0005-0000-0000-000077960000}"/>
    <cellStyle name="Normal 4 3 4 3 5 2" xfId="35688" xr:uid="{00000000-0005-0000-0000-000078960000}"/>
    <cellStyle name="Normal 4 3 4 3 5 3" xfId="54152" xr:uid="{00000000-0005-0000-0000-000079960000}"/>
    <cellStyle name="Normal 4 3 4 3 6" xfId="23383" xr:uid="{00000000-0005-0000-0000-00007A960000}"/>
    <cellStyle name="Normal 4 3 4 3 7" xfId="41847" xr:uid="{00000000-0005-0000-0000-00007B960000}"/>
    <cellStyle name="Normal 4 3 4 4" xfId="5117" xr:uid="{00000000-0005-0000-0000-00007C960000}"/>
    <cellStyle name="Normal 4 3 4 4 2" xfId="8215" xr:uid="{00000000-0005-0000-0000-00007D960000}"/>
    <cellStyle name="Normal 4 3 4 4 2 2" xfId="14407" xr:uid="{00000000-0005-0000-0000-00007E960000}"/>
    <cellStyle name="Normal 4 3 4 4 2 2 2" xfId="33367" xr:uid="{00000000-0005-0000-0000-00007F960000}"/>
    <cellStyle name="Normal 4 3 4 4 2 2 3" xfId="51831" xr:uid="{00000000-0005-0000-0000-000080960000}"/>
    <cellStyle name="Normal 4 3 4 4 2 3" xfId="20559" xr:uid="{00000000-0005-0000-0000-000081960000}"/>
    <cellStyle name="Normal 4 3 4 4 2 3 2" xfId="39519" xr:uid="{00000000-0005-0000-0000-000082960000}"/>
    <cellStyle name="Normal 4 3 4 4 2 3 3" xfId="57983" xr:uid="{00000000-0005-0000-0000-000083960000}"/>
    <cellStyle name="Normal 4 3 4 4 2 4" xfId="27214" xr:uid="{00000000-0005-0000-0000-000084960000}"/>
    <cellStyle name="Normal 4 3 4 4 2 5" xfId="45678" xr:uid="{00000000-0005-0000-0000-000085960000}"/>
    <cellStyle name="Normal 4 3 4 4 3" xfId="11341" xr:uid="{00000000-0005-0000-0000-000086960000}"/>
    <cellStyle name="Normal 4 3 4 4 3 2" xfId="30301" xr:uid="{00000000-0005-0000-0000-000087960000}"/>
    <cellStyle name="Normal 4 3 4 4 3 3" xfId="48765" xr:uid="{00000000-0005-0000-0000-000088960000}"/>
    <cellStyle name="Normal 4 3 4 4 4" xfId="17493" xr:uid="{00000000-0005-0000-0000-000089960000}"/>
    <cellStyle name="Normal 4 3 4 4 4 2" xfId="36453" xr:uid="{00000000-0005-0000-0000-00008A960000}"/>
    <cellStyle name="Normal 4 3 4 4 4 3" xfId="54917" xr:uid="{00000000-0005-0000-0000-00008B960000}"/>
    <cellStyle name="Normal 4 3 4 4 5" xfId="24148" xr:uid="{00000000-0005-0000-0000-00008C960000}"/>
    <cellStyle name="Normal 4 3 4 4 6" xfId="42612" xr:uid="{00000000-0005-0000-0000-00008D960000}"/>
    <cellStyle name="Normal 4 3 4 5" xfId="6680" xr:uid="{00000000-0005-0000-0000-00008E960000}"/>
    <cellStyle name="Normal 4 3 4 5 2" xfId="12873" xr:uid="{00000000-0005-0000-0000-00008F960000}"/>
    <cellStyle name="Normal 4 3 4 5 2 2" xfId="31833" xr:uid="{00000000-0005-0000-0000-000090960000}"/>
    <cellStyle name="Normal 4 3 4 5 2 3" xfId="50297" xr:uid="{00000000-0005-0000-0000-000091960000}"/>
    <cellStyle name="Normal 4 3 4 5 3" xfId="19025" xr:uid="{00000000-0005-0000-0000-000092960000}"/>
    <cellStyle name="Normal 4 3 4 5 3 2" xfId="37985" xr:uid="{00000000-0005-0000-0000-000093960000}"/>
    <cellStyle name="Normal 4 3 4 5 3 3" xfId="56449" xr:uid="{00000000-0005-0000-0000-000094960000}"/>
    <cellStyle name="Normal 4 3 4 5 4" xfId="25680" xr:uid="{00000000-0005-0000-0000-000095960000}"/>
    <cellStyle name="Normal 4 3 4 5 5" xfId="44144" xr:uid="{00000000-0005-0000-0000-000096960000}"/>
    <cellStyle name="Normal 4 3 4 6" xfId="9807" xr:uid="{00000000-0005-0000-0000-000097960000}"/>
    <cellStyle name="Normal 4 3 4 6 2" xfId="28767" xr:uid="{00000000-0005-0000-0000-000098960000}"/>
    <cellStyle name="Normal 4 3 4 6 3" xfId="47231" xr:uid="{00000000-0005-0000-0000-000099960000}"/>
    <cellStyle name="Normal 4 3 4 7" xfId="15959" xr:uid="{00000000-0005-0000-0000-00009A960000}"/>
    <cellStyle name="Normal 4 3 4 7 2" xfId="34919" xr:uid="{00000000-0005-0000-0000-00009B960000}"/>
    <cellStyle name="Normal 4 3 4 7 3" xfId="53383" xr:uid="{00000000-0005-0000-0000-00009C960000}"/>
    <cellStyle name="Normal 4 3 4 8" xfId="22614" xr:uid="{00000000-0005-0000-0000-00009D960000}"/>
    <cellStyle name="Normal 4 3 4 9" xfId="41078" xr:uid="{00000000-0005-0000-0000-00009E960000}"/>
    <cellStyle name="Normal 4 3 5" xfId="3098" xr:uid="{00000000-0005-0000-0000-00009F960000}"/>
    <cellStyle name="Normal 4 3 5 2" xfId="3099" xr:uid="{00000000-0005-0000-0000-0000A0960000}"/>
    <cellStyle name="Normal 4 3 5 2 2" xfId="4287" xr:uid="{00000000-0005-0000-0000-0000A1960000}"/>
    <cellStyle name="Normal 4 3 5 2 2 2" xfId="5902" xr:uid="{00000000-0005-0000-0000-0000A2960000}"/>
    <cellStyle name="Normal 4 3 5 2 2 2 2" xfId="8987" xr:uid="{00000000-0005-0000-0000-0000A3960000}"/>
    <cellStyle name="Normal 4 3 5 2 2 2 2 2" xfId="15179" xr:uid="{00000000-0005-0000-0000-0000A4960000}"/>
    <cellStyle name="Normal 4 3 5 2 2 2 2 2 2" xfId="34139" xr:uid="{00000000-0005-0000-0000-0000A5960000}"/>
    <cellStyle name="Normal 4 3 5 2 2 2 2 2 3" xfId="52603" xr:uid="{00000000-0005-0000-0000-0000A6960000}"/>
    <cellStyle name="Normal 4 3 5 2 2 2 2 3" xfId="21331" xr:uid="{00000000-0005-0000-0000-0000A7960000}"/>
    <cellStyle name="Normal 4 3 5 2 2 2 2 3 2" xfId="40291" xr:uid="{00000000-0005-0000-0000-0000A8960000}"/>
    <cellStyle name="Normal 4 3 5 2 2 2 2 3 3" xfId="58755" xr:uid="{00000000-0005-0000-0000-0000A9960000}"/>
    <cellStyle name="Normal 4 3 5 2 2 2 2 4" xfId="27986" xr:uid="{00000000-0005-0000-0000-0000AA960000}"/>
    <cellStyle name="Normal 4 3 5 2 2 2 2 5" xfId="46450" xr:uid="{00000000-0005-0000-0000-0000AB960000}"/>
    <cellStyle name="Normal 4 3 5 2 2 2 3" xfId="12113" xr:uid="{00000000-0005-0000-0000-0000AC960000}"/>
    <cellStyle name="Normal 4 3 5 2 2 2 3 2" xfId="31073" xr:uid="{00000000-0005-0000-0000-0000AD960000}"/>
    <cellStyle name="Normal 4 3 5 2 2 2 3 3" xfId="49537" xr:uid="{00000000-0005-0000-0000-0000AE960000}"/>
    <cellStyle name="Normal 4 3 5 2 2 2 4" xfId="18265" xr:uid="{00000000-0005-0000-0000-0000AF960000}"/>
    <cellStyle name="Normal 4 3 5 2 2 2 4 2" xfId="37225" xr:uid="{00000000-0005-0000-0000-0000B0960000}"/>
    <cellStyle name="Normal 4 3 5 2 2 2 4 3" xfId="55689" xr:uid="{00000000-0005-0000-0000-0000B1960000}"/>
    <cellStyle name="Normal 4 3 5 2 2 2 5" xfId="24920" xr:uid="{00000000-0005-0000-0000-0000B2960000}"/>
    <cellStyle name="Normal 4 3 5 2 2 2 6" xfId="43384" xr:uid="{00000000-0005-0000-0000-0000B3960000}"/>
    <cellStyle name="Normal 4 3 5 2 2 3" xfId="7452" xr:uid="{00000000-0005-0000-0000-0000B4960000}"/>
    <cellStyle name="Normal 4 3 5 2 2 3 2" xfId="13645" xr:uid="{00000000-0005-0000-0000-0000B5960000}"/>
    <cellStyle name="Normal 4 3 5 2 2 3 2 2" xfId="32605" xr:uid="{00000000-0005-0000-0000-0000B6960000}"/>
    <cellStyle name="Normal 4 3 5 2 2 3 2 3" xfId="51069" xr:uid="{00000000-0005-0000-0000-0000B7960000}"/>
    <cellStyle name="Normal 4 3 5 2 2 3 3" xfId="19797" xr:uid="{00000000-0005-0000-0000-0000B8960000}"/>
    <cellStyle name="Normal 4 3 5 2 2 3 3 2" xfId="38757" xr:uid="{00000000-0005-0000-0000-0000B9960000}"/>
    <cellStyle name="Normal 4 3 5 2 2 3 3 3" xfId="57221" xr:uid="{00000000-0005-0000-0000-0000BA960000}"/>
    <cellStyle name="Normal 4 3 5 2 2 3 4" xfId="26452" xr:uid="{00000000-0005-0000-0000-0000BB960000}"/>
    <cellStyle name="Normal 4 3 5 2 2 3 5" xfId="44916" xr:uid="{00000000-0005-0000-0000-0000BC960000}"/>
    <cellStyle name="Normal 4 3 5 2 2 4" xfId="10579" xr:uid="{00000000-0005-0000-0000-0000BD960000}"/>
    <cellStyle name="Normal 4 3 5 2 2 4 2" xfId="29539" xr:uid="{00000000-0005-0000-0000-0000BE960000}"/>
    <cellStyle name="Normal 4 3 5 2 2 4 3" xfId="48003" xr:uid="{00000000-0005-0000-0000-0000BF960000}"/>
    <cellStyle name="Normal 4 3 5 2 2 5" xfId="16731" xr:uid="{00000000-0005-0000-0000-0000C0960000}"/>
    <cellStyle name="Normal 4 3 5 2 2 5 2" xfId="35691" xr:uid="{00000000-0005-0000-0000-0000C1960000}"/>
    <cellStyle name="Normal 4 3 5 2 2 5 3" xfId="54155" xr:uid="{00000000-0005-0000-0000-0000C2960000}"/>
    <cellStyle name="Normal 4 3 5 2 2 6" xfId="23386" xr:uid="{00000000-0005-0000-0000-0000C3960000}"/>
    <cellStyle name="Normal 4 3 5 2 2 7" xfId="41850" xr:uid="{00000000-0005-0000-0000-0000C4960000}"/>
    <cellStyle name="Normal 4 3 5 2 3" xfId="5120" xr:uid="{00000000-0005-0000-0000-0000C5960000}"/>
    <cellStyle name="Normal 4 3 5 2 3 2" xfId="8218" xr:uid="{00000000-0005-0000-0000-0000C6960000}"/>
    <cellStyle name="Normal 4 3 5 2 3 2 2" xfId="14410" xr:uid="{00000000-0005-0000-0000-0000C7960000}"/>
    <cellStyle name="Normal 4 3 5 2 3 2 2 2" xfId="33370" xr:uid="{00000000-0005-0000-0000-0000C8960000}"/>
    <cellStyle name="Normal 4 3 5 2 3 2 2 3" xfId="51834" xr:uid="{00000000-0005-0000-0000-0000C9960000}"/>
    <cellStyle name="Normal 4 3 5 2 3 2 3" xfId="20562" xr:uid="{00000000-0005-0000-0000-0000CA960000}"/>
    <cellStyle name="Normal 4 3 5 2 3 2 3 2" xfId="39522" xr:uid="{00000000-0005-0000-0000-0000CB960000}"/>
    <cellStyle name="Normal 4 3 5 2 3 2 3 3" xfId="57986" xr:uid="{00000000-0005-0000-0000-0000CC960000}"/>
    <cellStyle name="Normal 4 3 5 2 3 2 4" xfId="27217" xr:uid="{00000000-0005-0000-0000-0000CD960000}"/>
    <cellStyle name="Normal 4 3 5 2 3 2 5" xfId="45681" xr:uid="{00000000-0005-0000-0000-0000CE960000}"/>
    <cellStyle name="Normal 4 3 5 2 3 3" xfId="11344" xr:uid="{00000000-0005-0000-0000-0000CF960000}"/>
    <cellStyle name="Normal 4 3 5 2 3 3 2" xfId="30304" xr:uid="{00000000-0005-0000-0000-0000D0960000}"/>
    <cellStyle name="Normal 4 3 5 2 3 3 3" xfId="48768" xr:uid="{00000000-0005-0000-0000-0000D1960000}"/>
    <cellStyle name="Normal 4 3 5 2 3 4" xfId="17496" xr:uid="{00000000-0005-0000-0000-0000D2960000}"/>
    <cellStyle name="Normal 4 3 5 2 3 4 2" xfId="36456" xr:uid="{00000000-0005-0000-0000-0000D3960000}"/>
    <cellStyle name="Normal 4 3 5 2 3 4 3" xfId="54920" xr:uid="{00000000-0005-0000-0000-0000D4960000}"/>
    <cellStyle name="Normal 4 3 5 2 3 5" xfId="24151" xr:uid="{00000000-0005-0000-0000-0000D5960000}"/>
    <cellStyle name="Normal 4 3 5 2 3 6" xfId="42615" xr:uid="{00000000-0005-0000-0000-0000D6960000}"/>
    <cellStyle name="Normal 4 3 5 2 4" xfId="6683" xr:uid="{00000000-0005-0000-0000-0000D7960000}"/>
    <cellStyle name="Normal 4 3 5 2 4 2" xfId="12876" xr:uid="{00000000-0005-0000-0000-0000D8960000}"/>
    <cellStyle name="Normal 4 3 5 2 4 2 2" xfId="31836" xr:uid="{00000000-0005-0000-0000-0000D9960000}"/>
    <cellStyle name="Normal 4 3 5 2 4 2 3" xfId="50300" xr:uid="{00000000-0005-0000-0000-0000DA960000}"/>
    <cellStyle name="Normal 4 3 5 2 4 3" xfId="19028" xr:uid="{00000000-0005-0000-0000-0000DB960000}"/>
    <cellStyle name="Normal 4 3 5 2 4 3 2" xfId="37988" xr:uid="{00000000-0005-0000-0000-0000DC960000}"/>
    <cellStyle name="Normal 4 3 5 2 4 3 3" xfId="56452" xr:uid="{00000000-0005-0000-0000-0000DD960000}"/>
    <cellStyle name="Normal 4 3 5 2 4 4" xfId="25683" xr:uid="{00000000-0005-0000-0000-0000DE960000}"/>
    <cellStyle name="Normal 4 3 5 2 4 5" xfId="44147" xr:uid="{00000000-0005-0000-0000-0000DF960000}"/>
    <cellStyle name="Normal 4 3 5 2 5" xfId="9810" xr:uid="{00000000-0005-0000-0000-0000E0960000}"/>
    <cellStyle name="Normal 4 3 5 2 5 2" xfId="28770" xr:uid="{00000000-0005-0000-0000-0000E1960000}"/>
    <cellStyle name="Normal 4 3 5 2 5 3" xfId="47234" xr:uid="{00000000-0005-0000-0000-0000E2960000}"/>
    <cellStyle name="Normal 4 3 5 2 6" xfId="15962" xr:uid="{00000000-0005-0000-0000-0000E3960000}"/>
    <cellStyle name="Normal 4 3 5 2 6 2" xfId="34922" xr:uid="{00000000-0005-0000-0000-0000E4960000}"/>
    <cellStyle name="Normal 4 3 5 2 6 3" xfId="53386" xr:uid="{00000000-0005-0000-0000-0000E5960000}"/>
    <cellStyle name="Normal 4 3 5 2 7" xfId="22617" xr:uid="{00000000-0005-0000-0000-0000E6960000}"/>
    <cellStyle name="Normal 4 3 5 2 8" xfId="41081" xr:uid="{00000000-0005-0000-0000-0000E7960000}"/>
    <cellStyle name="Normal 4 3 5 3" xfId="4286" xr:uid="{00000000-0005-0000-0000-0000E8960000}"/>
    <cellStyle name="Normal 4 3 5 3 2" xfId="5901" xr:uid="{00000000-0005-0000-0000-0000E9960000}"/>
    <cellStyle name="Normal 4 3 5 3 2 2" xfId="8986" xr:uid="{00000000-0005-0000-0000-0000EA960000}"/>
    <cellStyle name="Normal 4 3 5 3 2 2 2" xfId="15178" xr:uid="{00000000-0005-0000-0000-0000EB960000}"/>
    <cellStyle name="Normal 4 3 5 3 2 2 2 2" xfId="34138" xr:uid="{00000000-0005-0000-0000-0000EC960000}"/>
    <cellStyle name="Normal 4 3 5 3 2 2 2 3" xfId="52602" xr:uid="{00000000-0005-0000-0000-0000ED960000}"/>
    <cellStyle name="Normal 4 3 5 3 2 2 3" xfId="21330" xr:uid="{00000000-0005-0000-0000-0000EE960000}"/>
    <cellStyle name="Normal 4 3 5 3 2 2 3 2" xfId="40290" xr:uid="{00000000-0005-0000-0000-0000EF960000}"/>
    <cellStyle name="Normal 4 3 5 3 2 2 3 3" xfId="58754" xr:uid="{00000000-0005-0000-0000-0000F0960000}"/>
    <cellStyle name="Normal 4 3 5 3 2 2 4" xfId="27985" xr:uid="{00000000-0005-0000-0000-0000F1960000}"/>
    <cellStyle name="Normal 4 3 5 3 2 2 5" xfId="46449" xr:uid="{00000000-0005-0000-0000-0000F2960000}"/>
    <cellStyle name="Normal 4 3 5 3 2 3" xfId="12112" xr:uid="{00000000-0005-0000-0000-0000F3960000}"/>
    <cellStyle name="Normal 4 3 5 3 2 3 2" xfId="31072" xr:uid="{00000000-0005-0000-0000-0000F4960000}"/>
    <cellStyle name="Normal 4 3 5 3 2 3 3" xfId="49536" xr:uid="{00000000-0005-0000-0000-0000F5960000}"/>
    <cellStyle name="Normal 4 3 5 3 2 4" xfId="18264" xr:uid="{00000000-0005-0000-0000-0000F6960000}"/>
    <cellStyle name="Normal 4 3 5 3 2 4 2" xfId="37224" xr:uid="{00000000-0005-0000-0000-0000F7960000}"/>
    <cellStyle name="Normal 4 3 5 3 2 4 3" xfId="55688" xr:uid="{00000000-0005-0000-0000-0000F8960000}"/>
    <cellStyle name="Normal 4 3 5 3 2 5" xfId="24919" xr:uid="{00000000-0005-0000-0000-0000F9960000}"/>
    <cellStyle name="Normal 4 3 5 3 2 6" xfId="43383" xr:uid="{00000000-0005-0000-0000-0000FA960000}"/>
    <cellStyle name="Normal 4 3 5 3 3" xfId="7451" xr:uid="{00000000-0005-0000-0000-0000FB960000}"/>
    <cellStyle name="Normal 4 3 5 3 3 2" xfId="13644" xr:uid="{00000000-0005-0000-0000-0000FC960000}"/>
    <cellStyle name="Normal 4 3 5 3 3 2 2" xfId="32604" xr:uid="{00000000-0005-0000-0000-0000FD960000}"/>
    <cellStyle name="Normal 4 3 5 3 3 2 3" xfId="51068" xr:uid="{00000000-0005-0000-0000-0000FE960000}"/>
    <cellStyle name="Normal 4 3 5 3 3 3" xfId="19796" xr:uid="{00000000-0005-0000-0000-0000FF960000}"/>
    <cellStyle name="Normal 4 3 5 3 3 3 2" xfId="38756" xr:uid="{00000000-0005-0000-0000-000000970000}"/>
    <cellStyle name="Normal 4 3 5 3 3 3 3" xfId="57220" xr:uid="{00000000-0005-0000-0000-000001970000}"/>
    <cellStyle name="Normal 4 3 5 3 3 4" xfId="26451" xr:uid="{00000000-0005-0000-0000-000002970000}"/>
    <cellStyle name="Normal 4 3 5 3 3 5" xfId="44915" xr:uid="{00000000-0005-0000-0000-000003970000}"/>
    <cellStyle name="Normal 4 3 5 3 4" xfId="10578" xr:uid="{00000000-0005-0000-0000-000004970000}"/>
    <cellStyle name="Normal 4 3 5 3 4 2" xfId="29538" xr:uid="{00000000-0005-0000-0000-000005970000}"/>
    <cellStyle name="Normal 4 3 5 3 4 3" xfId="48002" xr:uid="{00000000-0005-0000-0000-000006970000}"/>
    <cellStyle name="Normal 4 3 5 3 5" xfId="16730" xr:uid="{00000000-0005-0000-0000-000007970000}"/>
    <cellStyle name="Normal 4 3 5 3 5 2" xfId="35690" xr:uid="{00000000-0005-0000-0000-000008970000}"/>
    <cellStyle name="Normal 4 3 5 3 5 3" xfId="54154" xr:uid="{00000000-0005-0000-0000-000009970000}"/>
    <cellStyle name="Normal 4 3 5 3 6" xfId="23385" xr:uid="{00000000-0005-0000-0000-00000A970000}"/>
    <cellStyle name="Normal 4 3 5 3 7" xfId="41849" xr:uid="{00000000-0005-0000-0000-00000B970000}"/>
    <cellStyle name="Normal 4 3 5 4" xfId="5119" xr:uid="{00000000-0005-0000-0000-00000C970000}"/>
    <cellStyle name="Normal 4 3 5 4 2" xfId="8217" xr:uid="{00000000-0005-0000-0000-00000D970000}"/>
    <cellStyle name="Normal 4 3 5 4 2 2" xfId="14409" xr:uid="{00000000-0005-0000-0000-00000E970000}"/>
    <cellStyle name="Normal 4 3 5 4 2 2 2" xfId="33369" xr:uid="{00000000-0005-0000-0000-00000F970000}"/>
    <cellStyle name="Normal 4 3 5 4 2 2 3" xfId="51833" xr:uid="{00000000-0005-0000-0000-000010970000}"/>
    <cellStyle name="Normal 4 3 5 4 2 3" xfId="20561" xr:uid="{00000000-0005-0000-0000-000011970000}"/>
    <cellStyle name="Normal 4 3 5 4 2 3 2" xfId="39521" xr:uid="{00000000-0005-0000-0000-000012970000}"/>
    <cellStyle name="Normal 4 3 5 4 2 3 3" xfId="57985" xr:uid="{00000000-0005-0000-0000-000013970000}"/>
    <cellStyle name="Normal 4 3 5 4 2 4" xfId="27216" xr:uid="{00000000-0005-0000-0000-000014970000}"/>
    <cellStyle name="Normal 4 3 5 4 2 5" xfId="45680" xr:uid="{00000000-0005-0000-0000-000015970000}"/>
    <cellStyle name="Normal 4 3 5 4 3" xfId="11343" xr:uid="{00000000-0005-0000-0000-000016970000}"/>
    <cellStyle name="Normal 4 3 5 4 3 2" xfId="30303" xr:uid="{00000000-0005-0000-0000-000017970000}"/>
    <cellStyle name="Normal 4 3 5 4 3 3" xfId="48767" xr:uid="{00000000-0005-0000-0000-000018970000}"/>
    <cellStyle name="Normal 4 3 5 4 4" xfId="17495" xr:uid="{00000000-0005-0000-0000-000019970000}"/>
    <cellStyle name="Normal 4 3 5 4 4 2" xfId="36455" xr:uid="{00000000-0005-0000-0000-00001A970000}"/>
    <cellStyle name="Normal 4 3 5 4 4 3" xfId="54919" xr:uid="{00000000-0005-0000-0000-00001B970000}"/>
    <cellStyle name="Normal 4 3 5 4 5" xfId="24150" xr:uid="{00000000-0005-0000-0000-00001C970000}"/>
    <cellStyle name="Normal 4 3 5 4 6" xfId="42614" xr:uid="{00000000-0005-0000-0000-00001D970000}"/>
    <cellStyle name="Normal 4 3 5 5" xfId="6682" xr:uid="{00000000-0005-0000-0000-00001E970000}"/>
    <cellStyle name="Normal 4 3 5 5 2" xfId="12875" xr:uid="{00000000-0005-0000-0000-00001F970000}"/>
    <cellStyle name="Normal 4 3 5 5 2 2" xfId="31835" xr:uid="{00000000-0005-0000-0000-000020970000}"/>
    <cellStyle name="Normal 4 3 5 5 2 3" xfId="50299" xr:uid="{00000000-0005-0000-0000-000021970000}"/>
    <cellStyle name="Normal 4 3 5 5 3" xfId="19027" xr:uid="{00000000-0005-0000-0000-000022970000}"/>
    <cellStyle name="Normal 4 3 5 5 3 2" xfId="37987" xr:uid="{00000000-0005-0000-0000-000023970000}"/>
    <cellStyle name="Normal 4 3 5 5 3 3" xfId="56451" xr:uid="{00000000-0005-0000-0000-000024970000}"/>
    <cellStyle name="Normal 4 3 5 5 4" xfId="25682" xr:uid="{00000000-0005-0000-0000-000025970000}"/>
    <cellStyle name="Normal 4 3 5 5 5" xfId="44146" xr:uid="{00000000-0005-0000-0000-000026970000}"/>
    <cellStyle name="Normal 4 3 5 6" xfId="9809" xr:uid="{00000000-0005-0000-0000-000027970000}"/>
    <cellStyle name="Normal 4 3 5 6 2" xfId="28769" xr:uid="{00000000-0005-0000-0000-000028970000}"/>
    <cellStyle name="Normal 4 3 5 6 3" xfId="47233" xr:uid="{00000000-0005-0000-0000-000029970000}"/>
    <cellStyle name="Normal 4 3 5 7" xfId="15961" xr:uid="{00000000-0005-0000-0000-00002A970000}"/>
    <cellStyle name="Normal 4 3 5 7 2" xfId="34921" xr:uid="{00000000-0005-0000-0000-00002B970000}"/>
    <cellStyle name="Normal 4 3 5 7 3" xfId="53385" xr:uid="{00000000-0005-0000-0000-00002C970000}"/>
    <cellStyle name="Normal 4 3 5 8" xfId="22616" xr:uid="{00000000-0005-0000-0000-00002D970000}"/>
    <cellStyle name="Normal 4 3 5 9" xfId="41080" xr:uid="{00000000-0005-0000-0000-00002E970000}"/>
    <cellStyle name="Normal 4 3 6" xfId="3100" xr:uid="{00000000-0005-0000-0000-00002F970000}"/>
    <cellStyle name="Normal 4 3 6 2" xfId="4288" xr:uid="{00000000-0005-0000-0000-000030970000}"/>
    <cellStyle name="Normal 4 3 6 2 2" xfId="5903" xr:uid="{00000000-0005-0000-0000-000031970000}"/>
    <cellStyle name="Normal 4 3 6 2 2 2" xfId="8988" xr:uid="{00000000-0005-0000-0000-000032970000}"/>
    <cellStyle name="Normal 4 3 6 2 2 2 2" xfId="15180" xr:uid="{00000000-0005-0000-0000-000033970000}"/>
    <cellStyle name="Normal 4 3 6 2 2 2 2 2" xfId="34140" xr:uid="{00000000-0005-0000-0000-000034970000}"/>
    <cellStyle name="Normal 4 3 6 2 2 2 2 3" xfId="52604" xr:uid="{00000000-0005-0000-0000-000035970000}"/>
    <cellStyle name="Normal 4 3 6 2 2 2 3" xfId="21332" xr:uid="{00000000-0005-0000-0000-000036970000}"/>
    <cellStyle name="Normal 4 3 6 2 2 2 3 2" xfId="40292" xr:uid="{00000000-0005-0000-0000-000037970000}"/>
    <cellStyle name="Normal 4 3 6 2 2 2 3 3" xfId="58756" xr:uid="{00000000-0005-0000-0000-000038970000}"/>
    <cellStyle name="Normal 4 3 6 2 2 2 4" xfId="27987" xr:uid="{00000000-0005-0000-0000-000039970000}"/>
    <cellStyle name="Normal 4 3 6 2 2 2 5" xfId="46451" xr:uid="{00000000-0005-0000-0000-00003A970000}"/>
    <cellStyle name="Normal 4 3 6 2 2 3" xfId="12114" xr:uid="{00000000-0005-0000-0000-00003B970000}"/>
    <cellStyle name="Normal 4 3 6 2 2 3 2" xfId="31074" xr:uid="{00000000-0005-0000-0000-00003C970000}"/>
    <cellStyle name="Normal 4 3 6 2 2 3 3" xfId="49538" xr:uid="{00000000-0005-0000-0000-00003D970000}"/>
    <cellStyle name="Normal 4 3 6 2 2 4" xfId="18266" xr:uid="{00000000-0005-0000-0000-00003E970000}"/>
    <cellStyle name="Normal 4 3 6 2 2 4 2" xfId="37226" xr:uid="{00000000-0005-0000-0000-00003F970000}"/>
    <cellStyle name="Normal 4 3 6 2 2 4 3" xfId="55690" xr:uid="{00000000-0005-0000-0000-000040970000}"/>
    <cellStyle name="Normal 4 3 6 2 2 5" xfId="24921" xr:uid="{00000000-0005-0000-0000-000041970000}"/>
    <cellStyle name="Normal 4 3 6 2 2 6" xfId="43385" xr:uid="{00000000-0005-0000-0000-000042970000}"/>
    <cellStyle name="Normal 4 3 6 2 3" xfId="7453" xr:uid="{00000000-0005-0000-0000-000043970000}"/>
    <cellStyle name="Normal 4 3 6 2 3 2" xfId="13646" xr:uid="{00000000-0005-0000-0000-000044970000}"/>
    <cellStyle name="Normal 4 3 6 2 3 2 2" xfId="32606" xr:uid="{00000000-0005-0000-0000-000045970000}"/>
    <cellStyle name="Normal 4 3 6 2 3 2 3" xfId="51070" xr:uid="{00000000-0005-0000-0000-000046970000}"/>
    <cellStyle name="Normal 4 3 6 2 3 3" xfId="19798" xr:uid="{00000000-0005-0000-0000-000047970000}"/>
    <cellStyle name="Normal 4 3 6 2 3 3 2" xfId="38758" xr:uid="{00000000-0005-0000-0000-000048970000}"/>
    <cellStyle name="Normal 4 3 6 2 3 3 3" xfId="57222" xr:uid="{00000000-0005-0000-0000-000049970000}"/>
    <cellStyle name="Normal 4 3 6 2 3 4" xfId="26453" xr:uid="{00000000-0005-0000-0000-00004A970000}"/>
    <cellStyle name="Normal 4 3 6 2 3 5" xfId="44917" xr:uid="{00000000-0005-0000-0000-00004B970000}"/>
    <cellStyle name="Normal 4 3 6 2 4" xfId="10580" xr:uid="{00000000-0005-0000-0000-00004C970000}"/>
    <cellStyle name="Normal 4 3 6 2 4 2" xfId="29540" xr:uid="{00000000-0005-0000-0000-00004D970000}"/>
    <cellStyle name="Normal 4 3 6 2 4 3" xfId="48004" xr:uid="{00000000-0005-0000-0000-00004E970000}"/>
    <cellStyle name="Normal 4 3 6 2 5" xfId="16732" xr:uid="{00000000-0005-0000-0000-00004F970000}"/>
    <cellStyle name="Normal 4 3 6 2 5 2" xfId="35692" xr:uid="{00000000-0005-0000-0000-000050970000}"/>
    <cellStyle name="Normal 4 3 6 2 5 3" xfId="54156" xr:uid="{00000000-0005-0000-0000-000051970000}"/>
    <cellStyle name="Normal 4 3 6 2 6" xfId="23387" xr:uid="{00000000-0005-0000-0000-000052970000}"/>
    <cellStyle name="Normal 4 3 6 2 7" xfId="41851" xr:uid="{00000000-0005-0000-0000-000053970000}"/>
    <cellStyle name="Normal 4 3 6 3" xfId="5121" xr:uid="{00000000-0005-0000-0000-000054970000}"/>
    <cellStyle name="Normal 4 3 6 3 2" xfId="8219" xr:uid="{00000000-0005-0000-0000-000055970000}"/>
    <cellStyle name="Normal 4 3 6 3 2 2" xfId="14411" xr:uid="{00000000-0005-0000-0000-000056970000}"/>
    <cellStyle name="Normal 4 3 6 3 2 2 2" xfId="33371" xr:uid="{00000000-0005-0000-0000-000057970000}"/>
    <cellStyle name="Normal 4 3 6 3 2 2 3" xfId="51835" xr:uid="{00000000-0005-0000-0000-000058970000}"/>
    <cellStyle name="Normal 4 3 6 3 2 3" xfId="20563" xr:uid="{00000000-0005-0000-0000-000059970000}"/>
    <cellStyle name="Normal 4 3 6 3 2 3 2" xfId="39523" xr:uid="{00000000-0005-0000-0000-00005A970000}"/>
    <cellStyle name="Normal 4 3 6 3 2 3 3" xfId="57987" xr:uid="{00000000-0005-0000-0000-00005B970000}"/>
    <cellStyle name="Normal 4 3 6 3 2 4" xfId="27218" xr:uid="{00000000-0005-0000-0000-00005C970000}"/>
    <cellStyle name="Normal 4 3 6 3 2 5" xfId="45682" xr:uid="{00000000-0005-0000-0000-00005D970000}"/>
    <cellStyle name="Normal 4 3 6 3 3" xfId="11345" xr:uid="{00000000-0005-0000-0000-00005E970000}"/>
    <cellStyle name="Normal 4 3 6 3 3 2" xfId="30305" xr:uid="{00000000-0005-0000-0000-00005F970000}"/>
    <cellStyle name="Normal 4 3 6 3 3 3" xfId="48769" xr:uid="{00000000-0005-0000-0000-000060970000}"/>
    <cellStyle name="Normal 4 3 6 3 4" xfId="17497" xr:uid="{00000000-0005-0000-0000-000061970000}"/>
    <cellStyle name="Normal 4 3 6 3 4 2" xfId="36457" xr:uid="{00000000-0005-0000-0000-000062970000}"/>
    <cellStyle name="Normal 4 3 6 3 4 3" xfId="54921" xr:uid="{00000000-0005-0000-0000-000063970000}"/>
    <cellStyle name="Normal 4 3 6 3 5" xfId="24152" xr:uid="{00000000-0005-0000-0000-000064970000}"/>
    <cellStyle name="Normal 4 3 6 3 6" xfId="42616" xr:uid="{00000000-0005-0000-0000-000065970000}"/>
    <cellStyle name="Normal 4 3 6 4" xfId="6684" xr:uid="{00000000-0005-0000-0000-000066970000}"/>
    <cellStyle name="Normal 4 3 6 4 2" xfId="12877" xr:uid="{00000000-0005-0000-0000-000067970000}"/>
    <cellStyle name="Normal 4 3 6 4 2 2" xfId="31837" xr:uid="{00000000-0005-0000-0000-000068970000}"/>
    <cellStyle name="Normal 4 3 6 4 2 3" xfId="50301" xr:uid="{00000000-0005-0000-0000-000069970000}"/>
    <cellStyle name="Normal 4 3 6 4 3" xfId="19029" xr:uid="{00000000-0005-0000-0000-00006A970000}"/>
    <cellStyle name="Normal 4 3 6 4 3 2" xfId="37989" xr:uid="{00000000-0005-0000-0000-00006B970000}"/>
    <cellStyle name="Normal 4 3 6 4 3 3" xfId="56453" xr:uid="{00000000-0005-0000-0000-00006C970000}"/>
    <cellStyle name="Normal 4 3 6 4 4" xfId="25684" xr:uid="{00000000-0005-0000-0000-00006D970000}"/>
    <cellStyle name="Normal 4 3 6 4 5" xfId="44148" xr:uid="{00000000-0005-0000-0000-00006E970000}"/>
    <cellStyle name="Normal 4 3 6 5" xfId="9811" xr:uid="{00000000-0005-0000-0000-00006F970000}"/>
    <cellStyle name="Normal 4 3 6 5 2" xfId="28771" xr:uid="{00000000-0005-0000-0000-000070970000}"/>
    <cellStyle name="Normal 4 3 6 5 3" xfId="47235" xr:uid="{00000000-0005-0000-0000-000071970000}"/>
    <cellStyle name="Normal 4 3 6 6" xfId="15963" xr:uid="{00000000-0005-0000-0000-000072970000}"/>
    <cellStyle name="Normal 4 3 6 6 2" xfId="34923" xr:uid="{00000000-0005-0000-0000-000073970000}"/>
    <cellStyle name="Normal 4 3 6 6 3" xfId="53387" xr:uid="{00000000-0005-0000-0000-000074970000}"/>
    <cellStyle name="Normal 4 3 6 7" xfId="22618" xr:uid="{00000000-0005-0000-0000-000075970000}"/>
    <cellStyle name="Normal 4 3 6 8" xfId="41082" xr:uid="{00000000-0005-0000-0000-000076970000}"/>
    <cellStyle name="Normal 4 3 7" xfId="4265" xr:uid="{00000000-0005-0000-0000-000077970000}"/>
    <cellStyle name="Normal 4 3 7 2" xfId="5880" xr:uid="{00000000-0005-0000-0000-000078970000}"/>
    <cellStyle name="Normal 4 3 7 2 2" xfId="8965" xr:uid="{00000000-0005-0000-0000-000079970000}"/>
    <cellStyle name="Normal 4 3 7 2 2 2" xfId="15157" xr:uid="{00000000-0005-0000-0000-00007A970000}"/>
    <cellStyle name="Normal 4 3 7 2 2 2 2" xfId="34117" xr:uid="{00000000-0005-0000-0000-00007B970000}"/>
    <cellStyle name="Normal 4 3 7 2 2 2 3" xfId="52581" xr:uid="{00000000-0005-0000-0000-00007C970000}"/>
    <cellStyle name="Normal 4 3 7 2 2 3" xfId="21309" xr:uid="{00000000-0005-0000-0000-00007D970000}"/>
    <cellStyle name="Normal 4 3 7 2 2 3 2" xfId="40269" xr:uid="{00000000-0005-0000-0000-00007E970000}"/>
    <cellStyle name="Normal 4 3 7 2 2 3 3" xfId="58733" xr:uid="{00000000-0005-0000-0000-00007F970000}"/>
    <cellStyle name="Normal 4 3 7 2 2 4" xfId="27964" xr:uid="{00000000-0005-0000-0000-000080970000}"/>
    <cellStyle name="Normal 4 3 7 2 2 5" xfId="46428" xr:uid="{00000000-0005-0000-0000-000081970000}"/>
    <cellStyle name="Normal 4 3 7 2 3" xfId="12091" xr:uid="{00000000-0005-0000-0000-000082970000}"/>
    <cellStyle name="Normal 4 3 7 2 3 2" xfId="31051" xr:uid="{00000000-0005-0000-0000-000083970000}"/>
    <cellStyle name="Normal 4 3 7 2 3 3" xfId="49515" xr:uid="{00000000-0005-0000-0000-000084970000}"/>
    <cellStyle name="Normal 4 3 7 2 4" xfId="18243" xr:uid="{00000000-0005-0000-0000-000085970000}"/>
    <cellStyle name="Normal 4 3 7 2 4 2" xfId="37203" xr:uid="{00000000-0005-0000-0000-000086970000}"/>
    <cellStyle name="Normal 4 3 7 2 4 3" xfId="55667" xr:uid="{00000000-0005-0000-0000-000087970000}"/>
    <cellStyle name="Normal 4 3 7 2 5" xfId="24898" xr:uid="{00000000-0005-0000-0000-000088970000}"/>
    <cellStyle name="Normal 4 3 7 2 6" xfId="43362" xr:uid="{00000000-0005-0000-0000-000089970000}"/>
    <cellStyle name="Normal 4 3 7 3" xfId="7430" xr:uid="{00000000-0005-0000-0000-00008A970000}"/>
    <cellStyle name="Normal 4 3 7 3 2" xfId="13623" xr:uid="{00000000-0005-0000-0000-00008B970000}"/>
    <cellStyle name="Normal 4 3 7 3 2 2" xfId="32583" xr:uid="{00000000-0005-0000-0000-00008C970000}"/>
    <cellStyle name="Normal 4 3 7 3 2 3" xfId="51047" xr:uid="{00000000-0005-0000-0000-00008D970000}"/>
    <cellStyle name="Normal 4 3 7 3 3" xfId="19775" xr:uid="{00000000-0005-0000-0000-00008E970000}"/>
    <cellStyle name="Normal 4 3 7 3 3 2" xfId="38735" xr:uid="{00000000-0005-0000-0000-00008F970000}"/>
    <cellStyle name="Normal 4 3 7 3 3 3" xfId="57199" xr:uid="{00000000-0005-0000-0000-000090970000}"/>
    <cellStyle name="Normal 4 3 7 3 4" xfId="26430" xr:uid="{00000000-0005-0000-0000-000091970000}"/>
    <cellStyle name="Normal 4 3 7 3 5" xfId="44894" xr:uid="{00000000-0005-0000-0000-000092970000}"/>
    <cellStyle name="Normal 4 3 7 4" xfId="10557" xr:uid="{00000000-0005-0000-0000-000093970000}"/>
    <cellStyle name="Normal 4 3 7 4 2" xfId="29517" xr:uid="{00000000-0005-0000-0000-000094970000}"/>
    <cellStyle name="Normal 4 3 7 4 3" xfId="47981" xr:uid="{00000000-0005-0000-0000-000095970000}"/>
    <cellStyle name="Normal 4 3 7 5" xfId="16709" xr:uid="{00000000-0005-0000-0000-000096970000}"/>
    <cellStyle name="Normal 4 3 7 5 2" xfId="35669" xr:uid="{00000000-0005-0000-0000-000097970000}"/>
    <cellStyle name="Normal 4 3 7 5 3" xfId="54133" xr:uid="{00000000-0005-0000-0000-000098970000}"/>
    <cellStyle name="Normal 4 3 7 6" xfId="23364" xr:uid="{00000000-0005-0000-0000-000099970000}"/>
    <cellStyle name="Normal 4 3 7 7" xfId="41828" xr:uid="{00000000-0005-0000-0000-00009A970000}"/>
    <cellStyle name="Normal 4 3 8" xfId="5098" xr:uid="{00000000-0005-0000-0000-00009B970000}"/>
    <cellStyle name="Normal 4 3 8 2" xfId="8196" xr:uid="{00000000-0005-0000-0000-00009C970000}"/>
    <cellStyle name="Normal 4 3 8 2 2" xfId="14388" xr:uid="{00000000-0005-0000-0000-00009D970000}"/>
    <cellStyle name="Normal 4 3 8 2 2 2" xfId="33348" xr:uid="{00000000-0005-0000-0000-00009E970000}"/>
    <cellStyle name="Normal 4 3 8 2 2 3" xfId="51812" xr:uid="{00000000-0005-0000-0000-00009F970000}"/>
    <cellStyle name="Normal 4 3 8 2 3" xfId="20540" xr:uid="{00000000-0005-0000-0000-0000A0970000}"/>
    <cellStyle name="Normal 4 3 8 2 3 2" xfId="39500" xr:uid="{00000000-0005-0000-0000-0000A1970000}"/>
    <cellStyle name="Normal 4 3 8 2 3 3" xfId="57964" xr:uid="{00000000-0005-0000-0000-0000A2970000}"/>
    <cellStyle name="Normal 4 3 8 2 4" xfId="27195" xr:uid="{00000000-0005-0000-0000-0000A3970000}"/>
    <cellStyle name="Normal 4 3 8 2 5" xfId="45659" xr:uid="{00000000-0005-0000-0000-0000A4970000}"/>
    <cellStyle name="Normal 4 3 8 3" xfId="11322" xr:uid="{00000000-0005-0000-0000-0000A5970000}"/>
    <cellStyle name="Normal 4 3 8 3 2" xfId="30282" xr:uid="{00000000-0005-0000-0000-0000A6970000}"/>
    <cellStyle name="Normal 4 3 8 3 3" xfId="48746" xr:uid="{00000000-0005-0000-0000-0000A7970000}"/>
    <cellStyle name="Normal 4 3 8 4" xfId="17474" xr:uid="{00000000-0005-0000-0000-0000A8970000}"/>
    <cellStyle name="Normal 4 3 8 4 2" xfId="36434" xr:uid="{00000000-0005-0000-0000-0000A9970000}"/>
    <cellStyle name="Normal 4 3 8 4 3" xfId="54898" xr:uid="{00000000-0005-0000-0000-0000AA970000}"/>
    <cellStyle name="Normal 4 3 8 5" xfId="24129" xr:uid="{00000000-0005-0000-0000-0000AB970000}"/>
    <cellStyle name="Normal 4 3 8 6" xfId="42593" xr:uid="{00000000-0005-0000-0000-0000AC970000}"/>
    <cellStyle name="Normal 4 3 9" xfId="6661" xr:uid="{00000000-0005-0000-0000-0000AD970000}"/>
    <cellStyle name="Normal 4 3 9 2" xfId="12854" xr:uid="{00000000-0005-0000-0000-0000AE970000}"/>
    <cellStyle name="Normal 4 3 9 2 2" xfId="31814" xr:uid="{00000000-0005-0000-0000-0000AF970000}"/>
    <cellStyle name="Normal 4 3 9 2 3" xfId="50278" xr:uid="{00000000-0005-0000-0000-0000B0970000}"/>
    <cellStyle name="Normal 4 3 9 3" xfId="19006" xr:uid="{00000000-0005-0000-0000-0000B1970000}"/>
    <cellStyle name="Normal 4 3 9 3 2" xfId="37966" xr:uid="{00000000-0005-0000-0000-0000B2970000}"/>
    <cellStyle name="Normal 4 3 9 3 3" xfId="56430" xr:uid="{00000000-0005-0000-0000-0000B3970000}"/>
    <cellStyle name="Normal 4 3 9 4" xfId="25661" xr:uid="{00000000-0005-0000-0000-0000B4970000}"/>
    <cellStyle name="Normal 4 3 9 5" xfId="44125" xr:uid="{00000000-0005-0000-0000-0000B5970000}"/>
    <cellStyle name="Normal 4 4" xfId="104" xr:uid="{00000000-0005-0000-0000-0000B6970000}"/>
    <cellStyle name="Normal 4 4 10" xfId="22619" xr:uid="{00000000-0005-0000-0000-0000B7970000}"/>
    <cellStyle name="Normal 4 4 11" xfId="41083" xr:uid="{00000000-0005-0000-0000-0000B8970000}"/>
    <cellStyle name="Normal 4 4 2" xfId="105" xr:uid="{00000000-0005-0000-0000-0000B9970000}"/>
    <cellStyle name="Normal 4 4 2 2" xfId="319" xr:uid="{00000000-0005-0000-0000-0000BA970000}"/>
    <cellStyle name="Normal 4 4 2 2 2" xfId="5905" xr:uid="{00000000-0005-0000-0000-0000BB970000}"/>
    <cellStyle name="Normal 4 4 2 2 2 2" xfId="8990" xr:uid="{00000000-0005-0000-0000-0000BC970000}"/>
    <cellStyle name="Normal 4 4 2 2 2 2 2" xfId="15182" xr:uid="{00000000-0005-0000-0000-0000BD970000}"/>
    <cellStyle name="Normal 4 4 2 2 2 2 2 2" xfId="34142" xr:uid="{00000000-0005-0000-0000-0000BE970000}"/>
    <cellStyle name="Normal 4 4 2 2 2 2 2 3" xfId="52606" xr:uid="{00000000-0005-0000-0000-0000BF970000}"/>
    <cellStyle name="Normal 4 4 2 2 2 2 3" xfId="21334" xr:uid="{00000000-0005-0000-0000-0000C0970000}"/>
    <cellStyle name="Normal 4 4 2 2 2 2 3 2" xfId="40294" xr:uid="{00000000-0005-0000-0000-0000C1970000}"/>
    <cellStyle name="Normal 4 4 2 2 2 2 3 3" xfId="58758" xr:uid="{00000000-0005-0000-0000-0000C2970000}"/>
    <cellStyle name="Normal 4 4 2 2 2 2 4" xfId="27989" xr:uid="{00000000-0005-0000-0000-0000C3970000}"/>
    <cellStyle name="Normal 4 4 2 2 2 2 5" xfId="46453" xr:uid="{00000000-0005-0000-0000-0000C4970000}"/>
    <cellStyle name="Normal 4 4 2 2 2 3" xfId="12116" xr:uid="{00000000-0005-0000-0000-0000C5970000}"/>
    <cellStyle name="Normal 4 4 2 2 2 3 2" xfId="31076" xr:uid="{00000000-0005-0000-0000-0000C6970000}"/>
    <cellStyle name="Normal 4 4 2 2 2 3 3" xfId="49540" xr:uid="{00000000-0005-0000-0000-0000C7970000}"/>
    <cellStyle name="Normal 4 4 2 2 2 4" xfId="18268" xr:uid="{00000000-0005-0000-0000-0000C8970000}"/>
    <cellStyle name="Normal 4 4 2 2 2 4 2" xfId="37228" xr:uid="{00000000-0005-0000-0000-0000C9970000}"/>
    <cellStyle name="Normal 4 4 2 2 2 4 3" xfId="55692" xr:uid="{00000000-0005-0000-0000-0000CA970000}"/>
    <cellStyle name="Normal 4 4 2 2 2 5" xfId="24923" xr:uid="{00000000-0005-0000-0000-0000CB970000}"/>
    <cellStyle name="Normal 4 4 2 2 2 6" xfId="43387" xr:uid="{00000000-0005-0000-0000-0000CC970000}"/>
    <cellStyle name="Normal 4 4 2 2 3" xfId="7455" xr:uid="{00000000-0005-0000-0000-0000CD970000}"/>
    <cellStyle name="Normal 4 4 2 2 3 2" xfId="13648" xr:uid="{00000000-0005-0000-0000-0000CE970000}"/>
    <cellStyle name="Normal 4 4 2 2 3 2 2" xfId="32608" xr:uid="{00000000-0005-0000-0000-0000CF970000}"/>
    <cellStyle name="Normal 4 4 2 2 3 2 3" xfId="51072" xr:uid="{00000000-0005-0000-0000-0000D0970000}"/>
    <cellStyle name="Normal 4 4 2 2 3 3" xfId="19800" xr:uid="{00000000-0005-0000-0000-0000D1970000}"/>
    <cellStyle name="Normal 4 4 2 2 3 3 2" xfId="38760" xr:uid="{00000000-0005-0000-0000-0000D2970000}"/>
    <cellStyle name="Normal 4 4 2 2 3 3 3" xfId="57224" xr:uid="{00000000-0005-0000-0000-0000D3970000}"/>
    <cellStyle name="Normal 4 4 2 2 3 4" xfId="26455" xr:uid="{00000000-0005-0000-0000-0000D4970000}"/>
    <cellStyle name="Normal 4 4 2 2 3 5" xfId="44919" xr:uid="{00000000-0005-0000-0000-0000D5970000}"/>
    <cellStyle name="Normal 4 4 2 2 4" xfId="10582" xr:uid="{00000000-0005-0000-0000-0000D6970000}"/>
    <cellStyle name="Normal 4 4 2 2 4 2" xfId="29542" xr:uid="{00000000-0005-0000-0000-0000D7970000}"/>
    <cellStyle name="Normal 4 4 2 2 4 3" xfId="48006" xr:uid="{00000000-0005-0000-0000-0000D8970000}"/>
    <cellStyle name="Normal 4 4 2 2 5" xfId="16734" xr:uid="{00000000-0005-0000-0000-0000D9970000}"/>
    <cellStyle name="Normal 4 4 2 2 5 2" xfId="35694" xr:uid="{00000000-0005-0000-0000-0000DA970000}"/>
    <cellStyle name="Normal 4 4 2 2 5 3" xfId="54158" xr:uid="{00000000-0005-0000-0000-0000DB970000}"/>
    <cellStyle name="Normal 4 4 2 2 6" xfId="23389" xr:uid="{00000000-0005-0000-0000-0000DC970000}"/>
    <cellStyle name="Normal 4 4 2 2 7" xfId="41853" xr:uid="{00000000-0005-0000-0000-0000DD970000}"/>
    <cellStyle name="Normal 4 4 2 3" xfId="5123" xr:uid="{00000000-0005-0000-0000-0000DE970000}"/>
    <cellStyle name="Normal 4 4 2 3 2" xfId="8221" xr:uid="{00000000-0005-0000-0000-0000DF970000}"/>
    <cellStyle name="Normal 4 4 2 3 2 2" xfId="14413" xr:uid="{00000000-0005-0000-0000-0000E0970000}"/>
    <cellStyle name="Normal 4 4 2 3 2 2 2" xfId="33373" xr:uid="{00000000-0005-0000-0000-0000E1970000}"/>
    <cellStyle name="Normal 4 4 2 3 2 2 3" xfId="51837" xr:uid="{00000000-0005-0000-0000-0000E2970000}"/>
    <cellStyle name="Normal 4 4 2 3 2 3" xfId="20565" xr:uid="{00000000-0005-0000-0000-0000E3970000}"/>
    <cellStyle name="Normal 4 4 2 3 2 3 2" xfId="39525" xr:uid="{00000000-0005-0000-0000-0000E4970000}"/>
    <cellStyle name="Normal 4 4 2 3 2 3 3" xfId="57989" xr:uid="{00000000-0005-0000-0000-0000E5970000}"/>
    <cellStyle name="Normal 4 4 2 3 2 4" xfId="27220" xr:uid="{00000000-0005-0000-0000-0000E6970000}"/>
    <cellStyle name="Normal 4 4 2 3 2 5" xfId="45684" xr:uid="{00000000-0005-0000-0000-0000E7970000}"/>
    <cellStyle name="Normal 4 4 2 3 3" xfId="11347" xr:uid="{00000000-0005-0000-0000-0000E8970000}"/>
    <cellStyle name="Normal 4 4 2 3 3 2" xfId="30307" xr:uid="{00000000-0005-0000-0000-0000E9970000}"/>
    <cellStyle name="Normal 4 4 2 3 3 3" xfId="48771" xr:uid="{00000000-0005-0000-0000-0000EA970000}"/>
    <cellStyle name="Normal 4 4 2 3 4" xfId="17499" xr:uid="{00000000-0005-0000-0000-0000EB970000}"/>
    <cellStyle name="Normal 4 4 2 3 4 2" xfId="36459" xr:uid="{00000000-0005-0000-0000-0000EC970000}"/>
    <cellStyle name="Normal 4 4 2 3 4 3" xfId="54923" xr:uid="{00000000-0005-0000-0000-0000ED970000}"/>
    <cellStyle name="Normal 4 4 2 3 5" xfId="24154" xr:uid="{00000000-0005-0000-0000-0000EE970000}"/>
    <cellStyle name="Normal 4 4 2 3 6" xfId="42618" xr:uid="{00000000-0005-0000-0000-0000EF970000}"/>
    <cellStyle name="Normal 4 4 2 4" xfId="6686" xr:uid="{00000000-0005-0000-0000-0000F0970000}"/>
    <cellStyle name="Normal 4 4 2 4 2" xfId="12879" xr:uid="{00000000-0005-0000-0000-0000F1970000}"/>
    <cellStyle name="Normal 4 4 2 4 2 2" xfId="31839" xr:uid="{00000000-0005-0000-0000-0000F2970000}"/>
    <cellStyle name="Normal 4 4 2 4 2 3" xfId="50303" xr:uid="{00000000-0005-0000-0000-0000F3970000}"/>
    <cellStyle name="Normal 4 4 2 4 3" xfId="19031" xr:uid="{00000000-0005-0000-0000-0000F4970000}"/>
    <cellStyle name="Normal 4 4 2 4 3 2" xfId="37991" xr:uid="{00000000-0005-0000-0000-0000F5970000}"/>
    <cellStyle name="Normal 4 4 2 4 3 3" xfId="56455" xr:uid="{00000000-0005-0000-0000-0000F6970000}"/>
    <cellStyle name="Normal 4 4 2 4 4" xfId="25686" xr:uid="{00000000-0005-0000-0000-0000F7970000}"/>
    <cellStyle name="Normal 4 4 2 4 5" xfId="44150" xr:uid="{00000000-0005-0000-0000-0000F8970000}"/>
    <cellStyle name="Normal 4 4 2 5" xfId="9813" xr:uid="{00000000-0005-0000-0000-0000F9970000}"/>
    <cellStyle name="Normal 4 4 2 5 2" xfId="28773" xr:uid="{00000000-0005-0000-0000-0000FA970000}"/>
    <cellStyle name="Normal 4 4 2 5 3" xfId="47237" xr:uid="{00000000-0005-0000-0000-0000FB970000}"/>
    <cellStyle name="Normal 4 4 2 6" xfId="15965" xr:uid="{00000000-0005-0000-0000-0000FC970000}"/>
    <cellStyle name="Normal 4 4 2 6 2" xfId="34925" xr:uid="{00000000-0005-0000-0000-0000FD970000}"/>
    <cellStyle name="Normal 4 4 2 6 3" xfId="53389" xr:uid="{00000000-0005-0000-0000-0000FE970000}"/>
    <cellStyle name="Normal 4 4 2 7" xfId="22095" xr:uid="{00000000-0005-0000-0000-0000FF970000}"/>
    <cellStyle name="Normal 4 4 2 8" xfId="22620" xr:uid="{00000000-0005-0000-0000-000000980000}"/>
    <cellStyle name="Normal 4 4 2 9" xfId="41084" xr:uid="{00000000-0005-0000-0000-000001980000}"/>
    <cellStyle name="Normal 4 4 3" xfId="318" xr:uid="{00000000-0005-0000-0000-000002980000}"/>
    <cellStyle name="Normal 4 4 3 2" xfId="3101" xr:uid="{00000000-0005-0000-0000-000003980000}"/>
    <cellStyle name="Normal 4 4 4" xfId="4289" xr:uid="{00000000-0005-0000-0000-000004980000}"/>
    <cellStyle name="Normal 4 4 4 2" xfId="5904" xr:uid="{00000000-0005-0000-0000-000005980000}"/>
    <cellStyle name="Normal 4 4 4 2 2" xfId="8989" xr:uid="{00000000-0005-0000-0000-000006980000}"/>
    <cellStyle name="Normal 4 4 4 2 2 2" xfId="15181" xr:uid="{00000000-0005-0000-0000-000007980000}"/>
    <cellStyle name="Normal 4 4 4 2 2 2 2" xfId="34141" xr:uid="{00000000-0005-0000-0000-000008980000}"/>
    <cellStyle name="Normal 4 4 4 2 2 2 3" xfId="52605" xr:uid="{00000000-0005-0000-0000-000009980000}"/>
    <cellStyle name="Normal 4 4 4 2 2 3" xfId="21333" xr:uid="{00000000-0005-0000-0000-00000A980000}"/>
    <cellStyle name="Normal 4 4 4 2 2 3 2" xfId="40293" xr:uid="{00000000-0005-0000-0000-00000B980000}"/>
    <cellStyle name="Normal 4 4 4 2 2 3 3" xfId="58757" xr:uid="{00000000-0005-0000-0000-00000C980000}"/>
    <cellStyle name="Normal 4 4 4 2 2 4" xfId="27988" xr:uid="{00000000-0005-0000-0000-00000D980000}"/>
    <cellStyle name="Normal 4 4 4 2 2 5" xfId="46452" xr:uid="{00000000-0005-0000-0000-00000E980000}"/>
    <cellStyle name="Normal 4 4 4 2 3" xfId="12115" xr:uid="{00000000-0005-0000-0000-00000F980000}"/>
    <cellStyle name="Normal 4 4 4 2 3 2" xfId="31075" xr:uid="{00000000-0005-0000-0000-000010980000}"/>
    <cellStyle name="Normal 4 4 4 2 3 3" xfId="49539" xr:uid="{00000000-0005-0000-0000-000011980000}"/>
    <cellStyle name="Normal 4 4 4 2 4" xfId="18267" xr:uid="{00000000-0005-0000-0000-000012980000}"/>
    <cellStyle name="Normal 4 4 4 2 4 2" xfId="37227" xr:uid="{00000000-0005-0000-0000-000013980000}"/>
    <cellStyle name="Normal 4 4 4 2 4 3" xfId="55691" xr:uid="{00000000-0005-0000-0000-000014980000}"/>
    <cellStyle name="Normal 4 4 4 2 5" xfId="24922" xr:uid="{00000000-0005-0000-0000-000015980000}"/>
    <cellStyle name="Normal 4 4 4 2 6" xfId="43386" xr:uid="{00000000-0005-0000-0000-000016980000}"/>
    <cellStyle name="Normal 4 4 4 3" xfId="7454" xr:uid="{00000000-0005-0000-0000-000017980000}"/>
    <cellStyle name="Normal 4 4 4 3 2" xfId="13647" xr:uid="{00000000-0005-0000-0000-000018980000}"/>
    <cellStyle name="Normal 4 4 4 3 2 2" xfId="32607" xr:uid="{00000000-0005-0000-0000-000019980000}"/>
    <cellStyle name="Normal 4 4 4 3 2 3" xfId="51071" xr:uid="{00000000-0005-0000-0000-00001A980000}"/>
    <cellStyle name="Normal 4 4 4 3 3" xfId="19799" xr:uid="{00000000-0005-0000-0000-00001B980000}"/>
    <cellStyle name="Normal 4 4 4 3 3 2" xfId="38759" xr:uid="{00000000-0005-0000-0000-00001C980000}"/>
    <cellStyle name="Normal 4 4 4 3 3 3" xfId="57223" xr:uid="{00000000-0005-0000-0000-00001D980000}"/>
    <cellStyle name="Normal 4 4 4 3 4" xfId="26454" xr:uid="{00000000-0005-0000-0000-00001E980000}"/>
    <cellStyle name="Normal 4 4 4 3 5" xfId="44918" xr:uid="{00000000-0005-0000-0000-00001F980000}"/>
    <cellStyle name="Normal 4 4 4 4" xfId="10581" xr:uid="{00000000-0005-0000-0000-000020980000}"/>
    <cellStyle name="Normal 4 4 4 4 2" xfId="29541" xr:uid="{00000000-0005-0000-0000-000021980000}"/>
    <cellStyle name="Normal 4 4 4 4 3" xfId="48005" xr:uid="{00000000-0005-0000-0000-000022980000}"/>
    <cellStyle name="Normal 4 4 4 5" xfId="16733" xr:uid="{00000000-0005-0000-0000-000023980000}"/>
    <cellStyle name="Normal 4 4 4 5 2" xfId="35693" xr:uid="{00000000-0005-0000-0000-000024980000}"/>
    <cellStyle name="Normal 4 4 4 5 3" xfId="54157" xr:uid="{00000000-0005-0000-0000-000025980000}"/>
    <cellStyle name="Normal 4 4 4 6" xfId="23388" xr:uid="{00000000-0005-0000-0000-000026980000}"/>
    <cellStyle name="Normal 4 4 4 7" xfId="41852" xr:uid="{00000000-0005-0000-0000-000027980000}"/>
    <cellStyle name="Normal 4 4 5" xfId="5122" xr:uid="{00000000-0005-0000-0000-000028980000}"/>
    <cellStyle name="Normal 4 4 5 2" xfId="8220" xr:uid="{00000000-0005-0000-0000-000029980000}"/>
    <cellStyle name="Normal 4 4 5 2 2" xfId="14412" xr:uid="{00000000-0005-0000-0000-00002A980000}"/>
    <cellStyle name="Normal 4 4 5 2 2 2" xfId="33372" xr:uid="{00000000-0005-0000-0000-00002B980000}"/>
    <cellStyle name="Normal 4 4 5 2 2 3" xfId="51836" xr:uid="{00000000-0005-0000-0000-00002C980000}"/>
    <cellStyle name="Normal 4 4 5 2 3" xfId="20564" xr:uid="{00000000-0005-0000-0000-00002D980000}"/>
    <cellStyle name="Normal 4 4 5 2 3 2" xfId="39524" xr:uid="{00000000-0005-0000-0000-00002E980000}"/>
    <cellStyle name="Normal 4 4 5 2 3 3" xfId="57988" xr:uid="{00000000-0005-0000-0000-00002F980000}"/>
    <cellStyle name="Normal 4 4 5 2 4" xfId="27219" xr:uid="{00000000-0005-0000-0000-000030980000}"/>
    <cellStyle name="Normal 4 4 5 2 5" xfId="45683" xr:uid="{00000000-0005-0000-0000-000031980000}"/>
    <cellStyle name="Normal 4 4 5 3" xfId="11346" xr:uid="{00000000-0005-0000-0000-000032980000}"/>
    <cellStyle name="Normal 4 4 5 3 2" xfId="30306" xr:uid="{00000000-0005-0000-0000-000033980000}"/>
    <cellStyle name="Normal 4 4 5 3 3" xfId="48770" xr:uid="{00000000-0005-0000-0000-000034980000}"/>
    <cellStyle name="Normal 4 4 5 4" xfId="17498" xr:uid="{00000000-0005-0000-0000-000035980000}"/>
    <cellStyle name="Normal 4 4 5 4 2" xfId="36458" xr:uid="{00000000-0005-0000-0000-000036980000}"/>
    <cellStyle name="Normal 4 4 5 4 3" xfId="54922" xr:uid="{00000000-0005-0000-0000-000037980000}"/>
    <cellStyle name="Normal 4 4 5 5" xfId="24153" xr:uid="{00000000-0005-0000-0000-000038980000}"/>
    <cellStyle name="Normal 4 4 5 6" xfId="42617" xr:uid="{00000000-0005-0000-0000-000039980000}"/>
    <cellStyle name="Normal 4 4 6" xfId="6685" xr:uid="{00000000-0005-0000-0000-00003A980000}"/>
    <cellStyle name="Normal 4 4 6 2" xfId="12878" xr:uid="{00000000-0005-0000-0000-00003B980000}"/>
    <cellStyle name="Normal 4 4 6 2 2" xfId="31838" xr:uid="{00000000-0005-0000-0000-00003C980000}"/>
    <cellStyle name="Normal 4 4 6 2 3" xfId="50302" xr:uid="{00000000-0005-0000-0000-00003D980000}"/>
    <cellStyle name="Normal 4 4 6 3" xfId="19030" xr:uid="{00000000-0005-0000-0000-00003E980000}"/>
    <cellStyle name="Normal 4 4 6 3 2" xfId="37990" xr:uid="{00000000-0005-0000-0000-00003F980000}"/>
    <cellStyle name="Normal 4 4 6 3 3" xfId="56454" xr:uid="{00000000-0005-0000-0000-000040980000}"/>
    <cellStyle name="Normal 4 4 6 4" xfId="25685" xr:uid="{00000000-0005-0000-0000-000041980000}"/>
    <cellStyle name="Normal 4 4 6 5" xfId="44149" xr:uid="{00000000-0005-0000-0000-000042980000}"/>
    <cellStyle name="Normal 4 4 7" xfId="9812" xr:uid="{00000000-0005-0000-0000-000043980000}"/>
    <cellStyle name="Normal 4 4 7 2" xfId="28772" xr:uid="{00000000-0005-0000-0000-000044980000}"/>
    <cellStyle name="Normal 4 4 7 3" xfId="47236" xr:uid="{00000000-0005-0000-0000-000045980000}"/>
    <cellStyle name="Normal 4 4 8" xfId="15964" xr:uid="{00000000-0005-0000-0000-000046980000}"/>
    <cellStyle name="Normal 4 4 8 2" xfId="34924" xr:uid="{00000000-0005-0000-0000-000047980000}"/>
    <cellStyle name="Normal 4 4 8 3" xfId="53388" xr:uid="{00000000-0005-0000-0000-000048980000}"/>
    <cellStyle name="Normal 4 4 9" xfId="22094" xr:uid="{00000000-0005-0000-0000-000049980000}"/>
    <cellStyle name="Normal 4 5" xfId="106" xr:uid="{00000000-0005-0000-0000-00004A980000}"/>
    <cellStyle name="Normal 4 5 2" xfId="320" xr:uid="{00000000-0005-0000-0000-00004B980000}"/>
    <cellStyle name="Normal 4 5 2 2" xfId="5906" xr:uid="{00000000-0005-0000-0000-00004C980000}"/>
    <cellStyle name="Normal 4 5 2 2 2" xfId="8991" xr:uid="{00000000-0005-0000-0000-00004D980000}"/>
    <cellStyle name="Normal 4 5 2 2 2 2" xfId="15183" xr:uid="{00000000-0005-0000-0000-00004E980000}"/>
    <cellStyle name="Normal 4 5 2 2 2 2 2" xfId="34143" xr:uid="{00000000-0005-0000-0000-00004F980000}"/>
    <cellStyle name="Normal 4 5 2 2 2 2 3" xfId="52607" xr:uid="{00000000-0005-0000-0000-000050980000}"/>
    <cellStyle name="Normal 4 5 2 2 2 3" xfId="21335" xr:uid="{00000000-0005-0000-0000-000051980000}"/>
    <cellStyle name="Normal 4 5 2 2 2 3 2" xfId="40295" xr:uid="{00000000-0005-0000-0000-000052980000}"/>
    <cellStyle name="Normal 4 5 2 2 2 3 3" xfId="58759" xr:uid="{00000000-0005-0000-0000-000053980000}"/>
    <cellStyle name="Normal 4 5 2 2 2 4" xfId="27990" xr:uid="{00000000-0005-0000-0000-000054980000}"/>
    <cellStyle name="Normal 4 5 2 2 2 5" xfId="46454" xr:uid="{00000000-0005-0000-0000-000055980000}"/>
    <cellStyle name="Normal 4 5 2 2 3" xfId="12117" xr:uid="{00000000-0005-0000-0000-000056980000}"/>
    <cellStyle name="Normal 4 5 2 2 3 2" xfId="31077" xr:uid="{00000000-0005-0000-0000-000057980000}"/>
    <cellStyle name="Normal 4 5 2 2 3 3" xfId="49541" xr:uid="{00000000-0005-0000-0000-000058980000}"/>
    <cellStyle name="Normal 4 5 2 2 4" xfId="18269" xr:uid="{00000000-0005-0000-0000-000059980000}"/>
    <cellStyle name="Normal 4 5 2 2 4 2" xfId="37229" xr:uid="{00000000-0005-0000-0000-00005A980000}"/>
    <cellStyle name="Normal 4 5 2 2 4 3" xfId="55693" xr:uid="{00000000-0005-0000-0000-00005B980000}"/>
    <cellStyle name="Normal 4 5 2 2 5" xfId="24924" xr:uid="{00000000-0005-0000-0000-00005C980000}"/>
    <cellStyle name="Normal 4 5 2 2 6" xfId="43388" xr:uid="{00000000-0005-0000-0000-00005D980000}"/>
    <cellStyle name="Normal 4 5 2 3" xfId="7456" xr:uid="{00000000-0005-0000-0000-00005E980000}"/>
    <cellStyle name="Normal 4 5 2 3 2" xfId="13649" xr:uid="{00000000-0005-0000-0000-00005F980000}"/>
    <cellStyle name="Normal 4 5 2 3 2 2" xfId="32609" xr:uid="{00000000-0005-0000-0000-000060980000}"/>
    <cellStyle name="Normal 4 5 2 3 2 3" xfId="51073" xr:uid="{00000000-0005-0000-0000-000061980000}"/>
    <cellStyle name="Normal 4 5 2 3 3" xfId="19801" xr:uid="{00000000-0005-0000-0000-000062980000}"/>
    <cellStyle name="Normal 4 5 2 3 3 2" xfId="38761" xr:uid="{00000000-0005-0000-0000-000063980000}"/>
    <cellStyle name="Normal 4 5 2 3 3 3" xfId="57225" xr:uid="{00000000-0005-0000-0000-000064980000}"/>
    <cellStyle name="Normal 4 5 2 3 4" xfId="26456" xr:uid="{00000000-0005-0000-0000-000065980000}"/>
    <cellStyle name="Normal 4 5 2 3 5" xfId="44920" xr:uid="{00000000-0005-0000-0000-000066980000}"/>
    <cellStyle name="Normal 4 5 2 4" xfId="10583" xr:uid="{00000000-0005-0000-0000-000067980000}"/>
    <cellStyle name="Normal 4 5 2 4 2" xfId="29543" xr:uid="{00000000-0005-0000-0000-000068980000}"/>
    <cellStyle name="Normal 4 5 2 4 3" xfId="48007" xr:uid="{00000000-0005-0000-0000-000069980000}"/>
    <cellStyle name="Normal 4 5 2 5" xfId="16735" xr:uid="{00000000-0005-0000-0000-00006A980000}"/>
    <cellStyle name="Normal 4 5 2 5 2" xfId="35695" xr:uid="{00000000-0005-0000-0000-00006B980000}"/>
    <cellStyle name="Normal 4 5 2 5 3" xfId="54159" xr:uid="{00000000-0005-0000-0000-00006C980000}"/>
    <cellStyle name="Normal 4 5 2 6" xfId="23390" xr:uid="{00000000-0005-0000-0000-00006D980000}"/>
    <cellStyle name="Normal 4 5 2 7" xfId="41854" xr:uid="{00000000-0005-0000-0000-00006E980000}"/>
    <cellStyle name="Normal 4 5 3" xfId="5124" xr:uid="{00000000-0005-0000-0000-00006F980000}"/>
    <cellStyle name="Normal 4 5 3 2" xfId="8222" xr:uid="{00000000-0005-0000-0000-000070980000}"/>
    <cellStyle name="Normal 4 5 3 2 2" xfId="14414" xr:uid="{00000000-0005-0000-0000-000071980000}"/>
    <cellStyle name="Normal 4 5 3 2 2 2" xfId="33374" xr:uid="{00000000-0005-0000-0000-000072980000}"/>
    <cellStyle name="Normal 4 5 3 2 2 3" xfId="51838" xr:uid="{00000000-0005-0000-0000-000073980000}"/>
    <cellStyle name="Normal 4 5 3 2 3" xfId="20566" xr:uid="{00000000-0005-0000-0000-000074980000}"/>
    <cellStyle name="Normal 4 5 3 2 3 2" xfId="39526" xr:uid="{00000000-0005-0000-0000-000075980000}"/>
    <cellStyle name="Normal 4 5 3 2 3 3" xfId="57990" xr:uid="{00000000-0005-0000-0000-000076980000}"/>
    <cellStyle name="Normal 4 5 3 2 4" xfId="27221" xr:uid="{00000000-0005-0000-0000-000077980000}"/>
    <cellStyle name="Normal 4 5 3 2 5" xfId="45685" xr:uid="{00000000-0005-0000-0000-000078980000}"/>
    <cellStyle name="Normal 4 5 3 3" xfId="11348" xr:uid="{00000000-0005-0000-0000-000079980000}"/>
    <cellStyle name="Normal 4 5 3 3 2" xfId="30308" xr:uid="{00000000-0005-0000-0000-00007A980000}"/>
    <cellStyle name="Normal 4 5 3 3 3" xfId="48772" xr:uid="{00000000-0005-0000-0000-00007B980000}"/>
    <cellStyle name="Normal 4 5 3 4" xfId="17500" xr:uid="{00000000-0005-0000-0000-00007C980000}"/>
    <cellStyle name="Normal 4 5 3 4 2" xfId="36460" xr:uid="{00000000-0005-0000-0000-00007D980000}"/>
    <cellStyle name="Normal 4 5 3 4 3" xfId="54924" xr:uid="{00000000-0005-0000-0000-00007E980000}"/>
    <cellStyle name="Normal 4 5 3 5" xfId="24155" xr:uid="{00000000-0005-0000-0000-00007F980000}"/>
    <cellStyle name="Normal 4 5 3 6" xfId="42619" xr:uid="{00000000-0005-0000-0000-000080980000}"/>
    <cellStyle name="Normal 4 5 4" xfId="6687" xr:uid="{00000000-0005-0000-0000-000081980000}"/>
    <cellStyle name="Normal 4 5 4 2" xfId="12880" xr:uid="{00000000-0005-0000-0000-000082980000}"/>
    <cellStyle name="Normal 4 5 4 2 2" xfId="31840" xr:uid="{00000000-0005-0000-0000-000083980000}"/>
    <cellStyle name="Normal 4 5 4 2 3" xfId="50304" xr:uid="{00000000-0005-0000-0000-000084980000}"/>
    <cellStyle name="Normal 4 5 4 3" xfId="19032" xr:uid="{00000000-0005-0000-0000-000085980000}"/>
    <cellStyle name="Normal 4 5 4 3 2" xfId="37992" xr:uid="{00000000-0005-0000-0000-000086980000}"/>
    <cellStyle name="Normal 4 5 4 3 3" xfId="56456" xr:uid="{00000000-0005-0000-0000-000087980000}"/>
    <cellStyle name="Normal 4 5 4 4" xfId="25687" xr:uid="{00000000-0005-0000-0000-000088980000}"/>
    <cellStyle name="Normal 4 5 4 5" xfId="44151" xr:uid="{00000000-0005-0000-0000-000089980000}"/>
    <cellStyle name="Normal 4 5 5" xfId="9814" xr:uid="{00000000-0005-0000-0000-00008A980000}"/>
    <cellStyle name="Normal 4 5 5 2" xfId="28774" xr:uid="{00000000-0005-0000-0000-00008B980000}"/>
    <cellStyle name="Normal 4 5 5 3" xfId="47238" xr:uid="{00000000-0005-0000-0000-00008C980000}"/>
    <cellStyle name="Normal 4 5 6" xfId="15966" xr:uid="{00000000-0005-0000-0000-00008D980000}"/>
    <cellStyle name="Normal 4 5 6 2" xfId="34926" xr:uid="{00000000-0005-0000-0000-00008E980000}"/>
    <cellStyle name="Normal 4 5 6 3" xfId="53390" xr:uid="{00000000-0005-0000-0000-00008F980000}"/>
    <cellStyle name="Normal 4 5 7" xfId="22096" xr:uid="{00000000-0005-0000-0000-000090980000}"/>
    <cellStyle name="Normal 4 5 8" xfId="22621" xr:uid="{00000000-0005-0000-0000-000091980000}"/>
    <cellStyle name="Normal 4 5 9" xfId="41085" xr:uid="{00000000-0005-0000-0000-000092980000}"/>
    <cellStyle name="Normal 4 6" xfId="107" xr:uid="{00000000-0005-0000-0000-000093980000}"/>
    <cellStyle name="Normal 4 6 2" xfId="321" xr:uid="{00000000-0005-0000-0000-000094980000}"/>
    <cellStyle name="Normal 4 6 2 2" xfId="5907" xr:uid="{00000000-0005-0000-0000-000095980000}"/>
    <cellStyle name="Normal 4 6 2 2 2" xfId="8992" xr:uid="{00000000-0005-0000-0000-000096980000}"/>
    <cellStyle name="Normal 4 6 2 2 2 2" xfId="15184" xr:uid="{00000000-0005-0000-0000-000097980000}"/>
    <cellStyle name="Normal 4 6 2 2 2 2 2" xfId="34144" xr:uid="{00000000-0005-0000-0000-000098980000}"/>
    <cellStyle name="Normal 4 6 2 2 2 2 3" xfId="52608" xr:uid="{00000000-0005-0000-0000-000099980000}"/>
    <cellStyle name="Normal 4 6 2 2 2 3" xfId="21336" xr:uid="{00000000-0005-0000-0000-00009A980000}"/>
    <cellStyle name="Normal 4 6 2 2 2 3 2" xfId="40296" xr:uid="{00000000-0005-0000-0000-00009B980000}"/>
    <cellStyle name="Normal 4 6 2 2 2 3 3" xfId="58760" xr:uid="{00000000-0005-0000-0000-00009C980000}"/>
    <cellStyle name="Normal 4 6 2 2 2 4" xfId="27991" xr:uid="{00000000-0005-0000-0000-00009D980000}"/>
    <cellStyle name="Normal 4 6 2 2 2 5" xfId="46455" xr:uid="{00000000-0005-0000-0000-00009E980000}"/>
    <cellStyle name="Normal 4 6 2 2 3" xfId="12118" xr:uid="{00000000-0005-0000-0000-00009F980000}"/>
    <cellStyle name="Normal 4 6 2 2 3 2" xfId="31078" xr:uid="{00000000-0005-0000-0000-0000A0980000}"/>
    <cellStyle name="Normal 4 6 2 2 3 3" xfId="49542" xr:uid="{00000000-0005-0000-0000-0000A1980000}"/>
    <cellStyle name="Normal 4 6 2 2 4" xfId="18270" xr:uid="{00000000-0005-0000-0000-0000A2980000}"/>
    <cellStyle name="Normal 4 6 2 2 4 2" xfId="37230" xr:uid="{00000000-0005-0000-0000-0000A3980000}"/>
    <cellStyle name="Normal 4 6 2 2 4 3" xfId="55694" xr:uid="{00000000-0005-0000-0000-0000A4980000}"/>
    <cellStyle name="Normal 4 6 2 2 5" xfId="24925" xr:uid="{00000000-0005-0000-0000-0000A5980000}"/>
    <cellStyle name="Normal 4 6 2 2 6" xfId="43389" xr:uid="{00000000-0005-0000-0000-0000A6980000}"/>
    <cellStyle name="Normal 4 6 2 3" xfId="7457" xr:uid="{00000000-0005-0000-0000-0000A7980000}"/>
    <cellStyle name="Normal 4 6 2 3 2" xfId="13650" xr:uid="{00000000-0005-0000-0000-0000A8980000}"/>
    <cellStyle name="Normal 4 6 2 3 2 2" xfId="32610" xr:uid="{00000000-0005-0000-0000-0000A9980000}"/>
    <cellStyle name="Normal 4 6 2 3 2 3" xfId="51074" xr:uid="{00000000-0005-0000-0000-0000AA980000}"/>
    <cellStyle name="Normal 4 6 2 3 3" xfId="19802" xr:uid="{00000000-0005-0000-0000-0000AB980000}"/>
    <cellStyle name="Normal 4 6 2 3 3 2" xfId="38762" xr:uid="{00000000-0005-0000-0000-0000AC980000}"/>
    <cellStyle name="Normal 4 6 2 3 3 3" xfId="57226" xr:uid="{00000000-0005-0000-0000-0000AD980000}"/>
    <cellStyle name="Normal 4 6 2 3 4" xfId="26457" xr:uid="{00000000-0005-0000-0000-0000AE980000}"/>
    <cellStyle name="Normal 4 6 2 3 5" xfId="44921" xr:uid="{00000000-0005-0000-0000-0000AF980000}"/>
    <cellStyle name="Normal 4 6 2 4" xfId="10584" xr:uid="{00000000-0005-0000-0000-0000B0980000}"/>
    <cellStyle name="Normal 4 6 2 4 2" xfId="29544" xr:uid="{00000000-0005-0000-0000-0000B1980000}"/>
    <cellStyle name="Normal 4 6 2 4 3" xfId="48008" xr:uid="{00000000-0005-0000-0000-0000B2980000}"/>
    <cellStyle name="Normal 4 6 2 5" xfId="16736" xr:uid="{00000000-0005-0000-0000-0000B3980000}"/>
    <cellStyle name="Normal 4 6 2 5 2" xfId="35696" xr:uid="{00000000-0005-0000-0000-0000B4980000}"/>
    <cellStyle name="Normal 4 6 2 5 3" xfId="54160" xr:uid="{00000000-0005-0000-0000-0000B5980000}"/>
    <cellStyle name="Normal 4 6 2 6" xfId="23391" xr:uid="{00000000-0005-0000-0000-0000B6980000}"/>
    <cellStyle name="Normal 4 6 2 7" xfId="41855" xr:uid="{00000000-0005-0000-0000-0000B7980000}"/>
    <cellStyle name="Normal 4 6 3" xfId="5125" xr:uid="{00000000-0005-0000-0000-0000B8980000}"/>
    <cellStyle name="Normal 4 6 3 2" xfId="8223" xr:uid="{00000000-0005-0000-0000-0000B9980000}"/>
    <cellStyle name="Normal 4 6 3 2 2" xfId="14415" xr:uid="{00000000-0005-0000-0000-0000BA980000}"/>
    <cellStyle name="Normal 4 6 3 2 2 2" xfId="33375" xr:uid="{00000000-0005-0000-0000-0000BB980000}"/>
    <cellStyle name="Normal 4 6 3 2 2 3" xfId="51839" xr:uid="{00000000-0005-0000-0000-0000BC980000}"/>
    <cellStyle name="Normal 4 6 3 2 3" xfId="20567" xr:uid="{00000000-0005-0000-0000-0000BD980000}"/>
    <cellStyle name="Normal 4 6 3 2 3 2" xfId="39527" xr:uid="{00000000-0005-0000-0000-0000BE980000}"/>
    <cellStyle name="Normal 4 6 3 2 3 3" xfId="57991" xr:uid="{00000000-0005-0000-0000-0000BF980000}"/>
    <cellStyle name="Normal 4 6 3 2 4" xfId="27222" xr:uid="{00000000-0005-0000-0000-0000C0980000}"/>
    <cellStyle name="Normal 4 6 3 2 5" xfId="45686" xr:uid="{00000000-0005-0000-0000-0000C1980000}"/>
    <cellStyle name="Normal 4 6 3 3" xfId="11349" xr:uid="{00000000-0005-0000-0000-0000C2980000}"/>
    <cellStyle name="Normal 4 6 3 3 2" xfId="30309" xr:uid="{00000000-0005-0000-0000-0000C3980000}"/>
    <cellStyle name="Normal 4 6 3 3 3" xfId="48773" xr:uid="{00000000-0005-0000-0000-0000C4980000}"/>
    <cellStyle name="Normal 4 6 3 4" xfId="17501" xr:uid="{00000000-0005-0000-0000-0000C5980000}"/>
    <cellStyle name="Normal 4 6 3 4 2" xfId="36461" xr:uid="{00000000-0005-0000-0000-0000C6980000}"/>
    <cellStyle name="Normal 4 6 3 4 3" xfId="54925" xr:uid="{00000000-0005-0000-0000-0000C7980000}"/>
    <cellStyle name="Normal 4 6 3 5" xfId="24156" xr:uid="{00000000-0005-0000-0000-0000C8980000}"/>
    <cellStyle name="Normal 4 6 3 6" xfId="42620" xr:uid="{00000000-0005-0000-0000-0000C9980000}"/>
    <cellStyle name="Normal 4 6 4" xfId="6688" xr:uid="{00000000-0005-0000-0000-0000CA980000}"/>
    <cellStyle name="Normal 4 6 4 2" xfId="12881" xr:uid="{00000000-0005-0000-0000-0000CB980000}"/>
    <cellStyle name="Normal 4 6 4 2 2" xfId="31841" xr:uid="{00000000-0005-0000-0000-0000CC980000}"/>
    <cellStyle name="Normal 4 6 4 2 3" xfId="50305" xr:uid="{00000000-0005-0000-0000-0000CD980000}"/>
    <cellStyle name="Normal 4 6 4 3" xfId="19033" xr:uid="{00000000-0005-0000-0000-0000CE980000}"/>
    <cellStyle name="Normal 4 6 4 3 2" xfId="37993" xr:uid="{00000000-0005-0000-0000-0000CF980000}"/>
    <cellStyle name="Normal 4 6 4 3 3" xfId="56457" xr:uid="{00000000-0005-0000-0000-0000D0980000}"/>
    <cellStyle name="Normal 4 6 4 4" xfId="25688" xr:uid="{00000000-0005-0000-0000-0000D1980000}"/>
    <cellStyle name="Normal 4 6 4 5" xfId="44152" xr:uid="{00000000-0005-0000-0000-0000D2980000}"/>
    <cellStyle name="Normal 4 6 5" xfId="9815" xr:uid="{00000000-0005-0000-0000-0000D3980000}"/>
    <cellStyle name="Normal 4 6 5 2" xfId="28775" xr:uid="{00000000-0005-0000-0000-0000D4980000}"/>
    <cellStyle name="Normal 4 6 5 3" xfId="47239" xr:uid="{00000000-0005-0000-0000-0000D5980000}"/>
    <cellStyle name="Normal 4 6 6" xfId="15967" xr:uid="{00000000-0005-0000-0000-0000D6980000}"/>
    <cellStyle name="Normal 4 6 6 2" xfId="34927" xr:uid="{00000000-0005-0000-0000-0000D7980000}"/>
    <cellStyle name="Normal 4 6 6 3" xfId="53391" xr:uid="{00000000-0005-0000-0000-0000D8980000}"/>
    <cellStyle name="Normal 4 6 7" xfId="22097" xr:uid="{00000000-0005-0000-0000-0000D9980000}"/>
    <cellStyle name="Normal 4 6 8" xfId="22622" xr:uid="{00000000-0005-0000-0000-0000DA980000}"/>
    <cellStyle name="Normal 4 6 9" xfId="41086" xr:uid="{00000000-0005-0000-0000-0000DB980000}"/>
    <cellStyle name="Normal 4 7" xfId="108" xr:uid="{00000000-0005-0000-0000-0000DC980000}"/>
    <cellStyle name="Normal 4 7 2" xfId="4290" xr:uid="{00000000-0005-0000-0000-0000DD980000}"/>
    <cellStyle name="Normal 4 7 2 2" xfId="5908" xr:uid="{00000000-0005-0000-0000-0000DE980000}"/>
    <cellStyle name="Normal 4 7 2 2 2" xfId="8993" xr:uid="{00000000-0005-0000-0000-0000DF980000}"/>
    <cellStyle name="Normal 4 7 2 2 2 2" xfId="15185" xr:uid="{00000000-0005-0000-0000-0000E0980000}"/>
    <cellStyle name="Normal 4 7 2 2 2 2 2" xfId="34145" xr:uid="{00000000-0005-0000-0000-0000E1980000}"/>
    <cellStyle name="Normal 4 7 2 2 2 2 3" xfId="52609" xr:uid="{00000000-0005-0000-0000-0000E2980000}"/>
    <cellStyle name="Normal 4 7 2 2 2 3" xfId="21337" xr:uid="{00000000-0005-0000-0000-0000E3980000}"/>
    <cellStyle name="Normal 4 7 2 2 2 3 2" xfId="40297" xr:uid="{00000000-0005-0000-0000-0000E4980000}"/>
    <cellStyle name="Normal 4 7 2 2 2 3 3" xfId="58761" xr:uid="{00000000-0005-0000-0000-0000E5980000}"/>
    <cellStyle name="Normal 4 7 2 2 2 4" xfId="27992" xr:uid="{00000000-0005-0000-0000-0000E6980000}"/>
    <cellStyle name="Normal 4 7 2 2 2 5" xfId="46456" xr:uid="{00000000-0005-0000-0000-0000E7980000}"/>
    <cellStyle name="Normal 4 7 2 2 3" xfId="12119" xr:uid="{00000000-0005-0000-0000-0000E8980000}"/>
    <cellStyle name="Normal 4 7 2 2 3 2" xfId="31079" xr:uid="{00000000-0005-0000-0000-0000E9980000}"/>
    <cellStyle name="Normal 4 7 2 2 3 3" xfId="49543" xr:uid="{00000000-0005-0000-0000-0000EA980000}"/>
    <cellStyle name="Normal 4 7 2 2 4" xfId="18271" xr:uid="{00000000-0005-0000-0000-0000EB980000}"/>
    <cellStyle name="Normal 4 7 2 2 4 2" xfId="37231" xr:uid="{00000000-0005-0000-0000-0000EC980000}"/>
    <cellStyle name="Normal 4 7 2 2 4 3" xfId="55695" xr:uid="{00000000-0005-0000-0000-0000ED980000}"/>
    <cellStyle name="Normal 4 7 2 2 5" xfId="24926" xr:uid="{00000000-0005-0000-0000-0000EE980000}"/>
    <cellStyle name="Normal 4 7 2 2 6" xfId="43390" xr:uid="{00000000-0005-0000-0000-0000EF980000}"/>
    <cellStyle name="Normal 4 7 2 3" xfId="7458" xr:uid="{00000000-0005-0000-0000-0000F0980000}"/>
    <cellStyle name="Normal 4 7 2 3 2" xfId="13651" xr:uid="{00000000-0005-0000-0000-0000F1980000}"/>
    <cellStyle name="Normal 4 7 2 3 2 2" xfId="32611" xr:uid="{00000000-0005-0000-0000-0000F2980000}"/>
    <cellStyle name="Normal 4 7 2 3 2 3" xfId="51075" xr:uid="{00000000-0005-0000-0000-0000F3980000}"/>
    <cellStyle name="Normal 4 7 2 3 3" xfId="19803" xr:uid="{00000000-0005-0000-0000-0000F4980000}"/>
    <cellStyle name="Normal 4 7 2 3 3 2" xfId="38763" xr:uid="{00000000-0005-0000-0000-0000F5980000}"/>
    <cellStyle name="Normal 4 7 2 3 3 3" xfId="57227" xr:uid="{00000000-0005-0000-0000-0000F6980000}"/>
    <cellStyle name="Normal 4 7 2 3 4" xfId="26458" xr:uid="{00000000-0005-0000-0000-0000F7980000}"/>
    <cellStyle name="Normal 4 7 2 3 5" xfId="44922" xr:uid="{00000000-0005-0000-0000-0000F8980000}"/>
    <cellStyle name="Normal 4 7 2 4" xfId="10585" xr:uid="{00000000-0005-0000-0000-0000F9980000}"/>
    <cellStyle name="Normal 4 7 2 4 2" xfId="29545" xr:uid="{00000000-0005-0000-0000-0000FA980000}"/>
    <cellStyle name="Normal 4 7 2 4 3" xfId="48009" xr:uid="{00000000-0005-0000-0000-0000FB980000}"/>
    <cellStyle name="Normal 4 7 2 5" xfId="16737" xr:uid="{00000000-0005-0000-0000-0000FC980000}"/>
    <cellStyle name="Normal 4 7 2 5 2" xfId="35697" xr:uid="{00000000-0005-0000-0000-0000FD980000}"/>
    <cellStyle name="Normal 4 7 2 5 3" xfId="54161" xr:uid="{00000000-0005-0000-0000-0000FE980000}"/>
    <cellStyle name="Normal 4 7 2 6" xfId="23392" xr:uid="{00000000-0005-0000-0000-0000FF980000}"/>
    <cellStyle name="Normal 4 7 2 7" xfId="41856" xr:uid="{00000000-0005-0000-0000-000000990000}"/>
    <cellStyle name="Normal 4 7 3" xfId="5126" xr:uid="{00000000-0005-0000-0000-000001990000}"/>
    <cellStyle name="Normal 4 7 3 2" xfId="8224" xr:uid="{00000000-0005-0000-0000-000002990000}"/>
    <cellStyle name="Normal 4 7 3 2 2" xfId="14416" xr:uid="{00000000-0005-0000-0000-000003990000}"/>
    <cellStyle name="Normal 4 7 3 2 2 2" xfId="33376" xr:uid="{00000000-0005-0000-0000-000004990000}"/>
    <cellStyle name="Normal 4 7 3 2 2 3" xfId="51840" xr:uid="{00000000-0005-0000-0000-000005990000}"/>
    <cellStyle name="Normal 4 7 3 2 3" xfId="20568" xr:uid="{00000000-0005-0000-0000-000006990000}"/>
    <cellStyle name="Normal 4 7 3 2 3 2" xfId="39528" xr:uid="{00000000-0005-0000-0000-000007990000}"/>
    <cellStyle name="Normal 4 7 3 2 3 3" xfId="57992" xr:uid="{00000000-0005-0000-0000-000008990000}"/>
    <cellStyle name="Normal 4 7 3 2 4" xfId="27223" xr:uid="{00000000-0005-0000-0000-000009990000}"/>
    <cellStyle name="Normal 4 7 3 2 5" xfId="45687" xr:uid="{00000000-0005-0000-0000-00000A990000}"/>
    <cellStyle name="Normal 4 7 3 3" xfId="11350" xr:uid="{00000000-0005-0000-0000-00000B990000}"/>
    <cellStyle name="Normal 4 7 3 3 2" xfId="30310" xr:uid="{00000000-0005-0000-0000-00000C990000}"/>
    <cellStyle name="Normal 4 7 3 3 3" xfId="48774" xr:uid="{00000000-0005-0000-0000-00000D990000}"/>
    <cellStyle name="Normal 4 7 3 4" xfId="17502" xr:uid="{00000000-0005-0000-0000-00000E990000}"/>
    <cellStyle name="Normal 4 7 3 4 2" xfId="36462" xr:uid="{00000000-0005-0000-0000-00000F990000}"/>
    <cellStyle name="Normal 4 7 3 4 3" xfId="54926" xr:uid="{00000000-0005-0000-0000-000010990000}"/>
    <cellStyle name="Normal 4 7 3 5" xfId="24157" xr:uid="{00000000-0005-0000-0000-000011990000}"/>
    <cellStyle name="Normal 4 7 3 6" xfId="42621" xr:uid="{00000000-0005-0000-0000-000012990000}"/>
    <cellStyle name="Normal 4 7 4" xfId="6689" xr:uid="{00000000-0005-0000-0000-000013990000}"/>
    <cellStyle name="Normal 4 7 4 2" xfId="12882" xr:uid="{00000000-0005-0000-0000-000014990000}"/>
    <cellStyle name="Normal 4 7 4 2 2" xfId="31842" xr:uid="{00000000-0005-0000-0000-000015990000}"/>
    <cellStyle name="Normal 4 7 4 2 3" xfId="50306" xr:uid="{00000000-0005-0000-0000-000016990000}"/>
    <cellStyle name="Normal 4 7 4 3" xfId="19034" xr:uid="{00000000-0005-0000-0000-000017990000}"/>
    <cellStyle name="Normal 4 7 4 3 2" xfId="37994" xr:uid="{00000000-0005-0000-0000-000018990000}"/>
    <cellStyle name="Normal 4 7 4 3 3" xfId="56458" xr:uid="{00000000-0005-0000-0000-000019990000}"/>
    <cellStyle name="Normal 4 7 4 4" xfId="25689" xr:uid="{00000000-0005-0000-0000-00001A990000}"/>
    <cellStyle name="Normal 4 7 4 5" xfId="44153" xr:uid="{00000000-0005-0000-0000-00001B990000}"/>
    <cellStyle name="Normal 4 7 5" xfId="9816" xr:uid="{00000000-0005-0000-0000-00001C990000}"/>
    <cellStyle name="Normal 4 7 5 2" xfId="28776" xr:uid="{00000000-0005-0000-0000-00001D990000}"/>
    <cellStyle name="Normal 4 7 5 3" xfId="47240" xr:uid="{00000000-0005-0000-0000-00001E990000}"/>
    <cellStyle name="Normal 4 7 6" xfId="15968" xr:uid="{00000000-0005-0000-0000-00001F990000}"/>
    <cellStyle name="Normal 4 7 6 2" xfId="34928" xr:uid="{00000000-0005-0000-0000-000020990000}"/>
    <cellStyle name="Normal 4 7 6 3" xfId="53392" xr:uid="{00000000-0005-0000-0000-000021990000}"/>
    <cellStyle name="Normal 4 7 7" xfId="3102" xr:uid="{00000000-0005-0000-0000-000022990000}"/>
    <cellStyle name="Normal 4 7 8" xfId="22623" xr:uid="{00000000-0005-0000-0000-000023990000}"/>
    <cellStyle name="Normal 4 7 9" xfId="41087" xr:uid="{00000000-0005-0000-0000-000024990000}"/>
    <cellStyle name="Normal 4 8" xfId="227" xr:uid="{00000000-0005-0000-0000-000025990000}"/>
    <cellStyle name="Normal 4 8 2" xfId="4291" xr:uid="{00000000-0005-0000-0000-000026990000}"/>
    <cellStyle name="Normal 4 8 2 2" xfId="5909" xr:uid="{00000000-0005-0000-0000-000027990000}"/>
    <cellStyle name="Normal 4 8 2 2 2" xfId="8994" xr:uid="{00000000-0005-0000-0000-000028990000}"/>
    <cellStyle name="Normal 4 8 2 2 2 2" xfId="15186" xr:uid="{00000000-0005-0000-0000-000029990000}"/>
    <cellStyle name="Normal 4 8 2 2 2 2 2" xfId="34146" xr:uid="{00000000-0005-0000-0000-00002A990000}"/>
    <cellStyle name="Normal 4 8 2 2 2 2 3" xfId="52610" xr:uid="{00000000-0005-0000-0000-00002B990000}"/>
    <cellStyle name="Normal 4 8 2 2 2 3" xfId="21338" xr:uid="{00000000-0005-0000-0000-00002C990000}"/>
    <cellStyle name="Normal 4 8 2 2 2 3 2" xfId="40298" xr:uid="{00000000-0005-0000-0000-00002D990000}"/>
    <cellStyle name="Normal 4 8 2 2 2 3 3" xfId="58762" xr:uid="{00000000-0005-0000-0000-00002E990000}"/>
    <cellStyle name="Normal 4 8 2 2 2 4" xfId="27993" xr:uid="{00000000-0005-0000-0000-00002F990000}"/>
    <cellStyle name="Normal 4 8 2 2 2 5" xfId="46457" xr:uid="{00000000-0005-0000-0000-000030990000}"/>
    <cellStyle name="Normal 4 8 2 2 3" xfId="12120" xr:uid="{00000000-0005-0000-0000-000031990000}"/>
    <cellStyle name="Normal 4 8 2 2 3 2" xfId="31080" xr:uid="{00000000-0005-0000-0000-000032990000}"/>
    <cellStyle name="Normal 4 8 2 2 3 3" xfId="49544" xr:uid="{00000000-0005-0000-0000-000033990000}"/>
    <cellStyle name="Normal 4 8 2 2 4" xfId="18272" xr:uid="{00000000-0005-0000-0000-000034990000}"/>
    <cellStyle name="Normal 4 8 2 2 4 2" xfId="37232" xr:uid="{00000000-0005-0000-0000-000035990000}"/>
    <cellStyle name="Normal 4 8 2 2 4 3" xfId="55696" xr:uid="{00000000-0005-0000-0000-000036990000}"/>
    <cellStyle name="Normal 4 8 2 2 5" xfId="24927" xr:uid="{00000000-0005-0000-0000-000037990000}"/>
    <cellStyle name="Normal 4 8 2 2 6" xfId="43391" xr:uid="{00000000-0005-0000-0000-000038990000}"/>
    <cellStyle name="Normal 4 8 2 3" xfId="7459" xr:uid="{00000000-0005-0000-0000-000039990000}"/>
    <cellStyle name="Normal 4 8 2 3 2" xfId="13652" xr:uid="{00000000-0005-0000-0000-00003A990000}"/>
    <cellStyle name="Normal 4 8 2 3 2 2" xfId="32612" xr:uid="{00000000-0005-0000-0000-00003B990000}"/>
    <cellStyle name="Normal 4 8 2 3 2 3" xfId="51076" xr:uid="{00000000-0005-0000-0000-00003C990000}"/>
    <cellStyle name="Normal 4 8 2 3 3" xfId="19804" xr:uid="{00000000-0005-0000-0000-00003D990000}"/>
    <cellStyle name="Normal 4 8 2 3 3 2" xfId="38764" xr:uid="{00000000-0005-0000-0000-00003E990000}"/>
    <cellStyle name="Normal 4 8 2 3 3 3" xfId="57228" xr:uid="{00000000-0005-0000-0000-00003F990000}"/>
    <cellStyle name="Normal 4 8 2 3 4" xfId="26459" xr:uid="{00000000-0005-0000-0000-000040990000}"/>
    <cellStyle name="Normal 4 8 2 3 5" xfId="44923" xr:uid="{00000000-0005-0000-0000-000041990000}"/>
    <cellStyle name="Normal 4 8 2 4" xfId="10586" xr:uid="{00000000-0005-0000-0000-000042990000}"/>
    <cellStyle name="Normal 4 8 2 4 2" xfId="29546" xr:uid="{00000000-0005-0000-0000-000043990000}"/>
    <cellStyle name="Normal 4 8 2 4 3" xfId="48010" xr:uid="{00000000-0005-0000-0000-000044990000}"/>
    <cellStyle name="Normal 4 8 2 5" xfId="16738" xr:uid="{00000000-0005-0000-0000-000045990000}"/>
    <cellStyle name="Normal 4 8 2 5 2" xfId="35698" xr:uid="{00000000-0005-0000-0000-000046990000}"/>
    <cellStyle name="Normal 4 8 2 5 3" xfId="54162" xr:uid="{00000000-0005-0000-0000-000047990000}"/>
    <cellStyle name="Normal 4 8 2 6" xfId="23393" xr:uid="{00000000-0005-0000-0000-000048990000}"/>
    <cellStyle name="Normal 4 8 2 7" xfId="41857" xr:uid="{00000000-0005-0000-0000-000049990000}"/>
    <cellStyle name="Normal 4 8 3" xfId="5127" xr:uid="{00000000-0005-0000-0000-00004A990000}"/>
    <cellStyle name="Normal 4 8 3 2" xfId="8225" xr:uid="{00000000-0005-0000-0000-00004B990000}"/>
    <cellStyle name="Normal 4 8 3 2 2" xfId="14417" xr:uid="{00000000-0005-0000-0000-00004C990000}"/>
    <cellStyle name="Normal 4 8 3 2 2 2" xfId="33377" xr:uid="{00000000-0005-0000-0000-00004D990000}"/>
    <cellStyle name="Normal 4 8 3 2 2 3" xfId="51841" xr:uid="{00000000-0005-0000-0000-00004E990000}"/>
    <cellStyle name="Normal 4 8 3 2 3" xfId="20569" xr:uid="{00000000-0005-0000-0000-00004F990000}"/>
    <cellStyle name="Normal 4 8 3 2 3 2" xfId="39529" xr:uid="{00000000-0005-0000-0000-000050990000}"/>
    <cellStyle name="Normal 4 8 3 2 3 3" xfId="57993" xr:uid="{00000000-0005-0000-0000-000051990000}"/>
    <cellStyle name="Normal 4 8 3 2 4" xfId="27224" xr:uid="{00000000-0005-0000-0000-000052990000}"/>
    <cellStyle name="Normal 4 8 3 2 5" xfId="45688" xr:uid="{00000000-0005-0000-0000-000053990000}"/>
    <cellStyle name="Normal 4 8 3 3" xfId="11351" xr:uid="{00000000-0005-0000-0000-000054990000}"/>
    <cellStyle name="Normal 4 8 3 3 2" xfId="30311" xr:uid="{00000000-0005-0000-0000-000055990000}"/>
    <cellStyle name="Normal 4 8 3 3 3" xfId="48775" xr:uid="{00000000-0005-0000-0000-000056990000}"/>
    <cellStyle name="Normal 4 8 3 4" xfId="17503" xr:uid="{00000000-0005-0000-0000-000057990000}"/>
    <cellStyle name="Normal 4 8 3 4 2" xfId="36463" xr:uid="{00000000-0005-0000-0000-000058990000}"/>
    <cellStyle name="Normal 4 8 3 4 3" xfId="54927" xr:uid="{00000000-0005-0000-0000-000059990000}"/>
    <cellStyle name="Normal 4 8 3 5" xfId="24158" xr:uid="{00000000-0005-0000-0000-00005A990000}"/>
    <cellStyle name="Normal 4 8 3 6" xfId="42622" xr:uid="{00000000-0005-0000-0000-00005B990000}"/>
    <cellStyle name="Normal 4 8 4" xfId="6690" xr:uid="{00000000-0005-0000-0000-00005C990000}"/>
    <cellStyle name="Normal 4 8 4 2" xfId="12883" xr:uid="{00000000-0005-0000-0000-00005D990000}"/>
    <cellStyle name="Normal 4 8 4 2 2" xfId="31843" xr:uid="{00000000-0005-0000-0000-00005E990000}"/>
    <cellStyle name="Normal 4 8 4 2 3" xfId="50307" xr:uid="{00000000-0005-0000-0000-00005F990000}"/>
    <cellStyle name="Normal 4 8 4 3" xfId="19035" xr:uid="{00000000-0005-0000-0000-000060990000}"/>
    <cellStyle name="Normal 4 8 4 3 2" xfId="37995" xr:uid="{00000000-0005-0000-0000-000061990000}"/>
    <cellStyle name="Normal 4 8 4 3 3" xfId="56459" xr:uid="{00000000-0005-0000-0000-000062990000}"/>
    <cellStyle name="Normal 4 8 4 4" xfId="25690" xr:uid="{00000000-0005-0000-0000-000063990000}"/>
    <cellStyle name="Normal 4 8 4 5" xfId="44154" xr:uid="{00000000-0005-0000-0000-000064990000}"/>
    <cellStyle name="Normal 4 8 5" xfId="9817" xr:uid="{00000000-0005-0000-0000-000065990000}"/>
    <cellStyle name="Normal 4 8 5 2" xfId="28777" xr:uid="{00000000-0005-0000-0000-000066990000}"/>
    <cellStyle name="Normal 4 8 5 3" xfId="47241" xr:uid="{00000000-0005-0000-0000-000067990000}"/>
    <cellStyle name="Normal 4 8 6" xfId="15969" xr:uid="{00000000-0005-0000-0000-000068990000}"/>
    <cellStyle name="Normal 4 8 6 2" xfId="34929" xr:uid="{00000000-0005-0000-0000-000069990000}"/>
    <cellStyle name="Normal 4 8 6 3" xfId="53393" xr:uid="{00000000-0005-0000-0000-00006A990000}"/>
    <cellStyle name="Normal 4 8 7" xfId="22624" xr:uid="{00000000-0005-0000-0000-00006B990000}"/>
    <cellStyle name="Normal 4 8 8" xfId="41088" xr:uid="{00000000-0005-0000-0000-00006C990000}"/>
    <cellStyle name="Normal 4 9" xfId="3103" xr:uid="{00000000-0005-0000-0000-00006D990000}"/>
    <cellStyle name="Normal 40" xfId="3104" xr:uid="{00000000-0005-0000-0000-00006E990000}"/>
    <cellStyle name="Normal 40 2" xfId="3105" xr:uid="{00000000-0005-0000-0000-00006F990000}"/>
    <cellStyle name="Normal 41" xfId="3106" xr:uid="{00000000-0005-0000-0000-000070990000}"/>
    <cellStyle name="Normal 41 2" xfId="3107" xr:uid="{00000000-0005-0000-0000-000071990000}"/>
    <cellStyle name="Normal 41 2 2" xfId="4292" xr:uid="{00000000-0005-0000-0000-000072990000}"/>
    <cellStyle name="Normal 41 2 2 2" xfId="5910" xr:uid="{00000000-0005-0000-0000-000073990000}"/>
    <cellStyle name="Normal 41 2 2 2 2" xfId="8995" xr:uid="{00000000-0005-0000-0000-000074990000}"/>
    <cellStyle name="Normal 41 2 2 2 2 2" xfId="15187" xr:uid="{00000000-0005-0000-0000-000075990000}"/>
    <cellStyle name="Normal 41 2 2 2 2 2 2" xfId="34147" xr:uid="{00000000-0005-0000-0000-000076990000}"/>
    <cellStyle name="Normal 41 2 2 2 2 2 3" xfId="52611" xr:uid="{00000000-0005-0000-0000-000077990000}"/>
    <cellStyle name="Normal 41 2 2 2 2 3" xfId="21339" xr:uid="{00000000-0005-0000-0000-000078990000}"/>
    <cellStyle name="Normal 41 2 2 2 2 3 2" xfId="40299" xr:uid="{00000000-0005-0000-0000-000079990000}"/>
    <cellStyle name="Normal 41 2 2 2 2 3 3" xfId="58763" xr:uid="{00000000-0005-0000-0000-00007A990000}"/>
    <cellStyle name="Normal 41 2 2 2 2 4" xfId="27994" xr:uid="{00000000-0005-0000-0000-00007B990000}"/>
    <cellStyle name="Normal 41 2 2 2 2 5" xfId="46458" xr:uid="{00000000-0005-0000-0000-00007C990000}"/>
    <cellStyle name="Normal 41 2 2 2 3" xfId="12121" xr:uid="{00000000-0005-0000-0000-00007D990000}"/>
    <cellStyle name="Normal 41 2 2 2 3 2" xfId="31081" xr:uid="{00000000-0005-0000-0000-00007E990000}"/>
    <cellStyle name="Normal 41 2 2 2 3 3" xfId="49545" xr:uid="{00000000-0005-0000-0000-00007F990000}"/>
    <cellStyle name="Normal 41 2 2 2 4" xfId="18273" xr:uid="{00000000-0005-0000-0000-000080990000}"/>
    <cellStyle name="Normal 41 2 2 2 4 2" xfId="37233" xr:uid="{00000000-0005-0000-0000-000081990000}"/>
    <cellStyle name="Normal 41 2 2 2 4 3" xfId="55697" xr:uid="{00000000-0005-0000-0000-000082990000}"/>
    <cellStyle name="Normal 41 2 2 2 5" xfId="24928" xr:uid="{00000000-0005-0000-0000-000083990000}"/>
    <cellStyle name="Normal 41 2 2 2 6" xfId="43392" xr:uid="{00000000-0005-0000-0000-000084990000}"/>
    <cellStyle name="Normal 41 2 2 3" xfId="7460" xr:uid="{00000000-0005-0000-0000-000085990000}"/>
    <cellStyle name="Normal 41 2 2 3 2" xfId="13653" xr:uid="{00000000-0005-0000-0000-000086990000}"/>
    <cellStyle name="Normal 41 2 2 3 2 2" xfId="32613" xr:uid="{00000000-0005-0000-0000-000087990000}"/>
    <cellStyle name="Normal 41 2 2 3 2 3" xfId="51077" xr:uid="{00000000-0005-0000-0000-000088990000}"/>
    <cellStyle name="Normal 41 2 2 3 3" xfId="19805" xr:uid="{00000000-0005-0000-0000-000089990000}"/>
    <cellStyle name="Normal 41 2 2 3 3 2" xfId="38765" xr:uid="{00000000-0005-0000-0000-00008A990000}"/>
    <cellStyle name="Normal 41 2 2 3 3 3" xfId="57229" xr:uid="{00000000-0005-0000-0000-00008B990000}"/>
    <cellStyle name="Normal 41 2 2 3 4" xfId="26460" xr:uid="{00000000-0005-0000-0000-00008C990000}"/>
    <cellStyle name="Normal 41 2 2 3 5" xfId="44924" xr:uid="{00000000-0005-0000-0000-00008D990000}"/>
    <cellStyle name="Normal 41 2 2 4" xfId="10587" xr:uid="{00000000-0005-0000-0000-00008E990000}"/>
    <cellStyle name="Normal 41 2 2 4 2" xfId="29547" xr:uid="{00000000-0005-0000-0000-00008F990000}"/>
    <cellStyle name="Normal 41 2 2 4 3" xfId="48011" xr:uid="{00000000-0005-0000-0000-000090990000}"/>
    <cellStyle name="Normal 41 2 2 5" xfId="16739" xr:uid="{00000000-0005-0000-0000-000091990000}"/>
    <cellStyle name="Normal 41 2 2 5 2" xfId="35699" xr:uid="{00000000-0005-0000-0000-000092990000}"/>
    <cellStyle name="Normal 41 2 2 5 3" xfId="54163" xr:uid="{00000000-0005-0000-0000-000093990000}"/>
    <cellStyle name="Normal 41 2 2 6" xfId="23394" xr:uid="{00000000-0005-0000-0000-000094990000}"/>
    <cellStyle name="Normal 41 2 2 7" xfId="41858" xr:uid="{00000000-0005-0000-0000-000095990000}"/>
    <cellStyle name="Normal 41 2 3" xfId="5128" xr:uid="{00000000-0005-0000-0000-000096990000}"/>
    <cellStyle name="Normal 41 2 3 2" xfId="8226" xr:uid="{00000000-0005-0000-0000-000097990000}"/>
    <cellStyle name="Normal 41 2 3 2 2" xfId="14418" xr:uid="{00000000-0005-0000-0000-000098990000}"/>
    <cellStyle name="Normal 41 2 3 2 2 2" xfId="33378" xr:uid="{00000000-0005-0000-0000-000099990000}"/>
    <cellStyle name="Normal 41 2 3 2 2 3" xfId="51842" xr:uid="{00000000-0005-0000-0000-00009A990000}"/>
    <cellStyle name="Normal 41 2 3 2 3" xfId="20570" xr:uid="{00000000-0005-0000-0000-00009B990000}"/>
    <cellStyle name="Normal 41 2 3 2 3 2" xfId="39530" xr:uid="{00000000-0005-0000-0000-00009C990000}"/>
    <cellStyle name="Normal 41 2 3 2 3 3" xfId="57994" xr:uid="{00000000-0005-0000-0000-00009D990000}"/>
    <cellStyle name="Normal 41 2 3 2 4" xfId="27225" xr:uid="{00000000-0005-0000-0000-00009E990000}"/>
    <cellStyle name="Normal 41 2 3 2 5" xfId="45689" xr:uid="{00000000-0005-0000-0000-00009F990000}"/>
    <cellStyle name="Normal 41 2 3 3" xfId="11352" xr:uid="{00000000-0005-0000-0000-0000A0990000}"/>
    <cellStyle name="Normal 41 2 3 3 2" xfId="30312" xr:uid="{00000000-0005-0000-0000-0000A1990000}"/>
    <cellStyle name="Normal 41 2 3 3 3" xfId="48776" xr:uid="{00000000-0005-0000-0000-0000A2990000}"/>
    <cellStyle name="Normal 41 2 3 4" xfId="17504" xr:uid="{00000000-0005-0000-0000-0000A3990000}"/>
    <cellStyle name="Normal 41 2 3 4 2" xfId="36464" xr:uid="{00000000-0005-0000-0000-0000A4990000}"/>
    <cellStyle name="Normal 41 2 3 4 3" xfId="54928" xr:uid="{00000000-0005-0000-0000-0000A5990000}"/>
    <cellStyle name="Normal 41 2 3 5" xfId="24159" xr:uid="{00000000-0005-0000-0000-0000A6990000}"/>
    <cellStyle name="Normal 41 2 3 6" xfId="42623" xr:uid="{00000000-0005-0000-0000-0000A7990000}"/>
    <cellStyle name="Normal 41 2 4" xfId="6691" xr:uid="{00000000-0005-0000-0000-0000A8990000}"/>
    <cellStyle name="Normal 41 2 4 2" xfId="12884" xr:uid="{00000000-0005-0000-0000-0000A9990000}"/>
    <cellStyle name="Normal 41 2 4 2 2" xfId="31844" xr:uid="{00000000-0005-0000-0000-0000AA990000}"/>
    <cellStyle name="Normal 41 2 4 2 3" xfId="50308" xr:uid="{00000000-0005-0000-0000-0000AB990000}"/>
    <cellStyle name="Normal 41 2 4 3" xfId="19036" xr:uid="{00000000-0005-0000-0000-0000AC990000}"/>
    <cellStyle name="Normal 41 2 4 3 2" xfId="37996" xr:uid="{00000000-0005-0000-0000-0000AD990000}"/>
    <cellStyle name="Normal 41 2 4 3 3" xfId="56460" xr:uid="{00000000-0005-0000-0000-0000AE990000}"/>
    <cellStyle name="Normal 41 2 4 4" xfId="25691" xr:uid="{00000000-0005-0000-0000-0000AF990000}"/>
    <cellStyle name="Normal 41 2 4 5" xfId="44155" xr:uid="{00000000-0005-0000-0000-0000B0990000}"/>
    <cellStyle name="Normal 41 2 5" xfId="9818" xr:uid="{00000000-0005-0000-0000-0000B1990000}"/>
    <cellStyle name="Normal 41 2 5 2" xfId="28778" xr:uid="{00000000-0005-0000-0000-0000B2990000}"/>
    <cellStyle name="Normal 41 2 5 3" xfId="47242" xr:uid="{00000000-0005-0000-0000-0000B3990000}"/>
    <cellStyle name="Normal 41 2 6" xfId="15970" xr:uid="{00000000-0005-0000-0000-0000B4990000}"/>
    <cellStyle name="Normal 41 2 6 2" xfId="34930" xr:uid="{00000000-0005-0000-0000-0000B5990000}"/>
    <cellStyle name="Normal 41 2 6 3" xfId="53394" xr:uid="{00000000-0005-0000-0000-0000B6990000}"/>
    <cellStyle name="Normal 41 2 7" xfId="22625" xr:uid="{00000000-0005-0000-0000-0000B7990000}"/>
    <cellStyle name="Normal 41 2 8" xfId="41089" xr:uid="{00000000-0005-0000-0000-0000B8990000}"/>
    <cellStyle name="Normal 41 3" xfId="3108" xr:uid="{00000000-0005-0000-0000-0000B9990000}"/>
    <cellStyle name="Normal 41 3 2" xfId="3109" xr:uid="{00000000-0005-0000-0000-0000BA990000}"/>
    <cellStyle name="Normal 41 4" xfId="3110" xr:uid="{00000000-0005-0000-0000-0000BB990000}"/>
    <cellStyle name="Normal 42" xfId="3111" xr:uid="{00000000-0005-0000-0000-0000BC990000}"/>
    <cellStyle name="Normal 42 2" xfId="3112" xr:uid="{00000000-0005-0000-0000-0000BD990000}"/>
    <cellStyle name="Normal 43" xfId="3113" xr:uid="{00000000-0005-0000-0000-0000BE990000}"/>
    <cellStyle name="Normal 44" xfId="3114" xr:uid="{00000000-0005-0000-0000-0000BF990000}"/>
    <cellStyle name="Normal 44 2" xfId="3115" xr:uid="{00000000-0005-0000-0000-0000C0990000}"/>
    <cellStyle name="Normal 45" xfId="3116" xr:uid="{00000000-0005-0000-0000-0000C1990000}"/>
    <cellStyle name="Normal 46" xfId="3117" xr:uid="{00000000-0005-0000-0000-0000C2990000}"/>
    <cellStyle name="Normal 46 2" xfId="4293" xr:uid="{00000000-0005-0000-0000-0000C3990000}"/>
    <cellStyle name="Normal 46 2 2" xfId="5911" xr:uid="{00000000-0005-0000-0000-0000C4990000}"/>
    <cellStyle name="Normal 46 2 2 2" xfId="8996" xr:uid="{00000000-0005-0000-0000-0000C5990000}"/>
    <cellStyle name="Normal 46 2 2 2 2" xfId="15188" xr:uid="{00000000-0005-0000-0000-0000C6990000}"/>
    <cellStyle name="Normal 46 2 2 2 2 2" xfId="34148" xr:uid="{00000000-0005-0000-0000-0000C7990000}"/>
    <cellStyle name="Normal 46 2 2 2 2 3" xfId="52612" xr:uid="{00000000-0005-0000-0000-0000C8990000}"/>
    <cellStyle name="Normal 46 2 2 2 3" xfId="21340" xr:uid="{00000000-0005-0000-0000-0000C9990000}"/>
    <cellStyle name="Normal 46 2 2 2 3 2" xfId="40300" xr:uid="{00000000-0005-0000-0000-0000CA990000}"/>
    <cellStyle name="Normal 46 2 2 2 3 3" xfId="58764" xr:uid="{00000000-0005-0000-0000-0000CB990000}"/>
    <cellStyle name="Normal 46 2 2 2 4" xfId="27995" xr:uid="{00000000-0005-0000-0000-0000CC990000}"/>
    <cellStyle name="Normal 46 2 2 2 5" xfId="46459" xr:uid="{00000000-0005-0000-0000-0000CD990000}"/>
    <cellStyle name="Normal 46 2 2 3" xfId="12122" xr:uid="{00000000-0005-0000-0000-0000CE990000}"/>
    <cellStyle name="Normal 46 2 2 3 2" xfId="31082" xr:uid="{00000000-0005-0000-0000-0000CF990000}"/>
    <cellStyle name="Normal 46 2 2 3 3" xfId="49546" xr:uid="{00000000-0005-0000-0000-0000D0990000}"/>
    <cellStyle name="Normal 46 2 2 4" xfId="18274" xr:uid="{00000000-0005-0000-0000-0000D1990000}"/>
    <cellStyle name="Normal 46 2 2 4 2" xfId="37234" xr:uid="{00000000-0005-0000-0000-0000D2990000}"/>
    <cellStyle name="Normal 46 2 2 4 3" xfId="55698" xr:uid="{00000000-0005-0000-0000-0000D3990000}"/>
    <cellStyle name="Normal 46 2 2 5" xfId="24929" xr:uid="{00000000-0005-0000-0000-0000D4990000}"/>
    <cellStyle name="Normal 46 2 2 6" xfId="43393" xr:uid="{00000000-0005-0000-0000-0000D5990000}"/>
    <cellStyle name="Normal 46 2 3" xfId="7461" xr:uid="{00000000-0005-0000-0000-0000D6990000}"/>
    <cellStyle name="Normal 46 2 3 2" xfId="13654" xr:uid="{00000000-0005-0000-0000-0000D7990000}"/>
    <cellStyle name="Normal 46 2 3 2 2" xfId="32614" xr:uid="{00000000-0005-0000-0000-0000D8990000}"/>
    <cellStyle name="Normal 46 2 3 2 3" xfId="51078" xr:uid="{00000000-0005-0000-0000-0000D9990000}"/>
    <cellStyle name="Normal 46 2 3 3" xfId="19806" xr:uid="{00000000-0005-0000-0000-0000DA990000}"/>
    <cellStyle name="Normal 46 2 3 3 2" xfId="38766" xr:uid="{00000000-0005-0000-0000-0000DB990000}"/>
    <cellStyle name="Normal 46 2 3 3 3" xfId="57230" xr:uid="{00000000-0005-0000-0000-0000DC990000}"/>
    <cellStyle name="Normal 46 2 3 4" xfId="26461" xr:uid="{00000000-0005-0000-0000-0000DD990000}"/>
    <cellStyle name="Normal 46 2 3 5" xfId="44925" xr:uid="{00000000-0005-0000-0000-0000DE990000}"/>
    <cellStyle name="Normal 46 2 4" xfId="10588" xr:uid="{00000000-0005-0000-0000-0000DF990000}"/>
    <cellStyle name="Normal 46 2 4 2" xfId="29548" xr:uid="{00000000-0005-0000-0000-0000E0990000}"/>
    <cellStyle name="Normal 46 2 4 3" xfId="48012" xr:uid="{00000000-0005-0000-0000-0000E1990000}"/>
    <cellStyle name="Normal 46 2 5" xfId="16740" xr:uid="{00000000-0005-0000-0000-0000E2990000}"/>
    <cellStyle name="Normal 46 2 5 2" xfId="35700" xr:uid="{00000000-0005-0000-0000-0000E3990000}"/>
    <cellStyle name="Normal 46 2 5 3" xfId="54164" xr:uid="{00000000-0005-0000-0000-0000E4990000}"/>
    <cellStyle name="Normal 46 2 6" xfId="23395" xr:uid="{00000000-0005-0000-0000-0000E5990000}"/>
    <cellStyle name="Normal 46 2 7" xfId="41859" xr:uid="{00000000-0005-0000-0000-0000E6990000}"/>
    <cellStyle name="Normal 46 3" xfId="5129" xr:uid="{00000000-0005-0000-0000-0000E7990000}"/>
    <cellStyle name="Normal 46 3 2" xfId="8227" xr:uid="{00000000-0005-0000-0000-0000E8990000}"/>
    <cellStyle name="Normal 46 3 2 2" xfId="14419" xr:uid="{00000000-0005-0000-0000-0000E9990000}"/>
    <cellStyle name="Normal 46 3 2 2 2" xfId="33379" xr:uid="{00000000-0005-0000-0000-0000EA990000}"/>
    <cellStyle name="Normal 46 3 2 2 3" xfId="51843" xr:uid="{00000000-0005-0000-0000-0000EB990000}"/>
    <cellStyle name="Normal 46 3 2 3" xfId="20571" xr:uid="{00000000-0005-0000-0000-0000EC990000}"/>
    <cellStyle name="Normal 46 3 2 3 2" xfId="39531" xr:uid="{00000000-0005-0000-0000-0000ED990000}"/>
    <cellStyle name="Normal 46 3 2 3 3" xfId="57995" xr:uid="{00000000-0005-0000-0000-0000EE990000}"/>
    <cellStyle name="Normal 46 3 2 4" xfId="27226" xr:uid="{00000000-0005-0000-0000-0000EF990000}"/>
    <cellStyle name="Normal 46 3 2 5" xfId="45690" xr:uid="{00000000-0005-0000-0000-0000F0990000}"/>
    <cellStyle name="Normal 46 3 3" xfId="11353" xr:uid="{00000000-0005-0000-0000-0000F1990000}"/>
    <cellStyle name="Normal 46 3 3 2" xfId="30313" xr:uid="{00000000-0005-0000-0000-0000F2990000}"/>
    <cellStyle name="Normal 46 3 3 3" xfId="48777" xr:uid="{00000000-0005-0000-0000-0000F3990000}"/>
    <cellStyle name="Normal 46 3 4" xfId="17505" xr:uid="{00000000-0005-0000-0000-0000F4990000}"/>
    <cellStyle name="Normal 46 3 4 2" xfId="36465" xr:uid="{00000000-0005-0000-0000-0000F5990000}"/>
    <cellStyle name="Normal 46 3 4 3" xfId="54929" xr:uid="{00000000-0005-0000-0000-0000F6990000}"/>
    <cellStyle name="Normal 46 3 5" xfId="24160" xr:uid="{00000000-0005-0000-0000-0000F7990000}"/>
    <cellStyle name="Normal 46 3 6" xfId="42624" xr:uid="{00000000-0005-0000-0000-0000F8990000}"/>
    <cellStyle name="Normal 46 4" xfId="6692" xr:uid="{00000000-0005-0000-0000-0000F9990000}"/>
    <cellStyle name="Normal 46 4 2" xfId="12885" xr:uid="{00000000-0005-0000-0000-0000FA990000}"/>
    <cellStyle name="Normal 46 4 2 2" xfId="31845" xr:uid="{00000000-0005-0000-0000-0000FB990000}"/>
    <cellStyle name="Normal 46 4 2 3" xfId="50309" xr:uid="{00000000-0005-0000-0000-0000FC990000}"/>
    <cellStyle name="Normal 46 4 3" xfId="19037" xr:uid="{00000000-0005-0000-0000-0000FD990000}"/>
    <cellStyle name="Normal 46 4 3 2" xfId="37997" xr:uid="{00000000-0005-0000-0000-0000FE990000}"/>
    <cellStyle name="Normal 46 4 3 3" xfId="56461" xr:uid="{00000000-0005-0000-0000-0000FF990000}"/>
    <cellStyle name="Normal 46 4 4" xfId="25692" xr:uid="{00000000-0005-0000-0000-0000009A0000}"/>
    <cellStyle name="Normal 46 4 5" xfId="44156" xr:uid="{00000000-0005-0000-0000-0000019A0000}"/>
    <cellStyle name="Normal 46 5" xfId="9819" xr:uid="{00000000-0005-0000-0000-0000029A0000}"/>
    <cellStyle name="Normal 46 5 2" xfId="28779" xr:uid="{00000000-0005-0000-0000-0000039A0000}"/>
    <cellStyle name="Normal 46 5 3" xfId="47243" xr:uid="{00000000-0005-0000-0000-0000049A0000}"/>
    <cellStyle name="Normal 46 6" xfId="15971" xr:uid="{00000000-0005-0000-0000-0000059A0000}"/>
    <cellStyle name="Normal 46 6 2" xfId="34931" xr:uid="{00000000-0005-0000-0000-0000069A0000}"/>
    <cellStyle name="Normal 46 6 3" xfId="53395" xr:uid="{00000000-0005-0000-0000-0000079A0000}"/>
    <cellStyle name="Normal 46 7" xfId="22626" xr:uid="{00000000-0005-0000-0000-0000089A0000}"/>
    <cellStyle name="Normal 46 8" xfId="41090" xr:uid="{00000000-0005-0000-0000-0000099A0000}"/>
    <cellStyle name="Normal 47" xfId="3118" xr:uid="{00000000-0005-0000-0000-00000A9A0000}"/>
    <cellStyle name="Normal 48" xfId="3119" xr:uid="{00000000-0005-0000-0000-00000B9A0000}"/>
    <cellStyle name="Normal 49" xfId="432" xr:uid="{00000000-0005-0000-0000-00000C9A0000}"/>
    <cellStyle name="Normal 5" xfId="13" xr:uid="{00000000-0005-0000-0000-00000D9A0000}"/>
    <cellStyle name="Normal 5 10" xfId="3121" xr:uid="{00000000-0005-0000-0000-00000E9A0000}"/>
    <cellStyle name="Normal 5 11" xfId="3122" xr:uid="{00000000-0005-0000-0000-00000F9A0000}"/>
    <cellStyle name="Normal 5 12" xfId="3123" xr:uid="{00000000-0005-0000-0000-0000109A0000}"/>
    <cellStyle name="Normal 5 13" xfId="3124" xr:uid="{00000000-0005-0000-0000-0000119A0000}"/>
    <cellStyle name="Normal 5 14" xfId="3125" xr:uid="{00000000-0005-0000-0000-0000129A0000}"/>
    <cellStyle name="Normal 5 15" xfId="3126" xr:uid="{00000000-0005-0000-0000-0000139A0000}"/>
    <cellStyle name="Normal 5 16" xfId="3127" xr:uid="{00000000-0005-0000-0000-0000149A0000}"/>
    <cellStyle name="Normal 5 17" xfId="3128" xr:uid="{00000000-0005-0000-0000-0000159A0000}"/>
    <cellStyle name="Normal 5 18" xfId="3129" xr:uid="{00000000-0005-0000-0000-0000169A0000}"/>
    <cellStyle name="Normal 5 19" xfId="3130" xr:uid="{00000000-0005-0000-0000-0000179A0000}"/>
    <cellStyle name="Normal 5 2" xfId="109" xr:uid="{00000000-0005-0000-0000-0000189A0000}"/>
    <cellStyle name="Normal 5 2 10" xfId="9821" xr:uid="{00000000-0005-0000-0000-0000199A0000}"/>
    <cellStyle name="Normal 5 2 10 2" xfId="28781" xr:uid="{00000000-0005-0000-0000-00001A9A0000}"/>
    <cellStyle name="Normal 5 2 10 3" xfId="47245" xr:uid="{00000000-0005-0000-0000-00001B9A0000}"/>
    <cellStyle name="Normal 5 2 11" xfId="15973" xr:uid="{00000000-0005-0000-0000-00001C9A0000}"/>
    <cellStyle name="Normal 5 2 11 2" xfId="34933" xr:uid="{00000000-0005-0000-0000-00001D9A0000}"/>
    <cellStyle name="Normal 5 2 11 3" xfId="53397" xr:uid="{00000000-0005-0000-0000-00001E9A0000}"/>
    <cellStyle name="Normal 5 2 12" xfId="22098" xr:uid="{00000000-0005-0000-0000-00001F9A0000}"/>
    <cellStyle name="Normal 5 2 13" xfId="22628" xr:uid="{00000000-0005-0000-0000-0000209A0000}"/>
    <cellStyle name="Normal 5 2 14" xfId="41092" xr:uid="{00000000-0005-0000-0000-0000219A0000}"/>
    <cellStyle name="Normal 5 2 2" xfId="110" xr:uid="{00000000-0005-0000-0000-0000229A0000}"/>
    <cellStyle name="Normal 5 2 2 2" xfId="324" xr:uid="{00000000-0005-0000-0000-0000239A0000}"/>
    <cellStyle name="Normal 5 2 2 2 2" xfId="3133" xr:uid="{00000000-0005-0000-0000-0000249A0000}"/>
    <cellStyle name="Normal 5 2 2 2 2 2" xfId="4296" xr:uid="{00000000-0005-0000-0000-0000259A0000}"/>
    <cellStyle name="Normal 5 2 2 2 2 2 2" xfId="5914" xr:uid="{00000000-0005-0000-0000-0000269A0000}"/>
    <cellStyle name="Normal 5 2 2 2 2 2 2 2" xfId="8999" xr:uid="{00000000-0005-0000-0000-0000279A0000}"/>
    <cellStyle name="Normal 5 2 2 2 2 2 2 2 2" xfId="15191" xr:uid="{00000000-0005-0000-0000-0000289A0000}"/>
    <cellStyle name="Normal 5 2 2 2 2 2 2 2 2 2" xfId="34151" xr:uid="{00000000-0005-0000-0000-0000299A0000}"/>
    <cellStyle name="Normal 5 2 2 2 2 2 2 2 2 3" xfId="52615" xr:uid="{00000000-0005-0000-0000-00002A9A0000}"/>
    <cellStyle name="Normal 5 2 2 2 2 2 2 2 3" xfId="21343" xr:uid="{00000000-0005-0000-0000-00002B9A0000}"/>
    <cellStyle name="Normal 5 2 2 2 2 2 2 2 3 2" xfId="40303" xr:uid="{00000000-0005-0000-0000-00002C9A0000}"/>
    <cellStyle name="Normal 5 2 2 2 2 2 2 2 3 3" xfId="58767" xr:uid="{00000000-0005-0000-0000-00002D9A0000}"/>
    <cellStyle name="Normal 5 2 2 2 2 2 2 2 4" xfId="27998" xr:uid="{00000000-0005-0000-0000-00002E9A0000}"/>
    <cellStyle name="Normal 5 2 2 2 2 2 2 2 5" xfId="46462" xr:uid="{00000000-0005-0000-0000-00002F9A0000}"/>
    <cellStyle name="Normal 5 2 2 2 2 2 2 3" xfId="12125" xr:uid="{00000000-0005-0000-0000-0000309A0000}"/>
    <cellStyle name="Normal 5 2 2 2 2 2 2 3 2" xfId="31085" xr:uid="{00000000-0005-0000-0000-0000319A0000}"/>
    <cellStyle name="Normal 5 2 2 2 2 2 2 3 3" xfId="49549" xr:uid="{00000000-0005-0000-0000-0000329A0000}"/>
    <cellStyle name="Normal 5 2 2 2 2 2 2 4" xfId="18277" xr:uid="{00000000-0005-0000-0000-0000339A0000}"/>
    <cellStyle name="Normal 5 2 2 2 2 2 2 4 2" xfId="37237" xr:uid="{00000000-0005-0000-0000-0000349A0000}"/>
    <cellStyle name="Normal 5 2 2 2 2 2 2 4 3" xfId="55701" xr:uid="{00000000-0005-0000-0000-0000359A0000}"/>
    <cellStyle name="Normal 5 2 2 2 2 2 2 5" xfId="24932" xr:uid="{00000000-0005-0000-0000-0000369A0000}"/>
    <cellStyle name="Normal 5 2 2 2 2 2 2 6" xfId="43396" xr:uid="{00000000-0005-0000-0000-0000379A0000}"/>
    <cellStyle name="Normal 5 2 2 2 2 2 3" xfId="7464" xr:uid="{00000000-0005-0000-0000-0000389A0000}"/>
    <cellStyle name="Normal 5 2 2 2 2 2 3 2" xfId="13657" xr:uid="{00000000-0005-0000-0000-0000399A0000}"/>
    <cellStyle name="Normal 5 2 2 2 2 2 3 2 2" xfId="32617" xr:uid="{00000000-0005-0000-0000-00003A9A0000}"/>
    <cellStyle name="Normal 5 2 2 2 2 2 3 2 3" xfId="51081" xr:uid="{00000000-0005-0000-0000-00003B9A0000}"/>
    <cellStyle name="Normal 5 2 2 2 2 2 3 3" xfId="19809" xr:uid="{00000000-0005-0000-0000-00003C9A0000}"/>
    <cellStyle name="Normal 5 2 2 2 2 2 3 3 2" xfId="38769" xr:uid="{00000000-0005-0000-0000-00003D9A0000}"/>
    <cellStyle name="Normal 5 2 2 2 2 2 3 3 3" xfId="57233" xr:uid="{00000000-0005-0000-0000-00003E9A0000}"/>
    <cellStyle name="Normal 5 2 2 2 2 2 3 4" xfId="26464" xr:uid="{00000000-0005-0000-0000-00003F9A0000}"/>
    <cellStyle name="Normal 5 2 2 2 2 2 3 5" xfId="44928" xr:uid="{00000000-0005-0000-0000-0000409A0000}"/>
    <cellStyle name="Normal 5 2 2 2 2 2 4" xfId="10591" xr:uid="{00000000-0005-0000-0000-0000419A0000}"/>
    <cellStyle name="Normal 5 2 2 2 2 2 4 2" xfId="29551" xr:uid="{00000000-0005-0000-0000-0000429A0000}"/>
    <cellStyle name="Normal 5 2 2 2 2 2 4 3" xfId="48015" xr:uid="{00000000-0005-0000-0000-0000439A0000}"/>
    <cellStyle name="Normal 5 2 2 2 2 2 5" xfId="16743" xr:uid="{00000000-0005-0000-0000-0000449A0000}"/>
    <cellStyle name="Normal 5 2 2 2 2 2 5 2" xfId="35703" xr:uid="{00000000-0005-0000-0000-0000459A0000}"/>
    <cellStyle name="Normal 5 2 2 2 2 2 5 3" xfId="54167" xr:uid="{00000000-0005-0000-0000-0000469A0000}"/>
    <cellStyle name="Normal 5 2 2 2 2 2 6" xfId="23398" xr:uid="{00000000-0005-0000-0000-0000479A0000}"/>
    <cellStyle name="Normal 5 2 2 2 2 2 7" xfId="41862" xr:uid="{00000000-0005-0000-0000-0000489A0000}"/>
    <cellStyle name="Normal 5 2 2 2 2 3" xfId="5132" xr:uid="{00000000-0005-0000-0000-0000499A0000}"/>
    <cellStyle name="Normal 5 2 2 2 2 3 2" xfId="8230" xr:uid="{00000000-0005-0000-0000-00004A9A0000}"/>
    <cellStyle name="Normal 5 2 2 2 2 3 2 2" xfId="14422" xr:uid="{00000000-0005-0000-0000-00004B9A0000}"/>
    <cellStyle name="Normal 5 2 2 2 2 3 2 2 2" xfId="33382" xr:uid="{00000000-0005-0000-0000-00004C9A0000}"/>
    <cellStyle name="Normal 5 2 2 2 2 3 2 2 3" xfId="51846" xr:uid="{00000000-0005-0000-0000-00004D9A0000}"/>
    <cellStyle name="Normal 5 2 2 2 2 3 2 3" xfId="20574" xr:uid="{00000000-0005-0000-0000-00004E9A0000}"/>
    <cellStyle name="Normal 5 2 2 2 2 3 2 3 2" xfId="39534" xr:uid="{00000000-0005-0000-0000-00004F9A0000}"/>
    <cellStyle name="Normal 5 2 2 2 2 3 2 3 3" xfId="57998" xr:uid="{00000000-0005-0000-0000-0000509A0000}"/>
    <cellStyle name="Normal 5 2 2 2 2 3 2 4" xfId="27229" xr:uid="{00000000-0005-0000-0000-0000519A0000}"/>
    <cellStyle name="Normal 5 2 2 2 2 3 2 5" xfId="45693" xr:uid="{00000000-0005-0000-0000-0000529A0000}"/>
    <cellStyle name="Normal 5 2 2 2 2 3 3" xfId="11356" xr:uid="{00000000-0005-0000-0000-0000539A0000}"/>
    <cellStyle name="Normal 5 2 2 2 2 3 3 2" xfId="30316" xr:uid="{00000000-0005-0000-0000-0000549A0000}"/>
    <cellStyle name="Normal 5 2 2 2 2 3 3 3" xfId="48780" xr:uid="{00000000-0005-0000-0000-0000559A0000}"/>
    <cellStyle name="Normal 5 2 2 2 2 3 4" xfId="17508" xr:uid="{00000000-0005-0000-0000-0000569A0000}"/>
    <cellStyle name="Normal 5 2 2 2 2 3 4 2" xfId="36468" xr:uid="{00000000-0005-0000-0000-0000579A0000}"/>
    <cellStyle name="Normal 5 2 2 2 2 3 4 3" xfId="54932" xr:uid="{00000000-0005-0000-0000-0000589A0000}"/>
    <cellStyle name="Normal 5 2 2 2 2 3 5" xfId="24163" xr:uid="{00000000-0005-0000-0000-0000599A0000}"/>
    <cellStyle name="Normal 5 2 2 2 2 3 6" xfId="42627" xr:uid="{00000000-0005-0000-0000-00005A9A0000}"/>
    <cellStyle name="Normal 5 2 2 2 2 4" xfId="6695" xr:uid="{00000000-0005-0000-0000-00005B9A0000}"/>
    <cellStyle name="Normal 5 2 2 2 2 4 2" xfId="12888" xr:uid="{00000000-0005-0000-0000-00005C9A0000}"/>
    <cellStyle name="Normal 5 2 2 2 2 4 2 2" xfId="31848" xr:uid="{00000000-0005-0000-0000-00005D9A0000}"/>
    <cellStyle name="Normal 5 2 2 2 2 4 2 3" xfId="50312" xr:uid="{00000000-0005-0000-0000-00005E9A0000}"/>
    <cellStyle name="Normal 5 2 2 2 2 4 3" xfId="19040" xr:uid="{00000000-0005-0000-0000-00005F9A0000}"/>
    <cellStyle name="Normal 5 2 2 2 2 4 3 2" xfId="38000" xr:uid="{00000000-0005-0000-0000-0000609A0000}"/>
    <cellStyle name="Normal 5 2 2 2 2 4 3 3" xfId="56464" xr:uid="{00000000-0005-0000-0000-0000619A0000}"/>
    <cellStyle name="Normal 5 2 2 2 2 4 4" xfId="25695" xr:uid="{00000000-0005-0000-0000-0000629A0000}"/>
    <cellStyle name="Normal 5 2 2 2 2 4 5" xfId="44159" xr:uid="{00000000-0005-0000-0000-0000639A0000}"/>
    <cellStyle name="Normal 5 2 2 2 2 5" xfId="9822" xr:uid="{00000000-0005-0000-0000-0000649A0000}"/>
    <cellStyle name="Normal 5 2 2 2 2 5 2" xfId="28782" xr:uid="{00000000-0005-0000-0000-0000659A0000}"/>
    <cellStyle name="Normal 5 2 2 2 2 5 3" xfId="47246" xr:uid="{00000000-0005-0000-0000-0000669A0000}"/>
    <cellStyle name="Normal 5 2 2 2 2 6" xfId="15974" xr:uid="{00000000-0005-0000-0000-0000679A0000}"/>
    <cellStyle name="Normal 5 2 2 2 2 6 2" xfId="34934" xr:uid="{00000000-0005-0000-0000-0000689A0000}"/>
    <cellStyle name="Normal 5 2 2 2 2 6 3" xfId="53398" xr:uid="{00000000-0005-0000-0000-0000699A0000}"/>
    <cellStyle name="Normal 5 2 2 2 2 7" xfId="22629" xr:uid="{00000000-0005-0000-0000-00006A9A0000}"/>
    <cellStyle name="Normal 5 2 2 2 2 8" xfId="41093" xr:uid="{00000000-0005-0000-0000-00006B9A0000}"/>
    <cellStyle name="Normal 5 2 2 2 3" xfId="3132" xr:uid="{00000000-0005-0000-0000-00006C9A0000}"/>
    <cellStyle name="Normal 5 2 2 3" xfId="3134" xr:uid="{00000000-0005-0000-0000-00006D9A0000}"/>
    <cellStyle name="Normal 5 2 2 3 2" xfId="4297" xr:uid="{00000000-0005-0000-0000-00006E9A0000}"/>
    <cellStyle name="Normal 5 2 2 3 2 2" xfId="5915" xr:uid="{00000000-0005-0000-0000-00006F9A0000}"/>
    <cellStyle name="Normal 5 2 2 3 2 2 2" xfId="9000" xr:uid="{00000000-0005-0000-0000-0000709A0000}"/>
    <cellStyle name="Normal 5 2 2 3 2 2 2 2" xfId="15192" xr:uid="{00000000-0005-0000-0000-0000719A0000}"/>
    <cellStyle name="Normal 5 2 2 3 2 2 2 2 2" xfId="34152" xr:uid="{00000000-0005-0000-0000-0000729A0000}"/>
    <cellStyle name="Normal 5 2 2 3 2 2 2 2 3" xfId="52616" xr:uid="{00000000-0005-0000-0000-0000739A0000}"/>
    <cellStyle name="Normal 5 2 2 3 2 2 2 3" xfId="21344" xr:uid="{00000000-0005-0000-0000-0000749A0000}"/>
    <cellStyle name="Normal 5 2 2 3 2 2 2 3 2" xfId="40304" xr:uid="{00000000-0005-0000-0000-0000759A0000}"/>
    <cellStyle name="Normal 5 2 2 3 2 2 2 3 3" xfId="58768" xr:uid="{00000000-0005-0000-0000-0000769A0000}"/>
    <cellStyle name="Normal 5 2 2 3 2 2 2 4" xfId="27999" xr:uid="{00000000-0005-0000-0000-0000779A0000}"/>
    <cellStyle name="Normal 5 2 2 3 2 2 2 5" xfId="46463" xr:uid="{00000000-0005-0000-0000-0000789A0000}"/>
    <cellStyle name="Normal 5 2 2 3 2 2 3" xfId="12126" xr:uid="{00000000-0005-0000-0000-0000799A0000}"/>
    <cellStyle name="Normal 5 2 2 3 2 2 3 2" xfId="31086" xr:uid="{00000000-0005-0000-0000-00007A9A0000}"/>
    <cellStyle name="Normal 5 2 2 3 2 2 3 3" xfId="49550" xr:uid="{00000000-0005-0000-0000-00007B9A0000}"/>
    <cellStyle name="Normal 5 2 2 3 2 2 4" xfId="18278" xr:uid="{00000000-0005-0000-0000-00007C9A0000}"/>
    <cellStyle name="Normal 5 2 2 3 2 2 4 2" xfId="37238" xr:uid="{00000000-0005-0000-0000-00007D9A0000}"/>
    <cellStyle name="Normal 5 2 2 3 2 2 4 3" xfId="55702" xr:uid="{00000000-0005-0000-0000-00007E9A0000}"/>
    <cellStyle name="Normal 5 2 2 3 2 2 5" xfId="24933" xr:uid="{00000000-0005-0000-0000-00007F9A0000}"/>
    <cellStyle name="Normal 5 2 2 3 2 2 6" xfId="43397" xr:uid="{00000000-0005-0000-0000-0000809A0000}"/>
    <cellStyle name="Normal 5 2 2 3 2 3" xfId="7465" xr:uid="{00000000-0005-0000-0000-0000819A0000}"/>
    <cellStyle name="Normal 5 2 2 3 2 3 2" xfId="13658" xr:uid="{00000000-0005-0000-0000-0000829A0000}"/>
    <cellStyle name="Normal 5 2 2 3 2 3 2 2" xfId="32618" xr:uid="{00000000-0005-0000-0000-0000839A0000}"/>
    <cellStyle name="Normal 5 2 2 3 2 3 2 3" xfId="51082" xr:uid="{00000000-0005-0000-0000-0000849A0000}"/>
    <cellStyle name="Normal 5 2 2 3 2 3 3" xfId="19810" xr:uid="{00000000-0005-0000-0000-0000859A0000}"/>
    <cellStyle name="Normal 5 2 2 3 2 3 3 2" xfId="38770" xr:uid="{00000000-0005-0000-0000-0000869A0000}"/>
    <cellStyle name="Normal 5 2 2 3 2 3 3 3" xfId="57234" xr:uid="{00000000-0005-0000-0000-0000879A0000}"/>
    <cellStyle name="Normal 5 2 2 3 2 3 4" xfId="26465" xr:uid="{00000000-0005-0000-0000-0000889A0000}"/>
    <cellStyle name="Normal 5 2 2 3 2 3 5" xfId="44929" xr:uid="{00000000-0005-0000-0000-0000899A0000}"/>
    <cellStyle name="Normal 5 2 2 3 2 4" xfId="10592" xr:uid="{00000000-0005-0000-0000-00008A9A0000}"/>
    <cellStyle name="Normal 5 2 2 3 2 4 2" xfId="29552" xr:uid="{00000000-0005-0000-0000-00008B9A0000}"/>
    <cellStyle name="Normal 5 2 2 3 2 4 3" xfId="48016" xr:uid="{00000000-0005-0000-0000-00008C9A0000}"/>
    <cellStyle name="Normal 5 2 2 3 2 5" xfId="16744" xr:uid="{00000000-0005-0000-0000-00008D9A0000}"/>
    <cellStyle name="Normal 5 2 2 3 2 5 2" xfId="35704" xr:uid="{00000000-0005-0000-0000-00008E9A0000}"/>
    <cellStyle name="Normal 5 2 2 3 2 5 3" xfId="54168" xr:uid="{00000000-0005-0000-0000-00008F9A0000}"/>
    <cellStyle name="Normal 5 2 2 3 2 6" xfId="23399" xr:uid="{00000000-0005-0000-0000-0000909A0000}"/>
    <cellStyle name="Normal 5 2 2 3 2 7" xfId="41863" xr:uid="{00000000-0005-0000-0000-0000919A0000}"/>
    <cellStyle name="Normal 5 2 2 3 3" xfId="5133" xr:uid="{00000000-0005-0000-0000-0000929A0000}"/>
    <cellStyle name="Normal 5 2 2 3 3 2" xfId="8231" xr:uid="{00000000-0005-0000-0000-0000939A0000}"/>
    <cellStyle name="Normal 5 2 2 3 3 2 2" xfId="14423" xr:uid="{00000000-0005-0000-0000-0000949A0000}"/>
    <cellStyle name="Normal 5 2 2 3 3 2 2 2" xfId="33383" xr:uid="{00000000-0005-0000-0000-0000959A0000}"/>
    <cellStyle name="Normal 5 2 2 3 3 2 2 3" xfId="51847" xr:uid="{00000000-0005-0000-0000-0000969A0000}"/>
    <cellStyle name="Normal 5 2 2 3 3 2 3" xfId="20575" xr:uid="{00000000-0005-0000-0000-0000979A0000}"/>
    <cellStyle name="Normal 5 2 2 3 3 2 3 2" xfId="39535" xr:uid="{00000000-0005-0000-0000-0000989A0000}"/>
    <cellStyle name="Normal 5 2 2 3 3 2 3 3" xfId="57999" xr:uid="{00000000-0005-0000-0000-0000999A0000}"/>
    <cellStyle name="Normal 5 2 2 3 3 2 4" xfId="27230" xr:uid="{00000000-0005-0000-0000-00009A9A0000}"/>
    <cellStyle name="Normal 5 2 2 3 3 2 5" xfId="45694" xr:uid="{00000000-0005-0000-0000-00009B9A0000}"/>
    <cellStyle name="Normal 5 2 2 3 3 3" xfId="11357" xr:uid="{00000000-0005-0000-0000-00009C9A0000}"/>
    <cellStyle name="Normal 5 2 2 3 3 3 2" xfId="30317" xr:uid="{00000000-0005-0000-0000-00009D9A0000}"/>
    <cellStyle name="Normal 5 2 2 3 3 3 3" xfId="48781" xr:uid="{00000000-0005-0000-0000-00009E9A0000}"/>
    <cellStyle name="Normal 5 2 2 3 3 4" xfId="17509" xr:uid="{00000000-0005-0000-0000-00009F9A0000}"/>
    <cellStyle name="Normal 5 2 2 3 3 4 2" xfId="36469" xr:uid="{00000000-0005-0000-0000-0000A09A0000}"/>
    <cellStyle name="Normal 5 2 2 3 3 4 3" xfId="54933" xr:uid="{00000000-0005-0000-0000-0000A19A0000}"/>
    <cellStyle name="Normal 5 2 2 3 3 5" xfId="24164" xr:uid="{00000000-0005-0000-0000-0000A29A0000}"/>
    <cellStyle name="Normal 5 2 2 3 3 6" xfId="42628" xr:uid="{00000000-0005-0000-0000-0000A39A0000}"/>
    <cellStyle name="Normal 5 2 2 3 4" xfId="6696" xr:uid="{00000000-0005-0000-0000-0000A49A0000}"/>
    <cellStyle name="Normal 5 2 2 3 4 2" xfId="12889" xr:uid="{00000000-0005-0000-0000-0000A59A0000}"/>
    <cellStyle name="Normal 5 2 2 3 4 2 2" xfId="31849" xr:uid="{00000000-0005-0000-0000-0000A69A0000}"/>
    <cellStyle name="Normal 5 2 2 3 4 2 3" xfId="50313" xr:uid="{00000000-0005-0000-0000-0000A79A0000}"/>
    <cellStyle name="Normal 5 2 2 3 4 3" xfId="19041" xr:uid="{00000000-0005-0000-0000-0000A89A0000}"/>
    <cellStyle name="Normal 5 2 2 3 4 3 2" xfId="38001" xr:uid="{00000000-0005-0000-0000-0000A99A0000}"/>
    <cellStyle name="Normal 5 2 2 3 4 3 3" xfId="56465" xr:uid="{00000000-0005-0000-0000-0000AA9A0000}"/>
    <cellStyle name="Normal 5 2 2 3 4 4" xfId="25696" xr:uid="{00000000-0005-0000-0000-0000AB9A0000}"/>
    <cellStyle name="Normal 5 2 2 3 4 5" xfId="44160" xr:uid="{00000000-0005-0000-0000-0000AC9A0000}"/>
    <cellStyle name="Normal 5 2 2 3 5" xfId="9823" xr:uid="{00000000-0005-0000-0000-0000AD9A0000}"/>
    <cellStyle name="Normal 5 2 2 3 5 2" xfId="28783" xr:uid="{00000000-0005-0000-0000-0000AE9A0000}"/>
    <cellStyle name="Normal 5 2 2 3 5 3" xfId="47247" xr:uid="{00000000-0005-0000-0000-0000AF9A0000}"/>
    <cellStyle name="Normal 5 2 2 3 6" xfId="15975" xr:uid="{00000000-0005-0000-0000-0000B09A0000}"/>
    <cellStyle name="Normal 5 2 2 3 6 2" xfId="34935" xr:uid="{00000000-0005-0000-0000-0000B19A0000}"/>
    <cellStyle name="Normal 5 2 2 3 6 3" xfId="53399" xr:uid="{00000000-0005-0000-0000-0000B29A0000}"/>
    <cellStyle name="Normal 5 2 2 3 7" xfId="22630" xr:uid="{00000000-0005-0000-0000-0000B39A0000}"/>
    <cellStyle name="Normal 5 2 2 3 8" xfId="41094" xr:uid="{00000000-0005-0000-0000-0000B49A0000}"/>
    <cellStyle name="Normal 5 2 2 4" xfId="3131" xr:uid="{00000000-0005-0000-0000-0000B59A0000}"/>
    <cellStyle name="Normal 5 2 2 5" xfId="22099" xr:uid="{00000000-0005-0000-0000-0000B69A0000}"/>
    <cellStyle name="Normal 5 2 3" xfId="111" xr:uid="{00000000-0005-0000-0000-0000B79A0000}"/>
    <cellStyle name="Normal 5 2 3 2" xfId="325" xr:uid="{00000000-0005-0000-0000-0000B89A0000}"/>
    <cellStyle name="Normal 5 2 3 2 2" xfId="3137" xr:uid="{00000000-0005-0000-0000-0000B99A0000}"/>
    <cellStyle name="Normal 5 2 3 2 2 2" xfId="4298" xr:uid="{00000000-0005-0000-0000-0000BA9A0000}"/>
    <cellStyle name="Normal 5 2 3 2 2 2 2" xfId="5916" xr:uid="{00000000-0005-0000-0000-0000BB9A0000}"/>
    <cellStyle name="Normal 5 2 3 2 2 2 2 2" xfId="9001" xr:uid="{00000000-0005-0000-0000-0000BC9A0000}"/>
    <cellStyle name="Normal 5 2 3 2 2 2 2 2 2" xfId="15193" xr:uid="{00000000-0005-0000-0000-0000BD9A0000}"/>
    <cellStyle name="Normal 5 2 3 2 2 2 2 2 2 2" xfId="34153" xr:uid="{00000000-0005-0000-0000-0000BE9A0000}"/>
    <cellStyle name="Normal 5 2 3 2 2 2 2 2 2 3" xfId="52617" xr:uid="{00000000-0005-0000-0000-0000BF9A0000}"/>
    <cellStyle name="Normal 5 2 3 2 2 2 2 2 3" xfId="21345" xr:uid="{00000000-0005-0000-0000-0000C09A0000}"/>
    <cellStyle name="Normal 5 2 3 2 2 2 2 2 3 2" xfId="40305" xr:uid="{00000000-0005-0000-0000-0000C19A0000}"/>
    <cellStyle name="Normal 5 2 3 2 2 2 2 2 3 3" xfId="58769" xr:uid="{00000000-0005-0000-0000-0000C29A0000}"/>
    <cellStyle name="Normal 5 2 3 2 2 2 2 2 4" xfId="28000" xr:uid="{00000000-0005-0000-0000-0000C39A0000}"/>
    <cellStyle name="Normal 5 2 3 2 2 2 2 2 5" xfId="46464" xr:uid="{00000000-0005-0000-0000-0000C49A0000}"/>
    <cellStyle name="Normal 5 2 3 2 2 2 2 3" xfId="12127" xr:uid="{00000000-0005-0000-0000-0000C59A0000}"/>
    <cellStyle name="Normal 5 2 3 2 2 2 2 3 2" xfId="31087" xr:uid="{00000000-0005-0000-0000-0000C69A0000}"/>
    <cellStyle name="Normal 5 2 3 2 2 2 2 3 3" xfId="49551" xr:uid="{00000000-0005-0000-0000-0000C79A0000}"/>
    <cellStyle name="Normal 5 2 3 2 2 2 2 4" xfId="18279" xr:uid="{00000000-0005-0000-0000-0000C89A0000}"/>
    <cellStyle name="Normal 5 2 3 2 2 2 2 4 2" xfId="37239" xr:uid="{00000000-0005-0000-0000-0000C99A0000}"/>
    <cellStyle name="Normal 5 2 3 2 2 2 2 4 3" xfId="55703" xr:uid="{00000000-0005-0000-0000-0000CA9A0000}"/>
    <cellStyle name="Normal 5 2 3 2 2 2 2 5" xfId="24934" xr:uid="{00000000-0005-0000-0000-0000CB9A0000}"/>
    <cellStyle name="Normal 5 2 3 2 2 2 2 6" xfId="43398" xr:uid="{00000000-0005-0000-0000-0000CC9A0000}"/>
    <cellStyle name="Normal 5 2 3 2 2 2 3" xfId="7466" xr:uid="{00000000-0005-0000-0000-0000CD9A0000}"/>
    <cellStyle name="Normal 5 2 3 2 2 2 3 2" xfId="13659" xr:uid="{00000000-0005-0000-0000-0000CE9A0000}"/>
    <cellStyle name="Normal 5 2 3 2 2 2 3 2 2" xfId="32619" xr:uid="{00000000-0005-0000-0000-0000CF9A0000}"/>
    <cellStyle name="Normal 5 2 3 2 2 2 3 2 3" xfId="51083" xr:uid="{00000000-0005-0000-0000-0000D09A0000}"/>
    <cellStyle name="Normal 5 2 3 2 2 2 3 3" xfId="19811" xr:uid="{00000000-0005-0000-0000-0000D19A0000}"/>
    <cellStyle name="Normal 5 2 3 2 2 2 3 3 2" xfId="38771" xr:uid="{00000000-0005-0000-0000-0000D29A0000}"/>
    <cellStyle name="Normal 5 2 3 2 2 2 3 3 3" xfId="57235" xr:uid="{00000000-0005-0000-0000-0000D39A0000}"/>
    <cellStyle name="Normal 5 2 3 2 2 2 3 4" xfId="26466" xr:uid="{00000000-0005-0000-0000-0000D49A0000}"/>
    <cellStyle name="Normal 5 2 3 2 2 2 3 5" xfId="44930" xr:uid="{00000000-0005-0000-0000-0000D59A0000}"/>
    <cellStyle name="Normal 5 2 3 2 2 2 4" xfId="10593" xr:uid="{00000000-0005-0000-0000-0000D69A0000}"/>
    <cellStyle name="Normal 5 2 3 2 2 2 4 2" xfId="29553" xr:uid="{00000000-0005-0000-0000-0000D79A0000}"/>
    <cellStyle name="Normal 5 2 3 2 2 2 4 3" xfId="48017" xr:uid="{00000000-0005-0000-0000-0000D89A0000}"/>
    <cellStyle name="Normal 5 2 3 2 2 2 5" xfId="16745" xr:uid="{00000000-0005-0000-0000-0000D99A0000}"/>
    <cellStyle name="Normal 5 2 3 2 2 2 5 2" xfId="35705" xr:uid="{00000000-0005-0000-0000-0000DA9A0000}"/>
    <cellStyle name="Normal 5 2 3 2 2 2 5 3" xfId="54169" xr:uid="{00000000-0005-0000-0000-0000DB9A0000}"/>
    <cellStyle name="Normal 5 2 3 2 2 2 6" xfId="23400" xr:uid="{00000000-0005-0000-0000-0000DC9A0000}"/>
    <cellStyle name="Normal 5 2 3 2 2 2 7" xfId="41864" xr:uid="{00000000-0005-0000-0000-0000DD9A0000}"/>
    <cellStyle name="Normal 5 2 3 2 2 3" xfId="5134" xr:uid="{00000000-0005-0000-0000-0000DE9A0000}"/>
    <cellStyle name="Normal 5 2 3 2 2 3 2" xfId="8232" xr:uid="{00000000-0005-0000-0000-0000DF9A0000}"/>
    <cellStyle name="Normal 5 2 3 2 2 3 2 2" xfId="14424" xr:uid="{00000000-0005-0000-0000-0000E09A0000}"/>
    <cellStyle name="Normal 5 2 3 2 2 3 2 2 2" xfId="33384" xr:uid="{00000000-0005-0000-0000-0000E19A0000}"/>
    <cellStyle name="Normal 5 2 3 2 2 3 2 2 3" xfId="51848" xr:uid="{00000000-0005-0000-0000-0000E29A0000}"/>
    <cellStyle name="Normal 5 2 3 2 2 3 2 3" xfId="20576" xr:uid="{00000000-0005-0000-0000-0000E39A0000}"/>
    <cellStyle name="Normal 5 2 3 2 2 3 2 3 2" xfId="39536" xr:uid="{00000000-0005-0000-0000-0000E49A0000}"/>
    <cellStyle name="Normal 5 2 3 2 2 3 2 3 3" xfId="58000" xr:uid="{00000000-0005-0000-0000-0000E59A0000}"/>
    <cellStyle name="Normal 5 2 3 2 2 3 2 4" xfId="27231" xr:uid="{00000000-0005-0000-0000-0000E69A0000}"/>
    <cellStyle name="Normal 5 2 3 2 2 3 2 5" xfId="45695" xr:uid="{00000000-0005-0000-0000-0000E79A0000}"/>
    <cellStyle name="Normal 5 2 3 2 2 3 3" xfId="11358" xr:uid="{00000000-0005-0000-0000-0000E89A0000}"/>
    <cellStyle name="Normal 5 2 3 2 2 3 3 2" xfId="30318" xr:uid="{00000000-0005-0000-0000-0000E99A0000}"/>
    <cellStyle name="Normal 5 2 3 2 2 3 3 3" xfId="48782" xr:uid="{00000000-0005-0000-0000-0000EA9A0000}"/>
    <cellStyle name="Normal 5 2 3 2 2 3 4" xfId="17510" xr:uid="{00000000-0005-0000-0000-0000EB9A0000}"/>
    <cellStyle name="Normal 5 2 3 2 2 3 4 2" xfId="36470" xr:uid="{00000000-0005-0000-0000-0000EC9A0000}"/>
    <cellStyle name="Normal 5 2 3 2 2 3 4 3" xfId="54934" xr:uid="{00000000-0005-0000-0000-0000ED9A0000}"/>
    <cellStyle name="Normal 5 2 3 2 2 3 5" xfId="24165" xr:uid="{00000000-0005-0000-0000-0000EE9A0000}"/>
    <cellStyle name="Normal 5 2 3 2 2 3 6" xfId="42629" xr:uid="{00000000-0005-0000-0000-0000EF9A0000}"/>
    <cellStyle name="Normal 5 2 3 2 2 4" xfId="6697" xr:uid="{00000000-0005-0000-0000-0000F09A0000}"/>
    <cellStyle name="Normal 5 2 3 2 2 4 2" xfId="12890" xr:uid="{00000000-0005-0000-0000-0000F19A0000}"/>
    <cellStyle name="Normal 5 2 3 2 2 4 2 2" xfId="31850" xr:uid="{00000000-0005-0000-0000-0000F29A0000}"/>
    <cellStyle name="Normal 5 2 3 2 2 4 2 3" xfId="50314" xr:uid="{00000000-0005-0000-0000-0000F39A0000}"/>
    <cellStyle name="Normal 5 2 3 2 2 4 3" xfId="19042" xr:uid="{00000000-0005-0000-0000-0000F49A0000}"/>
    <cellStyle name="Normal 5 2 3 2 2 4 3 2" xfId="38002" xr:uid="{00000000-0005-0000-0000-0000F59A0000}"/>
    <cellStyle name="Normal 5 2 3 2 2 4 3 3" xfId="56466" xr:uid="{00000000-0005-0000-0000-0000F69A0000}"/>
    <cellStyle name="Normal 5 2 3 2 2 4 4" xfId="25697" xr:uid="{00000000-0005-0000-0000-0000F79A0000}"/>
    <cellStyle name="Normal 5 2 3 2 2 4 5" xfId="44161" xr:uid="{00000000-0005-0000-0000-0000F89A0000}"/>
    <cellStyle name="Normal 5 2 3 2 2 5" xfId="9824" xr:uid="{00000000-0005-0000-0000-0000F99A0000}"/>
    <cellStyle name="Normal 5 2 3 2 2 5 2" xfId="28784" xr:uid="{00000000-0005-0000-0000-0000FA9A0000}"/>
    <cellStyle name="Normal 5 2 3 2 2 5 3" xfId="47248" xr:uid="{00000000-0005-0000-0000-0000FB9A0000}"/>
    <cellStyle name="Normal 5 2 3 2 2 6" xfId="15976" xr:uid="{00000000-0005-0000-0000-0000FC9A0000}"/>
    <cellStyle name="Normal 5 2 3 2 2 6 2" xfId="34936" xr:uid="{00000000-0005-0000-0000-0000FD9A0000}"/>
    <cellStyle name="Normal 5 2 3 2 2 6 3" xfId="53400" xr:uid="{00000000-0005-0000-0000-0000FE9A0000}"/>
    <cellStyle name="Normal 5 2 3 2 2 7" xfId="22631" xr:uid="{00000000-0005-0000-0000-0000FF9A0000}"/>
    <cellStyle name="Normal 5 2 3 2 2 8" xfId="41095" xr:uid="{00000000-0005-0000-0000-0000009B0000}"/>
    <cellStyle name="Normal 5 2 3 2 3" xfId="3136" xr:uid="{00000000-0005-0000-0000-0000019B0000}"/>
    <cellStyle name="Normal 5 2 3 3" xfId="3138" xr:uid="{00000000-0005-0000-0000-0000029B0000}"/>
    <cellStyle name="Normal 5 2 3 3 2" xfId="4299" xr:uid="{00000000-0005-0000-0000-0000039B0000}"/>
    <cellStyle name="Normal 5 2 3 3 2 2" xfId="5917" xr:uid="{00000000-0005-0000-0000-0000049B0000}"/>
    <cellStyle name="Normal 5 2 3 3 2 2 2" xfId="9002" xr:uid="{00000000-0005-0000-0000-0000059B0000}"/>
    <cellStyle name="Normal 5 2 3 3 2 2 2 2" xfId="15194" xr:uid="{00000000-0005-0000-0000-0000069B0000}"/>
    <cellStyle name="Normal 5 2 3 3 2 2 2 2 2" xfId="34154" xr:uid="{00000000-0005-0000-0000-0000079B0000}"/>
    <cellStyle name="Normal 5 2 3 3 2 2 2 2 3" xfId="52618" xr:uid="{00000000-0005-0000-0000-0000089B0000}"/>
    <cellStyle name="Normal 5 2 3 3 2 2 2 3" xfId="21346" xr:uid="{00000000-0005-0000-0000-0000099B0000}"/>
    <cellStyle name="Normal 5 2 3 3 2 2 2 3 2" xfId="40306" xr:uid="{00000000-0005-0000-0000-00000A9B0000}"/>
    <cellStyle name="Normal 5 2 3 3 2 2 2 3 3" xfId="58770" xr:uid="{00000000-0005-0000-0000-00000B9B0000}"/>
    <cellStyle name="Normal 5 2 3 3 2 2 2 4" xfId="28001" xr:uid="{00000000-0005-0000-0000-00000C9B0000}"/>
    <cellStyle name="Normal 5 2 3 3 2 2 2 5" xfId="46465" xr:uid="{00000000-0005-0000-0000-00000D9B0000}"/>
    <cellStyle name="Normal 5 2 3 3 2 2 3" xfId="12128" xr:uid="{00000000-0005-0000-0000-00000E9B0000}"/>
    <cellStyle name="Normal 5 2 3 3 2 2 3 2" xfId="31088" xr:uid="{00000000-0005-0000-0000-00000F9B0000}"/>
    <cellStyle name="Normal 5 2 3 3 2 2 3 3" xfId="49552" xr:uid="{00000000-0005-0000-0000-0000109B0000}"/>
    <cellStyle name="Normal 5 2 3 3 2 2 4" xfId="18280" xr:uid="{00000000-0005-0000-0000-0000119B0000}"/>
    <cellStyle name="Normal 5 2 3 3 2 2 4 2" xfId="37240" xr:uid="{00000000-0005-0000-0000-0000129B0000}"/>
    <cellStyle name="Normal 5 2 3 3 2 2 4 3" xfId="55704" xr:uid="{00000000-0005-0000-0000-0000139B0000}"/>
    <cellStyle name="Normal 5 2 3 3 2 2 5" xfId="24935" xr:uid="{00000000-0005-0000-0000-0000149B0000}"/>
    <cellStyle name="Normal 5 2 3 3 2 2 6" xfId="43399" xr:uid="{00000000-0005-0000-0000-0000159B0000}"/>
    <cellStyle name="Normal 5 2 3 3 2 3" xfId="7467" xr:uid="{00000000-0005-0000-0000-0000169B0000}"/>
    <cellStyle name="Normal 5 2 3 3 2 3 2" xfId="13660" xr:uid="{00000000-0005-0000-0000-0000179B0000}"/>
    <cellStyle name="Normal 5 2 3 3 2 3 2 2" xfId="32620" xr:uid="{00000000-0005-0000-0000-0000189B0000}"/>
    <cellStyle name="Normal 5 2 3 3 2 3 2 3" xfId="51084" xr:uid="{00000000-0005-0000-0000-0000199B0000}"/>
    <cellStyle name="Normal 5 2 3 3 2 3 3" xfId="19812" xr:uid="{00000000-0005-0000-0000-00001A9B0000}"/>
    <cellStyle name="Normal 5 2 3 3 2 3 3 2" xfId="38772" xr:uid="{00000000-0005-0000-0000-00001B9B0000}"/>
    <cellStyle name="Normal 5 2 3 3 2 3 3 3" xfId="57236" xr:uid="{00000000-0005-0000-0000-00001C9B0000}"/>
    <cellStyle name="Normal 5 2 3 3 2 3 4" xfId="26467" xr:uid="{00000000-0005-0000-0000-00001D9B0000}"/>
    <cellStyle name="Normal 5 2 3 3 2 3 5" xfId="44931" xr:uid="{00000000-0005-0000-0000-00001E9B0000}"/>
    <cellStyle name="Normal 5 2 3 3 2 4" xfId="10594" xr:uid="{00000000-0005-0000-0000-00001F9B0000}"/>
    <cellStyle name="Normal 5 2 3 3 2 4 2" xfId="29554" xr:uid="{00000000-0005-0000-0000-0000209B0000}"/>
    <cellStyle name="Normal 5 2 3 3 2 4 3" xfId="48018" xr:uid="{00000000-0005-0000-0000-0000219B0000}"/>
    <cellStyle name="Normal 5 2 3 3 2 5" xfId="16746" xr:uid="{00000000-0005-0000-0000-0000229B0000}"/>
    <cellStyle name="Normal 5 2 3 3 2 5 2" xfId="35706" xr:uid="{00000000-0005-0000-0000-0000239B0000}"/>
    <cellStyle name="Normal 5 2 3 3 2 5 3" xfId="54170" xr:uid="{00000000-0005-0000-0000-0000249B0000}"/>
    <cellStyle name="Normal 5 2 3 3 2 6" xfId="23401" xr:uid="{00000000-0005-0000-0000-0000259B0000}"/>
    <cellStyle name="Normal 5 2 3 3 2 7" xfId="41865" xr:uid="{00000000-0005-0000-0000-0000269B0000}"/>
    <cellStyle name="Normal 5 2 3 3 3" xfId="5135" xr:uid="{00000000-0005-0000-0000-0000279B0000}"/>
    <cellStyle name="Normal 5 2 3 3 3 2" xfId="8233" xr:uid="{00000000-0005-0000-0000-0000289B0000}"/>
    <cellStyle name="Normal 5 2 3 3 3 2 2" xfId="14425" xr:uid="{00000000-0005-0000-0000-0000299B0000}"/>
    <cellStyle name="Normal 5 2 3 3 3 2 2 2" xfId="33385" xr:uid="{00000000-0005-0000-0000-00002A9B0000}"/>
    <cellStyle name="Normal 5 2 3 3 3 2 2 3" xfId="51849" xr:uid="{00000000-0005-0000-0000-00002B9B0000}"/>
    <cellStyle name="Normal 5 2 3 3 3 2 3" xfId="20577" xr:uid="{00000000-0005-0000-0000-00002C9B0000}"/>
    <cellStyle name="Normal 5 2 3 3 3 2 3 2" xfId="39537" xr:uid="{00000000-0005-0000-0000-00002D9B0000}"/>
    <cellStyle name="Normal 5 2 3 3 3 2 3 3" xfId="58001" xr:uid="{00000000-0005-0000-0000-00002E9B0000}"/>
    <cellStyle name="Normal 5 2 3 3 3 2 4" xfId="27232" xr:uid="{00000000-0005-0000-0000-00002F9B0000}"/>
    <cellStyle name="Normal 5 2 3 3 3 2 5" xfId="45696" xr:uid="{00000000-0005-0000-0000-0000309B0000}"/>
    <cellStyle name="Normal 5 2 3 3 3 3" xfId="11359" xr:uid="{00000000-0005-0000-0000-0000319B0000}"/>
    <cellStyle name="Normal 5 2 3 3 3 3 2" xfId="30319" xr:uid="{00000000-0005-0000-0000-0000329B0000}"/>
    <cellStyle name="Normal 5 2 3 3 3 3 3" xfId="48783" xr:uid="{00000000-0005-0000-0000-0000339B0000}"/>
    <cellStyle name="Normal 5 2 3 3 3 4" xfId="17511" xr:uid="{00000000-0005-0000-0000-0000349B0000}"/>
    <cellStyle name="Normal 5 2 3 3 3 4 2" xfId="36471" xr:uid="{00000000-0005-0000-0000-0000359B0000}"/>
    <cellStyle name="Normal 5 2 3 3 3 4 3" xfId="54935" xr:uid="{00000000-0005-0000-0000-0000369B0000}"/>
    <cellStyle name="Normal 5 2 3 3 3 5" xfId="24166" xr:uid="{00000000-0005-0000-0000-0000379B0000}"/>
    <cellStyle name="Normal 5 2 3 3 3 6" xfId="42630" xr:uid="{00000000-0005-0000-0000-0000389B0000}"/>
    <cellStyle name="Normal 5 2 3 3 4" xfId="6698" xr:uid="{00000000-0005-0000-0000-0000399B0000}"/>
    <cellStyle name="Normal 5 2 3 3 4 2" xfId="12891" xr:uid="{00000000-0005-0000-0000-00003A9B0000}"/>
    <cellStyle name="Normal 5 2 3 3 4 2 2" xfId="31851" xr:uid="{00000000-0005-0000-0000-00003B9B0000}"/>
    <cellStyle name="Normal 5 2 3 3 4 2 3" xfId="50315" xr:uid="{00000000-0005-0000-0000-00003C9B0000}"/>
    <cellStyle name="Normal 5 2 3 3 4 3" xfId="19043" xr:uid="{00000000-0005-0000-0000-00003D9B0000}"/>
    <cellStyle name="Normal 5 2 3 3 4 3 2" xfId="38003" xr:uid="{00000000-0005-0000-0000-00003E9B0000}"/>
    <cellStyle name="Normal 5 2 3 3 4 3 3" xfId="56467" xr:uid="{00000000-0005-0000-0000-00003F9B0000}"/>
    <cellStyle name="Normal 5 2 3 3 4 4" xfId="25698" xr:uid="{00000000-0005-0000-0000-0000409B0000}"/>
    <cellStyle name="Normal 5 2 3 3 4 5" xfId="44162" xr:uid="{00000000-0005-0000-0000-0000419B0000}"/>
    <cellStyle name="Normal 5 2 3 3 5" xfId="9825" xr:uid="{00000000-0005-0000-0000-0000429B0000}"/>
    <cellStyle name="Normal 5 2 3 3 5 2" xfId="28785" xr:uid="{00000000-0005-0000-0000-0000439B0000}"/>
    <cellStyle name="Normal 5 2 3 3 5 3" xfId="47249" xr:uid="{00000000-0005-0000-0000-0000449B0000}"/>
    <cellStyle name="Normal 5 2 3 3 6" xfId="15977" xr:uid="{00000000-0005-0000-0000-0000459B0000}"/>
    <cellStyle name="Normal 5 2 3 3 6 2" xfId="34937" xr:uid="{00000000-0005-0000-0000-0000469B0000}"/>
    <cellStyle name="Normal 5 2 3 3 6 3" xfId="53401" xr:uid="{00000000-0005-0000-0000-0000479B0000}"/>
    <cellStyle name="Normal 5 2 3 3 7" xfId="22632" xr:uid="{00000000-0005-0000-0000-0000489B0000}"/>
    <cellStyle name="Normal 5 2 3 3 8" xfId="41096" xr:uid="{00000000-0005-0000-0000-0000499B0000}"/>
    <cellStyle name="Normal 5 2 3 4" xfId="3135" xr:uid="{00000000-0005-0000-0000-00004A9B0000}"/>
    <cellStyle name="Normal 5 2 3 5" xfId="22100" xr:uid="{00000000-0005-0000-0000-00004B9B0000}"/>
    <cellStyle name="Normal 5 2 4" xfId="323" xr:uid="{00000000-0005-0000-0000-00004C9B0000}"/>
    <cellStyle name="Normal 5 2 4 2" xfId="3140" xr:uid="{00000000-0005-0000-0000-00004D9B0000}"/>
    <cellStyle name="Normal 5 2 4 2 2" xfId="4300" xr:uid="{00000000-0005-0000-0000-00004E9B0000}"/>
    <cellStyle name="Normal 5 2 4 2 2 2" xfId="5918" xr:uid="{00000000-0005-0000-0000-00004F9B0000}"/>
    <cellStyle name="Normal 5 2 4 2 2 2 2" xfId="9003" xr:uid="{00000000-0005-0000-0000-0000509B0000}"/>
    <cellStyle name="Normal 5 2 4 2 2 2 2 2" xfId="15195" xr:uid="{00000000-0005-0000-0000-0000519B0000}"/>
    <cellStyle name="Normal 5 2 4 2 2 2 2 2 2" xfId="34155" xr:uid="{00000000-0005-0000-0000-0000529B0000}"/>
    <cellStyle name="Normal 5 2 4 2 2 2 2 2 3" xfId="52619" xr:uid="{00000000-0005-0000-0000-0000539B0000}"/>
    <cellStyle name="Normal 5 2 4 2 2 2 2 3" xfId="21347" xr:uid="{00000000-0005-0000-0000-0000549B0000}"/>
    <cellStyle name="Normal 5 2 4 2 2 2 2 3 2" xfId="40307" xr:uid="{00000000-0005-0000-0000-0000559B0000}"/>
    <cellStyle name="Normal 5 2 4 2 2 2 2 3 3" xfId="58771" xr:uid="{00000000-0005-0000-0000-0000569B0000}"/>
    <cellStyle name="Normal 5 2 4 2 2 2 2 4" xfId="28002" xr:uid="{00000000-0005-0000-0000-0000579B0000}"/>
    <cellStyle name="Normal 5 2 4 2 2 2 2 5" xfId="46466" xr:uid="{00000000-0005-0000-0000-0000589B0000}"/>
    <cellStyle name="Normal 5 2 4 2 2 2 3" xfId="12129" xr:uid="{00000000-0005-0000-0000-0000599B0000}"/>
    <cellStyle name="Normal 5 2 4 2 2 2 3 2" xfId="31089" xr:uid="{00000000-0005-0000-0000-00005A9B0000}"/>
    <cellStyle name="Normal 5 2 4 2 2 2 3 3" xfId="49553" xr:uid="{00000000-0005-0000-0000-00005B9B0000}"/>
    <cellStyle name="Normal 5 2 4 2 2 2 4" xfId="18281" xr:uid="{00000000-0005-0000-0000-00005C9B0000}"/>
    <cellStyle name="Normal 5 2 4 2 2 2 4 2" xfId="37241" xr:uid="{00000000-0005-0000-0000-00005D9B0000}"/>
    <cellStyle name="Normal 5 2 4 2 2 2 4 3" xfId="55705" xr:uid="{00000000-0005-0000-0000-00005E9B0000}"/>
    <cellStyle name="Normal 5 2 4 2 2 2 5" xfId="24936" xr:uid="{00000000-0005-0000-0000-00005F9B0000}"/>
    <cellStyle name="Normal 5 2 4 2 2 2 6" xfId="43400" xr:uid="{00000000-0005-0000-0000-0000609B0000}"/>
    <cellStyle name="Normal 5 2 4 2 2 3" xfId="7468" xr:uid="{00000000-0005-0000-0000-0000619B0000}"/>
    <cellStyle name="Normal 5 2 4 2 2 3 2" xfId="13661" xr:uid="{00000000-0005-0000-0000-0000629B0000}"/>
    <cellStyle name="Normal 5 2 4 2 2 3 2 2" xfId="32621" xr:uid="{00000000-0005-0000-0000-0000639B0000}"/>
    <cellStyle name="Normal 5 2 4 2 2 3 2 3" xfId="51085" xr:uid="{00000000-0005-0000-0000-0000649B0000}"/>
    <cellStyle name="Normal 5 2 4 2 2 3 3" xfId="19813" xr:uid="{00000000-0005-0000-0000-0000659B0000}"/>
    <cellStyle name="Normal 5 2 4 2 2 3 3 2" xfId="38773" xr:uid="{00000000-0005-0000-0000-0000669B0000}"/>
    <cellStyle name="Normal 5 2 4 2 2 3 3 3" xfId="57237" xr:uid="{00000000-0005-0000-0000-0000679B0000}"/>
    <cellStyle name="Normal 5 2 4 2 2 3 4" xfId="26468" xr:uid="{00000000-0005-0000-0000-0000689B0000}"/>
    <cellStyle name="Normal 5 2 4 2 2 3 5" xfId="44932" xr:uid="{00000000-0005-0000-0000-0000699B0000}"/>
    <cellStyle name="Normal 5 2 4 2 2 4" xfId="10595" xr:uid="{00000000-0005-0000-0000-00006A9B0000}"/>
    <cellStyle name="Normal 5 2 4 2 2 4 2" xfId="29555" xr:uid="{00000000-0005-0000-0000-00006B9B0000}"/>
    <cellStyle name="Normal 5 2 4 2 2 4 3" xfId="48019" xr:uid="{00000000-0005-0000-0000-00006C9B0000}"/>
    <cellStyle name="Normal 5 2 4 2 2 5" xfId="16747" xr:uid="{00000000-0005-0000-0000-00006D9B0000}"/>
    <cellStyle name="Normal 5 2 4 2 2 5 2" xfId="35707" xr:uid="{00000000-0005-0000-0000-00006E9B0000}"/>
    <cellStyle name="Normal 5 2 4 2 2 5 3" xfId="54171" xr:uid="{00000000-0005-0000-0000-00006F9B0000}"/>
    <cellStyle name="Normal 5 2 4 2 2 6" xfId="23402" xr:uid="{00000000-0005-0000-0000-0000709B0000}"/>
    <cellStyle name="Normal 5 2 4 2 2 7" xfId="41866" xr:uid="{00000000-0005-0000-0000-0000719B0000}"/>
    <cellStyle name="Normal 5 2 4 2 3" xfId="5136" xr:uid="{00000000-0005-0000-0000-0000729B0000}"/>
    <cellStyle name="Normal 5 2 4 2 3 2" xfId="8234" xr:uid="{00000000-0005-0000-0000-0000739B0000}"/>
    <cellStyle name="Normal 5 2 4 2 3 2 2" xfId="14426" xr:uid="{00000000-0005-0000-0000-0000749B0000}"/>
    <cellStyle name="Normal 5 2 4 2 3 2 2 2" xfId="33386" xr:uid="{00000000-0005-0000-0000-0000759B0000}"/>
    <cellStyle name="Normal 5 2 4 2 3 2 2 3" xfId="51850" xr:uid="{00000000-0005-0000-0000-0000769B0000}"/>
    <cellStyle name="Normal 5 2 4 2 3 2 3" xfId="20578" xr:uid="{00000000-0005-0000-0000-0000779B0000}"/>
    <cellStyle name="Normal 5 2 4 2 3 2 3 2" xfId="39538" xr:uid="{00000000-0005-0000-0000-0000789B0000}"/>
    <cellStyle name="Normal 5 2 4 2 3 2 3 3" xfId="58002" xr:uid="{00000000-0005-0000-0000-0000799B0000}"/>
    <cellStyle name="Normal 5 2 4 2 3 2 4" xfId="27233" xr:uid="{00000000-0005-0000-0000-00007A9B0000}"/>
    <cellStyle name="Normal 5 2 4 2 3 2 5" xfId="45697" xr:uid="{00000000-0005-0000-0000-00007B9B0000}"/>
    <cellStyle name="Normal 5 2 4 2 3 3" xfId="11360" xr:uid="{00000000-0005-0000-0000-00007C9B0000}"/>
    <cellStyle name="Normal 5 2 4 2 3 3 2" xfId="30320" xr:uid="{00000000-0005-0000-0000-00007D9B0000}"/>
    <cellStyle name="Normal 5 2 4 2 3 3 3" xfId="48784" xr:uid="{00000000-0005-0000-0000-00007E9B0000}"/>
    <cellStyle name="Normal 5 2 4 2 3 4" xfId="17512" xr:uid="{00000000-0005-0000-0000-00007F9B0000}"/>
    <cellStyle name="Normal 5 2 4 2 3 4 2" xfId="36472" xr:uid="{00000000-0005-0000-0000-0000809B0000}"/>
    <cellStyle name="Normal 5 2 4 2 3 4 3" xfId="54936" xr:uid="{00000000-0005-0000-0000-0000819B0000}"/>
    <cellStyle name="Normal 5 2 4 2 3 5" xfId="24167" xr:uid="{00000000-0005-0000-0000-0000829B0000}"/>
    <cellStyle name="Normal 5 2 4 2 3 6" xfId="42631" xr:uid="{00000000-0005-0000-0000-0000839B0000}"/>
    <cellStyle name="Normal 5 2 4 2 4" xfId="6699" xr:uid="{00000000-0005-0000-0000-0000849B0000}"/>
    <cellStyle name="Normal 5 2 4 2 4 2" xfId="12892" xr:uid="{00000000-0005-0000-0000-0000859B0000}"/>
    <cellStyle name="Normal 5 2 4 2 4 2 2" xfId="31852" xr:uid="{00000000-0005-0000-0000-0000869B0000}"/>
    <cellStyle name="Normal 5 2 4 2 4 2 3" xfId="50316" xr:uid="{00000000-0005-0000-0000-0000879B0000}"/>
    <cellStyle name="Normal 5 2 4 2 4 3" xfId="19044" xr:uid="{00000000-0005-0000-0000-0000889B0000}"/>
    <cellStyle name="Normal 5 2 4 2 4 3 2" xfId="38004" xr:uid="{00000000-0005-0000-0000-0000899B0000}"/>
    <cellStyle name="Normal 5 2 4 2 4 3 3" xfId="56468" xr:uid="{00000000-0005-0000-0000-00008A9B0000}"/>
    <cellStyle name="Normal 5 2 4 2 4 4" xfId="25699" xr:uid="{00000000-0005-0000-0000-00008B9B0000}"/>
    <cellStyle name="Normal 5 2 4 2 4 5" xfId="44163" xr:uid="{00000000-0005-0000-0000-00008C9B0000}"/>
    <cellStyle name="Normal 5 2 4 2 5" xfId="9826" xr:uid="{00000000-0005-0000-0000-00008D9B0000}"/>
    <cellStyle name="Normal 5 2 4 2 5 2" xfId="28786" xr:uid="{00000000-0005-0000-0000-00008E9B0000}"/>
    <cellStyle name="Normal 5 2 4 2 5 3" xfId="47250" xr:uid="{00000000-0005-0000-0000-00008F9B0000}"/>
    <cellStyle name="Normal 5 2 4 2 6" xfId="15978" xr:uid="{00000000-0005-0000-0000-0000909B0000}"/>
    <cellStyle name="Normal 5 2 4 2 6 2" xfId="34938" xr:uid="{00000000-0005-0000-0000-0000919B0000}"/>
    <cellStyle name="Normal 5 2 4 2 6 3" xfId="53402" xr:uid="{00000000-0005-0000-0000-0000929B0000}"/>
    <cellStyle name="Normal 5 2 4 2 7" xfId="22633" xr:uid="{00000000-0005-0000-0000-0000939B0000}"/>
    <cellStyle name="Normal 5 2 4 2 8" xfId="41097" xr:uid="{00000000-0005-0000-0000-0000949B0000}"/>
    <cellStyle name="Normal 5 2 4 3" xfId="3139" xr:uid="{00000000-0005-0000-0000-0000959B0000}"/>
    <cellStyle name="Normal 5 2 5" xfId="3141" xr:uid="{00000000-0005-0000-0000-0000969B0000}"/>
    <cellStyle name="Normal 5 2 6" xfId="3142" xr:uid="{00000000-0005-0000-0000-0000979B0000}"/>
    <cellStyle name="Normal 5 2 6 2" xfId="4301" xr:uid="{00000000-0005-0000-0000-0000989B0000}"/>
    <cellStyle name="Normal 5 2 6 2 2" xfId="5919" xr:uid="{00000000-0005-0000-0000-0000999B0000}"/>
    <cellStyle name="Normal 5 2 6 2 2 2" xfId="9004" xr:uid="{00000000-0005-0000-0000-00009A9B0000}"/>
    <cellStyle name="Normal 5 2 6 2 2 2 2" xfId="15196" xr:uid="{00000000-0005-0000-0000-00009B9B0000}"/>
    <cellStyle name="Normal 5 2 6 2 2 2 2 2" xfId="34156" xr:uid="{00000000-0005-0000-0000-00009C9B0000}"/>
    <cellStyle name="Normal 5 2 6 2 2 2 2 3" xfId="52620" xr:uid="{00000000-0005-0000-0000-00009D9B0000}"/>
    <cellStyle name="Normal 5 2 6 2 2 2 3" xfId="21348" xr:uid="{00000000-0005-0000-0000-00009E9B0000}"/>
    <cellStyle name="Normal 5 2 6 2 2 2 3 2" xfId="40308" xr:uid="{00000000-0005-0000-0000-00009F9B0000}"/>
    <cellStyle name="Normal 5 2 6 2 2 2 3 3" xfId="58772" xr:uid="{00000000-0005-0000-0000-0000A09B0000}"/>
    <cellStyle name="Normal 5 2 6 2 2 2 4" xfId="28003" xr:uid="{00000000-0005-0000-0000-0000A19B0000}"/>
    <cellStyle name="Normal 5 2 6 2 2 2 5" xfId="46467" xr:uid="{00000000-0005-0000-0000-0000A29B0000}"/>
    <cellStyle name="Normal 5 2 6 2 2 3" xfId="12130" xr:uid="{00000000-0005-0000-0000-0000A39B0000}"/>
    <cellStyle name="Normal 5 2 6 2 2 3 2" xfId="31090" xr:uid="{00000000-0005-0000-0000-0000A49B0000}"/>
    <cellStyle name="Normal 5 2 6 2 2 3 3" xfId="49554" xr:uid="{00000000-0005-0000-0000-0000A59B0000}"/>
    <cellStyle name="Normal 5 2 6 2 2 4" xfId="18282" xr:uid="{00000000-0005-0000-0000-0000A69B0000}"/>
    <cellStyle name="Normal 5 2 6 2 2 4 2" xfId="37242" xr:uid="{00000000-0005-0000-0000-0000A79B0000}"/>
    <cellStyle name="Normal 5 2 6 2 2 4 3" xfId="55706" xr:uid="{00000000-0005-0000-0000-0000A89B0000}"/>
    <cellStyle name="Normal 5 2 6 2 2 5" xfId="24937" xr:uid="{00000000-0005-0000-0000-0000A99B0000}"/>
    <cellStyle name="Normal 5 2 6 2 2 6" xfId="43401" xr:uid="{00000000-0005-0000-0000-0000AA9B0000}"/>
    <cellStyle name="Normal 5 2 6 2 3" xfId="7469" xr:uid="{00000000-0005-0000-0000-0000AB9B0000}"/>
    <cellStyle name="Normal 5 2 6 2 3 2" xfId="13662" xr:uid="{00000000-0005-0000-0000-0000AC9B0000}"/>
    <cellStyle name="Normal 5 2 6 2 3 2 2" xfId="32622" xr:uid="{00000000-0005-0000-0000-0000AD9B0000}"/>
    <cellStyle name="Normal 5 2 6 2 3 2 3" xfId="51086" xr:uid="{00000000-0005-0000-0000-0000AE9B0000}"/>
    <cellStyle name="Normal 5 2 6 2 3 3" xfId="19814" xr:uid="{00000000-0005-0000-0000-0000AF9B0000}"/>
    <cellStyle name="Normal 5 2 6 2 3 3 2" xfId="38774" xr:uid="{00000000-0005-0000-0000-0000B09B0000}"/>
    <cellStyle name="Normal 5 2 6 2 3 3 3" xfId="57238" xr:uid="{00000000-0005-0000-0000-0000B19B0000}"/>
    <cellStyle name="Normal 5 2 6 2 3 4" xfId="26469" xr:uid="{00000000-0005-0000-0000-0000B29B0000}"/>
    <cellStyle name="Normal 5 2 6 2 3 5" xfId="44933" xr:uid="{00000000-0005-0000-0000-0000B39B0000}"/>
    <cellStyle name="Normal 5 2 6 2 4" xfId="10596" xr:uid="{00000000-0005-0000-0000-0000B49B0000}"/>
    <cellStyle name="Normal 5 2 6 2 4 2" xfId="29556" xr:uid="{00000000-0005-0000-0000-0000B59B0000}"/>
    <cellStyle name="Normal 5 2 6 2 4 3" xfId="48020" xr:uid="{00000000-0005-0000-0000-0000B69B0000}"/>
    <cellStyle name="Normal 5 2 6 2 5" xfId="16748" xr:uid="{00000000-0005-0000-0000-0000B79B0000}"/>
    <cellStyle name="Normal 5 2 6 2 5 2" xfId="35708" xr:uid="{00000000-0005-0000-0000-0000B89B0000}"/>
    <cellStyle name="Normal 5 2 6 2 5 3" xfId="54172" xr:uid="{00000000-0005-0000-0000-0000B99B0000}"/>
    <cellStyle name="Normal 5 2 6 2 6" xfId="23403" xr:uid="{00000000-0005-0000-0000-0000BA9B0000}"/>
    <cellStyle name="Normal 5 2 6 2 7" xfId="41867" xr:uid="{00000000-0005-0000-0000-0000BB9B0000}"/>
    <cellStyle name="Normal 5 2 6 3" xfId="5137" xr:uid="{00000000-0005-0000-0000-0000BC9B0000}"/>
    <cellStyle name="Normal 5 2 6 3 2" xfId="8235" xr:uid="{00000000-0005-0000-0000-0000BD9B0000}"/>
    <cellStyle name="Normal 5 2 6 3 2 2" xfId="14427" xr:uid="{00000000-0005-0000-0000-0000BE9B0000}"/>
    <cellStyle name="Normal 5 2 6 3 2 2 2" xfId="33387" xr:uid="{00000000-0005-0000-0000-0000BF9B0000}"/>
    <cellStyle name="Normal 5 2 6 3 2 2 3" xfId="51851" xr:uid="{00000000-0005-0000-0000-0000C09B0000}"/>
    <cellStyle name="Normal 5 2 6 3 2 3" xfId="20579" xr:uid="{00000000-0005-0000-0000-0000C19B0000}"/>
    <cellStyle name="Normal 5 2 6 3 2 3 2" xfId="39539" xr:uid="{00000000-0005-0000-0000-0000C29B0000}"/>
    <cellStyle name="Normal 5 2 6 3 2 3 3" xfId="58003" xr:uid="{00000000-0005-0000-0000-0000C39B0000}"/>
    <cellStyle name="Normal 5 2 6 3 2 4" xfId="27234" xr:uid="{00000000-0005-0000-0000-0000C49B0000}"/>
    <cellStyle name="Normal 5 2 6 3 2 5" xfId="45698" xr:uid="{00000000-0005-0000-0000-0000C59B0000}"/>
    <cellStyle name="Normal 5 2 6 3 3" xfId="11361" xr:uid="{00000000-0005-0000-0000-0000C69B0000}"/>
    <cellStyle name="Normal 5 2 6 3 3 2" xfId="30321" xr:uid="{00000000-0005-0000-0000-0000C79B0000}"/>
    <cellStyle name="Normal 5 2 6 3 3 3" xfId="48785" xr:uid="{00000000-0005-0000-0000-0000C89B0000}"/>
    <cellStyle name="Normal 5 2 6 3 4" xfId="17513" xr:uid="{00000000-0005-0000-0000-0000C99B0000}"/>
    <cellStyle name="Normal 5 2 6 3 4 2" xfId="36473" xr:uid="{00000000-0005-0000-0000-0000CA9B0000}"/>
    <cellStyle name="Normal 5 2 6 3 4 3" xfId="54937" xr:uid="{00000000-0005-0000-0000-0000CB9B0000}"/>
    <cellStyle name="Normal 5 2 6 3 5" xfId="24168" xr:uid="{00000000-0005-0000-0000-0000CC9B0000}"/>
    <cellStyle name="Normal 5 2 6 3 6" xfId="42632" xr:uid="{00000000-0005-0000-0000-0000CD9B0000}"/>
    <cellStyle name="Normal 5 2 6 4" xfId="6700" xr:uid="{00000000-0005-0000-0000-0000CE9B0000}"/>
    <cellStyle name="Normal 5 2 6 4 2" xfId="12893" xr:uid="{00000000-0005-0000-0000-0000CF9B0000}"/>
    <cellStyle name="Normal 5 2 6 4 2 2" xfId="31853" xr:uid="{00000000-0005-0000-0000-0000D09B0000}"/>
    <cellStyle name="Normal 5 2 6 4 2 3" xfId="50317" xr:uid="{00000000-0005-0000-0000-0000D19B0000}"/>
    <cellStyle name="Normal 5 2 6 4 3" xfId="19045" xr:uid="{00000000-0005-0000-0000-0000D29B0000}"/>
    <cellStyle name="Normal 5 2 6 4 3 2" xfId="38005" xr:uid="{00000000-0005-0000-0000-0000D39B0000}"/>
    <cellStyle name="Normal 5 2 6 4 3 3" xfId="56469" xr:uid="{00000000-0005-0000-0000-0000D49B0000}"/>
    <cellStyle name="Normal 5 2 6 4 4" xfId="25700" xr:uid="{00000000-0005-0000-0000-0000D59B0000}"/>
    <cellStyle name="Normal 5 2 6 4 5" xfId="44164" xr:uid="{00000000-0005-0000-0000-0000D69B0000}"/>
    <cellStyle name="Normal 5 2 6 5" xfId="9827" xr:uid="{00000000-0005-0000-0000-0000D79B0000}"/>
    <cellStyle name="Normal 5 2 6 5 2" xfId="28787" xr:uid="{00000000-0005-0000-0000-0000D89B0000}"/>
    <cellStyle name="Normal 5 2 6 5 3" xfId="47251" xr:uid="{00000000-0005-0000-0000-0000D99B0000}"/>
    <cellStyle name="Normal 5 2 6 6" xfId="15979" xr:uid="{00000000-0005-0000-0000-0000DA9B0000}"/>
    <cellStyle name="Normal 5 2 6 6 2" xfId="34939" xr:uid="{00000000-0005-0000-0000-0000DB9B0000}"/>
    <cellStyle name="Normal 5 2 6 6 3" xfId="53403" xr:uid="{00000000-0005-0000-0000-0000DC9B0000}"/>
    <cellStyle name="Normal 5 2 6 7" xfId="22634" xr:uid="{00000000-0005-0000-0000-0000DD9B0000}"/>
    <cellStyle name="Normal 5 2 6 8" xfId="41098" xr:uid="{00000000-0005-0000-0000-0000DE9B0000}"/>
    <cellStyle name="Normal 5 2 7" xfId="4295" xr:uid="{00000000-0005-0000-0000-0000DF9B0000}"/>
    <cellStyle name="Normal 5 2 7 2" xfId="5913" xr:uid="{00000000-0005-0000-0000-0000E09B0000}"/>
    <cellStyle name="Normal 5 2 7 2 2" xfId="8998" xr:uid="{00000000-0005-0000-0000-0000E19B0000}"/>
    <cellStyle name="Normal 5 2 7 2 2 2" xfId="15190" xr:uid="{00000000-0005-0000-0000-0000E29B0000}"/>
    <cellStyle name="Normal 5 2 7 2 2 2 2" xfId="34150" xr:uid="{00000000-0005-0000-0000-0000E39B0000}"/>
    <cellStyle name="Normal 5 2 7 2 2 2 3" xfId="52614" xr:uid="{00000000-0005-0000-0000-0000E49B0000}"/>
    <cellStyle name="Normal 5 2 7 2 2 3" xfId="21342" xr:uid="{00000000-0005-0000-0000-0000E59B0000}"/>
    <cellStyle name="Normal 5 2 7 2 2 3 2" xfId="40302" xr:uid="{00000000-0005-0000-0000-0000E69B0000}"/>
    <cellStyle name="Normal 5 2 7 2 2 3 3" xfId="58766" xr:uid="{00000000-0005-0000-0000-0000E79B0000}"/>
    <cellStyle name="Normal 5 2 7 2 2 4" xfId="27997" xr:uid="{00000000-0005-0000-0000-0000E89B0000}"/>
    <cellStyle name="Normal 5 2 7 2 2 5" xfId="46461" xr:uid="{00000000-0005-0000-0000-0000E99B0000}"/>
    <cellStyle name="Normal 5 2 7 2 3" xfId="12124" xr:uid="{00000000-0005-0000-0000-0000EA9B0000}"/>
    <cellStyle name="Normal 5 2 7 2 3 2" xfId="31084" xr:uid="{00000000-0005-0000-0000-0000EB9B0000}"/>
    <cellStyle name="Normal 5 2 7 2 3 3" xfId="49548" xr:uid="{00000000-0005-0000-0000-0000EC9B0000}"/>
    <cellStyle name="Normal 5 2 7 2 4" xfId="18276" xr:uid="{00000000-0005-0000-0000-0000ED9B0000}"/>
    <cellStyle name="Normal 5 2 7 2 4 2" xfId="37236" xr:uid="{00000000-0005-0000-0000-0000EE9B0000}"/>
    <cellStyle name="Normal 5 2 7 2 4 3" xfId="55700" xr:uid="{00000000-0005-0000-0000-0000EF9B0000}"/>
    <cellStyle name="Normal 5 2 7 2 5" xfId="24931" xr:uid="{00000000-0005-0000-0000-0000F09B0000}"/>
    <cellStyle name="Normal 5 2 7 2 6" xfId="43395" xr:uid="{00000000-0005-0000-0000-0000F19B0000}"/>
    <cellStyle name="Normal 5 2 7 3" xfId="7463" xr:uid="{00000000-0005-0000-0000-0000F29B0000}"/>
    <cellStyle name="Normal 5 2 7 3 2" xfId="13656" xr:uid="{00000000-0005-0000-0000-0000F39B0000}"/>
    <cellStyle name="Normal 5 2 7 3 2 2" xfId="32616" xr:uid="{00000000-0005-0000-0000-0000F49B0000}"/>
    <cellStyle name="Normal 5 2 7 3 2 3" xfId="51080" xr:uid="{00000000-0005-0000-0000-0000F59B0000}"/>
    <cellStyle name="Normal 5 2 7 3 3" xfId="19808" xr:uid="{00000000-0005-0000-0000-0000F69B0000}"/>
    <cellStyle name="Normal 5 2 7 3 3 2" xfId="38768" xr:uid="{00000000-0005-0000-0000-0000F79B0000}"/>
    <cellStyle name="Normal 5 2 7 3 3 3" xfId="57232" xr:uid="{00000000-0005-0000-0000-0000F89B0000}"/>
    <cellStyle name="Normal 5 2 7 3 4" xfId="26463" xr:uid="{00000000-0005-0000-0000-0000F99B0000}"/>
    <cellStyle name="Normal 5 2 7 3 5" xfId="44927" xr:uid="{00000000-0005-0000-0000-0000FA9B0000}"/>
    <cellStyle name="Normal 5 2 7 4" xfId="10590" xr:uid="{00000000-0005-0000-0000-0000FB9B0000}"/>
    <cellStyle name="Normal 5 2 7 4 2" xfId="29550" xr:uid="{00000000-0005-0000-0000-0000FC9B0000}"/>
    <cellStyle name="Normal 5 2 7 4 3" xfId="48014" xr:uid="{00000000-0005-0000-0000-0000FD9B0000}"/>
    <cellStyle name="Normal 5 2 7 5" xfId="16742" xr:uid="{00000000-0005-0000-0000-0000FE9B0000}"/>
    <cellStyle name="Normal 5 2 7 5 2" xfId="35702" xr:uid="{00000000-0005-0000-0000-0000FF9B0000}"/>
    <cellStyle name="Normal 5 2 7 5 3" xfId="54166" xr:uid="{00000000-0005-0000-0000-0000009C0000}"/>
    <cellStyle name="Normal 5 2 7 6" xfId="23397" xr:uid="{00000000-0005-0000-0000-0000019C0000}"/>
    <cellStyle name="Normal 5 2 7 7" xfId="41861" xr:uid="{00000000-0005-0000-0000-0000029C0000}"/>
    <cellStyle name="Normal 5 2 8" xfId="5131" xr:uid="{00000000-0005-0000-0000-0000039C0000}"/>
    <cellStyle name="Normal 5 2 8 2" xfId="8229" xr:uid="{00000000-0005-0000-0000-0000049C0000}"/>
    <cellStyle name="Normal 5 2 8 2 2" xfId="14421" xr:uid="{00000000-0005-0000-0000-0000059C0000}"/>
    <cellStyle name="Normal 5 2 8 2 2 2" xfId="33381" xr:uid="{00000000-0005-0000-0000-0000069C0000}"/>
    <cellStyle name="Normal 5 2 8 2 2 3" xfId="51845" xr:uid="{00000000-0005-0000-0000-0000079C0000}"/>
    <cellStyle name="Normal 5 2 8 2 3" xfId="20573" xr:uid="{00000000-0005-0000-0000-0000089C0000}"/>
    <cellStyle name="Normal 5 2 8 2 3 2" xfId="39533" xr:uid="{00000000-0005-0000-0000-0000099C0000}"/>
    <cellStyle name="Normal 5 2 8 2 3 3" xfId="57997" xr:uid="{00000000-0005-0000-0000-00000A9C0000}"/>
    <cellStyle name="Normal 5 2 8 2 4" xfId="27228" xr:uid="{00000000-0005-0000-0000-00000B9C0000}"/>
    <cellStyle name="Normal 5 2 8 2 5" xfId="45692" xr:uid="{00000000-0005-0000-0000-00000C9C0000}"/>
    <cellStyle name="Normal 5 2 8 3" xfId="11355" xr:uid="{00000000-0005-0000-0000-00000D9C0000}"/>
    <cellStyle name="Normal 5 2 8 3 2" xfId="30315" xr:uid="{00000000-0005-0000-0000-00000E9C0000}"/>
    <cellStyle name="Normal 5 2 8 3 3" xfId="48779" xr:uid="{00000000-0005-0000-0000-00000F9C0000}"/>
    <cellStyle name="Normal 5 2 8 4" xfId="17507" xr:uid="{00000000-0005-0000-0000-0000109C0000}"/>
    <cellStyle name="Normal 5 2 8 4 2" xfId="36467" xr:uid="{00000000-0005-0000-0000-0000119C0000}"/>
    <cellStyle name="Normal 5 2 8 4 3" xfId="54931" xr:uid="{00000000-0005-0000-0000-0000129C0000}"/>
    <cellStyle name="Normal 5 2 8 5" xfId="24162" xr:uid="{00000000-0005-0000-0000-0000139C0000}"/>
    <cellStyle name="Normal 5 2 8 6" xfId="42626" xr:uid="{00000000-0005-0000-0000-0000149C0000}"/>
    <cellStyle name="Normal 5 2 9" xfId="6694" xr:uid="{00000000-0005-0000-0000-0000159C0000}"/>
    <cellStyle name="Normal 5 2 9 2" xfId="12887" xr:uid="{00000000-0005-0000-0000-0000169C0000}"/>
    <cellStyle name="Normal 5 2 9 2 2" xfId="31847" xr:uid="{00000000-0005-0000-0000-0000179C0000}"/>
    <cellStyle name="Normal 5 2 9 2 3" xfId="50311" xr:uid="{00000000-0005-0000-0000-0000189C0000}"/>
    <cellStyle name="Normal 5 2 9 3" xfId="19039" xr:uid="{00000000-0005-0000-0000-0000199C0000}"/>
    <cellStyle name="Normal 5 2 9 3 2" xfId="37999" xr:uid="{00000000-0005-0000-0000-00001A9C0000}"/>
    <cellStyle name="Normal 5 2 9 3 3" xfId="56463" xr:uid="{00000000-0005-0000-0000-00001B9C0000}"/>
    <cellStyle name="Normal 5 2 9 4" xfId="25694" xr:uid="{00000000-0005-0000-0000-00001C9C0000}"/>
    <cellStyle name="Normal 5 2 9 5" xfId="44158" xr:uid="{00000000-0005-0000-0000-00001D9C0000}"/>
    <cellStyle name="Normal 5 20" xfId="3143" xr:uid="{00000000-0005-0000-0000-00001E9C0000}"/>
    <cellStyle name="Normal 5 21" xfId="3144" xr:uid="{00000000-0005-0000-0000-00001F9C0000}"/>
    <cellStyle name="Normal 5 22" xfId="3145" xr:uid="{00000000-0005-0000-0000-0000209C0000}"/>
    <cellStyle name="Normal 5 23" xfId="3146" xr:uid="{00000000-0005-0000-0000-0000219C0000}"/>
    <cellStyle name="Normal 5 24" xfId="3147" xr:uid="{00000000-0005-0000-0000-0000229C0000}"/>
    <cellStyle name="Normal 5 24 2" xfId="4302" xr:uid="{00000000-0005-0000-0000-0000239C0000}"/>
    <cellStyle name="Normal 5 24 2 2" xfId="5920" xr:uid="{00000000-0005-0000-0000-0000249C0000}"/>
    <cellStyle name="Normal 5 24 2 2 2" xfId="9005" xr:uid="{00000000-0005-0000-0000-0000259C0000}"/>
    <cellStyle name="Normal 5 24 2 2 2 2" xfId="15197" xr:uid="{00000000-0005-0000-0000-0000269C0000}"/>
    <cellStyle name="Normal 5 24 2 2 2 2 2" xfId="34157" xr:uid="{00000000-0005-0000-0000-0000279C0000}"/>
    <cellStyle name="Normal 5 24 2 2 2 2 3" xfId="52621" xr:uid="{00000000-0005-0000-0000-0000289C0000}"/>
    <cellStyle name="Normal 5 24 2 2 2 3" xfId="21349" xr:uid="{00000000-0005-0000-0000-0000299C0000}"/>
    <cellStyle name="Normal 5 24 2 2 2 3 2" xfId="40309" xr:uid="{00000000-0005-0000-0000-00002A9C0000}"/>
    <cellStyle name="Normal 5 24 2 2 2 3 3" xfId="58773" xr:uid="{00000000-0005-0000-0000-00002B9C0000}"/>
    <cellStyle name="Normal 5 24 2 2 2 4" xfId="28004" xr:uid="{00000000-0005-0000-0000-00002C9C0000}"/>
    <cellStyle name="Normal 5 24 2 2 2 5" xfId="46468" xr:uid="{00000000-0005-0000-0000-00002D9C0000}"/>
    <cellStyle name="Normal 5 24 2 2 3" xfId="12131" xr:uid="{00000000-0005-0000-0000-00002E9C0000}"/>
    <cellStyle name="Normal 5 24 2 2 3 2" xfId="31091" xr:uid="{00000000-0005-0000-0000-00002F9C0000}"/>
    <cellStyle name="Normal 5 24 2 2 3 3" xfId="49555" xr:uid="{00000000-0005-0000-0000-0000309C0000}"/>
    <cellStyle name="Normal 5 24 2 2 4" xfId="18283" xr:uid="{00000000-0005-0000-0000-0000319C0000}"/>
    <cellStyle name="Normal 5 24 2 2 4 2" xfId="37243" xr:uid="{00000000-0005-0000-0000-0000329C0000}"/>
    <cellStyle name="Normal 5 24 2 2 4 3" xfId="55707" xr:uid="{00000000-0005-0000-0000-0000339C0000}"/>
    <cellStyle name="Normal 5 24 2 2 5" xfId="24938" xr:uid="{00000000-0005-0000-0000-0000349C0000}"/>
    <cellStyle name="Normal 5 24 2 2 6" xfId="43402" xr:uid="{00000000-0005-0000-0000-0000359C0000}"/>
    <cellStyle name="Normal 5 24 2 3" xfId="7470" xr:uid="{00000000-0005-0000-0000-0000369C0000}"/>
    <cellStyle name="Normal 5 24 2 3 2" xfId="13663" xr:uid="{00000000-0005-0000-0000-0000379C0000}"/>
    <cellStyle name="Normal 5 24 2 3 2 2" xfId="32623" xr:uid="{00000000-0005-0000-0000-0000389C0000}"/>
    <cellStyle name="Normal 5 24 2 3 2 3" xfId="51087" xr:uid="{00000000-0005-0000-0000-0000399C0000}"/>
    <cellStyle name="Normal 5 24 2 3 3" xfId="19815" xr:uid="{00000000-0005-0000-0000-00003A9C0000}"/>
    <cellStyle name="Normal 5 24 2 3 3 2" xfId="38775" xr:uid="{00000000-0005-0000-0000-00003B9C0000}"/>
    <cellStyle name="Normal 5 24 2 3 3 3" xfId="57239" xr:uid="{00000000-0005-0000-0000-00003C9C0000}"/>
    <cellStyle name="Normal 5 24 2 3 4" xfId="26470" xr:uid="{00000000-0005-0000-0000-00003D9C0000}"/>
    <cellStyle name="Normal 5 24 2 3 5" xfId="44934" xr:uid="{00000000-0005-0000-0000-00003E9C0000}"/>
    <cellStyle name="Normal 5 24 2 4" xfId="10597" xr:uid="{00000000-0005-0000-0000-00003F9C0000}"/>
    <cellStyle name="Normal 5 24 2 4 2" xfId="29557" xr:uid="{00000000-0005-0000-0000-0000409C0000}"/>
    <cellStyle name="Normal 5 24 2 4 3" xfId="48021" xr:uid="{00000000-0005-0000-0000-0000419C0000}"/>
    <cellStyle name="Normal 5 24 2 5" xfId="16749" xr:uid="{00000000-0005-0000-0000-0000429C0000}"/>
    <cellStyle name="Normal 5 24 2 5 2" xfId="35709" xr:uid="{00000000-0005-0000-0000-0000439C0000}"/>
    <cellStyle name="Normal 5 24 2 5 3" xfId="54173" xr:uid="{00000000-0005-0000-0000-0000449C0000}"/>
    <cellStyle name="Normal 5 24 2 6" xfId="23404" xr:uid="{00000000-0005-0000-0000-0000459C0000}"/>
    <cellStyle name="Normal 5 24 2 7" xfId="41868" xr:uid="{00000000-0005-0000-0000-0000469C0000}"/>
    <cellStyle name="Normal 5 24 3" xfId="5138" xr:uid="{00000000-0005-0000-0000-0000479C0000}"/>
    <cellStyle name="Normal 5 24 3 2" xfId="8236" xr:uid="{00000000-0005-0000-0000-0000489C0000}"/>
    <cellStyle name="Normal 5 24 3 2 2" xfId="14428" xr:uid="{00000000-0005-0000-0000-0000499C0000}"/>
    <cellStyle name="Normal 5 24 3 2 2 2" xfId="33388" xr:uid="{00000000-0005-0000-0000-00004A9C0000}"/>
    <cellStyle name="Normal 5 24 3 2 2 3" xfId="51852" xr:uid="{00000000-0005-0000-0000-00004B9C0000}"/>
    <cellStyle name="Normal 5 24 3 2 3" xfId="20580" xr:uid="{00000000-0005-0000-0000-00004C9C0000}"/>
    <cellStyle name="Normal 5 24 3 2 3 2" xfId="39540" xr:uid="{00000000-0005-0000-0000-00004D9C0000}"/>
    <cellStyle name="Normal 5 24 3 2 3 3" xfId="58004" xr:uid="{00000000-0005-0000-0000-00004E9C0000}"/>
    <cellStyle name="Normal 5 24 3 2 4" xfId="27235" xr:uid="{00000000-0005-0000-0000-00004F9C0000}"/>
    <cellStyle name="Normal 5 24 3 2 5" xfId="45699" xr:uid="{00000000-0005-0000-0000-0000509C0000}"/>
    <cellStyle name="Normal 5 24 3 3" xfId="11362" xr:uid="{00000000-0005-0000-0000-0000519C0000}"/>
    <cellStyle name="Normal 5 24 3 3 2" xfId="30322" xr:uid="{00000000-0005-0000-0000-0000529C0000}"/>
    <cellStyle name="Normal 5 24 3 3 3" xfId="48786" xr:uid="{00000000-0005-0000-0000-0000539C0000}"/>
    <cellStyle name="Normal 5 24 3 4" xfId="17514" xr:uid="{00000000-0005-0000-0000-0000549C0000}"/>
    <cellStyle name="Normal 5 24 3 4 2" xfId="36474" xr:uid="{00000000-0005-0000-0000-0000559C0000}"/>
    <cellStyle name="Normal 5 24 3 4 3" xfId="54938" xr:uid="{00000000-0005-0000-0000-0000569C0000}"/>
    <cellStyle name="Normal 5 24 3 5" xfId="24169" xr:uid="{00000000-0005-0000-0000-0000579C0000}"/>
    <cellStyle name="Normal 5 24 3 6" xfId="42633" xr:uid="{00000000-0005-0000-0000-0000589C0000}"/>
    <cellStyle name="Normal 5 24 4" xfId="6701" xr:uid="{00000000-0005-0000-0000-0000599C0000}"/>
    <cellStyle name="Normal 5 24 4 2" xfId="12894" xr:uid="{00000000-0005-0000-0000-00005A9C0000}"/>
    <cellStyle name="Normal 5 24 4 2 2" xfId="31854" xr:uid="{00000000-0005-0000-0000-00005B9C0000}"/>
    <cellStyle name="Normal 5 24 4 2 3" xfId="50318" xr:uid="{00000000-0005-0000-0000-00005C9C0000}"/>
    <cellStyle name="Normal 5 24 4 3" xfId="19046" xr:uid="{00000000-0005-0000-0000-00005D9C0000}"/>
    <cellStyle name="Normal 5 24 4 3 2" xfId="38006" xr:uid="{00000000-0005-0000-0000-00005E9C0000}"/>
    <cellStyle name="Normal 5 24 4 3 3" xfId="56470" xr:uid="{00000000-0005-0000-0000-00005F9C0000}"/>
    <cellStyle name="Normal 5 24 4 4" xfId="25701" xr:uid="{00000000-0005-0000-0000-0000609C0000}"/>
    <cellStyle name="Normal 5 24 4 5" xfId="44165" xr:uid="{00000000-0005-0000-0000-0000619C0000}"/>
    <cellStyle name="Normal 5 24 5" xfId="9828" xr:uid="{00000000-0005-0000-0000-0000629C0000}"/>
    <cellStyle name="Normal 5 24 5 2" xfId="28788" xr:uid="{00000000-0005-0000-0000-0000639C0000}"/>
    <cellStyle name="Normal 5 24 5 3" xfId="47252" xr:uid="{00000000-0005-0000-0000-0000649C0000}"/>
    <cellStyle name="Normal 5 24 6" xfId="15980" xr:uid="{00000000-0005-0000-0000-0000659C0000}"/>
    <cellStyle name="Normal 5 24 6 2" xfId="34940" xr:uid="{00000000-0005-0000-0000-0000669C0000}"/>
    <cellStyle name="Normal 5 24 6 3" xfId="53404" xr:uid="{00000000-0005-0000-0000-0000679C0000}"/>
    <cellStyle name="Normal 5 24 7" xfId="22635" xr:uid="{00000000-0005-0000-0000-0000689C0000}"/>
    <cellStyle name="Normal 5 24 8" xfId="41099" xr:uid="{00000000-0005-0000-0000-0000699C0000}"/>
    <cellStyle name="Normal 5 25" xfId="3148" xr:uid="{00000000-0005-0000-0000-00006A9C0000}"/>
    <cellStyle name="Normal 5 25 2" xfId="3149" xr:uid="{00000000-0005-0000-0000-00006B9C0000}"/>
    <cellStyle name="Normal 5 26" xfId="3150" xr:uid="{00000000-0005-0000-0000-00006C9C0000}"/>
    <cellStyle name="Normal 5 26 2" xfId="3151" xr:uid="{00000000-0005-0000-0000-00006D9C0000}"/>
    <cellStyle name="Normal 5 27" xfId="3705" xr:uid="{00000000-0005-0000-0000-00006E9C0000}"/>
    <cellStyle name="Normal 5 28" xfId="3120" xr:uid="{00000000-0005-0000-0000-00006F9C0000}"/>
    <cellStyle name="Normal 5 28 2" xfId="4294" xr:uid="{00000000-0005-0000-0000-0000709C0000}"/>
    <cellStyle name="Normal 5 28 2 2" xfId="5912" xr:uid="{00000000-0005-0000-0000-0000719C0000}"/>
    <cellStyle name="Normal 5 28 2 2 2" xfId="8997" xr:uid="{00000000-0005-0000-0000-0000729C0000}"/>
    <cellStyle name="Normal 5 28 2 2 2 2" xfId="15189" xr:uid="{00000000-0005-0000-0000-0000739C0000}"/>
    <cellStyle name="Normal 5 28 2 2 2 2 2" xfId="34149" xr:uid="{00000000-0005-0000-0000-0000749C0000}"/>
    <cellStyle name="Normal 5 28 2 2 2 2 3" xfId="52613" xr:uid="{00000000-0005-0000-0000-0000759C0000}"/>
    <cellStyle name="Normal 5 28 2 2 2 3" xfId="21341" xr:uid="{00000000-0005-0000-0000-0000769C0000}"/>
    <cellStyle name="Normal 5 28 2 2 2 3 2" xfId="40301" xr:uid="{00000000-0005-0000-0000-0000779C0000}"/>
    <cellStyle name="Normal 5 28 2 2 2 3 3" xfId="58765" xr:uid="{00000000-0005-0000-0000-0000789C0000}"/>
    <cellStyle name="Normal 5 28 2 2 2 4" xfId="27996" xr:uid="{00000000-0005-0000-0000-0000799C0000}"/>
    <cellStyle name="Normal 5 28 2 2 2 5" xfId="46460" xr:uid="{00000000-0005-0000-0000-00007A9C0000}"/>
    <cellStyle name="Normal 5 28 2 2 3" xfId="12123" xr:uid="{00000000-0005-0000-0000-00007B9C0000}"/>
    <cellStyle name="Normal 5 28 2 2 3 2" xfId="31083" xr:uid="{00000000-0005-0000-0000-00007C9C0000}"/>
    <cellStyle name="Normal 5 28 2 2 3 3" xfId="49547" xr:uid="{00000000-0005-0000-0000-00007D9C0000}"/>
    <cellStyle name="Normal 5 28 2 2 4" xfId="18275" xr:uid="{00000000-0005-0000-0000-00007E9C0000}"/>
    <cellStyle name="Normal 5 28 2 2 4 2" xfId="37235" xr:uid="{00000000-0005-0000-0000-00007F9C0000}"/>
    <cellStyle name="Normal 5 28 2 2 4 3" xfId="55699" xr:uid="{00000000-0005-0000-0000-0000809C0000}"/>
    <cellStyle name="Normal 5 28 2 2 5" xfId="24930" xr:uid="{00000000-0005-0000-0000-0000819C0000}"/>
    <cellStyle name="Normal 5 28 2 2 6" xfId="43394" xr:uid="{00000000-0005-0000-0000-0000829C0000}"/>
    <cellStyle name="Normal 5 28 2 3" xfId="7462" xr:uid="{00000000-0005-0000-0000-0000839C0000}"/>
    <cellStyle name="Normal 5 28 2 3 2" xfId="13655" xr:uid="{00000000-0005-0000-0000-0000849C0000}"/>
    <cellStyle name="Normal 5 28 2 3 2 2" xfId="32615" xr:uid="{00000000-0005-0000-0000-0000859C0000}"/>
    <cellStyle name="Normal 5 28 2 3 2 3" xfId="51079" xr:uid="{00000000-0005-0000-0000-0000869C0000}"/>
    <cellStyle name="Normal 5 28 2 3 3" xfId="19807" xr:uid="{00000000-0005-0000-0000-0000879C0000}"/>
    <cellStyle name="Normal 5 28 2 3 3 2" xfId="38767" xr:uid="{00000000-0005-0000-0000-0000889C0000}"/>
    <cellStyle name="Normal 5 28 2 3 3 3" xfId="57231" xr:uid="{00000000-0005-0000-0000-0000899C0000}"/>
    <cellStyle name="Normal 5 28 2 3 4" xfId="26462" xr:uid="{00000000-0005-0000-0000-00008A9C0000}"/>
    <cellStyle name="Normal 5 28 2 3 5" xfId="44926" xr:uid="{00000000-0005-0000-0000-00008B9C0000}"/>
    <cellStyle name="Normal 5 28 2 4" xfId="10589" xr:uid="{00000000-0005-0000-0000-00008C9C0000}"/>
    <cellStyle name="Normal 5 28 2 4 2" xfId="29549" xr:uid="{00000000-0005-0000-0000-00008D9C0000}"/>
    <cellStyle name="Normal 5 28 2 4 3" xfId="48013" xr:uid="{00000000-0005-0000-0000-00008E9C0000}"/>
    <cellStyle name="Normal 5 28 2 5" xfId="16741" xr:uid="{00000000-0005-0000-0000-00008F9C0000}"/>
    <cellStyle name="Normal 5 28 2 5 2" xfId="35701" xr:uid="{00000000-0005-0000-0000-0000909C0000}"/>
    <cellStyle name="Normal 5 28 2 5 3" xfId="54165" xr:uid="{00000000-0005-0000-0000-0000919C0000}"/>
    <cellStyle name="Normal 5 28 2 6" xfId="23396" xr:uid="{00000000-0005-0000-0000-0000929C0000}"/>
    <cellStyle name="Normal 5 28 2 7" xfId="41860" xr:uid="{00000000-0005-0000-0000-0000939C0000}"/>
    <cellStyle name="Normal 5 28 3" xfId="5130" xr:uid="{00000000-0005-0000-0000-0000949C0000}"/>
    <cellStyle name="Normal 5 28 3 2" xfId="8228" xr:uid="{00000000-0005-0000-0000-0000959C0000}"/>
    <cellStyle name="Normal 5 28 3 2 2" xfId="14420" xr:uid="{00000000-0005-0000-0000-0000969C0000}"/>
    <cellStyle name="Normal 5 28 3 2 2 2" xfId="33380" xr:uid="{00000000-0005-0000-0000-0000979C0000}"/>
    <cellStyle name="Normal 5 28 3 2 2 3" xfId="51844" xr:uid="{00000000-0005-0000-0000-0000989C0000}"/>
    <cellStyle name="Normal 5 28 3 2 3" xfId="20572" xr:uid="{00000000-0005-0000-0000-0000999C0000}"/>
    <cellStyle name="Normal 5 28 3 2 3 2" xfId="39532" xr:uid="{00000000-0005-0000-0000-00009A9C0000}"/>
    <cellStyle name="Normal 5 28 3 2 3 3" xfId="57996" xr:uid="{00000000-0005-0000-0000-00009B9C0000}"/>
    <cellStyle name="Normal 5 28 3 2 4" xfId="27227" xr:uid="{00000000-0005-0000-0000-00009C9C0000}"/>
    <cellStyle name="Normal 5 28 3 2 5" xfId="45691" xr:uid="{00000000-0005-0000-0000-00009D9C0000}"/>
    <cellStyle name="Normal 5 28 3 3" xfId="11354" xr:uid="{00000000-0005-0000-0000-00009E9C0000}"/>
    <cellStyle name="Normal 5 28 3 3 2" xfId="30314" xr:uid="{00000000-0005-0000-0000-00009F9C0000}"/>
    <cellStyle name="Normal 5 28 3 3 3" xfId="48778" xr:uid="{00000000-0005-0000-0000-0000A09C0000}"/>
    <cellStyle name="Normal 5 28 3 4" xfId="17506" xr:uid="{00000000-0005-0000-0000-0000A19C0000}"/>
    <cellStyle name="Normal 5 28 3 4 2" xfId="36466" xr:uid="{00000000-0005-0000-0000-0000A29C0000}"/>
    <cellStyle name="Normal 5 28 3 4 3" xfId="54930" xr:uid="{00000000-0005-0000-0000-0000A39C0000}"/>
    <cellStyle name="Normal 5 28 3 5" xfId="24161" xr:uid="{00000000-0005-0000-0000-0000A49C0000}"/>
    <cellStyle name="Normal 5 28 3 6" xfId="42625" xr:uid="{00000000-0005-0000-0000-0000A59C0000}"/>
    <cellStyle name="Normal 5 28 4" xfId="6693" xr:uid="{00000000-0005-0000-0000-0000A69C0000}"/>
    <cellStyle name="Normal 5 28 4 2" xfId="12886" xr:uid="{00000000-0005-0000-0000-0000A79C0000}"/>
    <cellStyle name="Normal 5 28 4 2 2" xfId="31846" xr:uid="{00000000-0005-0000-0000-0000A89C0000}"/>
    <cellStyle name="Normal 5 28 4 2 3" xfId="50310" xr:uid="{00000000-0005-0000-0000-0000A99C0000}"/>
    <cellStyle name="Normal 5 28 4 3" xfId="19038" xr:uid="{00000000-0005-0000-0000-0000AA9C0000}"/>
    <cellStyle name="Normal 5 28 4 3 2" xfId="37998" xr:uid="{00000000-0005-0000-0000-0000AB9C0000}"/>
    <cellStyle name="Normal 5 28 4 3 3" xfId="56462" xr:uid="{00000000-0005-0000-0000-0000AC9C0000}"/>
    <cellStyle name="Normal 5 28 4 4" xfId="25693" xr:uid="{00000000-0005-0000-0000-0000AD9C0000}"/>
    <cellStyle name="Normal 5 28 4 5" xfId="44157" xr:uid="{00000000-0005-0000-0000-0000AE9C0000}"/>
    <cellStyle name="Normal 5 28 5" xfId="9820" xr:uid="{00000000-0005-0000-0000-0000AF9C0000}"/>
    <cellStyle name="Normal 5 28 5 2" xfId="28780" xr:uid="{00000000-0005-0000-0000-0000B09C0000}"/>
    <cellStyle name="Normal 5 28 5 3" xfId="47244" xr:uid="{00000000-0005-0000-0000-0000B19C0000}"/>
    <cellStyle name="Normal 5 28 6" xfId="15972" xr:uid="{00000000-0005-0000-0000-0000B29C0000}"/>
    <cellStyle name="Normal 5 28 6 2" xfId="34932" xr:uid="{00000000-0005-0000-0000-0000B39C0000}"/>
    <cellStyle name="Normal 5 28 6 3" xfId="53396" xr:uid="{00000000-0005-0000-0000-0000B49C0000}"/>
    <cellStyle name="Normal 5 28 7" xfId="22627" xr:uid="{00000000-0005-0000-0000-0000B59C0000}"/>
    <cellStyle name="Normal 5 28 8" xfId="41091" xr:uid="{00000000-0005-0000-0000-0000B69C0000}"/>
    <cellStyle name="Normal 5 29" xfId="229" xr:uid="{00000000-0005-0000-0000-0000B79C0000}"/>
    <cellStyle name="Normal 5 3" xfId="112" xr:uid="{00000000-0005-0000-0000-0000B89C0000}"/>
    <cellStyle name="Normal 5 3 10" xfId="41100" xr:uid="{00000000-0005-0000-0000-0000B99C0000}"/>
    <cellStyle name="Normal 5 3 2" xfId="113" xr:uid="{00000000-0005-0000-0000-0000BA9C0000}"/>
    <cellStyle name="Normal 5 3 2 2" xfId="327" xr:uid="{00000000-0005-0000-0000-0000BB9C0000}"/>
    <cellStyle name="Normal 5 3 2 3" xfId="3152" xr:uid="{00000000-0005-0000-0000-0000BC9C0000}"/>
    <cellStyle name="Normal 5 3 2 4" xfId="22102" xr:uid="{00000000-0005-0000-0000-0000BD9C0000}"/>
    <cellStyle name="Normal 5 3 3" xfId="326" xr:uid="{00000000-0005-0000-0000-0000BE9C0000}"/>
    <cellStyle name="Normal 5 3 3 2" xfId="5921" xr:uid="{00000000-0005-0000-0000-0000BF9C0000}"/>
    <cellStyle name="Normal 5 3 3 2 2" xfId="9006" xr:uid="{00000000-0005-0000-0000-0000C09C0000}"/>
    <cellStyle name="Normal 5 3 3 2 2 2" xfId="15198" xr:uid="{00000000-0005-0000-0000-0000C19C0000}"/>
    <cellStyle name="Normal 5 3 3 2 2 2 2" xfId="34158" xr:uid="{00000000-0005-0000-0000-0000C29C0000}"/>
    <cellStyle name="Normal 5 3 3 2 2 2 3" xfId="52622" xr:uid="{00000000-0005-0000-0000-0000C39C0000}"/>
    <cellStyle name="Normal 5 3 3 2 2 3" xfId="21350" xr:uid="{00000000-0005-0000-0000-0000C49C0000}"/>
    <cellStyle name="Normal 5 3 3 2 2 3 2" xfId="40310" xr:uid="{00000000-0005-0000-0000-0000C59C0000}"/>
    <cellStyle name="Normal 5 3 3 2 2 3 3" xfId="58774" xr:uid="{00000000-0005-0000-0000-0000C69C0000}"/>
    <cellStyle name="Normal 5 3 3 2 2 4" xfId="28005" xr:uid="{00000000-0005-0000-0000-0000C79C0000}"/>
    <cellStyle name="Normal 5 3 3 2 2 5" xfId="46469" xr:uid="{00000000-0005-0000-0000-0000C89C0000}"/>
    <cellStyle name="Normal 5 3 3 2 3" xfId="12132" xr:uid="{00000000-0005-0000-0000-0000C99C0000}"/>
    <cellStyle name="Normal 5 3 3 2 3 2" xfId="31092" xr:uid="{00000000-0005-0000-0000-0000CA9C0000}"/>
    <cellStyle name="Normal 5 3 3 2 3 3" xfId="49556" xr:uid="{00000000-0005-0000-0000-0000CB9C0000}"/>
    <cellStyle name="Normal 5 3 3 2 4" xfId="18284" xr:uid="{00000000-0005-0000-0000-0000CC9C0000}"/>
    <cellStyle name="Normal 5 3 3 2 4 2" xfId="37244" xr:uid="{00000000-0005-0000-0000-0000CD9C0000}"/>
    <cellStyle name="Normal 5 3 3 2 4 3" xfId="55708" xr:uid="{00000000-0005-0000-0000-0000CE9C0000}"/>
    <cellStyle name="Normal 5 3 3 2 5" xfId="24939" xr:uid="{00000000-0005-0000-0000-0000CF9C0000}"/>
    <cellStyle name="Normal 5 3 3 2 6" xfId="43403" xr:uid="{00000000-0005-0000-0000-0000D09C0000}"/>
    <cellStyle name="Normal 5 3 3 3" xfId="7471" xr:uid="{00000000-0005-0000-0000-0000D19C0000}"/>
    <cellStyle name="Normal 5 3 3 3 2" xfId="13664" xr:uid="{00000000-0005-0000-0000-0000D29C0000}"/>
    <cellStyle name="Normal 5 3 3 3 2 2" xfId="32624" xr:uid="{00000000-0005-0000-0000-0000D39C0000}"/>
    <cellStyle name="Normal 5 3 3 3 2 3" xfId="51088" xr:uid="{00000000-0005-0000-0000-0000D49C0000}"/>
    <cellStyle name="Normal 5 3 3 3 3" xfId="19816" xr:uid="{00000000-0005-0000-0000-0000D59C0000}"/>
    <cellStyle name="Normal 5 3 3 3 3 2" xfId="38776" xr:uid="{00000000-0005-0000-0000-0000D69C0000}"/>
    <cellStyle name="Normal 5 3 3 3 3 3" xfId="57240" xr:uid="{00000000-0005-0000-0000-0000D79C0000}"/>
    <cellStyle name="Normal 5 3 3 3 4" xfId="26471" xr:uid="{00000000-0005-0000-0000-0000D89C0000}"/>
    <cellStyle name="Normal 5 3 3 3 5" xfId="44935" xr:uid="{00000000-0005-0000-0000-0000D99C0000}"/>
    <cellStyle name="Normal 5 3 3 4" xfId="10598" xr:uid="{00000000-0005-0000-0000-0000DA9C0000}"/>
    <cellStyle name="Normal 5 3 3 4 2" xfId="29558" xr:uid="{00000000-0005-0000-0000-0000DB9C0000}"/>
    <cellStyle name="Normal 5 3 3 4 3" xfId="48022" xr:uid="{00000000-0005-0000-0000-0000DC9C0000}"/>
    <cellStyle name="Normal 5 3 3 5" xfId="16750" xr:uid="{00000000-0005-0000-0000-0000DD9C0000}"/>
    <cellStyle name="Normal 5 3 3 5 2" xfId="35710" xr:uid="{00000000-0005-0000-0000-0000DE9C0000}"/>
    <cellStyle name="Normal 5 3 3 5 3" xfId="54174" xr:uid="{00000000-0005-0000-0000-0000DF9C0000}"/>
    <cellStyle name="Normal 5 3 3 6" xfId="23405" xr:uid="{00000000-0005-0000-0000-0000E09C0000}"/>
    <cellStyle name="Normal 5 3 3 7" xfId="41869" xr:uid="{00000000-0005-0000-0000-0000E19C0000}"/>
    <cellStyle name="Normal 5 3 4" xfId="5139" xr:uid="{00000000-0005-0000-0000-0000E29C0000}"/>
    <cellStyle name="Normal 5 3 4 2" xfId="8237" xr:uid="{00000000-0005-0000-0000-0000E39C0000}"/>
    <cellStyle name="Normal 5 3 4 2 2" xfId="14429" xr:uid="{00000000-0005-0000-0000-0000E49C0000}"/>
    <cellStyle name="Normal 5 3 4 2 2 2" xfId="33389" xr:uid="{00000000-0005-0000-0000-0000E59C0000}"/>
    <cellStyle name="Normal 5 3 4 2 2 3" xfId="51853" xr:uid="{00000000-0005-0000-0000-0000E69C0000}"/>
    <cellStyle name="Normal 5 3 4 2 3" xfId="20581" xr:uid="{00000000-0005-0000-0000-0000E79C0000}"/>
    <cellStyle name="Normal 5 3 4 2 3 2" xfId="39541" xr:uid="{00000000-0005-0000-0000-0000E89C0000}"/>
    <cellStyle name="Normal 5 3 4 2 3 3" xfId="58005" xr:uid="{00000000-0005-0000-0000-0000E99C0000}"/>
    <cellStyle name="Normal 5 3 4 2 4" xfId="27236" xr:uid="{00000000-0005-0000-0000-0000EA9C0000}"/>
    <cellStyle name="Normal 5 3 4 2 5" xfId="45700" xr:uid="{00000000-0005-0000-0000-0000EB9C0000}"/>
    <cellStyle name="Normal 5 3 4 3" xfId="11363" xr:uid="{00000000-0005-0000-0000-0000EC9C0000}"/>
    <cellStyle name="Normal 5 3 4 3 2" xfId="30323" xr:uid="{00000000-0005-0000-0000-0000ED9C0000}"/>
    <cellStyle name="Normal 5 3 4 3 3" xfId="48787" xr:uid="{00000000-0005-0000-0000-0000EE9C0000}"/>
    <cellStyle name="Normal 5 3 4 4" xfId="17515" xr:uid="{00000000-0005-0000-0000-0000EF9C0000}"/>
    <cellStyle name="Normal 5 3 4 4 2" xfId="36475" xr:uid="{00000000-0005-0000-0000-0000F09C0000}"/>
    <cellStyle name="Normal 5 3 4 4 3" xfId="54939" xr:uid="{00000000-0005-0000-0000-0000F19C0000}"/>
    <cellStyle name="Normal 5 3 4 5" xfId="24170" xr:uid="{00000000-0005-0000-0000-0000F29C0000}"/>
    <cellStyle name="Normal 5 3 4 6" xfId="42634" xr:uid="{00000000-0005-0000-0000-0000F39C0000}"/>
    <cellStyle name="Normal 5 3 5" xfId="6702" xr:uid="{00000000-0005-0000-0000-0000F49C0000}"/>
    <cellStyle name="Normal 5 3 5 2" xfId="12895" xr:uid="{00000000-0005-0000-0000-0000F59C0000}"/>
    <cellStyle name="Normal 5 3 5 2 2" xfId="31855" xr:uid="{00000000-0005-0000-0000-0000F69C0000}"/>
    <cellStyle name="Normal 5 3 5 2 3" xfId="50319" xr:uid="{00000000-0005-0000-0000-0000F79C0000}"/>
    <cellStyle name="Normal 5 3 5 3" xfId="19047" xr:uid="{00000000-0005-0000-0000-0000F89C0000}"/>
    <cellStyle name="Normal 5 3 5 3 2" xfId="38007" xr:uid="{00000000-0005-0000-0000-0000F99C0000}"/>
    <cellStyle name="Normal 5 3 5 3 3" xfId="56471" xr:uid="{00000000-0005-0000-0000-0000FA9C0000}"/>
    <cellStyle name="Normal 5 3 5 4" xfId="25702" xr:uid="{00000000-0005-0000-0000-0000FB9C0000}"/>
    <cellStyle name="Normal 5 3 5 5" xfId="44166" xr:uid="{00000000-0005-0000-0000-0000FC9C0000}"/>
    <cellStyle name="Normal 5 3 6" xfId="9829" xr:uid="{00000000-0005-0000-0000-0000FD9C0000}"/>
    <cellStyle name="Normal 5 3 6 2" xfId="28789" xr:uid="{00000000-0005-0000-0000-0000FE9C0000}"/>
    <cellStyle name="Normal 5 3 6 3" xfId="47253" xr:uid="{00000000-0005-0000-0000-0000FF9C0000}"/>
    <cellStyle name="Normal 5 3 7" xfId="15981" xr:uid="{00000000-0005-0000-0000-0000009D0000}"/>
    <cellStyle name="Normal 5 3 7 2" xfId="34941" xr:uid="{00000000-0005-0000-0000-0000019D0000}"/>
    <cellStyle name="Normal 5 3 7 3" xfId="53405" xr:uid="{00000000-0005-0000-0000-0000029D0000}"/>
    <cellStyle name="Normal 5 3 8" xfId="22101" xr:uid="{00000000-0005-0000-0000-0000039D0000}"/>
    <cellStyle name="Normal 5 3 9" xfId="22636" xr:uid="{00000000-0005-0000-0000-0000049D0000}"/>
    <cellStyle name="Normal 5 4" xfId="114" xr:uid="{00000000-0005-0000-0000-0000059D0000}"/>
    <cellStyle name="Normal 5 4 10" xfId="41101" xr:uid="{00000000-0005-0000-0000-0000069D0000}"/>
    <cellStyle name="Normal 5 4 2" xfId="328" xr:uid="{00000000-0005-0000-0000-0000079D0000}"/>
    <cellStyle name="Normal 5 4 2 2" xfId="3153" xr:uid="{00000000-0005-0000-0000-0000089D0000}"/>
    <cellStyle name="Normal 5 4 3" xfId="4303" xr:uid="{00000000-0005-0000-0000-0000099D0000}"/>
    <cellStyle name="Normal 5 4 3 2" xfId="5922" xr:uid="{00000000-0005-0000-0000-00000A9D0000}"/>
    <cellStyle name="Normal 5 4 3 2 2" xfId="9007" xr:uid="{00000000-0005-0000-0000-00000B9D0000}"/>
    <cellStyle name="Normal 5 4 3 2 2 2" xfId="15199" xr:uid="{00000000-0005-0000-0000-00000C9D0000}"/>
    <cellStyle name="Normal 5 4 3 2 2 2 2" xfId="34159" xr:uid="{00000000-0005-0000-0000-00000D9D0000}"/>
    <cellStyle name="Normal 5 4 3 2 2 2 3" xfId="52623" xr:uid="{00000000-0005-0000-0000-00000E9D0000}"/>
    <cellStyle name="Normal 5 4 3 2 2 3" xfId="21351" xr:uid="{00000000-0005-0000-0000-00000F9D0000}"/>
    <cellStyle name="Normal 5 4 3 2 2 3 2" xfId="40311" xr:uid="{00000000-0005-0000-0000-0000109D0000}"/>
    <cellStyle name="Normal 5 4 3 2 2 3 3" xfId="58775" xr:uid="{00000000-0005-0000-0000-0000119D0000}"/>
    <cellStyle name="Normal 5 4 3 2 2 4" xfId="28006" xr:uid="{00000000-0005-0000-0000-0000129D0000}"/>
    <cellStyle name="Normal 5 4 3 2 2 5" xfId="46470" xr:uid="{00000000-0005-0000-0000-0000139D0000}"/>
    <cellStyle name="Normal 5 4 3 2 3" xfId="12133" xr:uid="{00000000-0005-0000-0000-0000149D0000}"/>
    <cellStyle name="Normal 5 4 3 2 3 2" xfId="31093" xr:uid="{00000000-0005-0000-0000-0000159D0000}"/>
    <cellStyle name="Normal 5 4 3 2 3 3" xfId="49557" xr:uid="{00000000-0005-0000-0000-0000169D0000}"/>
    <cellStyle name="Normal 5 4 3 2 4" xfId="18285" xr:uid="{00000000-0005-0000-0000-0000179D0000}"/>
    <cellStyle name="Normal 5 4 3 2 4 2" xfId="37245" xr:uid="{00000000-0005-0000-0000-0000189D0000}"/>
    <cellStyle name="Normal 5 4 3 2 4 3" xfId="55709" xr:uid="{00000000-0005-0000-0000-0000199D0000}"/>
    <cellStyle name="Normal 5 4 3 2 5" xfId="24940" xr:uid="{00000000-0005-0000-0000-00001A9D0000}"/>
    <cellStyle name="Normal 5 4 3 2 6" xfId="43404" xr:uid="{00000000-0005-0000-0000-00001B9D0000}"/>
    <cellStyle name="Normal 5 4 3 3" xfId="7472" xr:uid="{00000000-0005-0000-0000-00001C9D0000}"/>
    <cellStyle name="Normal 5 4 3 3 2" xfId="13665" xr:uid="{00000000-0005-0000-0000-00001D9D0000}"/>
    <cellStyle name="Normal 5 4 3 3 2 2" xfId="32625" xr:uid="{00000000-0005-0000-0000-00001E9D0000}"/>
    <cellStyle name="Normal 5 4 3 3 2 3" xfId="51089" xr:uid="{00000000-0005-0000-0000-00001F9D0000}"/>
    <cellStyle name="Normal 5 4 3 3 3" xfId="19817" xr:uid="{00000000-0005-0000-0000-0000209D0000}"/>
    <cellStyle name="Normal 5 4 3 3 3 2" xfId="38777" xr:uid="{00000000-0005-0000-0000-0000219D0000}"/>
    <cellStyle name="Normal 5 4 3 3 3 3" xfId="57241" xr:uid="{00000000-0005-0000-0000-0000229D0000}"/>
    <cellStyle name="Normal 5 4 3 3 4" xfId="26472" xr:uid="{00000000-0005-0000-0000-0000239D0000}"/>
    <cellStyle name="Normal 5 4 3 3 5" xfId="44936" xr:uid="{00000000-0005-0000-0000-0000249D0000}"/>
    <cellStyle name="Normal 5 4 3 4" xfId="10599" xr:uid="{00000000-0005-0000-0000-0000259D0000}"/>
    <cellStyle name="Normal 5 4 3 4 2" xfId="29559" xr:uid="{00000000-0005-0000-0000-0000269D0000}"/>
    <cellStyle name="Normal 5 4 3 4 3" xfId="48023" xr:uid="{00000000-0005-0000-0000-0000279D0000}"/>
    <cellStyle name="Normal 5 4 3 5" xfId="16751" xr:uid="{00000000-0005-0000-0000-0000289D0000}"/>
    <cellStyle name="Normal 5 4 3 5 2" xfId="35711" xr:uid="{00000000-0005-0000-0000-0000299D0000}"/>
    <cellStyle name="Normal 5 4 3 5 3" xfId="54175" xr:uid="{00000000-0005-0000-0000-00002A9D0000}"/>
    <cellStyle name="Normal 5 4 3 6" xfId="23406" xr:uid="{00000000-0005-0000-0000-00002B9D0000}"/>
    <cellStyle name="Normal 5 4 3 7" xfId="41870" xr:uid="{00000000-0005-0000-0000-00002C9D0000}"/>
    <cellStyle name="Normal 5 4 4" xfId="5140" xr:uid="{00000000-0005-0000-0000-00002D9D0000}"/>
    <cellStyle name="Normal 5 4 4 2" xfId="8238" xr:uid="{00000000-0005-0000-0000-00002E9D0000}"/>
    <cellStyle name="Normal 5 4 4 2 2" xfId="14430" xr:uid="{00000000-0005-0000-0000-00002F9D0000}"/>
    <cellStyle name="Normal 5 4 4 2 2 2" xfId="33390" xr:uid="{00000000-0005-0000-0000-0000309D0000}"/>
    <cellStyle name="Normal 5 4 4 2 2 3" xfId="51854" xr:uid="{00000000-0005-0000-0000-0000319D0000}"/>
    <cellStyle name="Normal 5 4 4 2 3" xfId="20582" xr:uid="{00000000-0005-0000-0000-0000329D0000}"/>
    <cellStyle name="Normal 5 4 4 2 3 2" xfId="39542" xr:uid="{00000000-0005-0000-0000-0000339D0000}"/>
    <cellStyle name="Normal 5 4 4 2 3 3" xfId="58006" xr:uid="{00000000-0005-0000-0000-0000349D0000}"/>
    <cellStyle name="Normal 5 4 4 2 4" xfId="27237" xr:uid="{00000000-0005-0000-0000-0000359D0000}"/>
    <cellStyle name="Normal 5 4 4 2 5" xfId="45701" xr:uid="{00000000-0005-0000-0000-0000369D0000}"/>
    <cellStyle name="Normal 5 4 4 3" xfId="11364" xr:uid="{00000000-0005-0000-0000-0000379D0000}"/>
    <cellStyle name="Normal 5 4 4 3 2" xfId="30324" xr:uid="{00000000-0005-0000-0000-0000389D0000}"/>
    <cellStyle name="Normal 5 4 4 3 3" xfId="48788" xr:uid="{00000000-0005-0000-0000-0000399D0000}"/>
    <cellStyle name="Normal 5 4 4 4" xfId="17516" xr:uid="{00000000-0005-0000-0000-00003A9D0000}"/>
    <cellStyle name="Normal 5 4 4 4 2" xfId="36476" xr:uid="{00000000-0005-0000-0000-00003B9D0000}"/>
    <cellStyle name="Normal 5 4 4 4 3" xfId="54940" xr:uid="{00000000-0005-0000-0000-00003C9D0000}"/>
    <cellStyle name="Normal 5 4 4 5" xfId="24171" xr:uid="{00000000-0005-0000-0000-00003D9D0000}"/>
    <cellStyle name="Normal 5 4 4 6" xfId="42635" xr:uid="{00000000-0005-0000-0000-00003E9D0000}"/>
    <cellStyle name="Normal 5 4 5" xfId="6703" xr:uid="{00000000-0005-0000-0000-00003F9D0000}"/>
    <cellStyle name="Normal 5 4 5 2" xfId="12896" xr:uid="{00000000-0005-0000-0000-0000409D0000}"/>
    <cellStyle name="Normal 5 4 5 2 2" xfId="31856" xr:uid="{00000000-0005-0000-0000-0000419D0000}"/>
    <cellStyle name="Normal 5 4 5 2 3" xfId="50320" xr:uid="{00000000-0005-0000-0000-0000429D0000}"/>
    <cellStyle name="Normal 5 4 5 3" xfId="19048" xr:uid="{00000000-0005-0000-0000-0000439D0000}"/>
    <cellStyle name="Normal 5 4 5 3 2" xfId="38008" xr:uid="{00000000-0005-0000-0000-0000449D0000}"/>
    <cellStyle name="Normal 5 4 5 3 3" xfId="56472" xr:uid="{00000000-0005-0000-0000-0000459D0000}"/>
    <cellStyle name="Normal 5 4 5 4" xfId="25703" xr:uid="{00000000-0005-0000-0000-0000469D0000}"/>
    <cellStyle name="Normal 5 4 5 5" xfId="44167" xr:uid="{00000000-0005-0000-0000-0000479D0000}"/>
    <cellStyle name="Normal 5 4 6" xfId="9830" xr:uid="{00000000-0005-0000-0000-0000489D0000}"/>
    <cellStyle name="Normal 5 4 6 2" xfId="28790" xr:uid="{00000000-0005-0000-0000-0000499D0000}"/>
    <cellStyle name="Normal 5 4 6 3" xfId="47254" xr:uid="{00000000-0005-0000-0000-00004A9D0000}"/>
    <cellStyle name="Normal 5 4 7" xfId="15982" xr:uid="{00000000-0005-0000-0000-00004B9D0000}"/>
    <cellStyle name="Normal 5 4 7 2" xfId="34942" xr:uid="{00000000-0005-0000-0000-00004C9D0000}"/>
    <cellStyle name="Normal 5 4 7 3" xfId="53406" xr:uid="{00000000-0005-0000-0000-00004D9D0000}"/>
    <cellStyle name="Normal 5 4 8" xfId="22103" xr:uid="{00000000-0005-0000-0000-00004E9D0000}"/>
    <cellStyle name="Normal 5 4 9" xfId="22637" xr:uid="{00000000-0005-0000-0000-00004F9D0000}"/>
    <cellStyle name="Normal 5 5" xfId="115" xr:uid="{00000000-0005-0000-0000-0000509D0000}"/>
    <cellStyle name="Normal 5 5 10" xfId="41102" xr:uid="{00000000-0005-0000-0000-0000519D0000}"/>
    <cellStyle name="Normal 5 5 2" xfId="329" xr:uid="{00000000-0005-0000-0000-0000529D0000}"/>
    <cellStyle name="Normal 5 5 2 2" xfId="3154" xr:uid="{00000000-0005-0000-0000-0000539D0000}"/>
    <cellStyle name="Normal 5 5 3" xfId="4304" xr:uid="{00000000-0005-0000-0000-0000549D0000}"/>
    <cellStyle name="Normal 5 5 3 2" xfId="5923" xr:uid="{00000000-0005-0000-0000-0000559D0000}"/>
    <cellStyle name="Normal 5 5 3 2 2" xfId="9008" xr:uid="{00000000-0005-0000-0000-0000569D0000}"/>
    <cellStyle name="Normal 5 5 3 2 2 2" xfId="15200" xr:uid="{00000000-0005-0000-0000-0000579D0000}"/>
    <cellStyle name="Normal 5 5 3 2 2 2 2" xfId="34160" xr:uid="{00000000-0005-0000-0000-0000589D0000}"/>
    <cellStyle name="Normal 5 5 3 2 2 2 3" xfId="52624" xr:uid="{00000000-0005-0000-0000-0000599D0000}"/>
    <cellStyle name="Normal 5 5 3 2 2 3" xfId="21352" xr:uid="{00000000-0005-0000-0000-00005A9D0000}"/>
    <cellStyle name="Normal 5 5 3 2 2 3 2" xfId="40312" xr:uid="{00000000-0005-0000-0000-00005B9D0000}"/>
    <cellStyle name="Normal 5 5 3 2 2 3 3" xfId="58776" xr:uid="{00000000-0005-0000-0000-00005C9D0000}"/>
    <cellStyle name="Normal 5 5 3 2 2 4" xfId="28007" xr:uid="{00000000-0005-0000-0000-00005D9D0000}"/>
    <cellStyle name="Normal 5 5 3 2 2 5" xfId="46471" xr:uid="{00000000-0005-0000-0000-00005E9D0000}"/>
    <cellStyle name="Normal 5 5 3 2 3" xfId="12134" xr:uid="{00000000-0005-0000-0000-00005F9D0000}"/>
    <cellStyle name="Normal 5 5 3 2 3 2" xfId="31094" xr:uid="{00000000-0005-0000-0000-0000609D0000}"/>
    <cellStyle name="Normal 5 5 3 2 3 3" xfId="49558" xr:uid="{00000000-0005-0000-0000-0000619D0000}"/>
    <cellStyle name="Normal 5 5 3 2 4" xfId="18286" xr:uid="{00000000-0005-0000-0000-0000629D0000}"/>
    <cellStyle name="Normal 5 5 3 2 4 2" xfId="37246" xr:uid="{00000000-0005-0000-0000-0000639D0000}"/>
    <cellStyle name="Normal 5 5 3 2 4 3" xfId="55710" xr:uid="{00000000-0005-0000-0000-0000649D0000}"/>
    <cellStyle name="Normal 5 5 3 2 5" xfId="24941" xr:uid="{00000000-0005-0000-0000-0000659D0000}"/>
    <cellStyle name="Normal 5 5 3 2 6" xfId="43405" xr:uid="{00000000-0005-0000-0000-0000669D0000}"/>
    <cellStyle name="Normal 5 5 3 3" xfId="7473" xr:uid="{00000000-0005-0000-0000-0000679D0000}"/>
    <cellStyle name="Normal 5 5 3 3 2" xfId="13666" xr:uid="{00000000-0005-0000-0000-0000689D0000}"/>
    <cellStyle name="Normal 5 5 3 3 2 2" xfId="32626" xr:uid="{00000000-0005-0000-0000-0000699D0000}"/>
    <cellStyle name="Normal 5 5 3 3 2 3" xfId="51090" xr:uid="{00000000-0005-0000-0000-00006A9D0000}"/>
    <cellStyle name="Normal 5 5 3 3 3" xfId="19818" xr:uid="{00000000-0005-0000-0000-00006B9D0000}"/>
    <cellStyle name="Normal 5 5 3 3 3 2" xfId="38778" xr:uid="{00000000-0005-0000-0000-00006C9D0000}"/>
    <cellStyle name="Normal 5 5 3 3 3 3" xfId="57242" xr:uid="{00000000-0005-0000-0000-00006D9D0000}"/>
    <cellStyle name="Normal 5 5 3 3 4" xfId="26473" xr:uid="{00000000-0005-0000-0000-00006E9D0000}"/>
    <cellStyle name="Normal 5 5 3 3 5" xfId="44937" xr:uid="{00000000-0005-0000-0000-00006F9D0000}"/>
    <cellStyle name="Normal 5 5 3 4" xfId="10600" xr:uid="{00000000-0005-0000-0000-0000709D0000}"/>
    <cellStyle name="Normal 5 5 3 4 2" xfId="29560" xr:uid="{00000000-0005-0000-0000-0000719D0000}"/>
    <cellStyle name="Normal 5 5 3 4 3" xfId="48024" xr:uid="{00000000-0005-0000-0000-0000729D0000}"/>
    <cellStyle name="Normal 5 5 3 5" xfId="16752" xr:uid="{00000000-0005-0000-0000-0000739D0000}"/>
    <cellStyle name="Normal 5 5 3 5 2" xfId="35712" xr:uid="{00000000-0005-0000-0000-0000749D0000}"/>
    <cellStyle name="Normal 5 5 3 5 3" xfId="54176" xr:uid="{00000000-0005-0000-0000-0000759D0000}"/>
    <cellStyle name="Normal 5 5 3 6" xfId="23407" xr:uid="{00000000-0005-0000-0000-0000769D0000}"/>
    <cellStyle name="Normal 5 5 3 7" xfId="41871" xr:uid="{00000000-0005-0000-0000-0000779D0000}"/>
    <cellStyle name="Normal 5 5 4" xfId="5141" xr:uid="{00000000-0005-0000-0000-0000789D0000}"/>
    <cellStyle name="Normal 5 5 4 2" xfId="8239" xr:uid="{00000000-0005-0000-0000-0000799D0000}"/>
    <cellStyle name="Normal 5 5 4 2 2" xfId="14431" xr:uid="{00000000-0005-0000-0000-00007A9D0000}"/>
    <cellStyle name="Normal 5 5 4 2 2 2" xfId="33391" xr:uid="{00000000-0005-0000-0000-00007B9D0000}"/>
    <cellStyle name="Normal 5 5 4 2 2 3" xfId="51855" xr:uid="{00000000-0005-0000-0000-00007C9D0000}"/>
    <cellStyle name="Normal 5 5 4 2 3" xfId="20583" xr:uid="{00000000-0005-0000-0000-00007D9D0000}"/>
    <cellStyle name="Normal 5 5 4 2 3 2" xfId="39543" xr:uid="{00000000-0005-0000-0000-00007E9D0000}"/>
    <cellStyle name="Normal 5 5 4 2 3 3" xfId="58007" xr:uid="{00000000-0005-0000-0000-00007F9D0000}"/>
    <cellStyle name="Normal 5 5 4 2 4" xfId="27238" xr:uid="{00000000-0005-0000-0000-0000809D0000}"/>
    <cellStyle name="Normal 5 5 4 2 5" xfId="45702" xr:uid="{00000000-0005-0000-0000-0000819D0000}"/>
    <cellStyle name="Normal 5 5 4 3" xfId="11365" xr:uid="{00000000-0005-0000-0000-0000829D0000}"/>
    <cellStyle name="Normal 5 5 4 3 2" xfId="30325" xr:uid="{00000000-0005-0000-0000-0000839D0000}"/>
    <cellStyle name="Normal 5 5 4 3 3" xfId="48789" xr:uid="{00000000-0005-0000-0000-0000849D0000}"/>
    <cellStyle name="Normal 5 5 4 4" xfId="17517" xr:uid="{00000000-0005-0000-0000-0000859D0000}"/>
    <cellStyle name="Normal 5 5 4 4 2" xfId="36477" xr:uid="{00000000-0005-0000-0000-0000869D0000}"/>
    <cellStyle name="Normal 5 5 4 4 3" xfId="54941" xr:uid="{00000000-0005-0000-0000-0000879D0000}"/>
    <cellStyle name="Normal 5 5 4 5" xfId="24172" xr:uid="{00000000-0005-0000-0000-0000889D0000}"/>
    <cellStyle name="Normal 5 5 4 6" xfId="42636" xr:uid="{00000000-0005-0000-0000-0000899D0000}"/>
    <cellStyle name="Normal 5 5 5" xfId="6704" xr:uid="{00000000-0005-0000-0000-00008A9D0000}"/>
    <cellStyle name="Normal 5 5 5 2" xfId="12897" xr:uid="{00000000-0005-0000-0000-00008B9D0000}"/>
    <cellStyle name="Normal 5 5 5 2 2" xfId="31857" xr:uid="{00000000-0005-0000-0000-00008C9D0000}"/>
    <cellStyle name="Normal 5 5 5 2 3" xfId="50321" xr:uid="{00000000-0005-0000-0000-00008D9D0000}"/>
    <cellStyle name="Normal 5 5 5 3" xfId="19049" xr:uid="{00000000-0005-0000-0000-00008E9D0000}"/>
    <cellStyle name="Normal 5 5 5 3 2" xfId="38009" xr:uid="{00000000-0005-0000-0000-00008F9D0000}"/>
    <cellStyle name="Normal 5 5 5 3 3" xfId="56473" xr:uid="{00000000-0005-0000-0000-0000909D0000}"/>
    <cellStyle name="Normal 5 5 5 4" xfId="25704" xr:uid="{00000000-0005-0000-0000-0000919D0000}"/>
    <cellStyle name="Normal 5 5 5 5" xfId="44168" xr:uid="{00000000-0005-0000-0000-0000929D0000}"/>
    <cellStyle name="Normal 5 5 6" xfId="9831" xr:uid="{00000000-0005-0000-0000-0000939D0000}"/>
    <cellStyle name="Normal 5 5 6 2" xfId="28791" xr:uid="{00000000-0005-0000-0000-0000949D0000}"/>
    <cellStyle name="Normal 5 5 6 3" xfId="47255" xr:uid="{00000000-0005-0000-0000-0000959D0000}"/>
    <cellStyle name="Normal 5 5 7" xfId="15983" xr:uid="{00000000-0005-0000-0000-0000969D0000}"/>
    <cellStyle name="Normal 5 5 7 2" xfId="34943" xr:uid="{00000000-0005-0000-0000-0000979D0000}"/>
    <cellStyle name="Normal 5 5 7 3" xfId="53407" xr:uid="{00000000-0005-0000-0000-0000989D0000}"/>
    <cellStyle name="Normal 5 5 8" xfId="22104" xr:uid="{00000000-0005-0000-0000-0000999D0000}"/>
    <cellStyle name="Normal 5 5 9" xfId="22638" xr:uid="{00000000-0005-0000-0000-00009A9D0000}"/>
    <cellStyle name="Normal 5 6" xfId="116" xr:uid="{00000000-0005-0000-0000-00009B9D0000}"/>
    <cellStyle name="Normal 5 6 10" xfId="41103" xr:uid="{00000000-0005-0000-0000-00009C9D0000}"/>
    <cellStyle name="Normal 5 6 2" xfId="3156" xr:uid="{00000000-0005-0000-0000-00009D9D0000}"/>
    <cellStyle name="Normal 5 6 3" xfId="4305" xr:uid="{00000000-0005-0000-0000-00009E9D0000}"/>
    <cellStyle name="Normal 5 6 3 2" xfId="5924" xr:uid="{00000000-0005-0000-0000-00009F9D0000}"/>
    <cellStyle name="Normal 5 6 3 2 2" xfId="9009" xr:uid="{00000000-0005-0000-0000-0000A09D0000}"/>
    <cellStyle name="Normal 5 6 3 2 2 2" xfId="15201" xr:uid="{00000000-0005-0000-0000-0000A19D0000}"/>
    <cellStyle name="Normal 5 6 3 2 2 2 2" xfId="34161" xr:uid="{00000000-0005-0000-0000-0000A29D0000}"/>
    <cellStyle name="Normal 5 6 3 2 2 2 3" xfId="52625" xr:uid="{00000000-0005-0000-0000-0000A39D0000}"/>
    <cellStyle name="Normal 5 6 3 2 2 3" xfId="21353" xr:uid="{00000000-0005-0000-0000-0000A49D0000}"/>
    <cellStyle name="Normal 5 6 3 2 2 3 2" xfId="40313" xr:uid="{00000000-0005-0000-0000-0000A59D0000}"/>
    <cellStyle name="Normal 5 6 3 2 2 3 3" xfId="58777" xr:uid="{00000000-0005-0000-0000-0000A69D0000}"/>
    <cellStyle name="Normal 5 6 3 2 2 4" xfId="28008" xr:uid="{00000000-0005-0000-0000-0000A79D0000}"/>
    <cellStyle name="Normal 5 6 3 2 2 5" xfId="46472" xr:uid="{00000000-0005-0000-0000-0000A89D0000}"/>
    <cellStyle name="Normal 5 6 3 2 3" xfId="12135" xr:uid="{00000000-0005-0000-0000-0000A99D0000}"/>
    <cellStyle name="Normal 5 6 3 2 3 2" xfId="31095" xr:uid="{00000000-0005-0000-0000-0000AA9D0000}"/>
    <cellStyle name="Normal 5 6 3 2 3 3" xfId="49559" xr:uid="{00000000-0005-0000-0000-0000AB9D0000}"/>
    <cellStyle name="Normal 5 6 3 2 4" xfId="18287" xr:uid="{00000000-0005-0000-0000-0000AC9D0000}"/>
    <cellStyle name="Normal 5 6 3 2 4 2" xfId="37247" xr:uid="{00000000-0005-0000-0000-0000AD9D0000}"/>
    <cellStyle name="Normal 5 6 3 2 4 3" xfId="55711" xr:uid="{00000000-0005-0000-0000-0000AE9D0000}"/>
    <cellStyle name="Normal 5 6 3 2 5" xfId="24942" xr:uid="{00000000-0005-0000-0000-0000AF9D0000}"/>
    <cellStyle name="Normal 5 6 3 2 6" xfId="43406" xr:uid="{00000000-0005-0000-0000-0000B09D0000}"/>
    <cellStyle name="Normal 5 6 3 3" xfId="7474" xr:uid="{00000000-0005-0000-0000-0000B19D0000}"/>
    <cellStyle name="Normal 5 6 3 3 2" xfId="13667" xr:uid="{00000000-0005-0000-0000-0000B29D0000}"/>
    <cellStyle name="Normal 5 6 3 3 2 2" xfId="32627" xr:uid="{00000000-0005-0000-0000-0000B39D0000}"/>
    <cellStyle name="Normal 5 6 3 3 2 3" xfId="51091" xr:uid="{00000000-0005-0000-0000-0000B49D0000}"/>
    <cellStyle name="Normal 5 6 3 3 3" xfId="19819" xr:uid="{00000000-0005-0000-0000-0000B59D0000}"/>
    <cellStyle name="Normal 5 6 3 3 3 2" xfId="38779" xr:uid="{00000000-0005-0000-0000-0000B69D0000}"/>
    <cellStyle name="Normal 5 6 3 3 3 3" xfId="57243" xr:uid="{00000000-0005-0000-0000-0000B79D0000}"/>
    <cellStyle name="Normal 5 6 3 3 4" xfId="26474" xr:uid="{00000000-0005-0000-0000-0000B89D0000}"/>
    <cellStyle name="Normal 5 6 3 3 5" xfId="44938" xr:uid="{00000000-0005-0000-0000-0000B99D0000}"/>
    <cellStyle name="Normal 5 6 3 4" xfId="10601" xr:uid="{00000000-0005-0000-0000-0000BA9D0000}"/>
    <cellStyle name="Normal 5 6 3 4 2" xfId="29561" xr:uid="{00000000-0005-0000-0000-0000BB9D0000}"/>
    <cellStyle name="Normal 5 6 3 4 3" xfId="48025" xr:uid="{00000000-0005-0000-0000-0000BC9D0000}"/>
    <cellStyle name="Normal 5 6 3 5" xfId="16753" xr:uid="{00000000-0005-0000-0000-0000BD9D0000}"/>
    <cellStyle name="Normal 5 6 3 5 2" xfId="35713" xr:uid="{00000000-0005-0000-0000-0000BE9D0000}"/>
    <cellStyle name="Normal 5 6 3 5 3" xfId="54177" xr:uid="{00000000-0005-0000-0000-0000BF9D0000}"/>
    <cellStyle name="Normal 5 6 3 6" xfId="23408" xr:uid="{00000000-0005-0000-0000-0000C09D0000}"/>
    <cellStyle name="Normal 5 6 3 7" xfId="41872" xr:uid="{00000000-0005-0000-0000-0000C19D0000}"/>
    <cellStyle name="Normal 5 6 4" xfId="5142" xr:uid="{00000000-0005-0000-0000-0000C29D0000}"/>
    <cellStyle name="Normal 5 6 4 2" xfId="8240" xr:uid="{00000000-0005-0000-0000-0000C39D0000}"/>
    <cellStyle name="Normal 5 6 4 2 2" xfId="14432" xr:uid="{00000000-0005-0000-0000-0000C49D0000}"/>
    <cellStyle name="Normal 5 6 4 2 2 2" xfId="33392" xr:uid="{00000000-0005-0000-0000-0000C59D0000}"/>
    <cellStyle name="Normal 5 6 4 2 2 3" xfId="51856" xr:uid="{00000000-0005-0000-0000-0000C69D0000}"/>
    <cellStyle name="Normal 5 6 4 2 3" xfId="20584" xr:uid="{00000000-0005-0000-0000-0000C79D0000}"/>
    <cellStyle name="Normal 5 6 4 2 3 2" xfId="39544" xr:uid="{00000000-0005-0000-0000-0000C89D0000}"/>
    <cellStyle name="Normal 5 6 4 2 3 3" xfId="58008" xr:uid="{00000000-0005-0000-0000-0000C99D0000}"/>
    <cellStyle name="Normal 5 6 4 2 4" xfId="27239" xr:uid="{00000000-0005-0000-0000-0000CA9D0000}"/>
    <cellStyle name="Normal 5 6 4 2 5" xfId="45703" xr:uid="{00000000-0005-0000-0000-0000CB9D0000}"/>
    <cellStyle name="Normal 5 6 4 3" xfId="11366" xr:uid="{00000000-0005-0000-0000-0000CC9D0000}"/>
    <cellStyle name="Normal 5 6 4 3 2" xfId="30326" xr:uid="{00000000-0005-0000-0000-0000CD9D0000}"/>
    <cellStyle name="Normal 5 6 4 3 3" xfId="48790" xr:uid="{00000000-0005-0000-0000-0000CE9D0000}"/>
    <cellStyle name="Normal 5 6 4 4" xfId="17518" xr:uid="{00000000-0005-0000-0000-0000CF9D0000}"/>
    <cellStyle name="Normal 5 6 4 4 2" xfId="36478" xr:uid="{00000000-0005-0000-0000-0000D09D0000}"/>
    <cellStyle name="Normal 5 6 4 4 3" xfId="54942" xr:uid="{00000000-0005-0000-0000-0000D19D0000}"/>
    <cellStyle name="Normal 5 6 4 5" xfId="24173" xr:uid="{00000000-0005-0000-0000-0000D29D0000}"/>
    <cellStyle name="Normal 5 6 4 6" xfId="42637" xr:uid="{00000000-0005-0000-0000-0000D39D0000}"/>
    <cellStyle name="Normal 5 6 5" xfId="6705" xr:uid="{00000000-0005-0000-0000-0000D49D0000}"/>
    <cellStyle name="Normal 5 6 5 2" xfId="12898" xr:uid="{00000000-0005-0000-0000-0000D59D0000}"/>
    <cellStyle name="Normal 5 6 5 2 2" xfId="31858" xr:uid="{00000000-0005-0000-0000-0000D69D0000}"/>
    <cellStyle name="Normal 5 6 5 2 3" xfId="50322" xr:uid="{00000000-0005-0000-0000-0000D79D0000}"/>
    <cellStyle name="Normal 5 6 5 3" xfId="19050" xr:uid="{00000000-0005-0000-0000-0000D89D0000}"/>
    <cellStyle name="Normal 5 6 5 3 2" xfId="38010" xr:uid="{00000000-0005-0000-0000-0000D99D0000}"/>
    <cellStyle name="Normal 5 6 5 3 3" xfId="56474" xr:uid="{00000000-0005-0000-0000-0000DA9D0000}"/>
    <cellStyle name="Normal 5 6 5 4" xfId="25705" xr:uid="{00000000-0005-0000-0000-0000DB9D0000}"/>
    <cellStyle name="Normal 5 6 5 5" xfId="44169" xr:uid="{00000000-0005-0000-0000-0000DC9D0000}"/>
    <cellStyle name="Normal 5 6 6" xfId="9832" xr:uid="{00000000-0005-0000-0000-0000DD9D0000}"/>
    <cellStyle name="Normal 5 6 6 2" xfId="28792" xr:uid="{00000000-0005-0000-0000-0000DE9D0000}"/>
    <cellStyle name="Normal 5 6 6 3" xfId="47256" xr:uid="{00000000-0005-0000-0000-0000DF9D0000}"/>
    <cellStyle name="Normal 5 6 7" xfId="15984" xr:uid="{00000000-0005-0000-0000-0000E09D0000}"/>
    <cellStyle name="Normal 5 6 7 2" xfId="34944" xr:uid="{00000000-0005-0000-0000-0000E19D0000}"/>
    <cellStyle name="Normal 5 6 7 3" xfId="53408" xr:uid="{00000000-0005-0000-0000-0000E29D0000}"/>
    <cellStyle name="Normal 5 6 8" xfId="3155" xr:uid="{00000000-0005-0000-0000-0000E39D0000}"/>
    <cellStyle name="Normal 5 6 9" xfId="22639" xr:uid="{00000000-0005-0000-0000-0000E49D0000}"/>
    <cellStyle name="Normal 5 7" xfId="117" xr:uid="{00000000-0005-0000-0000-0000E59D0000}"/>
    <cellStyle name="Normal 5 7 10" xfId="41104" xr:uid="{00000000-0005-0000-0000-0000E69D0000}"/>
    <cellStyle name="Normal 5 7 2" xfId="3158" xr:uid="{00000000-0005-0000-0000-0000E79D0000}"/>
    <cellStyle name="Normal 5 7 3" xfId="4306" xr:uid="{00000000-0005-0000-0000-0000E89D0000}"/>
    <cellStyle name="Normal 5 7 3 2" xfId="5925" xr:uid="{00000000-0005-0000-0000-0000E99D0000}"/>
    <cellStyle name="Normal 5 7 3 2 2" xfId="9010" xr:uid="{00000000-0005-0000-0000-0000EA9D0000}"/>
    <cellStyle name="Normal 5 7 3 2 2 2" xfId="15202" xr:uid="{00000000-0005-0000-0000-0000EB9D0000}"/>
    <cellStyle name="Normal 5 7 3 2 2 2 2" xfId="34162" xr:uid="{00000000-0005-0000-0000-0000EC9D0000}"/>
    <cellStyle name="Normal 5 7 3 2 2 2 3" xfId="52626" xr:uid="{00000000-0005-0000-0000-0000ED9D0000}"/>
    <cellStyle name="Normal 5 7 3 2 2 3" xfId="21354" xr:uid="{00000000-0005-0000-0000-0000EE9D0000}"/>
    <cellStyle name="Normal 5 7 3 2 2 3 2" xfId="40314" xr:uid="{00000000-0005-0000-0000-0000EF9D0000}"/>
    <cellStyle name="Normal 5 7 3 2 2 3 3" xfId="58778" xr:uid="{00000000-0005-0000-0000-0000F09D0000}"/>
    <cellStyle name="Normal 5 7 3 2 2 4" xfId="28009" xr:uid="{00000000-0005-0000-0000-0000F19D0000}"/>
    <cellStyle name="Normal 5 7 3 2 2 5" xfId="46473" xr:uid="{00000000-0005-0000-0000-0000F29D0000}"/>
    <cellStyle name="Normal 5 7 3 2 3" xfId="12136" xr:uid="{00000000-0005-0000-0000-0000F39D0000}"/>
    <cellStyle name="Normal 5 7 3 2 3 2" xfId="31096" xr:uid="{00000000-0005-0000-0000-0000F49D0000}"/>
    <cellStyle name="Normal 5 7 3 2 3 3" xfId="49560" xr:uid="{00000000-0005-0000-0000-0000F59D0000}"/>
    <cellStyle name="Normal 5 7 3 2 4" xfId="18288" xr:uid="{00000000-0005-0000-0000-0000F69D0000}"/>
    <cellStyle name="Normal 5 7 3 2 4 2" xfId="37248" xr:uid="{00000000-0005-0000-0000-0000F79D0000}"/>
    <cellStyle name="Normal 5 7 3 2 4 3" xfId="55712" xr:uid="{00000000-0005-0000-0000-0000F89D0000}"/>
    <cellStyle name="Normal 5 7 3 2 5" xfId="24943" xr:uid="{00000000-0005-0000-0000-0000F99D0000}"/>
    <cellStyle name="Normal 5 7 3 2 6" xfId="43407" xr:uid="{00000000-0005-0000-0000-0000FA9D0000}"/>
    <cellStyle name="Normal 5 7 3 3" xfId="7475" xr:uid="{00000000-0005-0000-0000-0000FB9D0000}"/>
    <cellStyle name="Normal 5 7 3 3 2" xfId="13668" xr:uid="{00000000-0005-0000-0000-0000FC9D0000}"/>
    <cellStyle name="Normal 5 7 3 3 2 2" xfId="32628" xr:uid="{00000000-0005-0000-0000-0000FD9D0000}"/>
    <cellStyle name="Normal 5 7 3 3 2 3" xfId="51092" xr:uid="{00000000-0005-0000-0000-0000FE9D0000}"/>
    <cellStyle name="Normal 5 7 3 3 3" xfId="19820" xr:uid="{00000000-0005-0000-0000-0000FF9D0000}"/>
    <cellStyle name="Normal 5 7 3 3 3 2" xfId="38780" xr:uid="{00000000-0005-0000-0000-0000009E0000}"/>
    <cellStyle name="Normal 5 7 3 3 3 3" xfId="57244" xr:uid="{00000000-0005-0000-0000-0000019E0000}"/>
    <cellStyle name="Normal 5 7 3 3 4" xfId="26475" xr:uid="{00000000-0005-0000-0000-0000029E0000}"/>
    <cellStyle name="Normal 5 7 3 3 5" xfId="44939" xr:uid="{00000000-0005-0000-0000-0000039E0000}"/>
    <cellStyle name="Normal 5 7 3 4" xfId="10602" xr:uid="{00000000-0005-0000-0000-0000049E0000}"/>
    <cellStyle name="Normal 5 7 3 4 2" xfId="29562" xr:uid="{00000000-0005-0000-0000-0000059E0000}"/>
    <cellStyle name="Normal 5 7 3 4 3" xfId="48026" xr:uid="{00000000-0005-0000-0000-0000069E0000}"/>
    <cellStyle name="Normal 5 7 3 5" xfId="16754" xr:uid="{00000000-0005-0000-0000-0000079E0000}"/>
    <cellStyle name="Normal 5 7 3 5 2" xfId="35714" xr:uid="{00000000-0005-0000-0000-0000089E0000}"/>
    <cellStyle name="Normal 5 7 3 5 3" xfId="54178" xr:uid="{00000000-0005-0000-0000-0000099E0000}"/>
    <cellStyle name="Normal 5 7 3 6" xfId="23409" xr:uid="{00000000-0005-0000-0000-00000A9E0000}"/>
    <cellStyle name="Normal 5 7 3 7" xfId="41873" xr:uid="{00000000-0005-0000-0000-00000B9E0000}"/>
    <cellStyle name="Normal 5 7 4" xfId="5143" xr:uid="{00000000-0005-0000-0000-00000C9E0000}"/>
    <cellStyle name="Normal 5 7 4 2" xfId="8241" xr:uid="{00000000-0005-0000-0000-00000D9E0000}"/>
    <cellStyle name="Normal 5 7 4 2 2" xfId="14433" xr:uid="{00000000-0005-0000-0000-00000E9E0000}"/>
    <cellStyle name="Normal 5 7 4 2 2 2" xfId="33393" xr:uid="{00000000-0005-0000-0000-00000F9E0000}"/>
    <cellStyle name="Normal 5 7 4 2 2 3" xfId="51857" xr:uid="{00000000-0005-0000-0000-0000109E0000}"/>
    <cellStyle name="Normal 5 7 4 2 3" xfId="20585" xr:uid="{00000000-0005-0000-0000-0000119E0000}"/>
    <cellStyle name="Normal 5 7 4 2 3 2" xfId="39545" xr:uid="{00000000-0005-0000-0000-0000129E0000}"/>
    <cellStyle name="Normal 5 7 4 2 3 3" xfId="58009" xr:uid="{00000000-0005-0000-0000-0000139E0000}"/>
    <cellStyle name="Normal 5 7 4 2 4" xfId="27240" xr:uid="{00000000-0005-0000-0000-0000149E0000}"/>
    <cellStyle name="Normal 5 7 4 2 5" xfId="45704" xr:uid="{00000000-0005-0000-0000-0000159E0000}"/>
    <cellStyle name="Normal 5 7 4 3" xfId="11367" xr:uid="{00000000-0005-0000-0000-0000169E0000}"/>
    <cellStyle name="Normal 5 7 4 3 2" xfId="30327" xr:uid="{00000000-0005-0000-0000-0000179E0000}"/>
    <cellStyle name="Normal 5 7 4 3 3" xfId="48791" xr:uid="{00000000-0005-0000-0000-0000189E0000}"/>
    <cellStyle name="Normal 5 7 4 4" xfId="17519" xr:uid="{00000000-0005-0000-0000-0000199E0000}"/>
    <cellStyle name="Normal 5 7 4 4 2" xfId="36479" xr:uid="{00000000-0005-0000-0000-00001A9E0000}"/>
    <cellStyle name="Normal 5 7 4 4 3" xfId="54943" xr:uid="{00000000-0005-0000-0000-00001B9E0000}"/>
    <cellStyle name="Normal 5 7 4 5" xfId="24174" xr:uid="{00000000-0005-0000-0000-00001C9E0000}"/>
    <cellStyle name="Normal 5 7 4 6" xfId="42638" xr:uid="{00000000-0005-0000-0000-00001D9E0000}"/>
    <cellStyle name="Normal 5 7 5" xfId="6706" xr:uid="{00000000-0005-0000-0000-00001E9E0000}"/>
    <cellStyle name="Normal 5 7 5 2" xfId="12899" xr:uid="{00000000-0005-0000-0000-00001F9E0000}"/>
    <cellStyle name="Normal 5 7 5 2 2" xfId="31859" xr:uid="{00000000-0005-0000-0000-0000209E0000}"/>
    <cellStyle name="Normal 5 7 5 2 3" xfId="50323" xr:uid="{00000000-0005-0000-0000-0000219E0000}"/>
    <cellStyle name="Normal 5 7 5 3" xfId="19051" xr:uid="{00000000-0005-0000-0000-0000229E0000}"/>
    <cellStyle name="Normal 5 7 5 3 2" xfId="38011" xr:uid="{00000000-0005-0000-0000-0000239E0000}"/>
    <cellStyle name="Normal 5 7 5 3 3" xfId="56475" xr:uid="{00000000-0005-0000-0000-0000249E0000}"/>
    <cellStyle name="Normal 5 7 5 4" xfId="25706" xr:uid="{00000000-0005-0000-0000-0000259E0000}"/>
    <cellStyle name="Normal 5 7 5 5" xfId="44170" xr:uid="{00000000-0005-0000-0000-0000269E0000}"/>
    <cellStyle name="Normal 5 7 6" xfId="9833" xr:uid="{00000000-0005-0000-0000-0000279E0000}"/>
    <cellStyle name="Normal 5 7 6 2" xfId="28793" xr:uid="{00000000-0005-0000-0000-0000289E0000}"/>
    <cellStyle name="Normal 5 7 6 3" xfId="47257" xr:uid="{00000000-0005-0000-0000-0000299E0000}"/>
    <cellStyle name="Normal 5 7 7" xfId="15985" xr:uid="{00000000-0005-0000-0000-00002A9E0000}"/>
    <cellStyle name="Normal 5 7 7 2" xfId="34945" xr:uid="{00000000-0005-0000-0000-00002B9E0000}"/>
    <cellStyle name="Normal 5 7 7 3" xfId="53409" xr:uid="{00000000-0005-0000-0000-00002C9E0000}"/>
    <cellStyle name="Normal 5 7 8" xfId="3157" xr:uid="{00000000-0005-0000-0000-00002D9E0000}"/>
    <cellStyle name="Normal 5 7 9" xfId="22640" xr:uid="{00000000-0005-0000-0000-00002E9E0000}"/>
    <cellStyle name="Normal 5 8" xfId="3159" xr:uid="{00000000-0005-0000-0000-00002F9E0000}"/>
    <cellStyle name="Normal 5 9" xfId="3160" xr:uid="{00000000-0005-0000-0000-0000309E0000}"/>
    <cellStyle name="Normal 50" xfId="459" xr:uid="{00000000-0005-0000-0000-0000319E0000}"/>
    <cellStyle name="Normal 50 2" xfId="3844" xr:uid="{00000000-0005-0000-0000-0000329E0000}"/>
    <cellStyle name="Normal 50 2 2" xfId="5433" xr:uid="{00000000-0005-0000-0000-0000339E0000}"/>
    <cellStyle name="Normal 50 2 2 2" xfId="8518" xr:uid="{00000000-0005-0000-0000-0000349E0000}"/>
    <cellStyle name="Normal 50 2 2 2 2" xfId="14710" xr:uid="{00000000-0005-0000-0000-0000359E0000}"/>
    <cellStyle name="Normal 50 2 2 2 2 2" xfId="33670" xr:uid="{00000000-0005-0000-0000-0000369E0000}"/>
    <cellStyle name="Normal 50 2 2 2 2 3" xfId="52134" xr:uid="{00000000-0005-0000-0000-0000379E0000}"/>
    <cellStyle name="Normal 50 2 2 2 3" xfId="20862" xr:uid="{00000000-0005-0000-0000-0000389E0000}"/>
    <cellStyle name="Normal 50 2 2 2 3 2" xfId="39822" xr:uid="{00000000-0005-0000-0000-0000399E0000}"/>
    <cellStyle name="Normal 50 2 2 2 3 3" xfId="58286" xr:uid="{00000000-0005-0000-0000-00003A9E0000}"/>
    <cellStyle name="Normal 50 2 2 2 4" xfId="27517" xr:uid="{00000000-0005-0000-0000-00003B9E0000}"/>
    <cellStyle name="Normal 50 2 2 2 5" xfId="45981" xr:uid="{00000000-0005-0000-0000-00003C9E0000}"/>
    <cellStyle name="Normal 50 2 2 3" xfId="11644" xr:uid="{00000000-0005-0000-0000-00003D9E0000}"/>
    <cellStyle name="Normal 50 2 2 3 2" xfId="30604" xr:uid="{00000000-0005-0000-0000-00003E9E0000}"/>
    <cellStyle name="Normal 50 2 2 3 3" xfId="49068" xr:uid="{00000000-0005-0000-0000-00003F9E0000}"/>
    <cellStyle name="Normal 50 2 2 4" xfId="17796" xr:uid="{00000000-0005-0000-0000-0000409E0000}"/>
    <cellStyle name="Normal 50 2 2 4 2" xfId="36756" xr:uid="{00000000-0005-0000-0000-0000419E0000}"/>
    <cellStyle name="Normal 50 2 2 4 3" xfId="55220" xr:uid="{00000000-0005-0000-0000-0000429E0000}"/>
    <cellStyle name="Normal 50 2 2 5" xfId="24451" xr:uid="{00000000-0005-0000-0000-0000439E0000}"/>
    <cellStyle name="Normal 50 2 2 6" xfId="42915" xr:uid="{00000000-0005-0000-0000-0000449E0000}"/>
    <cellStyle name="Normal 50 2 3" xfId="6983" xr:uid="{00000000-0005-0000-0000-0000459E0000}"/>
    <cellStyle name="Normal 50 2 3 2" xfId="13176" xr:uid="{00000000-0005-0000-0000-0000469E0000}"/>
    <cellStyle name="Normal 50 2 3 2 2" xfId="32136" xr:uid="{00000000-0005-0000-0000-0000479E0000}"/>
    <cellStyle name="Normal 50 2 3 2 3" xfId="50600" xr:uid="{00000000-0005-0000-0000-0000489E0000}"/>
    <cellStyle name="Normal 50 2 3 3" xfId="19328" xr:uid="{00000000-0005-0000-0000-0000499E0000}"/>
    <cellStyle name="Normal 50 2 3 3 2" xfId="38288" xr:uid="{00000000-0005-0000-0000-00004A9E0000}"/>
    <cellStyle name="Normal 50 2 3 3 3" xfId="56752" xr:uid="{00000000-0005-0000-0000-00004B9E0000}"/>
    <cellStyle name="Normal 50 2 3 4" xfId="25983" xr:uid="{00000000-0005-0000-0000-00004C9E0000}"/>
    <cellStyle name="Normal 50 2 3 5" xfId="44447" xr:uid="{00000000-0005-0000-0000-00004D9E0000}"/>
    <cellStyle name="Normal 50 2 4" xfId="10110" xr:uid="{00000000-0005-0000-0000-00004E9E0000}"/>
    <cellStyle name="Normal 50 2 4 2" xfId="29070" xr:uid="{00000000-0005-0000-0000-00004F9E0000}"/>
    <cellStyle name="Normal 50 2 4 3" xfId="47534" xr:uid="{00000000-0005-0000-0000-0000509E0000}"/>
    <cellStyle name="Normal 50 2 5" xfId="16262" xr:uid="{00000000-0005-0000-0000-0000519E0000}"/>
    <cellStyle name="Normal 50 2 5 2" xfId="35222" xr:uid="{00000000-0005-0000-0000-0000529E0000}"/>
    <cellStyle name="Normal 50 2 5 3" xfId="53686" xr:uid="{00000000-0005-0000-0000-0000539E0000}"/>
    <cellStyle name="Normal 50 2 6" xfId="22917" xr:uid="{00000000-0005-0000-0000-0000549E0000}"/>
    <cellStyle name="Normal 50 2 7" xfId="41381" xr:uid="{00000000-0005-0000-0000-0000559E0000}"/>
    <cellStyle name="Normal 50 3" xfId="4648" xr:uid="{00000000-0005-0000-0000-0000569E0000}"/>
    <cellStyle name="Normal 50 3 2" xfId="7749" xr:uid="{00000000-0005-0000-0000-0000579E0000}"/>
    <cellStyle name="Normal 50 3 2 2" xfId="13941" xr:uid="{00000000-0005-0000-0000-0000589E0000}"/>
    <cellStyle name="Normal 50 3 2 2 2" xfId="32901" xr:uid="{00000000-0005-0000-0000-0000599E0000}"/>
    <cellStyle name="Normal 50 3 2 2 3" xfId="51365" xr:uid="{00000000-0005-0000-0000-00005A9E0000}"/>
    <cellStyle name="Normal 50 3 2 3" xfId="20093" xr:uid="{00000000-0005-0000-0000-00005B9E0000}"/>
    <cellStyle name="Normal 50 3 2 3 2" xfId="39053" xr:uid="{00000000-0005-0000-0000-00005C9E0000}"/>
    <cellStyle name="Normal 50 3 2 3 3" xfId="57517" xr:uid="{00000000-0005-0000-0000-00005D9E0000}"/>
    <cellStyle name="Normal 50 3 2 4" xfId="26748" xr:uid="{00000000-0005-0000-0000-00005E9E0000}"/>
    <cellStyle name="Normal 50 3 2 5" xfId="45212" xr:uid="{00000000-0005-0000-0000-00005F9E0000}"/>
    <cellStyle name="Normal 50 3 3" xfId="10875" xr:uid="{00000000-0005-0000-0000-0000609E0000}"/>
    <cellStyle name="Normal 50 3 3 2" xfId="29835" xr:uid="{00000000-0005-0000-0000-0000619E0000}"/>
    <cellStyle name="Normal 50 3 3 3" xfId="48299" xr:uid="{00000000-0005-0000-0000-0000629E0000}"/>
    <cellStyle name="Normal 50 3 4" xfId="17027" xr:uid="{00000000-0005-0000-0000-0000639E0000}"/>
    <cellStyle name="Normal 50 3 4 2" xfId="35987" xr:uid="{00000000-0005-0000-0000-0000649E0000}"/>
    <cellStyle name="Normal 50 3 4 3" xfId="54451" xr:uid="{00000000-0005-0000-0000-0000659E0000}"/>
    <cellStyle name="Normal 50 3 5" xfId="23682" xr:uid="{00000000-0005-0000-0000-0000669E0000}"/>
    <cellStyle name="Normal 50 3 6" xfId="42146" xr:uid="{00000000-0005-0000-0000-0000679E0000}"/>
    <cellStyle name="Normal 50 4" xfId="6214" xr:uid="{00000000-0005-0000-0000-0000689E0000}"/>
    <cellStyle name="Normal 50 4 2" xfId="12407" xr:uid="{00000000-0005-0000-0000-0000699E0000}"/>
    <cellStyle name="Normal 50 4 2 2" xfId="31367" xr:uid="{00000000-0005-0000-0000-00006A9E0000}"/>
    <cellStyle name="Normal 50 4 2 3" xfId="49831" xr:uid="{00000000-0005-0000-0000-00006B9E0000}"/>
    <cellStyle name="Normal 50 4 3" xfId="18559" xr:uid="{00000000-0005-0000-0000-00006C9E0000}"/>
    <cellStyle name="Normal 50 4 3 2" xfId="37519" xr:uid="{00000000-0005-0000-0000-00006D9E0000}"/>
    <cellStyle name="Normal 50 4 3 3" xfId="55983" xr:uid="{00000000-0005-0000-0000-00006E9E0000}"/>
    <cellStyle name="Normal 50 4 4" xfId="25214" xr:uid="{00000000-0005-0000-0000-00006F9E0000}"/>
    <cellStyle name="Normal 50 4 5" xfId="43678" xr:uid="{00000000-0005-0000-0000-0000709E0000}"/>
    <cellStyle name="Normal 50 5" xfId="9341" xr:uid="{00000000-0005-0000-0000-0000719E0000}"/>
    <cellStyle name="Normal 50 5 2" xfId="28301" xr:uid="{00000000-0005-0000-0000-0000729E0000}"/>
    <cellStyle name="Normal 50 5 3" xfId="46765" xr:uid="{00000000-0005-0000-0000-0000739E0000}"/>
    <cellStyle name="Normal 50 6" xfId="15493" xr:uid="{00000000-0005-0000-0000-0000749E0000}"/>
    <cellStyle name="Normal 50 6 2" xfId="34453" xr:uid="{00000000-0005-0000-0000-0000759E0000}"/>
    <cellStyle name="Normal 50 6 3" xfId="52917" xr:uid="{00000000-0005-0000-0000-0000769E0000}"/>
    <cellStyle name="Normal 50 7" xfId="22148" xr:uid="{00000000-0005-0000-0000-0000779E0000}"/>
    <cellStyle name="Normal 50 8" xfId="40609" xr:uid="{00000000-0005-0000-0000-0000789E0000}"/>
    <cellStyle name="Normal 51" xfId="3808" xr:uid="{00000000-0005-0000-0000-0000799E0000}"/>
    <cellStyle name="Normal 51 2" xfId="3819" xr:uid="{00000000-0005-0000-0000-00007A9E0000}"/>
    <cellStyle name="Normal 51 3" xfId="5404" xr:uid="{00000000-0005-0000-0000-00007B9E0000}"/>
    <cellStyle name="Normal 51 3 2" xfId="8489" xr:uid="{00000000-0005-0000-0000-00007C9E0000}"/>
    <cellStyle name="Normal 51 3 2 2" xfId="14681" xr:uid="{00000000-0005-0000-0000-00007D9E0000}"/>
    <cellStyle name="Normal 51 3 2 2 2" xfId="33641" xr:uid="{00000000-0005-0000-0000-00007E9E0000}"/>
    <cellStyle name="Normal 51 3 2 2 3" xfId="52105" xr:uid="{00000000-0005-0000-0000-00007F9E0000}"/>
    <cellStyle name="Normal 51 3 2 3" xfId="20833" xr:uid="{00000000-0005-0000-0000-0000809E0000}"/>
    <cellStyle name="Normal 51 3 2 3 2" xfId="39793" xr:uid="{00000000-0005-0000-0000-0000819E0000}"/>
    <cellStyle name="Normal 51 3 2 3 3" xfId="58257" xr:uid="{00000000-0005-0000-0000-0000829E0000}"/>
    <cellStyle name="Normal 51 3 2 4" xfId="27488" xr:uid="{00000000-0005-0000-0000-0000839E0000}"/>
    <cellStyle name="Normal 51 3 2 5" xfId="45952" xr:uid="{00000000-0005-0000-0000-0000849E0000}"/>
    <cellStyle name="Normal 51 3 3" xfId="11615" xr:uid="{00000000-0005-0000-0000-0000859E0000}"/>
    <cellStyle name="Normal 51 3 3 2" xfId="30575" xr:uid="{00000000-0005-0000-0000-0000869E0000}"/>
    <cellStyle name="Normal 51 3 3 3" xfId="49039" xr:uid="{00000000-0005-0000-0000-0000879E0000}"/>
    <cellStyle name="Normal 51 3 4" xfId="17767" xr:uid="{00000000-0005-0000-0000-0000889E0000}"/>
    <cellStyle name="Normal 51 3 4 2" xfId="36727" xr:uid="{00000000-0005-0000-0000-0000899E0000}"/>
    <cellStyle name="Normal 51 3 4 3" xfId="55191" xr:uid="{00000000-0005-0000-0000-00008A9E0000}"/>
    <cellStyle name="Normal 51 3 5" xfId="24422" xr:uid="{00000000-0005-0000-0000-00008B9E0000}"/>
    <cellStyle name="Normal 51 3 6" xfId="42886" xr:uid="{00000000-0005-0000-0000-00008C9E0000}"/>
    <cellStyle name="Normal 51 4" xfId="6954" xr:uid="{00000000-0005-0000-0000-00008D9E0000}"/>
    <cellStyle name="Normal 51 4 2" xfId="13147" xr:uid="{00000000-0005-0000-0000-00008E9E0000}"/>
    <cellStyle name="Normal 51 4 2 2" xfId="32107" xr:uid="{00000000-0005-0000-0000-00008F9E0000}"/>
    <cellStyle name="Normal 51 4 2 3" xfId="50571" xr:uid="{00000000-0005-0000-0000-0000909E0000}"/>
    <cellStyle name="Normal 51 4 3" xfId="19299" xr:uid="{00000000-0005-0000-0000-0000919E0000}"/>
    <cellStyle name="Normal 51 4 3 2" xfId="38259" xr:uid="{00000000-0005-0000-0000-0000929E0000}"/>
    <cellStyle name="Normal 51 4 3 3" xfId="56723" xr:uid="{00000000-0005-0000-0000-0000939E0000}"/>
    <cellStyle name="Normal 51 4 4" xfId="25954" xr:uid="{00000000-0005-0000-0000-0000949E0000}"/>
    <cellStyle name="Normal 51 4 5" xfId="44418" xr:uid="{00000000-0005-0000-0000-0000959E0000}"/>
    <cellStyle name="Normal 51 5" xfId="10081" xr:uid="{00000000-0005-0000-0000-0000969E0000}"/>
    <cellStyle name="Normal 51 5 2" xfId="29041" xr:uid="{00000000-0005-0000-0000-0000979E0000}"/>
    <cellStyle name="Normal 51 5 3" xfId="47505" xr:uid="{00000000-0005-0000-0000-0000989E0000}"/>
    <cellStyle name="Normal 51 6" xfId="16233" xr:uid="{00000000-0005-0000-0000-0000999E0000}"/>
    <cellStyle name="Normal 51 6 2" xfId="35193" xr:uid="{00000000-0005-0000-0000-00009A9E0000}"/>
    <cellStyle name="Normal 51 6 3" xfId="53657" xr:uid="{00000000-0005-0000-0000-00009B9E0000}"/>
    <cellStyle name="Normal 51 7" xfId="22888" xr:uid="{00000000-0005-0000-0000-00009C9E0000}"/>
    <cellStyle name="Normal 51 8" xfId="41352" xr:uid="{00000000-0005-0000-0000-00009D9E0000}"/>
    <cellStyle name="Normal 52" xfId="4621" xr:uid="{00000000-0005-0000-0000-00009E9E0000}"/>
    <cellStyle name="Normal 52 2" xfId="7723" xr:uid="{00000000-0005-0000-0000-00009F9E0000}"/>
    <cellStyle name="Normal 52 2 2" xfId="13916" xr:uid="{00000000-0005-0000-0000-0000A09E0000}"/>
    <cellStyle name="Normal 52 2 2 2" xfId="32876" xr:uid="{00000000-0005-0000-0000-0000A19E0000}"/>
    <cellStyle name="Normal 52 2 2 3" xfId="51340" xr:uid="{00000000-0005-0000-0000-0000A29E0000}"/>
    <cellStyle name="Normal 52 2 3" xfId="20068" xr:uid="{00000000-0005-0000-0000-0000A39E0000}"/>
    <cellStyle name="Normal 52 2 3 2" xfId="39028" xr:uid="{00000000-0005-0000-0000-0000A49E0000}"/>
    <cellStyle name="Normal 52 2 3 3" xfId="57492" xr:uid="{00000000-0005-0000-0000-0000A59E0000}"/>
    <cellStyle name="Normal 52 2 4" xfId="26723" xr:uid="{00000000-0005-0000-0000-0000A69E0000}"/>
    <cellStyle name="Normal 52 2 5" xfId="45187" xr:uid="{00000000-0005-0000-0000-0000A79E0000}"/>
    <cellStyle name="Normal 52 3" xfId="10850" xr:uid="{00000000-0005-0000-0000-0000A89E0000}"/>
    <cellStyle name="Normal 52 3 2" xfId="29810" xr:uid="{00000000-0005-0000-0000-0000A99E0000}"/>
    <cellStyle name="Normal 52 3 3" xfId="48274" xr:uid="{00000000-0005-0000-0000-0000AA9E0000}"/>
    <cellStyle name="Normal 52 4" xfId="17002" xr:uid="{00000000-0005-0000-0000-0000AB9E0000}"/>
    <cellStyle name="Normal 52 4 2" xfId="35962" xr:uid="{00000000-0005-0000-0000-0000AC9E0000}"/>
    <cellStyle name="Normal 52 4 3" xfId="54426" xr:uid="{00000000-0005-0000-0000-0000AD9E0000}"/>
    <cellStyle name="Normal 52 5" xfId="23657" xr:uid="{00000000-0005-0000-0000-0000AE9E0000}"/>
    <cellStyle name="Normal 52 6" xfId="42121" xr:uid="{00000000-0005-0000-0000-0000AF9E0000}"/>
    <cellStyle name="Normal 53" xfId="6185" xr:uid="{00000000-0005-0000-0000-0000B09E0000}"/>
    <cellStyle name="Normal 54" xfId="6184" xr:uid="{00000000-0005-0000-0000-0000B19E0000}"/>
    <cellStyle name="Normal 54 2" xfId="12384" xr:uid="{00000000-0005-0000-0000-0000B29E0000}"/>
    <cellStyle name="Normal 54 2 2" xfId="31344" xr:uid="{00000000-0005-0000-0000-0000B39E0000}"/>
    <cellStyle name="Normal 54 2 3" xfId="49808" xr:uid="{00000000-0005-0000-0000-0000B49E0000}"/>
    <cellStyle name="Normal 54 3" xfId="18536" xr:uid="{00000000-0005-0000-0000-0000B59E0000}"/>
    <cellStyle name="Normal 54 3 2" xfId="37496" xr:uid="{00000000-0005-0000-0000-0000B69E0000}"/>
    <cellStyle name="Normal 54 3 3" xfId="55960" xr:uid="{00000000-0005-0000-0000-0000B79E0000}"/>
    <cellStyle name="Normal 54 4" xfId="25191" xr:uid="{00000000-0005-0000-0000-0000B89E0000}"/>
    <cellStyle name="Normal 54 5" xfId="43655" xr:uid="{00000000-0005-0000-0000-0000B99E0000}"/>
    <cellStyle name="Normal 55" xfId="9261" xr:uid="{00000000-0005-0000-0000-0000BA9E0000}"/>
    <cellStyle name="Normal 56" xfId="9312" xr:uid="{00000000-0005-0000-0000-0000BB9E0000}"/>
    <cellStyle name="Normal 57" xfId="9311" xr:uid="{00000000-0005-0000-0000-0000BC9E0000}"/>
    <cellStyle name="Normal 57 2" xfId="28278" xr:uid="{00000000-0005-0000-0000-0000BD9E0000}"/>
    <cellStyle name="Normal 57 3" xfId="46742" xr:uid="{00000000-0005-0000-0000-0000BE9E0000}"/>
    <cellStyle name="Normal 58" xfId="356" xr:uid="{00000000-0005-0000-0000-0000BF9E0000}"/>
    <cellStyle name="Normal 59" xfId="301" xr:uid="{00000000-0005-0000-0000-0000C09E0000}"/>
    <cellStyle name="Normal 6" xfId="15" xr:uid="{00000000-0005-0000-0000-0000C19E0000}"/>
    <cellStyle name="Normal 6 2" xfId="118" xr:uid="{00000000-0005-0000-0000-0000C29E0000}"/>
    <cellStyle name="Normal 6 2 2" xfId="3162" xr:uid="{00000000-0005-0000-0000-0000C39E0000}"/>
    <cellStyle name="Normal 6 3" xfId="3163" xr:uid="{00000000-0005-0000-0000-0000C49E0000}"/>
    <cellStyle name="Normal 6 4" xfId="3164" xr:uid="{00000000-0005-0000-0000-0000C59E0000}"/>
    <cellStyle name="Normal 6 5" xfId="3165" xr:uid="{00000000-0005-0000-0000-0000C69E0000}"/>
    <cellStyle name="Normal 6 5 2" xfId="3166" xr:uid="{00000000-0005-0000-0000-0000C79E0000}"/>
    <cellStyle name="Normal 6 6" xfId="3167" xr:uid="{00000000-0005-0000-0000-0000C89E0000}"/>
    <cellStyle name="Normal 6 6 2" xfId="3168" xr:uid="{00000000-0005-0000-0000-0000C99E0000}"/>
    <cellStyle name="Normal 6 7" xfId="3706" xr:uid="{00000000-0005-0000-0000-0000CA9E0000}"/>
    <cellStyle name="Normal 6 8" xfId="3161" xr:uid="{00000000-0005-0000-0000-0000CB9E0000}"/>
    <cellStyle name="Normal 6 9" xfId="381" xr:uid="{00000000-0005-0000-0000-0000CC9E0000}"/>
    <cellStyle name="Normal 60" xfId="21688" xr:uid="{00000000-0005-0000-0000-0000CD9E0000}"/>
    <cellStyle name="Normal 61" xfId="21813" xr:uid="{00000000-0005-0000-0000-0000CE9E0000}"/>
    <cellStyle name="Normal 62" xfId="21840" xr:uid="{00000000-0005-0000-0000-0000CF9E0000}"/>
    <cellStyle name="Normal 63" xfId="21796" xr:uid="{00000000-0005-0000-0000-0000D09E0000}"/>
    <cellStyle name="Normal 63 2" xfId="59105" xr:uid="{00000000-0005-0000-0000-0000D19E0000}"/>
    <cellStyle name="Normal 64" xfId="21640" xr:uid="{00000000-0005-0000-0000-0000D29E0000}"/>
    <cellStyle name="Normal 65" xfId="21996" xr:uid="{00000000-0005-0000-0000-0000D39E0000}"/>
    <cellStyle name="Normal 66" xfId="21667" xr:uid="{00000000-0005-0000-0000-0000D49E0000}"/>
    <cellStyle name="Normal 67" xfId="21791" xr:uid="{00000000-0005-0000-0000-0000D59E0000}"/>
    <cellStyle name="Normal 68" xfId="21731" xr:uid="{00000000-0005-0000-0000-0000D69E0000}"/>
    <cellStyle name="Normal 69" xfId="21703" xr:uid="{00000000-0005-0000-0000-0000D79E0000}"/>
    <cellStyle name="Normal 7" xfId="24" xr:uid="{00000000-0005-0000-0000-0000D89E0000}"/>
    <cellStyle name="Normal 7 10" xfId="3170" xr:uid="{00000000-0005-0000-0000-0000D99E0000}"/>
    <cellStyle name="Normal 7 10 2" xfId="4308" xr:uid="{00000000-0005-0000-0000-0000DA9E0000}"/>
    <cellStyle name="Normal 7 10 2 2" xfId="5927" xr:uid="{00000000-0005-0000-0000-0000DB9E0000}"/>
    <cellStyle name="Normal 7 10 2 2 2" xfId="9012" xr:uid="{00000000-0005-0000-0000-0000DC9E0000}"/>
    <cellStyle name="Normal 7 10 2 2 2 2" xfId="15204" xr:uid="{00000000-0005-0000-0000-0000DD9E0000}"/>
    <cellStyle name="Normal 7 10 2 2 2 2 2" xfId="34164" xr:uid="{00000000-0005-0000-0000-0000DE9E0000}"/>
    <cellStyle name="Normal 7 10 2 2 2 2 3" xfId="52628" xr:uid="{00000000-0005-0000-0000-0000DF9E0000}"/>
    <cellStyle name="Normal 7 10 2 2 2 3" xfId="21356" xr:uid="{00000000-0005-0000-0000-0000E09E0000}"/>
    <cellStyle name="Normal 7 10 2 2 2 3 2" xfId="40316" xr:uid="{00000000-0005-0000-0000-0000E19E0000}"/>
    <cellStyle name="Normal 7 10 2 2 2 3 3" xfId="58780" xr:uid="{00000000-0005-0000-0000-0000E29E0000}"/>
    <cellStyle name="Normal 7 10 2 2 2 4" xfId="28011" xr:uid="{00000000-0005-0000-0000-0000E39E0000}"/>
    <cellStyle name="Normal 7 10 2 2 2 5" xfId="46475" xr:uid="{00000000-0005-0000-0000-0000E49E0000}"/>
    <cellStyle name="Normal 7 10 2 2 3" xfId="12138" xr:uid="{00000000-0005-0000-0000-0000E59E0000}"/>
    <cellStyle name="Normal 7 10 2 2 3 2" xfId="31098" xr:uid="{00000000-0005-0000-0000-0000E69E0000}"/>
    <cellStyle name="Normal 7 10 2 2 3 3" xfId="49562" xr:uid="{00000000-0005-0000-0000-0000E79E0000}"/>
    <cellStyle name="Normal 7 10 2 2 4" xfId="18290" xr:uid="{00000000-0005-0000-0000-0000E89E0000}"/>
    <cellStyle name="Normal 7 10 2 2 4 2" xfId="37250" xr:uid="{00000000-0005-0000-0000-0000E99E0000}"/>
    <cellStyle name="Normal 7 10 2 2 4 3" xfId="55714" xr:uid="{00000000-0005-0000-0000-0000EA9E0000}"/>
    <cellStyle name="Normal 7 10 2 2 5" xfId="24945" xr:uid="{00000000-0005-0000-0000-0000EB9E0000}"/>
    <cellStyle name="Normal 7 10 2 2 6" xfId="43409" xr:uid="{00000000-0005-0000-0000-0000EC9E0000}"/>
    <cellStyle name="Normal 7 10 2 3" xfId="7477" xr:uid="{00000000-0005-0000-0000-0000ED9E0000}"/>
    <cellStyle name="Normal 7 10 2 3 2" xfId="13670" xr:uid="{00000000-0005-0000-0000-0000EE9E0000}"/>
    <cellStyle name="Normal 7 10 2 3 2 2" xfId="32630" xr:uid="{00000000-0005-0000-0000-0000EF9E0000}"/>
    <cellStyle name="Normal 7 10 2 3 2 3" xfId="51094" xr:uid="{00000000-0005-0000-0000-0000F09E0000}"/>
    <cellStyle name="Normal 7 10 2 3 3" xfId="19822" xr:uid="{00000000-0005-0000-0000-0000F19E0000}"/>
    <cellStyle name="Normal 7 10 2 3 3 2" xfId="38782" xr:uid="{00000000-0005-0000-0000-0000F29E0000}"/>
    <cellStyle name="Normal 7 10 2 3 3 3" xfId="57246" xr:uid="{00000000-0005-0000-0000-0000F39E0000}"/>
    <cellStyle name="Normal 7 10 2 3 4" xfId="26477" xr:uid="{00000000-0005-0000-0000-0000F49E0000}"/>
    <cellStyle name="Normal 7 10 2 3 5" xfId="44941" xr:uid="{00000000-0005-0000-0000-0000F59E0000}"/>
    <cellStyle name="Normal 7 10 2 4" xfId="10604" xr:uid="{00000000-0005-0000-0000-0000F69E0000}"/>
    <cellStyle name="Normal 7 10 2 4 2" xfId="29564" xr:uid="{00000000-0005-0000-0000-0000F79E0000}"/>
    <cellStyle name="Normal 7 10 2 4 3" xfId="48028" xr:uid="{00000000-0005-0000-0000-0000F89E0000}"/>
    <cellStyle name="Normal 7 10 2 5" xfId="16756" xr:uid="{00000000-0005-0000-0000-0000F99E0000}"/>
    <cellStyle name="Normal 7 10 2 5 2" xfId="35716" xr:uid="{00000000-0005-0000-0000-0000FA9E0000}"/>
    <cellStyle name="Normal 7 10 2 5 3" xfId="54180" xr:uid="{00000000-0005-0000-0000-0000FB9E0000}"/>
    <cellStyle name="Normal 7 10 2 6" xfId="23411" xr:uid="{00000000-0005-0000-0000-0000FC9E0000}"/>
    <cellStyle name="Normal 7 10 2 7" xfId="41875" xr:uid="{00000000-0005-0000-0000-0000FD9E0000}"/>
    <cellStyle name="Normal 7 10 3" xfId="5145" xr:uid="{00000000-0005-0000-0000-0000FE9E0000}"/>
    <cellStyle name="Normal 7 10 3 2" xfId="8243" xr:uid="{00000000-0005-0000-0000-0000FF9E0000}"/>
    <cellStyle name="Normal 7 10 3 2 2" xfId="14435" xr:uid="{00000000-0005-0000-0000-0000009F0000}"/>
    <cellStyle name="Normal 7 10 3 2 2 2" xfId="33395" xr:uid="{00000000-0005-0000-0000-0000019F0000}"/>
    <cellStyle name="Normal 7 10 3 2 2 3" xfId="51859" xr:uid="{00000000-0005-0000-0000-0000029F0000}"/>
    <cellStyle name="Normal 7 10 3 2 3" xfId="20587" xr:uid="{00000000-0005-0000-0000-0000039F0000}"/>
    <cellStyle name="Normal 7 10 3 2 3 2" xfId="39547" xr:uid="{00000000-0005-0000-0000-0000049F0000}"/>
    <cellStyle name="Normal 7 10 3 2 3 3" xfId="58011" xr:uid="{00000000-0005-0000-0000-0000059F0000}"/>
    <cellStyle name="Normal 7 10 3 2 4" xfId="27242" xr:uid="{00000000-0005-0000-0000-0000069F0000}"/>
    <cellStyle name="Normal 7 10 3 2 5" xfId="45706" xr:uid="{00000000-0005-0000-0000-0000079F0000}"/>
    <cellStyle name="Normal 7 10 3 3" xfId="11369" xr:uid="{00000000-0005-0000-0000-0000089F0000}"/>
    <cellStyle name="Normal 7 10 3 3 2" xfId="30329" xr:uid="{00000000-0005-0000-0000-0000099F0000}"/>
    <cellStyle name="Normal 7 10 3 3 3" xfId="48793" xr:uid="{00000000-0005-0000-0000-00000A9F0000}"/>
    <cellStyle name="Normal 7 10 3 4" xfId="17521" xr:uid="{00000000-0005-0000-0000-00000B9F0000}"/>
    <cellStyle name="Normal 7 10 3 4 2" xfId="36481" xr:uid="{00000000-0005-0000-0000-00000C9F0000}"/>
    <cellStyle name="Normal 7 10 3 4 3" xfId="54945" xr:uid="{00000000-0005-0000-0000-00000D9F0000}"/>
    <cellStyle name="Normal 7 10 3 5" xfId="24176" xr:uid="{00000000-0005-0000-0000-00000E9F0000}"/>
    <cellStyle name="Normal 7 10 3 6" xfId="42640" xr:uid="{00000000-0005-0000-0000-00000F9F0000}"/>
    <cellStyle name="Normal 7 10 4" xfId="6708" xr:uid="{00000000-0005-0000-0000-0000109F0000}"/>
    <cellStyle name="Normal 7 10 4 2" xfId="12901" xr:uid="{00000000-0005-0000-0000-0000119F0000}"/>
    <cellStyle name="Normal 7 10 4 2 2" xfId="31861" xr:uid="{00000000-0005-0000-0000-0000129F0000}"/>
    <cellStyle name="Normal 7 10 4 2 3" xfId="50325" xr:uid="{00000000-0005-0000-0000-0000139F0000}"/>
    <cellStyle name="Normal 7 10 4 3" xfId="19053" xr:uid="{00000000-0005-0000-0000-0000149F0000}"/>
    <cellStyle name="Normal 7 10 4 3 2" xfId="38013" xr:uid="{00000000-0005-0000-0000-0000159F0000}"/>
    <cellStyle name="Normal 7 10 4 3 3" xfId="56477" xr:uid="{00000000-0005-0000-0000-0000169F0000}"/>
    <cellStyle name="Normal 7 10 4 4" xfId="25708" xr:uid="{00000000-0005-0000-0000-0000179F0000}"/>
    <cellStyle name="Normal 7 10 4 5" xfId="44172" xr:uid="{00000000-0005-0000-0000-0000189F0000}"/>
    <cellStyle name="Normal 7 10 5" xfId="9835" xr:uid="{00000000-0005-0000-0000-0000199F0000}"/>
    <cellStyle name="Normal 7 10 5 2" xfId="28795" xr:uid="{00000000-0005-0000-0000-00001A9F0000}"/>
    <cellStyle name="Normal 7 10 5 3" xfId="47259" xr:uid="{00000000-0005-0000-0000-00001B9F0000}"/>
    <cellStyle name="Normal 7 10 6" xfId="15987" xr:uid="{00000000-0005-0000-0000-00001C9F0000}"/>
    <cellStyle name="Normal 7 10 6 2" xfId="34947" xr:uid="{00000000-0005-0000-0000-00001D9F0000}"/>
    <cellStyle name="Normal 7 10 6 3" xfId="53411" xr:uid="{00000000-0005-0000-0000-00001E9F0000}"/>
    <cellStyle name="Normal 7 10 7" xfId="22642" xr:uid="{00000000-0005-0000-0000-00001F9F0000}"/>
    <cellStyle name="Normal 7 10 8" xfId="41106" xr:uid="{00000000-0005-0000-0000-0000209F0000}"/>
    <cellStyle name="Normal 7 11" xfId="3171" xr:uid="{00000000-0005-0000-0000-0000219F0000}"/>
    <cellStyle name="Normal 7 11 2" xfId="4309" xr:uid="{00000000-0005-0000-0000-0000229F0000}"/>
    <cellStyle name="Normal 7 11 2 2" xfId="5928" xr:uid="{00000000-0005-0000-0000-0000239F0000}"/>
    <cellStyle name="Normal 7 11 2 2 2" xfId="9013" xr:uid="{00000000-0005-0000-0000-0000249F0000}"/>
    <cellStyle name="Normal 7 11 2 2 2 2" xfId="15205" xr:uid="{00000000-0005-0000-0000-0000259F0000}"/>
    <cellStyle name="Normal 7 11 2 2 2 2 2" xfId="34165" xr:uid="{00000000-0005-0000-0000-0000269F0000}"/>
    <cellStyle name="Normal 7 11 2 2 2 2 3" xfId="52629" xr:uid="{00000000-0005-0000-0000-0000279F0000}"/>
    <cellStyle name="Normal 7 11 2 2 2 3" xfId="21357" xr:uid="{00000000-0005-0000-0000-0000289F0000}"/>
    <cellStyle name="Normal 7 11 2 2 2 3 2" xfId="40317" xr:uid="{00000000-0005-0000-0000-0000299F0000}"/>
    <cellStyle name="Normal 7 11 2 2 2 3 3" xfId="58781" xr:uid="{00000000-0005-0000-0000-00002A9F0000}"/>
    <cellStyle name="Normal 7 11 2 2 2 4" xfId="28012" xr:uid="{00000000-0005-0000-0000-00002B9F0000}"/>
    <cellStyle name="Normal 7 11 2 2 2 5" xfId="46476" xr:uid="{00000000-0005-0000-0000-00002C9F0000}"/>
    <cellStyle name="Normal 7 11 2 2 3" xfId="12139" xr:uid="{00000000-0005-0000-0000-00002D9F0000}"/>
    <cellStyle name="Normal 7 11 2 2 3 2" xfId="31099" xr:uid="{00000000-0005-0000-0000-00002E9F0000}"/>
    <cellStyle name="Normal 7 11 2 2 3 3" xfId="49563" xr:uid="{00000000-0005-0000-0000-00002F9F0000}"/>
    <cellStyle name="Normal 7 11 2 2 4" xfId="18291" xr:uid="{00000000-0005-0000-0000-0000309F0000}"/>
    <cellStyle name="Normal 7 11 2 2 4 2" xfId="37251" xr:uid="{00000000-0005-0000-0000-0000319F0000}"/>
    <cellStyle name="Normal 7 11 2 2 4 3" xfId="55715" xr:uid="{00000000-0005-0000-0000-0000329F0000}"/>
    <cellStyle name="Normal 7 11 2 2 5" xfId="24946" xr:uid="{00000000-0005-0000-0000-0000339F0000}"/>
    <cellStyle name="Normal 7 11 2 2 6" xfId="43410" xr:uid="{00000000-0005-0000-0000-0000349F0000}"/>
    <cellStyle name="Normal 7 11 2 3" xfId="7478" xr:uid="{00000000-0005-0000-0000-0000359F0000}"/>
    <cellStyle name="Normal 7 11 2 3 2" xfId="13671" xr:uid="{00000000-0005-0000-0000-0000369F0000}"/>
    <cellStyle name="Normal 7 11 2 3 2 2" xfId="32631" xr:uid="{00000000-0005-0000-0000-0000379F0000}"/>
    <cellStyle name="Normal 7 11 2 3 2 3" xfId="51095" xr:uid="{00000000-0005-0000-0000-0000389F0000}"/>
    <cellStyle name="Normal 7 11 2 3 3" xfId="19823" xr:uid="{00000000-0005-0000-0000-0000399F0000}"/>
    <cellStyle name="Normal 7 11 2 3 3 2" xfId="38783" xr:uid="{00000000-0005-0000-0000-00003A9F0000}"/>
    <cellStyle name="Normal 7 11 2 3 3 3" xfId="57247" xr:uid="{00000000-0005-0000-0000-00003B9F0000}"/>
    <cellStyle name="Normal 7 11 2 3 4" xfId="26478" xr:uid="{00000000-0005-0000-0000-00003C9F0000}"/>
    <cellStyle name="Normal 7 11 2 3 5" xfId="44942" xr:uid="{00000000-0005-0000-0000-00003D9F0000}"/>
    <cellStyle name="Normal 7 11 2 4" xfId="10605" xr:uid="{00000000-0005-0000-0000-00003E9F0000}"/>
    <cellStyle name="Normal 7 11 2 4 2" xfId="29565" xr:uid="{00000000-0005-0000-0000-00003F9F0000}"/>
    <cellStyle name="Normal 7 11 2 4 3" xfId="48029" xr:uid="{00000000-0005-0000-0000-0000409F0000}"/>
    <cellStyle name="Normal 7 11 2 5" xfId="16757" xr:uid="{00000000-0005-0000-0000-0000419F0000}"/>
    <cellStyle name="Normal 7 11 2 5 2" xfId="35717" xr:uid="{00000000-0005-0000-0000-0000429F0000}"/>
    <cellStyle name="Normal 7 11 2 5 3" xfId="54181" xr:uid="{00000000-0005-0000-0000-0000439F0000}"/>
    <cellStyle name="Normal 7 11 2 6" xfId="23412" xr:uid="{00000000-0005-0000-0000-0000449F0000}"/>
    <cellStyle name="Normal 7 11 2 7" xfId="41876" xr:uid="{00000000-0005-0000-0000-0000459F0000}"/>
    <cellStyle name="Normal 7 11 3" xfId="5146" xr:uid="{00000000-0005-0000-0000-0000469F0000}"/>
    <cellStyle name="Normal 7 11 3 2" xfId="8244" xr:uid="{00000000-0005-0000-0000-0000479F0000}"/>
    <cellStyle name="Normal 7 11 3 2 2" xfId="14436" xr:uid="{00000000-0005-0000-0000-0000489F0000}"/>
    <cellStyle name="Normal 7 11 3 2 2 2" xfId="33396" xr:uid="{00000000-0005-0000-0000-0000499F0000}"/>
    <cellStyle name="Normal 7 11 3 2 2 3" xfId="51860" xr:uid="{00000000-0005-0000-0000-00004A9F0000}"/>
    <cellStyle name="Normal 7 11 3 2 3" xfId="20588" xr:uid="{00000000-0005-0000-0000-00004B9F0000}"/>
    <cellStyle name="Normal 7 11 3 2 3 2" xfId="39548" xr:uid="{00000000-0005-0000-0000-00004C9F0000}"/>
    <cellStyle name="Normal 7 11 3 2 3 3" xfId="58012" xr:uid="{00000000-0005-0000-0000-00004D9F0000}"/>
    <cellStyle name="Normal 7 11 3 2 4" xfId="27243" xr:uid="{00000000-0005-0000-0000-00004E9F0000}"/>
    <cellStyle name="Normal 7 11 3 2 5" xfId="45707" xr:uid="{00000000-0005-0000-0000-00004F9F0000}"/>
    <cellStyle name="Normal 7 11 3 3" xfId="11370" xr:uid="{00000000-0005-0000-0000-0000509F0000}"/>
    <cellStyle name="Normal 7 11 3 3 2" xfId="30330" xr:uid="{00000000-0005-0000-0000-0000519F0000}"/>
    <cellStyle name="Normal 7 11 3 3 3" xfId="48794" xr:uid="{00000000-0005-0000-0000-0000529F0000}"/>
    <cellStyle name="Normal 7 11 3 4" xfId="17522" xr:uid="{00000000-0005-0000-0000-0000539F0000}"/>
    <cellStyle name="Normal 7 11 3 4 2" xfId="36482" xr:uid="{00000000-0005-0000-0000-0000549F0000}"/>
    <cellStyle name="Normal 7 11 3 4 3" xfId="54946" xr:uid="{00000000-0005-0000-0000-0000559F0000}"/>
    <cellStyle name="Normal 7 11 3 5" xfId="24177" xr:uid="{00000000-0005-0000-0000-0000569F0000}"/>
    <cellStyle name="Normal 7 11 3 6" xfId="42641" xr:uid="{00000000-0005-0000-0000-0000579F0000}"/>
    <cellStyle name="Normal 7 11 4" xfId="6709" xr:uid="{00000000-0005-0000-0000-0000589F0000}"/>
    <cellStyle name="Normal 7 11 4 2" xfId="12902" xr:uid="{00000000-0005-0000-0000-0000599F0000}"/>
    <cellStyle name="Normal 7 11 4 2 2" xfId="31862" xr:uid="{00000000-0005-0000-0000-00005A9F0000}"/>
    <cellStyle name="Normal 7 11 4 2 3" xfId="50326" xr:uid="{00000000-0005-0000-0000-00005B9F0000}"/>
    <cellStyle name="Normal 7 11 4 3" xfId="19054" xr:uid="{00000000-0005-0000-0000-00005C9F0000}"/>
    <cellStyle name="Normal 7 11 4 3 2" xfId="38014" xr:uid="{00000000-0005-0000-0000-00005D9F0000}"/>
    <cellStyle name="Normal 7 11 4 3 3" xfId="56478" xr:uid="{00000000-0005-0000-0000-00005E9F0000}"/>
    <cellStyle name="Normal 7 11 4 4" xfId="25709" xr:uid="{00000000-0005-0000-0000-00005F9F0000}"/>
    <cellStyle name="Normal 7 11 4 5" xfId="44173" xr:uid="{00000000-0005-0000-0000-0000609F0000}"/>
    <cellStyle name="Normal 7 11 5" xfId="9836" xr:uid="{00000000-0005-0000-0000-0000619F0000}"/>
    <cellStyle name="Normal 7 11 5 2" xfId="28796" xr:uid="{00000000-0005-0000-0000-0000629F0000}"/>
    <cellStyle name="Normal 7 11 5 3" xfId="47260" xr:uid="{00000000-0005-0000-0000-0000639F0000}"/>
    <cellStyle name="Normal 7 11 6" xfId="15988" xr:uid="{00000000-0005-0000-0000-0000649F0000}"/>
    <cellStyle name="Normal 7 11 6 2" xfId="34948" xr:uid="{00000000-0005-0000-0000-0000659F0000}"/>
    <cellStyle name="Normal 7 11 6 3" xfId="53412" xr:uid="{00000000-0005-0000-0000-0000669F0000}"/>
    <cellStyle name="Normal 7 11 7" xfId="22643" xr:uid="{00000000-0005-0000-0000-0000679F0000}"/>
    <cellStyle name="Normal 7 11 8" xfId="41107" xr:uid="{00000000-0005-0000-0000-0000689F0000}"/>
    <cellStyle name="Normal 7 12" xfId="3172" xr:uid="{00000000-0005-0000-0000-0000699F0000}"/>
    <cellStyle name="Normal 7 12 2" xfId="4310" xr:uid="{00000000-0005-0000-0000-00006A9F0000}"/>
    <cellStyle name="Normal 7 12 2 2" xfId="5929" xr:uid="{00000000-0005-0000-0000-00006B9F0000}"/>
    <cellStyle name="Normal 7 12 2 2 2" xfId="9014" xr:uid="{00000000-0005-0000-0000-00006C9F0000}"/>
    <cellStyle name="Normal 7 12 2 2 2 2" xfId="15206" xr:uid="{00000000-0005-0000-0000-00006D9F0000}"/>
    <cellStyle name="Normal 7 12 2 2 2 2 2" xfId="34166" xr:uid="{00000000-0005-0000-0000-00006E9F0000}"/>
    <cellStyle name="Normal 7 12 2 2 2 2 3" xfId="52630" xr:uid="{00000000-0005-0000-0000-00006F9F0000}"/>
    <cellStyle name="Normal 7 12 2 2 2 3" xfId="21358" xr:uid="{00000000-0005-0000-0000-0000709F0000}"/>
    <cellStyle name="Normal 7 12 2 2 2 3 2" xfId="40318" xr:uid="{00000000-0005-0000-0000-0000719F0000}"/>
    <cellStyle name="Normal 7 12 2 2 2 3 3" xfId="58782" xr:uid="{00000000-0005-0000-0000-0000729F0000}"/>
    <cellStyle name="Normal 7 12 2 2 2 4" xfId="28013" xr:uid="{00000000-0005-0000-0000-0000739F0000}"/>
    <cellStyle name="Normal 7 12 2 2 2 5" xfId="46477" xr:uid="{00000000-0005-0000-0000-0000749F0000}"/>
    <cellStyle name="Normal 7 12 2 2 3" xfId="12140" xr:uid="{00000000-0005-0000-0000-0000759F0000}"/>
    <cellStyle name="Normal 7 12 2 2 3 2" xfId="31100" xr:uid="{00000000-0005-0000-0000-0000769F0000}"/>
    <cellStyle name="Normal 7 12 2 2 3 3" xfId="49564" xr:uid="{00000000-0005-0000-0000-0000779F0000}"/>
    <cellStyle name="Normal 7 12 2 2 4" xfId="18292" xr:uid="{00000000-0005-0000-0000-0000789F0000}"/>
    <cellStyle name="Normal 7 12 2 2 4 2" xfId="37252" xr:uid="{00000000-0005-0000-0000-0000799F0000}"/>
    <cellStyle name="Normal 7 12 2 2 4 3" xfId="55716" xr:uid="{00000000-0005-0000-0000-00007A9F0000}"/>
    <cellStyle name="Normal 7 12 2 2 5" xfId="24947" xr:uid="{00000000-0005-0000-0000-00007B9F0000}"/>
    <cellStyle name="Normal 7 12 2 2 6" xfId="43411" xr:uid="{00000000-0005-0000-0000-00007C9F0000}"/>
    <cellStyle name="Normal 7 12 2 3" xfId="7479" xr:uid="{00000000-0005-0000-0000-00007D9F0000}"/>
    <cellStyle name="Normal 7 12 2 3 2" xfId="13672" xr:uid="{00000000-0005-0000-0000-00007E9F0000}"/>
    <cellStyle name="Normal 7 12 2 3 2 2" xfId="32632" xr:uid="{00000000-0005-0000-0000-00007F9F0000}"/>
    <cellStyle name="Normal 7 12 2 3 2 3" xfId="51096" xr:uid="{00000000-0005-0000-0000-0000809F0000}"/>
    <cellStyle name="Normal 7 12 2 3 3" xfId="19824" xr:uid="{00000000-0005-0000-0000-0000819F0000}"/>
    <cellStyle name="Normal 7 12 2 3 3 2" xfId="38784" xr:uid="{00000000-0005-0000-0000-0000829F0000}"/>
    <cellStyle name="Normal 7 12 2 3 3 3" xfId="57248" xr:uid="{00000000-0005-0000-0000-0000839F0000}"/>
    <cellStyle name="Normal 7 12 2 3 4" xfId="26479" xr:uid="{00000000-0005-0000-0000-0000849F0000}"/>
    <cellStyle name="Normal 7 12 2 3 5" xfId="44943" xr:uid="{00000000-0005-0000-0000-0000859F0000}"/>
    <cellStyle name="Normal 7 12 2 4" xfId="10606" xr:uid="{00000000-0005-0000-0000-0000869F0000}"/>
    <cellStyle name="Normal 7 12 2 4 2" xfId="29566" xr:uid="{00000000-0005-0000-0000-0000879F0000}"/>
    <cellStyle name="Normal 7 12 2 4 3" xfId="48030" xr:uid="{00000000-0005-0000-0000-0000889F0000}"/>
    <cellStyle name="Normal 7 12 2 5" xfId="16758" xr:uid="{00000000-0005-0000-0000-0000899F0000}"/>
    <cellStyle name="Normal 7 12 2 5 2" xfId="35718" xr:uid="{00000000-0005-0000-0000-00008A9F0000}"/>
    <cellStyle name="Normal 7 12 2 5 3" xfId="54182" xr:uid="{00000000-0005-0000-0000-00008B9F0000}"/>
    <cellStyle name="Normal 7 12 2 6" xfId="23413" xr:uid="{00000000-0005-0000-0000-00008C9F0000}"/>
    <cellStyle name="Normal 7 12 2 7" xfId="41877" xr:uid="{00000000-0005-0000-0000-00008D9F0000}"/>
    <cellStyle name="Normal 7 12 3" xfId="5147" xr:uid="{00000000-0005-0000-0000-00008E9F0000}"/>
    <cellStyle name="Normal 7 12 3 2" xfId="8245" xr:uid="{00000000-0005-0000-0000-00008F9F0000}"/>
    <cellStyle name="Normal 7 12 3 2 2" xfId="14437" xr:uid="{00000000-0005-0000-0000-0000909F0000}"/>
    <cellStyle name="Normal 7 12 3 2 2 2" xfId="33397" xr:uid="{00000000-0005-0000-0000-0000919F0000}"/>
    <cellStyle name="Normal 7 12 3 2 2 3" xfId="51861" xr:uid="{00000000-0005-0000-0000-0000929F0000}"/>
    <cellStyle name="Normal 7 12 3 2 3" xfId="20589" xr:uid="{00000000-0005-0000-0000-0000939F0000}"/>
    <cellStyle name="Normal 7 12 3 2 3 2" xfId="39549" xr:uid="{00000000-0005-0000-0000-0000949F0000}"/>
    <cellStyle name="Normal 7 12 3 2 3 3" xfId="58013" xr:uid="{00000000-0005-0000-0000-0000959F0000}"/>
    <cellStyle name="Normal 7 12 3 2 4" xfId="27244" xr:uid="{00000000-0005-0000-0000-0000969F0000}"/>
    <cellStyle name="Normal 7 12 3 2 5" xfId="45708" xr:uid="{00000000-0005-0000-0000-0000979F0000}"/>
    <cellStyle name="Normal 7 12 3 3" xfId="11371" xr:uid="{00000000-0005-0000-0000-0000989F0000}"/>
    <cellStyle name="Normal 7 12 3 3 2" xfId="30331" xr:uid="{00000000-0005-0000-0000-0000999F0000}"/>
    <cellStyle name="Normal 7 12 3 3 3" xfId="48795" xr:uid="{00000000-0005-0000-0000-00009A9F0000}"/>
    <cellStyle name="Normal 7 12 3 4" xfId="17523" xr:uid="{00000000-0005-0000-0000-00009B9F0000}"/>
    <cellStyle name="Normal 7 12 3 4 2" xfId="36483" xr:uid="{00000000-0005-0000-0000-00009C9F0000}"/>
    <cellStyle name="Normal 7 12 3 4 3" xfId="54947" xr:uid="{00000000-0005-0000-0000-00009D9F0000}"/>
    <cellStyle name="Normal 7 12 3 5" xfId="24178" xr:uid="{00000000-0005-0000-0000-00009E9F0000}"/>
    <cellStyle name="Normal 7 12 3 6" xfId="42642" xr:uid="{00000000-0005-0000-0000-00009F9F0000}"/>
    <cellStyle name="Normal 7 12 4" xfId="6710" xr:uid="{00000000-0005-0000-0000-0000A09F0000}"/>
    <cellStyle name="Normal 7 12 4 2" xfId="12903" xr:uid="{00000000-0005-0000-0000-0000A19F0000}"/>
    <cellStyle name="Normal 7 12 4 2 2" xfId="31863" xr:uid="{00000000-0005-0000-0000-0000A29F0000}"/>
    <cellStyle name="Normal 7 12 4 2 3" xfId="50327" xr:uid="{00000000-0005-0000-0000-0000A39F0000}"/>
    <cellStyle name="Normal 7 12 4 3" xfId="19055" xr:uid="{00000000-0005-0000-0000-0000A49F0000}"/>
    <cellStyle name="Normal 7 12 4 3 2" xfId="38015" xr:uid="{00000000-0005-0000-0000-0000A59F0000}"/>
    <cellStyle name="Normal 7 12 4 3 3" xfId="56479" xr:uid="{00000000-0005-0000-0000-0000A69F0000}"/>
    <cellStyle name="Normal 7 12 4 4" xfId="25710" xr:uid="{00000000-0005-0000-0000-0000A79F0000}"/>
    <cellStyle name="Normal 7 12 4 5" xfId="44174" xr:uid="{00000000-0005-0000-0000-0000A89F0000}"/>
    <cellStyle name="Normal 7 12 5" xfId="9837" xr:uid="{00000000-0005-0000-0000-0000A99F0000}"/>
    <cellStyle name="Normal 7 12 5 2" xfId="28797" xr:uid="{00000000-0005-0000-0000-0000AA9F0000}"/>
    <cellStyle name="Normal 7 12 5 3" xfId="47261" xr:uid="{00000000-0005-0000-0000-0000AB9F0000}"/>
    <cellStyle name="Normal 7 12 6" xfId="15989" xr:uid="{00000000-0005-0000-0000-0000AC9F0000}"/>
    <cellStyle name="Normal 7 12 6 2" xfId="34949" xr:uid="{00000000-0005-0000-0000-0000AD9F0000}"/>
    <cellStyle name="Normal 7 12 6 3" xfId="53413" xr:uid="{00000000-0005-0000-0000-0000AE9F0000}"/>
    <cellStyle name="Normal 7 12 7" xfId="22644" xr:uid="{00000000-0005-0000-0000-0000AF9F0000}"/>
    <cellStyle name="Normal 7 12 8" xfId="41108" xr:uid="{00000000-0005-0000-0000-0000B09F0000}"/>
    <cellStyle name="Normal 7 13" xfId="3173" xr:uid="{00000000-0005-0000-0000-0000B19F0000}"/>
    <cellStyle name="Normal 7 13 2" xfId="4311" xr:uid="{00000000-0005-0000-0000-0000B29F0000}"/>
    <cellStyle name="Normal 7 13 2 2" xfId="5930" xr:uid="{00000000-0005-0000-0000-0000B39F0000}"/>
    <cellStyle name="Normal 7 13 2 2 2" xfId="9015" xr:uid="{00000000-0005-0000-0000-0000B49F0000}"/>
    <cellStyle name="Normal 7 13 2 2 2 2" xfId="15207" xr:uid="{00000000-0005-0000-0000-0000B59F0000}"/>
    <cellStyle name="Normal 7 13 2 2 2 2 2" xfId="34167" xr:uid="{00000000-0005-0000-0000-0000B69F0000}"/>
    <cellStyle name="Normal 7 13 2 2 2 2 3" xfId="52631" xr:uid="{00000000-0005-0000-0000-0000B79F0000}"/>
    <cellStyle name="Normal 7 13 2 2 2 3" xfId="21359" xr:uid="{00000000-0005-0000-0000-0000B89F0000}"/>
    <cellStyle name="Normal 7 13 2 2 2 3 2" xfId="40319" xr:uid="{00000000-0005-0000-0000-0000B99F0000}"/>
    <cellStyle name="Normal 7 13 2 2 2 3 3" xfId="58783" xr:uid="{00000000-0005-0000-0000-0000BA9F0000}"/>
    <cellStyle name="Normal 7 13 2 2 2 4" xfId="28014" xr:uid="{00000000-0005-0000-0000-0000BB9F0000}"/>
    <cellStyle name="Normal 7 13 2 2 2 5" xfId="46478" xr:uid="{00000000-0005-0000-0000-0000BC9F0000}"/>
    <cellStyle name="Normal 7 13 2 2 3" xfId="12141" xr:uid="{00000000-0005-0000-0000-0000BD9F0000}"/>
    <cellStyle name="Normal 7 13 2 2 3 2" xfId="31101" xr:uid="{00000000-0005-0000-0000-0000BE9F0000}"/>
    <cellStyle name="Normal 7 13 2 2 3 3" xfId="49565" xr:uid="{00000000-0005-0000-0000-0000BF9F0000}"/>
    <cellStyle name="Normal 7 13 2 2 4" xfId="18293" xr:uid="{00000000-0005-0000-0000-0000C09F0000}"/>
    <cellStyle name="Normal 7 13 2 2 4 2" xfId="37253" xr:uid="{00000000-0005-0000-0000-0000C19F0000}"/>
    <cellStyle name="Normal 7 13 2 2 4 3" xfId="55717" xr:uid="{00000000-0005-0000-0000-0000C29F0000}"/>
    <cellStyle name="Normal 7 13 2 2 5" xfId="24948" xr:uid="{00000000-0005-0000-0000-0000C39F0000}"/>
    <cellStyle name="Normal 7 13 2 2 6" xfId="43412" xr:uid="{00000000-0005-0000-0000-0000C49F0000}"/>
    <cellStyle name="Normal 7 13 2 3" xfId="7480" xr:uid="{00000000-0005-0000-0000-0000C59F0000}"/>
    <cellStyle name="Normal 7 13 2 3 2" xfId="13673" xr:uid="{00000000-0005-0000-0000-0000C69F0000}"/>
    <cellStyle name="Normal 7 13 2 3 2 2" xfId="32633" xr:uid="{00000000-0005-0000-0000-0000C79F0000}"/>
    <cellStyle name="Normal 7 13 2 3 2 3" xfId="51097" xr:uid="{00000000-0005-0000-0000-0000C89F0000}"/>
    <cellStyle name="Normal 7 13 2 3 3" xfId="19825" xr:uid="{00000000-0005-0000-0000-0000C99F0000}"/>
    <cellStyle name="Normal 7 13 2 3 3 2" xfId="38785" xr:uid="{00000000-0005-0000-0000-0000CA9F0000}"/>
    <cellStyle name="Normal 7 13 2 3 3 3" xfId="57249" xr:uid="{00000000-0005-0000-0000-0000CB9F0000}"/>
    <cellStyle name="Normal 7 13 2 3 4" xfId="26480" xr:uid="{00000000-0005-0000-0000-0000CC9F0000}"/>
    <cellStyle name="Normal 7 13 2 3 5" xfId="44944" xr:uid="{00000000-0005-0000-0000-0000CD9F0000}"/>
    <cellStyle name="Normal 7 13 2 4" xfId="10607" xr:uid="{00000000-0005-0000-0000-0000CE9F0000}"/>
    <cellStyle name="Normal 7 13 2 4 2" xfId="29567" xr:uid="{00000000-0005-0000-0000-0000CF9F0000}"/>
    <cellStyle name="Normal 7 13 2 4 3" xfId="48031" xr:uid="{00000000-0005-0000-0000-0000D09F0000}"/>
    <cellStyle name="Normal 7 13 2 5" xfId="16759" xr:uid="{00000000-0005-0000-0000-0000D19F0000}"/>
    <cellStyle name="Normal 7 13 2 5 2" xfId="35719" xr:uid="{00000000-0005-0000-0000-0000D29F0000}"/>
    <cellStyle name="Normal 7 13 2 5 3" xfId="54183" xr:uid="{00000000-0005-0000-0000-0000D39F0000}"/>
    <cellStyle name="Normal 7 13 2 6" xfId="23414" xr:uid="{00000000-0005-0000-0000-0000D49F0000}"/>
    <cellStyle name="Normal 7 13 2 7" xfId="41878" xr:uid="{00000000-0005-0000-0000-0000D59F0000}"/>
    <cellStyle name="Normal 7 13 3" xfId="5148" xr:uid="{00000000-0005-0000-0000-0000D69F0000}"/>
    <cellStyle name="Normal 7 13 3 2" xfId="8246" xr:uid="{00000000-0005-0000-0000-0000D79F0000}"/>
    <cellStyle name="Normal 7 13 3 2 2" xfId="14438" xr:uid="{00000000-0005-0000-0000-0000D89F0000}"/>
    <cellStyle name="Normal 7 13 3 2 2 2" xfId="33398" xr:uid="{00000000-0005-0000-0000-0000D99F0000}"/>
    <cellStyle name="Normal 7 13 3 2 2 3" xfId="51862" xr:uid="{00000000-0005-0000-0000-0000DA9F0000}"/>
    <cellStyle name="Normal 7 13 3 2 3" xfId="20590" xr:uid="{00000000-0005-0000-0000-0000DB9F0000}"/>
    <cellStyle name="Normal 7 13 3 2 3 2" xfId="39550" xr:uid="{00000000-0005-0000-0000-0000DC9F0000}"/>
    <cellStyle name="Normal 7 13 3 2 3 3" xfId="58014" xr:uid="{00000000-0005-0000-0000-0000DD9F0000}"/>
    <cellStyle name="Normal 7 13 3 2 4" xfId="27245" xr:uid="{00000000-0005-0000-0000-0000DE9F0000}"/>
    <cellStyle name="Normal 7 13 3 2 5" xfId="45709" xr:uid="{00000000-0005-0000-0000-0000DF9F0000}"/>
    <cellStyle name="Normal 7 13 3 3" xfId="11372" xr:uid="{00000000-0005-0000-0000-0000E09F0000}"/>
    <cellStyle name="Normal 7 13 3 3 2" xfId="30332" xr:uid="{00000000-0005-0000-0000-0000E19F0000}"/>
    <cellStyle name="Normal 7 13 3 3 3" xfId="48796" xr:uid="{00000000-0005-0000-0000-0000E29F0000}"/>
    <cellStyle name="Normal 7 13 3 4" xfId="17524" xr:uid="{00000000-0005-0000-0000-0000E39F0000}"/>
    <cellStyle name="Normal 7 13 3 4 2" xfId="36484" xr:uid="{00000000-0005-0000-0000-0000E49F0000}"/>
    <cellStyle name="Normal 7 13 3 4 3" xfId="54948" xr:uid="{00000000-0005-0000-0000-0000E59F0000}"/>
    <cellStyle name="Normal 7 13 3 5" xfId="24179" xr:uid="{00000000-0005-0000-0000-0000E69F0000}"/>
    <cellStyle name="Normal 7 13 3 6" xfId="42643" xr:uid="{00000000-0005-0000-0000-0000E79F0000}"/>
    <cellStyle name="Normal 7 13 4" xfId="6711" xr:uid="{00000000-0005-0000-0000-0000E89F0000}"/>
    <cellStyle name="Normal 7 13 4 2" xfId="12904" xr:uid="{00000000-0005-0000-0000-0000E99F0000}"/>
    <cellStyle name="Normal 7 13 4 2 2" xfId="31864" xr:uid="{00000000-0005-0000-0000-0000EA9F0000}"/>
    <cellStyle name="Normal 7 13 4 2 3" xfId="50328" xr:uid="{00000000-0005-0000-0000-0000EB9F0000}"/>
    <cellStyle name="Normal 7 13 4 3" xfId="19056" xr:uid="{00000000-0005-0000-0000-0000EC9F0000}"/>
    <cellStyle name="Normal 7 13 4 3 2" xfId="38016" xr:uid="{00000000-0005-0000-0000-0000ED9F0000}"/>
    <cellStyle name="Normal 7 13 4 3 3" xfId="56480" xr:uid="{00000000-0005-0000-0000-0000EE9F0000}"/>
    <cellStyle name="Normal 7 13 4 4" xfId="25711" xr:uid="{00000000-0005-0000-0000-0000EF9F0000}"/>
    <cellStyle name="Normal 7 13 4 5" xfId="44175" xr:uid="{00000000-0005-0000-0000-0000F09F0000}"/>
    <cellStyle name="Normal 7 13 5" xfId="9838" xr:uid="{00000000-0005-0000-0000-0000F19F0000}"/>
    <cellStyle name="Normal 7 13 5 2" xfId="28798" xr:uid="{00000000-0005-0000-0000-0000F29F0000}"/>
    <cellStyle name="Normal 7 13 5 3" xfId="47262" xr:uid="{00000000-0005-0000-0000-0000F39F0000}"/>
    <cellStyle name="Normal 7 13 6" xfId="15990" xr:uid="{00000000-0005-0000-0000-0000F49F0000}"/>
    <cellStyle name="Normal 7 13 6 2" xfId="34950" xr:uid="{00000000-0005-0000-0000-0000F59F0000}"/>
    <cellStyle name="Normal 7 13 6 3" xfId="53414" xr:uid="{00000000-0005-0000-0000-0000F69F0000}"/>
    <cellStyle name="Normal 7 13 7" xfId="22645" xr:uid="{00000000-0005-0000-0000-0000F79F0000}"/>
    <cellStyle name="Normal 7 13 8" xfId="41109" xr:uid="{00000000-0005-0000-0000-0000F89F0000}"/>
    <cellStyle name="Normal 7 14" xfId="3174" xr:uid="{00000000-0005-0000-0000-0000F99F0000}"/>
    <cellStyle name="Normal 7 14 2" xfId="4312" xr:uid="{00000000-0005-0000-0000-0000FA9F0000}"/>
    <cellStyle name="Normal 7 14 2 2" xfId="5931" xr:uid="{00000000-0005-0000-0000-0000FB9F0000}"/>
    <cellStyle name="Normal 7 14 2 2 2" xfId="9016" xr:uid="{00000000-0005-0000-0000-0000FC9F0000}"/>
    <cellStyle name="Normal 7 14 2 2 2 2" xfId="15208" xr:uid="{00000000-0005-0000-0000-0000FD9F0000}"/>
    <cellStyle name="Normal 7 14 2 2 2 2 2" xfId="34168" xr:uid="{00000000-0005-0000-0000-0000FE9F0000}"/>
    <cellStyle name="Normal 7 14 2 2 2 2 3" xfId="52632" xr:uid="{00000000-0005-0000-0000-0000FF9F0000}"/>
    <cellStyle name="Normal 7 14 2 2 2 3" xfId="21360" xr:uid="{00000000-0005-0000-0000-000000A00000}"/>
    <cellStyle name="Normal 7 14 2 2 2 3 2" xfId="40320" xr:uid="{00000000-0005-0000-0000-000001A00000}"/>
    <cellStyle name="Normal 7 14 2 2 2 3 3" xfId="58784" xr:uid="{00000000-0005-0000-0000-000002A00000}"/>
    <cellStyle name="Normal 7 14 2 2 2 4" xfId="28015" xr:uid="{00000000-0005-0000-0000-000003A00000}"/>
    <cellStyle name="Normal 7 14 2 2 2 5" xfId="46479" xr:uid="{00000000-0005-0000-0000-000004A00000}"/>
    <cellStyle name="Normal 7 14 2 2 3" xfId="12142" xr:uid="{00000000-0005-0000-0000-000005A00000}"/>
    <cellStyle name="Normal 7 14 2 2 3 2" xfId="31102" xr:uid="{00000000-0005-0000-0000-000006A00000}"/>
    <cellStyle name="Normal 7 14 2 2 3 3" xfId="49566" xr:uid="{00000000-0005-0000-0000-000007A00000}"/>
    <cellStyle name="Normal 7 14 2 2 4" xfId="18294" xr:uid="{00000000-0005-0000-0000-000008A00000}"/>
    <cellStyle name="Normal 7 14 2 2 4 2" xfId="37254" xr:uid="{00000000-0005-0000-0000-000009A00000}"/>
    <cellStyle name="Normal 7 14 2 2 4 3" xfId="55718" xr:uid="{00000000-0005-0000-0000-00000AA00000}"/>
    <cellStyle name="Normal 7 14 2 2 5" xfId="24949" xr:uid="{00000000-0005-0000-0000-00000BA00000}"/>
    <cellStyle name="Normal 7 14 2 2 6" xfId="43413" xr:uid="{00000000-0005-0000-0000-00000CA00000}"/>
    <cellStyle name="Normal 7 14 2 3" xfId="7481" xr:uid="{00000000-0005-0000-0000-00000DA00000}"/>
    <cellStyle name="Normal 7 14 2 3 2" xfId="13674" xr:uid="{00000000-0005-0000-0000-00000EA00000}"/>
    <cellStyle name="Normal 7 14 2 3 2 2" xfId="32634" xr:uid="{00000000-0005-0000-0000-00000FA00000}"/>
    <cellStyle name="Normal 7 14 2 3 2 3" xfId="51098" xr:uid="{00000000-0005-0000-0000-000010A00000}"/>
    <cellStyle name="Normal 7 14 2 3 3" xfId="19826" xr:uid="{00000000-0005-0000-0000-000011A00000}"/>
    <cellStyle name="Normal 7 14 2 3 3 2" xfId="38786" xr:uid="{00000000-0005-0000-0000-000012A00000}"/>
    <cellStyle name="Normal 7 14 2 3 3 3" xfId="57250" xr:uid="{00000000-0005-0000-0000-000013A00000}"/>
    <cellStyle name="Normal 7 14 2 3 4" xfId="26481" xr:uid="{00000000-0005-0000-0000-000014A00000}"/>
    <cellStyle name="Normal 7 14 2 3 5" xfId="44945" xr:uid="{00000000-0005-0000-0000-000015A00000}"/>
    <cellStyle name="Normal 7 14 2 4" xfId="10608" xr:uid="{00000000-0005-0000-0000-000016A00000}"/>
    <cellStyle name="Normal 7 14 2 4 2" xfId="29568" xr:uid="{00000000-0005-0000-0000-000017A00000}"/>
    <cellStyle name="Normal 7 14 2 4 3" xfId="48032" xr:uid="{00000000-0005-0000-0000-000018A00000}"/>
    <cellStyle name="Normal 7 14 2 5" xfId="16760" xr:uid="{00000000-0005-0000-0000-000019A00000}"/>
    <cellStyle name="Normal 7 14 2 5 2" xfId="35720" xr:uid="{00000000-0005-0000-0000-00001AA00000}"/>
    <cellStyle name="Normal 7 14 2 5 3" xfId="54184" xr:uid="{00000000-0005-0000-0000-00001BA00000}"/>
    <cellStyle name="Normal 7 14 2 6" xfId="23415" xr:uid="{00000000-0005-0000-0000-00001CA00000}"/>
    <cellStyle name="Normal 7 14 2 7" xfId="41879" xr:uid="{00000000-0005-0000-0000-00001DA00000}"/>
    <cellStyle name="Normal 7 14 3" xfId="5149" xr:uid="{00000000-0005-0000-0000-00001EA00000}"/>
    <cellStyle name="Normal 7 14 3 2" xfId="8247" xr:uid="{00000000-0005-0000-0000-00001FA00000}"/>
    <cellStyle name="Normal 7 14 3 2 2" xfId="14439" xr:uid="{00000000-0005-0000-0000-000020A00000}"/>
    <cellStyle name="Normal 7 14 3 2 2 2" xfId="33399" xr:uid="{00000000-0005-0000-0000-000021A00000}"/>
    <cellStyle name="Normal 7 14 3 2 2 3" xfId="51863" xr:uid="{00000000-0005-0000-0000-000022A00000}"/>
    <cellStyle name="Normal 7 14 3 2 3" xfId="20591" xr:uid="{00000000-0005-0000-0000-000023A00000}"/>
    <cellStyle name="Normal 7 14 3 2 3 2" xfId="39551" xr:uid="{00000000-0005-0000-0000-000024A00000}"/>
    <cellStyle name="Normal 7 14 3 2 3 3" xfId="58015" xr:uid="{00000000-0005-0000-0000-000025A00000}"/>
    <cellStyle name="Normal 7 14 3 2 4" xfId="27246" xr:uid="{00000000-0005-0000-0000-000026A00000}"/>
    <cellStyle name="Normal 7 14 3 2 5" xfId="45710" xr:uid="{00000000-0005-0000-0000-000027A00000}"/>
    <cellStyle name="Normal 7 14 3 3" xfId="11373" xr:uid="{00000000-0005-0000-0000-000028A00000}"/>
    <cellStyle name="Normal 7 14 3 3 2" xfId="30333" xr:uid="{00000000-0005-0000-0000-000029A00000}"/>
    <cellStyle name="Normal 7 14 3 3 3" xfId="48797" xr:uid="{00000000-0005-0000-0000-00002AA00000}"/>
    <cellStyle name="Normal 7 14 3 4" xfId="17525" xr:uid="{00000000-0005-0000-0000-00002BA00000}"/>
    <cellStyle name="Normal 7 14 3 4 2" xfId="36485" xr:uid="{00000000-0005-0000-0000-00002CA00000}"/>
    <cellStyle name="Normal 7 14 3 4 3" xfId="54949" xr:uid="{00000000-0005-0000-0000-00002DA00000}"/>
    <cellStyle name="Normal 7 14 3 5" xfId="24180" xr:uid="{00000000-0005-0000-0000-00002EA00000}"/>
    <cellStyle name="Normal 7 14 3 6" xfId="42644" xr:uid="{00000000-0005-0000-0000-00002FA00000}"/>
    <cellStyle name="Normal 7 14 4" xfId="6712" xr:uid="{00000000-0005-0000-0000-000030A00000}"/>
    <cellStyle name="Normal 7 14 4 2" xfId="12905" xr:uid="{00000000-0005-0000-0000-000031A00000}"/>
    <cellStyle name="Normal 7 14 4 2 2" xfId="31865" xr:uid="{00000000-0005-0000-0000-000032A00000}"/>
    <cellStyle name="Normal 7 14 4 2 3" xfId="50329" xr:uid="{00000000-0005-0000-0000-000033A00000}"/>
    <cellStyle name="Normal 7 14 4 3" xfId="19057" xr:uid="{00000000-0005-0000-0000-000034A00000}"/>
    <cellStyle name="Normal 7 14 4 3 2" xfId="38017" xr:uid="{00000000-0005-0000-0000-000035A00000}"/>
    <cellStyle name="Normal 7 14 4 3 3" xfId="56481" xr:uid="{00000000-0005-0000-0000-000036A00000}"/>
    <cellStyle name="Normal 7 14 4 4" xfId="25712" xr:uid="{00000000-0005-0000-0000-000037A00000}"/>
    <cellStyle name="Normal 7 14 4 5" xfId="44176" xr:uid="{00000000-0005-0000-0000-000038A00000}"/>
    <cellStyle name="Normal 7 14 5" xfId="9839" xr:uid="{00000000-0005-0000-0000-000039A00000}"/>
    <cellStyle name="Normal 7 14 5 2" xfId="28799" xr:uid="{00000000-0005-0000-0000-00003AA00000}"/>
    <cellStyle name="Normal 7 14 5 3" xfId="47263" xr:uid="{00000000-0005-0000-0000-00003BA00000}"/>
    <cellStyle name="Normal 7 14 6" xfId="15991" xr:uid="{00000000-0005-0000-0000-00003CA00000}"/>
    <cellStyle name="Normal 7 14 6 2" xfId="34951" xr:uid="{00000000-0005-0000-0000-00003DA00000}"/>
    <cellStyle name="Normal 7 14 6 3" xfId="53415" xr:uid="{00000000-0005-0000-0000-00003EA00000}"/>
    <cellStyle name="Normal 7 14 7" xfId="22646" xr:uid="{00000000-0005-0000-0000-00003FA00000}"/>
    <cellStyle name="Normal 7 14 8" xfId="41110" xr:uid="{00000000-0005-0000-0000-000040A00000}"/>
    <cellStyle name="Normal 7 15" xfId="3175" xr:uid="{00000000-0005-0000-0000-000041A00000}"/>
    <cellStyle name="Normal 7 15 2" xfId="4313" xr:uid="{00000000-0005-0000-0000-000042A00000}"/>
    <cellStyle name="Normal 7 15 2 2" xfId="5932" xr:uid="{00000000-0005-0000-0000-000043A00000}"/>
    <cellStyle name="Normal 7 15 2 2 2" xfId="9017" xr:uid="{00000000-0005-0000-0000-000044A00000}"/>
    <cellStyle name="Normal 7 15 2 2 2 2" xfId="15209" xr:uid="{00000000-0005-0000-0000-000045A00000}"/>
    <cellStyle name="Normal 7 15 2 2 2 2 2" xfId="34169" xr:uid="{00000000-0005-0000-0000-000046A00000}"/>
    <cellStyle name="Normal 7 15 2 2 2 2 3" xfId="52633" xr:uid="{00000000-0005-0000-0000-000047A00000}"/>
    <cellStyle name="Normal 7 15 2 2 2 3" xfId="21361" xr:uid="{00000000-0005-0000-0000-000048A00000}"/>
    <cellStyle name="Normal 7 15 2 2 2 3 2" xfId="40321" xr:uid="{00000000-0005-0000-0000-000049A00000}"/>
    <cellStyle name="Normal 7 15 2 2 2 3 3" xfId="58785" xr:uid="{00000000-0005-0000-0000-00004AA00000}"/>
    <cellStyle name="Normal 7 15 2 2 2 4" xfId="28016" xr:uid="{00000000-0005-0000-0000-00004BA00000}"/>
    <cellStyle name="Normal 7 15 2 2 2 5" xfId="46480" xr:uid="{00000000-0005-0000-0000-00004CA00000}"/>
    <cellStyle name="Normal 7 15 2 2 3" xfId="12143" xr:uid="{00000000-0005-0000-0000-00004DA00000}"/>
    <cellStyle name="Normal 7 15 2 2 3 2" xfId="31103" xr:uid="{00000000-0005-0000-0000-00004EA00000}"/>
    <cellStyle name="Normal 7 15 2 2 3 3" xfId="49567" xr:uid="{00000000-0005-0000-0000-00004FA00000}"/>
    <cellStyle name="Normal 7 15 2 2 4" xfId="18295" xr:uid="{00000000-0005-0000-0000-000050A00000}"/>
    <cellStyle name="Normal 7 15 2 2 4 2" xfId="37255" xr:uid="{00000000-0005-0000-0000-000051A00000}"/>
    <cellStyle name="Normal 7 15 2 2 4 3" xfId="55719" xr:uid="{00000000-0005-0000-0000-000052A00000}"/>
    <cellStyle name="Normal 7 15 2 2 5" xfId="24950" xr:uid="{00000000-0005-0000-0000-000053A00000}"/>
    <cellStyle name="Normal 7 15 2 2 6" xfId="43414" xr:uid="{00000000-0005-0000-0000-000054A00000}"/>
    <cellStyle name="Normal 7 15 2 3" xfId="7482" xr:uid="{00000000-0005-0000-0000-000055A00000}"/>
    <cellStyle name="Normal 7 15 2 3 2" xfId="13675" xr:uid="{00000000-0005-0000-0000-000056A00000}"/>
    <cellStyle name="Normal 7 15 2 3 2 2" xfId="32635" xr:uid="{00000000-0005-0000-0000-000057A00000}"/>
    <cellStyle name="Normal 7 15 2 3 2 3" xfId="51099" xr:uid="{00000000-0005-0000-0000-000058A00000}"/>
    <cellStyle name="Normal 7 15 2 3 3" xfId="19827" xr:uid="{00000000-0005-0000-0000-000059A00000}"/>
    <cellStyle name="Normal 7 15 2 3 3 2" xfId="38787" xr:uid="{00000000-0005-0000-0000-00005AA00000}"/>
    <cellStyle name="Normal 7 15 2 3 3 3" xfId="57251" xr:uid="{00000000-0005-0000-0000-00005BA00000}"/>
    <cellStyle name="Normal 7 15 2 3 4" xfId="26482" xr:uid="{00000000-0005-0000-0000-00005CA00000}"/>
    <cellStyle name="Normal 7 15 2 3 5" xfId="44946" xr:uid="{00000000-0005-0000-0000-00005DA00000}"/>
    <cellStyle name="Normal 7 15 2 4" xfId="10609" xr:uid="{00000000-0005-0000-0000-00005EA00000}"/>
    <cellStyle name="Normal 7 15 2 4 2" xfId="29569" xr:uid="{00000000-0005-0000-0000-00005FA00000}"/>
    <cellStyle name="Normal 7 15 2 4 3" xfId="48033" xr:uid="{00000000-0005-0000-0000-000060A00000}"/>
    <cellStyle name="Normal 7 15 2 5" xfId="16761" xr:uid="{00000000-0005-0000-0000-000061A00000}"/>
    <cellStyle name="Normal 7 15 2 5 2" xfId="35721" xr:uid="{00000000-0005-0000-0000-000062A00000}"/>
    <cellStyle name="Normal 7 15 2 5 3" xfId="54185" xr:uid="{00000000-0005-0000-0000-000063A00000}"/>
    <cellStyle name="Normal 7 15 2 6" xfId="23416" xr:uid="{00000000-0005-0000-0000-000064A00000}"/>
    <cellStyle name="Normal 7 15 2 7" xfId="41880" xr:uid="{00000000-0005-0000-0000-000065A00000}"/>
    <cellStyle name="Normal 7 15 3" xfId="5150" xr:uid="{00000000-0005-0000-0000-000066A00000}"/>
    <cellStyle name="Normal 7 15 3 2" xfId="8248" xr:uid="{00000000-0005-0000-0000-000067A00000}"/>
    <cellStyle name="Normal 7 15 3 2 2" xfId="14440" xr:uid="{00000000-0005-0000-0000-000068A00000}"/>
    <cellStyle name="Normal 7 15 3 2 2 2" xfId="33400" xr:uid="{00000000-0005-0000-0000-000069A00000}"/>
    <cellStyle name="Normal 7 15 3 2 2 3" xfId="51864" xr:uid="{00000000-0005-0000-0000-00006AA00000}"/>
    <cellStyle name="Normal 7 15 3 2 3" xfId="20592" xr:uid="{00000000-0005-0000-0000-00006BA00000}"/>
    <cellStyle name="Normal 7 15 3 2 3 2" xfId="39552" xr:uid="{00000000-0005-0000-0000-00006CA00000}"/>
    <cellStyle name="Normal 7 15 3 2 3 3" xfId="58016" xr:uid="{00000000-0005-0000-0000-00006DA00000}"/>
    <cellStyle name="Normal 7 15 3 2 4" xfId="27247" xr:uid="{00000000-0005-0000-0000-00006EA00000}"/>
    <cellStyle name="Normal 7 15 3 2 5" xfId="45711" xr:uid="{00000000-0005-0000-0000-00006FA00000}"/>
    <cellStyle name="Normal 7 15 3 3" xfId="11374" xr:uid="{00000000-0005-0000-0000-000070A00000}"/>
    <cellStyle name="Normal 7 15 3 3 2" xfId="30334" xr:uid="{00000000-0005-0000-0000-000071A00000}"/>
    <cellStyle name="Normal 7 15 3 3 3" xfId="48798" xr:uid="{00000000-0005-0000-0000-000072A00000}"/>
    <cellStyle name="Normal 7 15 3 4" xfId="17526" xr:uid="{00000000-0005-0000-0000-000073A00000}"/>
    <cellStyle name="Normal 7 15 3 4 2" xfId="36486" xr:uid="{00000000-0005-0000-0000-000074A00000}"/>
    <cellStyle name="Normal 7 15 3 4 3" xfId="54950" xr:uid="{00000000-0005-0000-0000-000075A00000}"/>
    <cellStyle name="Normal 7 15 3 5" xfId="24181" xr:uid="{00000000-0005-0000-0000-000076A00000}"/>
    <cellStyle name="Normal 7 15 3 6" xfId="42645" xr:uid="{00000000-0005-0000-0000-000077A00000}"/>
    <cellStyle name="Normal 7 15 4" xfId="6713" xr:uid="{00000000-0005-0000-0000-000078A00000}"/>
    <cellStyle name="Normal 7 15 4 2" xfId="12906" xr:uid="{00000000-0005-0000-0000-000079A00000}"/>
    <cellStyle name="Normal 7 15 4 2 2" xfId="31866" xr:uid="{00000000-0005-0000-0000-00007AA00000}"/>
    <cellStyle name="Normal 7 15 4 2 3" xfId="50330" xr:uid="{00000000-0005-0000-0000-00007BA00000}"/>
    <cellStyle name="Normal 7 15 4 3" xfId="19058" xr:uid="{00000000-0005-0000-0000-00007CA00000}"/>
    <cellStyle name="Normal 7 15 4 3 2" xfId="38018" xr:uid="{00000000-0005-0000-0000-00007DA00000}"/>
    <cellStyle name="Normal 7 15 4 3 3" xfId="56482" xr:uid="{00000000-0005-0000-0000-00007EA00000}"/>
    <cellStyle name="Normal 7 15 4 4" xfId="25713" xr:uid="{00000000-0005-0000-0000-00007FA00000}"/>
    <cellStyle name="Normal 7 15 4 5" xfId="44177" xr:uid="{00000000-0005-0000-0000-000080A00000}"/>
    <cellStyle name="Normal 7 15 5" xfId="9840" xr:uid="{00000000-0005-0000-0000-000081A00000}"/>
    <cellStyle name="Normal 7 15 5 2" xfId="28800" xr:uid="{00000000-0005-0000-0000-000082A00000}"/>
    <cellStyle name="Normal 7 15 5 3" xfId="47264" xr:uid="{00000000-0005-0000-0000-000083A00000}"/>
    <cellStyle name="Normal 7 15 6" xfId="15992" xr:uid="{00000000-0005-0000-0000-000084A00000}"/>
    <cellStyle name="Normal 7 15 6 2" xfId="34952" xr:uid="{00000000-0005-0000-0000-000085A00000}"/>
    <cellStyle name="Normal 7 15 6 3" xfId="53416" xr:uid="{00000000-0005-0000-0000-000086A00000}"/>
    <cellStyle name="Normal 7 15 7" xfId="22647" xr:uid="{00000000-0005-0000-0000-000087A00000}"/>
    <cellStyle name="Normal 7 15 8" xfId="41111" xr:uid="{00000000-0005-0000-0000-000088A00000}"/>
    <cellStyle name="Normal 7 16" xfId="3176" xr:uid="{00000000-0005-0000-0000-000089A00000}"/>
    <cellStyle name="Normal 7 16 2" xfId="4314" xr:uid="{00000000-0005-0000-0000-00008AA00000}"/>
    <cellStyle name="Normal 7 16 2 2" xfId="5933" xr:uid="{00000000-0005-0000-0000-00008BA00000}"/>
    <cellStyle name="Normal 7 16 2 2 2" xfId="9018" xr:uid="{00000000-0005-0000-0000-00008CA00000}"/>
    <cellStyle name="Normal 7 16 2 2 2 2" xfId="15210" xr:uid="{00000000-0005-0000-0000-00008DA00000}"/>
    <cellStyle name="Normal 7 16 2 2 2 2 2" xfId="34170" xr:uid="{00000000-0005-0000-0000-00008EA00000}"/>
    <cellStyle name="Normal 7 16 2 2 2 2 3" xfId="52634" xr:uid="{00000000-0005-0000-0000-00008FA00000}"/>
    <cellStyle name="Normal 7 16 2 2 2 3" xfId="21362" xr:uid="{00000000-0005-0000-0000-000090A00000}"/>
    <cellStyle name="Normal 7 16 2 2 2 3 2" xfId="40322" xr:uid="{00000000-0005-0000-0000-000091A00000}"/>
    <cellStyle name="Normal 7 16 2 2 2 3 3" xfId="58786" xr:uid="{00000000-0005-0000-0000-000092A00000}"/>
    <cellStyle name="Normal 7 16 2 2 2 4" xfId="28017" xr:uid="{00000000-0005-0000-0000-000093A00000}"/>
    <cellStyle name="Normal 7 16 2 2 2 5" xfId="46481" xr:uid="{00000000-0005-0000-0000-000094A00000}"/>
    <cellStyle name="Normal 7 16 2 2 3" xfId="12144" xr:uid="{00000000-0005-0000-0000-000095A00000}"/>
    <cellStyle name="Normal 7 16 2 2 3 2" xfId="31104" xr:uid="{00000000-0005-0000-0000-000096A00000}"/>
    <cellStyle name="Normal 7 16 2 2 3 3" xfId="49568" xr:uid="{00000000-0005-0000-0000-000097A00000}"/>
    <cellStyle name="Normal 7 16 2 2 4" xfId="18296" xr:uid="{00000000-0005-0000-0000-000098A00000}"/>
    <cellStyle name="Normal 7 16 2 2 4 2" xfId="37256" xr:uid="{00000000-0005-0000-0000-000099A00000}"/>
    <cellStyle name="Normal 7 16 2 2 4 3" xfId="55720" xr:uid="{00000000-0005-0000-0000-00009AA00000}"/>
    <cellStyle name="Normal 7 16 2 2 5" xfId="24951" xr:uid="{00000000-0005-0000-0000-00009BA00000}"/>
    <cellStyle name="Normal 7 16 2 2 6" xfId="43415" xr:uid="{00000000-0005-0000-0000-00009CA00000}"/>
    <cellStyle name="Normal 7 16 2 3" xfId="7483" xr:uid="{00000000-0005-0000-0000-00009DA00000}"/>
    <cellStyle name="Normal 7 16 2 3 2" xfId="13676" xr:uid="{00000000-0005-0000-0000-00009EA00000}"/>
    <cellStyle name="Normal 7 16 2 3 2 2" xfId="32636" xr:uid="{00000000-0005-0000-0000-00009FA00000}"/>
    <cellStyle name="Normal 7 16 2 3 2 3" xfId="51100" xr:uid="{00000000-0005-0000-0000-0000A0A00000}"/>
    <cellStyle name="Normal 7 16 2 3 3" xfId="19828" xr:uid="{00000000-0005-0000-0000-0000A1A00000}"/>
    <cellStyle name="Normal 7 16 2 3 3 2" xfId="38788" xr:uid="{00000000-0005-0000-0000-0000A2A00000}"/>
    <cellStyle name="Normal 7 16 2 3 3 3" xfId="57252" xr:uid="{00000000-0005-0000-0000-0000A3A00000}"/>
    <cellStyle name="Normal 7 16 2 3 4" xfId="26483" xr:uid="{00000000-0005-0000-0000-0000A4A00000}"/>
    <cellStyle name="Normal 7 16 2 3 5" xfId="44947" xr:uid="{00000000-0005-0000-0000-0000A5A00000}"/>
    <cellStyle name="Normal 7 16 2 4" xfId="10610" xr:uid="{00000000-0005-0000-0000-0000A6A00000}"/>
    <cellStyle name="Normal 7 16 2 4 2" xfId="29570" xr:uid="{00000000-0005-0000-0000-0000A7A00000}"/>
    <cellStyle name="Normal 7 16 2 4 3" xfId="48034" xr:uid="{00000000-0005-0000-0000-0000A8A00000}"/>
    <cellStyle name="Normal 7 16 2 5" xfId="16762" xr:uid="{00000000-0005-0000-0000-0000A9A00000}"/>
    <cellStyle name="Normal 7 16 2 5 2" xfId="35722" xr:uid="{00000000-0005-0000-0000-0000AAA00000}"/>
    <cellStyle name="Normal 7 16 2 5 3" xfId="54186" xr:uid="{00000000-0005-0000-0000-0000ABA00000}"/>
    <cellStyle name="Normal 7 16 2 6" xfId="23417" xr:uid="{00000000-0005-0000-0000-0000ACA00000}"/>
    <cellStyle name="Normal 7 16 2 7" xfId="41881" xr:uid="{00000000-0005-0000-0000-0000ADA00000}"/>
    <cellStyle name="Normal 7 16 3" xfId="5151" xr:uid="{00000000-0005-0000-0000-0000AEA00000}"/>
    <cellStyle name="Normal 7 16 3 2" xfId="8249" xr:uid="{00000000-0005-0000-0000-0000AFA00000}"/>
    <cellStyle name="Normal 7 16 3 2 2" xfId="14441" xr:uid="{00000000-0005-0000-0000-0000B0A00000}"/>
    <cellStyle name="Normal 7 16 3 2 2 2" xfId="33401" xr:uid="{00000000-0005-0000-0000-0000B1A00000}"/>
    <cellStyle name="Normal 7 16 3 2 2 3" xfId="51865" xr:uid="{00000000-0005-0000-0000-0000B2A00000}"/>
    <cellStyle name="Normal 7 16 3 2 3" xfId="20593" xr:uid="{00000000-0005-0000-0000-0000B3A00000}"/>
    <cellStyle name="Normal 7 16 3 2 3 2" xfId="39553" xr:uid="{00000000-0005-0000-0000-0000B4A00000}"/>
    <cellStyle name="Normal 7 16 3 2 3 3" xfId="58017" xr:uid="{00000000-0005-0000-0000-0000B5A00000}"/>
    <cellStyle name="Normal 7 16 3 2 4" xfId="27248" xr:uid="{00000000-0005-0000-0000-0000B6A00000}"/>
    <cellStyle name="Normal 7 16 3 2 5" xfId="45712" xr:uid="{00000000-0005-0000-0000-0000B7A00000}"/>
    <cellStyle name="Normal 7 16 3 3" xfId="11375" xr:uid="{00000000-0005-0000-0000-0000B8A00000}"/>
    <cellStyle name="Normal 7 16 3 3 2" xfId="30335" xr:uid="{00000000-0005-0000-0000-0000B9A00000}"/>
    <cellStyle name="Normal 7 16 3 3 3" xfId="48799" xr:uid="{00000000-0005-0000-0000-0000BAA00000}"/>
    <cellStyle name="Normal 7 16 3 4" xfId="17527" xr:uid="{00000000-0005-0000-0000-0000BBA00000}"/>
    <cellStyle name="Normal 7 16 3 4 2" xfId="36487" xr:uid="{00000000-0005-0000-0000-0000BCA00000}"/>
    <cellStyle name="Normal 7 16 3 4 3" xfId="54951" xr:uid="{00000000-0005-0000-0000-0000BDA00000}"/>
    <cellStyle name="Normal 7 16 3 5" xfId="24182" xr:uid="{00000000-0005-0000-0000-0000BEA00000}"/>
    <cellStyle name="Normal 7 16 3 6" xfId="42646" xr:uid="{00000000-0005-0000-0000-0000BFA00000}"/>
    <cellStyle name="Normal 7 16 4" xfId="6714" xr:uid="{00000000-0005-0000-0000-0000C0A00000}"/>
    <cellStyle name="Normal 7 16 4 2" xfId="12907" xr:uid="{00000000-0005-0000-0000-0000C1A00000}"/>
    <cellStyle name="Normal 7 16 4 2 2" xfId="31867" xr:uid="{00000000-0005-0000-0000-0000C2A00000}"/>
    <cellStyle name="Normal 7 16 4 2 3" xfId="50331" xr:uid="{00000000-0005-0000-0000-0000C3A00000}"/>
    <cellStyle name="Normal 7 16 4 3" xfId="19059" xr:uid="{00000000-0005-0000-0000-0000C4A00000}"/>
    <cellStyle name="Normal 7 16 4 3 2" xfId="38019" xr:uid="{00000000-0005-0000-0000-0000C5A00000}"/>
    <cellStyle name="Normal 7 16 4 3 3" xfId="56483" xr:uid="{00000000-0005-0000-0000-0000C6A00000}"/>
    <cellStyle name="Normal 7 16 4 4" xfId="25714" xr:uid="{00000000-0005-0000-0000-0000C7A00000}"/>
    <cellStyle name="Normal 7 16 4 5" xfId="44178" xr:uid="{00000000-0005-0000-0000-0000C8A00000}"/>
    <cellStyle name="Normal 7 16 5" xfId="9841" xr:uid="{00000000-0005-0000-0000-0000C9A00000}"/>
    <cellStyle name="Normal 7 16 5 2" xfId="28801" xr:uid="{00000000-0005-0000-0000-0000CAA00000}"/>
    <cellStyle name="Normal 7 16 5 3" xfId="47265" xr:uid="{00000000-0005-0000-0000-0000CBA00000}"/>
    <cellStyle name="Normal 7 16 6" xfId="15993" xr:uid="{00000000-0005-0000-0000-0000CCA00000}"/>
    <cellStyle name="Normal 7 16 6 2" xfId="34953" xr:uid="{00000000-0005-0000-0000-0000CDA00000}"/>
    <cellStyle name="Normal 7 16 6 3" xfId="53417" xr:uid="{00000000-0005-0000-0000-0000CEA00000}"/>
    <cellStyle name="Normal 7 16 7" xfId="22648" xr:uid="{00000000-0005-0000-0000-0000CFA00000}"/>
    <cellStyle name="Normal 7 16 8" xfId="41112" xr:uid="{00000000-0005-0000-0000-0000D0A00000}"/>
    <cellStyle name="Normal 7 17" xfId="3177" xr:uid="{00000000-0005-0000-0000-0000D1A00000}"/>
    <cellStyle name="Normal 7 17 2" xfId="4315" xr:uid="{00000000-0005-0000-0000-0000D2A00000}"/>
    <cellStyle name="Normal 7 17 2 2" xfId="5934" xr:uid="{00000000-0005-0000-0000-0000D3A00000}"/>
    <cellStyle name="Normal 7 17 2 2 2" xfId="9019" xr:uid="{00000000-0005-0000-0000-0000D4A00000}"/>
    <cellStyle name="Normal 7 17 2 2 2 2" xfId="15211" xr:uid="{00000000-0005-0000-0000-0000D5A00000}"/>
    <cellStyle name="Normal 7 17 2 2 2 2 2" xfId="34171" xr:uid="{00000000-0005-0000-0000-0000D6A00000}"/>
    <cellStyle name="Normal 7 17 2 2 2 2 3" xfId="52635" xr:uid="{00000000-0005-0000-0000-0000D7A00000}"/>
    <cellStyle name="Normal 7 17 2 2 2 3" xfId="21363" xr:uid="{00000000-0005-0000-0000-0000D8A00000}"/>
    <cellStyle name="Normal 7 17 2 2 2 3 2" xfId="40323" xr:uid="{00000000-0005-0000-0000-0000D9A00000}"/>
    <cellStyle name="Normal 7 17 2 2 2 3 3" xfId="58787" xr:uid="{00000000-0005-0000-0000-0000DAA00000}"/>
    <cellStyle name="Normal 7 17 2 2 2 4" xfId="28018" xr:uid="{00000000-0005-0000-0000-0000DBA00000}"/>
    <cellStyle name="Normal 7 17 2 2 2 5" xfId="46482" xr:uid="{00000000-0005-0000-0000-0000DCA00000}"/>
    <cellStyle name="Normal 7 17 2 2 3" xfId="12145" xr:uid="{00000000-0005-0000-0000-0000DDA00000}"/>
    <cellStyle name="Normal 7 17 2 2 3 2" xfId="31105" xr:uid="{00000000-0005-0000-0000-0000DEA00000}"/>
    <cellStyle name="Normal 7 17 2 2 3 3" xfId="49569" xr:uid="{00000000-0005-0000-0000-0000DFA00000}"/>
    <cellStyle name="Normal 7 17 2 2 4" xfId="18297" xr:uid="{00000000-0005-0000-0000-0000E0A00000}"/>
    <cellStyle name="Normal 7 17 2 2 4 2" xfId="37257" xr:uid="{00000000-0005-0000-0000-0000E1A00000}"/>
    <cellStyle name="Normal 7 17 2 2 4 3" xfId="55721" xr:uid="{00000000-0005-0000-0000-0000E2A00000}"/>
    <cellStyle name="Normal 7 17 2 2 5" xfId="24952" xr:uid="{00000000-0005-0000-0000-0000E3A00000}"/>
    <cellStyle name="Normal 7 17 2 2 6" xfId="43416" xr:uid="{00000000-0005-0000-0000-0000E4A00000}"/>
    <cellStyle name="Normal 7 17 2 3" xfId="7484" xr:uid="{00000000-0005-0000-0000-0000E5A00000}"/>
    <cellStyle name="Normal 7 17 2 3 2" xfId="13677" xr:uid="{00000000-0005-0000-0000-0000E6A00000}"/>
    <cellStyle name="Normal 7 17 2 3 2 2" xfId="32637" xr:uid="{00000000-0005-0000-0000-0000E7A00000}"/>
    <cellStyle name="Normal 7 17 2 3 2 3" xfId="51101" xr:uid="{00000000-0005-0000-0000-0000E8A00000}"/>
    <cellStyle name="Normal 7 17 2 3 3" xfId="19829" xr:uid="{00000000-0005-0000-0000-0000E9A00000}"/>
    <cellStyle name="Normal 7 17 2 3 3 2" xfId="38789" xr:uid="{00000000-0005-0000-0000-0000EAA00000}"/>
    <cellStyle name="Normal 7 17 2 3 3 3" xfId="57253" xr:uid="{00000000-0005-0000-0000-0000EBA00000}"/>
    <cellStyle name="Normal 7 17 2 3 4" xfId="26484" xr:uid="{00000000-0005-0000-0000-0000ECA00000}"/>
    <cellStyle name="Normal 7 17 2 3 5" xfId="44948" xr:uid="{00000000-0005-0000-0000-0000EDA00000}"/>
    <cellStyle name="Normal 7 17 2 4" xfId="10611" xr:uid="{00000000-0005-0000-0000-0000EEA00000}"/>
    <cellStyle name="Normal 7 17 2 4 2" xfId="29571" xr:uid="{00000000-0005-0000-0000-0000EFA00000}"/>
    <cellStyle name="Normal 7 17 2 4 3" xfId="48035" xr:uid="{00000000-0005-0000-0000-0000F0A00000}"/>
    <cellStyle name="Normal 7 17 2 5" xfId="16763" xr:uid="{00000000-0005-0000-0000-0000F1A00000}"/>
    <cellStyle name="Normal 7 17 2 5 2" xfId="35723" xr:uid="{00000000-0005-0000-0000-0000F2A00000}"/>
    <cellStyle name="Normal 7 17 2 5 3" xfId="54187" xr:uid="{00000000-0005-0000-0000-0000F3A00000}"/>
    <cellStyle name="Normal 7 17 2 6" xfId="23418" xr:uid="{00000000-0005-0000-0000-0000F4A00000}"/>
    <cellStyle name="Normal 7 17 2 7" xfId="41882" xr:uid="{00000000-0005-0000-0000-0000F5A00000}"/>
    <cellStyle name="Normal 7 17 3" xfId="5152" xr:uid="{00000000-0005-0000-0000-0000F6A00000}"/>
    <cellStyle name="Normal 7 17 3 2" xfId="8250" xr:uid="{00000000-0005-0000-0000-0000F7A00000}"/>
    <cellStyle name="Normal 7 17 3 2 2" xfId="14442" xr:uid="{00000000-0005-0000-0000-0000F8A00000}"/>
    <cellStyle name="Normal 7 17 3 2 2 2" xfId="33402" xr:uid="{00000000-0005-0000-0000-0000F9A00000}"/>
    <cellStyle name="Normal 7 17 3 2 2 3" xfId="51866" xr:uid="{00000000-0005-0000-0000-0000FAA00000}"/>
    <cellStyle name="Normal 7 17 3 2 3" xfId="20594" xr:uid="{00000000-0005-0000-0000-0000FBA00000}"/>
    <cellStyle name="Normal 7 17 3 2 3 2" xfId="39554" xr:uid="{00000000-0005-0000-0000-0000FCA00000}"/>
    <cellStyle name="Normal 7 17 3 2 3 3" xfId="58018" xr:uid="{00000000-0005-0000-0000-0000FDA00000}"/>
    <cellStyle name="Normal 7 17 3 2 4" xfId="27249" xr:uid="{00000000-0005-0000-0000-0000FEA00000}"/>
    <cellStyle name="Normal 7 17 3 2 5" xfId="45713" xr:uid="{00000000-0005-0000-0000-0000FFA00000}"/>
    <cellStyle name="Normal 7 17 3 3" xfId="11376" xr:uid="{00000000-0005-0000-0000-000000A10000}"/>
    <cellStyle name="Normal 7 17 3 3 2" xfId="30336" xr:uid="{00000000-0005-0000-0000-000001A10000}"/>
    <cellStyle name="Normal 7 17 3 3 3" xfId="48800" xr:uid="{00000000-0005-0000-0000-000002A10000}"/>
    <cellStyle name="Normal 7 17 3 4" xfId="17528" xr:uid="{00000000-0005-0000-0000-000003A10000}"/>
    <cellStyle name="Normal 7 17 3 4 2" xfId="36488" xr:uid="{00000000-0005-0000-0000-000004A10000}"/>
    <cellStyle name="Normal 7 17 3 4 3" xfId="54952" xr:uid="{00000000-0005-0000-0000-000005A10000}"/>
    <cellStyle name="Normal 7 17 3 5" xfId="24183" xr:uid="{00000000-0005-0000-0000-000006A10000}"/>
    <cellStyle name="Normal 7 17 3 6" xfId="42647" xr:uid="{00000000-0005-0000-0000-000007A10000}"/>
    <cellStyle name="Normal 7 17 4" xfId="6715" xr:uid="{00000000-0005-0000-0000-000008A10000}"/>
    <cellStyle name="Normal 7 17 4 2" xfId="12908" xr:uid="{00000000-0005-0000-0000-000009A10000}"/>
    <cellStyle name="Normal 7 17 4 2 2" xfId="31868" xr:uid="{00000000-0005-0000-0000-00000AA10000}"/>
    <cellStyle name="Normal 7 17 4 2 3" xfId="50332" xr:uid="{00000000-0005-0000-0000-00000BA10000}"/>
    <cellStyle name="Normal 7 17 4 3" xfId="19060" xr:uid="{00000000-0005-0000-0000-00000CA10000}"/>
    <cellStyle name="Normal 7 17 4 3 2" xfId="38020" xr:uid="{00000000-0005-0000-0000-00000DA10000}"/>
    <cellStyle name="Normal 7 17 4 3 3" xfId="56484" xr:uid="{00000000-0005-0000-0000-00000EA10000}"/>
    <cellStyle name="Normal 7 17 4 4" xfId="25715" xr:uid="{00000000-0005-0000-0000-00000FA10000}"/>
    <cellStyle name="Normal 7 17 4 5" xfId="44179" xr:uid="{00000000-0005-0000-0000-000010A10000}"/>
    <cellStyle name="Normal 7 17 5" xfId="9842" xr:uid="{00000000-0005-0000-0000-000011A10000}"/>
    <cellStyle name="Normal 7 17 5 2" xfId="28802" xr:uid="{00000000-0005-0000-0000-000012A10000}"/>
    <cellStyle name="Normal 7 17 5 3" xfId="47266" xr:uid="{00000000-0005-0000-0000-000013A10000}"/>
    <cellStyle name="Normal 7 17 6" xfId="15994" xr:uid="{00000000-0005-0000-0000-000014A10000}"/>
    <cellStyle name="Normal 7 17 6 2" xfId="34954" xr:uid="{00000000-0005-0000-0000-000015A10000}"/>
    <cellStyle name="Normal 7 17 6 3" xfId="53418" xr:uid="{00000000-0005-0000-0000-000016A10000}"/>
    <cellStyle name="Normal 7 17 7" xfId="22649" xr:uid="{00000000-0005-0000-0000-000017A10000}"/>
    <cellStyle name="Normal 7 17 8" xfId="41113" xr:uid="{00000000-0005-0000-0000-000018A10000}"/>
    <cellStyle name="Normal 7 18" xfId="3178" xr:uid="{00000000-0005-0000-0000-000019A10000}"/>
    <cellStyle name="Normal 7 18 2" xfId="4316" xr:uid="{00000000-0005-0000-0000-00001AA10000}"/>
    <cellStyle name="Normal 7 18 2 2" xfId="5935" xr:uid="{00000000-0005-0000-0000-00001BA10000}"/>
    <cellStyle name="Normal 7 18 2 2 2" xfId="9020" xr:uid="{00000000-0005-0000-0000-00001CA10000}"/>
    <cellStyle name="Normal 7 18 2 2 2 2" xfId="15212" xr:uid="{00000000-0005-0000-0000-00001DA10000}"/>
    <cellStyle name="Normal 7 18 2 2 2 2 2" xfId="34172" xr:uid="{00000000-0005-0000-0000-00001EA10000}"/>
    <cellStyle name="Normal 7 18 2 2 2 2 3" xfId="52636" xr:uid="{00000000-0005-0000-0000-00001FA10000}"/>
    <cellStyle name="Normal 7 18 2 2 2 3" xfId="21364" xr:uid="{00000000-0005-0000-0000-000020A10000}"/>
    <cellStyle name="Normal 7 18 2 2 2 3 2" xfId="40324" xr:uid="{00000000-0005-0000-0000-000021A10000}"/>
    <cellStyle name="Normal 7 18 2 2 2 3 3" xfId="58788" xr:uid="{00000000-0005-0000-0000-000022A10000}"/>
    <cellStyle name="Normal 7 18 2 2 2 4" xfId="28019" xr:uid="{00000000-0005-0000-0000-000023A10000}"/>
    <cellStyle name="Normal 7 18 2 2 2 5" xfId="46483" xr:uid="{00000000-0005-0000-0000-000024A10000}"/>
    <cellStyle name="Normal 7 18 2 2 3" xfId="12146" xr:uid="{00000000-0005-0000-0000-000025A10000}"/>
    <cellStyle name="Normal 7 18 2 2 3 2" xfId="31106" xr:uid="{00000000-0005-0000-0000-000026A10000}"/>
    <cellStyle name="Normal 7 18 2 2 3 3" xfId="49570" xr:uid="{00000000-0005-0000-0000-000027A10000}"/>
    <cellStyle name="Normal 7 18 2 2 4" xfId="18298" xr:uid="{00000000-0005-0000-0000-000028A10000}"/>
    <cellStyle name="Normal 7 18 2 2 4 2" xfId="37258" xr:uid="{00000000-0005-0000-0000-000029A10000}"/>
    <cellStyle name="Normal 7 18 2 2 4 3" xfId="55722" xr:uid="{00000000-0005-0000-0000-00002AA10000}"/>
    <cellStyle name="Normal 7 18 2 2 5" xfId="24953" xr:uid="{00000000-0005-0000-0000-00002BA10000}"/>
    <cellStyle name="Normal 7 18 2 2 6" xfId="43417" xr:uid="{00000000-0005-0000-0000-00002CA10000}"/>
    <cellStyle name="Normal 7 18 2 3" xfId="7485" xr:uid="{00000000-0005-0000-0000-00002DA10000}"/>
    <cellStyle name="Normal 7 18 2 3 2" xfId="13678" xr:uid="{00000000-0005-0000-0000-00002EA10000}"/>
    <cellStyle name="Normal 7 18 2 3 2 2" xfId="32638" xr:uid="{00000000-0005-0000-0000-00002FA10000}"/>
    <cellStyle name="Normal 7 18 2 3 2 3" xfId="51102" xr:uid="{00000000-0005-0000-0000-000030A10000}"/>
    <cellStyle name="Normal 7 18 2 3 3" xfId="19830" xr:uid="{00000000-0005-0000-0000-000031A10000}"/>
    <cellStyle name="Normal 7 18 2 3 3 2" xfId="38790" xr:uid="{00000000-0005-0000-0000-000032A10000}"/>
    <cellStyle name="Normal 7 18 2 3 3 3" xfId="57254" xr:uid="{00000000-0005-0000-0000-000033A10000}"/>
    <cellStyle name="Normal 7 18 2 3 4" xfId="26485" xr:uid="{00000000-0005-0000-0000-000034A10000}"/>
    <cellStyle name="Normal 7 18 2 3 5" xfId="44949" xr:uid="{00000000-0005-0000-0000-000035A10000}"/>
    <cellStyle name="Normal 7 18 2 4" xfId="10612" xr:uid="{00000000-0005-0000-0000-000036A10000}"/>
    <cellStyle name="Normal 7 18 2 4 2" xfId="29572" xr:uid="{00000000-0005-0000-0000-000037A10000}"/>
    <cellStyle name="Normal 7 18 2 4 3" xfId="48036" xr:uid="{00000000-0005-0000-0000-000038A10000}"/>
    <cellStyle name="Normal 7 18 2 5" xfId="16764" xr:uid="{00000000-0005-0000-0000-000039A10000}"/>
    <cellStyle name="Normal 7 18 2 5 2" xfId="35724" xr:uid="{00000000-0005-0000-0000-00003AA10000}"/>
    <cellStyle name="Normal 7 18 2 5 3" xfId="54188" xr:uid="{00000000-0005-0000-0000-00003BA10000}"/>
    <cellStyle name="Normal 7 18 2 6" xfId="23419" xr:uid="{00000000-0005-0000-0000-00003CA10000}"/>
    <cellStyle name="Normal 7 18 2 7" xfId="41883" xr:uid="{00000000-0005-0000-0000-00003DA10000}"/>
    <cellStyle name="Normal 7 18 3" xfId="5153" xr:uid="{00000000-0005-0000-0000-00003EA10000}"/>
    <cellStyle name="Normal 7 18 3 2" xfId="8251" xr:uid="{00000000-0005-0000-0000-00003FA10000}"/>
    <cellStyle name="Normal 7 18 3 2 2" xfId="14443" xr:uid="{00000000-0005-0000-0000-000040A10000}"/>
    <cellStyle name="Normal 7 18 3 2 2 2" xfId="33403" xr:uid="{00000000-0005-0000-0000-000041A10000}"/>
    <cellStyle name="Normal 7 18 3 2 2 3" xfId="51867" xr:uid="{00000000-0005-0000-0000-000042A10000}"/>
    <cellStyle name="Normal 7 18 3 2 3" xfId="20595" xr:uid="{00000000-0005-0000-0000-000043A10000}"/>
    <cellStyle name="Normal 7 18 3 2 3 2" xfId="39555" xr:uid="{00000000-0005-0000-0000-000044A10000}"/>
    <cellStyle name="Normal 7 18 3 2 3 3" xfId="58019" xr:uid="{00000000-0005-0000-0000-000045A10000}"/>
    <cellStyle name="Normal 7 18 3 2 4" xfId="27250" xr:uid="{00000000-0005-0000-0000-000046A10000}"/>
    <cellStyle name="Normal 7 18 3 2 5" xfId="45714" xr:uid="{00000000-0005-0000-0000-000047A10000}"/>
    <cellStyle name="Normal 7 18 3 3" xfId="11377" xr:uid="{00000000-0005-0000-0000-000048A10000}"/>
    <cellStyle name="Normal 7 18 3 3 2" xfId="30337" xr:uid="{00000000-0005-0000-0000-000049A10000}"/>
    <cellStyle name="Normal 7 18 3 3 3" xfId="48801" xr:uid="{00000000-0005-0000-0000-00004AA10000}"/>
    <cellStyle name="Normal 7 18 3 4" xfId="17529" xr:uid="{00000000-0005-0000-0000-00004BA10000}"/>
    <cellStyle name="Normal 7 18 3 4 2" xfId="36489" xr:uid="{00000000-0005-0000-0000-00004CA10000}"/>
    <cellStyle name="Normal 7 18 3 4 3" xfId="54953" xr:uid="{00000000-0005-0000-0000-00004DA10000}"/>
    <cellStyle name="Normal 7 18 3 5" xfId="24184" xr:uid="{00000000-0005-0000-0000-00004EA10000}"/>
    <cellStyle name="Normal 7 18 3 6" xfId="42648" xr:uid="{00000000-0005-0000-0000-00004FA10000}"/>
    <cellStyle name="Normal 7 18 4" xfId="6716" xr:uid="{00000000-0005-0000-0000-000050A10000}"/>
    <cellStyle name="Normal 7 18 4 2" xfId="12909" xr:uid="{00000000-0005-0000-0000-000051A10000}"/>
    <cellStyle name="Normal 7 18 4 2 2" xfId="31869" xr:uid="{00000000-0005-0000-0000-000052A10000}"/>
    <cellStyle name="Normal 7 18 4 2 3" xfId="50333" xr:uid="{00000000-0005-0000-0000-000053A10000}"/>
    <cellStyle name="Normal 7 18 4 3" xfId="19061" xr:uid="{00000000-0005-0000-0000-000054A10000}"/>
    <cellStyle name="Normal 7 18 4 3 2" xfId="38021" xr:uid="{00000000-0005-0000-0000-000055A10000}"/>
    <cellStyle name="Normal 7 18 4 3 3" xfId="56485" xr:uid="{00000000-0005-0000-0000-000056A10000}"/>
    <cellStyle name="Normal 7 18 4 4" xfId="25716" xr:uid="{00000000-0005-0000-0000-000057A10000}"/>
    <cellStyle name="Normal 7 18 4 5" xfId="44180" xr:uid="{00000000-0005-0000-0000-000058A10000}"/>
    <cellStyle name="Normal 7 18 5" xfId="9843" xr:uid="{00000000-0005-0000-0000-000059A10000}"/>
    <cellStyle name="Normal 7 18 5 2" xfId="28803" xr:uid="{00000000-0005-0000-0000-00005AA10000}"/>
    <cellStyle name="Normal 7 18 5 3" xfId="47267" xr:uid="{00000000-0005-0000-0000-00005BA10000}"/>
    <cellStyle name="Normal 7 18 6" xfId="15995" xr:uid="{00000000-0005-0000-0000-00005CA10000}"/>
    <cellStyle name="Normal 7 18 6 2" xfId="34955" xr:uid="{00000000-0005-0000-0000-00005DA10000}"/>
    <cellStyle name="Normal 7 18 6 3" xfId="53419" xr:uid="{00000000-0005-0000-0000-00005EA10000}"/>
    <cellStyle name="Normal 7 18 7" xfId="22650" xr:uid="{00000000-0005-0000-0000-00005FA10000}"/>
    <cellStyle name="Normal 7 18 8" xfId="41114" xr:uid="{00000000-0005-0000-0000-000060A10000}"/>
    <cellStyle name="Normal 7 19" xfId="3179" xr:uid="{00000000-0005-0000-0000-000061A10000}"/>
    <cellStyle name="Normal 7 19 2" xfId="4317" xr:uid="{00000000-0005-0000-0000-000062A10000}"/>
    <cellStyle name="Normal 7 19 2 2" xfId="5936" xr:uid="{00000000-0005-0000-0000-000063A10000}"/>
    <cellStyle name="Normal 7 19 2 2 2" xfId="9021" xr:uid="{00000000-0005-0000-0000-000064A10000}"/>
    <cellStyle name="Normal 7 19 2 2 2 2" xfId="15213" xr:uid="{00000000-0005-0000-0000-000065A10000}"/>
    <cellStyle name="Normal 7 19 2 2 2 2 2" xfId="34173" xr:uid="{00000000-0005-0000-0000-000066A10000}"/>
    <cellStyle name="Normal 7 19 2 2 2 2 3" xfId="52637" xr:uid="{00000000-0005-0000-0000-000067A10000}"/>
    <cellStyle name="Normal 7 19 2 2 2 3" xfId="21365" xr:uid="{00000000-0005-0000-0000-000068A10000}"/>
    <cellStyle name="Normal 7 19 2 2 2 3 2" xfId="40325" xr:uid="{00000000-0005-0000-0000-000069A10000}"/>
    <cellStyle name="Normal 7 19 2 2 2 3 3" xfId="58789" xr:uid="{00000000-0005-0000-0000-00006AA10000}"/>
    <cellStyle name="Normal 7 19 2 2 2 4" xfId="28020" xr:uid="{00000000-0005-0000-0000-00006BA10000}"/>
    <cellStyle name="Normal 7 19 2 2 2 5" xfId="46484" xr:uid="{00000000-0005-0000-0000-00006CA10000}"/>
    <cellStyle name="Normal 7 19 2 2 3" xfId="12147" xr:uid="{00000000-0005-0000-0000-00006DA10000}"/>
    <cellStyle name="Normal 7 19 2 2 3 2" xfId="31107" xr:uid="{00000000-0005-0000-0000-00006EA10000}"/>
    <cellStyle name="Normal 7 19 2 2 3 3" xfId="49571" xr:uid="{00000000-0005-0000-0000-00006FA10000}"/>
    <cellStyle name="Normal 7 19 2 2 4" xfId="18299" xr:uid="{00000000-0005-0000-0000-000070A10000}"/>
    <cellStyle name="Normal 7 19 2 2 4 2" xfId="37259" xr:uid="{00000000-0005-0000-0000-000071A10000}"/>
    <cellStyle name="Normal 7 19 2 2 4 3" xfId="55723" xr:uid="{00000000-0005-0000-0000-000072A10000}"/>
    <cellStyle name="Normal 7 19 2 2 5" xfId="24954" xr:uid="{00000000-0005-0000-0000-000073A10000}"/>
    <cellStyle name="Normal 7 19 2 2 6" xfId="43418" xr:uid="{00000000-0005-0000-0000-000074A10000}"/>
    <cellStyle name="Normal 7 19 2 3" xfId="7486" xr:uid="{00000000-0005-0000-0000-000075A10000}"/>
    <cellStyle name="Normal 7 19 2 3 2" xfId="13679" xr:uid="{00000000-0005-0000-0000-000076A10000}"/>
    <cellStyle name="Normal 7 19 2 3 2 2" xfId="32639" xr:uid="{00000000-0005-0000-0000-000077A10000}"/>
    <cellStyle name="Normal 7 19 2 3 2 3" xfId="51103" xr:uid="{00000000-0005-0000-0000-000078A10000}"/>
    <cellStyle name="Normal 7 19 2 3 3" xfId="19831" xr:uid="{00000000-0005-0000-0000-000079A10000}"/>
    <cellStyle name="Normal 7 19 2 3 3 2" xfId="38791" xr:uid="{00000000-0005-0000-0000-00007AA10000}"/>
    <cellStyle name="Normal 7 19 2 3 3 3" xfId="57255" xr:uid="{00000000-0005-0000-0000-00007BA10000}"/>
    <cellStyle name="Normal 7 19 2 3 4" xfId="26486" xr:uid="{00000000-0005-0000-0000-00007CA10000}"/>
    <cellStyle name="Normal 7 19 2 3 5" xfId="44950" xr:uid="{00000000-0005-0000-0000-00007DA10000}"/>
    <cellStyle name="Normal 7 19 2 4" xfId="10613" xr:uid="{00000000-0005-0000-0000-00007EA10000}"/>
    <cellStyle name="Normal 7 19 2 4 2" xfId="29573" xr:uid="{00000000-0005-0000-0000-00007FA10000}"/>
    <cellStyle name="Normal 7 19 2 4 3" xfId="48037" xr:uid="{00000000-0005-0000-0000-000080A10000}"/>
    <cellStyle name="Normal 7 19 2 5" xfId="16765" xr:uid="{00000000-0005-0000-0000-000081A10000}"/>
    <cellStyle name="Normal 7 19 2 5 2" xfId="35725" xr:uid="{00000000-0005-0000-0000-000082A10000}"/>
    <cellStyle name="Normal 7 19 2 5 3" xfId="54189" xr:uid="{00000000-0005-0000-0000-000083A10000}"/>
    <cellStyle name="Normal 7 19 2 6" xfId="23420" xr:uid="{00000000-0005-0000-0000-000084A10000}"/>
    <cellStyle name="Normal 7 19 2 7" xfId="41884" xr:uid="{00000000-0005-0000-0000-000085A10000}"/>
    <cellStyle name="Normal 7 19 3" xfId="5154" xr:uid="{00000000-0005-0000-0000-000086A10000}"/>
    <cellStyle name="Normal 7 19 3 2" xfId="8252" xr:uid="{00000000-0005-0000-0000-000087A10000}"/>
    <cellStyle name="Normal 7 19 3 2 2" xfId="14444" xr:uid="{00000000-0005-0000-0000-000088A10000}"/>
    <cellStyle name="Normal 7 19 3 2 2 2" xfId="33404" xr:uid="{00000000-0005-0000-0000-000089A10000}"/>
    <cellStyle name="Normal 7 19 3 2 2 3" xfId="51868" xr:uid="{00000000-0005-0000-0000-00008AA10000}"/>
    <cellStyle name="Normal 7 19 3 2 3" xfId="20596" xr:uid="{00000000-0005-0000-0000-00008BA10000}"/>
    <cellStyle name="Normal 7 19 3 2 3 2" xfId="39556" xr:uid="{00000000-0005-0000-0000-00008CA10000}"/>
    <cellStyle name="Normal 7 19 3 2 3 3" xfId="58020" xr:uid="{00000000-0005-0000-0000-00008DA10000}"/>
    <cellStyle name="Normal 7 19 3 2 4" xfId="27251" xr:uid="{00000000-0005-0000-0000-00008EA10000}"/>
    <cellStyle name="Normal 7 19 3 2 5" xfId="45715" xr:uid="{00000000-0005-0000-0000-00008FA10000}"/>
    <cellStyle name="Normal 7 19 3 3" xfId="11378" xr:uid="{00000000-0005-0000-0000-000090A10000}"/>
    <cellStyle name="Normal 7 19 3 3 2" xfId="30338" xr:uid="{00000000-0005-0000-0000-000091A10000}"/>
    <cellStyle name="Normal 7 19 3 3 3" xfId="48802" xr:uid="{00000000-0005-0000-0000-000092A10000}"/>
    <cellStyle name="Normal 7 19 3 4" xfId="17530" xr:uid="{00000000-0005-0000-0000-000093A10000}"/>
    <cellStyle name="Normal 7 19 3 4 2" xfId="36490" xr:uid="{00000000-0005-0000-0000-000094A10000}"/>
    <cellStyle name="Normal 7 19 3 4 3" xfId="54954" xr:uid="{00000000-0005-0000-0000-000095A10000}"/>
    <cellStyle name="Normal 7 19 3 5" xfId="24185" xr:uid="{00000000-0005-0000-0000-000096A10000}"/>
    <cellStyle name="Normal 7 19 3 6" xfId="42649" xr:uid="{00000000-0005-0000-0000-000097A10000}"/>
    <cellStyle name="Normal 7 19 4" xfId="6717" xr:uid="{00000000-0005-0000-0000-000098A10000}"/>
    <cellStyle name="Normal 7 19 4 2" xfId="12910" xr:uid="{00000000-0005-0000-0000-000099A10000}"/>
    <cellStyle name="Normal 7 19 4 2 2" xfId="31870" xr:uid="{00000000-0005-0000-0000-00009AA10000}"/>
    <cellStyle name="Normal 7 19 4 2 3" xfId="50334" xr:uid="{00000000-0005-0000-0000-00009BA10000}"/>
    <cellStyle name="Normal 7 19 4 3" xfId="19062" xr:uid="{00000000-0005-0000-0000-00009CA10000}"/>
    <cellStyle name="Normal 7 19 4 3 2" xfId="38022" xr:uid="{00000000-0005-0000-0000-00009DA10000}"/>
    <cellStyle name="Normal 7 19 4 3 3" xfId="56486" xr:uid="{00000000-0005-0000-0000-00009EA10000}"/>
    <cellStyle name="Normal 7 19 4 4" xfId="25717" xr:uid="{00000000-0005-0000-0000-00009FA10000}"/>
    <cellStyle name="Normal 7 19 4 5" xfId="44181" xr:uid="{00000000-0005-0000-0000-0000A0A10000}"/>
    <cellStyle name="Normal 7 19 5" xfId="9844" xr:uid="{00000000-0005-0000-0000-0000A1A10000}"/>
    <cellStyle name="Normal 7 19 5 2" xfId="28804" xr:uid="{00000000-0005-0000-0000-0000A2A10000}"/>
    <cellStyle name="Normal 7 19 5 3" xfId="47268" xr:uid="{00000000-0005-0000-0000-0000A3A10000}"/>
    <cellStyle name="Normal 7 19 6" xfId="15996" xr:uid="{00000000-0005-0000-0000-0000A4A10000}"/>
    <cellStyle name="Normal 7 19 6 2" xfId="34956" xr:uid="{00000000-0005-0000-0000-0000A5A10000}"/>
    <cellStyle name="Normal 7 19 6 3" xfId="53420" xr:uid="{00000000-0005-0000-0000-0000A6A10000}"/>
    <cellStyle name="Normal 7 19 7" xfId="22651" xr:uid="{00000000-0005-0000-0000-0000A7A10000}"/>
    <cellStyle name="Normal 7 19 8" xfId="41115" xr:uid="{00000000-0005-0000-0000-0000A8A10000}"/>
    <cellStyle name="Normal 7 2" xfId="119" xr:uid="{00000000-0005-0000-0000-0000A9A10000}"/>
    <cellStyle name="Normal 7 2 10" xfId="9845" xr:uid="{00000000-0005-0000-0000-0000AAA10000}"/>
    <cellStyle name="Normal 7 2 10 2" xfId="28805" xr:uid="{00000000-0005-0000-0000-0000ABA10000}"/>
    <cellStyle name="Normal 7 2 10 3" xfId="47269" xr:uid="{00000000-0005-0000-0000-0000ACA10000}"/>
    <cellStyle name="Normal 7 2 11" xfId="15997" xr:uid="{00000000-0005-0000-0000-0000ADA10000}"/>
    <cellStyle name="Normal 7 2 11 2" xfId="34957" xr:uid="{00000000-0005-0000-0000-0000AEA10000}"/>
    <cellStyle name="Normal 7 2 11 3" xfId="53421" xr:uid="{00000000-0005-0000-0000-0000AFA10000}"/>
    <cellStyle name="Normal 7 2 12" xfId="3180" xr:uid="{00000000-0005-0000-0000-0000B0A10000}"/>
    <cellStyle name="Normal 7 2 13" xfId="22652" xr:uid="{00000000-0005-0000-0000-0000B1A10000}"/>
    <cellStyle name="Normal 7 2 14" xfId="41116" xr:uid="{00000000-0005-0000-0000-0000B2A10000}"/>
    <cellStyle name="Normal 7 2 2" xfId="3181" xr:uid="{00000000-0005-0000-0000-0000B3A10000}"/>
    <cellStyle name="Normal 7 2 2 2" xfId="4319" xr:uid="{00000000-0005-0000-0000-0000B4A10000}"/>
    <cellStyle name="Normal 7 2 2 2 2" xfId="5938" xr:uid="{00000000-0005-0000-0000-0000B5A10000}"/>
    <cellStyle name="Normal 7 2 2 2 2 2" xfId="9023" xr:uid="{00000000-0005-0000-0000-0000B6A10000}"/>
    <cellStyle name="Normal 7 2 2 2 2 2 2" xfId="15215" xr:uid="{00000000-0005-0000-0000-0000B7A10000}"/>
    <cellStyle name="Normal 7 2 2 2 2 2 2 2" xfId="34175" xr:uid="{00000000-0005-0000-0000-0000B8A10000}"/>
    <cellStyle name="Normal 7 2 2 2 2 2 2 3" xfId="52639" xr:uid="{00000000-0005-0000-0000-0000B9A10000}"/>
    <cellStyle name="Normal 7 2 2 2 2 2 3" xfId="21367" xr:uid="{00000000-0005-0000-0000-0000BAA10000}"/>
    <cellStyle name="Normal 7 2 2 2 2 2 3 2" xfId="40327" xr:uid="{00000000-0005-0000-0000-0000BBA10000}"/>
    <cellStyle name="Normal 7 2 2 2 2 2 3 3" xfId="58791" xr:uid="{00000000-0005-0000-0000-0000BCA10000}"/>
    <cellStyle name="Normal 7 2 2 2 2 2 4" xfId="28022" xr:uid="{00000000-0005-0000-0000-0000BDA10000}"/>
    <cellStyle name="Normal 7 2 2 2 2 2 5" xfId="46486" xr:uid="{00000000-0005-0000-0000-0000BEA10000}"/>
    <cellStyle name="Normal 7 2 2 2 2 3" xfId="12149" xr:uid="{00000000-0005-0000-0000-0000BFA10000}"/>
    <cellStyle name="Normal 7 2 2 2 2 3 2" xfId="31109" xr:uid="{00000000-0005-0000-0000-0000C0A10000}"/>
    <cellStyle name="Normal 7 2 2 2 2 3 3" xfId="49573" xr:uid="{00000000-0005-0000-0000-0000C1A10000}"/>
    <cellStyle name="Normal 7 2 2 2 2 4" xfId="18301" xr:uid="{00000000-0005-0000-0000-0000C2A10000}"/>
    <cellStyle name="Normal 7 2 2 2 2 4 2" xfId="37261" xr:uid="{00000000-0005-0000-0000-0000C3A10000}"/>
    <cellStyle name="Normal 7 2 2 2 2 4 3" xfId="55725" xr:uid="{00000000-0005-0000-0000-0000C4A10000}"/>
    <cellStyle name="Normal 7 2 2 2 2 5" xfId="24956" xr:uid="{00000000-0005-0000-0000-0000C5A10000}"/>
    <cellStyle name="Normal 7 2 2 2 2 6" xfId="43420" xr:uid="{00000000-0005-0000-0000-0000C6A10000}"/>
    <cellStyle name="Normal 7 2 2 2 3" xfId="7488" xr:uid="{00000000-0005-0000-0000-0000C7A10000}"/>
    <cellStyle name="Normal 7 2 2 2 3 2" xfId="13681" xr:uid="{00000000-0005-0000-0000-0000C8A10000}"/>
    <cellStyle name="Normal 7 2 2 2 3 2 2" xfId="32641" xr:uid="{00000000-0005-0000-0000-0000C9A10000}"/>
    <cellStyle name="Normal 7 2 2 2 3 2 3" xfId="51105" xr:uid="{00000000-0005-0000-0000-0000CAA10000}"/>
    <cellStyle name="Normal 7 2 2 2 3 3" xfId="19833" xr:uid="{00000000-0005-0000-0000-0000CBA10000}"/>
    <cellStyle name="Normal 7 2 2 2 3 3 2" xfId="38793" xr:uid="{00000000-0005-0000-0000-0000CCA10000}"/>
    <cellStyle name="Normal 7 2 2 2 3 3 3" xfId="57257" xr:uid="{00000000-0005-0000-0000-0000CDA10000}"/>
    <cellStyle name="Normal 7 2 2 2 3 4" xfId="26488" xr:uid="{00000000-0005-0000-0000-0000CEA10000}"/>
    <cellStyle name="Normal 7 2 2 2 3 5" xfId="44952" xr:uid="{00000000-0005-0000-0000-0000CFA10000}"/>
    <cellStyle name="Normal 7 2 2 2 4" xfId="10615" xr:uid="{00000000-0005-0000-0000-0000D0A10000}"/>
    <cellStyle name="Normal 7 2 2 2 4 2" xfId="29575" xr:uid="{00000000-0005-0000-0000-0000D1A10000}"/>
    <cellStyle name="Normal 7 2 2 2 4 3" xfId="48039" xr:uid="{00000000-0005-0000-0000-0000D2A10000}"/>
    <cellStyle name="Normal 7 2 2 2 5" xfId="16767" xr:uid="{00000000-0005-0000-0000-0000D3A10000}"/>
    <cellStyle name="Normal 7 2 2 2 5 2" xfId="35727" xr:uid="{00000000-0005-0000-0000-0000D4A10000}"/>
    <cellStyle name="Normal 7 2 2 2 5 3" xfId="54191" xr:uid="{00000000-0005-0000-0000-0000D5A10000}"/>
    <cellStyle name="Normal 7 2 2 2 6" xfId="23422" xr:uid="{00000000-0005-0000-0000-0000D6A10000}"/>
    <cellStyle name="Normal 7 2 2 2 7" xfId="41886" xr:uid="{00000000-0005-0000-0000-0000D7A10000}"/>
    <cellStyle name="Normal 7 2 2 3" xfId="5156" xr:uid="{00000000-0005-0000-0000-0000D8A10000}"/>
    <cellStyle name="Normal 7 2 2 3 2" xfId="8254" xr:uid="{00000000-0005-0000-0000-0000D9A10000}"/>
    <cellStyle name="Normal 7 2 2 3 2 2" xfId="14446" xr:uid="{00000000-0005-0000-0000-0000DAA10000}"/>
    <cellStyle name="Normal 7 2 2 3 2 2 2" xfId="33406" xr:uid="{00000000-0005-0000-0000-0000DBA10000}"/>
    <cellStyle name="Normal 7 2 2 3 2 2 3" xfId="51870" xr:uid="{00000000-0005-0000-0000-0000DCA10000}"/>
    <cellStyle name="Normal 7 2 2 3 2 3" xfId="20598" xr:uid="{00000000-0005-0000-0000-0000DDA10000}"/>
    <cellStyle name="Normal 7 2 2 3 2 3 2" xfId="39558" xr:uid="{00000000-0005-0000-0000-0000DEA10000}"/>
    <cellStyle name="Normal 7 2 2 3 2 3 3" xfId="58022" xr:uid="{00000000-0005-0000-0000-0000DFA10000}"/>
    <cellStyle name="Normal 7 2 2 3 2 4" xfId="27253" xr:uid="{00000000-0005-0000-0000-0000E0A10000}"/>
    <cellStyle name="Normal 7 2 2 3 2 5" xfId="45717" xr:uid="{00000000-0005-0000-0000-0000E1A10000}"/>
    <cellStyle name="Normal 7 2 2 3 3" xfId="11380" xr:uid="{00000000-0005-0000-0000-0000E2A10000}"/>
    <cellStyle name="Normal 7 2 2 3 3 2" xfId="30340" xr:uid="{00000000-0005-0000-0000-0000E3A10000}"/>
    <cellStyle name="Normal 7 2 2 3 3 3" xfId="48804" xr:uid="{00000000-0005-0000-0000-0000E4A10000}"/>
    <cellStyle name="Normal 7 2 2 3 4" xfId="17532" xr:uid="{00000000-0005-0000-0000-0000E5A10000}"/>
    <cellStyle name="Normal 7 2 2 3 4 2" xfId="36492" xr:uid="{00000000-0005-0000-0000-0000E6A10000}"/>
    <cellStyle name="Normal 7 2 2 3 4 3" xfId="54956" xr:uid="{00000000-0005-0000-0000-0000E7A10000}"/>
    <cellStyle name="Normal 7 2 2 3 5" xfId="24187" xr:uid="{00000000-0005-0000-0000-0000E8A10000}"/>
    <cellStyle name="Normal 7 2 2 3 6" xfId="42651" xr:uid="{00000000-0005-0000-0000-0000E9A10000}"/>
    <cellStyle name="Normal 7 2 2 4" xfId="6719" xr:uid="{00000000-0005-0000-0000-0000EAA10000}"/>
    <cellStyle name="Normal 7 2 2 4 2" xfId="12912" xr:uid="{00000000-0005-0000-0000-0000EBA10000}"/>
    <cellStyle name="Normal 7 2 2 4 2 2" xfId="31872" xr:uid="{00000000-0005-0000-0000-0000ECA10000}"/>
    <cellStyle name="Normal 7 2 2 4 2 3" xfId="50336" xr:uid="{00000000-0005-0000-0000-0000EDA10000}"/>
    <cellStyle name="Normal 7 2 2 4 3" xfId="19064" xr:uid="{00000000-0005-0000-0000-0000EEA10000}"/>
    <cellStyle name="Normal 7 2 2 4 3 2" xfId="38024" xr:uid="{00000000-0005-0000-0000-0000EFA10000}"/>
    <cellStyle name="Normal 7 2 2 4 3 3" xfId="56488" xr:uid="{00000000-0005-0000-0000-0000F0A10000}"/>
    <cellStyle name="Normal 7 2 2 4 4" xfId="25719" xr:uid="{00000000-0005-0000-0000-0000F1A10000}"/>
    <cellStyle name="Normal 7 2 2 4 5" xfId="44183" xr:uid="{00000000-0005-0000-0000-0000F2A10000}"/>
    <cellStyle name="Normal 7 2 2 5" xfId="9846" xr:uid="{00000000-0005-0000-0000-0000F3A10000}"/>
    <cellStyle name="Normal 7 2 2 5 2" xfId="28806" xr:uid="{00000000-0005-0000-0000-0000F4A10000}"/>
    <cellStyle name="Normal 7 2 2 5 3" xfId="47270" xr:uid="{00000000-0005-0000-0000-0000F5A10000}"/>
    <cellStyle name="Normal 7 2 2 6" xfId="15998" xr:uid="{00000000-0005-0000-0000-0000F6A10000}"/>
    <cellStyle name="Normal 7 2 2 6 2" xfId="34958" xr:uid="{00000000-0005-0000-0000-0000F7A10000}"/>
    <cellStyle name="Normal 7 2 2 6 3" xfId="53422" xr:uid="{00000000-0005-0000-0000-0000F8A10000}"/>
    <cellStyle name="Normal 7 2 2 7" xfId="22653" xr:uid="{00000000-0005-0000-0000-0000F9A10000}"/>
    <cellStyle name="Normal 7 2 2 8" xfId="41117" xr:uid="{00000000-0005-0000-0000-0000FAA10000}"/>
    <cellStyle name="Normal 7 2 3" xfId="3182" xr:uid="{00000000-0005-0000-0000-0000FBA10000}"/>
    <cellStyle name="Normal 7 2 3 2" xfId="4320" xr:uid="{00000000-0005-0000-0000-0000FCA10000}"/>
    <cellStyle name="Normal 7 2 3 2 2" xfId="5939" xr:uid="{00000000-0005-0000-0000-0000FDA10000}"/>
    <cellStyle name="Normal 7 2 3 2 2 2" xfId="9024" xr:uid="{00000000-0005-0000-0000-0000FEA10000}"/>
    <cellStyle name="Normal 7 2 3 2 2 2 2" xfId="15216" xr:uid="{00000000-0005-0000-0000-0000FFA10000}"/>
    <cellStyle name="Normal 7 2 3 2 2 2 2 2" xfId="34176" xr:uid="{00000000-0005-0000-0000-000000A20000}"/>
    <cellStyle name="Normal 7 2 3 2 2 2 2 3" xfId="52640" xr:uid="{00000000-0005-0000-0000-000001A20000}"/>
    <cellStyle name="Normal 7 2 3 2 2 2 3" xfId="21368" xr:uid="{00000000-0005-0000-0000-000002A20000}"/>
    <cellStyle name="Normal 7 2 3 2 2 2 3 2" xfId="40328" xr:uid="{00000000-0005-0000-0000-000003A20000}"/>
    <cellStyle name="Normal 7 2 3 2 2 2 3 3" xfId="58792" xr:uid="{00000000-0005-0000-0000-000004A20000}"/>
    <cellStyle name="Normal 7 2 3 2 2 2 4" xfId="28023" xr:uid="{00000000-0005-0000-0000-000005A20000}"/>
    <cellStyle name="Normal 7 2 3 2 2 2 5" xfId="46487" xr:uid="{00000000-0005-0000-0000-000006A20000}"/>
    <cellStyle name="Normal 7 2 3 2 2 3" xfId="12150" xr:uid="{00000000-0005-0000-0000-000007A20000}"/>
    <cellStyle name="Normal 7 2 3 2 2 3 2" xfId="31110" xr:uid="{00000000-0005-0000-0000-000008A20000}"/>
    <cellStyle name="Normal 7 2 3 2 2 3 3" xfId="49574" xr:uid="{00000000-0005-0000-0000-000009A20000}"/>
    <cellStyle name="Normal 7 2 3 2 2 4" xfId="18302" xr:uid="{00000000-0005-0000-0000-00000AA20000}"/>
    <cellStyle name="Normal 7 2 3 2 2 4 2" xfId="37262" xr:uid="{00000000-0005-0000-0000-00000BA20000}"/>
    <cellStyle name="Normal 7 2 3 2 2 4 3" xfId="55726" xr:uid="{00000000-0005-0000-0000-00000CA20000}"/>
    <cellStyle name="Normal 7 2 3 2 2 5" xfId="24957" xr:uid="{00000000-0005-0000-0000-00000DA20000}"/>
    <cellStyle name="Normal 7 2 3 2 2 6" xfId="43421" xr:uid="{00000000-0005-0000-0000-00000EA20000}"/>
    <cellStyle name="Normal 7 2 3 2 3" xfId="7489" xr:uid="{00000000-0005-0000-0000-00000FA20000}"/>
    <cellStyle name="Normal 7 2 3 2 3 2" xfId="13682" xr:uid="{00000000-0005-0000-0000-000010A20000}"/>
    <cellStyle name="Normal 7 2 3 2 3 2 2" xfId="32642" xr:uid="{00000000-0005-0000-0000-000011A20000}"/>
    <cellStyle name="Normal 7 2 3 2 3 2 3" xfId="51106" xr:uid="{00000000-0005-0000-0000-000012A20000}"/>
    <cellStyle name="Normal 7 2 3 2 3 3" xfId="19834" xr:uid="{00000000-0005-0000-0000-000013A20000}"/>
    <cellStyle name="Normal 7 2 3 2 3 3 2" xfId="38794" xr:uid="{00000000-0005-0000-0000-000014A20000}"/>
    <cellStyle name="Normal 7 2 3 2 3 3 3" xfId="57258" xr:uid="{00000000-0005-0000-0000-000015A20000}"/>
    <cellStyle name="Normal 7 2 3 2 3 4" xfId="26489" xr:uid="{00000000-0005-0000-0000-000016A20000}"/>
    <cellStyle name="Normal 7 2 3 2 3 5" xfId="44953" xr:uid="{00000000-0005-0000-0000-000017A20000}"/>
    <cellStyle name="Normal 7 2 3 2 4" xfId="10616" xr:uid="{00000000-0005-0000-0000-000018A20000}"/>
    <cellStyle name="Normal 7 2 3 2 4 2" xfId="29576" xr:uid="{00000000-0005-0000-0000-000019A20000}"/>
    <cellStyle name="Normal 7 2 3 2 4 3" xfId="48040" xr:uid="{00000000-0005-0000-0000-00001AA20000}"/>
    <cellStyle name="Normal 7 2 3 2 5" xfId="16768" xr:uid="{00000000-0005-0000-0000-00001BA20000}"/>
    <cellStyle name="Normal 7 2 3 2 5 2" xfId="35728" xr:uid="{00000000-0005-0000-0000-00001CA20000}"/>
    <cellStyle name="Normal 7 2 3 2 5 3" xfId="54192" xr:uid="{00000000-0005-0000-0000-00001DA20000}"/>
    <cellStyle name="Normal 7 2 3 2 6" xfId="23423" xr:uid="{00000000-0005-0000-0000-00001EA20000}"/>
    <cellStyle name="Normal 7 2 3 2 7" xfId="41887" xr:uid="{00000000-0005-0000-0000-00001FA20000}"/>
    <cellStyle name="Normal 7 2 3 3" xfId="5157" xr:uid="{00000000-0005-0000-0000-000020A20000}"/>
    <cellStyle name="Normal 7 2 3 3 2" xfId="8255" xr:uid="{00000000-0005-0000-0000-000021A20000}"/>
    <cellStyle name="Normal 7 2 3 3 2 2" xfId="14447" xr:uid="{00000000-0005-0000-0000-000022A20000}"/>
    <cellStyle name="Normal 7 2 3 3 2 2 2" xfId="33407" xr:uid="{00000000-0005-0000-0000-000023A20000}"/>
    <cellStyle name="Normal 7 2 3 3 2 2 3" xfId="51871" xr:uid="{00000000-0005-0000-0000-000024A20000}"/>
    <cellStyle name="Normal 7 2 3 3 2 3" xfId="20599" xr:uid="{00000000-0005-0000-0000-000025A20000}"/>
    <cellStyle name="Normal 7 2 3 3 2 3 2" xfId="39559" xr:uid="{00000000-0005-0000-0000-000026A20000}"/>
    <cellStyle name="Normal 7 2 3 3 2 3 3" xfId="58023" xr:uid="{00000000-0005-0000-0000-000027A20000}"/>
    <cellStyle name="Normal 7 2 3 3 2 4" xfId="27254" xr:uid="{00000000-0005-0000-0000-000028A20000}"/>
    <cellStyle name="Normal 7 2 3 3 2 5" xfId="45718" xr:uid="{00000000-0005-0000-0000-000029A20000}"/>
    <cellStyle name="Normal 7 2 3 3 3" xfId="11381" xr:uid="{00000000-0005-0000-0000-00002AA20000}"/>
    <cellStyle name="Normal 7 2 3 3 3 2" xfId="30341" xr:uid="{00000000-0005-0000-0000-00002BA20000}"/>
    <cellStyle name="Normal 7 2 3 3 3 3" xfId="48805" xr:uid="{00000000-0005-0000-0000-00002CA20000}"/>
    <cellStyle name="Normal 7 2 3 3 4" xfId="17533" xr:uid="{00000000-0005-0000-0000-00002DA20000}"/>
    <cellStyle name="Normal 7 2 3 3 4 2" xfId="36493" xr:uid="{00000000-0005-0000-0000-00002EA20000}"/>
    <cellStyle name="Normal 7 2 3 3 4 3" xfId="54957" xr:uid="{00000000-0005-0000-0000-00002FA20000}"/>
    <cellStyle name="Normal 7 2 3 3 5" xfId="24188" xr:uid="{00000000-0005-0000-0000-000030A20000}"/>
    <cellStyle name="Normal 7 2 3 3 6" xfId="42652" xr:uid="{00000000-0005-0000-0000-000031A20000}"/>
    <cellStyle name="Normal 7 2 3 4" xfId="6720" xr:uid="{00000000-0005-0000-0000-000032A20000}"/>
    <cellStyle name="Normal 7 2 3 4 2" xfId="12913" xr:uid="{00000000-0005-0000-0000-000033A20000}"/>
    <cellStyle name="Normal 7 2 3 4 2 2" xfId="31873" xr:uid="{00000000-0005-0000-0000-000034A20000}"/>
    <cellStyle name="Normal 7 2 3 4 2 3" xfId="50337" xr:uid="{00000000-0005-0000-0000-000035A20000}"/>
    <cellStyle name="Normal 7 2 3 4 3" xfId="19065" xr:uid="{00000000-0005-0000-0000-000036A20000}"/>
    <cellStyle name="Normal 7 2 3 4 3 2" xfId="38025" xr:uid="{00000000-0005-0000-0000-000037A20000}"/>
    <cellStyle name="Normal 7 2 3 4 3 3" xfId="56489" xr:uid="{00000000-0005-0000-0000-000038A20000}"/>
    <cellStyle name="Normal 7 2 3 4 4" xfId="25720" xr:uid="{00000000-0005-0000-0000-000039A20000}"/>
    <cellStyle name="Normal 7 2 3 4 5" xfId="44184" xr:uid="{00000000-0005-0000-0000-00003AA20000}"/>
    <cellStyle name="Normal 7 2 3 5" xfId="9847" xr:uid="{00000000-0005-0000-0000-00003BA20000}"/>
    <cellStyle name="Normal 7 2 3 5 2" xfId="28807" xr:uid="{00000000-0005-0000-0000-00003CA20000}"/>
    <cellStyle name="Normal 7 2 3 5 3" xfId="47271" xr:uid="{00000000-0005-0000-0000-00003DA20000}"/>
    <cellStyle name="Normal 7 2 3 6" xfId="15999" xr:uid="{00000000-0005-0000-0000-00003EA20000}"/>
    <cellStyle name="Normal 7 2 3 6 2" xfId="34959" xr:uid="{00000000-0005-0000-0000-00003FA20000}"/>
    <cellStyle name="Normal 7 2 3 6 3" xfId="53423" xr:uid="{00000000-0005-0000-0000-000040A20000}"/>
    <cellStyle name="Normal 7 2 3 7" xfId="22654" xr:uid="{00000000-0005-0000-0000-000041A20000}"/>
    <cellStyle name="Normal 7 2 3 8" xfId="41118" xr:uid="{00000000-0005-0000-0000-000042A20000}"/>
    <cellStyle name="Normal 7 2 4" xfId="3183" xr:uid="{00000000-0005-0000-0000-000043A20000}"/>
    <cellStyle name="Normal 7 2 4 2" xfId="4321" xr:uid="{00000000-0005-0000-0000-000044A20000}"/>
    <cellStyle name="Normal 7 2 4 2 2" xfId="5940" xr:uid="{00000000-0005-0000-0000-000045A20000}"/>
    <cellStyle name="Normal 7 2 4 2 2 2" xfId="9025" xr:uid="{00000000-0005-0000-0000-000046A20000}"/>
    <cellStyle name="Normal 7 2 4 2 2 2 2" xfId="15217" xr:uid="{00000000-0005-0000-0000-000047A20000}"/>
    <cellStyle name="Normal 7 2 4 2 2 2 2 2" xfId="34177" xr:uid="{00000000-0005-0000-0000-000048A20000}"/>
    <cellStyle name="Normal 7 2 4 2 2 2 2 3" xfId="52641" xr:uid="{00000000-0005-0000-0000-000049A20000}"/>
    <cellStyle name="Normal 7 2 4 2 2 2 3" xfId="21369" xr:uid="{00000000-0005-0000-0000-00004AA20000}"/>
    <cellStyle name="Normal 7 2 4 2 2 2 3 2" xfId="40329" xr:uid="{00000000-0005-0000-0000-00004BA20000}"/>
    <cellStyle name="Normal 7 2 4 2 2 2 3 3" xfId="58793" xr:uid="{00000000-0005-0000-0000-00004CA20000}"/>
    <cellStyle name="Normal 7 2 4 2 2 2 4" xfId="28024" xr:uid="{00000000-0005-0000-0000-00004DA20000}"/>
    <cellStyle name="Normal 7 2 4 2 2 2 5" xfId="46488" xr:uid="{00000000-0005-0000-0000-00004EA20000}"/>
    <cellStyle name="Normal 7 2 4 2 2 3" xfId="12151" xr:uid="{00000000-0005-0000-0000-00004FA20000}"/>
    <cellStyle name="Normal 7 2 4 2 2 3 2" xfId="31111" xr:uid="{00000000-0005-0000-0000-000050A20000}"/>
    <cellStyle name="Normal 7 2 4 2 2 3 3" xfId="49575" xr:uid="{00000000-0005-0000-0000-000051A20000}"/>
    <cellStyle name="Normal 7 2 4 2 2 4" xfId="18303" xr:uid="{00000000-0005-0000-0000-000052A20000}"/>
    <cellStyle name="Normal 7 2 4 2 2 4 2" xfId="37263" xr:uid="{00000000-0005-0000-0000-000053A20000}"/>
    <cellStyle name="Normal 7 2 4 2 2 4 3" xfId="55727" xr:uid="{00000000-0005-0000-0000-000054A20000}"/>
    <cellStyle name="Normal 7 2 4 2 2 5" xfId="24958" xr:uid="{00000000-0005-0000-0000-000055A20000}"/>
    <cellStyle name="Normal 7 2 4 2 2 6" xfId="43422" xr:uid="{00000000-0005-0000-0000-000056A20000}"/>
    <cellStyle name="Normal 7 2 4 2 3" xfId="7490" xr:uid="{00000000-0005-0000-0000-000057A20000}"/>
    <cellStyle name="Normal 7 2 4 2 3 2" xfId="13683" xr:uid="{00000000-0005-0000-0000-000058A20000}"/>
    <cellStyle name="Normal 7 2 4 2 3 2 2" xfId="32643" xr:uid="{00000000-0005-0000-0000-000059A20000}"/>
    <cellStyle name="Normal 7 2 4 2 3 2 3" xfId="51107" xr:uid="{00000000-0005-0000-0000-00005AA20000}"/>
    <cellStyle name="Normal 7 2 4 2 3 3" xfId="19835" xr:uid="{00000000-0005-0000-0000-00005BA20000}"/>
    <cellStyle name="Normal 7 2 4 2 3 3 2" xfId="38795" xr:uid="{00000000-0005-0000-0000-00005CA20000}"/>
    <cellStyle name="Normal 7 2 4 2 3 3 3" xfId="57259" xr:uid="{00000000-0005-0000-0000-00005DA20000}"/>
    <cellStyle name="Normal 7 2 4 2 3 4" xfId="26490" xr:uid="{00000000-0005-0000-0000-00005EA20000}"/>
    <cellStyle name="Normal 7 2 4 2 3 5" xfId="44954" xr:uid="{00000000-0005-0000-0000-00005FA20000}"/>
    <cellStyle name="Normal 7 2 4 2 4" xfId="10617" xr:uid="{00000000-0005-0000-0000-000060A20000}"/>
    <cellStyle name="Normal 7 2 4 2 4 2" xfId="29577" xr:uid="{00000000-0005-0000-0000-000061A20000}"/>
    <cellStyle name="Normal 7 2 4 2 4 3" xfId="48041" xr:uid="{00000000-0005-0000-0000-000062A20000}"/>
    <cellStyle name="Normal 7 2 4 2 5" xfId="16769" xr:uid="{00000000-0005-0000-0000-000063A20000}"/>
    <cellStyle name="Normal 7 2 4 2 5 2" xfId="35729" xr:uid="{00000000-0005-0000-0000-000064A20000}"/>
    <cellStyle name="Normal 7 2 4 2 5 3" xfId="54193" xr:uid="{00000000-0005-0000-0000-000065A20000}"/>
    <cellStyle name="Normal 7 2 4 2 6" xfId="23424" xr:uid="{00000000-0005-0000-0000-000066A20000}"/>
    <cellStyle name="Normal 7 2 4 2 7" xfId="41888" xr:uid="{00000000-0005-0000-0000-000067A20000}"/>
    <cellStyle name="Normal 7 2 4 3" xfId="5158" xr:uid="{00000000-0005-0000-0000-000068A20000}"/>
    <cellStyle name="Normal 7 2 4 3 2" xfId="8256" xr:uid="{00000000-0005-0000-0000-000069A20000}"/>
    <cellStyle name="Normal 7 2 4 3 2 2" xfId="14448" xr:uid="{00000000-0005-0000-0000-00006AA20000}"/>
    <cellStyle name="Normal 7 2 4 3 2 2 2" xfId="33408" xr:uid="{00000000-0005-0000-0000-00006BA20000}"/>
    <cellStyle name="Normal 7 2 4 3 2 2 3" xfId="51872" xr:uid="{00000000-0005-0000-0000-00006CA20000}"/>
    <cellStyle name="Normal 7 2 4 3 2 3" xfId="20600" xr:uid="{00000000-0005-0000-0000-00006DA20000}"/>
    <cellStyle name="Normal 7 2 4 3 2 3 2" xfId="39560" xr:uid="{00000000-0005-0000-0000-00006EA20000}"/>
    <cellStyle name="Normal 7 2 4 3 2 3 3" xfId="58024" xr:uid="{00000000-0005-0000-0000-00006FA20000}"/>
    <cellStyle name="Normal 7 2 4 3 2 4" xfId="27255" xr:uid="{00000000-0005-0000-0000-000070A20000}"/>
    <cellStyle name="Normal 7 2 4 3 2 5" xfId="45719" xr:uid="{00000000-0005-0000-0000-000071A20000}"/>
    <cellStyle name="Normal 7 2 4 3 3" xfId="11382" xr:uid="{00000000-0005-0000-0000-000072A20000}"/>
    <cellStyle name="Normal 7 2 4 3 3 2" xfId="30342" xr:uid="{00000000-0005-0000-0000-000073A20000}"/>
    <cellStyle name="Normal 7 2 4 3 3 3" xfId="48806" xr:uid="{00000000-0005-0000-0000-000074A20000}"/>
    <cellStyle name="Normal 7 2 4 3 4" xfId="17534" xr:uid="{00000000-0005-0000-0000-000075A20000}"/>
    <cellStyle name="Normal 7 2 4 3 4 2" xfId="36494" xr:uid="{00000000-0005-0000-0000-000076A20000}"/>
    <cellStyle name="Normal 7 2 4 3 4 3" xfId="54958" xr:uid="{00000000-0005-0000-0000-000077A20000}"/>
    <cellStyle name="Normal 7 2 4 3 5" xfId="24189" xr:uid="{00000000-0005-0000-0000-000078A20000}"/>
    <cellStyle name="Normal 7 2 4 3 6" xfId="42653" xr:uid="{00000000-0005-0000-0000-000079A20000}"/>
    <cellStyle name="Normal 7 2 4 4" xfId="6721" xr:uid="{00000000-0005-0000-0000-00007AA20000}"/>
    <cellStyle name="Normal 7 2 4 4 2" xfId="12914" xr:uid="{00000000-0005-0000-0000-00007BA20000}"/>
    <cellStyle name="Normal 7 2 4 4 2 2" xfId="31874" xr:uid="{00000000-0005-0000-0000-00007CA20000}"/>
    <cellStyle name="Normal 7 2 4 4 2 3" xfId="50338" xr:uid="{00000000-0005-0000-0000-00007DA20000}"/>
    <cellStyle name="Normal 7 2 4 4 3" xfId="19066" xr:uid="{00000000-0005-0000-0000-00007EA20000}"/>
    <cellStyle name="Normal 7 2 4 4 3 2" xfId="38026" xr:uid="{00000000-0005-0000-0000-00007FA20000}"/>
    <cellStyle name="Normal 7 2 4 4 3 3" xfId="56490" xr:uid="{00000000-0005-0000-0000-000080A20000}"/>
    <cellStyle name="Normal 7 2 4 4 4" xfId="25721" xr:uid="{00000000-0005-0000-0000-000081A20000}"/>
    <cellStyle name="Normal 7 2 4 4 5" xfId="44185" xr:uid="{00000000-0005-0000-0000-000082A20000}"/>
    <cellStyle name="Normal 7 2 4 5" xfId="9848" xr:uid="{00000000-0005-0000-0000-000083A20000}"/>
    <cellStyle name="Normal 7 2 4 5 2" xfId="28808" xr:uid="{00000000-0005-0000-0000-000084A20000}"/>
    <cellStyle name="Normal 7 2 4 5 3" xfId="47272" xr:uid="{00000000-0005-0000-0000-000085A20000}"/>
    <cellStyle name="Normal 7 2 4 6" xfId="16000" xr:uid="{00000000-0005-0000-0000-000086A20000}"/>
    <cellStyle name="Normal 7 2 4 6 2" xfId="34960" xr:uid="{00000000-0005-0000-0000-000087A20000}"/>
    <cellStyle name="Normal 7 2 4 6 3" xfId="53424" xr:uid="{00000000-0005-0000-0000-000088A20000}"/>
    <cellStyle name="Normal 7 2 4 7" xfId="22655" xr:uid="{00000000-0005-0000-0000-000089A20000}"/>
    <cellStyle name="Normal 7 2 4 8" xfId="41119" xr:uid="{00000000-0005-0000-0000-00008AA20000}"/>
    <cellStyle name="Normal 7 2 5" xfId="3184" xr:uid="{00000000-0005-0000-0000-00008BA20000}"/>
    <cellStyle name="Normal 7 2 5 2" xfId="4322" xr:uid="{00000000-0005-0000-0000-00008CA20000}"/>
    <cellStyle name="Normal 7 2 5 2 2" xfId="5941" xr:uid="{00000000-0005-0000-0000-00008DA20000}"/>
    <cellStyle name="Normal 7 2 5 2 2 2" xfId="9026" xr:uid="{00000000-0005-0000-0000-00008EA20000}"/>
    <cellStyle name="Normal 7 2 5 2 2 2 2" xfId="15218" xr:uid="{00000000-0005-0000-0000-00008FA20000}"/>
    <cellStyle name="Normal 7 2 5 2 2 2 2 2" xfId="34178" xr:uid="{00000000-0005-0000-0000-000090A20000}"/>
    <cellStyle name="Normal 7 2 5 2 2 2 2 3" xfId="52642" xr:uid="{00000000-0005-0000-0000-000091A20000}"/>
    <cellStyle name="Normal 7 2 5 2 2 2 3" xfId="21370" xr:uid="{00000000-0005-0000-0000-000092A20000}"/>
    <cellStyle name="Normal 7 2 5 2 2 2 3 2" xfId="40330" xr:uid="{00000000-0005-0000-0000-000093A20000}"/>
    <cellStyle name="Normal 7 2 5 2 2 2 3 3" xfId="58794" xr:uid="{00000000-0005-0000-0000-000094A20000}"/>
    <cellStyle name="Normal 7 2 5 2 2 2 4" xfId="28025" xr:uid="{00000000-0005-0000-0000-000095A20000}"/>
    <cellStyle name="Normal 7 2 5 2 2 2 5" xfId="46489" xr:uid="{00000000-0005-0000-0000-000096A20000}"/>
    <cellStyle name="Normal 7 2 5 2 2 3" xfId="12152" xr:uid="{00000000-0005-0000-0000-000097A20000}"/>
    <cellStyle name="Normal 7 2 5 2 2 3 2" xfId="31112" xr:uid="{00000000-0005-0000-0000-000098A20000}"/>
    <cellStyle name="Normal 7 2 5 2 2 3 3" xfId="49576" xr:uid="{00000000-0005-0000-0000-000099A20000}"/>
    <cellStyle name="Normal 7 2 5 2 2 4" xfId="18304" xr:uid="{00000000-0005-0000-0000-00009AA20000}"/>
    <cellStyle name="Normal 7 2 5 2 2 4 2" xfId="37264" xr:uid="{00000000-0005-0000-0000-00009BA20000}"/>
    <cellStyle name="Normal 7 2 5 2 2 4 3" xfId="55728" xr:uid="{00000000-0005-0000-0000-00009CA20000}"/>
    <cellStyle name="Normal 7 2 5 2 2 5" xfId="24959" xr:uid="{00000000-0005-0000-0000-00009DA20000}"/>
    <cellStyle name="Normal 7 2 5 2 2 6" xfId="43423" xr:uid="{00000000-0005-0000-0000-00009EA20000}"/>
    <cellStyle name="Normal 7 2 5 2 3" xfId="7491" xr:uid="{00000000-0005-0000-0000-00009FA20000}"/>
    <cellStyle name="Normal 7 2 5 2 3 2" xfId="13684" xr:uid="{00000000-0005-0000-0000-0000A0A20000}"/>
    <cellStyle name="Normal 7 2 5 2 3 2 2" xfId="32644" xr:uid="{00000000-0005-0000-0000-0000A1A20000}"/>
    <cellStyle name="Normal 7 2 5 2 3 2 3" xfId="51108" xr:uid="{00000000-0005-0000-0000-0000A2A20000}"/>
    <cellStyle name="Normal 7 2 5 2 3 3" xfId="19836" xr:uid="{00000000-0005-0000-0000-0000A3A20000}"/>
    <cellStyle name="Normal 7 2 5 2 3 3 2" xfId="38796" xr:uid="{00000000-0005-0000-0000-0000A4A20000}"/>
    <cellStyle name="Normal 7 2 5 2 3 3 3" xfId="57260" xr:uid="{00000000-0005-0000-0000-0000A5A20000}"/>
    <cellStyle name="Normal 7 2 5 2 3 4" xfId="26491" xr:uid="{00000000-0005-0000-0000-0000A6A20000}"/>
    <cellStyle name="Normal 7 2 5 2 3 5" xfId="44955" xr:uid="{00000000-0005-0000-0000-0000A7A20000}"/>
    <cellStyle name="Normal 7 2 5 2 4" xfId="10618" xr:uid="{00000000-0005-0000-0000-0000A8A20000}"/>
    <cellStyle name="Normal 7 2 5 2 4 2" xfId="29578" xr:uid="{00000000-0005-0000-0000-0000A9A20000}"/>
    <cellStyle name="Normal 7 2 5 2 4 3" xfId="48042" xr:uid="{00000000-0005-0000-0000-0000AAA20000}"/>
    <cellStyle name="Normal 7 2 5 2 5" xfId="16770" xr:uid="{00000000-0005-0000-0000-0000ABA20000}"/>
    <cellStyle name="Normal 7 2 5 2 5 2" xfId="35730" xr:uid="{00000000-0005-0000-0000-0000ACA20000}"/>
    <cellStyle name="Normal 7 2 5 2 5 3" xfId="54194" xr:uid="{00000000-0005-0000-0000-0000ADA20000}"/>
    <cellStyle name="Normal 7 2 5 2 6" xfId="23425" xr:uid="{00000000-0005-0000-0000-0000AEA20000}"/>
    <cellStyle name="Normal 7 2 5 2 7" xfId="41889" xr:uid="{00000000-0005-0000-0000-0000AFA20000}"/>
    <cellStyle name="Normal 7 2 5 3" xfId="5159" xr:uid="{00000000-0005-0000-0000-0000B0A20000}"/>
    <cellStyle name="Normal 7 2 5 3 2" xfId="8257" xr:uid="{00000000-0005-0000-0000-0000B1A20000}"/>
    <cellStyle name="Normal 7 2 5 3 2 2" xfId="14449" xr:uid="{00000000-0005-0000-0000-0000B2A20000}"/>
    <cellStyle name="Normal 7 2 5 3 2 2 2" xfId="33409" xr:uid="{00000000-0005-0000-0000-0000B3A20000}"/>
    <cellStyle name="Normal 7 2 5 3 2 2 3" xfId="51873" xr:uid="{00000000-0005-0000-0000-0000B4A20000}"/>
    <cellStyle name="Normal 7 2 5 3 2 3" xfId="20601" xr:uid="{00000000-0005-0000-0000-0000B5A20000}"/>
    <cellStyle name="Normal 7 2 5 3 2 3 2" xfId="39561" xr:uid="{00000000-0005-0000-0000-0000B6A20000}"/>
    <cellStyle name="Normal 7 2 5 3 2 3 3" xfId="58025" xr:uid="{00000000-0005-0000-0000-0000B7A20000}"/>
    <cellStyle name="Normal 7 2 5 3 2 4" xfId="27256" xr:uid="{00000000-0005-0000-0000-0000B8A20000}"/>
    <cellStyle name="Normal 7 2 5 3 2 5" xfId="45720" xr:uid="{00000000-0005-0000-0000-0000B9A20000}"/>
    <cellStyle name="Normal 7 2 5 3 3" xfId="11383" xr:uid="{00000000-0005-0000-0000-0000BAA20000}"/>
    <cellStyle name="Normal 7 2 5 3 3 2" xfId="30343" xr:uid="{00000000-0005-0000-0000-0000BBA20000}"/>
    <cellStyle name="Normal 7 2 5 3 3 3" xfId="48807" xr:uid="{00000000-0005-0000-0000-0000BCA20000}"/>
    <cellStyle name="Normal 7 2 5 3 4" xfId="17535" xr:uid="{00000000-0005-0000-0000-0000BDA20000}"/>
    <cellStyle name="Normal 7 2 5 3 4 2" xfId="36495" xr:uid="{00000000-0005-0000-0000-0000BEA20000}"/>
    <cellStyle name="Normal 7 2 5 3 4 3" xfId="54959" xr:uid="{00000000-0005-0000-0000-0000BFA20000}"/>
    <cellStyle name="Normal 7 2 5 3 5" xfId="24190" xr:uid="{00000000-0005-0000-0000-0000C0A20000}"/>
    <cellStyle name="Normal 7 2 5 3 6" xfId="42654" xr:uid="{00000000-0005-0000-0000-0000C1A20000}"/>
    <cellStyle name="Normal 7 2 5 4" xfId="6722" xr:uid="{00000000-0005-0000-0000-0000C2A20000}"/>
    <cellStyle name="Normal 7 2 5 4 2" xfId="12915" xr:uid="{00000000-0005-0000-0000-0000C3A20000}"/>
    <cellStyle name="Normal 7 2 5 4 2 2" xfId="31875" xr:uid="{00000000-0005-0000-0000-0000C4A20000}"/>
    <cellStyle name="Normal 7 2 5 4 2 3" xfId="50339" xr:uid="{00000000-0005-0000-0000-0000C5A20000}"/>
    <cellStyle name="Normal 7 2 5 4 3" xfId="19067" xr:uid="{00000000-0005-0000-0000-0000C6A20000}"/>
    <cellStyle name="Normal 7 2 5 4 3 2" xfId="38027" xr:uid="{00000000-0005-0000-0000-0000C7A20000}"/>
    <cellStyle name="Normal 7 2 5 4 3 3" xfId="56491" xr:uid="{00000000-0005-0000-0000-0000C8A20000}"/>
    <cellStyle name="Normal 7 2 5 4 4" xfId="25722" xr:uid="{00000000-0005-0000-0000-0000C9A20000}"/>
    <cellStyle name="Normal 7 2 5 4 5" xfId="44186" xr:uid="{00000000-0005-0000-0000-0000CAA20000}"/>
    <cellStyle name="Normal 7 2 5 5" xfId="9849" xr:uid="{00000000-0005-0000-0000-0000CBA20000}"/>
    <cellStyle name="Normal 7 2 5 5 2" xfId="28809" xr:uid="{00000000-0005-0000-0000-0000CCA20000}"/>
    <cellStyle name="Normal 7 2 5 5 3" xfId="47273" xr:uid="{00000000-0005-0000-0000-0000CDA20000}"/>
    <cellStyle name="Normal 7 2 5 6" xfId="16001" xr:uid="{00000000-0005-0000-0000-0000CEA20000}"/>
    <cellStyle name="Normal 7 2 5 6 2" xfId="34961" xr:uid="{00000000-0005-0000-0000-0000CFA20000}"/>
    <cellStyle name="Normal 7 2 5 6 3" xfId="53425" xr:uid="{00000000-0005-0000-0000-0000D0A20000}"/>
    <cellStyle name="Normal 7 2 5 7" xfId="22656" xr:uid="{00000000-0005-0000-0000-0000D1A20000}"/>
    <cellStyle name="Normal 7 2 5 8" xfId="41120" xr:uid="{00000000-0005-0000-0000-0000D2A20000}"/>
    <cellStyle name="Normal 7 2 6" xfId="4318" xr:uid="{00000000-0005-0000-0000-0000D3A20000}"/>
    <cellStyle name="Normal 7 2 6 2" xfId="5937" xr:uid="{00000000-0005-0000-0000-0000D4A20000}"/>
    <cellStyle name="Normal 7 2 6 2 2" xfId="9022" xr:uid="{00000000-0005-0000-0000-0000D5A20000}"/>
    <cellStyle name="Normal 7 2 6 2 2 2" xfId="15214" xr:uid="{00000000-0005-0000-0000-0000D6A20000}"/>
    <cellStyle name="Normal 7 2 6 2 2 2 2" xfId="34174" xr:uid="{00000000-0005-0000-0000-0000D7A20000}"/>
    <cellStyle name="Normal 7 2 6 2 2 2 3" xfId="52638" xr:uid="{00000000-0005-0000-0000-0000D8A20000}"/>
    <cellStyle name="Normal 7 2 6 2 2 3" xfId="21366" xr:uid="{00000000-0005-0000-0000-0000D9A20000}"/>
    <cellStyle name="Normal 7 2 6 2 2 3 2" xfId="40326" xr:uid="{00000000-0005-0000-0000-0000DAA20000}"/>
    <cellStyle name="Normal 7 2 6 2 2 3 3" xfId="58790" xr:uid="{00000000-0005-0000-0000-0000DBA20000}"/>
    <cellStyle name="Normal 7 2 6 2 2 4" xfId="28021" xr:uid="{00000000-0005-0000-0000-0000DCA20000}"/>
    <cellStyle name="Normal 7 2 6 2 2 5" xfId="46485" xr:uid="{00000000-0005-0000-0000-0000DDA20000}"/>
    <cellStyle name="Normal 7 2 6 2 3" xfId="12148" xr:uid="{00000000-0005-0000-0000-0000DEA20000}"/>
    <cellStyle name="Normal 7 2 6 2 3 2" xfId="31108" xr:uid="{00000000-0005-0000-0000-0000DFA20000}"/>
    <cellStyle name="Normal 7 2 6 2 3 3" xfId="49572" xr:uid="{00000000-0005-0000-0000-0000E0A20000}"/>
    <cellStyle name="Normal 7 2 6 2 4" xfId="18300" xr:uid="{00000000-0005-0000-0000-0000E1A20000}"/>
    <cellStyle name="Normal 7 2 6 2 4 2" xfId="37260" xr:uid="{00000000-0005-0000-0000-0000E2A20000}"/>
    <cellStyle name="Normal 7 2 6 2 4 3" xfId="55724" xr:uid="{00000000-0005-0000-0000-0000E3A20000}"/>
    <cellStyle name="Normal 7 2 6 2 5" xfId="24955" xr:uid="{00000000-0005-0000-0000-0000E4A20000}"/>
    <cellStyle name="Normal 7 2 6 2 6" xfId="43419" xr:uid="{00000000-0005-0000-0000-0000E5A20000}"/>
    <cellStyle name="Normal 7 2 6 3" xfId="7487" xr:uid="{00000000-0005-0000-0000-0000E6A20000}"/>
    <cellStyle name="Normal 7 2 6 3 2" xfId="13680" xr:uid="{00000000-0005-0000-0000-0000E7A20000}"/>
    <cellStyle name="Normal 7 2 6 3 2 2" xfId="32640" xr:uid="{00000000-0005-0000-0000-0000E8A20000}"/>
    <cellStyle name="Normal 7 2 6 3 2 3" xfId="51104" xr:uid="{00000000-0005-0000-0000-0000E9A20000}"/>
    <cellStyle name="Normal 7 2 6 3 3" xfId="19832" xr:uid="{00000000-0005-0000-0000-0000EAA20000}"/>
    <cellStyle name="Normal 7 2 6 3 3 2" xfId="38792" xr:uid="{00000000-0005-0000-0000-0000EBA20000}"/>
    <cellStyle name="Normal 7 2 6 3 3 3" xfId="57256" xr:uid="{00000000-0005-0000-0000-0000ECA20000}"/>
    <cellStyle name="Normal 7 2 6 3 4" xfId="26487" xr:uid="{00000000-0005-0000-0000-0000EDA20000}"/>
    <cellStyle name="Normal 7 2 6 3 5" xfId="44951" xr:uid="{00000000-0005-0000-0000-0000EEA20000}"/>
    <cellStyle name="Normal 7 2 6 4" xfId="10614" xr:uid="{00000000-0005-0000-0000-0000EFA20000}"/>
    <cellStyle name="Normal 7 2 6 4 2" xfId="29574" xr:uid="{00000000-0005-0000-0000-0000F0A20000}"/>
    <cellStyle name="Normal 7 2 6 4 3" xfId="48038" xr:uid="{00000000-0005-0000-0000-0000F1A20000}"/>
    <cellStyle name="Normal 7 2 6 5" xfId="16766" xr:uid="{00000000-0005-0000-0000-0000F2A20000}"/>
    <cellStyle name="Normal 7 2 6 5 2" xfId="35726" xr:uid="{00000000-0005-0000-0000-0000F3A20000}"/>
    <cellStyle name="Normal 7 2 6 5 3" xfId="54190" xr:uid="{00000000-0005-0000-0000-0000F4A20000}"/>
    <cellStyle name="Normal 7 2 6 6" xfId="23421" xr:uid="{00000000-0005-0000-0000-0000F5A20000}"/>
    <cellStyle name="Normal 7 2 6 7" xfId="41885" xr:uid="{00000000-0005-0000-0000-0000F6A20000}"/>
    <cellStyle name="Normal 7 2 7" xfId="5155" xr:uid="{00000000-0005-0000-0000-0000F7A20000}"/>
    <cellStyle name="Normal 7 2 7 2" xfId="8253" xr:uid="{00000000-0005-0000-0000-0000F8A20000}"/>
    <cellStyle name="Normal 7 2 7 2 2" xfId="14445" xr:uid="{00000000-0005-0000-0000-0000F9A20000}"/>
    <cellStyle name="Normal 7 2 7 2 2 2" xfId="33405" xr:uid="{00000000-0005-0000-0000-0000FAA20000}"/>
    <cellStyle name="Normal 7 2 7 2 2 3" xfId="51869" xr:uid="{00000000-0005-0000-0000-0000FBA20000}"/>
    <cellStyle name="Normal 7 2 7 2 3" xfId="20597" xr:uid="{00000000-0005-0000-0000-0000FCA20000}"/>
    <cellStyle name="Normal 7 2 7 2 3 2" xfId="39557" xr:uid="{00000000-0005-0000-0000-0000FDA20000}"/>
    <cellStyle name="Normal 7 2 7 2 3 3" xfId="58021" xr:uid="{00000000-0005-0000-0000-0000FEA20000}"/>
    <cellStyle name="Normal 7 2 7 2 4" xfId="27252" xr:uid="{00000000-0005-0000-0000-0000FFA20000}"/>
    <cellStyle name="Normal 7 2 7 2 5" xfId="45716" xr:uid="{00000000-0005-0000-0000-000000A30000}"/>
    <cellStyle name="Normal 7 2 7 3" xfId="11379" xr:uid="{00000000-0005-0000-0000-000001A30000}"/>
    <cellStyle name="Normal 7 2 7 3 2" xfId="30339" xr:uid="{00000000-0005-0000-0000-000002A30000}"/>
    <cellStyle name="Normal 7 2 7 3 3" xfId="48803" xr:uid="{00000000-0005-0000-0000-000003A30000}"/>
    <cellStyle name="Normal 7 2 7 4" xfId="17531" xr:uid="{00000000-0005-0000-0000-000004A30000}"/>
    <cellStyle name="Normal 7 2 7 4 2" xfId="36491" xr:uid="{00000000-0005-0000-0000-000005A30000}"/>
    <cellStyle name="Normal 7 2 7 4 3" xfId="54955" xr:uid="{00000000-0005-0000-0000-000006A30000}"/>
    <cellStyle name="Normal 7 2 7 5" xfId="24186" xr:uid="{00000000-0005-0000-0000-000007A30000}"/>
    <cellStyle name="Normal 7 2 7 6" xfId="42650" xr:uid="{00000000-0005-0000-0000-000008A30000}"/>
    <cellStyle name="Normal 7 2 8" xfId="6718" xr:uid="{00000000-0005-0000-0000-000009A30000}"/>
    <cellStyle name="Normal 7 2 8 2" xfId="12911" xr:uid="{00000000-0005-0000-0000-00000AA30000}"/>
    <cellStyle name="Normal 7 2 8 2 2" xfId="31871" xr:uid="{00000000-0005-0000-0000-00000BA30000}"/>
    <cellStyle name="Normal 7 2 8 2 3" xfId="50335" xr:uid="{00000000-0005-0000-0000-00000CA30000}"/>
    <cellStyle name="Normal 7 2 8 3" xfId="19063" xr:uid="{00000000-0005-0000-0000-00000DA30000}"/>
    <cellStyle name="Normal 7 2 8 3 2" xfId="38023" xr:uid="{00000000-0005-0000-0000-00000EA30000}"/>
    <cellStyle name="Normal 7 2 8 3 3" xfId="56487" xr:uid="{00000000-0005-0000-0000-00000FA30000}"/>
    <cellStyle name="Normal 7 2 8 4" xfId="25718" xr:uid="{00000000-0005-0000-0000-000010A30000}"/>
    <cellStyle name="Normal 7 2 8 5" xfId="44182" xr:uid="{00000000-0005-0000-0000-000011A30000}"/>
    <cellStyle name="Normal 7 2 9" xfId="9291" xr:uid="{00000000-0005-0000-0000-000012A30000}"/>
    <cellStyle name="Normal 7 2 9 2" xfId="15463" xr:uid="{00000000-0005-0000-0000-000013A30000}"/>
    <cellStyle name="Normal 7 2 9 2 2" xfId="34423" xr:uid="{00000000-0005-0000-0000-000014A30000}"/>
    <cellStyle name="Normal 7 2 9 2 3" xfId="52887" xr:uid="{00000000-0005-0000-0000-000015A30000}"/>
    <cellStyle name="Normal 7 2 9 3" xfId="21615" xr:uid="{00000000-0005-0000-0000-000016A30000}"/>
    <cellStyle name="Normal 7 2 9 3 2" xfId="40575" xr:uid="{00000000-0005-0000-0000-000017A30000}"/>
    <cellStyle name="Normal 7 2 9 3 3" xfId="59039" xr:uid="{00000000-0005-0000-0000-000018A30000}"/>
    <cellStyle name="Normal 7 2 9 4" xfId="28270" xr:uid="{00000000-0005-0000-0000-000019A30000}"/>
    <cellStyle name="Normal 7 2 9 5" xfId="46734" xr:uid="{00000000-0005-0000-0000-00001AA30000}"/>
    <cellStyle name="Normal 7 20" xfId="3185" xr:uid="{00000000-0005-0000-0000-00001BA30000}"/>
    <cellStyle name="Normal 7 20 2" xfId="4323" xr:uid="{00000000-0005-0000-0000-00001CA30000}"/>
    <cellStyle name="Normal 7 20 2 2" xfId="5942" xr:uid="{00000000-0005-0000-0000-00001DA30000}"/>
    <cellStyle name="Normal 7 20 2 2 2" xfId="9027" xr:uid="{00000000-0005-0000-0000-00001EA30000}"/>
    <cellStyle name="Normal 7 20 2 2 2 2" xfId="15219" xr:uid="{00000000-0005-0000-0000-00001FA30000}"/>
    <cellStyle name="Normal 7 20 2 2 2 2 2" xfId="34179" xr:uid="{00000000-0005-0000-0000-000020A30000}"/>
    <cellStyle name="Normal 7 20 2 2 2 2 3" xfId="52643" xr:uid="{00000000-0005-0000-0000-000021A30000}"/>
    <cellStyle name="Normal 7 20 2 2 2 3" xfId="21371" xr:uid="{00000000-0005-0000-0000-000022A30000}"/>
    <cellStyle name="Normal 7 20 2 2 2 3 2" xfId="40331" xr:uid="{00000000-0005-0000-0000-000023A30000}"/>
    <cellStyle name="Normal 7 20 2 2 2 3 3" xfId="58795" xr:uid="{00000000-0005-0000-0000-000024A30000}"/>
    <cellStyle name="Normal 7 20 2 2 2 4" xfId="28026" xr:uid="{00000000-0005-0000-0000-000025A30000}"/>
    <cellStyle name="Normal 7 20 2 2 2 5" xfId="46490" xr:uid="{00000000-0005-0000-0000-000026A30000}"/>
    <cellStyle name="Normal 7 20 2 2 3" xfId="12153" xr:uid="{00000000-0005-0000-0000-000027A30000}"/>
    <cellStyle name="Normal 7 20 2 2 3 2" xfId="31113" xr:uid="{00000000-0005-0000-0000-000028A30000}"/>
    <cellStyle name="Normal 7 20 2 2 3 3" xfId="49577" xr:uid="{00000000-0005-0000-0000-000029A30000}"/>
    <cellStyle name="Normal 7 20 2 2 4" xfId="18305" xr:uid="{00000000-0005-0000-0000-00002AA30000}"/>
    <cellStyle name="Normal 7 20 2 2 4 2" xfId="37265" xr:uid="{00000000-0005-0000-0000-00002BA30000}"/>
    <cellStyle name="Normal 7 20 2 2 4 3" xfId="55729" xr:uid="{00000000-0005-0000-0000-00002CA30000}"/>
    <cellStyle name="Normal 7 20 2 2 5" xfId="24960" xr:uid="{00000000-0005-0000-0000-00002DA30000}"/>
    <cellStyle name="Normal 7 20 2 2 6" xfId="43424" xr:uid="{00000000-0005-0000-0000-00002EA30000}"/>
    <cellStyle name="Normal 7 20 2 3" xfId="7492" xr:uid="{00000000-0005-0000-0000-00002FA30000}"/>
    <cellStyle name="Normal 7 20 2 3 2" xfId="13685" xr:uid="{00000000-0005-0000-0000-000030A30000}"/>
    <cellStyle name="Normal 7 20 2 3 2 2" xfId="32645" xr:uid="{00000000-0005-0000-0000-000031A30000}"/>
    <cellStyle name="Normal 7 20 2 3 2 3" xfId="51109" xr:uid="{00000000-0005-0000-0000-000032A30000}"/>
    <cellStyle name="Normal 7 20 2 3 3" xfId="19837" xr:uid="{00000000-0005-0000-0000-000033A30000}"/>
    <cellStyle name="Normal 7 20 2 3 3 2" xfId="38797" xr:uid="{00000000-0005-0000-0000-000034A30000}"/>
    <cellStyle name="Normal 7 20 2 3 3 3" xfId="57261" xr:uid="{00000000-0005-0000-0000-000035A30000}"/>
    <cellStyle name="Normal 7 20 2 3 4" xfId="26492" xr:uid="{00000000-0005-0000-0000-000036A30000}"/>
    <cellStyle name="Normal 7 20 2 3 5" xfId="44956" xr:uid="{00000000-0005-0000-0000-000037A30000}"/>
    <cellStyle name="Normal 7 20 2 4" xfId="10619" xr:uid="{00000000-0005-0000-0000-000038A30000}"/>
    <cellStyle name="Normal 7 20 2 4 2" xfId="29579" xr:uid="{00000000-0005-0000-0000-000039A30000}"/>
    <cellStyle name="Normal 7 20 2 4 3" xfId="48043" xr:uid="{00000000-0005-0000-0000-00003AA30000}"/>
    <cellStyle name="Normal 7 20 2 5" xfId="16771" xr:uid="{00000000-0005-0000-0000-00003BA30000}"/>
    <cellStyle name="Normal 7 20 2 5 2" xfId="35731" xr:uid="{00000000-0005-0000-0000-00003CA30000}"/>
    <cellStyle name="Normal 7 20 2 5 3" xfId="54195" xr:uid="{00000000-0005-0000-0000-00003DA30000}"/>
    <cellStyle name="Normal 7 20 2 6" xfId="23426" xr:uid="{00000000-0005-0000-0000-00003EA30000}"/>
    <cellStyle name="Normal 7 20 2 7" xfId="41890" xr:uid="{00000000-0005-0000-0000-00003FA30000}"/>
    <cellStyle name="Normal 7 20 3" xfId="5160" xr:uid="{00000000-0005-0000-0000-000040A30000}"/>
    <cellStyle name="Normal 7 20 3 2" xfId="8258" xr:uid="{00000000-0005-0000-0000-000041A30000}"/>
    <cellStyle name="Normal 7 20 3 2 2" xfId="14450" xr:uid="{00000000-0005-0000-0000-000042A30000}"/>
    <cellStyle name="Normal 7 20 3 2 2 2" xfId="33410" xr:uid="{00000000-0005-0000-0000-000043A30000}"/>
    <cellStyle name="Normal 7 20 3 2 2 3" xfId="51874" xr:uid="{00000000-0005-0000-0000-000044A30000}"/>
    <cellStyle name="Normal 7 20 3 2 3" xfId="20602" xr:uid="{00000000-0005-0000-0000-000045A30000}"/>
    <cellStyle name="Normal 7 20 3 2 3 2" xfId="39562" xr:uid="{00000000-0005-0000-0000-000046A30000}"/>
    <cellStyle name="Normal 7 20 3 2 3 3" xfId="58026" xr:uid="{00000000-0005-0000-0000-000047A30000}"/>
    <cellStyle name="Normal 7 20 3 2 4" xfId="27257" xr:uid="{00000000-0005-0000-0000-000048A30000}"/>
    <cellStyle name="Normal 7 20 3 2 5" xfId="45721" xr:uid="{00000000-0005-0000-0000-000049A30000}"/>
    <cellStyle name="Normal 7 20 3 3" xfId="11384" xr:uid="{00000000-0005-0000-0000-00004AA30000}"/>
    <cellStyle name="Normal 7 20 3 3 2" xfId="30344" xr:uid="{00000000-0005-0000-0000-00004BA30000}"/>
    <cellStyle name="Normal 7 20 3 3 3" xfId="48808" xr:uid="{00000000-0005-0000-0000-00004CA30000}"/>
    <cellStyle name="Normal 7 20 3 4" xfId="17536" xr:uid="{00000000-0005-0000-0000-00004DA30000}"/>
    <cellStyle name="Normal 7 20 3 4 2" xfId="36496" xr:uid="{00000000-0005-0000-0000-00004EA30000}"/>
    <cellStyle name="Normal 7 20 3 4 3" xfId="54960" xr:uid="{00000000-0005-0000-0000-00004FA30000}"/>
    <cellStyle name="Normal 7 20 3 5" xfId="24191" xr:uid="{00000000-0005-0000-0000-000050A30000}"/>
    <cellStyle name="Normal 7 20 3 6" xfId="42655" xr:uid="{00000000-0005-0000-0000-000051A30000}"/>
    <cellStyle name="Normal 7 20 4" xfId="6723" xr:uid="{00000000-0005-0000-0000-000052A30000}"/>
    <cellStyle name="Normal 7 20 4 2" xfId="12916" xr:uid="{00000000-0005-0000-0000-000053A30000}"/>
    <cellStyle name="Normal 7 20 4 2 2" xfId="31876" xr:uid="{00000000-0005-0000-0000-000054A30000}"/>
    <cellStyle name="Normal 7 20 4 2 3" xfId="50340" xr:uid="{00000000-0005-0000-0000-000055A30000}"/>
    <cellStyle name="Normal 7 20 4 3" xfId="19068" xr:uid="{00000000-0005-0000-0000-000056A30000}"/>
    <cellStyle name="Normal 7 20 4 3 2" xfId="38028" xr:uid="{00000000-0005-0000-0000-000057A30000}"/>
    <cellStyle name="Normal 7 20 4 3 3" xfId="56492" xr:uid="{00000000-0005-0000-0000-000058A30000}"/>
    <cellStyle name="Normal 7 20 4 4" xfId="25723" xr:uid="{00000000-0005-0000-0000-000059A30000}"/>
    <cellStyle name="Normal 7 20 4 5" xfId="44187" xr:uid="{00000000-0005-0000-0000-00005AA30000}"/>
    <cellStyle name="Normal 7 20 5" xfId="9850" xr:uid="{00000000-0005-0000-0000-00005BA30000}"/>
    <cellStyle name="Normal 7 20 5 2" xfId="28810" xr:uid="{00000000-0005-0000-0000-00005CA30000}"/>
    <cellStyle name="Normal 7 20 5 3" xfId="47274" xr:uid="{00000000-0005-0000-0000-00005DA30000}"/>
    <cellStyle name="Normal 7 20 6" xfId="16002" xr:uid="{00000000-0005-0000-0000-00005EA30000}"/>
    <cellStyle name="Normal 7 20 6 2" xfId="34962" xr:uid="{00000000-0005-0000-0000-00005FA30000}"/>
    <cellStyle name="Normal 7 20 6 3" xfId="53426" xr:uid="{00000000-0005-0000-0000-000060A30000}"/>
    <cellStyle name="Normal 7 20 7" xfId="22657" xr:uid="{00000000-0005-0000-0000-000061A30000}"/>
    <cellStyle name="Normal 7 20 8" xfId="41121" xr:uid="{00000000-0005-0000-0000-000062A30000}"/>
    <cellStyle name="Normal 7 21" xfId="3186" xr:uid="{00000000-0005-0000-0000-000063A30000}"/>
    <cellStyle name="Normal 7 22" xfId="3187" xr:uid="{00000000-0005-0000-0000-000064A30000}"/>
    <cellStyle name="Normal 7 22 2" xfId="4324" xr:uid="{00000000-0005-0000-0000-000065A30000}"/>
    <cellStyle name="Normal 7 22 2 2" xfId="5943" xr:uid="{00000000-0005-0000-0000-000066A30000}"/>
    <cellStyle name="Normal 7 22 2 2 2" xfId="9028" xr:uid="{00000000-0005-0000-0000-000067A30000}"/>
    <cellStyle name="Normal 7 22 2 2 2 2" xfId="15220" xr:uid="{00000000-0005-0000-0000-000068A30000}"/>
    <cellStyle name="Normal 7 22 2 2 2 2 2" xfId="34180" xr:uid="{00000000-0005-0000-0000-000069A30000}"/>
    <cellStyle name="Normal 7 22 2 2 2 2 3" xfId="52644" xr:uid="{00000000-0005-0000-0000-00006AA30000}"/>
    <cellStyle name="Normal 7 22 2 2 2 3" xfId="21372" xr:uid="{00000000-0005-0000-0000-00006BA30000}"/>
    <cellStyle name="Normal 7 22 2 2 2 3 2" xfId="40332" xr:uid="{00000000-0005-0000-0000-00006CA30000}"/>
    <cellStyle name="Normal 7 22 2 2 2 3 3" xfId="58796" xr:uid="{00000000-0005-0000-0000-00006DA30000}"/>
    <cellStyle name="Normal 7 22 2 2 2 4" xfId="28027" xr:uid="{00000000-0005-0000-0000-00006EA30000}"/>
    <cellStyle name="Normal 7 22 2 2 2 5" xfId="46491" xr:uid="{00000000-0005-0000-0000-00006FA30000}"/>
    <cellStyle name="Normal 7 22 2 2 3" xfId="12154" xr:uid="{00000000-0005-0000-0000-000070A30000}"/>
    <cellStyle name="Normal 7 22 2 2 3 2" xfId="31114" xr:uid="{00000000-0005-0000-0000-000071A30000}"/>
    <cellStyle name="Normal 7 22 2 2 3 3" xfId="49578" xr:uid="{00000000-0005-0000-0000-000072A30000}"/>
    <cellStyle name="Normal 7 22 2 2 4" xfId="18306" xr:uid="{00000000-0005-0000-0000-000073A30000}"/>
    <cellStyle name="Normal 7 22 2 2 4 2" xfId="37266" xr:uid="{00000000-0005-0000-0000-000074A30000}"/>
    <cellStyle name="Normal 7 22 2 2 4 3" xfId="55730" xr:uid="{00000000-0005-0000-0000-000075A30000}"/>
    <cellStyle name="Normal 7 22 2 2 5" xfId="24961" xr:uid="{00000000-0005-0000-0000-000076A30000}"/>
    <cellStyle name="Normal 7 22 2 2 6" xfId="43425" xr:uid="{00000000-0005-0000-0000-000077A30000}"/>
    <cellStyle name="Normal 7 22 2 3" xfId="7493" xr:uid="{00000000-0005-0000-0000-000078A30000}"/>
    <cellStyle name="Normal 7 22 2 3 2" xfId="13686" xr:uid="{00000000-0005-0000-0000-000079A30000}"/>
    <cellStyle name="Normal 7 22 2 3 2 2" xfId="32646" xr:uid="{00000000-0005-0000-0000-00007AA30000}"/>
    <cellStyle name="Normal 7 22 2 3 2 3" xfId="51110" xr:uid="{00000000-0005-0000-0000-00007BA30000}"/>
    <cellStyle name="Normal 7 22 2 3 3" xfId="19838" xr:uid="{00000000-0005-0000-0000-00007CA30000}"/>
    <cellStyle name="Normal 7 22 2 3 3 2" xfId="38798" xr:uid="{00000000-0005-0000-0000-00007DA30000}"/>
    <cellStyle name="Normal 7 22 2 3 3 3" xfId="57262" xr:uid="{00000000-0005-0000-0000-00007EA30000}"/>
    <cellStyle name="Normal 7 22 2 3 4" xfId="26493" xr:uid="{00000000-0005-0000-0000-00007FA30000}"/>
    <cellStyle name="Normal 7 22 2 3 5" xfId="44957" xr:uid="{00000000-0005-0000-0000-000080A30000}"/>
    <cellStyle name="Normal 7 22 2 4" xfId="10620" xr:uid="{00000000-0005-0000-0000-000081A30000}"/>
    <cellStyle name="Normal 7 22 2 4 2" xfId="29580" xr:uid="{00000000-0005-0000-0000-000082A30000}"/>
    <cellStyle name="Normal 7 22 2 4 3" xfId="48044" xr:uid="{00000000-0005-0000-0000-000083A30000}"/>
    <cellStyle name="Normal 7 22 2 5" xfId="16772" xr:uid="{00000000-0005-0000-0000-000084A30000}"/>
    <cellStyle name="Normal 7 22 2 5 2" xfId="35732" xr:uid="{00000000-0005-0000-0000-000085A30000}"/>
    <cellStyle name="Normal 7 22 2 5 3" xfId="54196" xr:uid="{00000000-0005-0000-0000-000086A30000}"/>
    <cellStyle name="Normal 7 22 2 6" xfId="23427" xr:uid="{00000000-0005-0000-0000-000087A30000}"/>
    <cellStyle name="Normal 7 22 2 7" xfId="41891" xr:uid="{00000000-0005-0000-0000-000088A30000}"/>
    <cellStyle name="Normal 7 22 3" xfId="5161" xr:uid="{00000000-0005-0000-0000-000089A30000}"/>
    <cellStyle name="Normal 7 22 3 2" xfId="8259" xr:uid="{00000000-0005-0000-0000-00008AA30000}"/>
    <cellStyle name="Normal 7 22 3 2 2" xfId="14451" xr:uid="{00000000-0005-0000-0000-00008BA30000}"/>
    <cellStyle name="Normal 7 22 3 2 2 2" xfId="33411" xr:uid="{00000000-0005-0000-0000-00008CA30000}"/>
    <cellStyle name="Normal 7 22 3 2 2 3" xfId="51875" xr:uid="{00000000-0005-0000-0000-00008DA30000}"/>
    <cellStyle name="Normal 7 22 3 2 3" xfId="20603" xr:uid="{00000000-0005-0000-0000-00008EA30000}"/>
    <cellStyle name="Normal 7 22 3 2 3 2" xfId="39563" xr:uid="{00000000-0005-0000-0000-00008FA30000}"/>
    <cellStyle name="Normal 7 22 3 2 3 3" xfId="58027" xr:uid="{00000000-0005-0000-0000-000090A30000}"/>
    <cellStyle name="Normal 7 22 3 2 4" xfId="27258" xr:uid="{00000000-0005-0000-0000-000091A30000}"/>
    <cellStyle name="Normal 7 22 3 2 5" xfId="45722" xr:uid="{00000000-0005-0000-0000-000092A30000}"/>
    <cellStyle name="Normal 7 22 3 3" xfId="11385" xr:uid="{00000000-0005-0000-0000-000093A30000}"/>
    <cellStyle name="Normal 7 22 3 3 2" xfId="30345" xr:uid="{00000000-0005-0000-0000-000094A30000}"/>
    <cellStyle name="Normal 7 22 3 3 3" xfId="48809" xr:uid="{00000000-0005-0000-0000-000095A30000}"/>
    <cellStyle name="Normal 7 22 3 4" xfId="17537" xr:uid="{00000000-0005-0000-0000-000096A30000}"/>
    <cellStyle name="Normal 7 22 3 4 2" xfId="36497" xr:uid="{00000000-0005-0000-0000-000097A30000}"/>
    <cellStyle name="Normal 7 22 3 4 3" xfId="54961" xr:uid="{00000000-0005-0000-0000-000098A30000}"/>
    <cellStyle name="Normal 7 22 3 5" xfId="24192" xr:uid="{00000000-0005-0000-0000-000099A30000}"/>
    <cellStyle name="Normal 7 22 3 6" xfId="42656" xr:uid="{00000000-0005-0000-0000-00009AA30000}"/>
    <cellStyle name="Normal 7 22 4" xfId="6724" xr:uid="{00000000-0005-0000-0000-00009BA30000}"/>
    <cellStyle name="Normal 7 22 4 2" xfId="12917" xr:uid="{00000000-0005-0000-0000-00009CA30000}"/>
    <cellStyle name="Normal 7 22 4 2 2" xfId="31877" xr:uid="{00000000-0005-0000-0000-00009DA30000}"/>
    <cellStyle name="Normal 7 22 4 2 3" xfId="50341" xr:uid="{00000000-0005-0000-0000-00009EA30000}"/>
    <cellStyle name="Normal 7 22 4 3" xfId="19069" xr:uid="{00000000-0005-0000-0000-00009FA30000}"/>
    <cellStyle name="Normal 7 22 4 3 2" xfId="38029" xr:uid="{00000000-0005-0000-0000-0000A0A30000}"/>
    <cellStyle name="Normal 7 22 4 3 3" xfId="56493" xr:uid="{00000000-0005-0000-0000-0000A1A30000}"/>
    <cellStyle name="Normal 7 22 4 4" xfId="25724" xr:uid="{00000000-0005-0000-0000-0000A2A30000}"/>
    <cellStyle name="Normal 7 22 4 5" xfId="44188" xr:uid="{00000000-0005-0000-0000-0000A3A30000}"/>
    <cellStyle name="Normal 7 22 5" xfId="9851" xr:uid="{00000000-0005-0000-0000-0000A4A30000}"/>
    <cellStyle name="Normal 7 22 5 2" xfId="28811" xr:uid="{00000000-0005-0000-0000-0000A5A30000}"/>
    <cellStyle name="Normal 7 22 5 3" xfId="47275" xr:uid="{00000000-0005-0000-0000-0000A6A30000}"/>
    <cellStyle name="Normal 7 22 6" xfId="16003" xr:uid="{00000000-0005-0000-0000-0000A7A30000}"/>
    <cellStyle name="Normal 7 22 6 2" xfId="34963" xr:uid="{00000000-0005-0000-0000-0000A8A30000}"/>
    <cellStyle name="Normal 7 22 6 3" xfId="53427" xr:uid="{00000000-0005-0000-0000-0000A9A30000}"/>
    <cellStyle name="Normal 7 22 7" xfId="22658" xr:uid="{00000000-0005-0000-0000-0000AAA30000}"/>
    <cellStyle name="Normal 7 22 8" xfId="41122" xr:uid="{00000000-0005-0000-0000-0000ABA30000}"/>
    <cellStyle name="Normal 7 23" xfId="3188" xr:uid="{00000000-0005-0000-0000-0000ACA30000}"/>
    <cellStyle name="Normal 7 24" xfId="3707" xr:uid="{00000000-0005-0000-0000-0000ADA30000}"/>
    <cellStyle name="Normal 7 25" xfId="3169" xr:uid="{00000000-0005-0000-0000-0000AEA30000}"/>
    <cellStyle name="Normal 7 25 2" xfId="4307" xr:uid="{00000000-0005-0000-0000-0000AFA30000}"/>
    <cellStyle name="Normal 7 25 2 2" xfId="5926" xr:uid="{00000000-0005-0000-0000-0000B0A30000}"/>
    <cellStyle name="Normal 7 25 2 2 2" xfId="9011" xr:uid="{00000000-0005-0000-0000-0000B1A30000}"/>
    <cellStyle name="Normal 7 25 2 2 2 2" xfId="15203" xr:uid="{00000000-0005-0000-0000-0000B2A30000}"/>
    <cellStyle name="Normal 7 25 2 2 2 2 2" xfId="34163" xr:uid="{00000000-0005-0000-0000-0000B3A30000}"/>
    <cellStyle name="Normal 7 25 2 2 2 2 3" xfId="52627" xr:uid="{00000000-0005-0000-0000-0000B4A30000}"/>
    <cellStyle name="Normal 7 25 2 2 2 3" xfId="21355" xr:uid="{00000000-0005-0000-0000-0000B5A30000}"/>
    <cellStyle name="Normal 7 25 2 2 2 3 2" xfId="40315" xr:uid="{00000000-0005-0000-0000-0000B6A30000}"/>
    <cellStyle name="Normal 7 25 2 2 2 3 3" xfId="58779" xr:uid="{00000000-0005-0000-0000-0000B7A30000}"/>
    <cellStyle name="Normal 7 25 2 2 2 4" xfId="28010" xr:uid="{00000000-0005-0000-0000-0000B8A30000}"/>
    <cellStyle name="Normal 7 25 2 2 2 5" xfId="46474" xr:uid="{00000000-0005-0000-0000-0000B9A30000}"/>
    <cellStyle name="Normal 7 25 2 2 3" xfId="12137" xr:uid="{00000000-0005-0000-0000-0000BAA30000}"/>
    <cellStyle name="Normal 7 25 2 2 3 2" xfId="31097" xr:uid="{00000000-0005-0000-0000-0000BBA30000}"/>
    <cellStyle name="Normal 7 25 2 2 3 3" xfId="49561" xr:uid="{00000000-0005-0000-0000-0000BCA30000}"/>
    <cellStyle name="Normal 7 25 2 2 4" xfId="18289" xr:uid="{00000000-0005-0000-0000-0000BDA30000}"/>
    <cellStyle name="Normal 7 25 2 2 4 2" xfId="37249" xr:uid="{00000000-0005-0000-0000-0000BEA30000}"/>
    <cellStyle name="Normal 7 25 2 2 4 3" xfId="55713" xr:uid="{00000000-0005-0000-0000-0000BFA30000}"/>
    <cellStyle name="Normal 7 25 2 2 5" xfId="24944" xr:uid="{00000000-0005-0000-0000-0000C0A30000}"/>
    <cellStyle name="Normal 7 25 2 2 6" xfId="43408" xr:uid="{00000000-0005-0000-0000-0000C1A30000}"/>
    <cellStyle name="Normal 7 25 2 3" xfId="7476" xr:uid="{00000000-0005-0000-0000-0000C2A30000}"/>
    <cellStyle name="Normal 7 25 2 3 2" xfId="13669" xr:uid="{00000000-0005-0000-0000-0000C3A30000}"/>
    <cellStyle name="Normal 7 25 2 3 2 2" xfId="32629" xr:uid="{00000000-0005-0000-0000-0000C4A30000}"/>
    <cellStyle name="Normal 7 25 2 3 2 3" xfId="51093" xr:uid="{00000000-0005-0000-0000-0000C5A30000}"/>
    <cellStyle name="Normal 7 25 2 3 3" xfId="19821" xr:uid="{00000000-0005-0000-0000-0000C6A30000}"/>
    <cellStyle name="Normal 7 25 2 3 3 2" xfId="38781" xr:uid="{00000000-0005-0000-0000-0000C7A30000}"/>
    <cellStyle name="Normal 7 25 2 3 3 3" xfId="57245" xr:uid="{00000000-0005-0000-0000-0000C8A30000}"/>
    <cellStyle name="Normal 7 25 2 3 4" xfId="26476" xr:uid="{00000000-0005-0000-0000-0000C9A30000}"/>
    <cellStyle name="Normal 7 25 2 3 5" xfId="44940" xr:uid="{00000000-0005-0000-0000-0000CAA30000}"/>
    <cellStyle name="Normal 7 25 2 4" xfId="10603" xr:uid="{00000000-0005-0000-0000-0000CBA30000}"/>
    <cellStyle name="Normal 7 25 2 4 2" xfId="29563" xr:uid="{00000000-0005-0000-0000-0000CCA30000}"/>
    <cellStyle name="Normal 7 25 2 4 3" xfId="48027" xr:uid="{00000000-0005-0000-0000-0000CDA30000}"/>
    <cellStyle name="Normal 7 25 2 5" xfId="16755" xr:uid="{00000000-0005-0000-0000-0000CEA30000}"/>
    <cellStyle name="Normal 7 25 2 5 2" xfId="35715" xr:uid="{00000000-0005-0000-0000-0000CFA30000}"/>
    <cellStyle name="Normal 7 25 2 5 3" xfId="54179" xr:uid="{00000000-0005-0000-0000-0000D0A30000}"/>
    <cellStyle name="Normal 7 25 2 6" xfId="23410" xr:uid="{00000000-0005-0000-0000-0000D1A30000}"/>
    <cellStyle name="Normal 7 25 2 7" xfId="41874" xr:uid="{00000000-0005-0000-0000-0000D2A30000}"/>
    <cellStyle name="Normal 7 25 3" xfId="5144" xr:uid="{00000000-0005-0000-0000-0000D3A30000}"/>
    <cellStyle name="Normal 7 25 3 2" xfId="8242" xr:uid="{00000000-0005-0000-0000-0000D4A30000}"/>
    <cellStyle name="Normal 7 25 3 2 2" xfId="14434" xr:uid="{00000000-0005-0000-0000-0000D5A30000}"/>
    <cellStyle name="Normal 7 25 3 2 2 2" xfId="33394" xr:uid="{00000000-0005-0000-0000-0000D6A30000}"/>
    <cellStyle name="Normal 7 25 3 2 2 3" xfId="51858" xr:uid="{00000000-0005-0000-0000-0000D7A30000}"/>
    <cellStyle name="Normal 7 25 3 2 3" xfId="20586" xr:uid="{00000000-0005-0000-0000-0000D8A30000}"/>
    <cellStyle name="Normal 7 25 3 2 3 2" xfId="39546" xr:uid="{00000000-0005-0000-0000-0000D9A30000}"/>
    <cellStyle name="Normal 7 25 3 2 3 3" xfId="58010" xr:uid="{00000000-0005-0000-0000-0000DAA30000}"/>
    <cellStyle name="Normal 7 25 3 2 4" xfId="27241" xr:uid="{00000000-0005-0000-0000-0000DBA30000}"/>
    <cellStyle name="Normal 7 25 3 2 5" xfId="45705" xr:uid="{00000000-0005-0000-0000-0000DCA30000}"/>
    <cellStyle name="Normal 7 25 3 3" xfId="11368" xr:uid="{00000000-0005-0000-0000-0000DDA30000}"/>
    <cellStyle name="Normal 7 25 3 3 2" xfId="30328" xr:uid="{00000000-0005-0000-0000-0000DEA30000}"/>
    <cellStyle name="Normal 7 25 3 3 3" xfId="48792" xr:uid="{00000000-0005-0000-0000-0000DFA30000}"/>
    <cellStyle name="Normal 7 25 3 4" xfId="17520" xr:uid="{00000000-0005-0000-0000-0000E0A30000}"/>
    <cellStyle name="Normal 7 25 3 4 2" xfId="36480" xr:uid="{00000000-0005-0000-0000-0000E1A30000}"/>
    <cellStyle name="Normal 7 25 3 4 3" xfId="54944" xr:uid="{00000000-0005-0000-0000-0000E2A30000}"/>
    <cellStyle name="Normal 7 25 3 5" xfId="24175" xr:uid="{00000000-0005-0000-0000-0000E3A30000}"/>
    <cellStyle name="Normal 7 25 3 6" xfId="42639" xr:uid="{00000000-0005-0000-0000-0000E4A30000}"/>
    <cellStyle name="Normal 7 25 4" xfId="6707" xr:uid="{00000000-0005-0000-0000-0000E5A30000}"/>
    <cellStyle name="Normal 7 25 4 2" xfId="12900" xr:uid="{00000000-0005-0000-0000-0000E6A30000}"/>
    <cellStyle name="Normal 7 25 4 2 2" xfId="31860" xr:uid="{00000000-0005-0000-0000-0000E7A30000}"/>
    <cellStyle name="Normal 7 25 4 2 3" xfId="50324" xr:uid="{00000000-0005-0000-0000-0000E8A30000}"/>
    <cellStyle name="Normal 7 25 4 3" xfId="19052" xr:uid="{00000000-0005-0000-0000-0000E9A30000}"/>
    <cellStyle name="Normal 7 25 4 3 2" xfId="38012" xr:uid="{00000000-0005-0000-0000-0000EAA30000}"/>
    <cellStyle name="Normal 7 25 4 3 3" xfId="56476" xr:uid="{00000000-0005-0000-0000-0000EBA30000}"/>
    <cellStyle name="Normal 7 25 4 4" xfId="25707" xr:uid="{00000000-0005-0000-0000-0000ECA30000}"/>
    <cellStyle name="Normal 7 25 4 5" xfId="44171" xr:uid="{00000000-0005-0000-0000-0000EDA30000}"/>
    <cellStyle name="Normal 7 25 5" xfId="9834" xr:uid="{00000000-0005-0000-0000-0000EEA30000}"/>
    <cellStyle name="Normal 7 25 5 2" xfId="28794" xr:uid="{00000000-0005-0000-0000-0000EFA30000}"/>
    <cellStyle name="Normal 7 25 5 3" xfId="47258" xr:uid="{00000000-0005-0000-0000-0000F0A30000}"/>
    <cellStyle name="Normal 7 25 6" xfId="15986" xr:uid="{00000000-0005-0000-0000-0000F1A30000}"/>
    <cellStyle name="Normal 7 25 6 2" xfId="34946" xr:uid="{00000000-0005-0000-0000-0000F2A30000}"/>
    <cellStyle name="Normal 7 25 6 3" xfId="53410" xr:uid="{00000000-0005-0000-0000-0000F3A30000}"/>
    <cellStyle name="Normal 7 25 7" xfId="22641" xr:uid="{00000000-0005-0000-0000-0000F4A30000}"/>
    <cellStyle name="Normal 7 25 8" xfId="41105" xr:uid="{00000000-0005-0000-0000-0000F5A30000}"/>
    <cellStyle name="Normal 7 26" xfId="9279" xr:uid="{00000000-0005-0000-0000-0000F6A30000}"/>
    <cellStyle name="Normal 7 26 2" xfId="15454" xr:uid="{00000000-0005-0000-0000-0000F7A30000}"/>
    <cellStyle name="Normal 7 26 2 2" xfId="34414" xr:uid="{00000000-0005-0000-0000-0000F8A30000}"/>
    <cellStyle name="Normal 7 26 2 3" xfId="52878" xr:uid="{00000000-0005-0000-0000-0000F9A30000}"/>
    <cellStyle name="Normal 7 26 3" xfId="21606" xr:uid="{00000000-0005-0000-0000-0000FAA30000}"/>
    <cellStyle name="Normal 7 26 3 2" xfId="40566" xr:uid="{00000000-0005-0000-0000-0000FBA30000}"/>
    <cellStyle name="Normal 7 26 3 3" xfId="59030" xr:uid="{00000000-0005-0000-0000-0000FCA30000}"/>
    <cellStyle name="Normal 7 26 4" xfId="28261" xr:uid="{00000000-0005-0000-0000-0000FDA30000}"/>
    <cellStyle name="Normal 7 26 5" xfId="46725" xr:uid="{00000000-0005-0000-0000-0000FEA30000}"/>
    <cellStyle name="Normal 7 27" xfId="358" xr:uid="{00000000-0005-0000-0000-0000FFA30000}"/>
    <cellStyle name="Normal 7 28" xfId="22036" xr:uid="{00000000-0005-0000-0000-000000A40000}"/>
    <cellStyle name="Normal 7 3" xfId="3189" xr:uid="{00000000-0005-0000-0000-000001A40000}"/>
    <cellStyle name="Normal 7 3 10" xfId="16004" xr:uid="{00000000-0005-0000-0000-000002A40000}"/>
    <cellStyle name="Normal 7 3 10 2" xfId="34964" xr:uid="{00000000-0005-0000-0000-000003A40000}"/>
    <cellStyle name="Normal 7 3 10 3" xfId="53428" xr:uid="{00000000-0005-0000-0000-000004A40000}"/>
    <cellStyle name="Normal 7 3 11" xfId="22659" xr:uid="{00000000-0005-0000-0000-000005A40000}"/>
    <cellStyle name="Normal 7 3 12" xfId="41123" xr:uid="{00000000-0005-0000-0000-000006A40000}"/>
    <cellStyle name="Normal 7 3 2" xfId="3190" xr:uid="{00000000-0005-0000-0000-000007A40000}"/>
    <cellStyle name="Normal 7 3 2 2" xfId="4326" xr:uid="{00000000-0005-0000-0000-000008A40000}"/>
    <cellStyle name="Normal 7 3 2 2 2" xfId="5945" xr:uid="{00000000-0005-0000-0000-000009A40000}"/>
    <cellStyle name="Normal 7 3 2 2 2 2" xfId="9030" xr:uid="{00000000-0005-0000-0000-00000AA40000}"/>
    <cellStyle name="Normal 7 3 2 2 2 2 2" xfId="15222" xr:uid="{00000000-0005-0000-0000-00000BA40000}"/>
    <cellStyle name="Normal 7 3 2 2 2 2 2 2" xfId="34182" xr:uid="{00000000-0005-0000-0000-00000CA40000}"/>
    <cellStyle name="Normal 7 3 2 2 2 2 2 3" xfId="52646" xr:uid="{00000000-0005-0000-0000-00000DA40000}"/>
    <cellStyle name="Normal 7 3 2 2 2 2 3" xfId="21374" xr:uid="{00000000-0005-0000-0000-00000EA40000}"/>
    <cellStyle name="Normal 7 3 2 2 2 2 3 2" xfId="40334" xr:uid="{00000000-0005-0000-0000-00000FA40000}"/>
    <cellStyle name="Normal 7 3 2 2 2 2 3 3" xfId="58798" xr:uid="{00000000-0005-0000-0000-000010A40000}"/>
    <cellStyle name="Normal 7 3 2 2 2 2 4" xfId="28029" xr:uid="{00000000-0005-0000-0000-000011A40000}"/>
    <cellStyle name="Normal 7 3 2 2 2 2 5" xfId="46493" xr:uid="{00000000-0005-0000-0000-000012A40000}"/>
    <cellStyle name="Normal 7 3 2 2 2 3" xfId="12156" xr:uid="{00000000-0005-0000-0000-000013A40000}"/>
    <cellStyle name="Normal 7 3 2 2 2 3 2" xfId="31116" xr:uid="{00000000-0005-0000-0000-000014A40000}"/>
    <cellStyle name="Normal 7 3 2 2 2 3 3" xfId="49580" xr:uid="{00000000-0005-0000-0000-000015A40000}"/>
    <cellStyle name="Normal 7 3 2 2 2 4" xfId="18308" xr:uid="{00000000-0005-0000-0000-000016A40000}"/>
    <cellStyle name="Normal 7 3 2 2 2 4 2" xfId="37268" xr:uid="{00000000-0005-0000-0000-000017A40000}"/>
    <cellStyle name="Normal 7 3 2 2 2 4 3" xfId="55732" xr:uid="{00000000-0005-0000-0000-000018A40000}"/>
    <cellStyle name="Normal 7 3 2 2 2 5" xfId="24963" xr:uid="{00000000-0005-0000-0000-000019A40000}"/>
    <cellStyle name="Normal 7 3 2 2 2 6" xfId="43427" xr:uid="{00000000-0005-0000-0000-00001AA40000}"/>
    <cellStyle name="Normal 7 3 2 2 3" xfId="7495" xr:uid="{00000000-0005-0000-0000-00001BA40000}"/>
    <cellStyle name="Normal 7 3 2 2 3 2" xfId="13688" xr:uid="{00000000-0005-0000-0000-00001CA40000}"/>
    <cellStyle name="Normal 7 3 2 2 3 2 2" xfId="32648" xr:uid="{00000000-0005-0000-0000-00001DA40000}"/>
    <cellStyle name="Normal 7 3 2 2 3 2 3" xfId="51112" xr:uid="{00000000-0005-0000-0000-00001EA40000}"/>
    <cellStyle name="Normal 7 3 2 2 3 3" xfId="19840" xr:uid="{00000000-0005-0000-0000-00001FA40000}"/>
    <cellStyle name="Normal 7 3 2 2 3 3 2" xfId="38800" xr:uid="{00000000-0005-0000-0000-000020A40000}"/>
    <cellStyle name="Normal 7 3 2 2 3 3 3" xfId="57264" xr:uid="{00000000-0005-0000-0000-000021A40000}"/>
    <cellStyle name="Normal 7 3 2 2 3 4" xfId="26495" xr:uid="{00000000-0005-0000-0000-000022A40000}"/>
    <cellStyle name="Normal 7 3 2 2 3 5" xfId="44959" xr:uid="{00000000-0005-0000-0000-000023A40000}"/>
    <cellStyle name="Normal 7 3 2 2 4" xfId="10622" xr:uid="{00000000-0005-0000-0000-000024A40000}"/>
    <cellStyle name="Normal 7 3 2 2 4 2" xfId="29582" xr:uid="{00000000-0005-0000-0000-000025A40000}"/>
    <cellStyle name="Normal 7 3 2 2 4 3" xfId="48046" xr:uid="{00000000-0005-0000-0000-000026A40000}"/>
    <cellStyle name="Normal 7 3 2 2 5" xfId="16774" xr:uid="{00000000-0005-0000-0000-000027A40000}"/>
    <cellStyle name="Normal 7 3 2 2 5 2" xfId="35734" xr:uid="{00000000-0005-0000-0000-000028A40000}"/>
    <cellStyle name="Normal 7 3 2 2 5 3" xfId="54198" xr:uid="{00000000-0005-0000-0000-000029A40000}"/>
    <cellStyle name="Normal 7 3 2 2 6" xfId="23429" xr:uid="{00000000-0005-0000-0000-00002AA40000}"/>
    <cellStyle name="Normal 7 3 2 2 7" xfId="41893" xr:uid="{00000000-0005-0000-0000-00002BA40000}"/>
    <cellStyle name="Normal 7 3 2 3" xfId="5163" xr:uid="{00000000-0005-0000-0000-00002CA40000}"/>
    <cellStyle name="Normal 7 3 2 3 2" xfId="8261" xr:uid="{00000000-0005-0000-0000-00002DA40000}"/>
    <cellStyle name="Normal 7 3 2 3 2 2" xfId="14453" xr:uid="{00000000-0005-0000-0000-00002EA40000}"/>
    <cellStyle name="Normal 7 3 2 3 2 2 2" xfId="33413" xr:uid="{00000000-0005-0000-0000-00002FA40000}"/>
    <cellStyle name="Normal 7 3 2 3 2 2 3" xfId="51877" xr:uid="{00000000-0005-0000-0000-000030A40000}"/>
    <cellStyle name="Normal 7 3 2 3 2 3" xfId="20605" xr:uid="{00000000-0005-0000-0000-000031A40000}"/>
    <cellStyle name="Normal 7 3 2 3 2 3 2" xfId="39565" xr:uid="{00000000-0005-0000-0000-000032A40000}"/>
    <cellStyle name="Normal 7 3 2 3 2 3 3" xfId="58029" xr:uid="{00000000-0005-0000-0000-000033A40000}"/>
    <cellStyle name="Normal 7 3 2 3 2 4" xfId="27260" xr:uid="{00000000-0005-0000-0000-000034A40000}"/>
    <cellStyle name="Normal 7 3 2 3 2 5" xfId="45724" xr:uid="{00000000-0005-0000-0000-000035A40000}"/>
    <cellStyle name="Normal 7 3 2 3 3" xfId="11387" xr:uid="{00000000-0005-0000-0000-000036A40000}"/>
    <cellStyle name="Normal 7 3 2 3 3 2" xfId="30347" xr:uid="{00000000-0005-0000-0000-000037A40000}"/>
    <cellStyle name="Normal 7 3 2 3 3 3" xfId="48811" xr:uid="{00000000-0005-0000-0000-000038A40000}"/>
    <cellStyle name="Normal 7 3 2 3 4" xfId="17539" xr:uid="{00000000-0005-0000-0000-000039A40000}"/>
    <cellStyle name="Normal 7 3 2 3 4 2" xfId="36499" xr:uid="{00000000-0005-0000-0000-00003AA40000}"/>
    <cellStyle name="Normal 7 3 2 3 4 3" xfId="54963" xr:uid="{00000000-0005-0000-0000-00003BA40000}"/>
    <cellStyle name="Normal 7 3 2 3 5" xfId="24194" xr:uid="{00000000-0005-0000-0000-00003CA40000}"/>
    <cellStyle name="Normal 7 3 2 3 6" xfId="42658" xr:uid="{00000000-0005-0000-0000-00003DA40000}"/>
    <cellStyle name="Normal 7 3 2 4" xfId="6726" xr:uid="{00000000-0005-0000-0000-00003EA40000}"/>
    <cellStyle name="Normal 7 3 2 4 2" xfId="12919" xr:uid="{00000000-0005-0000-0000-00003FA40000}"/>
    <cellStyle name="Normal 7 3 2 4 2 2" xfId="31879" xr:uid="{00000000-0005-0000-0000-000040A40000}"/>
    <cellStyle name="Normal 7 3 2 4 2 3" xfId="50343" xr:uid="{00000000-0005-0000-0000-000041A40000}"/>
    <cellStyle name="Normal 7 3 2 4 3" xfId="19071" xr:uid="{00000000-0005-0000-0000-000042A40000}"/>
    <cellStyle name="Normal 7 3 2 4 3 2" xfId="38031" xr:uid="{00000000-0005-0000-0000-000043A40000}"/>
    <cellStyle name="Normal 7 3 2 4 3 3" xfId="56495" xr:uid="{00000000-0005-0000-0000-000044A40000}"/>
    <cellStyle name="Normal 7 3 2 4 4" xfId="25726" xr:uid="{00000000-0005-0000-0000-000045A40000}"/>
    <cellStyle name="Normal 7 3 2 4 5" xfId="44190" xr:uid="{00000000-0005-0000-0000-000046A40000}"/>
    <cellStyle name="Normal 7 3 2 5" xfId="9853" xr:uid="{00000000-0005-0000-0000-000047A40000}"/>
    <cellStyle name="Normal 7 3 2 5 2" xfId="28813" xr:uid="{00000000-0005-0000-0000-000048A40000}"/>
    <cellStyle name="Normal 7 3 2 5 3" xfId="47277" xr:uid="{00000000-0005-0000-0000-000049A40000}"/>
    <cellStyle name="Normal 7 3 2 6" xfId="16005" xr:uid="{00000000-0005-0000-0000-00004AA40000}"/>
    <cellStyle name="Normal 7 3 2 6 2" xfId="34965" xr:uid="{00000000-0005-0000-0000-00004BA40000}"/>
    <cellStyle name="Normal 7 3 2 6 3" xfId="53429" xr:uid="{00000000-0005-0000-0000-00004CA40000}"/>
    <cellStyle name="Normal 7 3 2 7" xfId="22660" xr:uid="{00000000-0005-0000-0000-00004DA40000}"/>
    <cellStyle name="Normal 7 3 2 8" xfId="41124" xr:uid="{00000000-0005-0000-0000-00004EA40000}"/>
    <cellStyle name="Normal 7 3 3" xfId="3191" xr:uid="{00000000-0005-0000-0000-00004FA40000}"/>
    <cellStyle name="Normal 7 3 3 2" xfId="4327" xr:uid="{00000000-0005-0000-0000-000050A40000}"/>
    <cellStyle name="Normal 7 3 3 2 2" xfId="5946" xr:uid="{00000000-0005-0000-0000-000051A40000}"/>
    <cellStyle name="Normal 7 3 3 2 2 2" xfId="9031" xr:uid="{00000000-0005-0000-0000-000052A40000}"/>
    <cellStyle name="Normal 7 3 3 2 2 2 2" xfId="15223" xr:uid="{00000000-0005-0000-0000-000053A40000}"/>
    <cellStyle name="Normal 7 3 3 2 2 2 2 2" xfId="34183" xr:uid="{00000000-0005-0000-0000-000054A40000}"/>
    <cellStyle name="Normal 7 3 3 2 2 2 2 3" xfId="52647" xr:uid="{00000000-0005-0000-0000-000055A40000}"/>
    <cellStyle name="Normal 7 3 3 2 2 2 3" xfId="21375" xr:uid="{00000000-0005-0000-0000-000056A40000}"/>
    <cellStyle name="Normal 7 3 3 2 2 2 3 2" xfId="40335" xr:uid="{00000000-0005-0000-0000-000057A40000}"/>
    <cellStyle name="Normal 7 3 3 2 2 2 3 3" xfId="58799" xr:uid="{00000000-0005-0000-0000-000058A40000}"/>
    <cellStyle name="Normal 7 3 3 2 2 2 4" xfId="28030" xr:uid="{00000000-0005-0000-0000-000059A40000}"/>
    <cellStyle name="Normal 7 3 3 2 2 2 5" xfId="46494" xr:uid="{00000000-0005-0000-0000-00005AA40000}"/>
    <cellStyle name="Normal 7 3 3 2 2 3" xfId="12157" xr:uid="{00000000-0005-0000-0000-00005BA40000}"/>
    <cellStyle name="Normal 7 3 3 2 2 3 2" xfId="31117" xr:uid="{00000000-0005-0000-0000-00005CA40000}"/>
    <cellStyle name="Normal 7 3 3 2 2 3 3" xfId="49581" xr:uid="{00000000-0005-0000-0000-00005DA40000}"/>
    <cellStyle name="Normal 7 3 3 2 2 4" xfId="18309" xr:uid="{00000000-0005-0000-0000-00005EA40000}"/>
    <cellStyle name="Normal 7 3 3 2 2 4 2" xfId="37269" xr:uid="{00000000-0005-0000-0000-00005FA40000}"/>
    <cellStyle name="Normal 7 3 3 2 2 4 3" xfId="55733" xr:uid="{00000000-0005-0000-0000-000060A40000}"/>
    <cellStyle name="Normal 7 3 3 2 2 5" xfId="24964" xr:uid="{00000000-0005-0000-0000-000061A40000}"/>
    <cellStyle name="Normal 7 3 3 2 2 6" xfId="43428" xr:uid="{00000000-0005-0000-0000-000062A40000}"/>
    <cellStyle name="Normal 7 3 3 2 3" xfId="7496" xr:uid="{00000000-0005-0000-0000-000063A40000}"/>
    <cellStyle name="Normal 7 3 3 2 3 2" xfId="13689" xr:uid="{00000000-0005-0000-0000-000064A40000}"/>
    <cellStyle name="Normal 7 3 3 2 3 2 2" xfId="32649" xr:uid="{00000000-0005-0000-0000-000065A40000}"/>
    <cellStyle name="Normal 7 3 3 2 3 2 3" xfId="51113" xr:uid="{00000000-0005-0000-0000-000066A40000}"/>
    <cellStyle name="Normal 7 3 3 2 3 3" xfId="19841" xr:uid="{00000000-0005-0000-0000-000067A40000}"/>
    <cellStyle name="Normal 7 3 3 2 3 3 2" xfId="38801" xr:uid="{00000000-0005-0000-0000-000068A40000}"/>
    <cellStyle name="Normal 7 3 3 2 3 3 3" xfId="57265" xr:uid="{00000000-0005-0000-0000-000069A40000}"/>
    <cellStyle name="Normal 7 3 3 2 3 4" xfId="26496" xr:uid="{00000000-0005-0000-0000-00006AA40000}"/>
    <cellStyle name="Normal 7 3 3 2 3 5" xfId="44960" xr:uid="{00000000-0005-0000-0000-00006BA40000}"/>
    <cellStyle name="Normal 7 3 3 2 4" xfId="10623" xr:uid="{00000000-0005-0000-0000-00006CA40000}"/>
    <cellStyle name="Normal 7 3 3 2 4 2" xfId="29583" xr:uid="{00000000-0005-0000-0000-00006DA40000}"/>
    <cellStyle name="Normal 7 3 3 2 4 3" xfId="48047" xr:uid="{00000000-0005-0000-0000-00006EA40000}"/>
    <cellStyle name="Normal 7 3 3 2 5" xfId="16775" xr:uid="{00000000-0005-0000-0000-00006FA40000}"/>
    <cellStyle name="Normal 7 3 3 2 5 2" xfId="35735" xr:uid="{00000000-0005-0000-0000-000070A40000}"/>
    <cellStyle name="Normal 7 3 3 2 5 3" xfId="54199" xr:uid="{00000000-0005-0000-0000-000071A40000}"/>
    <cellStyle name="Normal 7 3 3 2 6" xfId="23430" xr:uid="{00000000-0005-0000-0000-000072A40000}"/>
    <cellStyle name="Normal 7 3 3 2 7" xfId="41894" xr:uid="{00000000-0005-0000-0000-000073A40000}"/>
    <cellStyle name="Normal 7 3 3 3" xfId="5164" xr:uid="{00000000-0005-0000-0000-000074A40000}"/>
    <cellStyle name="Normal 7 3 3 3 2" xfId="8262" xr:uid="{00000000-0005-0000-0000-000075A40000}"/>
    <cellStyle name="Normal 7 3 3 3 2 2" xfId="14454" xr:uid="{00000000-0005-0000-0000-000076A40000}"/>
    <cellStyle name="Normal 7 3 3 3 2 2 2" xfId="33414" xr:uid="{00000000-0005-0000-0000-000077A40000}"/>
    <cellStyle name="Normal 7 3 3 3 2 2 3" xfId="51878" xr:uid="{00000000-0005-0000-0000-000078A40000}"/>
    <cellStyle name="Normal 7 3 3 3 2 3" xfId="20606" xr:uid="{00000000-0005-0000-0000-000079A40000}"/>
    <cellStyle name="Normal 7 3 3 3 2 3 2" xfId="39566" xr:uid="{00000000-0005-0000-0000-00007AA40000}"/>
    <cellStyle name="Normal 7 3 3 3 2 3 3" xfId="58030" xr:uid="{00000000-0005-0000-0000-00007BA40000}"/>
    <cellStyle name="Normal 7 3 3 3 2 4" xfId="27261" xr:uid="{00000000-0005-0000-0000-00007CA40000}"/>
    <cellStyle name="Normal 7 3 3 3 2 5" xfId="45725" xr:uid="{00000000-0005-0000-0000-00007DA40000}"/>
    <cellStyle name="Normal 7 3 3 3 3" xfId="11388" xr:uid="{00000000-0005-0000-0000-00007EA40000}"/>
    <cellStyle name="Normal 7 3 3 3 3 2" xfId="30348" xr:uid="{00000000-0005-0000-0000-00007FA40000}"/>
    <cellStyle name="Normal 7 3 3 3 3 3" xfId="48812" xr:uid="{00000000-0005-0000-0000-000080A40000}"/>
    <cellStyle name="Normal 7 3 3 3 4" xfId="17540" xr:uid="{00000000-0005-0000-0000-000081A40000}"/>
    <cellStyle name="Normal 7 3 3 3 4 2" xfId="36500" xr:uid="{00000000-0005-0000-0000-000082A40000}"/>
    <cellStyle name="Normal 7 3 3 3 4 3" xfId="54964" xr:uid="{00000000-0005-0000-0000-000083A40000}"/>
    <cellStyle name="Normal 7 3 3 3 5" xfId="24195" xr:uid="{00000000-0005-0000-0000-000084A40000}"/>
    <cellStyle name="Normal 7 3 3 3 6" xfId="42659" xr:uid="{00000000-0005-0000-0000-000085A40000}"/>
    <cellStyle name="Normal 7 3 3 4" xfId="6727" xr:uid="{00000000-0005-0000-0000-000086A40000}"/>
    <cellStyle name="Normal 7 3 3 4 2" xfId="12920" xr:uid="{00000000-0005-0000-0000-000087A40000}"/>
    <cellStyle name="Normal 7 3 3 4 2 2" xfId="31880" xr:uid="{00000000-0005-0000-0000-000088A40000}"/>
    <cellStyle name="Normal 7 3 3 4 2 3" xfId="50344" xr:uid="{00000000-0005-0000-0000-000089A40000}"/>
    <cellStyle name="Normal 7 3 3 4 3" xfId="19072" xr:uid="{00000000-0005-0000-0000-00008AA40000}"/>
    <cellStyle name="Normal 7 3 3 4 3 2" xfId="38032" xr:uid="{00000000-0005-0000-0000-00008BA40000}"/>
    <cellStyle name="Normal 7 3 3 4 3 3" xfId="56496" xr:uid="{00000000-0005-0000-0000-00008CA40000}"/>
    <cellStyle name="Normal 7 3 3 4 4" xfId="25727" xr:uid="{00000000-0005-0000-0000-00008DA40000}"/>
    <cellStyle name="Normal 7 3 3 4 5" xfId="44191" xr:uid="{00000000-0005-0000-0000-00008EA40000}"/>
    <cellStyle name="Normal 7 3 3 5" xfId="9854" xr:uid="{00000000-0005-0000-0000-00008FA40000}"/>
    <cellStyle name="Normal 7 3 3 5 2" xfId="28814" xr:uid="{00000000-0005-0000-0000-000090A40000}"/>
    <cellStyle name="Normal 7 3 3 5 3" xfId="47278" xr:uid="{00000000-0005-0000-0000-000091A40000}"/>
    <cellStyle name="Normal 7 3 3 6" xfId="16006" xr:uid="{00000000-0005-0000-0000-000092A40000}"/>
    <cellStyle name="Normal 7 3 3 6 2" xfId="34966" xr:uid="{00000000-0005-0000-0000-000093A40000}"/>
    <cellStyle name="Normal 7 3 3 6 3" xfId="53430" xr:uid="{00000000-0005-0000-0000-000094A40000}"/>
    <cellStyle name="Normal 7 3 3 7" xfId="22661" xr:uid="{00000000-0005-0000-0000-000095A40000}"/>
    <cellStyle name="Normal 7 3 3 8" xfId="41125" xr:uid="{00000000-0005-0000-0000-000096A40000}"/>
    <cellStyle name="Normal 7 3 4" xfId="3192" xr:uid="{00000000-0005-0000-0000-000097A40000}"/>
    <cellStyle name="Normal 7 3 4 2" xfId="4328" xr:uid="{00000000-0005-0000-0000-000098A40000}"/>
    <cellStyle name="Normal 7 3 4 2 2" xfId="5947" xr:uid="{00000000-0005-0000-0000-000099A40000}"/>
    <cellStyle name="Normal 7 3 4 2 2 2" xfId="9032" xr:uid="{00000000-0005-0000-0000-00009AA40000}"/>
    <cellStyle name="Normal 7 3 4 2 2 2 2" xfId="15224" xr:uid="{00000000-0005-0000-0000-00009BA40000}"/>
    <cellStyle name="Normal 7 3 4 2 2 2 2 2" xfId="34184" xr:uid="{00000000-0005-0000-0000-00009CA40000}"/>
    <cellStyle name="Normal 7 3 4 2 2 2 2 3" xfId="52648" xr:uid="{00000000-0005-0000-0000-00009DA40000}"/>
    <cellStyle name="Normal 7 3 4 2 2 2 3" xfId="21376" xr:uid="{00000000-0005-0000-0000-00009EA40000}"/>
    <cellStyle name="Normal 7 3 4 2 2 2 3 2" xfId="40336" xr:uid="{00000000-0005-0000-0000-00009FA40000}"/>
    <cellStyle name="Normal 7 3 4 2 2 2 3 3" xfId="58800" xr:uid="{00000000-0005-0000-0000-0000A0A40000}"/>
    <cellStyle name="Normal 7 3 4 2 2 2 4" xfId="28031" xr:uid="{00000000-0005-0000-0000-0000A1A40000}"/>
    <cellStyle name="Normal 7 3 4 2 2 2 5" xfId="46495" xr:uid="{00000000-0005-0000-0000-0000A2A40000}"/>
    <cellStyle name="Normal 7 3 4 2 2 3" xfId="12158" xr:uid="{00000000-0005-0000-0000-0000A3A40000}"/>
    <cellStyle name="Normal 7 3 4 2 2 3 2" xfId="31118" xr:uid="{00000000-0005-0000-0000-0000A4A40000}"/>
    <cellStyle name="Normal 7 3 4 2 2 3 3" xfId="49582" xr:uid="{00000000-0005-0000-0000-0000A5A40000}"/>
    <cellStyle name="Normal 7 3 4 2 2 4" xfId="18310" xr:uid="{00000000-0005-0000-0000-0000A6A40000}"/>
    <cellStyle name="Normal 7 3 4 2 2 4 2" xfId="37270" xr:uid="{00000000-0005-0000-0000-0000A7A40000}"/>
    <cellStyle name="Normal 7 3 4 2 2 4 3" xfId="55734" xr:uid="{00000000-0005-0000-0000-0000A8A40000}"/>
    <cellStyle name="Normal 7 3 4 2 2 5" xfId="24965" xr:uid="{00000000-0005-0000-0000-0000A9A40000}"/>
    <cellStyle name="Normal 7 3 4 2 2 6" xfId="43429" xr:uid="{00000000-0005-0000-0000-0000AAA40000}"/>
    <cellStyle name="Normal 7 3 4 2 3" xfId="7497" xr:uid="{00000000-0005-0000-0000-0000ABA40000}"/>
    <cellStyle name="Normal 7 3 4 2 3 2" xfId="13690" xr:uid="{00000000-0005-0000-0000-0000ACA40000}"/>
    <cellStyle name="Normal 7 3 4 2 3 2 2" xfId="32650" xr:uid="{00000000-0005-0000-0000-0000ADA40000}"/>
    <cellStyle name="Normal 7 3 4 2 3 2 3" xfId="51114" xr:uid="{00000000-0005-0000-0000-0000AEA40000}"/>
    <cellStyle name="Normal 7 3 4 2 3 3" xfId="19842" xr:uid="{00000000-0005-0000-0000-0000AFA40000}"/>
    <cellStyle name="Normal 7 3 4 2 3 3 2" xfId="38802" xr:uid="{00000000-0005-0000-0000-0000B0A40000}"/>
    <cellStyle name="Normal 7 3 4 2 3 3 3" xfId="57266" xr:uid="{00000000-0005-0000-0000-0000B1A40000}"/>
    <cellStyle name="Normal 7 3 4 2 3 4" xfId="26497" xr:uid="{00000000-0005-0000-0000-0000B2A40000}"/>
    <cellStyle name="Normal 7 3 4 2 3 5" xfId="44961" xr:uid="{00000000-0005-0000-0000-0000B3A40000}"/>
    <cellStyle name="Normal 7 3 4 2 4" xfId="10624" xr:uid="{00000000-0005-0000-0000-0000B4A40000}"/>
    <cellStyle name="Normal 7 3 4 2 4 2" xfId="29584" xr:uid="{00000000-0005-0000-0000-0000B5A40000}"/>
    <cellStyle name="Normal 7 3 4 2 4 3" xfId="48048" xr:uid="{00000000-0005-0000-0000-0000B6A40000}"/>
    <cellStyle name="Normal 7 3 4 2 5" xfId="16776" xr:uid="{00000000-0005-0000-0000-0000B7A40000}"/>
    <cellStyle name="Normal 7 3 4 2 5 2" xfId="35736" xr:uid="{00000000-0005-0000-0000-0000B8A40000}"/>
    <cellStyle name="Normal 7 3 4 2 5 3" xfId="54200" xr:uid="{00000000-0005-0000-0000-0000B9A40000}"/>
    <cellStyle name="Normal 7 3 4 2 6" xfId="23431" xr:uid="{00000000-0005-0000-0000-0000BAA40000}"/>
    <cellStyle name="Normal 7 3 4 2 7" xfId="41895" xr:uid="{00000000-0005-0000-0000-0000BBA40000}"/>
    <cellStyle name="Normal 7 3 4 3" xfId="5165" xr:uid="{00000000-0005-0000-0000-0000BCA40000}"/>
    <cellStyle name="Normal 7 3 4 3 2" xfId="8263" xr:uid="{00000000-0005-0000-0000-0000BDA40000}"/>
    <cellStyle name="Normal 7 3 4 3 2 2" xfId="14455" xr:uid="{00000000-0005-0000-0000-0000BEA40000}"/>
    <cellStyle name="Normal 7 3 4 3 2 2 2" xfId="33415" xr:uid="{00000000-0005-0000-0000-0000BFA40000}"/>
    <cellStyle name="Normal 7 3 4 3 2 2 3" xfId="51879" xr:uid="{00000000-0005-0000-0000-0000C0A40000}"/>
    <cellStyle name="Normal 7 3 4 3 2 3" xfId="20607" xr:uid="{00000000-0005-0000-0000-0000C1A40000}"/>
    <cellStyle name="Normal 7 3 4 3 2 3 2" xfId="39567" xr:uid="{00000000-0005-0000-0000-0000C2A40000}"/>
    <cellStyle name="Normal 7 3 4 3 2 3 3" xfId="58031" xr:uid="{00000000-0005-0000-0000-0000C3A40000}"/>
    <cellStyle name="Normal 7 3 4 3 2 4" xfId="27262" xr:uid="{00000000-0005-0000-0000-0000C4A40000}"/>
    <cellStyle name="Normal 7 3 4 3 2 5" xfId="45726" xr:uid="{00000000-0005-0000-0000-0000C5A40000}"/>
    <cellStyle name="Normal 7 3 4 3 3" xfId="11389" xr:uid="{00000000-0005-0000-0000-0000C6A40000}"/>
    <cellStyle name="Normal 7 3 4 3 3 2" xfId="30349" xr:uid="{00000000-0005-0000-0000-0000C7A40000}"/>
    <cellStyle name="Normal 7 3 4 3 3 3" xfId="48813" xr:uid="{00000000-0005-0000-0000-0000C8A40000}"/>
    <cellStyle name="Normal 7 3 4 3 4" xfId="17541" xr:uid="{00000000-0005-0000-0000-0000C9A40000}"/>
    <cellStyle name="Normal 7 3 4 3 4 2" xfId="36501" xr:uid="{00000000-0005-0000-0000-0000CAA40000}"/>
    <cellStyle name="Normal 7 3 4 3 4 3" xfId="54965" xr:uid="{00000000-0005-0000-0000-0000CBA40000}"/>
    <cellStyle name="Normal 7 3 4 3 5" xfId="24196" xr:uid="{00000000-0005-0000-0000-0000CCA40000}"/>
    <cellStyle name="Normal 7 3 4 3 6" xfId="42660" xr:uid="{00000000-0005-0000-0000-0000CDA40000}"/>
    <cellStyle name="Normal 7 3 4 4" xfId="6728" xr:uid="{00000000-0005-0000-0000-0000CEA40000}"/>
    <cellStyle name="Normal 7 3 4 4 2" xfId="12921" xr:uid="{00000000-0005-0000-0000-0000CFA40000}"/>
    <cellStyle name="Normal 7 3 4 4 2 2" xfId="31881" xr:uid="{00000000-0005-0000-0000-0000D0A40000}"/>
    <cellStyle name="Normal 7 3 4 4 2 3" xfId="50345" xr:uid="{00000000-0005-0000-0000-0000D1A40000}"/>
    <cellStyle name="Normal 7 3 4 4 3" xfId="19073" xr:uid="{00000000-0005-0000-0000-0000D2A40000}"/>
    <cellStyle name="Normal 7 3 4 4 3 2" xfId="38033" xr:uid="{00000000-0005-0000-0000-0000D3A40000}"/>
    <cellStyle name="Normal 7 3 4 4 3 3" xfId="56497" xr:uid="{00000000-0005-0000-0000-0000D4A40000}"/>
    <cellStyle name="Normal 7 3 4 4 4" xfId="25728" xr:uid="{00000000-0005-0000-0000-0000D5A40000}"/>
    <cellStyle name="Normal 7 3 4 4 5" xfId="44192" xr:uid="{00000000-0005-0000-0000-0000D6A40000}"/>
    <cellStyle name="Normal 7 3 4 5" xfId="9855" xr:uid="{00000000-0005-0000-0000-0000D7A40000}"/>
    <cellStyle name="Normal 7 3 4 5 2" xfId="28815" xr:uid="{00000000-0005-0000-0000-0000D8A40000}"/>
    <cellStyle name="Normal 7 3 4 5 3" xfId="47279" xr:uid="{00000000-0005-0000-0000-0000D9A40000}"/>
    <cellStyle name="Normal 7 3 4 6" xfId="16007" xr:uid="{00000000-0005-0000-0000-0000DAA40000}"/>
    <cellStyle name="Normal 7 3 4 6 2" xfId="34967" xr:uid="{00000000-0005-0000-0000-0000DBA40000}"/>
    <cellStyle name="Normal 7 3 4 6 3" xfId="53431" xr:uid="{00000000-0005-0000-0000-0000DCA40000}"/>
    <cellStyle name="Normal 7 3 4 7" xfId="22662" xr:uid="{00000000-0005-0000-0000-0000DDA40000}"/>
    <cellStyle name="Normal 7 3 4 8" xfId="41126" xr:uid="{00000000-0005-0000-0000-0000DEA40000}"/>
    <cellStyle name="Normal 7 3 5" xfId="3193" xr:uid="{00000000-0005-0000-0000-0000DFA40000}"/>
    <cellStyle name="Normal 7 3 5 2" xfId="4329" xr:uid="{00000000-0005-0000-0000-0000E0A40000}"/>
    <cellStyle name="Normal 7 3 5 2 2" xfId="5948" xr:uid="{00000000-0005-0000-0000-0000E1A40000}"/>
    <cellStyle name="Normal 7 3 5 2 2 2" xfId="9033" xr:uid="{00000000-0005-0000-0000-0000E2A40000}"/>
    <cellStyle name="Normal 7 3 5 2 2 2 2" xfId="15225" xr:uid="{00000000-0005-0000-0000-0000E3A40000}"/>
    <cellStyle name="Normal 7 3 5 2 2 2 2 2" xfId="34185" xr:uid="{00000000-0005-0000-0000-0000E4A40000}"/>
    <cellStyle name="Normal 7 3 5 2 2 2 2 3" xfId="52649" xr:uid="{00000000-0005-0000-0000-0000E5A40000}"/>
    <cellStyle name="Normal 7 3 5 2 2 2 3" xfId="21377" xr:uid="{00000000-0005-0000-0000-0000E6A40000}"/>
    <cellStyle name="Normal 7 3 5 2 2 2 3 2" xfId="40337" xr:uid="{00000000-0005-0000-0000-0000E7A40000}"/>
    <cellStyle name="Normal 7 3 5 2 2 2 3 3" xfId="58801" xr:uid="{00000000-0005-0000-0000-0000E8A40000}"/>
    <cellStyle name="Normal 7 3 5 2 2 2 4" xfId="28032" xr:uid="{00000000-0005-0000-0000-0000E9A40000}"/>
    <cellStyle name="Normal 7 3 5 2 2 2 5" xfId="46496" xr:uid="{00000000-0005-0000-0000-0000EAA40000}"/>
    <cellStyle name="Normal 7 3 5 2 2 3" xfId="12159" xr:uid="{00000000-0005-0000-0000-0000EBA40000}"/>
    <cellStyle name="Normal 7 3 5 2 2 3 2" xfId="31119" xr:uid="{00000000-0005-0000-0000-0000ECA40000}"/>
    <cellStyle name="Normal 7 3 5 2 2 3 3" xfId="49583" xr:uid="{00000000-0005-0000-0000-0000EDA40000}"/>
    <cellStyle name="Normal 7 3 5 2 2 4" xfId="18311" xr:uid="{00000000-0005-0000-0000-0000EEA40000}"/>
    <cellStyle name="Normal 7 3 5 2 2 4 2" xfId="37271" xr:uid="{00000000-0005-0000-0000-0000EFA40000}"/>
    <cellStyle name="Normal 7 3 5 2 2 4 3" xfId="55735" xr:uid="{00000000-0005-0000-0000-0000F0A40000}"/>
    <cellStyle name="Normal 7 3 5 2 2 5" xfId="24966" xr:uid="{00000000-0005-0000-0000-0000F1A40000}"/>
    <cellStyle name="Normal 7 3 5 2 2 6" xfId="43430" xr:uid="{00000000-0005-0000-0000-0000F2A40000}"/>
    <cellStyle name="Normal 7 3 5 2 3" xfId="7498" xr:uid="{00000000-0005-0000-0000-0000F3A40000}"/>
    <cellStyle name="Normal 7 3 5 2 3 2" xfId="13691" xr:uid="{00000000-0005-0000-0000-0000F4A40000}"/>
    <cellStyle name="Normal 7 3 5 2 3 2 2" xfId="32651" xr:uid="{00000000-0005-0000-0000-0000F5A40000}"/>
    <cellStyle name="Normal 7 3 5 2 3 2 3" xfId="51115" xr:uid="{00000000-0005-0000-0000-0000F6A40000}"/>
    <cellStyle name="Normal 7 3 5 2 3 3" xfId="19843" xr:uid="{00000000-0005-0000-0000-0000F7A40000}"/>
    <cellStyle name="Normal 7 3 5 2 3 3 2" xfId="38803" xr:uid="{00000000-0005-0000-0000-0000F8A40000}"/>
    <cellStyle name="Normal 7 3 5 2 3 3 3" xfId="57267" xr:uid="{00000000-0005-0000-0000-0000F9A40000}"/>
    <cellStyle name="Normal 7 3 5 2 3 4" xfId="26498" xr:uid="{00000000-0005-0000-0000-0000FAA40000}"/>
    <cellStyle name="Normal 7 3 5 2 3 5" xfId="44962" xr:uid="{00000000-0005-0000-0000-0000FBA40000}"/>
    <cellStyle name="Normal 7 3 5 2 4" xfId="10625" xr:uid="{00000000-0005-0000-0000-0000FCA40000}"/>
    <cellStyle name="Normal 7 3 5 2 4 2" xfId="29585" xr:uid="{00000000-0005-0000-0000-0000FDA40000}"/>
    <cellStyle name="Normal 7 3 5 2 4 3" xfId="48049" xr:uid="{00000000-0005-0000-0000-0000FEA40000}"/>
    <cellStyle name="Normal 7 3 5 2 5" xfId="16777" xr:uid="{00000000-0005-0000-0000-0000FFA40000}"/>
    <cellStyle name="Normal 7 3 5 2 5 2" xfId="35737" xr:uid="{00000000-0005-0000-0000-000000A50000}"/>
    <cellStyle name="Normal 7 3 5 2 5 3" xfId="54201" xr:uid="{00000000-0005-0000-0000-000001A50000}"/>
    <cellStyle name="Normal 7 3 5 2 6" xfId="23432" xr:uid="{00000000-0005-0000-0000-000002A50000}"/>
    <cellStyle name="Normal 7 3 5 2 7" xfId="41896" xr:uid="{00000000-0005-0000-0000-000003A50000}"/>
    <cellStyle name="Normal 7 3 5 3" xfId="5166" xr:uid="{00000000-0005-0000-0000-000004A50000}"/>
    <cellStyle name="Normal 7 3 5 3 2" xfId="8264" xr:uid="{00000000-0005-0000-0000-000005A50000}"/>
    <cellStyle name="Normal 7 3 5 3 2 2" xfId="14456" xr:uid="{00000000-0005-0000-0000-000006A50000}"/>
    <cellStyle name="Normal 7 3 5 3 2 2 2" xfId="33416" xr:uid="{00000000-0005-0000-0000-000007A50000}"/>
    <cellStyle name="Normal 7 3 5 3 2 2 3" xfId="51880" xr:uid="{00000000-0005-0000-0000-000008A50000}"/>
    <cellStyle name="Normal 7 3 5 3 2 3" xfId="20608" xr:uid="{00000000-0005-0000-0000-000009A50000}"/>
    <cellStyle name="Normal 7 3 5 3 2 3 2" xfId="39568" xr:uid="{00000000-0005-0000-0000-00000AA50000}"/>
    <cellStyle name="Normal 7 3 5 3 2 3 3" xfId="58032" xr:uid="{00000000-0005-0000-0000-00000BA50000}"/>
    <cellStyle name="Normal 7 3 5 3 2 4" xfId="27263" xr:uid="{00000000-0005-0000-0000-00000CA50000}"/>
    <cellStyle name="Normal 7 3 5 3 2 5" xfId="45727" xr:uid="{00000000-0005-0000-0000-00000DA50000}"/>
    <cellStyle name="Normal 7 3 5 3 3" xfId="11390" xr:uid="{00000000-0005-0000-0000-00000EA50000}"/>
    <cellStyle name="Normal 7 3 5 3 3 2" xfId="30350" xr:uid="{00000000-0005-0000-0000-00000FA50000}"/>
    <cellStyle name="Normal 7 3 5 3 3 3" xfId="48814" xr:uid="{00000000-0005-0000-0000-000010A50000}"/>
    <cellStyle name="Normal 7 3 5 3 4" xfId="17542" xr:uid="{00000000-0005-0000-0000-000011A50000}"/>
    <cellStyle name="Normal 7 3 5 3 4 2" xfId="36502" xr:uid="{00000000-0005-0000-0000-000012A50000}"/>
    <cellStyle name="Normal 7 3 5 3 4 3" xfId="54966" xr:uid="{00000000-0005-0000-0000-000013A50000}"/>
    <cellStyle name="Normal 7 3 5 3 5" xfId="24197" xr:uid="{00000000-0005-0000-0000-000014A50000}"/>
    <cellStyle name="Normal 7 3 5 3 6" xfId="42661" xr:uid="{00000000-0005-0000-0000-000015A50000}"/>
    <cellStyle name="Normal 7 3 5 4" xfId="6729" xr:uid="{00000000-0005-0000-0000-000016A50000}"/>
    <cellStyle name="Normal 7 3 5 4 2" xfId="12922" xr:uid="{00000000-0005-0000-0000-000017A50000}"/>
    <cellStyle name="Normal 7 3 5 4 2 2" xfId="31882" xr:uid="{00000000-0005-0000-0000-000018A50000}"/>
    <cellStyle name="Normal 7 3 5 4 2 3" xfId="50346" xr:uid="{00000000-0005-0000-0000-000019A50000}"/>
    <cellStyle name="Normal 7 3 5 4 3" xfId="19074" xr:uid="{00000000-0005-0000-0000-00001AA50000}"/>
    <cellStyle name="Normal 7 3 5 4 3 2" xfId="38034" xr:uid="{00000000-0005-0000-0000-00001BA50000}"/>
    <cellStyle name="Normal 7 3 5 4 3 3" xfId="56498" xr:uid="{00000000-0005-0000-0000-00001CA50000}"/>
    <cellStyle name="Normal 7 3 5 4 4" xfId="25729" xr:uid="{00000000-0005-0000-0000-00001DA50000}"/>
    <cellStyle name="Normal 7 3 5 4 5" xfId="44193" xr:uid="{00000000-0005-0000-0000-00001EA50000}"/>
    <cellStyle name="Normal 7 3 5 5" xfId="9856" xr:uid="{00000000-0005-0000-0000-00001FA50000}"/>
    <cellStyle name="Normal 7 3 5 5 2" xfId="28816" xr:uid="{00000000-0005-0000-0000-000020A50000}"/>
    <cellStyle name="Normal 7 3 5 5 3" xfId="47280" xr:uid="{00000000-0005-0000-0000-000021A50000}"/>
    <cellStyle name="Normal 7 3 5 6" xfId="16008" xr:uid="{00000000-0005-0000-0000-000022A50000}"/>
    <cellStyle name="Normal 7 3 5 6 2" xfId="34968" xr:uid="{00000000-0005-0000-0000-000023A50000}"/>
    <cellStyle name="Normal 7 3 5 6 3" xfId="53432" xr:uid="{00000000-0005-0000-0000-000024A50000}"/>
    <cellStyle name="Normal 7 3 5 7" xfId="22663" xr:uid="{00000000-0005-0000-0000-000025A50000}"/>
    <cellStyle name="Normal 7 3 5 8" xfId="41127" xr:uid="{00000000-0005-0000-0000-000026A50000}"/>
    <cellStyle name="Normal 7 3 6" xfId="4325" xr:uid="{00000000-0005-0000-0000-000027A50000}"/>
    <cellStyle name="Normal 7 3 6 2" xfId="5944" xr:uid="{00000000-0005-0000-0000-000028A50000}"/>
    <cellStyle name="Normal 7 3 6 2 2" xfId="9029" xr:uid="{00000000-0005-0000-0000-000029A50000}"/>
    <cellStyle name="Normal 7 3 6 2 2 2" xfId="15221" xr:uid="{00000000-0005-0000-0000-00002AA50000}"/>
    <cellStyle name="Normal 7 3 6 2 2 2 2" xfId="34181" xr:uid="{00000000-0005-0000-0000-00002BA50000}"/>
    <cellStyle name="Normal 7 3 6 2 2 2 3" xfId="52645" xr:uid="{00000000-0005-0000-0000-00002CA50000}"/>
    <cellStyle name="Normal 7 3 6 2 2 3" xfId="21373" xr:uid="{00000000-0005-0000-0000-00002DA50000}"/>
    <cellStyle name="Normal 7 3 6 2 2 3 2" xfId="40333" xr:uid="{00000000-0005-0000-0000-00002EA50000}"/>
    <cellStyle name="Normal 7 3 6 2 2 3 3" xfId="58797" xr:uid="{00000000-0005-0000-0000-00002FA50000}"/>
    <cellStyle name="Normal 7 3 6 2 2 4" xfId="28028" xr:uid="{00000000-0005-0000-0000-000030A50000}"/>
    <cellStyle name="Normal 7 3 6 2 2 5" xfId="46492" xr:uid="{00000000-0005-0000-0000-000031A50000}"/>
    <cellStyle name="Normal 7 3 6 2 3" xfId="12155" xr:uid="{00000000-0005-0000-0000-000032A50000}"/>
    <cellStyle name="Normal 7 3 6 2 3 2" xfId="31115" xr:uid="{00000000-0005-0000-0000-000033A50000}"/>
    <cellStyle name="Normal 7 3 6 2 3 3" xfId="49579" xr:uid="{00000000-0005-0000-0000-000034A50000}"/>
    <cellStyle name="Normal 7 3 6 2 4" xfId="18307" xr:uid="{00000000-0005-0000-0000-000035A50000}"/>
    <cellStyle name="Normal 7 3 6 2 4 2" xfId="37267" xr:uid="{00000000-0005-0000-0000-000036A50000}"/>
    <cellStyle name="Normal 7 3 6 2 4 3" xfId="55731" xr:uid="{00000000-0005-0000-0000-000037A50000}"/>
    <cellStyle name="Normal 7 3 6 2 5" xfId="24962" xr:uid="{00000000-0005-0000-0000-000038A50000}"/>
    <cellStyle name="Normal 7 3 6 2 6" xfId="43426" xr:uid="{00000000-0005-0000-0000-000039A50000}"/>
    <cellStyle name="Normal 7 3 6 3" xfId="7494" xr:uid="{00000000-0005-0000-0000-00003AA50000}"/>
    <cellStyle name="Normal 7 3 6 3 2" xfId="13687" xr:uid="{00000000-0005-0000-0000-00003BA50000}"/>
    <cellStyle name="Normal 7 3 6 3 2 2" xfId="32647" xr:uid="{00000000-0005-0000-0000-00003CA50000}"/>
    <cellStyle name="Normal 7 3 6 3 2 3" xfId="51111" xr:uid="{00000000-0005-0000-0000-00003DA50000}"/>
    <cellStyle name="Normal 7 3 6 3 3" xfId="19839" xr:uid="{00000000-0005-0000-0000-00003EA50000}"/>
    <cellStyle name="Normal 7 3 6 3 3 2" xfId="38799" xr:uid="{00000000-0005-0000-0000-00003FA50000}"/>
    <cellStyle name="Normal 7 3 6 3 3 3" xfId="57263" xr:uid="{00000000-0005-0000-0000-000040A50000}"/>
    <cellStyle name="Normal 7 3 6 3 4" xfId="26494" xr:uid="{00000000-0005-0000-0000-000041A50000}"/>
    <cellStyle name="Normal 7 3 6 3 5" xfId="44958" xr:uid="{00000000-0005-0000-0000-000042A50000}"/>
    <cellStyle name="Normal 7 3 6 4" xfId="10621" xr:uid="{00000000-0005-0000-0000-000043A50000}"/>
    <cellStyle name="Normal 7 3 6 4 2" xfId="29581" xr:uid="{00000000-0005-0000-0000-000044A50000}"/>
    <cellStyle name="Normal 7 3 6 4 3" xfId="48045" xr:uid="{00000000-0005-0000-0000-000045A50000}"/>
    <cellStyle name="Normal 7 3 6 5" xfId="16773" xr:uid="{00000000-0005-0000-0000-000046A50000}"/>
    <cellStyle name="Normal 7 3 6 5 2" xfId="35733" xr:uid="{00000000-0005-0000-0000-000047A50000}"/>
    <cellStyle name="Normal 7 3 6 5 3" xfId="54197" xr:uid="{00000000-0005-0000-0000-000048A50000}"/>
    <cellStyle name="Normal 7 3 6 6" xfId="23428" xr:uid="{00000000-0005-0000-0000-000049A50000}"/>
    <cellStyle name="Normal 7 3 6 7" xfId="41892" xr:uid="{00000000-0005-0000-0000-00004AA50000}"/>
    <cellStyle name="Normal 7 3 7" xfId="5162" xr:uid="{00000000-0005-0000-0000-00004BA50000}"/>
    <cellStyle name="Normal 7 3 7 2" xfId="8260" xr:uid="{00000000-0005-0000-0000-00004CA50000}"/>
    <cellStyle name="Normal 7 3 7 2 2" xfId="14452" xr:uid="{00000000-0005-0000-0000-00004DA50000}"/>
    <cellStyle name="Normal 7 3 7 2 2 2" xfId="33412" xr:uid="{00000000-0005-0000-0000-00004EA50000}"/>
    <cellStyle name="Normal 7 3 7 2 2 3" xfId="51876" xr:uid="{00000000-0005-0000-0000-00004FA50000}"/>
    <cellStyle name="Normal 7 3 7 2 3" xfId="20604" xr:uid="{00000000-0005-0000-0000-000050A50000}"/>
    <cellStyle name="Normal 7 3 7 2 3 2" xfId="39564" xr:uid="{00000000-0005-0000-0000-000051A50000}"/>
    <cellStyle name="Normal 7 3 7 2 3 3" xfId="58028" xr:uid="{00000000-0005-0000-0000-000052A50000}"/>
    <cellStyle name="Normal 7 3 7 2 4" xfId="27259" xr:uid="{00000000-0005-0000-0000-000053A50000}"/>
    <cellStyle name="Normal 7 3 7 2 5" xfId="45723" xr:uid="{00000000-0005-0000-0000-000054A50000}"/>
    <cellStyle name="Normal 7 3 7 3" xfId="11386" xr:uid="{00000000-0005-0000-0000-000055A50000}"/>
    <cellStyle name="Normal 7 3 7 3 2" xfId="30346" xr:uid="{00000000-0005-0000-0000-000056A50000}"/>
    <cellStyle name="Normal 7 3 7 3 3" xfId="48810" xr:uid="{00000000-0005-0000-0000-000057A50000}"/>
    <cellStyle name="Normal 7 3 7 4" xfId="17538" xr:uid="{00000000-0005-0000-0000-000058A50000}"/>
    <cellStyle name="Normal 7 3 7 4 2" xfId="36498" xr:uid="{00000000-0005-0000-0000-000059A50000}"/>
    <cellStyle name="Normal 7 3 7 4 3" xfId="54962" xr:uid="{00000000-0005-0000-0000-00005AA50000}"/>
    <cellStyle name="Normal 7 3 7 5" xfId="24193" xr:uid="{00000000-0005-0000-0000-00005BA50000}"/>
    <cellStyle name="Normal 7 3 7 6" xfId="42657" xr:uid="{00000000-0005-0000-0000-00005CA50000}"/>
    <cellStyle name="Normal 7 3 8" xfId="6725" xr:uid="{00000000-0005-0000-0000-00005DA50000}"/>
    <cellStyle name="Normal 7 3 8 2" xfId="12918" xr:uid="{00000000-0005-0000-0000-00005EA50000}"/>
    <cellStyle name="Normal 7 3 8 2 2" xfId="31878" xr:uid="{00000000-0005-0000-0000-00005FA50000}"/>
    <cellStyle name="Normal 7 3 8 2 3" xfId="50342" xr:uid="{00000000-0005-0000-0000-000060A50000}"/>
    <cellStyle name="Normal 7 3 8 3" xfId="19070" xr:uid="{00000000-0005-0000-0000-000061A50000}"/>
    <cellStyle name="Normal 7 3 8 3 2" xfId="38030" xr:uid="{00000000-0005-0000-0000-000062A50000}"/>
    <cellStyle name="Normal 7 3 8 3 3" xfId="56494" xr:uid="{00000000-0005-0000-0000-000063A50000}"/>
    <cellStyle name="Normal 7 3 8 4" xfId="25725" xr:uid="{00000000-0005-0000-0000-000064A50000}"/>
    <cellStyle name="Normal 7 3 8 5" xfId="44189" xr:uid="{00000000-0005-0000-0000-000065A50000}"/>
    <cellStyle name="Normal 7 3 9" xfId="9852" xr:uid="{00000000-0005-0000-0000-000066A50000}"/>
    <cellStyle name="Normal 7 3 9 2" xfId="28812" xr:uid="{00000000-0005-0000-0000-000067A50000}"/>
    <cellStyle name="Normal 7 3 9 3" xfId="47276" xr:uid="{00000000-0005-0000-0000-000068A50000}"/>
    <cellStyle name="Normal 7 4" xfId="3194" xr:uid="{00000000-0005-0000-0000-000069A50000}"/>
    <cellStyle name="Normal 7 4 2" xfId="4330" xr:uid="{00000000-0005-0000-0000-00006AA50000}"/>
    <cellStyle name="Normal 7 4 2 2" xfId="5949" xr:uid="{00000000-0005-0000-0000-00006BA50000}"/>
    <cellStyle name="Normal 7 4 2 2 2" xfId="9034" xr:uid="{00000000-0005-0000-0000-00006CA50000}"/>
    <cellStyle name="Normal 7 4 2 2 2 2" xfId="15226" xr:uid="{00000000-0005-0000-0000-00006DA50000}"/>
    <cellStyle name="Normal 7 4 2 2 2 2 2" xfId="34186" xr:uid="{00000000-0005-0000-0000-00006EA50000}"/>
    <cellStyle name="Normal 7 4 2 2 2 2 3" xfId="52650" xr:uid="{00000000-0005-0000-0000-00006FA50000}"/>
    <cellStyle name="Normal 7 4 2 2 2 3" xfId="21378" xr:uid="{00000000-0005-0000-0000-000070A50000}"/>
    <cellStyle name="Normal 7 4 2 2 2 3 2" xfId="40338" xr:uid="{00000000-0005-0000-0000-000071A50000}"/>
    <cellStyle name="Normal 7 4 2 2 2 3 3" xfId="58802" xr:uid="{00000000-0005-0000-0000-000072A50000}"/>
    <cellStyle name="Normal 7 4 2 2 2 4" xfId="28033" xr:uid="{00000000-0005-0000-0000-000073A50000}"/>
    <cellStyle name="Normal 7 4 2 2 2 5" xfId="46497" xr:uid="{00000000-0005-0000-0000-000074A50000}"/>
    <cellStyle name="Normal 7 4 2 2 3" xfId="12160" xr:uid="{00000000-0005-0000-0000-000075A50000}"/>
    <cellStyle name="Normal 7 4 2 2 3 2" xfId="31120" xr:uid="{00000000-0005-0000-0000-000076A50000}"/>
    <cellStyle name="Normal 7 4 2 2 3 3" xfId="49584" xr:uid="{00000000-0005-0000-0000-000077A50000}"/>
    <cellStyle name="Normal 7 4 2 2 4" xfId="18312" xr:uid="{00000000-0005-0000-0000-000078A50000}"/>
    <cellStyle name="Normal 7 4 2 2 4 2" xfId="37272" xr:uid="{00000000-0005-0000-0000-000079A50000}"/>
    <cellStyle name="Normal 7 4 2 2 4 3" xfId="55736" xr:uid="{00000000-0005-0000-0000-00007AA50000}"/>
    <cellStyle name="Normal 7 4 2 2 5" xfId="24967" xr:uid="{00000000-0005-0000-0000-00007BA50000}"/>
    <cellStyle name="Normal 7 4 2 2 6" xfId="43431" xr:uid="{00000000-0005-0000-0000-00007CA50000}"/>
    <cellStyle name="Normal 7 4 2 3" xfId="7499" xr:uid="{00000000-0005-0000-0000-00007DA50000}"/>
    <cellStyle name="Normal 7 4 2 3 2" xfId="13692" xr:uid="{00000000-0005-0000-0000-00007EA50000}"/>
    <cellStyle name="Normal 7 4 2 3 2 2" xfId="32652" xr:uid="{00000000-0005-0000-0000-00007FA50000}"/>
    <cellStyle name="Normal 7 4 2 3 2 3" xfId="51116" xr:uid="{00000000-0005-0000-0000-000080A50000}"/>
    <cellStyle name="Normal 7 4 2 3 3" xfId="19844" xr:uid="{00000000-0005-0000-0000-000081A50000}"/>
    <cellStyle name="Normal 7 4 2 3 3 2" xfId="38804" xr:uid="{00000000-0005-0000-0000-000082A50000}"/>
    <cellStyle name="Normal 7 4 2 3 3 3" xfId="57268" xr:uid="{00000000-0005-0000-0000-000083A50000}"/>
    <cellStyle name="Normal 7 4 2 3 4" xfId="26499" xr:uid="{00000000-0005-0000-0000-000084A50000}"/>
    <cellStyle name="Normal 7 4 2 3 5" xfId="44963" xr:uid="{00000000-0005-0000-0000-000085A50000}"/>
    <cellStyle name="Normal 7 4 2 4" xfId="10626" xr:uid="{00000000-0005-0000-0000-000086A50000}"/>
    <cellStyle name="Normal 7 4 2 4 2" xfId="29586" xr:uid="{00000000-0005-0000-0000-000087A50000}"/>
    <cellStyle name="Normal 7 4 2 4 3" xfId="48050" xr:uid="{00000000-0005-0000-0000-000088A50000}"/>
    <cellStyle name="Normal 7 4 2 5" xfId="16778" xr:uid="{00000000-0005-0000-0000-000089A50000}"/>
    <cellStyle name="Normal 7 4 2 5 2" xfId="35738" xr:uid="{00000000-0005-0000-0000-00008AA50000}"/>
    <cellStyle name="Normal 7 4 2 5 3" xfId="54202" xr:uid="{00000000-0005-0000-0000-00008BA50000}"/>
    <cellStyle name="Normal 7 4 2 6" xfId="23433" xr:uid="{00000000-0005-0000-0000-00008CA50000}"/>
    <cellStyle name="Normal 7 4 2 7" xfId="41897" xr:uid="{00000000-0005-0000-0000-00008DA50000}"/>
    <cellStyle name="Normal 7 4 3" xfId="5167" xr:uid="{00000000-0005-0000-0000-00008EA50000}"/>
    <cellStyle name="Normal 7 4 3 2" xfId="8265" xr:uid="{00000000-0005-0000-0000-00008FA50000}"/>
    <cellStyle name="Normal 7 4 3 2 2" xfId="14457" xr:uid="{00000000-0005-0000-0000-000090A50000}"/>
    <cellStyle name="Normal 7 4 3 2 2 2" xfId="33417" xr:uid="{00000000-0005-0000-0000-000091A50000}"/>
    <cellStyle name="Normal 7 4 3 2 2 3" xfId="51881" xr:uid="{00000000-0005-0000-0000-000092A50000}"/>
    <cellStyle name="Normal 7 4 3 2 3" xfId="20609" xr:uid="{00000000-0005-0000-0000-000093A50000}"/>
    <cellStyle name="Normal 7 4 3 2 3 2" xfId="39569" xr:uid="{00000000-0005-0000-0000-000094A50000}"/>
    <cellStyle name="Normal 7 4 3 2 3 3" xfId="58033" xr:uid="{00000000-0005-0000-0000-000095A50000}"/>
    <cellStyle name="Normal 7 4 3 2 4" xfId="27264" xr:uid="{00000000-0005-0000-0000-000096A50000}"/>
    <cellStyle name="Normal 7 4 3 2 5" xfId="45728" xr:uid="{00000000-0005-0000-0000-000097A50000}"/>
    <cellStyle name="Normal 7 4 3 3" xfId="11391" xr:uid="{00000000-0005-0000-0000-000098A50000}"/>
    <cellStyle name="Normal 7 4 3 3 2" xfId="30351" xr:uid="{00000000-0005-0000-0000-000099A50000}"/>
    <cellStyle name="Normal 7 4 3 3 3" xfId="48815" xr:uid="{00000000-0005-0000-0000-00009AA50000}"/>
    <cellStyle name="Normal 7 4 3 4" xfId="17543" xr:uid="{00000000-0005-0000-0000-00009BA50000}"/>
    <cellStyle name="Normal 7 4 3 4 2" xfId="36503" xr:uid="{00000000-0005-0000-0000-00009CA50000}"/>
    <cellStyle name="Normal 7 4 3 4 3" xfId="54967" xr:uid="{00000000-0005-0000-0000-00009DA50000}"/>
    <cellStyle name="Normal 7 4 3 5" xfId="24198" xr:uid="{00000000-0005-0000-0000-00009EA50000}"/>
    <cellStyle name="Normal 7 4 3 6" xfId="42662" xr:uid="{00000000-0005-0000-0000-00009FA50000}"/>
    <cellStyle name="Normal 7 4 4" xfId="6730" xr:uid="{00000000-0005-0000-0000-0000A0A50000}"/>
    <cellStyle name="Normal 7 4 4 2" xfId="12923" xr:uid="{00000000-0005-0000-0000-0000A1A50000}"/>
    <cellStyle name="Normal 7 4 4 2 2" xfId="31883" xr:uid="{00000000-0005-0000-0000-0000A2A50000}"/>
    <cellStyle name="Normal 7 4 4 2 3" xfId="50347" xr:uid="{00000000-0005-0000-0000-0000A3A50000}"/>
    <cellStyle name="Normal 7 4 4 3" xfId="19075" xr:uid="{00000000-0005-0000-0000-0000A4A50000}"/>
    <cellStyle name="Normal 7 4 4 3 2" xfId="38035" xr:uid="{00000000-0005-0000-0000-0000A5A50000}"/>
    <cellStyle name="Normal 7 4 4 3 3" xfId="56499" xr:uid="{00000000-0005-0000-0000-0000A6A50000}"/>
    <cellStyle name="Normal 7 4 4 4" xfId="25730" xr:uid="{00000000-0005-0000-0000-0000A7A50000}"/>
    <cellStyle name="Normal 7 4 4 5" xfId="44194" xr:uid="{00000000-0005-0000-0000-0000A8A50000}"/>
    <cellStyle name="Normal 7 4 5" xfId="9857" xr:uid="{00000000-0005-0000-0000-0000A9A50000}"/>
    <cellStyle name="Normal 7 4 5 2" xfId="28817" xr:uid="{00000000-0005-0000-0000-0000AAA50000}"/>
    <cellStyle name="Normal 7 4 5 3" xfId="47281" xr:uid="{00000000-0005-0000-0000-0000ABA50000}"/>
    <cellStyle name="Normal 7 4 6" xfId="16009" xr:uid="{00000000-0005-0000-0000-0000ACA50000}"/>
    <cellStyle name="Normal 7 4 6 2" xfId="34969" xr:uid="{00000000-0005-0000-0000-0000ADA50000}"/>
    <cellStyle name="Normal 7 4 6 3" xfId="53433" xr:uid="{00000000-0005-0000-0000-0000AEA50000}"/>
    <cellStyle name="Normal 7 4 7" xfId="22664" xr:uid="{00000000-0005-0000-0000-0000AFA50000}"/>
    <cellStyle name="Normal 7 4 8" xfId="41128" xr:uid="{00000000-0005-0000-0000-0000B0A50000}"/>
    <cellStyle name="Normal 7 5" xfId="3195" xr:uid="{00000000-0005-0000-0000-0000B1A50000}"/>
    <cellStyle name="Normal 7 5 2" xfId="4331" xr:uid="{00000000-0005-0000-0000-0000B2A50000}"/>
    <cellStyle name="Normal 7 5 2 2" xfId="5950" xr:uid="{00000000-0005-0000-0000-0000B3A50000}"/>
    <cellStyle name="Normal 7 5 2 2 2" xfId="9035" xr:uid="{00000000-0005-0000-0000-0000B4A50000}"/>
    <cellStyle name="Normal 7 5 2 2 2 2" xfId="15227" xr:uid="{00000000-0005-0000-0000-0000B5A50000}"/>
    <cellStyle name="Normal 7 5 2 2 2 2 2" xfId="34187" xr:uid="{00000000-0005-0000-0000-0000B6A50000}"/>
    <cellStyle name="Normal 7 5 2 2 2 2 3" xfId="52651" xr:uid="{00000000-0005-0000-0000-0000B7A50000}"/>
    <cellStyle name="Normal 7 5 2 2 2 3" xfId="21379" xr:uid="{00000000-0005-0000-0000-0000B8A50000}"/>
    <cellStyle name="Normal 7 5 2 2 2 3 2" xfId="40339" xr:uid="{00000000-0005-0000-0000-0000B9A50000}"/>
    <cellStyle name="Normal 7 5 2 2 2 3 3" xfId="58803" xr:uid="{00000000-0005-0000-0000-0000BAA50000}"/>
    <cellStyle name="Normal 7 5 2 2 2 4" xfId="28034" xr:uid="{00000000-0005-0000-0000-0000BBA50000}"/>
    <cellStyle name="Normal 7 5 2 2 2 5" xfId="46498" xr:uid="{00000000-0005-0000-0000-0000BCA50000}"/>
    <cellStyle name="Normal 7 5 2 2 3" xfId="12161" xr:uid="{00000000-0005-0000-0000-0000BDA50000}"/>
    <cellStyle name="Normal 7 5 2 2 3 2" xfId="31121" xr:uid="{00000000-0005-0000-0000-0000BEA50000}"/>
    <cellStyle name="Normal 7 5 2 2 3 3" xfId="49585" xr:uid="{00000000-0005-0000-0000-0000BFA50000}"/>
    <cellStyle name="Normal 7 5 2 2 4" xfId="18313" xr:uid="{00000000-0005-0000-0000-0000C0A50000}"/>
    <cellStyle name="Normal 7 5 2 2 4 2" xfId="37273" xr:uid="{00000000-0005-0000-0000-0000C1A50000}"/>
    <cellStyle name="Normal 7 5 2 2 4 3" xfId="55737" xr:uid="{00000000-0005-0000-0000-0000C2A50000}"/>
    <cellStyle name="Normal 7 5 2 2 5" xfId="24968" xr:uid="{00000000-0005-0000-0000-0000C3A50000}"/>
    <cellStyle name="Normal 7 5 2 2 6" xfId="43432" xr:uid="{00000000-0005-0000-0000-0000C4A50000}"/>
    <cellStyle name="Normal 7 5 2 3" xfId="7500" xr:uid="{00000000-0005-0000-0000-0000C5A50000}"/>
    <cellStyle name="Normal 7 5 2 3 2" xfId="13693" xr:uid="{00000000-0005-0000-0000-0000C6A50000}"/>
    <cellStyle name="Normal 7 5 2 3 2 2" xfId="32653" xr:uid="{00000000-0005-0000-0000-0000C7A50000}"/>
    <cellStyle name="Normal 7 5 2 3 2 3" xfId="51117" xr:uid="{00000000-0005-0000-0000-0000C8A50000}"/>
    <cellStyle name="Normal 7 5 2 3 3" xfId="19845" xr:uid="{00000000-0005-0000-0000-0000C9A50000}"/>
    <cellStyle name="Normal 7 5 2 3 3 2" xfId="38805" xr:uid="{00000000-0005-0000-0000-0000CAA50000}"/>
    <cellStyle name="Normal 7 5 2 3 3 3" xfId="57269" xr:uid="{00000000-0005-0000-0000-0000CBA50000}"/>
    <cellStyle name="Normal 7 5 2 3 4" xfId="26500" xr:uid="{00000000-0005-0000-0000-0000CCA50000}"/>
    <cellStyle name="Normal 7 5 2 3 5" xfId="44964" xr:uid="{00000000-0005-0000-0000-0000CDA50000}"/>
    <cellStyle name="Normal 7 5 2 4" xfId="10627" xr:uid="{00000000-0005-0000-0000-0000CEA50000}"/>
    <cellStyle name="Normal 7 5 2 4 2" xfId="29587" xr:uid="{00000000-0005-0000-0000-0000CFA50000}"/>
    <cellStyle name="Normal 7 5 2 4 3" xfId="48051" xr:uid="{00000000-0005-0000-0000-0000D0A50000}"/>
    <cellStyle name="Normal 7 5 2 5" xfId="16779" xr:uid="{00000000-0005-0000-0000-0000D1A50000}"/>
    <cellStyle name="Normal 7 5 2 5 2" xfId="35739" xr:uid="{00000000-0005-0000-0000-0000D2A50000}"/>
    <cellStyle name="Normal 7 5 2 5 3" xfId="54203" xr:uid="{00000000-0005-0000-0000-0000D3A50000}"/>
    <cellStyle name="Normal 7 5 2 6" xfId="23434" xr:uid="{00000000-0005-0000-0000-0000D4A50000}"/>
    <cellStyle name="Normal 7 5 2 7" xfId="41898" xr:uid="{00000000-0005-0000-0000-0000D5A50000}"/>
    <cellStyle name="Normal 7 5 3" xfId="5168" xr:uid="{00000000-0005-0000-0000-0000D6A50000}"/>
    <cellStyle name="Normal 7 5 3 2" xfId="8266" xr:uid="{00000000-0005-0000-0000-0000D7A50000}"/>
    <cellStyle name="Normal 7 5 3 2 2" xfId="14458" xr:uid="{00000000-0005-0000-0000-0000D8A50000}"/>
    <cellStyle name="Normal 7 5 3 2 2 2" xfId="33418" xr:uid="{00000000-0005-0000-0000-0000D9A50000}"/>
    <cellStyle name="Normal 7 5 3 2 2 3" xfId="51882" xr:uid="{00000000-0005-0000-0000-0000DAA50000}"/>
    <cellStyle name="Normal 7 5 3 2 3" xfId="20610" xr:uid="{00000000-0005-0000-0000-0000DBA50000}"/>
    <cellStyle name="Normal 7 5 3 2 3 2" xfId="39570" xr:uid="{00000000-0005-0000-0000-0000DCA50000}"/>
    <cellStyle name="Normal 7 5 3 2 3 3" xfId="58034" xr:uid="{00000000-0005-0000-0000-0000DDA50000}"/>
    <cellStyle name="Normal 7 5 3 2 4" xfId="27265" xr:uid="{00000000-0005-0000-0000-0000DEA50000}"/>
    <cellStyle name="Normal 7 5 3 2 5" xfId="45729" xr:uid="{00000000-0005-0000-0000-0000DFA50000}"/>
    <cellStyle name="Normal 7 5 3 3" xfId="11392" xr:uid="{00000000-0005-0000-0000-0000E0A50000}"/>
    <cellStyle name="Normal 7 5 3 3 2" xfId="30352" xr:uid="{00000000-0005-0000-0000-0000E1A50000}"/>
    <cellStyle name="Normal 7 5 3 3 3" xfId="48816" xr:uid="{00000000-0005-0000-0000-0000E2A50000}"/>
    <cellStyle name="Normal 7 5 3 4" xfId="17544" xr:uid="{00000000-0005-0000-0000-0000E3A50000}"/>
    <cellStyle name="Normal 7 5 3 4 2" xfId="36504" xr:uid="{00000000-0005-0000-0000-0000E4A50000}"/>
    <cellStyle name="Normal 7 5 3 4 3" xfId="54968" xr:uid="{00000000-0005-0000-0000-0000E5A50000}"/>
    <cellStyle name="Normal 7 5 3 5" xfId="24199" xr:uid="{00000000-0005-0000-0000-0000E6A50000}"/>
    <cellStyle name="Normal 7 5 3 6" xfId="42663" xr:uid="{00000000-0005-0000-0000-0000E7A50000}"/>
    <cellStyle name="Normal 7 5 4" xfId="6731" xr:uid="{00000000-0005-0000-0000-0000E8A50000}"/>
    <cellStyle name="Normal 7 5 4 2" xfId="12924" xr:uid="{00000000-0005-0000-0000-0000E9A50000}"/>
    <cellStyle name="Normal 7 5 4 2 2" xfId="31884" xr:uid="{00000000-0005-0000-0000-0000EAA50000}"/>
    <cellStyle name="Normal 7 5 4 2 3" xfId="50348" xr:uid="{00000000-0005-0000-0000-0000EBA50000}"/>
    <cellStyle name="Normal 7 5 4 3" xfId="19076" xr:uid="{00000000-0005-0000-0000-0000ECA50000}"/>
    <cellStyle name="Normal 7 5 4 3 2" xfId="38036" xr:uid="{00000000-0005-0000-0000-0000EDA50000}"/>
    <cellStyle name="Normal 7 5 4 3 3" xfId="56500" xr:uid="{00000000-0005-0000-0000-0000EEA50000}"/>
    <cellStyle name="Normal 7 5 4 4" xfId="25731" xr:uid="{00000000-0005-0000-0000-0000EFA50000}"/>
    <cellStyle name="Normal 7 5 4 5" xfId="44195" xr:uid="{00000000-0005-0000-0000-0000F0A50000}"/>
    <cellStyle name="Normal 7 5 5" xfId="9858" xr:uid="{00000000-0005-0000-0000-0000F1A50000}"/>
    <cellStyle name="Normal 7 5 5 2" xfId="28818" xr:uid="{00000000-0005-0000-0000-0000F2A50000}"/>
    <cellStyle name="Normal 7 5 5 3" xfId="47282" xr:uid="{00000000-0005-0000-0000-0000F3A50000}"/>
    <cellStyle name="Normal 7 5 6" xfId="16010" xr:uid="{00000000-0005-0000-0000-0000F4A50000}"/>
    <cellStyle name="Normal 7 5 6 2" xfId="34970" xr:uid="{00000000-0005-0000-0000-0000F5A50000}"/>
    <cellStyle name="Normal 7 5 6 3" xfId="53434" xr:uid="{00000000-0005-0000-0000-0000F6A50000}"/>
    <cellStyle name="Normal 7 5 7" xfId="22665" xr:uid="{00000000-0005-0000-0000-0000F7A50000}"/>
    <cellStyle name="Normal 7 5 8" xfId="41129" xr:uid="{00000000-0005-0000-0000-0000F8A50000}"/>
    <cellStyle name="Normal 7 6" xfId="3196" xr:uid="{00000000-0005-0000-0000-0000F9A50000}"/>
    <cellStyle name="Normal 7 6 2" xfId="4332" xr:uid="{00000000-0005-0000-0000-0000FAA50000}"/>
    <cellStyle name="Normal 7 6 2 2" xfId="5951" xr:uid="{00000000-0005-0000-0000-0000FBA50000}"/>
    <cellStyle name="Normal 7 6 2 2 2" xfId="9036" xr:uid="{00000000-0005-0000-0000-0000FCA50000}"/>
    <cellStyle name="Normal 7 6 2 2 2 2" xfId="15228" xr:uid="{00000000-0005-0000-0000-0000FDA50000}"/>
    <cellStyle name="Normal 7 6 2 2 2 2 2" xfId="34188" xr:uid="{00000000-0005-0000-0000-0000FEA50000}"/>
    <cellStyle name="Normal 7 6 2 2 2 2 3" xfId="52652" xr:uid="{00000000-0005-0000-0000-0000FFA50000}"/>
    <cellStyle name="Normal 7 6 2 2 2 3" xfId="21380" xr:uid="{00000000-0005-0000-0000-000000A60000}"/>
    <cellStyle name="Normal 7 6 2 2 2 3 2" xfId="40340" xr:uid="{00000000-0005-0000-0000-000001A60000}"/>
    <cellStyle name="Normal 7 6 2 2 2 3 3" xfId="58804" xr:uid="{00000000-0005-0000-0000-000002A60000}"/>
    <cellStyle name="Normal 7 6 2 2 2 4" xfId="28035" xr:uid="{00000000-0005-0000-0000-000003A60000}"/>
    <cellStyle name="Normal 7 6 2 2 2 5" xfId="46499" xr:uid="{00000000-0005-0000-0000-000004A60000}"/>
    <cellStyle name="Normal 7 6 2 2 3" xfId="12162" xr:uid="{00000000-0005-0000-0000-000005A60000}"/>
    <cellStyle name="Normal 7 6 2 2 3 2" xfId="31122" xr:uid="{00000000-0005-0000-0000-000006A60000}"/>
    <cellStyle name="Normal 7 6 2 2 3 3" xfId="49586" xr:uid="{00000000-0005-0000-0000-000007A60000}"/>
    <cellStyle name="Normal 7 6 2 2 4" xfId="18314" xr:uid="{00000000-0005-0000-0000-000008A60000}"/>
    <cellStyle name="Normal 7 6 2 2 4 2" xfId="37274" xr:uid="{00000000-0005-0000-0000-000009A60000}"/>
    <cellStyle name="Normal 7 6 2 2 4 3" xfId="55738" xr:uid="{00000000-0005-0000-0000-00000AA60000}"/>
    <cellStyle name="Normal 7 6 2 2 5" xfId="24969" xr:uid="{00000000-0005-0000-0000-00000BA60000}"/>
    <cellStyle name="Normal 7 6 2 2 6" xfId="43433" xr:uid="{00000000-0005-0000-0000-00000CA60000}"/>
    <cellStyle name="Normal 7 6 2 3" xfId="7501" xr:uid="{00000000-0005-0000-0000-00000DA60000}"/>
    <cellStyle name="Normal 7 6 2 3 2" xfId="13694" xr:uid="{00000000-0005-0000-0000-00000EA60000}"/>
    <cellStyle name="Normal 7 6 2 3 2 2" xfId="32654" xr:uid="{00000000-0005-0000-0000-00000FA60000}"/>
    <cellStyle name="Normal 7 6 2 3 2 3" xfId="51118" xr:uid="{00000000-0005-0000-0000-000010A60000}"/>
    <cellStyle name="Normal 7 6 2 3 3" xfId="19846" xr:uid="{00000000-0005-0000-0000-000011A60000}"/>
    <cellStyle name="Normal 7 6 2 3 3 2" xfId="38806" xr:uid="{00000000-0005-0000-0000-000012A60000}"/>
    <cellStyle name="Normal 7 6 2 3 3 3" xfId="57270" xr:uid="{00000000-0005-0000-0000-000013A60000}"/>
    <cellStyle name="Normal 7 6 2 3 4" xfId="26501" xr:uid="{00000000-0005-0000-0000-000014A60000}"/>
    <cellStyle name="Normal 7 6 2 3 5" xfId="44965" xr:uid="{00000000-0005-0000-0000-000015A60000}"/>
    <cellStyle name="Normal 7 6 2 4" xfId="10628" xr:uid="{00000000-0005-0000-0000-000016A60000}"/>
    <cellStyle name="Normal 7 6 2 4 2" xfId="29588" xr:uid="{00000000-0005-0000-0000-000017A60000}"/>
    <cellStyle name="Normal 7 6 2 4 3" xfId="48052" xr:uid="{00000000-0005-0000-0000-000018A60000}"/>
    <cellStyle name="Normal 7 6 2 5" xfId="16780" xr:uid="{00000000-0005-0000-0000-000019A60000}"/>
    <cellStyle name="Normal 7 6 2 5 2" xfId="35740" xr:uid="{00000000-0005-0000-0000-00001AA60000}"/>
    <cellStyle name="Normal 7 6 2 5 3" xfId="54204" xr:uid="{00000000-0005-0000-0000-00001BA60000}"/>
    <cellStyle name="Normal 7 6 2 6" xfId="23435" xr:uid="{00000000-0005-0000-0000-00001CA60000}"/>
    <cellStyle name="Normal 7 6 2 7" xfId="41899" xr:uid="{00000000-0005-0000-0000-00001DA60000}"/>
    <cellStyle name="Normal 7 6 3" xfId="5169" xr:uid="{00000000-0005-0000-0000-00001EA60000}"/>
    <cellStyle name="Normal 7 6 3 2" xfId="8267" xr:uid="{00000000-0005-0000-0000-00001FA60000}"/>
    <cellStyle name="Normal 7 6 3 2 2" xfId="14459" xr:uid="{00000000-0005-0000-0000-000020A60000}"/>
    <cellStyle name="Normal 7 6 3 2 2 2" xfId="33419" xr:uid="{00000000-0005-0000-0000-000021A60000}"/>
    <cellStyle name="Normal 7 6 3 2 2 3" xfId="51883" xr:uid="{00000000-0005-0000-0000-000022A60000}"/>
    <cellStyle name="Normal 7 6 3 2 3" xfId="20611" xr:uid="{00000000-0005-0000-0000-000023A60000}"/>
    <cellStyle name="Normal 7 6 3 2 3 2" xfId="39571" xr:uid="{00000000-0005-0000-0000-000024A60000}"/>
    <cellStyle name="Normal 7 6 3 2 3 3" xfId="58035" xr:uid="{00000000-0005-0000-0000-000025A60000}"/>
    <cellStyle name="Normal 7 6 3 2 4" xfId="27266" xr:uid="{00000000-0005-0000-0000-000026A60000}"/>
    <cellStyle name="Normal 7 6 3 2 5" xfId="45730" xr:uid="{00000000-0005-0000-0000-000027A60000}"/>
    <cellStyle name="Normal 7 6 3 3" xfId="11393" xr:uid="{00000000-0005-0000-0000-000028A60000}"/>
    <cellStyle name="Normal 7 6 3 3 2" xfId="30353" xr:uid="{00000000-0005-0000-0000-000029A60000}"/>
    <cellStyle name="Normal 7 6 3 3 3" xfId="48817" xr:uid="{00000000-0005-0000-0000-00002AA60000}"/>
    <cellStyle name="Normal 7 6 3 4" xfId="17545" xr:uid="{00000000-0005-0000-0000-00002BA60000}"/>
    <cellStyle name="Normal 7 6 3 4 2" xfId="36505" xr:uid="{00000000-0005-0000-0000-00002CA60000}"/>
    <cellStyle name="Normal 7 6 3 4 3" xfId="54969" xr:uid="{00000000-0005-0000-0000-00002DA60000}"/>
    <cellStyle name="Normal 7 6 3 5" xfId="24200" xr:uid="{00000000-0005-0000-0000-00002EA60000}"/>
    <cellStyle name="Normal 7 6 3 6" xfId="42664" xr:uid="{00000000-0005-0000-0000-00002FA60000}"/>
    <cellStyle name="Normal 7 6 4" xfId="6732" xr:uid="{00000000-0005-0000-0000-000030A60000}"/>
    <cellStyle name="Normal 7 6 4 2" xfId="12925" xr:uid="{00000000-0005-0000-0000-000031A60000}"/>
    <cellStyle name="Normal 7 6 4 2 2" xfId="31885" xr:uid="{00000000-0005-0000-0000-000032A60000}"/>
    <cellStyle name="Normal 7 6 4 2 3" xfId="50349" xr:uid="{00000000-0005-0000-0000-000033A60000}"/>
    <cellStyle name="Normal 7 6 4 3" xfId="19077" xr:uid="{00000000-0005-0000-0000-000034A60000}"/>
    <cellStyle name="Normal 7 6 4 3 2" xfId="38037" xr:uid="{00000000-0005-0000-0000-000035A60000}"/>
    <cellStyle name="Normal 7 6 4 3 3" xfId="56501" xr:uid="{00000000-0005-0000-0000-000036A60000}"/>
    <cellStyle name="Normal 7 6 4 4" xfId="25732" xr:uid="{00000000-0005-0000-0000-000037A60000}"/>
    <cellStyle name="Normal 7 6 4 5" xfId="44196" xr:uid="{00000000-0005-0000-0000-000038A60000}"/>
    <cellStyle name="Normal 7 6 5" xfId="9859" xr:uid="{00000000-0005-0000-0000-000039A60000}"/>
    <cellStyle name="Normal 7 6 5 2" xfId="28819" xr:uid="{00000000-0005-0000-0000-00003AA60000}"/>
    <cellStyle name="Normal 7 6 5 3" xfId="47283" xr:uid="{00000000-0005-0000-0000-00003BA60000}"/>
    <cellStyle name="Normal 7 6 6" xfId="16011" xr:uid="{00000000-0005-0000-0000-00003CA60000}"/>
    <cellStyle name="Normal 7 6 6 2" xfId="34971" xr:uid="{00000000-0005-0000-0000-00003DA60000}"/>
    <cellStyle name="Normal 7 6 6 3" xfId="53435" xr:uid="{00000000-0005-0000-0000-00003EA60000}"/>
    <cellStyle name="Normal 7 6 7" xfId="22666" xr:uid="{00000000-0005-0000-0000-00003FA60000}"/>
    <cellStyle name="Normal 7 6 8" xfId="41130" xr:uid="{00000000-0005-0000-0000-000040A60000}"/>
    <cellStyle name="Normal 7 7" xfId="3197" xr:uid="{00000000-0005-0000-0000-000041A60000}"/>
    <cellStyle name="Normal 7 7 2" xfId="4333" xr:uid="{00000000-0005-0000-0000-000042A60000}"/>
    <cellStyle name="Normal 7 7 2 2" xfId="5952" xr:uid="{00000000-0005-0000-0000-000043A60000}"/>
    <cellStyle name="Normal 7 7 2 2 2" xfId="9037" xr:uid="{00000000-0005-0000-0000-000044A60000}"/>
    <cellStyle name="Normal 7 7 2 2 2 2" xfId="15229" xr:uid="{00000000-0005-0000-0000-000045A60000}"/>
    <cellStyle name="Normal 7 7 2 2 2 2 2" xfId="34189" xr:uid="{00000000-0005-0000-0000-000046A60000}"/>
    <cellStyle name="Normal 7 7 2 2 2 2 3" xfId="52653" xr:uid="{00000000-0005-0000-0000-000047A60000}"/>
    <cellStyle name="Normal 7 7 2 2 2 3" xfId="21381" xr:uid="{00000000-0005-0000-0000-000048A60000}"/>
    <cellStyle name="Normal 7 7 2 2 2 3 2" xfId="40341" xr:uid="{00000000-0005-0000-0000-000049A60000}"/>
    <cellStyle name="Normal 7 7 2 2 2 3 3" xfId="58805" xr:uid="{00000000-0005-0000-0000-00004AA60000}"/>
    <cellStyle name="Normal 7 7 2 2 2 4" xfId="28036" xr:uid="{00000000-0005-0000-0000-00004BA60000}"/>
    <cellStyle name="Normal 7 7 2 2 2 5" xfId="46500" xr:uid="{00000000-0005-0000-0000-00004CA60000}"/>
    <cellStyle name="Normal 7 7 2 2 3" xfId="12163" xr:uid="{00000000-0005-0000-0000-00004DA60000}"/>
    <cellStyle name="Normal 7 7 2 2 3 2" xfId="31123" xr:uid="{00000000-0005-0000-0000-00004EA60000}"/>
    <cellStyle name="Normal 7 7 2 2 3 3" xfId="49587" xr:uid="{00000000-0005-0000-0000-00004FA60000}"/>
    <cellStyle name="Normal 7 7 2 2 4" xfId="18315" xr:uid="{00000000-0005-0000-0000-000050A60000}"/>
    <cellStyle name="Normal 7 7 2 2 4 2" xfId="37275" xr:uid="{00000000-0005-0000-0000-000051A60000}"/>
    <cellStyle name="Normal 7 7 2 2 4 3" xfId="55739" xr:uid="{00000000-0005-0000-0000-000052A60000}"/>
    <cellStyle name="Normal 7 7 2 2 5" xfId="24970" xr:uid="{00000000-0005-0000-0000-000053A60000}"/>
    <cellStyle name="Normal 7 7 2 2 6" xfId="43434" xr:uid="{00000000-0005-0000-0000-000054A60000}"/>
    <cellStyle name="Normal 7 7 2 3" xfId="7502" xr:uid="{00000000-0005-0000-0000-000055A60000}"/>
    <cellStyle name="Normal 7 7 2 3 2" xfId="13695" xr:uid="{00000000-0005-0000-0000-000056A60000}"/>
    <cellStyle name="Normal 7 7 2 3 2 2" xfId="32655" xr:uid="{00000000-0005-0000-0000-000057A60000}"/>
    <cellStyle name="Normal 7 7 2 3 2 3" xfId="51119" xr:uid="{00000000-0005-0000-0000-000058A60000}"/>
    <cellStyle name="Normal 7 7 2 3 3" xfId="19847" xr:uid="{00000000-0005-0000-0000-000059A60000}"/>
    <cellStyle name="Normal 7 7 2 3 3 2" xfId="38807" xr:uid="{00000000-0005-0000-0000-00005AA60000}"/>
    <cellStyle name="Normal 7 7 2 3 3 3" xfId="57271" xr:uid="{00000000-0005-0000-0000-00005BA60000}"/>
    <cellStyle name="Normal 7 7 2 3 4" xfId="26502" xr:uid="{00000000-0005-0000-0000-00005CA60000}"/>
    <cellStyle name="Normal 7 7 2 3 5" xfId="44966" xr:uid="{00000000-0005-0000-0000-00005DA60000}"/>
    <cellStyle name="Normal 7 7 2 4" xfId="10629" xr:uid="{00000000-0005-0000-0000-00005EA60000}"/>
    <cellStyle name="Normal 7 7 2 4 2" xfId="29589" xr:uid="{00000000-0005-0000-0000-00005FA60000}"/>
    <cellStyle name="Normal 7 7 2 4 3" xfId="48053" xr:uid="{00000000-0005-0000-0000-000060A60000}"/>
    <cellStyle name="Normal 7 7 2 5" xfId="16781" xr:uid="{00000000-0005-0000-0000-000061A60000}"/>
    <cellStyle name="Normal 7 7 2 5 2" xfId="35741" xr:uid="{00000000-0005-0000-0000-000062A60000}"/>
    <cellStyle name="Normal 7 7 2 5 3" xfId="54205" xr:uid="{00000000-0005-0000-0000-000063A60000}"/>
    <cellStyle name="Normal 7 7 2 6" xfId="23436" xr:uid="{00000000-0005-0000-0000-000064A60000}"/>
    <cellStyle name="Normal 7 7 2 7" xfId="41900" xr:uid="{00000000-0005-0000-0000-000065A60000}"/>
    <cellStyle name="Normal 7 7 3" xfId="5170" xr:uid="{00000000-0005-0000-0000-000066A60000}"/>
    <cellStyle name="Normal 7 7 3 2" xfId="8268" xr:uid="{00000000-0005-0000-0000-000067A60000}"/>
    <cellStyle name="Normal 7 7 3 2 2" xfId="14460" xr:uid="{00000000-0005-0000-0000-000068A60000}"/>
    <cellStyle name="Normal 7 7 3 2 2 2" xfId="33420" xr:uid="{00000000-0005-0000-0000-000069A60000}"/>
    <cellStyle name="Normal 7 7 3 2 2 3" xfId="51884" xr:uid="{00000000-0005-0000-0000-00006AA60000}"/>
    <cellStyle name="Normal 7 7 3 2 3" xfId="20612" xr:uid="{00000000-0005-0000-0000-00006BA60000}"/>
    <cellStyle name="Normal 7 7 3 2 3 2" xfId="39572" xr:uid="{00000000-0005-0000-0000-00006CA60000}"/>
    <cellStyle name="Normal 7 7 3 2 3 3" xfId="58036" xr:uid="{00000000-0005-0000-0000-00006DA60000}"/>
    <cellStyle name="Normal 7 7 3 2 4" xfId="27267" xr:uid="{00000000-0005-0000-0000-00006EA60000}"/>
    <cellStyle name="Normal 7 7 3 2 5" xfId="45731" xr:uid="{00000000-0005-0000-0000-00006FA60000}"/>
    <cellStyle name="Normal 7 7 3 3" xfId="11394" xr:uid="{00000000-0005-0000-0000-000070A60000}"/>
    <cellStyle name="Normal 7 7 3 3 2" xfId="30354" xr:uid="{00000000-0005-0000-0000-000071A60000}"/>
    <cellStyle name="Normal 7 7 3 3 3" xfId="48818" xr:uid="{00000000-0005-0000-0000-000072A60000}"/>
    <cellStyle name="Normal 7 7 3 4" xfId="17546" xr:uid="{00000000-0005-0000-0000-000073A60000}"/>
    <cellStyle name="Normal 7 7 3 4 2" xfId="36506" xr:uid="{00000000-0005-0000-0000-000074A60000}"/>
    <cellStyle name="Normal 7 7 3 4 3" xfId="54970" xr:uid="{00000000-0005-0000-0000-000075A60000}"/>
    <cellStyle name="Normal 7 7 3 5" xfId="24201" xr:uid="{00000000-0005-0000-0000-000076A60000}"/>
    <cellStyle name="Normal 7 7 3 6" xfId="42665" xr:uid="{00000000-0005-0000-0000-000077A60000}"/>
    <cellStyle name="Normal 7 7 4" xfId="6733" xr:uid="{00000000-0005-0000-0000-000078A60000}"/>
    <cellStyle name="Normal 7 7 4 2" xfId="12926" xr:uid="{00000000-0005-0000-0000-000079A60000}"/>
    <cellStyle name="Normal 7 7 4 2 2" xfId="31886" xr:uid="{00000000-0005-0000-0000-00007AA60000}"/>
    <cellStyle name="Normal 7 7 4 2 3" xfId="50350" xr:uid="{00000000-0005-0000-0000-00007BA60000}"/>
    <cellStyle name="Normal 7 7 4 3" xfId="19078" xr:uid="{00000000-0005-0000-0000-00007CA60000}"/>
    <cellStyle name="Normal 7 7 4 3 2" xfId="38038" xr:uid="{00000000-0005-0000-0000-00007DA60000}"/>
    <cellStyle name="Normal 7 7 4 3 3" xfId="56502" xr:uid="{00000000-0005-0000-0000-00007EA60000}"/>
    <cellStyle name="Normal 7 7 4 4" xfId="25733" xr:uid="{00000000-0005-0000-0000-00007FA60000}"/>
    <cellStyle name="Normal 7 7 4 5" xfId="44197" xr:uid="{00000000-0005-0000-0000-000080A60000}"/>
    <cellStyle name="Normal 7 7 5" xfId="9860" xr:uid="{00000000-0005-0000-0000-000081A60000}"/>
    <cellStyle name="Normal 7 7 5 2" xfId="28820" xr:uid="{00000000-0005-0000-0000-000082A60000}"/>
    <cellStyle name="Normal 7 7 5 3" xfId="47284" xr:uid="{00000000-0005-0000-0000-000083A60000}"/>
    <cellStyle name="Normal 7 7 6" xfId="16012" xr:uid="{00000000-0005-0000-0000-000084A60000}"/>
    <cellStyle name="Normal 7 7 6 2" xfId="34972" xr:uid="{00000000-0005-0000-0000-000085A60000}"/>
    <cellStyle name="Normal 7 7 6 3" xfId="53436" xr:uid="{00000000-0005-0000-0000-000086A60000}"/>
    <cellStyle name="Normal 7 7 7" xfId="22667" xr:uid="{00000000-0005-0000-0000-000087A60000}"/>
    <cellStyle name="Normal 7 7 8" xfId="41131" xr:uid="{00000000-0005-0000-0000-000088A60000}"/>
    <cellStyle name="Normal 7 8" xfId="3198" xr:uid="{00000000-0005-0000-0000-000089A60000}"/>
    <cellStyle name="Normal 7 8 2" xfId="4334" xr:uid="{00000000-0005-0000-0000-00008AA60000}"/>
    <cellStyle name="Normal 7 8 2 2" xfId="5953" xr:uid="{00000000-0005-0000-0000-00008BA60000}"/>
    <cellStyle name="Normal 7 8 2 2 2" xfId="9038" xr:uid="{00000000-0005-0000-0000-00008CA60000}"/>
    <cellStyle name="Normal 7 8 2 2 2 2" xfId="15230" xr:uid="{00000000-0005-0000-0000-00008DA60000}"/>
    <cellStyle name="Normal 7 8 2 2 2 2 2" xfId="34190" xr:uid="{00000000-0005-0000-0000-00008EA60000}"/>
    <cellStyle name="Normal 7 8 2 2 2 2 3" xfId="52654" xr:uid="{00000000-0005-0000-0000-00008FA60000}"/>
    <cellStyle name="Normal 7 8 2 2 2 3" xfId="21382" xr:uid="{00000000-0005-0000-0000-000090A60000}"/>
    <cellStyle name="Normal 7 8 2 2 2 3 2" xfId="40342" xr:uid="{00000000-0005-0000-0000-000091A60000}"/>
    <cellStyle name="Normal 7 8 2 2 2 3 3" xfId="58806" xr:uid="{00000000-0005-0000-0000-000092A60000}"/>
    <cellStyle name="Normal 7 8 2 2 2 4" xfId="28037" xr:uid="{00000000-0005-0000-0000-000093A60000}"/>
    <cellStyle name="Normal 7 8 2 2 2 5" xfId="46501" xr:uid="{00000000-0005-0000-0000-000094A60000}"/>
    <cellStyle name="Normal 7 8 2 2 3" xfId="12164" xr:uid="{00000000-0005-0000-0000-000095A60000}"/>
    <cellStyle name="Normal 7 8 2 2 3 2" xfId="31124" xr:uid="{00000000-0005-0000-0000-000096A60000}"/>
    <cellStyle name="Normal 7 8 2 2 3 3" xfId="49588" xr:uid="{00000000-0005-0000-0000-000097A60000}"/>
    <cellStyle name="Normal 7 8 2 2 4" xfId="18316" xr:uid="{00000000-0005-0000-0000-000098A60000}"/>
    <cellStyle name="Normal 7 8 2 2 4 2" xfId="37276" xr:uid="{00000000-0005-0000-0000-000099A60000}"/>
    <cellStyle name="Normal 7 8 2 2 4 3" xfId="55740" xr:uid="{00000000-0005-0000-0000-00009AA60000}"/>
    <cellStyle name="Normal 7 8 2 2 5" xfId="24971" xr:uid="{00000000-0005-0000-0000-00009BA60000}"/>
    <cellStyle name="Normal 7 8 2 2 6" xfId="43435" xr:uid="{00000000-0005-0000-0000-00009CA60000}"/>
    <cellStyle name="Normal 7 8 2 3" xfId="7503" xr:uid="{00000000-0005-0000-0000-00009DA60000}"/>
    <cellStyle name="Normal 7 8 2 3 2" xfId="13696" xr:uid="{00000000-0005-0000-0000-00009EA60000}"/>
    <cellStyle name="Normal 7 8 2 3 2 2" xfId="32656" xr:uid="{00000000-0005-0000-0000-00009FA60000}"/>
    <cellStyle name="Normal 7 8 2 3 2 3" xfId="51120" xr:uid="{00000000-0005-0000-0000-0000A0A60000}"/>
    <cellStyle name="Normal 7 8 2 3 3" xfId="19848" xr:uid="{00000000-0005-0000-0000-0000A1A60000}"/>
    <cellStyle name="Normal 7 8 2 3 3 2" xfId="38808" xr:uid="{00000000-0005-0000-0000-0000A2A60000}"/>
    <cellStyle name="Normal 7 8 2 3 3 3" xfId="57272" xr:uid="{00000000-0005-0000-0000-0000A3A60000}"/>
    <cellStyle name="Normal 7 8 2 3 4" xfId="26503" xr:uid="{00000000-0005-0000-0000-0000A4A60000}"/>
    <cellStyle name="Normal 7 8 2 3 5" xfId="44967" xr:uid="{00000000-0005-0000-0000-0000A5A60000}"/>
    <cellStyle name="Normal 7 8 2 4" xfId="10630" xr:uid="{00000000-0005-0000-0000-0000A6A60000}"/>
    <cellStyle name="Normal 7 8 2 4 2" xfId="29590" xr:uid="{00000000-0005-0000-0000-0000A7A60000}"/>
    <cellStyle name="Normal 7 8 2 4 3" xfId="48054" xr:uid="{00000000-0005-0000-0000-0000A8A60000}"/>
    <cellStyle name="Normal 7 8 2 5" xfId="16782" xr:uid="{00000000-0005-0000-0000-0000A9A60000}"/>
    <cellStyle name="Normal 7 8 2 5 2" xfId="35742" xr:uid="{00000000-0005-0000-0000-0000AAA60000}"/>
    <cellStyle name="Normal 7 8 2 5 3" xfId="54206" xr:uid="{00000000-0005-0000-0000-0000ABA60000}"/>
    <cellStyle name="Normal 7 8 2 6" xfId="23437" xr:uid="{00000000-0005-0000-0000-0000ACA60000}"/>
    <cellStyle name="Normal 7 8 2 7" xfId="41901" xr:uid="{00000000-0005-0000-0000-0000ADA60000}"/>
    <cellStyle name="Normal 7 8 3" xfId="5171" xr:uid="{00000000-0005-0000-0000-0000AEA60000}"/>
    <cellStyle name="Normal 7 8 3 2" xfId="8269" xr:uid="{00000000-0005-0000-0000-0000AFA60000}"/>
    <cellStyle name="Normal 7 8 3 2 2" xfId="14461" xr:uid="{00000000-0005-0000-0000-0000B0A60000}"/>
    <cellStyle name="Normal 7 8 3 2 2 2" xfId="33421" xr:uid="{00000000-0005-0000-0000-0000B1A60000}"/>
    <cellStyle name="Normal 7 8 3 2 2 3" xfId="51885" xr:uid="{00000000-0005-0000-0000-0000B2A60000}"/>
    <cellStyle name="Normal 7 8 3 2 3" xfId="20613" xr:uid="{00000000-0005-0000-0000-0000B3A60000}"/>
    <cellStyle name="Normal 7 8 3 2 3 2" xfId="39573" xr:uid="{00000000-0005-0000-0000-0000B4A60000}"/>
    <cellStyle name="Normal 7 8 3 2 3 3" xfId="58037" xr:uid="{00000000-0005-0000-0000-0000B5A60000}"/>
    <cellStyle name="Normal 7 8 3 2 4" xfId="27268" xr:uid="{00000000-0005-0000-0000-0000B6A60000}"/>
    <cellStyle name="Normal 7 8 3 2 5" xfId="45732" xr:uid="{00000000-0005-0000-0000-0000B7A60000}"/>
    <cellStyle name="Normal 7 8 3 3" xfId="11395" xr:uid="{00000000-0005-0000-0000-0000B8A60000}"/>
    <cellStyle name="Normal 7 8 3 3 2" xfId="30355" xr:uid="{00000000-0005-0000-0000-0000B9A60000}"/>
    <cellStyle name="Normal 7 8 3 3 3" xfId="48819" xr:uid="{00000000-0005-0000-0000-0000BAA60000}"/>
    <cellStyle name="Normal 7 8 3 4" xfId="17547" xr:uid="{00000000-0005-0000-0000-0000BBA60000}"/>
    <cellStyle name="Normal 7 8 3 4 2" xfId="36507" xr:uid="{00000000-0005-0000-0000-0000BCA60000}"/>
    <cellStyle name="Normal 7 8 3 4 3" xfId="54971" xr:uid="{00000000-0005-0000-0000-0000BDA60000}"/>
    <cellStyle name="Normal 7 8 3 5" xfId="24202" xr:uid="{00000000-0005-0000-0000-0000BEA60000}"/>
    <cellStyle name="Normal 7 8 3 6" xfId="42666" xr:uid="{00000000-0005-0000-0000-0000BFA60000}"/>
    <cellStyle name="Normal 7 8 4" xfId="6734" xr:uid="{00000000-0005-0000-0000-0000C0A60000}"/>
    <cellStyle name="Normal 7 8 4 2" xfId="12927" xr:uid="{00000000-0005-0000-0000-0000C1A60000}"/>
    <cellStyle name="Normal 7 8 4 2 2" xfId="31887" xr:uid="{00000000-0005-0000-0000-0000C2A60000}"/>
    <cellStyle name="Normal 7 8 4 2 3" xfId="50351" xr:uid="{00000000-0005-0000-0000-0000C3A60000}"/>
    <cellStyle name="Normal 7 8 4 3" xfId="19079" xr:uid="{00000000-0005-0000-0000-0000C4A60000}"/>
    <cellStyle name="Normal 7 8 4 3 2" xfId="38039" xr:uid="{00000000-0005-0000-0000-0000C5A60000}"/>
    <cellStyle name="Normal 7 8 4 3 3" xfId="56503" xr:uid="{00000000-0005-0000-0000-0000C6A60000}"/>
    <cellStyle name="Normal 7 8 4 4" xfId="25734" xr:uid="{00000000-0005-0000-0000-0000C7A60000}"/>
    <cellStyle name="Normal 7 8 4 5" xfId="44198" xr:uid="{00000000-0005-0000-0000-0000C8A60000}"/>
    <cellStyle name="Normal 7 8 5" xfId="9861" xr:uid="{00000000-0005-0000-0000-0000C9A60000}"/>
    <cellStyle name="Normal 7 8 5 2" xfId="28821" xr:uid="{00000000-0005-0000-0000-0000CAA60000}"/>
    <cellStyle name="Normal 7 8 5 3" xfId="47285" xr:uid="{00000000-0005-0000-0000-0000CBA60000}"/>
    <cellStyle name="Normal 7 8 6" xfId="16013" xr:uid="{00000000-0005-0000-0000-0000CCA60000}"/>
    <cellStyle name="Normal 7 8 6 2" xfId="34973" xr:uid="{00000000-0005-0000-0000-0000CDA60000}"/>
    <cellStyle name="Normal 7 8 6 3" xfId="53437" xr:uid="{00000000-0005-0000-0000-0000CEA60000}"/>
    <cellStyle name="Normal 7 8 7" xfId="22668" xr:uid="{00000000-0005-0000-0000-0000CFA60000}"/>
    <cellStyle name="Normal 7 8 8" xfId="41132" xr:uid="{00000000-0005-0000-0000-0000D0A60000}"/>
    <cellStyle name="Normal 7 9" xfId="3199" xr:uid="{00000000-0005-0000-0000-0000D1A60000}"/>
    <cellStyle name="Normal 7 9 2" xfId="4335" xr:uid="{00000000-0005-0000-0000-0000D2A60000}"/>
    <cellStyle name="Normal 7 9 2 2" xfId="5954" xr:uid="{00000000-0005-0000-0000-0000D3A60000}"/>
    <cellStyle name="Normal 7 9 2 2 2" xfId="9039" xr:uid="{00000000-0005-0000-0000-0000D4A60000}"/>
    <cellStyle name="Normal 7 9 2 2 2 2" xfId="15231" xr:uid="{00000000-0005-0000-0000-0000D5A60000}"/>
    <cellStyle name="Normal 7 9 2 2 2 2 2" xfId="34191" xr:uid="{00000000-0005-0000-0000-0000D6A60000}"/>
    <cellStyle name="Normal 7 9 2 2 2 2 3" xfId="52655" xr:uid="{00000000-0005-0000-0000-0000D7A60000}"/>
    <cellStyle name="Normal 7 9 2 2 2 3" xfId="21383" xr:uid="{00000000-0005-0000-0000-0000D8A60000}"/>
    <cellStyle name="Normal 7 9 2 2 2 3 2" xfId="40343" xr:uid="{00000000-0005-0000-0000-0000D9A60000}"/>
    <cellStyle name="Normal 7 9 2 2 2 3 3" xfId="58807" xr:uid="{00000000-0005-0000-0000-0000DAA60000}"/>
    <cellStyle name="Normal 7 9 2 2 2 4" xfId="28038" xr:uid="{00000000-0005-0000-0000-0000DBA60000}"/>
    <cellStyle name="Normal 7 9 2 2 2 5" xfId="46502" xr:uid="{00000000-0005-0000-0000-0000DCA60000}"/>
    <cellStyle name="Normal 7 9 2 2 3" xfId="12165" xr:uid="{00000000-0005-0000-0000-0000DDA60000}"/>
    <cellStyle name="Normal 7 9 2 2 3 2" xfId="31125" xr:uid="{00000000-0005-0000-0000-0000DEA60000}"/>
    <cellStyle name="Normal 7 9 2 2 3 3" xfId="49589" xr:uid="{00000000-0005-0000-0000-0000DFA60000}"/>
    <cellStyle name="Normal 7 9 2 2 4" xfId="18317" xr:uid="{00000000-0005-0000-0000-0000E0A60000}"/>
    <cellStyle name="Normal 7 9 2 2 4 2" xfId="37277" xr:uid="{00000000-0005-0000-0000-0000E1A60000}"/>
    <cellStyle name="Normal 7 9 2 2 4 3" xfId="55741" xr:uid="{00000000-0005-0000-0000-0000E2A60000}"/>
    <cellStyle name="Normal 7 9 2 2 5" xfId="24972" xr:uid="{00000000-0005-0000-0000-0000E3A60000}"/>
    <cellStyle name="Normal 7 9 2 2 6" xfId="43436" xr:uid="{00000000-0005-0000-0000-0000E4A60000}"/>
    <cellStyle name="Normal 7 9 2 3" xfId="7504" xr:uid="{00000000-0005-0000-0000-0000E5A60000}"/>
    <cellStyle name="Normal 7 9 2 3 2" xfId="13697" xr:uid="{00000000-0005-0000-0000-0000E6A60000}"/>
    <cellStyle name="Normal 7 9 2 3 2 2" xfId="32657" xr:uid="{00000000-0005-0000-0000-0000E7A60000}"/>
    <cellStyle name="Normal 7 9 2 3 2 3" xfId="51121" xr:uid="{00000000-0005-0000-0000-0000E8A60000}"/>
    <cellStyle name="Normal 7 9 2 3 3" xfId="19849" xr:uid="{00000000-0005-0000-0000-0000E9A60000}"/>
    <cellStyle name="Normal 7 9 2 3 3 2" xfId="38809" xr:uid="{00000000-0005-0000-0000-0000EAA60000}"/>
    <cellStyle name="Normal 7 9 2 3 3 3" xfId="57273" xr:uid="{00000000-0005-0000-0000-0000EBA60000}"/>
    <cellStyle name="Normal 7 9 2 3 4" xfId="26504" xr:uid="{00000000-0005-0000-0000-0000ECA60000}"/>
    <cellStyle name="Normal 7 9 2 3 5" xfId="44968" xr:uid="{00000000-0005-0000-0000-0000EDA60000}"/>
    <cellStyle name="Normal 7 9 2 4" xfId="10631" xr:uid="{00000000-0005-0000-0000-0000EEA60000}"/>
    <cellStyle name="Normal 7 9 2 4 2" xfId="29591" xr:uid="{00000000-0005-0000-0000-0000EFA60000}"/>
    <cellStyle name="Normal 7 9 2 4 3" xfId="48055" xr:uid="{00000000-0005-0000-0000-0000F0A60000}"/>
    <cellStyle name="Normal 7 9 2 5" xfId="16783" xr:uid="{00000000-0005-0000-0000-0000F1A60000}"/>
    <cellStyle name="Normal 7 9 2 5 2" xfId="35743" xr:uid="{00000000-0005-0000-0000-0000F2A60000}"/>
    <cellStyle name="Normal 7 9 2 5 3" xfId="54207" xr:uid="{00000000-0005-0000-0000-0000F3A60000}"/>
    <cellStyle name="Normal 7 9 2 6" xfId="23438" xr:uid="{00000000-0005-0000-0000-0000F4A60000}"/>
    <cellStyle name="Normal 7 9 2 7" xfId="41902" xr:uid="{00000000-0005-0000-0000-0000F5A60000}"/>
    <cellStyle name="Normal 7 9 3" xfId="5172" xr:uid="{00000000-0005-0000-0000-0000F6A60000}"/>
    <cellStyle name="Normal 7 9 3 2" xfId="8270" xr:uid="{00000000-0005-0000-0000-0000F7A60000}"/>
    <cellStyle name="Normal 7 9 3 2 2" xfId="14462" xr:uid="{00000000-0005-0000-0000-0000F8A60000}"/>
    <cellStyle name="Normal 7 9 3 2 2 2" xfId="33422" xr:uid="{00000000-0005-0000-0000-0000F9A60000}"/>
    <cellStyle name="Normal 7 9 3 2 2 3" xfId="51886" xr:uid="{00000000-0005-0000-0000-0000FAA60000}"/>
    <cellStyle name="Normal 7 9 3 2 3" xfId="20614" xr:uid="{00000000-0005-0000-0000-0000FBA60000}"/>
    <cellStyle name="Normal 7 9 3 2 3 2" xfId="39574" xr:uid="{00000000-0005-0000-0000-0000FCA60000}"/>
    <cellStyle name="Normal 7 9 3 2 3 3" xfId="58038" xr:uid="{00000000-0005-0000-0000-0000FDA60000}"/>
    <cellStyle name="Normal 7 9 3 2 4" xfId="27269" xr:uid="{00000000-0005-0000-0000-0000FEA60000}"/>
    <cellStyle name="Normal 7 9 3 2 5" xfId="45733" xr:uid="{00000000-0005-0000-0000-0000FFA60000}"/>
    <cellStyle name="Normal 7 9 3 3" xfId="11396" xr:uid="{00000000-0005-0000-0000-000000A70000}"/>
    <cellStyle name="Normal 7 9 3 3 2" xfId="30356" xr:uid="{00000000-0005-0000-0000-000001A70000}"/>
    <cellStyle name="Normal 7 9 3 3 3" xfId="48820" xr:uid="{00000000-0005-0000-0000-000002A70000}"/>
    <cellStyle name="Normal 7 9 3 4" xfId="17548" xr:uid="{00000000-0005-0000-0000-000003A70000}"/>
    <cellStyle name="Normal 7 9 3 4 2" xfId="36508" xr:uid="{00000000-0005-0000-0000-000004A70000}"/>
    <cellStyle name="Normal 7 9 3 4 3" xfId="54972" xr:uid="{00000000-0005-0000-0000-000005A70000}"/>
    <cellStyle name="Normal 7 9 3 5" xfId="24203" xr:uid="{00000000-0005-0000-0000-000006A70000}"/>
    <cellStyle name="Normal 7 9 3 6" xfId="42667" xr:uid="{00000000-0005-0000-0000-000007A70000}"/>
    <cellStyle name="Normal 7 9 4" xfId="6735" xr:uid="{00000000-0005-0000-0000-000008A70000}"/>
    <cellStyle name="Normal 7 9 4 2" xfId="12928" xr:uid="{00000000-0005-0000-0000-000009A70000}"/>
    <cellStyle name="Normal 7 9 4 2 2" xfId="31888" xr:uid="{00000000-0005-0000-0000-00000AA70000}"/>
    <cellStyle name="Normal 7 9 4 2 3" xfId="50352" xr:uid="{00000000-0005-0000-0000-00000BA70000}"/>
    <cellStyle name="Normal 7 9 4 3" xfId="19080" xr:uid="{00000000-0005-0000-0000-00000CA70000}"/>
    <cellStyle name="Normal 7 9 4 3 2" xfId="38040" xr:uid="{00000000-0005-0000-0000-00000DA70000}"/>
    <cellStyle name="Normal 7 9 4 3 3" xfId="56504" xr:uid="{00000000-0005-0000-0000-00000EA70000}"/>
    <cellStyle name="Normal 7 9 4 4" xfId="25735" xr:uid="{00000000-0005-0000-0000-00000FA70000}"/>
    <cellStyle name="Normal 7 9 4 5" xfId="44199" xr:uid="{00000000-0005-0000-0000-000010A70000}"/>
    <cellStyle name="Normal 7 9 5" xfId="9862" xr:uid="{00000000-0005-0000-0000-000011A70000}"/>
    <cellStyle name="Normal 7 9 5 2" xfId="28822" xr:uid="{00000000-0005-0000-0000-000012A70000}"/>
    <cellStyle name="Normal 7 9 5 3" xfId="47286" xr:uid="{00000000-0005-0000-0000-000013A70000}"/>
    <cellStyle name="Normal 7 9 6" xfId="16014" xr:uid="{00000000-0005-0000-0000-000014A70000}"/>
    <cellStyle name="Normal 7 9 6 2" xfId="34974" xr:uid="{00000000-0005-0000-0000-000015A70000}"/>
    <cellStyle name="Normal 7 9 6 3" xfId="53438" xr:uid="{00000000-0005-0000-0000-000016A70000}"/>
    <cellStyle name="Normal 7 9 7" xfId="22669" xr:uid="{00000000-0005-0000-0000-000017A70000}"/>
    <cellStyle name="Normal 7 9 8" xfId="41133" xr:uid="{00000000-0005-0000-0000-000018A70000}"/>
    <cellStyle name="Normal 70" xfId="2636" xr:uid="{00000000-0005-0000-0000-000019A70000}"/>
    <cellStyle name="Normal 71" xfId="21745" xr:uid="{00000000-0005-0000-0000-00001AA70000}"/>
    <cellStyle name="Normal 72" xfId="22122" xr:uid="{00000000-0005-0000-0000-00001BA70000}"/>
    <cellStyle name="Normal 73" xfId="40583" xr:uid="{00000000-0005-0000-0000-00001CA70000}"/>
    <cellStyle name="Normal 74" xfId="59087" xr:uid="{00000000-0005-0000-0000-00001DA70000}"/>
    <cellStyle name="Normal 75" xfId="59090" xr:uid="{00000000-0005-0000-0000-00001EA70000}"/>
    <cellStyle name="Normal 8" xfId="25" xr:uid="{00000000-0005-0000-0000-00001FA70000}"/>
    <cellStyle name="Normal 8 10" xfId="3201" xr:uid="{00000000-0005-0000-0000-000020A70000}"/>
    <cellStyle name="Normal 8 10 2" xfId="4337" xr:uid="{00000000-0005-0000-0000-000021A70000}"/>
    <cellStyle name="Normal 8 10 2 2" xfId="5956" xr:uid="{00000000-0005-0000-0000-000022A70000}"/>
    <cellStyle name="Normal 8 10 2 2 2" xfId="9041" xr:uid="{00000000-0005-0000-0000-000023A70000}"/>
    <cellStyle name="Normal 8 10 2 2 2 2" xfId="15233" xr:uid="{00000000-0005-0000-0000-000024A70000}"/>
    <cellStyle name="Normal 8 10 2 2 2 2 2" xfId="34193" xr:uid="{00000000-0005-0000-0000-000025A70000}"/>
    <cellStyle name="Normal 8 10 2 2 2 2 3" xfId="52657" xr:uid="{00000000-0005-0000-0000-000026A70000}"/>
    <cellStyle name="Normal 8 10 2 2 2 3" xfId="21385" xr:uid="{00000000-0005-0000-0000-000027A70000}"/>
    <cellStyle name="Normal 8 10 2 2 2 3 2" xfId="40345" xr:uid="{00000000-0005-0000-0000-000028A70000}"/>
    <cellStyle name="Normal 8 10 2 2 2 3 3" xfId="58809" xr:uid="{00000000-0005-0000-0000-000029A70000}"/>
    <cellStyle name="Normal 8 10 2 2 2 4" xfId="28040" xr:uid="{00000000-0005-0000-0000-00002AA70000}"/>
    <cellStyle name="Normal 8 10 2 2 2 5" xfId="46504" xr:uid="{00000000-0005-0000-0000-00002BA70000}"/>
    <cellStyle name="Normal 8 10 2 2 3" xfId="12167" xr:uid="{00000000-0005-0000-0000-00002CA70000}"/>
    <cellStyle name="Normal 8 10 2 2 3 2" xfId="31127" xr:uid="{00000000-0005-0000-0000-00002DA70000}"/>
    <cellStyle name="Normal 8 10 2 2 3 3" xfId="49591" xr:uid="{00000000-0005-0000-0000-00002EA70000}"/>
    <cellStyle name="Normal 8 10 2 2 4" xfId="18319" xr:uid="{00000000-0005-0000-0000-00002FA70000}"/>
    <cellStyle name="Normal 8 10 2 2 4 2" xfId="37279" xr:uid="{00000000-0005-0000-0000-000030A70000}"/>
    <cellStyle name="Normal 8 10 2 2 4 3" xfId="55743" xr:uid="{00000000-0005-0000-0000-000031A70000}"/>
    <cellStyle name="Normal 8 10 2 2 5" xfId="24974" xr:uid="{00000000-0005-0000-0000-000032A70000}"/>
    <cellStyle name="Normal 8 10 2 2 6" xfId="43438" xr:uid="{00000000-0005-0000-0000-000033A70000}"/>
    <cellStyle name="Normal 8 10 2 3" xfId="7506" xr:uid="{00000000-0005-0000-0000-000034A70000}"/>
    <cellStyle name="Normal 8 10 2 3 2" xfId="13699" xr:uid="{00000000-0005-0000-0000-000035A70000}"/>
    <cellStyle name="Normal 8 10 2 3 2 2" xfId="32659" xr:uid="{00000000-0005-0000-0000-000036A70000}"/>
    <cellStyle name="Normal 8 10 2 3 2 3" xfId="51123" xr:uid="{00000000-0005-0000-0000-000037A70000}"/>
    <cellStyle name="Normal 8 10 2 3 3" xfId="19851" xr:uid="{00000000-0005-0000-0000-000038A70000}"/>
    <cellStyle name="Normal 8 10 2 3 3 2" xfId="38811" xr:uid="{00000000-0005-0000-0000-000039A70000}"/>
    <cellStyle name="Normal 8 10 2 3 3 3" xfId="57275" xr:uid="{00000000-0005-0000-0000-00003AA70000}"/>
    <cellStyle name="Normal 8 10 2 3 4" xfId="26506" xr:uid="{00000000-0005-0000-0000-00003BA70000}"/>
    <cellStyle name="Normal 8 10 2 3 5" xfId="44970" xr:uid="{00000000-0005-0000-0000-00003CA70000}"/>
    <cellStyle name="Normal 8 10 2 4" xfId="10633" xr:uid="{00000000-0005-0000-0000-00003DA70000}"/>
    <cellStyle name="Normal 8 10 2 4 2" xfId="29593" xr:uid="{00000000-0005-0000-0000-00003EA70000}"/>
    <cellStyle name="Normal 8 10 2 4 3" xfId="48057" xr:uid="{00000000-0005-0000-0000-00003FA70000}"/>
    <cellStyle name="Normal 8 10 2 5" xfId="16785" xr:uid="{00000000-0005-0000-0000-000040A70000}"/>
    <cellStyle name="Normal 8 10 2 5 2" xfId="35745" xr:uid="{00000000-0005-0000-0000-000041A70000}"/>
    <cellStyle name="Normal 8 10 2 5 3" xfId="54209" xr:uid="{00000000-0005-0000-0000-000042A70000}"/>
    <cellStyle name="Normal 8 10 2 6" xfId="23440" xr:uid="{00000000-0005-0000-0000-000043A70000}"/>
    <cellStyle name="Normal 8 10 2 7" xfId="41904" xr:uid="{00000000-0005-0000-0000-000044A70000}"/>
    <cellStyle name="Normal 8 10 3" xfId="5174" xr:uid="{00000000-0005-0000-0000-000045A70000}"/>
    <cellStyle name="Normal 8 10 3 2" xfId="8272" xr:uid="{00000000-0005-0000-0000-000046A70000}"/>
    <cellStyle name="Normal 8 10 3 2 2" xfId="14464" xr:uid="{00000000-0005-0000-0000-000047A70000}"/>
    <cellStyle name="Normal 8 10 3 2 2 2" xfId="33424" xr:uid="{00000000-0005-0000-0000-000048A70000}"/>
    <cellStyle name="Normal 8 10 3 2 2 3" xfId="51888" xr:uid="{00000000-0005-0000-0000-000049A70000}"/>
    <cellStyle name="Normal 8 10 3 2 3" xfId="20616" xr:uid="{00000000-0005-0000-0000-00004AA70000}"/>
    <cellStyle name="Normal 8 10 3 2 3 2" xfId="39576" xr:uid="{00000000-0005-0000-0000-00004BA70000}"/>
    <cellStyle name="Normal 8 10 3 2 3 3" xfId="58040" xr:uid="{00000000-0005-0000-0000-00004CA70000}"/>
    <cellStyle name="Normal 8 10 3 2 4" xfId="27271" xr:uid="{00000000-0005-0000-0000-00004DA70000}"/>
    <cellStyle name="Normal 8 10 3 2 5" xfId="45735" xr:uid="{00000000-0005-0000-0000-00004EA70000}"/>
    <cellStyle name="Normal 8 10 3 3" xfId="11398" xr:uid="{00000000-0005-0000-0000-00004FA70000}"/>
    <cellStyle name="Normal 8 10 3 3 2" xfId="30358" xr:uid="{00000000-0005-0000-0000-000050A70000}"/>
    <cellStyle name="Normal 8 10 3 3 3" xfId="48822" xr:uid="{00000000-0005-0000-0000-000051A70000}"/>
    <cellStyle name="Normal 8 10 3 4" xfId="17550" xr:uid="{00000000-0005-0000-0000-000052A70000}"/>
    <cellStyle name="Normal 8 10 3 4 2" xfId="36510" xr:uid="{00000000-0005-0000-0000-000053A70000}"/>
    <cellStyle name="Normal 8 10 3 4 3" xfId="54974" xr:uid="{00000000-0005-0000-0000-000054A70000}"/>
    <cellStyle name="Normal 8 10 3 5" xfId="24205" xr:uid="{00000000-0005-0000-0000-000055A70000}"/>
    <cellStyle name="Normal 8 10 3 6" xfId="42669" xr:uid="{00000000-0005-0000-0000-000056A70000}"/>
    <cellStyle name="Normal 8 10 4" xfId="6737" xr:uid="{00000000-0005-0000-0000-000057A70000}"/>
    <cellStyle name="Normal 8 10 4 2" xfId="12930" xr:uid="{00000000-0005-0000-0000-000058A70000}"/>
    <cellStyle name="Normal 8 10 4 2 2" xfId="31890" xr:uid="{00000000-0005-0000-0000-000059A70000}"/>
    <cellStyle name="Normal 8 10 4 2 3" xfId="50354" xr:uid="{00000000-0005-0000-0000-00005AA70000}"/>
    <cellStyle name="Normal 8 10 4 3" xfId="19082" xr:uid="{00000000-0005-0000-0000-00005BA70000}"/>
    <cellStyle name="Normal 8 10 4 3 2" xfId="38042" xr:uid="{00000000-0005-0000-0000-00005CA70000}"/>
    <cellStyle name="Normal 8 10 4 3 3" xfId="56506" xr:uid="{00000000-0005-0000-0000-00005DA70000}"/>
    <cellStyle name="Normal 8 10 4 4" xfId="25737" xr:uid="{00000000-0005-0000-0000-00005EA70000}"/>
    <cellStyle name="Normal 8 10 4 5" xfId="44201" xr:uid="{00000000-0005-0000-0000-00005FA70000}"/>
    <cellStyle name="Normal 8 10 5" xfId="9864" xr:uid="{00000000-0005-0000-0000-000060A70000}"/>
    <cellStyle name="Normal 8 10 5 2" xfId="28824" xr:uid="{00000000-0005-0000-0000-000061A70000}"/>
    <cellStyle name="Normal 8 10 5 3" xfId="47288" xr:uid="{00000000-0005-0000-0000-000062A70000}"/>
    <cellStyle name="Normal 8 10 6" xfId="16016" xr:uid="{00000000-0005-0000-0000-000063A70000}"/>
    <cellStyle name="Normal 8 10 6 2" xfId="34976" xr:uid="{00000000-0005-0000-0000-000064A70000}"/>
    <cellStyle name="Normal 8 10 6 3" xfId="53440" xr:uid="{00000000-0005-0000-0000-000065A70000}"/>
    <cellStyle name="Normal 8 10 7" xfId="22671" xr:uid="{00000000-0005-0000-0000-000066A70000}"/>
    <cellStyle name="Normal 8 10 8" xfId="41135" xr:uid="{00000000-0005-0000-0000-000067A70000}"/>
    <cellStyle name="Normal 8 11" xfId="3202" xr:uid="{00000000-0005-0000-0000-000068A70000}"/>
    <cellStyle name="Normal 8 11 2" xfId="4338" xr:uid="{00000000-0005-0000-0000-000069A70000}"/>
    <cellStyle name="Normal 8 11 2 2" xfId="5957" xr:uid="{00000000-0005-0000-0000-00006AA70000}"/>
    <cellStyle name="Normal 8 11 2 2 2" xfId="9042" xr:uid="{00000000-0005-0000-0000-00006BA70000}"/>
    <cellStyle name="Normal 8 11 2 2 2 2" xfId="15234" xr:uid="{00000000-0005-0000-0000-00006CA70000}"/>
    <cellStyle name="Normal 8 11 2 2 2 2 2" xfId="34194" xr:uid="{00000000-0005-0000-0000-00006DA70000}"/>
    <cellStyle name="Normal 8 11 2 2 2 2 3" xfId="52658" xr:uid="{00000000-0005-0000-0000-00006EA70000}"/>
    <cellStyle name="Normal 8 11 2 2 2 3" xfId="21386" xr:uid="{00000000-0005-0000-0000-00006FA70000}"/>
    <cellStyle name="Normal 8 11 2 2 2 3 2" xfId="40346" xr:uid="{00000000-0005-0000-0000-000070A70000}"/>
    <cellStyle name="Normal 8 11 2 2 2 3 3" xfId="58810" xr:uid="{00000000-0005-0000-0000-000071A70000}"/>
    <cellStyle name="Normal 8 11 2 2 2 4" xfId="28041" xr:uid="{00000000-0005-0000-0000-000072A70000}"/>
    <cellStyle name="Normal 8 11 2 2 2 5" xfId="46505" xr:uid="{00000000-0005-0000-0000-000073A70000}"/>
    <cellStyle name="Normal 8 11 2 2 3" xfId="12168" xr:uid="{00000000-0005-0000-0000-000074A70000}"/>
    <cellStyle name="Normal 8 11 2 2 3 2" xfId="31128" xr:uid="{00000000-0005-0000-0000-000075A70000}"/>
    <cellStyle name="Normal 8 11 2 2 3 3" xfId="49592" xr:uid="{00000000-0005-0000-0000-000076A70000}"/>
    <cellStyle name="Normal 8 11 2 2 4" xfId="18320" xr:uid="{00000000-0005-0000-0000-000077A70000}"/>
    <cellStyle name="Normal 8 11 2 2 4 2" xfId="37280" xr:uid="{00000000-0005-0000-0000-000078A70000}"/>
    <cellStyle name="Normal 8 11 2 2 4 3" xfId="55744" xr:uid="{00000000-0005-0000-0000-000079A70000}"/>
    <cellStyle name="Normal 8 11 2 2 5" xfId="24975" xr:uid="{00000000-0005-0000-0000-00007AA70000}"/>
    <cellStyle name="Normal 8 11 2 2 6" xfId="43439" xr:uid="{00000000-0005-0000-0000-00007BA70000}"/>
    <cellStyle name="Normal 8 11 2 3" xfId="7507" xr:uid="{00000000-0005-0000-0000-00007CA70000}"/>
    <cellStyle name="Normal 8 11 2 3 2" xfId="13700" xr:uid="{00000000-0005-0000-0000-00007DA70000}"/>
    <cellStyle name="Normal 8 11 2 3 2 2" xfId="32660" xr:uid="{00000000-0005-0000-0000-00007EA70000}"/>
    <cellStyle name="Normal 8 11 2 3 2 3" xfId="51124" xr:uid="{00000000-0005-0000-0000-00007FA70000}"/>
    <cellStyle name="Normal 8 11 2 3 3" xfId="19852" xr:uid="{00000000-0005-0000-0000-000080A70000}"/>
    <cellStyle name="Normal 8 11 2 3 3 2" xfId="38812" xr:uid="{00000000-0005-0000-0000-000081A70000}"/>
    <cellStyle name="Normal 8 11 2 3 3 3" xfId="57276" xr:uid="{00000000-0005-0000-0000-000082A70000}"/>
    <cellStyle name="Normal 8 11 2 3 4" xfId="26507" xr:uid="{00000000-0005-0000-0000-000083A70000}"/>
    <cellStyle name="Normal 8 11 2 3 5" xfId="44971" xr:uid="{00000000-0005-0000-0000-000084A70000}"/>
    <cellStyle name="Normal 8 11 2 4" xfId="10634" xr:uid="{00000000-0005-0000-0000-000085A70000}"/>
    <cellStyle name="Normal 8 11 2 4 2" xfId="29594" xr:uid="{00000000-0005-0000-0000-000086A70000}"/>
    <cellStyle name="Normal 8 11 2 4 3" xfId="48058" xr:uid="{00000000-0005-0000-0000-000087A70000}"/>
    <cellStyle name="Normal 8 11 2 5" xfId="16786" xr:uid="{00000000-0005-0000-0000-000088A70000}"/>
    <cellStyle name="Normal 8 11 2 5 2" xfId="35746" xr:uid="{00000000-0005-0000-0000-000089A70000}"/>
    <cellStyle name="Normal 8 11 2 5 3" xfId="54210" xr:uid="{00000000-0005-0000-0000-00008AA70000}"/>
    <cellStyle name="Normal 8 11 2 6" xfId="23441" xr:uid="{00000000-0005-0000-0000-00008BA70000}"/>
    <cellStyle name="Normal 8 11 2 7" xfId="41905" xr:uid="{00000000-0005-0000-0000-00008CA70000}"/>
    <cellStyle name="Normal 8 11 3" xfId="5175" xr:uid="{00000000-0005-0000-0000-00008DA70000}"/>
    <cellStyle name="Normal 8 11 3 2" xfId="8273" xr:uid="{00000000-0005-0000-0000-00008EA70000}"/>
    <cellStyle name="Normal 8 11 3 2 2" xfId="14465" xr:uid="{00000000-0005-0000-0000-00008FA70000}"/>
    <cellStyle name="Normal 8 11 3 2 2 2" xfId="33425" xr:uid="{00000000-0005-0000-0000-000090A70000}"/>
    <cellStyle name="Normal 8 11 3 2 2 3" xfId="51889" xr:uid="{00000000-0005-0000-0000-000091A70000}"/>
    <cellStyle name="Normal 8 11 3 2 3" xfId="20617" xr:uid="{00000000-0005-0000-0000-000092A70000}"/>
    <cellStyle name="Normal 8 11 3 2 3 2" xfId="39577" xr:uid="{00000000-0005-0000-0000-000093A70000}"/>
    <cellStyle name="Normal 8 11 3 2 3 3" xfId="58041" xr:uid="{00000000-0005-0000-0000-000094A70000}"/>
    <cellStyle name="Normal 8 11 3 2 4" xfId="27272" xr:uid="{00000000-0005-0000-0000-000095A70000}"/>
    <cellStyle name="Normal 8 11 3 2 5" xfId="45736" xr:uid="{00000000-0005-0000-0000-000096A70000}"/>
    <cellStyle name="Normal 8 11 3 3" xfId="11399" xr:uid="{00000000-0005-0000-0000-000097A70000}"/>
    <cellStyle name="Normal 8 11 3 3 2" xfId="30359" xr:uid="{00000000-0005-0000-0000-000098A70000}"/>
    <cellStyle name="Normal 8 11 3 3 3" xfId="48823" xr:uid="{00000000-0005-0000-0000-000099A70000}"/>
    <cellStyle name="Normal 8 11 3 4" xfId="17551" xr:uid="{00000000-0005-0000-0000-00009AA70000}"/>
    <cellStyle name="Normal 8 11 3 4 2" xfId="36511" xr:uid="{00000000-0005-0000-0000-00009BA70000}"/>
    <cellStyle name="Normal 8 11 3 4 3" xfId="54975" xr:uid="{00000000-0005-0000-0000-00009CA70000}"/>
    <cellStyle name="Normal 8 11 3 5" xfId="24206" xr:uid="{00000000-0005-0000-0000-00009DA70000}"/>
    <cellStyle name="Normal 8 11 3 6" xfId="42670" xr:uid="{00000000-0005-0000-0000-00009EA70000}"/>
    <cellStyle name="Normal 8 11 4" xfId="6738" xr:uid="{00000000-0005-0000-0000-00009FA70000}"/>
    <cellStyle name="Normal 8 11 4 2" xfId="12931" xr:uid="{00000000-0005-0000-0000-0000A0A70000}"/>
    <cellStyle name="Normal 8 11 4 2 2" xfId="31891" xr:uid="{00000000-0005-0000-0000-0000A1A70000}"/>
    <cellStyle name="Normal 8 11 4 2 3" xfId="50355" xr:uid="{00000000-0005-0000-0000-0000A2A70000}"/>
    <cellStyle name="Normal 8 11 4 3" xfId="19083" xr:uid="{00000000-0005-0000-0000-0000A3A70000}"/>
    <cellStyle name="Normal 8 11 4 3 2" xfId="38043" xr:uid="{00000000-0005-0000-0000-0000A4A70000}"/>
    <cellStyle name="Normal 8 11 4 3 3" xfId="56507" xr:uid="{00000000-0005-0000-0000-0000A5A70000}"/>
    <cellStyle name="Normal 8 11 4 4" xfId="25738" xr:uid="{00000000-0005-0000-0000-0000A6A70000}"/>
    <cellStyle name="Normal 8 11 4 5" xfId="44202" xr:uid="{00000000-0005-0000-0000-0000A7A70000}"/>
    <cellStyle name="Normal 8 11 5" xfId="9865" xr:uid="{00000000-0005-0000-0000-0000A8A70000}"/>
    <cellStyle name="Normal 8 11 5 2" xfId="28825" xr:uid="{00000000-0005-0000-0000-0000A9A70000}"/>
    <cellStyle name="Normal 8 11 5 3" xfId="47289" xr:uid="{00000000-0005-0000-0000-0000AAA70000}"/>
    <cellStyle name="Normal 8 11 6" xfId="16017" xr:uid="{00000000-0005-0000-0000-0000ABA70000}"/>
    <cellStyle name="Normal 8 11 6 2" xfId="34977" xr:uid="{00000000-0005-0000-0000-0000ACA70000}"/>
    <cellStyle name="Normal 8 11 6 3" xfId="53441" xr:uid="{00000000-0005-0000-0000-0000ADA70000}"/>
    <cellStyle name="Normal 8 11 7" xfId="22672" xr:uid="{00000000-0005-0000-0000-0000AEA70000}"/>
    <cellStyle name="Normal 8 11 8" xfId="41136" xr:uid="{00000000-0005-0000-0000-0000AFA70000}"/>
    <cellStyle name="Normal 8 12" xfId="3203" xr:uid="{00000000-0005-0000-0000-0000B0A70000}"/>
    <cellStyle name="Normal 8 12 2" xfId="4339" xr:uid="{00000000-0005-0000-0000-0000B1A70000}"/>
    <cellStyle name="Normal 8 12 2 2" xfId="5958" xr:uid="{00000000-0005-0000-0000-0000B2A70000}"/>
    <cellStyle name="Normal 8 12 2 2 2" xfId="9043" xr:uid="{00000000-0005-0000-0000-0000B3A70000}"/>
    <cellStyle name="Normal 8 12 2 2 2 2" xfId="15235" xr:uid="{00000000-0005-0000-0000-0000B4A70000}"/>
    <cellStyle name="Normal 8 12 2 2 2 2 2" xfId="34195" xr:uid="{00000000-0005-0000-0000-0000B5A70000}"/>
    <cellStyle name="Normal 8 12 2 2 2 2 3" xfId="52659" xr:uid="{00000000-0005-0000-0000-0000B6A70000}"/>
    <cellStyle name="Normal 8 12 2 2 2 3" xfId="21387" xr:uid="{00000000-0005-0000-0000-0000B7A70000}"/>
    <cellStyle name="Normal 8 12 2 2 2 3 2" xfId="40347" xr:uid="{00000000-0005-0000-0000-0000B8A70000}"/>
    <cellStyle name="Normal 8 12 2 2 2 3 3" xfId="58811" xr:uid="{00000000-0005-0000-0000-0000B9A70000}"/>
    <cellStyle name="Normal 8 12 2 2 2 4" xfId="28042" xr:uid="{00000000-0005-0000-0000-0000BAA70000}"/>
    <cellStyle name="Normal 8 12 2 2 2 5" xfId="46506" xr:uid="{00000000-0005-0000-0000-0000BBA70000}"/>
    <cellStyle name="Normal 8 12 2 2 3" xfId="12169" xr:uid="{00000000-0005-0000-0000-0000BCA70000}"/>
    <cellStyle name="Normal 8 12 2 2 3 2" xfId="31129" xr:uid="{00000000-0005-0000-0000-0000BDA70000}"/>
    <cellStyle name="Normal 8 12 2 2 3 3" xfId="49593" xr:uid="{00000000-0005-0000-0000-0000BEA70000}"/>
    <cellStyle name="Normal 8 12 2 2 4" xfId="18321" xr:uid="{00000000-0005-0000-0000-0000BFA70000}"/>
    <cellStyle name="Normal 8 12 2 2 4 2" xfId="37281" xr:uid="{00000000-0005-0000-0000-0000C0A70000}"/>
    <cellStyle name="Normal 8 12 2 2 4 3" xfId="55745" xr:uid="{00000000-0005-0000-0000-0000C1A70000}"/>
    <cellStyle name="Normal 8 12 2 2 5" xfId="24976" xr:uid="{00000000-0005-0000-0000-0000C2A70000}"/>
    <cellStyle name="Normal 8 12 2 2 6" xfId="43440" xr:uid="{00000000-0005-0000-0000-0000C3A70000}"/>
    <cellStyle name="Normal 8 12 2 3" xfId="7508" xr:uid="{00000000-0005-0000-0000-0000C4A70000}"/>
    <cellStyle name="Normal 8 12 2 3 2" xfId="13701" xr:uid="{00000000-0005-0000-0000-0000C5A70000}"/>
    <cellStyle name="Normal 8 12 2 3 2 2" xfId="32661" xr:uid="{00000000-0005-0000-0000-0000C6A70000}"/>
    <cellStyle name="Normal 8 12 2 3 2 3" xfId="51125" xr:uid="{00000000-0005-0000-0000-0000C7A70000}"/>
    <cellStyle name="Normal 8 12 2 3 3" xfId="19853" xr:uid="{00000000-0005-0000-0000-0000C8A70000}"/>
    <cellStyle name="Normal 8 12 2 3 3 2" xfId="38813" xr:uid="{00000000-0005-0000-0000-0000C9A70000}"/>
    <cellStyle name="Normal 8 12 2 3 3 3" xfId="57277" xr:uid="{00000000-0005-0000-0000-0000CAA70000}"/>
    <cellStyle name="Normal 8 12 2 3 4" xfId="26508" xr:uid="{00000000-0005-0000-0000-0000CBA70000}"/>
    <cellStyle name="Normal 8 12 2 3 5" xfId="44972" xr:uid="{00000000-0005-0000-0000-0000CCA70000}"/>
    <cellStyle name="Normal 8 12 2 4" xfId="10635" xr:uid="{00000000-0005-0000-0000-0000CDA70000}"/>
    <cellStyle name="Normal 8 12 2 4 2" xfId="29595" xr:uid="{00000000-0005-0000-0000-0000CEA70000}"/>
    <cellStyle name="Normal 8 12 2 4 3" xfId="48059" xr:uid="{00000000-0005-0000-0000-0000CFA70000}"/>
    <cellStyle name="Normal 8 12 2 5" xfId="16787" xr:uid="{00000000-0005-0000-0000-0000D0A70000}"/>
    <cellStyle name="Normal 8 12 2 5 2" xfId="35747" xr:uid="{00000000-0005-0000-0000-0000D1A70000}"/>
    <cellStyle name="Normal 8 12 2 5 3" xfId="54211" xr:uid="{00000000-0005-0000-0000-0000D2A70000}"/>
    <cellStyle name="Normal 8 12 2 6" xfId="23442" xr:uid="{00000000-0005-0000-0000-0000D3A70000}"/>
    <cellStyle name="Normal 8 12 2 7" xfId="41906" xr:uid="{00000000-0005-0000-0000-0000D4A70000}"/>
    <cellStyle name="Normal 8 12 3" xfId="5176" xr:uid="{00000000-0005-0000-0000-0000D5A70000}"/>
    <cellStyle name="Normal 8 12 3 2" xfId="8274" xr:uid="{00000000-0005-0000-0000-0000D6A70000}"/>
    <cellStyle name="Normal 8 12 3 2 2" xfId="14466" xr:uid="{00000000-0005-0000-0000-0000D7A70000}"/>
    <cellStyle name="Normal 8 12 3 2 2 2" xfId="33426" xr:uid="{00000000-0005-0000-0000-0000D8A70000}"/>
    <cellStyle name="Normal 8 12 3 2 2 3" xfId="51890" xr:uid="{00000000-0005-0000-0000-0000D9A70000}"/>
    <cellStyle name="Normal 8 12 3 2 3" xfId="20618" xr:uid="{00000000-0005-0000-0000-0000DAA70000}"/>
    <cellStyle name="Normal 8 12 3 2 3 2" xfId="39578" xr:uid="{00000000-0005-0000-0000-0000DBA70000}"/>
    <cellStyle name="Normal 8 12 3 2 3 3" xfId="58042" xr:uid="{00000000-0005-0000-0000-0000DCA70000}"/>
    <cellStyle name="Normal 8 12 3 2 4" xfId="27273" xr:uid="{00000000-0005-0000-0000-0000DDA70000}"/>
    <cellStyle name="Normal 8 12 3 2 5" xfId="45737" xr:uid="{00000000-0005-0000-0000-0000DEA70000}"/>
    <cellStyle name="Normal 8 12 3 3" xfId="11400" xr:uid="{00000000-0005-0000-0000-0000DFA70000}"/>
    <cellStyle name="Normal 8 12 3 3 2" xfId="30360" xr:uid="{00000000-0005-0000-0000-0000E0A70000}"/>
    <cellStyle name="Normal 8 12 3 3 3" xfId="48824" xr:uid="{00000000-0005-0000-0000-0000E1A70000}"/>
    <cellStyle name="Normal 8 12 3 4" xfId="17552" xr:uid="{00000000-0005-0000-0000-0000E2A70000}"/>
    <cellStyle name="Normal 8 12 3 4 2" xfId="36512" xr:uid="{00000000-0005-0000-0000-0000E3A70000}"/>
    <cellStyle name="Normal 8 12 3 4 3" xfId="54976" xr:uid="{00000000-0005-0000-0000-0000E4A70000}"/>
    <cellStyle name="Normal 8 12 3 5" xfId="24207" xr:uid="{00000000-0005-0000-0000-0000E5A70000}"/>
    <cellStyle name="Normal 8 12 3 6" xfId="42671" xr:uid="{00000000-0005-0000-0000-0000E6A70000}"/>
    <cellStyle name="Normal 8 12 4" xfId="6739" xr:uid="{00000000-0005-0000-0000-0000E7A70000}"/>
    <cellStyle name="Normal 8 12 4 2" xfId="12932" xr:uid="{00000000-0005-0000-0000-0000E8A70000}"/>
    <cellStyle name="Normal 8 12 4 2 2" xfId="31892" xr:uid="{00000000-0005-0000-0000-0000E9A70000}"/>
    <cellStyle name="Normal 8 12 4 2 3" xfId="50356" xr:uid="{00000000-0005-0000-0000-0000EAA70000}"/>
    <cellStyle name="Normal 8 12 4 3" xfId="19084" xr:uid="{00000000-0005-0000-0000-0000EBA70000}"/>
    <cellStyle name="Normal 8 12 4 3 2" xfId="38044" xr:uid="{00000000-0005-0000-0000-0000ECA70000}"/>
    <cellStyle name="Normal 8 12 4 3 3" xfId="56508" xr:uid="{00000000-0005-0000-0000-0000EDA70000}"/>
    <cellStyle name="Normal 8 12 4 4" xfId="25739" xr:uid="{00000000-0005-0000-0000-0000EEA70000}"/>
    <cellStyle name="Normal 8 12 4 5" xfId="44203" xr:uid="{00000000-0005-0000-0000-0000EFA70000}"/>
    <cellStyle name="Normal 8 12 5" xfId="9866" xr:uid="{00000000-0005-0000-0000-0000F0A70000}"/>
    <cellStyle name="Normal 8 12 5 2" xfId="28826" xr:uid="{00000000-0005-0000-0000-0000F1A70000}"/>
    <cellStyle name="Normal 8 12 5 3" xfId="47290" xr:uid="{00000000-0005-0000-0000-0000F2A70000}"/>
    <cellStyle name="Normal 8 12 6" xfId="16018" xr:uid="{00000000-0005-0000-0000-0000F3A70000}"/>
    <cellStyle name="Normal 8 12 6 2" xfId="34978" xr:uid="{00000000-0005-0000-0000-0000F4A70000}"/>
    <cellStyle name="Normal 8 12 6 3" xfId="53442" xr:uid="{00000000-0005-0000-0000-0000F5A70000}"/>
    <cellStyle name="Normal 8 12 7" xfId="22673" xr:uid="{00000000-0005-0000-0000-0000F6A70000}"/>
    <cellStyle name="Normal 8 12 8" xfId="41137" xr:uid="{00000000-0005-0000-0000-0000F7A70000}"/>
    <cellStyle name="Normal 8 13" xfId="3204" xr:uid="{00000000-0005-0000-0000-0000F8A70000}"/>
    <cellStyle name="Normal 8 13 2" xfId="4340" xr:uid="{00000000-0005-0000-0000-0000F9A70000}"/>
    <cellStyle name="Normal 8 13 2 2" xfId="5959" xr:uid="{00000000-0005-0000-0000-0000FAA70000}"/>
    <cellStyle name="Normal 8 13 2 2 2" xfId="9044" xr:uid="{00000000-0005-0000-0000-0000FBA70000}"/>
    <cellStyle name="Normal 8 13 2 2 2 2" xfId="15236" xr:uid="{00000000-0005-0000-0000-0000FCA70000}"/>
    <cellStyle name="Normal 8 13 2 2 2 2 2" xfId="34196" xr:uid="{00000000-0005-0000-0000-0000FDA70000}"/>
    <cellStyle name="Normal 8 13 2 2 2 2 3" xfId="52660" xr:uid="{00000000-0005-0000-0000-0000FEA70000}"/>
    <cellStyle name="Normal 8 13 2 2 2 3" xfId="21388" xr:uid="{00000000-0005-0000-0000-0000FFA70000}"/>
    <cellStyle name="Normal 8 13 2 2 2 3 2" xfId="40348" xr:uid="{00000000-0005-0000-0000-000000A80000}"/>
    <cellStyle name="Normal 8 13 2 2 2 3 3" xfId="58812" xr:uid="{00000000-0005-0000-0000-000001A80000}"/>
    <cellStyle name="Normal 8 13 2 2 2 4" xfId="28043" xr:uid="{00000000-0005-0000-0000-000002A80000}"/>
    <cellStyle name="Normal 8 13 2 2 2 5" xfId="46507" xr:uid="{00000000-0005-0000-0000-000003A80000}"/>
    <cellStyle name="Normal 8 13 2 2 3" xfId="12170" xr:uid="{00000000-0005-0000-0000-000004A80000}"/>
    <cellStyle name="Normal 8 13 2 2 3 2" xfId="31130" xr:uid="{00000000-0005-0000-0000-000005A80000}"/>
    <cellStyle name="Normal 8 13 2 2 3 3" xfId="49594" xr:uid="{00000000-0005-0000-0000-000006A80000}"/>
    <cellStyle name="Normal 8 13 2 2 4" xfId="18322" xr:uid="{00000000-0005-0000-0000-000007A80000}"/>
    <cellStyle name="Normal 8 13 2 2 4 2" xfId="37282" xr:uid="{00000000-0005-0000-0000-000008A80000}"/>
    <cellStyle name="Normal 8 13 2 2 4 3" xfId="55746" xr:uid="{00000000-0005-0000-0000-000009A80000}"/>
    <cellStyle name="Normal 8 13 2 2 5" xfId="24977" xr:uid="{00000000-0005-0000-0000-00000AA80000}"/>
    <cellStyle name="Normal 8 13 2 2 6" xfId="43441" xr:uid="{00000000-0005-0000-0000-00000BA80000}"/>
    <cellStyle name="Normal 8 13 2 3" xfId="7509" xr:uid="{00000000-0005-0000-0000-00000CA80000}"/>
    <cellStyle name="Normal 8 13 2 3 2" xfId="13702" xr:uid="{00000000-0005-0000-0000-00000DA80000}"/>
    <cellStyle name="Normal 8 13 2 3 2 2" xfId="32662" xr:uid="{00000000-0005-0000-0000-00000EA80000}"/>
    <cellStyle name="Normal 8 13 2 3 2 3" xfId="51126" xr:uid="{00000000-0005-0000-0000-00000FA80000}"/>
    <cellStyle name="Normal 8 13 2 3 3" xfId="19854" xr:uid="{00000000-0005-0000-0000-000010A80000}"/>
    <cellStyle name="Normal 8 13 2 3 3 2" xfId="38814" xr:uid="{00000000-0005-0000-0000-000011A80000}"/>
    <cellStyle name="Normal 8 13 2 3 3 3" xfId="57278" xr:uid="{00000000-0005-0000-0000-000012A80000}"/>
    <cellStyle name="Normal 8 13 2 3 4" xfId="26509" xr:uid="{00000000-0005-0000-0000-000013A80000}"/>
    <cellStyle name="Normal 8 13 2 3 5" xfId="44973" xr:uid="{00000000-0005-0000-0000-000014A80000}"/>
    <cellStyle name="Normal 8 13 2 4" xfId="10636" xr:uid="{00000000-0005-0000-0000-000015A80000}"/>
    <cellStyle name="Normal 8 13 2 4 2" xfId="29596" xr:uid="{00000000-0005-0000-0000-000016A80000}"/>
    <cellStyle name="Normal 8 13 2 4 3" xfId="48060" xr:uid="{00000000-0005-0000-0000-000017A80000}"/>
    <cellStyle name="Normal 8 13 2 5" xfId="16788" xr:uid="{00000000-0005-0000-0000-000018A80000}"/>
    <cellStyle name="Normal 8 13 2 5 2" xfId="35748" xr:uid="{00000000-0005-0000-0000-000019A80000}"/>
    <cellStyle name="Normal 8 13 2 5 3" xfId="54212" xr:uid="{00000000-0005-0000-0000-00001AA80000}"/>
    <cellStyle name="Normal 8 13 2 6" xfId="23443" xr:uid="{00000000-0005-0000-0000-00001BA80000}"/>
    <cellStyle name="Normal 8 13 2 7" xfId="41907" xr:uid="{00000000-0005-0000-0000-00001CA80000}"/>
    <cellStyle name="Normal 8 13 3" xfId="5177" xr:uid="{00000000-0005-0000-0000-00001DA80000}"/>
    <cellStyle name="Normal 8 13 3 2" xfId="8275" xr:uid="{00000000-0005-0000-0000-00001EA80000}"/>
    <cellStyle name="Normal 8 13 3 2 2" xfId="14467" xr:uid="{00000000-0005-0000-0000-00001FA80000}"/>
    <cellStyle name="Normal 8 13 3 2 2 2" xfId="33427" xr:uid="{00000000-0005-0000-0000-000020A80000}"/>
    <cellStyle name="Normal 8 13 3 2 2 3" xfId="51891" xr:uid="{00000000-0005-0000-0000-000021A80000}"/>
    <cellStyle name="Normal 8 13 3 2 3" xfId="20619" xr:uid="{00000000-0005-0000-0000-000022A80000}"/>
    <cellStyle name="Normal 8 13 3 2 3 2" xfId="39579" xr:uid="{00000000-0005-0000-0000-000023A80000}"/>
    <cellStyle name="Normal 8 13 3 2 3 3" xfId="58043" xr:uid="{00000000-0005-0000-0000-000024A80000}"/>
    <cellStyle name="Normal 8 13 3 2 4" xfId="27274" xr:uid="{00000000-0005-0000-0000-000025A80000}"/>
    <cellStyle name="Normal 8 13 3 2 5" xfId="45738" xr:uid="{00000000-0005-0000-0000-000026A80000}"/>
    <cellStyle name="Normal 8 13 3 3" xfId="11401" xr:uid="{00000000-0005-0000-0000-000027A80000}"/>
    <cellStyle name="Normal 8 13 3 3 2" xfId="30361" xr:uid="{00000000-0005-0000-0000-000028A80000}"/>
    <cellStyle name="Normal 8 13 3 3 3" xfId="48825" xr:uid="{00000000-0005-0000-0000-000029A80000}"/>
    <cellStyle name="Normal 8 13 3 4" xfId="17553" xr:uid="{00000000-0005-0000-0000-00002AA80000}"/>
    <cellStyle name="Normal 8 13 3 4 2" xfId="36513" xr:uid="{00000000-0005-0000-0000-00002BA80000}"/>
    <cellStyle name="Normal 8 13 3 4 3" xfId="54977" xr:uid="{00000000-0005-0000-0000-00002CA80000}"/>
    <cellStyle name="Normal 8 13 3 5" xfId="24208" xr:uid="{00000000-0005-0000-0000-00002DA80000}"/>
    <cellStyle name="Normal 8 13 3 6" xfId="42672" xr:uid="{00000000-0005-0000-0000-00002EA80000}"/>
    <cellStyle name="Normal 8 13 4" xfId="6740" xr:uid="{00000000-0005-0000-0000-00002FA80000}"/>
    <cellStyle name="Normal 8 13 4 2" xfId="12933" xr:uid="{00000000-0005-0000-0000-000030A80000}"/>
    <cellStyle name="Normal 8 13 4 2 2" xfId="31893" xr:uid="{00000000-0005-0000-0000-000031A80000}"/>
    <cellStyle name="Normal 8 13 4 2 3" xfId="50357" xr:uid="{00000000-0005-0000-0000-000032A80000}"/>
    <cellStyle name="Normal 8 13 4 3" xfId="19085" xr:uid="{00000000-0005-0000-0000-000033A80000}"/>
    <cellStyle name="Normal 8 13 4 3 2" xfId="38045" xr:uid="{00000000-0005-0000-0000-000034A80000}"/>
    <cellStyle name="Normal 8 13 4 3 3" xfId="56509" xr:uid="{00000000-0005-0000-0000-000035A80000}"/>
    <cellStyle name="Normal 8 13 4 4" xfId="25740" xr:uid="{00000000-0005-0000-0000-000036A80000}"/>
    <cellStyle name="Normal 8 13 4 5" xfId="44204" xr:uid="{00000000-0005-0000-0000-000037A80000}"/>
    <cellStyle name="Normal 8 13 5" xfId="9867" xr:uid="{00000000-0005-0000-0000-000038A80000}"/>
    <cellStyle name="Normal 8 13 5 2" xfId="28827" xr:uid="{00000000-0005-0000-0000-000039A80000}"/>
    <cellStyle name="Normal 8 13 5 3" xfId="47291" xr:uid="{00000000-0005-0000-0000-00003AA80000}"/>
    <cellStyle name="Normal 8 13 6" xfId="16019" xr:uid="{00000000-0005-0000-0000-00003BA80000}"/>
    <cellStyle name="Normal 8 13 6 2" xfId="34979" xr:uid="{00000000-0005-0000-0000-00003CA80000}"/>
    <cellStyle name="Normal 8 13 6 3" xfId="53443" xr:uid="{00000000-0005-0000-0000-00003DA80000}"/>
    <cellStyle name="Normal 8 13 7" xfId="22674" xr:uid="{00000000-0005-0000-0000-00003EA80000}"/>
    <cellStyle name="Normal 8 13 8" xfId="41138" xr:uid="{00000000-0005-0000-0000-00003FA80000}"/>
    <cellStyle name="Normal 8 14" xfId="3205" xr:uid="{00000000-0005-0000-0000-000040A80000}"/>
    <cellStyle name="Normal 8 14 2" xfId="4341" xr:uid="{00000000-0005-0000-0000-000041A80000}"/>
    <cellStyle name="Normal 8 14 2 2" xfId="5960" xr:uid="{00000000-0005-0000-0000-000042A80000}"/>
    <cellStyle name="Normal 8 14 2 2 2" xfId="9045" xr:uid="{00000000-0005-0000-0000-000043A80000}"/>
    <cellStyle name="Normal 8 14 2 2 2 2" xfId="15237" xr:uid="{00000000-0005-0000-0000-000044A80000}"/>
    <cellStyle name="Normal 8 14 2 2 2 2 2" xfId="34197" xr:uid="{00000000-0005-0000-0000-000045A80000}"/>
    <cellStyle name="Normal 8 14 2 2 2 2 3" xfId="52661" xr:uid="{00000000-0005-0000-0000-000046A80000}"/>
    <cellStyle name="Normal 8 14 2 2 2 3" xfId="21389" xr:uid="{00000000-0005-0000-0000-000047A80000}"/>
    <cellStyle name="Normal 8 14 2 2 2 3 2" xfId="40349" xr:uid="{00000000-0005-0000-0000-000048A80000}"/>
    <cellStyle name="Normal 8 14 2 2 2 3 3" xfId="58813" xr:uid="{00000000-0005-0000-0000-000049A80000}"/>
    <cellStyle name="Normal 8 14 2 2 2 4" xfId="28044" xr:uid="{00000000-0005-0000-0000-00004AA80000}"/>
    <cellStyle name="Normal 8 14 2 2 2 5" xfId="46508" xr:uid="{00000000-0005-0000-0000-00004BA80000}"/>
    <cellStyle name="Normal 8 14 2 2 3" xfId="12171" xr:uid="{00000000-0005-0000-0000-00004CA80000}"/>
    <cellStyle name="Normal 8 14 2 2 3 2" xfId="31131" xr:uid="{00000000-0005-0000-0000-00004DA80000}"/>
    <cellStyle name="Normal 8 14 2 2 3 3" xfId="49595" xr:uid="{00000000-0005-0000-0000-00004EA80000}"/>
    <cellStyle name="Normal 8 14 2 2 4" xfId="18323" xr:uid="{00000000-0005-0000-0000-00004FA80000}"/>
    <cellStyle name="Normal 8 14 2 2 4 2" xfId="37283" xr:uid="{00000000-0005-0000-0000-000050A80000}"/>
    <cellStyle name="Normal 8 14 2 2 4 3" xfId="55747" xr:uid="{00000000-0005-0000-0000-000051A80000}"/>
    <cellStyle name="Normal 8 14 2 2 5" xfId="24978" xr:uid="{00000000-0005-0000-0000-000052A80000}"/>
    <cellStyle name="Normal 8 14 2 2 6" xfId="43442" xr:uid="{00000000-0005-0000-0000-000053A80000}"/>
    <cellStyle name="Normal 8 14 2 3" xfId="7510" xr:uid="{00000000-0005-0000-0000-000054A80000}"/>
    <cellStyle name="Normal 8 14 2 3 2" xfId="13703" xr:uid="{00000000-0005-0000-0000-000055A80000}"/>
    <cellStyle name="Normal 8 14 2 3 2 2" xfId="32663" xr:uid="{00000000-0005-0000-0000-000056A80000}"/>
    <cellStyle name="Normal 8 14 2 3 2 3" xfId="51127" xr:uid="{00000000-0005-0000-0000-000057A80000}"/>
    <cellStyle name="Normal 8 14 2 3 3" xfId="19855" xr:uid="{00000000-0005-0000-0000-000058A80000}"/>
    <cellStyle name="Normal 8 14 2 3 3 2" xfId="38815" xr:uid="{00000000-0005-0000-0000-000059A80000}"/>
    <cellStyle name="Normal 8 14 2 3 3 3" xfId="57279" xr:uid="{00000000-0005-0000-0000-00005AA80000}"/>
    <cellStyle name="Normal 8 14 2 3 4" xfId="26510" xr:uid="{00000000-0005-0000-0000-00005BA80000}"/>
    <cellStyle name="Normal 8 14 2 3 5" xfId="44974" xr:uid="{00000000-0005-0000-0000-00005CA80000}"/>
    <cellStyle name="Normal 8 14 2 4" xfId="10637" xr:uid="{00000000-0005-0000-0000-00005DA80000}"/>
    <cellStyle name="Normal 8 14 2 4 2" xfId="29597" xr:uid="{00000000-0005-0000-0000-00005EA80000}"/>
    <cellStyle name="Normal 8 14 2 4 3" xfId="48061" xr:uid="{00000000-0005-0000-0000-00005FA80000}"/>
    <cellStyle name="Normal 8 14 2 5" xfId="16789" xr:uid="{00000000-0005-0000-0000-000060A80000}"/>
    <cellStyle name="Normal 8 14 2 5 2" xfId="35749" xr:uid="{00000000-0005-0000-0000-000061A80000}"/>
    <cellStyle name="Normal 8 14 2 5 3" xfId="54213" xr:uid="{00000000-0005-0000-0000-000062A80000}"/>
    <cellStyle name="Normal 8 14 2 6" xfId="23444" xr:uid="{00000000-0005-0000-0000-000063A80000}"/>
    <cellStyle name="Normal 8 14 2 7" xfId="41908" xr:uid="{00000000-0005-0000-0000-000064A80000}"/>
    <cellStyle name="Normal 8 14 3" xfId="5178" xr:uid="{00000000-0005-0000-0000-000065A80000}"/>
    <cellStyle name="Normal 8 14 3 2" xfId="8276" xr:uid="{00000000-0005-0000-0000-000066A80000}"/>
    <cellStyle name="Normal 8 14 3 2 2" xfId="14468" xr:uid="{00000000-0005-0000-0000-000067A80000}"/>
    <cellStyle name="Normal 8 14 3 2 2 2" xfId="33428" xr:uid="{00000000-0005-0000-0000-000068A80000}"/>
    <cellStyle name="Normal 8 14 3 2 2 3" xfId="51892" xr:uid="{00000000-0005-0000-0000-000069A80000}"/>
    <cellStyle name="Normal 8 14 3 2 3" xfId="20620" xr:uid="{00000000-0005-0000-0000-00006AA80000}"/>
    <cellStyle name="Normal 8 14 3 2 3 2" xfId="39580" xr:uid="{00000000-0005-0000-0000-00006BA80000}"/>
    <cellStyle name="Normal 8 14 3 2 3 3" xfId="58044" xr:uid="{00000000-0005-0000-0000-00006CA80000}"/>
    <cellStyle name="Normal 8 14 3 2 4" xfId="27275" xr:uid="{00000000-0005-0000-0000-00006DA80000}"/>
    <cellStyle name="Normal 8 14 3 2 5" xfId="45739" xr:uid="{00000000-0005-0000-0000-00006EA80000}"/>
    <cellStyle name="Normal 8 14 3 3" xfId="11402" xr:uid="{00000000-0005-0000-0000-00006FA80000}"/>
    <cellStyle name="Normal 8 14 3 3 2" xfId="30362" xr:uid="{00000000-0005-0000-0000-000070A80000}"/>
    <cellStyle name="Normal 8 14 3 3 3" xfId="48826" xr:uid="{00000000-0005-0000-0000-000071A80000}"/>
    <cellStyle name="Normal 8 14 3 4" xfId="17554" xr:uid="{00000000-0005-0000-0000-000072A80000}"/>
    <cellStyle name="Normal 8 14 3 4 2" xfId="36514" xr:uid="{00000000-0005-0000-0000-000073A80000}"/>
    <cellStyle name="Normal 8 14 3 4 3" xfId="54978" xr:uid="{00000000-0005-0000-0000-000074A80000}"/>
    <cellStyle name="Normal 8 14 3 5" xfId="24209" xr:uid="{00000000-0005-0000-0000-000075A80000}"/>
    <cellStyle name="Normal 8 14 3 6" xfId="42673" xr:uid="{00000000-0005-0000-0000-000076A80000}"/>
    <cellStyle name="Normal 8 14 4" xfId="6741" xr:uid="{00000000-0005-0000-0000-000077A80000}"/>
    <cellStyle name="Normal 8 14 4 2" xfId="12934" xr:uid="{00000000-0005-0000-0000-000078A80000}"/>
    <cellStyle name="Normal 8 14 4 2 2" xfId="31894" xr:uid="{00000000-0005-0000-0000-000079A80000}"/>
    <cellStyle name="Normal 8 14 4 2 3" xfId="50358" xr:uid="{00000000-0005-0000-0000-00007AA80000}"/>
    <cellStyle name="Normal 8 14 4 3" xfId="19086" xr:uid="{00000000-0005-0000-0000-00007BA80000}"/>
    <cellStyle name="Normal 8 14 4 3 2" xfId="38046" xr:uid="{00000000-0005-0000-0000-00007CA80000}"/>
    <cellStyle name="Normal 8 14 4 3 3" xfId="56510" xr:uid="{00000000-0005-0000-0000-00007DA80000}"/>
    <cellStyle name="Normal 8 14 4 4" xfId="25741" xr:uid="{00000000-0005-0000-0000-00007EA80000}"/>
    <cellStyle name="Normal 8 14 4 5" xfId="44205" xr:uid="{00000000-0005-0000-0000-00007FA80000}"/>
    <cellStyle name="Normal 8 14 5" xfId="9868" xr:uid="{00000000-0005-0000-0000-000080A80000}"/>
    <cellStyle name="Normal 8 14 5 2" xfId="28828" xr:uid="{00000000-0005-0000-0000-000081A80000}"/>
    <cellStyle name="Normal 8 14 5 3" xfId="47292" xr:uid="{00000000-0005-0000-0000-000082A80000}"/>
    <cellStyle name="Normal 8 14 6" xfId="16020" xr:uid="{00000000-0005-0000-0000-000083A80000}"/>
    <cellStyle name="Normal 8 14 6 2" xfId="34980" xr:uid="{00000000-0005-0000-0000-000084A80000}"/>
    <cellStyle name="Normal 8 14 6 3" xfId="53444" xr:uid="{00000000-0005-0000-0000-000085A80000}"/>
    <cellStyle name="Normal 8 14 7" xfId="22675" xr:uid="{00000000-0005-0000-0000-000086A80000}"/>
    <cellStyle name="Normal 8 14 8" xfId="41139" xr:uid="{00000000-0005-0000-0000-000087A80000}"/>
    <cellStyle name="Normal 8 15" xfId="3206" xr:uid="{00000000-0005-0000-0000-000088A80000}"/>
    <cellStyle name="Normal 8 15 2" xfId="4342" xr:uid="{00000000-0005-0000-0000-000089A80000}"/>
    <cellStyle name="Normal 8 15 2 2" xfId="5961" xr:uid="{00000000-0005-0000-0000-00008AA80000}"/>
    <cellStyle name="Normal 8 15 2 2 2" xfId="9046" xr:uid="{00000000-0005-0000-0000-00008BA80000}"/>
    <cellStyle name="Normal 8 15 2 2 2 2" xfId="15238" xr:uid="{00000000-0005-0000-0000-00008CA80000}"/>
    <cellStyle name="Normal 8 15 2 2 2 2 2" xfId="34198" xr:uid="{00000000-0005-0000-0000-00008DA80000}"/>
    <cellStyle name="Normal 8 15 2 2 2 2 3" xfId="52662" xr:uid="{00000000-0005-0000-0000-00008EA80000}"/>
    <cellStyle name="Normal 8 15 2 2 2 3" xfId="21390" xr:uid="{00000000-0005-0000-0000-00008FA80000}"/>
    <cellStyle name="Normal 8 15 2 2 2 3 2" xfId="40350" xr:uid="{00000000-0005-0000-0000-000090A80000}"/>
    <cellStyle name="Normal 8 15 2 2 2 3 3" xfId="58814" xr:uid="{00000000-0005-0000-0000-000091A80000}"/>
    <cellStyle name="Normal 8 15 2 2 2 4" xfId="28045" xr:uid="{00000000-0005-0000-0000-000092A80000}"/>
    <cellStyle name="Normal 8 15 2 2 2 5" xfId="46509" xr:uid="{00000000-0005-0000-0000-000093A80000}"/>
    <cellStyle name="Normal 8 15 2 2 3" xfId="12172" xr:uid="{00000000-0005-0000-0000-000094A80000}"/>
    <cellStyle name="Normal 8 15 2 2 3 2" xfId="31132" xr:uid="{00000000-0005-0000-0000-000095A80000}"/>
    <cellStyle name="Normal 8 15 2 2 3 3" xfId="49596" xr:uid="{00000000-0005-0000-0000-000096A80000}"/>
    <cellStyle name="Normal 8 15 2 2 4" xfId="18324" xr:uid="{00000000-0005-0000-0000-000097A80000}"/>
    <cellStyle name="Normal 8 15 2 2 4 2" xfId="37284" xr:uid="{00000000-0005-0000-0000-000098A80000}"/>
    <cellStyle name="Normal 8 15 2 2 4 3" xfId="55748" xr:uid="{00000000-0005-0000-0000-000099A80000}"/>
    <cellStyle name="Normal 8 15 2 2 5" xfId="24979" xr:uid="{00000000-0005-0000-0000-00009AA80000}"/>
    <cellStyle name="Normal 8 15 2 2 6" xfId="43443" xr:uid="{00000000-0005-0000-0000-00009BA80000}"/>
    <cellStyle name="Normal 8 15 2 3" xfId="7511" xr:uid="{00000000-0005-0000-0000-00009CA80000}"/>
    <cellStyle name="Normal 8 15 2 3 2" xfId="13704" xr:uid="{00000000-0005-0000-0000-00009DA80000}"/>
    <cellStyle name="Normal 8 15 2 3 2 2" xfId="32664" xr:uid="{00000000-0005-0000-0000-00009EA80000}"/>
    <cellStyle name="Normal 8 15 2 3 2 3" xfId="51128" xr:uid="{00000000-0005-0000-0000-00009FA80000}"/>
    <cellStyle name="Normal 8 15 2 3 3" xfId="19856" xr:uid="{00000000-0005-0000-0000-0000A0A80000}"/>
    <cellStyle name="Normal 8 15 2 3 3 2" xfId="38816" xr:uid="{00000000-0005-0000-0000-0000A1A80000}"/>
    <cellStyle name="Normal 8 15 2 3 3 3" xfId="57280" xr:uid="{00000000-0005-0000-0000-0000A2A80000}"/>
    <cellStyle name="Normal 8 15 2 3 4" xfId="26511" xr:uid="{00000000-0005-0000-0000-0000A3A80000}"/>
    <cellStyle name="Normal 8 15 2 3 5" xfId="44975" xr:uid="{00000000-0005-0000-0000-0000A4A80000}"/>
    <cellStyle name="Normal 8 15 2 4" xfId="10638" xr:uid="{00000000-0005-0000-0000-0000A5A80000}"/>
    <cellStyle name="Normal 8 15 2 4 2" xfId="29598" xr:uid="{00000000-0005-0000-0000-0000A6A80000}"/>
    <cellStyle name="Normal 8 15 2 4 3" xfId="48062" xr:uid="{00000000-0005-0000-0000-0000A7A80000}"/>
    <cellStyle name="Normal 8 15 2 5" xfId="16790" xr:uid="{00000000-0005-0000-0000-0000A8A80000}"/>
    <cellStyle name="Normal 8 15 2 5 2" xfId="35750" xr:uid="{00000000-0005-0000-0000-0000A9A80000}"/>
    <cellStyle name="Normal 8 15 2 5 3" xfId="54214" xr:uid="{00000000-0005-0000-0000-0000AAA80000}"/>
    <cellStyle name="Normal 8 15 2 6" xfId="23445" xr:uid="{00000000-0005-0000-0000-0000ABA80000}"/>
    <cellStyle name="Normal 8 15 2 7" xfId="41909" xr:uid="{00000000-0005-0000-0000-0000ACA80000}"/>
    <cellStyle name="Normal 8 15 3" xfId="5179" xr:uid="{00000000-0005-0000-0000-0000ADA80000}"/>
    <cellStyle name="Normal 8 15 3 2" xfId="8277" xr:uid="{00000000-0005-0000-0000-0000AEA80000}"/>
    <cellStyle name="Normal 8 15 3 2 2" xfId="14469" xr:uid="{00000000-0005-0000-0000-0000AFA80000}"/>
    <cellStyle name="Normal 8 15 3 2 2 2" xfId="33429" xr:uid="{00000000-0005-0000-0000-0000B0A80000}"/>
    <cellStyle name="Normal 8 15 3 2 2 3" xfId="51893" xr:uid="{00000000-0005-0000-0000-0000B1A80000}"/>
    <cellStyle name="Normal 8 15 3 2 3" xfId="20621" xr:uid="{00000000-0005-0000-0000-0000B2A80000}"/>
    <cellStyle name="Normal 8 15 3 2 3 2" xfId="39581" xr:uid="{00000000-0005-0000-0000-0000B3A80000}"/>
    <cellStyle name="Normal 8 15 3 2 3 3" xfId="58045" xr:uid="{00000000-0005-0000-0000-0000B4A80000}"/>
    <cellStyle name="Normal 8 15 3 2 4" xfId="27276" xr:uid="{00000000-0005-0000-0000-0000B5A80000}"/>
    <cellStyle name="Normal 8 15 3 2 5" xfId="45740" xr:uid="{00000000-0005-0000-0000-0000B6A80000}"/>
    <cellStyle name="Normal 8 15 3 3" xfId="11403" xr:uid="{00000000-0005-0000-0000-0000B7A80000}"/>
    <cellStyle name="Normal 8 15 3 3 2" xfId="30363" xr:uid="{00000000-0005-0000-0000-0000B8A80000}"/>
    <cellStyle name="Normal 8 15 3 3 3" xfId="48827" xr:uid="{00000000-0005-0000-0000-0000B9A80000}"/>
    <cellStyle name="Normal 8 15 3 4" xfId="17555" xr:uid="{00000000-0005-0000-0000-0000BAA80000}"/>
    <cellStyle name="Normal 8 15 3 4 2" xfId="36515" xr:uid="{00000000-0005-0000-0000-0000BBA80000}"/>
    <cellStyle name="Normal 8 15 3 4 3" xfId="54979" xr:uid="{00000000-0005-0000-0000-0000BCA80000}"/>
    <cellStyle name="Normal 8 15 3 5" xfId="24210" xr:uid="{00000000-0005-0000-0000-0000BDA80000}"/>
    <cellStyle name="Normal 8 15 3 6" xfId="42674" xr:uid="{00000000-0005-0000-0000-0000BEA80000}"/>
    <cellStyle name="Normal 8 15 4" xfId="6742" xr:uid="{00000000-0005-0000-0000-0000BFA80000}"/>
    <cellStyle name="Normal 8 15 4 2" xfId="12935" xr:uid="{00000000-0005-0000-0000-0000C0A80000}"/>
    <cellStyle name="Normal 8 15 4 2 2" xfId="31895" xr:uid="{00000000-0005-0000-0000-0000C1A80000}"/>
    <cellStyle name="Normal 8 15 4 2 3" xfId="50359" xr:uid="{00000000-0005-0000-0000-0000C2A80000}"/>
    <cellStyle name="Normal 8 15 4 3" xfId="19087" xr:uid="{00000000-0005-0000-0000-0000C3A80000}"/>
    <cellStyle name="Normal 8 15 4 3 2" xfId="38047" xr:uid="{00000000-0005-0000-0000-0000C4A80000}"/>
    <cellStyle name="Normal 8 15 4 3 3" xfId="56511" xr:uid="{00000000-0005-0000-0000-0000C5A80000}"/>
    <cellStyle name="Normal 8 15 4 4" xfId="25742" xr:uid="{00000000-0005-0000-0000-0000C6A80000}"/>
    <cellStyle name="Normal 8 15 4 5" xfId="44206" xr:uid="{00000000-0005-0000-0000-0000C7A80000}"/>
    <cellStyle name="Normal 8 15 5" xfId="9869" xr:uid="{00000000-0005-0000-0000-0000C8A80000}"/>
    <cellStyle name="Normal 8 15 5 2" xfId="28829" xr:uid="{00000000-0005-0000-0000-0000C9A80000}"/>
    <cellStyle name="Normal 8 15 5 3" xfId="47293" xr:uid="{00000000-0005-0000-0000-0000CAA80000}"/>
    <cellStyle name="Normal 8 15 6" xfId="16021" xr:uid="{00000000-0005-0000-0000-0000CBA80000}"/>
    <cellStyle name="Normal 8 15 6 2" xfId="34981" xr:uid="{00000000-0005-0000-0000-0000CCA80000}"/>
    <cellStyle name="Normal 8 15 6 3" xfId="53445" xr:uid="{00000000-0005-0000-0000-0000CDA80000}"/>
    <cellStyle name="Normal 8 15 7" xfId="22676" xr:uid="{00000000-0005-0000-0000-0000CEA80000}"/>
    <cellStyle name="Normal 8 15 8" xfId="41140" xr:uid="{00000000-0005-0000-0000-0000CFA80000}"/>
    <cellStyle name="Normal 8 16" xfId="3207" xr:uid="{00000000-0005-0000-0000-0000D0A80000}"/>
    <cellStyle name="Normal 8 16 2" xfId="4343" xr:uid="{00000000-0005-0000-0000-0000D1A80000}"/>
    <cellStyle name="Normal 8 16 2 2" xfId="5962" xr:uid="{00000000-0005-0000-0000-0000D2A80000}"/>
    <cellStyle name="Normal 8 16 2 2 2" xfId="9047" xr:uid="{00000000-0005-0000-0000-0000D3A80000}"/>
    <cellStyle name="Normal 8 16 2 2 2 2" xfId="15239" xr:uid="{00000000-0005-0000-0000-0000D4A80000}"/>
    <cellStyle name="Normal 8 16 2 2 2 2 2" xfId="34199" xr:uid="{00000000-0005-0000-0000-0000D5A80000}"/>
    <cellStyle name="Normal 8 16 2 2 2 2 3" xfId="52663" xr:uid="{00000000-0005-0000-0000-0000D6A80000}"/>
    <cellStyle name="Normal 8 16 2 2 2 3" xfId="21391" xr:uid="{00000000-0005-0000-0000-0000D7A80000}"/>
    <cellStyle name="Normal 8 16 2 2 2 3 2" xfId="40351" xr:uid="{00000000-0005-0000-0000-0000D8A80000}"/>
    <cellStyle name="Normal 8 16 2 2 2 3 3" xfId="58815" xr:uid="{00000000-0005-0000-0000-0000D9A80000}"/>
    <cellStyle name="Normal 8 16 2 2 2 4" xfId="28046" xr:uid="{00000000-0005-0000-0000-0000DAA80000}"/>
    <cellStyle name="Normal 8 16 2 2 2 5" xfId="46510" xr:uid="{00000000-0005-0000-0000-0000DBA80000}"/>
    <cellStyle name="Normal 8 16 2 2 3" xfId="12173" xr:uid="{00000000-0005-0000-0000-0000DCA80000}"/>
    <cellStyle name="Normal 8 16 2 2 3 2" xfId="31133" xr:uid="{00000000-0005-0000-0000-0000DDA80000}"/>
    <cellStyle name="Normal 8 16 2 2 3 3" xfId="49597" xr:uid="{00000000-0005-0000-0000-0000DEA80000}"/>
    <cellStyle name="Normal 8 16 2 2 4" xfId="18325" xr:uid="{00000000-0005-0000-0000-0000DFA80000}"/>
    <cellStyle name="Normal 8 16 2 2 4 2" xfId="37285" xr:uid="{00000000-0005-0000-0000-0000E0A80000}"/>
    <cellStyle name="Normal 8 16 2 2 4 3" xfId="55749" xr:uid="{00000000-0005-0000-0000-0000E1A80000}"/>
    <cellStyle name="Normal 8 16 2 2 5" xfId="24980" xr:uid="{00000000-0005-0000-0000-0000E2A80000}"/>
    <cellStyle name="Normal 8 16 2 2 6" xfId="43444" xr:uid="{00000000-0005-0000-0000-0000E3A80000}"/>
    <cellStyle name="Normal 8 16 2 3" xfId="7512" xr:uid="{00000000-0005-0000-0000-0000E4A80000}"/>
    <cellStyle name="Normal 8 16 2 3 2" xfId="13705" xr:uid="{00000000-0005-0000-0000-0000E5A80000}"/>
    <cellStyle name="Normal 8 16 2 3 2 2" xfId="32665" xr:uid="{00000000-0005-0000-0000-0000E6A80000}"/>
    <cellStyle name="Normal 8 16 2 3 2 3" xfId="51129" xr:uid="{00000000-0005-0000-0000-0000E7A80000}"/>
    <cellStyle name="Normal 8 16 2 3 3" xfId="19857" xr:uid="{00000000-0005-0000-0000-0000E8A80000}"/>
    <cellStyle name="Normal 8 16 2 3 3 2" xfId="38817" xr:uid="{00000000-0005-0000-0000-0000E9A80000}"/>
    <cellStyle name="Normal 8 16 2 3 3 3" xfId="57281" xr:uid="{00000000-0005-0000-0000-0000EAA80000}"/>
    <cellStyle name="Normal 8 16 2 3 4" xfId="26512" xr:uid="{00000000-0005-0000-0000-0000EBA80000}"/>
    <cellStyle name="Normal 8 16 2 3 5" xfId="44976" xr:uid="{00000000-0005-0000-0000-0000ECA80000}"/>
    <cellStyle name="Normal 8 16 2 4" xfId="10639" xr:uid="{00000000-0005-0000-0000-0000EDA80000}"/>
    <cellStyle name="Normal 8 16 2 4 2" xfId="29599" xr:uid="{00000000-0005-0000-0000-0000EEA80000}"/>
    <cellStyle name="Normal 8 16 2 4 3" xfId="48063" xr:uid="{00000000-0005-0000-0000-0000EFA80000}"/>
    <cellStyle name="Normal 8 16 2 5" xfId="16791" xr:uid="{00000000-0005-0000-0000-0000F0A80000}"/>
    <cellStyle name="Normal 8 16 2 5 2" xfId="35751" xr:uid="{00000000-0005-0000-0000-0000F1A80000}"/>
    <cellStyle name="Normal 8 16 2 5 3" xfId="54215" xr:uid="{00000000-0005-0000-0000-0000F2A80000}"/>
    <cellStyle name="Normal 8 16 2 6" xfId="23446" xr:uid="{00000000-0005-0000-0000-0000F3A80000}"/>
    <cellStyle name="Normal 8 16 2 7" xfId="41910" xr:uid="{00000000-0005-0000-0000-0000F4A80000}"/>
    <cellStyle name="Normal 8 16 3" xfId="5180" xr:uid="{00000000-0005-0000-0000-0000F5A80000}"/>
    <cellStyle name="Normal 8 16 3 2" xfId="8278" xr:uid="{00000000-0005-0000-0000-0000F6A80000}"/>
    <cellStyle name="Normal 8 16 3 2 2" xfId="14470" xr:uid="{00000000-0005-0000-0000-0000F7A80000}"/>
    <cellStyle name="Normal 8 16 3 2 2 2" xfId="33430" xr:uid="{00000000-0005-0000-0000-0000F8A80000}"/>
    <cellStyle name="Normal 8 16 3 2 2 3" xfId="51894" xr:uid="{00000000-0005-0000-0000-0000F9A80000}"/>
    <cellStyle name="Normal 8 16 3 2 3" xfId="20622" xr:uid="{00000000-0005-0000-0000-0000FAA80000}"/>
    <cellStyle name="Normal 8 16 3 2 3 2" xfId="39582" xr:uid="{00000000-0005-0000-0000-0000FBA80000}"/>
    <cellStyle name="Normal 8 16 3 2 3 3" xfId="58046" xr:uid="{00000000-0005-0000-0000-0000FCA80000}"/>
    <cellStyle name="Normal 8 16 3 2 4" xfId="27277" xr:uid="{00000000-0005-0000-0000-0000FDA80000}"/>
    <cellStyle name="Normal 8 16 3 2 5" xfId="45741" xr:uid="{00000000-0005-0000-0000-0000FEA80000}"/>
    <cellStyle name="Normal 8 16 3 3" xfId="11404" xr:uid="{00000000-0005-0000-0000-0000FFA80000}"/>
    <cellStyle name="Normal 8 16 3 3 2" xfId="30364" xr:uid="{00000000-0005-0000-0000-000000A90000}"/>
    <cellStyle name="Normal 8 16 3 3 3" xfId="48828" xr:uid="{00000000-0005-0000-0000-000001A90000}"/>
    <cellStyle name="Normal 8 16 3 4" xfId="17556" xr:uid="{00000000-0005-0000-0000-000002A90000}"/>
    <cellStyle name="Normal 8 16 3 4 2" xfId="36516" xr:uid="{00000000-0005-0000-0000-000003A90000}"/>
    <cellStyle name="Normal 8 16 3 4 3" xfId="54980" xr:uid="{00000000-0005-0000-0000-000004A90000}"/>
    <cellStyle name="Normal 8 16 3 5" xfId="24211" xr:uid="{00000000-0005-0000-0000-000005A90000}"/>
    <cellStyle name="Normal 8 16 3 6" xfId="42675" xr:uid="{00000000-0005-0000-0000-000006A90000}"/>
    <cellStyle name="Normal 8 16 4" xfId="6743" xr:uid="{00000000-0005-0000-0000-000007A90000}"/>
    <cellStyle name="Normal 8 16 4 2" xfId="12936" xr:uid="{00000000-0005-0000-0000-000008A90000}"/>
    <cellStyle name="Normal 8 16 4 2 2" xfId="31896" xr:uid="{00000000-0005-0000-0000-000009A90000}"/>
    <cellStyle name="Normal 8 16 4 2 3" xfId="50360" xr:uid="{00000000-0005-0000-0000-00000AA90000}"/>
    <cellStyle name="Normal 8 16 4 3" xfId="19088" xr:uid="{00000000-0005-0000-0000-00000BA90000}"/>
    <cellStyle name="Normal 8 16 4 3 2" xfId="38048" xr:uid="{00000000-0005-0000-0000-00000CA90000}"/>
    <cellStyle name="Normal 8 16 4 3 3" xfId="56512" xr:uid="{00000000-0005-0000-0000-00000DA90000}"/>
    <cellStyle name="Normal 8 16 4 4" xfId="25743" xr:uid="{00000000-0005-0000-0000-00000EA90000}"/>
    <cellStyle name="Normal 8 16 4 5" xfId="44207" xr:uid="{00000000-0005-0000-0000-00000FA90000}"/>
    <cellStyle name="Normal 8 16 5" xfId="9870" xr:uid="{00000000-0005-0000-0000-000010A90000}"/>
    <cellStyle name="Normal 8 16 5 2" xfId="28830" xr:uid="{00000000-0005-0000-0000-000011A90000}"/>
    <cellStyle name="Normal 8 16 5 3" xfId="47294" xr:uid="{00000000-0005-0000-0000-000012A90000}"/>
    <cellStyle name="Normal 8 16 6" xfId="16022" xr:uid="{00000000-0005-0000-0000-000013A90000}"/>
    <cellStyle name="Normal 8 16 6 2" xfId="34982" xr:uid="{00000000-0005-0000-0000-000014A90000}"/>
    <cellStyle name="Normal 8 16 6 3" xfId="53446" xr:uid="{00000000-0005-0000-0000-000015A90000}"/>
    <cellStyle name="Normal 8 16 7" xfId="22677" xr:uid="{00000000-0005-0000-0000-000016A90000}"/>
    <cellStyle name="Normal 8 16 8" xfId="41141" xr:uid="{00000000-0005-0000-0000-000017A90000}"/>
    <cellStyle name="Normal 8 17" xfId="3208" xr:uid="{00000000-0005-0000-0000-000018A90000}"/>
    <cellStyle name="Normal 8 17 2" xfId="4344" xr:uid="{00000000-0005-0000-0000-000019A90000}"/>
    <cellStyle name="Normal 8 17 2 2" xfId="5963" xr:uid="{00000000-0005-0000-0000-00001AA90000}"/>
    <cellStyle name="Normal 8 17 2 2 2" xfId="9048" xr:uid="{00000000-0005-0000-0000-00001BA90000}"/>
    <cellStyle name="Normal 8 17 2 2 2 2" xfId="15240" xr:uid="{00000000-0005-0000-0000-00001CA90000}"/>
    <cellStyle name="Normal 8 17 2 2 2 2 2" xfId="34200" xr:uid="{00000000-0005-0000-0000-00001DA90000}"/>
    <cellStyle name="Normal 8 17 2 2 2 2 3" xfId="52664" xr:uid="{00000000-0005-0000-0000-00001EA90000}"/>
    <cellStyle name="Normal 8 17 2 2 2 3" xfId="21392" xr:uid="{00000000-0005-0000-0000-00001FA90000}"/>
    <cellStyle name="Normal 8 17 2 2 2 3 2" xfId="40352" xr:uid="{00000000-0005-0000-0000-000020A90000}"/>
    <cellStyle name="Normal 8 17 2 2 2 3 3" xfId="58816" xr:uid="{00000000-0005-0000-0000-000021A90000}"/>
    <cellStyle name="Normal 8 17 2 2 2 4" xfId="28047" xr:uid="{00000000-0005-0000-0000-000022A90000}"/>
    <cellStyle name="Normal 8 17 2 2 2 5" xfId="46511" xr:uid="{00000000-0005-0000-0000-000023A90000}"/>
    <cellStyle name="Normal 8 17 2 2 3" xfId="12174" xr:uid="{00000000-0005-0000-0000-000024A90000}"/>
    <cellStyle name="Normal 8 17 2 2 3 2" xfId="31134" xr:uid="{00000000-0005-0000-0000-000025A90000}"/>
    <cellStyle name="Normal 8 17 2 2 3 3" xfId="49598" xr:uid="{00000000-0005-0000-0000-000026A90000}"/>
    <cellStyle name="Normal 8 17 2 2 4" xfId="18326" xr:uid="{00000000-0005-0000-0000-000027A90000}"/>
    <cellStyle name="Normal 8 17 2 2 4 2" xfId="37286" xr:uid="{00000000-0005-0000-0000-000028A90000}"/>
    <cellStyle name="Normal 8 17 2 2 4 3" xfId="55750" xr:uid="{00000000-0005-0000-0000-000029A90000}"/>
    <cellStyle name="Normal 8 17 2 2 5" xfId="24981" xr:uid="{00000000-0005-0000-0000-00002AA90000}"/>
    <cellStyle name="Normal 8 17 2 2 6" xfId="43445" xr:uid="{00000000-0005-0000-0000-00002BA90000}"/>
    <cellStyle name="Normal 8 17 2 3" xfId="7513" xr:uid="{00000000-0005-0000-0000-00002CA90000}"/>
    <cellStyle name="Normal 8 17 2 3 2" xfId="13706" xr:uid="{00000000-0005-0000-0000-00002DA90000}"/>
    <cellStyle name="Normal 8 17 2 3 2 2" xfId="32666" xr:uid="{00000000-0005-0000-0000-00002EA90000}"/>
    <cellStyle name="Normal 8 17 2 3 2 3" xfId="51130" xr:uid="{00000000-0005-0000-0000-00002FA90000}"/>
    <cellStyle name="Normal 8 17 2 3 3" xfId="19858" xr:uid="{00000000-0005-0000-0000-000030A90000}"/>
    <cellStyle name="Normal 8 17 2 3 3 2" xfId="38818" xr:uid="{00000000-0005-0000-0000-000031A90000}"/>
    <cellStyle name="Normal 8 17 2 3 3 3" xfId="57282" xr:uid="{00000000-0005-0000-0000-000032A90000}"/>
    <cellStyle name="Normal 8 17 2 3 4" xfId="26513" xr:uid="{00000000-0005-0000-0000-000033A90000}"/>
    <cellStyle name="Normal 8 17 2 3 5" xfId="44977" xr:uid="{00000000-0005-0000-0000-000034A90000}"/>
    <cellStyle name="Normal 8 17 2 4" xfId="10640" xr:uid="{00000000-0005-0000-0000-000035A90000}"/>
    <cellStyle name="Normal 8 17 2 4 2" xfId="29600" xr:uid="{00000000-0005-0000-0000-000036A90000}"/>
    <cellStyle name="Normal 8 17 2 4 3" xfId="48064" xr:uid="{00000000-0005-0000-0000-000037A90000}"/>
    <cellStyle name="Normal 8 17 2 5" xfId="16792" xr:uid="{00000000-0005-0000-0000-000038A90000}"/>
    <cellStyle name="Normal 8 17 2 5 2" xfId="35752" xr:uid="{00000000-0005-0000-0000-000039A90000}"/>
    <cellStyle name="Normal 8 17 2 5 3" xfId="54216" xr:uid="{00000000-0005-0000-0000-00003AA90000}"/>
    <cellStyle name="Normal 8 17 2 6" xfId="23447" xr:uid="{00000000-0005-0000-0000-00003BA90000}"/>
    <cellStyle name="Normal 8 17 2 7" xfId="41911" xr:uid="{00000000-0005-0000-0000-00003CA90000}"/>
    <cellStyle name="Normal 8 17 3" xfId="5181" xr:uid="{00000000-0005-0000-0000-00003DA90000}"/>
    <cellStyle name="Normal 8 17 3 2" xfId="8279" xr:uid="{00000000-0005-0000-0000-00003EA90000}"/>
    <cellStyle name="Normal 8 17 3 2 2" xfId="14471" xr:uid="{00000000-0005-0000-0000-00003FA90000}"/>
    <cellStyle name="Normal 8 17 3 2 2 2" xfId="33431" xr:uid="{00000000-0005-0000-0000-000040A90000}"/>
    <cellStyle name="Normal 8 17 3 2 2 3" xfId="51895" xr:uid="{00000000-0005-0000-0000-000041A90000}"/>
    <cellStyle name="Normal 8 17 3 2 3" xfId="20623" xr:uid="{00000000-0005-0000-0000-000042A90000}"/>
    <cellStyle name="Normal 8 17 3 2 3 2" xfId="39583" xr:uid="{00000000-0005-0000-0000-000043A90000}"/>
    <cellStyle name="Normal 8 17 3 2 3 3" xfId="58047" xr:uid="{00000000-0005-0000-0000-000044A90000}"/>
    <cellStyle name="Normal 8 17 3 2 4" xfId="27278" xr:uid="{00000000-0005-0000-0000-000045A90000}"/>
    <cellStyle name="Normal 8 17 3 2 5" xfId="45742" xr:uid="{00000000-0005-0000-0000-000046A90000}"/>
    <cellStyle name="Normal 8 17 3 3" xfId="11405" xr:uid="{00000000-0005-0000-0000-000047A90000}"/>
    <cellStyle name="Normal 8 17 3 3 2" xfId="30365" xr:uid="{00000000-0005-0000-0000-000048A90000}"/>
    <cellStyle name="Normal 8 17 3 3 3" xfId="48829" xr:uid="{00000000-0005-0000-0000-000049A90000}"/>
    <cellStyle name="Normal 8 17 3 4" xfId="17557" xr:uid="{00000000-0005-0000-0000-00004AA90000}"/>
    <cellStyle name="Normal 8 17 3 4 2" xfId="36517" xr:uid="{00000000-0005-0000-0000-00004BA90000}"/>
    <cellStyle name="Normal 8 17 3 4 3" xfId="54981" xr:uid="{00000000-0005-0000-0000-00004CA90000}"/>
    <cellStyle name="Normal 8 17 3 5" xfId="24212" xr:uid="{00000000-0005-0000-0000-00004DA90000}"/>
    <cellStyle name="Normal 8 17 3 6" xfId="42676" xr:uid="{00000000-0005-0000-0000-00004EA90000}"/>
    <cellStyle name="Normal 8 17 4" xfId="6744" xr:uid="{00000000-0005-0000-0000-00004FA90000}"/>
    <cellStyle name="Normal 8 17 4 2" xfId="12937" xr:uid="{00000000-0005-0000-0000-000050A90000}"/>
    <cellStyle name="Normal 8 17 4 2 2" xfId="31897" xr:uid="{00000000-0005-0000-0000-000051A90000}"/>
    <cellStyle name="Normal 8 17 4 2 3" xfId="50361" xr:uid="{00000000-0005-0000-0000-000052A90000}"/>
    <cellStyle name="Normal 8 17 4 3" xfId="19089" xr:uid="{00000000-0005-0000-0000-000053A90000}"/>
    <cellStyle name="Normal 8 17 4 3 2" xfId="38049" xr:uid="{00000000-0005-0000-0000-000054A90000}"/>
    <cellStyle name="Normal 8 17 4 3 3" xfId="56513" xr:uid="{00000000-0005-0000-0000-000055A90000}"/>
    <cellStyle name="Normal 8 17 4 4" xfId="25744" xr:uid="{00000000-0005-0000-0000-000056A90000}"/>
    <cellStyle name="Normal 8 17 4 5" xfId="44208" xr:uid="{00000000-0005-0000-0000-000057A90000}"/>
    <cellStyle name="Normal 8 17 5" xfId="9871" xr:uid="{00000000-0005-0000-0000-000058A90000}"/>
    <cellStyle name="Normal 8 17 5 2" xfId="28831" xr:uid="{00000000-0005-0000-0000-000059A90000}"/>
    <cellStyle name="Normal 8 17 5 3" xfId="47295" xr:uid="{00000000-0005-0000-0000-00005AA90000}"/>
    <cellStyle name="Normal 8 17 6" xfId="16023" xr:uid="{00000000-0005-0000-0000-00005BA90000}"/>
    <cellStyle name="Normal 8 17 6 2" xfId="34983" xr:uid="{00000000-0005-0000-0000-00005CA90000}"/>
    <cellStyle name="Normal 8 17 6 3" xfId="53447" xr:uid="{00000000-0005-0000-0000-00005DA90000}"/>
    <cellStyle name="Normal 8 17 7" xfId="22678" xr:uid="{00000000-0005-0000-0000-00005EA90000}"/>
    <cellStyle name="Normal 8 17 8" xfId="41142" xr:uid="{00000000-0005-0000-0000-00005FA90000}"/>
    <cellStyle name="Normal 8 18" xfId="3209" xr:uid="{00000000-0005-0000-0000-000060A90000}"/>
    <cellStyle name="Normal 8 18 2" xfId="4345" xr:uid="{00000000-0005-0000-0000-000061A90000}"/>
    <cellStyle name="Normal 8 18 2 2" xfId="5964" xr:uid="{00000000-0005-0000-0000-000062A90000}"/>
    <cellStyle name="Normal 8 18 2 2 2" xfId="9049" xr:uid="{00000000-0005-0000-0000-000063A90000}"/>
    <cellStyle name="Normal 8 18 2 2 2 2" xfId="15241" xr:uid="{00000000-0005-0000-0000-000064A90000}"/>
    <cellStyle name="Normal 8 18 2 2 2 2 2" xfId="34201" xr:uid="{00000000-0005-0000-0000-000065A90000}"/>
    <cellStyle name="Normal 8 18 2 2 2 2 3" xfId="52665" xr:uid="{00000000-0005-0000-0000-000066A90000}"/>
    <cellStyle name="Normal 8 18 2 2 2 3" xfId="21393" xr:uid="{00000000-0005-0000-0000-000067A90000}"/>
    <cellStyle name="Normal 8 18 2 2 2 3 2" xfId="40353" xr:uid="{00000000-0005-0000-0000-000068A90000}"/>
    <cellStyle name="Normal 8 18 2 2 2 3 3" xfId="58817" xr:uid="{00000000-0005-0000-0000-000069A90000}"/>
    <cellStyle name="Normal 8 18 2 2 2 4" xfId="28048" xr:uid="{00000000-0005-0000-0000-00006AA90000}"/>
    <cellStyle name="Normal 8 18 2 2 2 5" xfId="46512" xr:uid="{00000000-0005-0000-0000-00006BA90000}"/>
    <cellStyle name="Normal 8 18 2 2 3" xfId="12175" xr:uid="{00000000-0005-0000-0000-00006CA90000}"/>
    <cellStyle name="Normal 8 18 2 2 3 2" xfId="31135" xr:uid="{00000000-0005-0000-0000-00006DA90000}"/>
    <cellStyle name="Normal 8 18 2 2 3 3" xfId="49599" xr:uid="{00000000-0005-0000-0000-00006EA90000}"/>
    <cellStyle name="Normal 8 18 2 2 4" xfId="18327" xr:uid="{00000000-0005-0000-0000-00006FA90000}"/>
    <cellStyle name="Normal 8 18 2 2 4 2" xfId="37287" xr:uid="{00000000-0005-0000-0000-000070A90000}"/>
    <cellStyle name="Normal 8 18 2 2 4 3" xfId="55751" xr:uid="{00000000-0005-0000-0000-000071A90000}"/>
    <cellStyle name="Normal 8 18 2 2 5" xfId="24982" xr:uid="{00000000-0005-0000-0000-000072A90000}"/>
    <cellStyle name="Normal 8 18 2 2 6" xfId="43446" xr:uid="{00000000-0005-0000-0000-000073A90000}"/>
    <cellStyle name="Normal 8 18 2 3" xfId="7514" xr:uid="{00000000-0005-0000-0000-000074A90000}"/>
    <cellStyle name="Normal 8 18 2 3 2" xfId="13707" xr:uid="{00000000-0005-0000-0000-000075A90000}"/>
    <cellStyle name="Normal 8 18 2 3 2 2" xfId="32667" xr:uid="{00000000-0005-0000-0000-000076A90000}"/>
    <cellStyle name="Normal 8 18 2 3 2 3" xfId="51131" xr:uid="{00000000-0005-0000-0000-000077A90000}"/>
    <cellStyle name="Normal 8 18 2 3 3" xfId="19859" xr:uid="{00000000-0005-0000-0000-000078A90000}"/>
    <cellStyle name="Normal 8 18 2 3 3 2" xfId="38819" xr:uid="{00000000-0005-0000-0000-000079A90000}"/>
    <cellStyle name="Normal 8 18 2 3 3 3" xfId="57283" xr:uid="{00000000-0005-0000-0000-00007AA90000}"/>
    <cellStyle name="Normal 8 18 2 3 4" xfId="26514" xr:uid="{00000000-0005-0000-0000-00007BA90000}"/>
    <cellStyle name="Normal 8 18 2 3 5" xfId="44978" xr:uid="{00000000-0005-0000-0000-00007CA90000}"/>
    <cellStyle name="Normal 8 18 2 4" xfId="10641" xr:uid="{00000000-0005-0000-0000-00007DA90000}"/>
    <cellStyle name="Normal 8 18 2 4 2" xfId="29601" xr:uid="{00000000-0005-0000-0000-00007EA90000}"/>
    <cellStyle name="Normal 8 18 2 4 3" xfId="48065" xr:uid="{00000000-0005-0000-0000-00007FA90000}"/>
    <cellStyle name="Normal 8 18 2 5" xfId="16793" xr:uid="{00000000-0005-0000-0000-000080A90000}"/>
    <cellStyle name="Normal 8 18 2 5 2" xfId="35753" xr:uid="{00000000-0005-0000-0000-000081A90000}"/>
    <cellStyle name="Normal 8 18 2 5 3" xfId="54217" xr:uid="{00000000-0005-0000-0000-000082A90000}"/>
    <cellStyle name="Normal 8 18 2 6" xfId="23448" xr:uid="{00000000-0005-0000-0000-000083A90000}"/>
    <cellStyle name="Normal 8 18 2 7" xfId="41912" xr:uid="{00000000-0005-0000-0000-000084A90000}"/>
    <cellStyle name="Normal 8 18 3" xfId="5182" xr:uid="{00000000-0005-0000-0000-000085A90000}"/>
    <cellStyle name="Normal 8 18 3 2" xfId="8280" xr:uid="{00000000-0005-0000-0000-000086A90000}"/>
    <cellStyle name="Normal 8 18 3 2 2" xfId="14472" xr:uid="{00000000-0005-0000-0000-000087A90000}"/>
    <cellStyle name="Normal 8 18 3 2 2 2" xfId="33432" xr:uid="{00000000-0005-0000-0000-000088A90000}"/>
    <cellStyle name="Normal 8 18 3 2 2 3" xfId="51896" xr:uid="{00000000-0005-0000-0000-000089A90000}"/>
    <cellStyle name="Normal 8 18 3 2 3" xfId="20624" xr:uid="{00000000-0005-0000-0000-00008AA90000}"/>
    <cellStyle name="Normal 8 18 3 2 3 2" xfId="39584" xr:uid="{00000000-0005-0000-0000-00008BA90000}"/>
    <cellStyle name="Normal 8 18 3 2 3 3" xfId="58048" xr:uid="{00000000-0005-0000-0000-00008CA90000}"/>
    <cellStyle name="Normal 8 18 3 2 4" xfId="27279" xr:uid="{00000000-0005-0000-0000-00008DA90000}"/>
    <cellStyle name="Normal 8 18 3 2 5" xfId="45743" xr:uid="{00000000-0005-0000-0000-00008EA90000}"/>
    <cellStyle name="Normal 8 18 3 3" xfId="11406" xr:uid="{00000000-0005-0000-0000-00008FA90000}"/>
    <cellStyle name="Normal 8 18 3 3 2" xfId="30366" xr:uid="{00000000-0005-0000-0000-000090A90000}"/>
    <cellStyle name="Normal 8 18 3 3 3" xfId="48830" xr:uid="{00000000-0005-0000-0000-000091A90000}"/>
    <cellStyle name="Normal 8 18 3 4" xfId="17558" xr:uid="{00000000-0005-0000-0000-000092A90000}"/>
    <cellStyle name="Normal 8 18 3 4 2" xfId="36518" xr:uid="{00000000-0005-0000-0000-000093A90000}"/>
    <cellStyle name="Normal 8 18 3 4 3" xfId="54982" xr:uid="{00000000-0005-0000-0000-000094A90000}"/>
    <cellStyle name="Normal 8 18 3 5" xfId="24213" xr:uid="{00000000-0005-0000-0000-000095A90000}"/>
    <cellStyle name="Normal 8 18 3 6" xfId="42677" xr:uid="{00000000-0005-0000-0000-000096A90000}"/>
    <cellStyle name="Normal 8 18 4" xfId="6745" xr:uid="{00000000-0005-0000-0000-000097A90000}"/>
    <cellStyle name="Normal 8 18 4 2" xfId="12938" xr:uid="{00000000-0005-0000-0000-000098A90000}"/>
    <cellStyle name="Normal 8 18 4 2 2" xfId="31898" xr:uid="{00000000-0005-0000-0000-000099A90000}"/>
    <cellStyle name="Normal 8 18 4 2 3" xfId="50362" xr:uid="{00000000-0005-0000-0000-00009AA90000}"/>
    <cellStyle name="Normal 8 18 4 3" xfId="19090" xr:uid="{00000000-0005-0000-0000-00009BA90000}"/>
    <cellStyle name="Normal 8 18 4 3 2" xfId="38050" xr:uid="{00000000-0005-0000-0000-00009CA90000}"/>
    <cellStyle name="Normal 8 18 4 3 3" xfId="56514" xr:uid="{00000000-0005-0000-0000-00009DA90000}"/>
    <cellStyle name="Normal 8 18 4 4" xfId="25745" xr:uid="{00000000-0005-0000-0000-00009EA90000}"/>
    <cellStyle name="Normal 8 18 4 5" xfId="44209" xr:uid="{00000000-0005-0000-0000-00009FA90000}"/>
    <cellStyle name="Normal 8 18 5" xfId="9872" xr:uid="{00000000-0005-0000-0000-0000A0A90000}"/>
    <cellStyle name="Normal 8 18 5 2" xfId="28832" xr:uid="{00000000-0005-0000-0000-0000A1A90000}"/>
    <cellStyle name="Normal 8 18 5 3" xfId="47296" xr:uid="{00000000-0005-0000-0000-0000A2A90000}"/>
    <cellStyle name="Normal 8 18 6" xfId="16024" xr:uid="{00000000-0005-0000-0000-0000A3A90000}"/>
    <cellStyle name="Normal 8 18 6 2" xfId="34984" xr:uid="{00000000-0005-0000-0000-0000A4A90000}"/>
    <cellStyle name="Normal 8 18 6 3" xfId="53448" xr:uid="{00000000-0005-0000-0000-0000A5A90000}"/>
    <cellStyle name="Normal 8 18 7" xfId="22679" xr:uid="{00000000-0005-0000-0000-0000A6A90000}"/>
    <cellStyle name="Normal 8 18 8" xfId="41143" xr:uid="{00000000-0005-0000-0000-0000A7A90000}"/>
    <cellStyle name="Normal 8 19" xfId="3210" xr:uid="{00000000-0005-0000-0000-0000A8A90000}"/>
    <cellStyle name="Normal 8 19 2" xfId="4346" xr:uid="{00000000-0005-0000-0000-0000A9A90000}"/>
    <cellStyle name="Normal 8 19 2 2" xfId="5965" xr:uid="{00000000-0005-0000-0000-0000AAA90000}"/>
    <cellStyle name="Normal 8 19 2 2 2" xfId="9050" xr:uid="{00000000-0005-0000-0000-0000ABA90000}"/>
    <cellStyle name="Normal 8 19 2 2 2 2" xfId="15242" xr:uid="{00000000-0005-0000-0000-0000ACA90000}"/>
    <cellStyle name="Normal 8 19 2 2 2 2 2" xfId="34202" xr:uid="{00000000-0005-0000-0000-0000ADA90000}"/>
    <cellStyle name="Normal 8 19 2 2 2 2 3" xfId="52666" xr:uid="{00000000-0005-0000-0000-0000AEA90000}"/>
    <cellStyle name="Normal 8 19 2 2 2 3" xfId="21394" xr:uid="{00000000-0005-0000-0000-0000AFA90000}"/>
    <cellStyle name="Normal 8 19 2 2 2 3 2" xfId="40354" xr:uid="{00000000-0005-0000-0000-0000B0A90000}"/>
    <cellStyle name="Normal 8 19 2 2 2 3 3" xfId="58818" xr:uid="{00000000-0005-0000-0000-0000B1A90000}"/>
    <cellStyle name="Normal 8 19 2 2 2 4" xfId="28049" xr:uid="{00000000-0005-0000-0000-0000B2A90000}"/>
    <cellStyle name="Normal 8 19 2 2 2 5" xfId="46513" xr:uid="{00000000-0005-0000-0000-0000B3A90000}"/>
    <cellStyle name="Normal 8 19 2 2 3" xfId="12176" xr:uid="{00000000-0005-0000-0000-0000B4A90000}"/>
    <cellStyle name="Normal 8 19 2 2 3 2" xfId="31136" xr:uid="{00000000-0005-0000-0000-0000B5A90000}"/>
    <cellStyle name="Normal 8 19 2 2 3 3" xfId="49600" xr:uid="{00000000-0005-0000-0000-0000B6A90000}"/>
    <cellStyle name="Normal 8 19 2 2 4" xfId="18328" xr:uid="{00000000-0005-0000-0000-0000B7A90000}"/>
    <cellStyle name="Normal 8 19 2 2 4 2" xfId="37288" xr:uid="{00000000-0005-0000-0000-0000B8A90000}"/>
    <cellStyle name="Normal 8 19 2 2 4 3" xfId="55752" xr:uid="{00000000-0005-0000-0000-0000B9A90000}"/>
    <cellStyle name="Normal 8 19 2 2 5" xfId="24983" xr:uid="{00000000-0005-0000-0000-0000BAA90000}"/>
    <cellStyle name="Normal 8 19 2 2 6" xfId="43447" xr:uid="{00000000-0005-0000-0000-0000BBA90000}"/>
    <cellStyle name="Normal 8 19 2 3" xfId="7515" xr:uid="{00000000-0005-0000-0000-0000BCA90000}"/>
    <cellStyle name="Normal 8 19 2 3 2" xfId="13708" xr:uid="{00000000-0005-0000-0000-0000BDA90000}"/>
    <cellStyle name="Normal 8 19 2 3 2 2" xfId="32668" xr:uid="{00000000-0005-0000-0000-0000BEA90000}"/>
    <cellStyle name="Normal 8 19 2 3 2 3" xfId="51132" xr:uid="{00000000-0005-0000-0000-0000BFA90000}"/>
    <cellStyle name="Normal 8 19 2 3 3" xfId="19860" xr:uid="{00000000-0005-0000-0000-0000C0A90000}"/>
    <cellStyle name="Normal 8 19 2 3 3 2" xfId="38820" xr:uid="{00000000-0005-0000-0000-0000C1A90000}"/>
    <cellStyle name="Normal 8 19 2 3 3 3" xfId="57284" xr:uid="{00000000-0005-0000-0000-0000C2A90000}"/>
    <cellStyle name="Normal 8 19 2 3 4" xfId="26515" xr:uid="{00000000-0005-0000-0000-0000C3A90000}"/>
    <cellStyle name="Normal 8 19 2 3 5" xfId="44979" xr:uid="{00000000-0005-0000-0000-0000C4A90000}"/>
    <cellStyle name="Normal 8 19 2 4" xfId="10642" xr:uid="{00000000-0005-0000-0000-0000C5A90000}"/>
    <cellStyle name="Normal 8 19 2 4 2" xfId="29602" xr:uid="{00000000-0005-0000-0000-0000C6A90000}"/>
    <cellStyle name="Normal 8 19 2 4 3" xfId="48066" xr:uid="{00000000-0005-0000-0000-0000C7A90000}"/>
    <cellStyle name="Normal 8 19 2 5" xfId="16794" xr:uid="{00000000-0005-0000-0000-0000C8A90000}"/>
    <cellStyle name="Normal 8 19 2 5 2" xfId="35754" xr:uid="{00000000-0005-0000-0000-0000C9A90000}"/>
    <cellStyle name="Normal 8 19 2 5 3" xfId="54218" xr:uid="{00000000-0005-0000-0000-0000CAA90000}"/>
    <cellStyle name="Normal 8 19 2 6" xfId="23449" xr:uid="{00000000-0005-0000-0000-0000CBA90000}"/>
    <cellStyle name="Normal 8 19 2 7" xfId="41913" xr:uid="{00000000-0005-0000-0000-0000CCA90000}"/>
    <cellStyle name="Normal 8 19 3" xfId="5183" xr:uid="{00000000-0005-0000-0000-0000CDA90000}"/>
    <cellStyle name="Normal 8 19 3 2" xfId="8281" xr:uid="{00000000-0005-0000-0000-0000CEA90000}"/>
    <cellStyle name="Normal 8 19 3 2 2" xfId="14473" xr:uid="{00000000-0005-0000-0000-0000CFA90000}"/>
    <cellStyle name="Normal 8 19 3 2 2 2" xfId="33433" xr:uid="{00000000-0005-0000-0000-0000D0A90000}"/>
    <cellStyle name="Normal 8 19 3 2 2 3" xfId="51897" xr:uid="{00000000-0005-0000-0000-0000D1A90000}"/>
    <cellStyle name="Normal 8 19 3 2 3" xfId="20625" xr:uid="{00000000-0005-0000-0000-0000D2A90000}"/>
    <cellStyle name="Normal 8 19 3 2 3 2" xfId="39585" xr:uid="{00000000-0005-0000-0000-0000D3A90000}"/>
    <cellStyle name="Normal 8 19 3 2 3 3" xfId="58049" xr:uid="{00000000-0005-0000-0000-0000D4A90000}"/>
    <cellStyle name="Normal 8 19 3 2 4" xfId="27280" xr:uid="{00000000-0005-0000-0000-0000D5A90000}"/>
    <cellStyle name="Normal 8 19 3 2 5" xfId="45744" xr:uid="{00000000-0005-0000-0000-0000D6A90000}"/>
    <cellStyle name="Normal 8 19 3 3" xfId="11407" xr:uid="{00000000-0005-0000-0000-0000D7A90000}"/>
    <cellStyle name="Normal 8 19 3 3 2" xfId="30367" xr:uid="{00000000-0005-0000-0000-0000D8A90000}"/>
    <cellStyle name="Normal 8 19 3 3 3" xfId="48831" xr:uid="{00000000-0005-0000-0000-0000D9A90000}"/>
    <cellStyle name="Normal 8 19 3 4" xfId="17559" xr:uid="{00000000-0005-0000-0000-0000DAA90000}"/>
    <cellStyle name="Normal 8 19 3 4 2" xfId="36519" xr:uid="{00000000-0005-0000-0000-0000DBA90000}"/>
    <cellStyle name="Normal 8 19 3 4 3" xfId="54983" xr:uid="{00000000-0005-0000-0000-0000DCA90000}"/>
    <cellStyle name="Normal 8 19 3 5" xfId="24214" xr:uid="{00000000-0005-0000-0000-0000DDA90000}"/>
    <cellStyle name="Normal 8 19 3 6" xfId="42678" xr:uid="{00000000-0005-0000-0000-0000DEA90000}"/>
    <cellStyle name="Normal 8 19 4" xfId="6746" xr:uid="{00000000-0005-0000-0000-0000DFA90000}"/>
    <cellStyle name="Normal 8 19 4 2" xfId="12939" xr:uid="{00000000-0005-0000-0000-0000E0A90000}"/>
    <cellStyle name="Normal 8 19 4 2 2" xfId="31899" xr:uid="{00000000-0005-0000-0000-0000E1A90000}"/>
    <cellStyle name="Normal 8 19 4 2 3" xfId="50363" xr:uid="{00000000-0005-0000-0000-0000E2A90000}"/>
    <cellStyle name="Normal 8 19 4 3" xfId="19091" xr:uid="{00000000-0005-0000-0000-0000E3A90000}"/>
    <cellStyle name="Normal 8 19 4 3 2" xfId="38051" xr:uid="{00000000-0005-0000-0000-0000E4A90000}"/>
    <cellStyle name="Normal 8 19 4 3 3" xfId="56515" xr:uid="{00000000-0005-0000-0000-0000E5A90000}"/>
    <cellStyle name="Normal 8 19 4 4" xfId="25746" xr:uid="{00000000-0005-0000-0000-0000E6A90000}"/>
    <cellStyle name="Normal 8 19 4 5" xfId="44210" xr:uid="{00000000-0005-0000-0000-0000E7A90000}"/>
    <cellStyle name="Normal 8 19 5" xfId="9873" xr:uid="{00000000-0005-0000-0000-0000E8A90000}"/>
    <cellStyle name="Normal 8 19 5 2" xfId="28833" xr:uid="{00000000-0005-0000-0000-0000E9A90000}"/>
    <cellStyle name="Normal 8 19 5 3" xfId="47297" xr:uid="{00000000-0005-0000-0000-0000EAA90000}"/>
    <cellStyle name="Normal 8 19 6" xfId="16025" xr:uid="{00000000-0005-0000-0000-0000EBA90000}"/>
    <cellStyle name="Normal 8 19 6 2" xfId="34985" xr:uid="{00000000-0005-0000-0000-0000ECA90000}"/>
    <cellStyle name="Normal 8 19 6 3" xfId="53449" xr:uid="{00000000-0005-0000-0000-0000EDA90000}"/>
    <cellStyle name="Normal 8 19 7" xfId="22680" xr:uid="{00000000-0005-0000-0000-0000EEA90000}"/>
    <cellStyle name="Normal 8 19 8" xfId="41144" xr:uid="{00000000-0005-0000-0000-0000EFA90000}"/>
    <cellStyle name="Normal 8 2" xfId="120" xr:uid="{00000000-0005-0000-0000-0000F0A90000}"/>
    <cellStyle name="Normal 8 2 10" xfId="9326" xr:uid="{00000000-0005-0000-0000-0000F1A90000}"/>
    <cellStyle name="Normal 8 2 10 2" xfId="28286" xr:uid="{00000000-0005-0000-0000-0000F2A90000}"/>
    <cellStyle name="Normal 8 2 10 3" xfId="46750" xr:uid="{00000000-0005-0000-0000-0000F3A90000}"/>
    <cellStyle name="Normal 8 2 11" xfId="15478" xr:uid="{00000000-0005-0000-0000-0000F4A90000}"/>
    <cellStyle name="Normal 8 2 11 2" xfId="34438" xr:uid="{00000000-0005-0000-0000-0000F5A90000}"/>
    <cellStyle name="Normal 8 2 11 3" xfId="52902" xr:uid="{00000000-0005-0000-0000-0000F6A90000}"/>
    <cellStyle name="Normal 8 2 12" xfId="22105" xr:uid="{00000000-0005-0000-0000-0000F7A90000}"/>
    <cellStyle name="Normal 8 2 13" xfId="22133" xr:uid="{00000000-0005-0000-0000-0000F8A90000}"/>
    <cellStyle name="Normal 8 2 14" xfId="40594" xr:uid="{00000000-0005-0000-0000-0000F9A90000}"/>
    <cellStyle name="Normal 8 2 2" xfId="121" xr:uid="{00000000-0005-0000-0000-0000FAA90000}"/>
    <cellStyle name="Normal 8 2 2 10" xfId="40605" xr:uid="{00000000-0005-0000-0000-0000FBA90000}"/>
    <cellStyle name="Normal 8 2 2 2" xfId="333" xr:uid="{00000000-0005-0000-0000-0000FCA90000}"/>
    <cellStyle name="Normal 8 2 2 2 2" xfId="4348" xr:uid="{00000000-0005-0000-0000-0000FDA90000}"/>
    <cellStyle name="Normal 8 2 2 2 2 2" xfId="5967" xr:uid="{00000000-0005-0000-0000-0000FEA90000}"/>
    <cellStyle name="Normal 8 2 2 2 2 2 2" xfId="9052" xr:uid="{00000000-0005-0000-0000-0000FFA90000}"/>
    <cellStyle name="Normal 8 2 2 2 2 2 2 2" xfId="15244" xr:uid="{00000000-0005-0000-0000-000000AA0000}"/>
    <cellStyle name="Normal 8 2 2 2 2 2 2 2 2" xfId="34204" xr:uid="{00000000-0005-0000-0000-000001AA0000}"/>
    <cellStyle name="Normal 8 2 2 2 2 2 2 2 3" xfId="52668" xr:uid="{00000000-0005-0000-0000-000002AA0000}"/>
    <cellStyle name="Normal 8 2 2 2 2 2 2 3" xfId="21396" xr:uid="{00000000-0005-0000-0000-000003AA0000}"/>
    <cellStyle name="Normal 8 2 2 2 2 2 2 3 2" xfId="40356" xr:uid="{00000000-0005-0000-0000-000004AA0000}"/>
    <cellStyle name="Normal 8 2 2 2 2 2 2 3 3" xfId="58820" xr:uid="{00000000-0005-0000-0000-000005AA0000}"/>
    <cellStyle name="Normal 8 2 2 2 2 2 2 4" xfId="28051" xr:uid="{00000000-0005-0000-0000-000006AA0000}"/>
    <cellStyle name="Normal 8 2 2 2 2 2 2 5" xfId="46515" xr:uid="{00000000-0005-0000-0000-000007AA0000}"/>
    <cellStyle name="Normal 8 2 2 2 2 2 3" xfId="12178" xr:uid="{00000000-0005-0000-0000-000008AA0000}"/>
    <cellStyle name="Normal 8 2 2 2 2 2 3 2" xfId="31138" xr:uid="{00000000-0005-0000-0000-000009AA0000}"/>
    <cellStyle name="Normal 8 2 2 2 2 2 3 3" xfId="49602" xr:uid="{00000000-0005-0000-0000-00000AAA0000}"/>
    <cellStyle name="Normal 8 2 2 2 2 2 4" xfId="18330" xr:uid="{00000000-0005-0000-0000-00000BAA0000}"/>
    <cellStyle name="Normal 8 2 2 2 2 2 4 2" xfId="37290" xr:uid="{00000000-0005-0000-0000-00000CAA0000}"/>
    <cellStyle name="Normal 8 2 2 2 2 2 4 3" xfId="55754" xr:uid="{00000000-0005-0000-0000-00000DAA0000}"/>
    <cellStyle name="Normal 8 2 2 2 2 2 5" xfId="24985" xr:uid="{00000000-0005-0000-0000-00000EAA0000}"/>
    <cellStyle name="Normal 8 2 2 2 2 2 6" xfId="43449" xr:uid="{00000000-0005-0000-0000-00000FAA0000}"/>
    <cellStyle name="Normal 8 2 2 2 2 3" xfId="7517" xr:uid="{00000000-0005-0000-0000-000010AA0000}"/>
    <cellStyle name="Normal 8 2 2 2 2 3 2" xfId="13710" xr:uid="{00000000-0005-0000-0000-000011AA0000}"/>
    <cellStyle name="Normal 8 2 2 2 2 3 2 2" xfId="32670" xr:uid="{00000000-0005-0000-0000-000012AA0000}"/>
    <cellStyle name="Normal 8 2 2 2 2 3 2 3" xfId="51134" xr:uid="{00000000-0005-0000-0000-000013AA0000}"/>
    <cellStyle name="Normal 8 2 2 2 2 3 3" xfId="19862" xr:uid="{00000000-0005-0000-0000-000014AA0000}"/>
    <cellStyle name="Normal 8 2 2 2 2 3 3 2" xfId="38822" xr:uid="{00000000-0005-0000-0000-000015AA0000}"/>
    <cellStyle name="Normal 8 2 2 2 2 3 3 3" xfId="57286" xr:uid="{00000000-0005-0000-0000-000016AA0000}"/>
    <cellStyle name="Normal 8 2 2 2 2 3 4" xfId="26517" xr:uid="{00000000-0005-0000-0000-000017AA0000}"/>
    <cellStyle name="Normal 8 2 2 2 2 3 5" xfId="44981" xr:uid="{00000000-0005-0000-0000-000018AA0000}"/>
    <cellStyle name="Normal 8 2 2 2 2 4" xfId="10644" xr:uid="{00000000-0005-0000-0000-000019AA0000}"/>
    <cellStyle name="Normal 8 2 2 2 2 4 2" xfId="29604" xr:uid="{00000000-0005-0000-0000-00001AAA0000}"/>
    <cellStyle name="Normal 8 2 2 2 2 4 3" xfId="48068" xr:uid="{00000000-0005-0000-0000-00001BAA0000}"/>
    <cellStyle name="Normal 8 2 2 2 2 5" xfId="16796" xr:uid="{00000000-0005-0000-0000-00001CAA0000}"/>
    <cellStyle name="Normal 8 2 2 2 2 5 2" xfId="35756" xr:uid="{00000000-0005-0000-0000-00001DAA0000}"/>
    <cellStyle name="Normal 8 2 2 2 2 5 3" xfId="54220" xr:uid="{00000000-0005-0000-0000-00001EAA0000}"/>
    <cellStyle name="Normal 8 2 2 2 2 6" xfId="23451" xr:uid="{00000000-0005-0000-0000-00001FAA0000}"/>
    <cellStyle name="Normal 8 2 2 2 2 7" xfId="41915" xr:uid="{00000000-0005-0000-0000-000020AA0000}"/>
    <cellStyle name="Normal 8 2 2 2 3" xfId="5185" xr:uid="{00000000-0005-0000-0000-000021AA0000}"/>
    <cellStyle name="Normal 8 2 2 2 3 2" xfId="8283" xr:uid="{00000000-0005-0000-0000-000022AA0000}"/>
    <cellStyle name="Normal 8 2 2 2 3 2 2" xfId="14475" xr:uid="{00000000-0005-0000-0000-000023AA0000}"/>
    <cellStyle name="Normal 8 2 2 2 3 2 2 2" xfId="33435" xr:uid="{00000000-0005-0000-0000-000024AA0000}"/>
    <cellStyle name="Normal 8 2 2 2 3 2 2 3" xfId="51899" xr:uid="{00000000-0005-0000-0000-000025AA0000}"/>
    <cellStyle name="Normal 8 2 2 2 3 2 3" xfId="20627" xr:uid="{00000000-0005-0000-0000-000026AA0000}"/>
    <cellStyle name="Normal 8 2 2 2 3 2 3 2" xfId="39587" xr:uid="{00000000-0005-0000-0000-000027AA0000}"/>
    <cellStyle name="Normal 8 2 2 2 3 2 3 3" xfId="58051" xr:uid="{00000000-0005-0000-0000-000028AA0000}"/>
    <cellStyle name="Normal 8 2 2 2 3 2 4" xfId="27282" xr:uid="{00000000-0005-0000-0000-000029AA0000}"/>
    <cellStyle name="Normal 8 2 2 2 3 2 5" xfId="45746" xr:uid="{00000000-0005-0000-0000-00002AAA0000}"/>
    <cellStyle name="Normal 8 2 2 2 3 3" xfId="11409" xr:uid="{00000000-0005-0000-0000-00002BAA0000}"/>
    <cellStyle name="Normal 8 2 2 2 3 3 2" xfId="30369" xr:uid="{00000000-0005-0000-0000-00002CAA0000}"/>
    <cellStyle name="Normal 8 2 2 2 3 3 3" xfId="48833" xr:uid="{00000000-0005-0000-0000-00002DAA0000}"/>
    <cellStyle name="Normal 8 2 2 2 3 4" xfId="17561" xr:uid="{00000000-0005-0000-0000-00002EAA0000}"/>
    <cellStyle name="Normal 8 2 2 2 3 4 2" xfId="36521" xr:uid="{00000000-0005-0000-0000-00002FAA0000}"/>
    <cellStyle name="Normal 8 2 2 2 3 4 3" xfId="54985" xr:uid="{00000000-0005-0000-0000-000030AA0000}"/>
    <cellStyle name="Normal 8 2 2 2 3 5" xfId="24216" xr:uid="{00000000-0005-0000-0000-000031AA0000}"/>
    <cellStyle name="Normal 8 2 2 2 3 6" xfId="42680" xr:uid="{00000000-0005-0000-0000-000032AA0000}"/>
    <cellStyle name="Normal 8 2 2 2 4" xfId="6748" xr:uid="{00000000-0005-0000-0000-000033AA0000}"/>
    <cellStyle name="Normal 8 2 2 2 4 2" xfId="12941" xr:uid="{00000000-0005-0000-0000-000034AA0000}"/>
    <cellStyle name="Normal 8 2 2 2 4 2 2" xfId="31901" xr:uid="{00000000-0005-0000-0000-000035AA0000}"/>
    <cellStyle name="Normal 8 2 2 2 4 2 3" xfId="50365" xr:uid="{00000000-0005-0000-0000-000036AA0000}"/>
    <cellStyle name="Normal 8 2 2 2 4 3" xfId="19093" xr:uid="{00000000-0005-0000-0000-000037AA0000}"/>
    <cellStyle name="Normal 8 2 2 2 4 3 2" xfId="38053" xr:uid="{00000000-0005-0000-0000-000038AA0000}"/>
    <cellStyle name="Normal 8 2 2 2 4 3 3" xfId="56517" xr:uid="{00000000-0005-0000-0000-000039AA0000}"/>
    <cellStyle name="Normal 8 2 2 2 4 4" xfId="25748" xr:uid="{00000000-0005-0000-0000-00003AAA0000}"/>
    <cellStyle name="Normal 8 2 2 2 4 5" xfId="44212" xr:uid="{00000000-0005-0000-0000-00003BAA0000}"/>
    <cellStyle name="Normal 8 2 2 2 5" xfId="9875" xr:uid="{00000000-0005-0000-0000-00003CAA0000}"/>
    <cellStyle name="Normal 8 2 2 2 5 2" xfId="28835" xr:uid="{00000000-0005-0000-0000-00003DAA0000}"/>
    <cellStyle name="Normal 8 2 2 2 5 3" xfId="47299" xr:uid="{00000000-0005-0000-0000-00003EAA0000}"/>
    <cellStyle name="Normal 8 2 2 2 6" xfId="16027" xr:uid="{00000000-0005-0000-0000-00003FAA0000}"/>
    <cellStyle name="Normal 8 2 2 2 6 2" xfId="34987" xr:uid="{00000000-0005-0000-0000-000040AA0000}"/>
    <cellStyle name="Normal 8 2 2 2 6 3" xfId="53451" xr:uid="{00000000-0005-0000-0000-000041AA0000}"/>
    <cellStyle name="Normal 8 2 2 2 7" xfId="22682" xr:uid="{00000000-0005-0000-0000-000042AA0000}"/>
    <cellStyle name="Normal 8 2 2 2 8" xfId="41146" xr:uid="{00000000-0005-0000-0000-000043AA0000}"/>
    <cellStyle name="Normal 8 2 2 3" xfId="3840" xr:uid="{00000000-0005-0000-0000-000044AA0000}"/>
    <cellStyle name="Normal 8 2 2 3 2" xfId="5429" xr:uid="{00000000-0005-0000-0000-000045AA0000}"/>
    <cellStyle name="Normal 8 2 2 3 2 2" xfId="8514" xr:uid="{00000000-0005-0000-0000-000046AA0000}"/>
    <cellStyle name="Normal 8 2 2 3 2 2 2" xfId="14706" xr:uid="{00000000-0005-0000-0000-000047AA0000}"/>
    <cellStyle name="Normal 8 2 2 3 2 2 2 2" xfId="33666" xr:uid="{00000000-0005-0000-0000-000048AA0000}"/>
    <cellStyle name="Normal 8 2 2 3 2 2 2 3" xfId="52130" xr:uid="{00000000-0005-0000-0000-000049AA0000}"/>
    <cellStyle name="Normal 8 2 2 3 2 2 3" xfId="20858" xr:uid="{00000000-0005-0000-0000-00004AAA0000}"/>
    <cellStyle name="Normal 8 2 2 3 2 2 3 2" xfId="39818" xr:uid="{00000000-0005-0000-0000-00004BAA0000}"/>
    <cellStyle name="Normal 8 2 2 3 2 2 3 3" xfId="58282" xr:uid="{00000000-0005-0000-0000-00004CAA0000}"/>
    <cellStyle name="Normal 8 2 2 3 2 2 4" xfId="27513" xr:uid="{00000000-0005-0000-0000-00004DAA0000}"/>
    <cellStyle name="Normal 8 2 2 3 2 2 5" xfId="45977" xr:uid="{00000000-0005-0000-0000-00004EAA0000}"/>
    <cellStyle name="Normal 8 2 2 3 2 3" xfId="11640" xr:uid="{00000000-0005-0000-0000-00004FAA0000}"/>
    <cellStyle name="Normal 8 2 2 3 2 3 2" xfId="30600" xr:uid="{00000000-0005-0000-0000-000050AA0000}"/>
    <cellStyle name="Normal 8 2 2 3 2 3 3" xfId="49064" xr:uid="{00000000-0005-0000-0000-000051AA0000}"/>
    <cellStyle name="Normal 8 2 2 3 2 4" xfId="17792" xr:uid="{00000000-0005-0000-0000-000052AA0000}"/>
    <cellStyle name="Normal 8 2 2 3 2 4 2" xfId="36752" xr:uid="{00000000-0005-0000-0000-000053AA0000}"/>
    <cellStyle name="Normal 8 2 2 3 2 4 3" xfId="55216" xr:uid="{00000000-0005-0000-0000-000054AA0000}"/>
    <cellStyle name="Normal 8 2 2 3 2 5" xfId="24447" xr:uid="{00000000-0005-0000-0000-000055AA0000}"/>
    <cellStyle name="Normal 8 2 2 3 2 6" xfId="42911" xr:uid="{00000000-0005-0000-0000-000056AA0000}"/>
    <cellStyle name="Normal 8 2 2 3 3" xfId="6979" xr:uid="{00000000-0005-0000-0000-000057AA0000}"/>
    <cellStyle name="Normal 8 2 2 3 3 2" xfId="13172" xr:uid="{00000000-0005-0000-0000-000058AA0000}"/>
    <cellStyle name="Normal 8 2 2 3 3 2 2" xfId="32132" xr:uid="{00000000-0005-0000-0000-000059AA0000}"/>
    <cellStyle name="Normal 8 2 2 3 3 2 3" xfId="50596" xr:uid="{00000000-0005-0000-0000-00005AAA0000}"/>
    <cellStyle name="Normal 8 2 2 3 3 3" xfId="19324" xr:uid="{00000000-0005-0000-0000-00005BAA0000}"/>
    <cellStyle name="Normal 8 2 2 3 3 3 2" xfId="38284" xr:uid="{00000000-0005-0000-0000-00005CAA0000}"/>
    <cellStyle name="Normal 8 2 2 3 3 3 3" xfId="56748" xr:uid="{00000000-0005-0000-0000-00005DAA0000}"/>
    <cellStyle name="Normal 8 2 2 3 3 4" xfId="25979" xr:uid="{00000000-0005-0000-0000-00005EAA0000}"/>
    <cellStyle name="Normal 8 2 2 3 3 5" xfId="44443" xr:uid="{00000000-0005-0000-0000-00005FAA0000}"/>
    <cellStyle name="Normal 8 2 2 3 4" xfId="10106" xr:uid="{00000000-0005-0000-0000-000060AA0000}"/>
    <cellStyle name="Normal 8 2 2 3 4 2" xfId="29066" xr:uid="{00000000-0005-0000-0000-000061AA0000}"/>
    <cellStyle name="Normal 8 2 2 3 4 3" xfId="47530" xr:uid="{00000000-0005-0000-0000-000062AA0000}"/>
    <cellStyle name="Normal 8 2 2 3 5" xfId="16258" xr:uid="{00000000-0005-0000-0000-000063AA0000}"/>
    <cellStyle name="Normal 8 2 2 3 5 2" xfId="35218" xr:uid="{00000000-0005-0000-0000-000064AA0000}"/>
    <cellStyle name="Normal 8 2 2 3 5 3" xfId="53682" xr:uid="{00000000-0005-0000-0000-000065AA0000}"/>
    <cellStyle name="Normal 8 2 2 3 6" xfId="22913" xr:uid="{00000000-0005-0000-0000-000066AA0000}"/>
    <cellStyle name="Normal 8 2 2 3 7" xfId="41377" xr:uid="{00000000-0005-0000-0000-000067AA0000}"/>
    <cellStyle name="Normal 8 2 2 4" xfId="4644" xr:uid="{00000000-0005-0000-0000-000068AA0000}"/>
    <cellStyle name="Normal 8 2 2 4 2" xfId="7745" xr:uid="{00000000-0005-0000-0000-000069AA0000}"/>
    <cellStyle name="Normal 8 2 2 4 2 2" xfId="13937" xr:uid="{00000000-0005-0000-0000-00006AAA0000}"/>
    <cellStyle name="Normal 8 2 2 4 2 2 2" xfId="32897" xr:uid="{00000000-0005-0000-0000-00006BAA0000}"/>
    <cellStyle name="Normal 8 2 2 4 2 2 3" xfId="51361" xr:uid="{00000000-0005-0000-0000-00006CAA0000}"/>
    <cellStyle name="Normal 8 2 2 4 2 3" xfId="20089" xr:uid="{00000000-0005-0000-0000-00006DAA0000}"/>
    <cellStyle name="Normal 8 2 2 4 2 3 2" xfId="39049" xr:uid="{00000000-0005-0000-0000-00006EAA0000}"/>
    <cellStyle name="Normal 8 2 2 4 2 3 3" xfId="57513" xr:uid="{00000000-0005-0000-0000-00006FAA0000}"/>
    <cellStyle name="Normal 8 2 2 4 2 4" xfId="26744" xr:uid="{00000000-0005-0000-0000-000070AA0000}"/>
    <cellStyle name="Normal 8 2 2 4 2 5" xfId="45208" xr:uid="{00000000-0005-0000-0000-000071AA0000}"/>
    <cellStyle name="Normal 8 2 2 4 3" xfId="10871" xr:uid="{00000000-0005-0000-0000-000072AA0000}"/>
    <cellStyle name="Normal 8 2 2 4 3 2" xfId="29831" xr:uid="{00000000-0005-0000-0000-000073AA0000}"/>
    <cellStyle name="Normal 8 2 2 4 3 3" xfId="48295" xr:uid="{00000000-0005-0000-0000-000074AA0000}"/>
    <cellStyle name="Normal 8 2 2 4 4" xfId="17023" xr:uid="{00000000-0005-0000-0000-000075AA0000}"/>
    <cellStyle name="Normal 8 2 2 4 4 2" xfId="35983" xr:uid="{00000000-0005-0000-0000-000076AA0000}"/>
    <cellStyle name="Normal 8 2 2 4 4 3" xfId="54447" xr:uid="{00000000-0005-0000-0000-000077AA0000}"/>
    <cellStyle name="Normal 8 2 2 4 5" xfId="23678" xr:uid="{00000000-0005-0000-0000-000078AA0000}"/>
    <cellStyle name="Normal 8 2 2 4 6" xfId="42142" xr:uid="{00000000-0005-0000-0000-000079AA0000}"/>
    <cellStyle name="Normal 8 2 2 5" xfId="6210" xr:uid="{00000000-0005-0000-0000-00007AAA0000}"/>
    <cellStyle name="Normal 8 2 2 5 2" xfId="12403" xr:uid="{00000000-0005-0000-0000-00007BAA0000}"/>
    <cellStyle name="Normal 8 2 2 5 2 2" xfId="31363" xr:uid="{00000000-0005-0000-0000-00007CAA0000}"/>
    <cellStyle name="Normal 8 2 2 5 2 3" xfId="49827" xr:uid="{00000000-0005-0000-0000-00007DAA0000}"/>
    <cellStyle name="Normal 8 2 2 5 3" xfId="18555" xr:uid="{00000000-0005-0000-0000-00007EAA0000}"/>
    <cellStyle name="Normal 8 2 2 5 3 2" xfId="37515" xr:uid="{00000000-0005-0000-0000-00007FAA0000}"/>
    <cellStyle name="Normal 8 2 2 5 3 3" xfId="55979" xr:uid="{00000000-0005-0000-0000-000080AA0000}"/>
    <cellStyle name="Normal 8 2 2 5 4" xfId="25210" xr:uid="{00000000-0005-0000-0000-000081AA0000}"/>
    <cellStyle name="Normal 8 2 2 5 5" xfId="43674" xr:uid="{00000000-0005-0000-0000-000082AA0000}"/>
    <cellStyle name="Normal 8 2 2 6" xfId="9337" xr:uid="{00000000-0005-0000-0000-000083AA0000}"/>
    <cellStyle name="Normal 8 2 2 6 2" xfId="28297" xr:uid="{00000000-0005-0000-0000-000084AA0000}"/>
    <cellStyle name="Normal 8 2 2 6 3" xfId="46761" xr:uid="{00000000-0005-0000-0000-000085AA0000}"/>
    <cellStyle name="Normal 8 2 2 7" xfId="15489" xr:uid="{00000000-0005-0000-0000-000086AA0000}"/>
    <cellStyle name="Normal 8 2 2 7 2" xfId="34449" xr:uid="{00000000-0005-0000-0000-000087AA0000}"/>
    <cellStyle name="Normal 8 2 2 7 3" xfId="52913" xr:uid="{00000000-0005-0000-0000-000088AA0000}"/>
    <cellStyle name="Normal 8 2 2 8" xfId="22106" xr:uid="{00000000-0005-0000-0000-000089AA0000}"/>
    <cellStyle name="Normal 8 2 2 9" xfId="22144" xr:uid="{00000000-0005-0000-0000-00008AAA0000}"/>
    <cellStyle name="Normal 8 2 3" xfId="122" xr:uid="{00000000-0005-0000-0000-00008BAA0000}"/>
    <cellStyle name="Normal 8 2 3 2" xfId="334" xr:uid="{00000000-0005-0000-0000-00008CAA0000}"/>
    <cellStyle name="Normal 8 2 3 2 2" xfId="5968" xr:uid="{00000000-0005-0000-0000-00008DAA0000}"/>
    <cellStyle name="Normal 8 2 3 2 2 2" xfId="9053" xr:uid="{00000000-0005-0000-0000-00008EAA0000}"/>
    <cellStyle name="Normal 8 2 3 2 2 2 2" xfId="15245" xr:uid="{00000000-0005-0000-0000-00008FAA0000}"/>
    <cellStyle name="Normal 8 2 3 2 2 2 2 2" xfId="34205" xr:uid="{00000000-0005-0000-0000-000090AA0000}"/>
    <cellStyle name="Normal 8 2 3 2 2 2 2 3" xfId="52669" xr:uid="{00000000-0005-0000-0000-000091AA0000}"/>
    <cellStyle name="Normal 8 2 3 2 2 2 3" xfId="21397" xr:uid="{00000000-0005-0000-0000-000092AA0000}"/>
    <cellStyle name="Normal 8 2 3 2 2 2 3 2" xfId="40357" xr:uid="{00000000-0005-0000-0000-000093AA0000}"/>
    <cellStyle name="Normal 8 2 3 2 2 2 3 3" xfId="58821" xr:uid="{00000000-0005-0000-0000-000094AA0000}"/>
    <cellStyle name="Normal 8 2 3 2 2 2 4" xfId="28052" xr:uid="{00000000-0005-0000-0000-000095AA0000}"/>
    <cellStyle name="Normal 8 2 3 2 2 2 5" xfId="46516" xr:uid="{00000000-0005-0000-0000-000096AA0000}"/>
    <cellStyle name="Normal 8 2 3 2 2 3" xfId="12179" xr:uid="{00000000-0005-0000-0000-000097AA0000}"/>
    <cellStyle name="Normal 8 2 3 2 2 3 2" xfId="31139" xr:uid="{00000000-0005-0000-0000-000098AA0000}"/>
    <cellStyle name="Normal 8 2 3 2 2 3 3" xfId="49603" xr:uid="{00000000-0005-0000-0000-000099AA0000}"/>
    <cellStyle name="Normal 8 2 3 2 2 4" xfId="18331" xr:uid="{00000000-0005-0000-0000-00009AAA0000}"/>
    <cellStyle name="Normal 8 2 3 2 2 4 2" xfId="37291" xr:uid="{00000000-0005-0000-0000-00009BAA0000}"/>
    <cellStyle name="Normal 8 2 3 2 2 4 3" xfId="55755" xr:uid="{00000000-0005-0000-0000-00009CAA0000}"/>
    <cellStyle name="Normal 8 2 3 2 2 5" xfId="24986" xr:uid="{00000000-0005-0000-0000-00009DAA0000}"/>
    <cellStyle name="Normal 8 2 3 2 2 6" xfId="43450" xr:uid="{00000000-0005-0000-0000-00009EAA0000}"/>
    <cellStyle name="Normal 8 2 3 2 3" xfId="7518" xr:uid="{00000000-0005-0000-0000-00009FAA0000}"/>
    <cellStyle name="Normal 8 2 3 2 3 2" xfId="13711" xr:uid="{00000000-0005-0000-0000-0000A0AA0000}"/>
    <cellStyle name="Normal 8 2 3 2 3 2 2" xfId="32671" xr:uid="{00000000-0005-0000-0000-0000A1AA0000}"/>
    <cellStyle name="Normal 8 2 3 2 3 2 3" xfId="51135" xr:uid="{00000000-0005-0000-0000-0000A2AA0000}"/>
    <cellStyle name="Normal 8 2 3 2 3 3" xfId="19863" xr:uid="{00000000-0005-0000-0000-0000A3AA0000}"/>
    <cellStyle name="Normal 8 2 3 2 3 3 2" xfId="38823" xr:uid="{00000000-0005-0000-0000-0000A4AA0000}"/>
    <cellStyle name="Normal 8 2 3 2 3 3 3" xfId="57287" xr:uid="{00000000-0005-0000-0000-0000A5AA0000}"/>
    <cellStyle name="Normal 8 2 3 2 3 4" xfId="26518" xr:uid="{00000000-0005-0000-0000-0000A6AA0000}"/>
    <cellStyle name="Normal 8 2 3 2 3 5" xfId="44982" xr:uid="{00000000-0005-0000-0000-0000A7AA0000}"/>
    <cellStyle name="Normal 8 2 3 2 4" xfId="10645" xr:uid="{00000000-0005-0000-0000-0000A8AA0000}"/>
    <cellStyle name="Normal 8 2 3 2 4 2" xfId="29605" xr:uid="{00000000-0005-0000-0000-0000A9AA0000}"/>
    <cellStyle name="Normal 8 2 3 2 4 3" xfId="48069" xr:uid="{00000000-0005-0000-0000-0000AAAA0000}"/>
    <cellStyle name="Normal 8 2 3 2 5" xfId="16797" xr:uid="{00000000-0005-0000-0000-0000ABAA0000}"/>
    <cellStyle name="Normal 8 2 3 2 5 2" xfId="35757" xr:uid="{00000000-0005-0000-0000-0000ACAA0000}"/>
    <cellStyle name="Normal 8 2 3 2 5 3" xfId="54221" xr:uid="{00000000-0005-0000-0000-0000ADAA0000}"/>
    <cellStyle name="Normal 8 2 3 2 6" xfId="23452" xr:uid="{00000000-0005-0000-0000-0000AEAA0000}"/>
    <cellStyle name="Normal 8 2 3 2 7" xfId="41916" xr:uid="{00000000-0005-0000-0000-0000AFAA0000}"/>
    <cellStyle name="Normal 8 2 3 3" xfId="5186" xr:uid="{00000000-0005-0000-0000-0000B0AA0000}"/>
    <cellStyle name="Normal 8 2 3 3 2" xfId="8284" xr:uid="{00000000-0005-0000-0000-0000B1AA0000}"/>
    <cellStyle name="Normal 8 2 3 3 2 2" xfId="14476" xr:uid="{00000000-0005-0000-0000-0000B2AA0000}"/>
    <cellStyle name="Normal 8 2 3 3 2 2 2" xfId="33436" xr:uid="{00000000-0005-0000-0000-0000B3AA0000}"/>
    <cellStyle name="Normal 8 2 3 3 2 2 3" xfId="51900" xr:uid="{00000000-0005-0000-0000-0000B4AA0000}"/>
    <cellStyle name="Normal 8 2 3 3 2 3" xfId="20628" xr:uid="{00000000-0005-0000-0000-0000B5AA0000}"/>
    <cellStyle name="Normal 8 2 3 3 2 3 2" xfId="39588" xr:uid="{00000000-0005-0000-0000-0000B6AA0000}"/>
    <cellStyle name="Normal 8 2 3 3 2 3 3" xfId="58052" xr:uid="{00000000-0005-0000-0000-0000B7AA0000}"/>
    <cellStyle name="Normal 8 2 3 3 2 4" xfId="27283" xr:uid="{00000000-0005-0000-0000-0000B8AA0000}"/>
    <cellStyle name="Normal 8 2 3 3 2 5" xfId="45747" xr:uid="{00000000-0005-0000-0000-0000B9AA0000}"/>
    <cellStyle name="Normal 8 2 3 3 3" xfId="11410" xr:uid="{00000000-0005-0000-0000-0000BAAA0000}"/>
    <cellStyle name="Normal 8 2 3 3 3 2" xfId="30370" xr:uid="{00000000-0005-0000-0000-0000BBAA0000}"/>
    <cellStyle name="Normal 8 2 3 3 3 3" xfId="48834" xr:uid="{00000000-0005-0000-0000-0000BCAA0000}"/>
    <cellStyle name="Normal 8 2 3 3 4" xfId="17562" xr:uid="{00000000-0005-0000-0000-0000BDAA0000}"/>
    <cellStyle name="Normal 8 2 3 3 4 2" xfId="36522" xr:uid="{00000000-0005-0000-0000-0000BEAA0000}"/>
    <cellStyle name="Normal 8 2 3 3 4 3" xfId="54986" xr:uid="{00000000-0005-0000-0000-0000BFAA0000}"/>
    <cellStyle name="Normal 8 2 3 3 5" xfId="24217" xr:uid="{00000000-0005-0000-0000-0000C0AA0000}"/>
    <cellStyle name="Normal 8 2 3 3 6" xfId="42681" xr:uid="{00000000-0005-0000-0000-0000C1AA0000}"/>
    <cellStyle name="Normal 8 2 3 4" xfId="6749" xr:uid="{00000000-0005-0000-0000-0000C2AA0000}"/>
    <cellStyle name="Normal 8 2 3 4 2" xfId="12942" xr:uid="{00000000-0005-0000-0000-0000C3AA0000}"/>
    <cellStyle name="Normal 8 2 3 4 2 2" xfId="31902" xr:uid="{00000000-0005-0000-0000-0000C4AA0000}"/>
    <cellStyle name="Normal 8 2 3 4 2 3" xfId="50366" xr:uid="{00000000-0005-0000-0000-0000C5AA0000}"/>
    <cellStyle name="Normal 8 2 3 4 3" xfId="19094" xr:uid="{00000000-0005-0000-0000-0000C6AA0000}"/>
    <cellStyle name="Normal 8 2 3 4 3 2" xfId="38054" xr:uid="{00000000-0005-0000-0000-0000C7AA0000}"/>
    <cellStyle name="Normal 8 2 3 4 3 3" xfId="56518" xr:uid="{00000000-0005-0000-0000-0000C8AA0000}"/>
    <cellStyle name="Normal 8 2 3 4 4" xfId="25749" xr:uid="{00000000-0005-0000-0000-0000C9AA0000}"/>
    <cellStyle name="Normal 8 2 3 4 5" xfId="44213" xr:uid="{00000000-0005-0000-0000-0000CAAA0000}"/>
    <cellStyle name="Normal 8 2 3 5" xfId="9876" xr:uid="{00000000-0005-0000-0000-0000CBAA0000}"/>
    <cellStyle name="Normal 8 2 3 5 2" xfId="28836" xr:uid="{00000000-0005-0000-0000-0000CCAA0000}"/>
    <cellStyle name="Normal 8 2 3 5 3" xfId="47300" xr:uid="{00000000-0005-0000-0000-0000CDAA0000}"/>
    <cellStyle name="Normal 8 2 3 6" xfId="16028" xr:uid="{00000000-0005-0000-0000-0000CEAA0000}"/>
    <cellStyle name="Normal 8 2 3 6 2" xfId="34988" xr:uid="{00000000-0005-0000-0000-0000CFAA0000}"/>
    <cellStyle name="Normal 8 2 3 6 3" xfId="53452" xr:uid="{00000000-0005-0000-0000-0000D0AA0000}"/>
    <cellStyle name="Normal 8 2 3 7" xfId="22107" xr:uid="{00000000-0005-0000-0000-0000D1AA0000}"/>
    <cellStyle name="Normal 8 2 3 8" xfId="22683" xr:uid="{00000000-0005-0000-0000-0000D2AA0000}"/>
    <cellStyle name="Normal 8 2 3 9" xfId="41147" xr:uid="{00000000-0005-0000-0000-0000D3AA0000}"/>
    <cellStyle name="Normal 8 2 4" xfId="332" xr:uid="{00000000-0005-0000-0000-0000D4AA0000}"/>
    <cellStyle name="Normal 8 2 4 2" xfId="4349" xr:uid="{00000000-0005-0000-0000-0000D5AA0000}"/>
    <cellStyle name="Normal 8 2 4 2 2" xfId="5969" xr:uid="{00000000-0005-0000-0000-0000D6AA0000}"/>
    <cellStyle name="Normal 8 2 4 2 2 2" xfId="9054" xr:uid="{00000000-0005-0000-0000-0000D7AA0000}"/>
    <cellStyle name="Normal 8 2 4 2 2 2 2" xfId="15246" xr:uid="{00000000-0005-0000-0000-0000D8AA0000}"/>
    <cellStyle name="Normal 8 2 4 2 2 2 2 2" xfId="34206" xr:uid="{00000000-0005-0000-0000-0000D9AA0000}"/>
    <cellStyle name="Normal 8 2 4 2 2 2 2 3" xfId="52670" xr:uid="{00000000-0005-0000-0000-0000DAAA0000}"/>
    <cellStyle name="Normal 8 2 4 2 2 2 3" xfId="21398" xr:uid="{00000000-0005-0000-0000-0000DBAA0000}"/>
    <cellStyle name="Normal 8 2 4 2 2 2 3 2" xfId="40358" xr:uid="{00000000-0005-0000-0000-0000DCAA0000}"/>
    <cellStyle name="Normal 8 2 4 2 2 2 3 3" xfId="58822" xr:uid="{00000000-0005-0000-0000-0000DDAA0000}"/>
    <cellStyle name="Normal 8 2 4 2 2 2 4" xfId="28053" xr:uid="{00000000-0005-0000-0000-0000DEAA0000}"/>
    <cellStyle name="Normal 8 2 4 2 2 2 5" xfId="46517" xr:uid="{00000000-0005-0000-0000-0000DFAA0000}"/>
    <cellStyle name="Normal 8 2 4 2 2 3" xfId="12180" xr:uid="{00000000-0005-0000-0000-0000E0AA0000}"/>
    <cellStyle name="Normal 8 2 4 2 2 3 2" xfId="31140" xr:uid="{00000000-0005-0000-0000-0000E1AA0000}"/>
    <cellStyle name="Normal 8 2 4 2 2 3 3" xfId="49604" xr:uid="{00000000-0005-0000-0000-0000E2AA0000}"/>
    <cellStyle name="Normal 8 2 4 2 2 4" xfId="18332" xr:uid="{00000000-0005-0000-0000-0000E3AA0000}"/>
    <cellStyle name="Normal 8 2 4 2 2 4 2" xfId="37292" xr:uid="{00000000-0005-0000-0000-0000E4AA0000}"/>
    <cellStyle name="Normal 8 2 4 2 2 4 3" xfId="55756" xr:uid="{00000000-0005-0000-0000-0000E5AA0000}"/>
    <cellStyle name="Normal 8 2 4 2 2 5" xfId="24987" xr:uid="{00000000-0005-0000-0000-0000E6AA0000}"/>
    <cellStyle name="Normal 8 2 4 2 2 6" xfId="43451" xr:uid="{00000000-0005-0000-0000-0000E7AA0000}"/>
    <cellStyle name="Normal 8 2 4 2 3" xfId="7519" xr:uid="{00000000-0005-0000-0000-0000E8AA0000}"/>
    <cellStyle name="Normal 8 2 4 2 3 2" xfId="13712" xr:uid="{00000000-0005-0000-0000-0000E9AA0000}"/>
    <cellStyle name="Normal 8 2 4 2 3 2 2" xfId="32672" xr:uid="{00000000-0005-0000-0000-0000EAAA0000}"/>
    <cellStyle name="Normal 8 2 4 2 3 2 3" xfId="51136" xr:uid="{00000000-0005-0000-0000-0000EBAA0000}"/>
    <cellStyle name="Normal 8 2 4 2 3 3" xfId="19864" xr:uid="{00000000-0005-0000-0000-0000ECAA0000}"/>
    <cellStyle name="Normal 8 2 4 2 3 3 2" xfId="38824" xr:uid="{00000000-0005-0000-0000-0000EDAA0000}"/>
    <cellStyle name="Normal 8 2 4 2 3 3 3" xfId="57288" xr:uid="{00000000-0005-0000-0000-0000EEAA0000}"/>
    <cellStyle name="Normal 8 2 4 2 3 4" xfId="26519" xr:uid="{00000000-0005-0000-0000-0000EFAA0000}"/>
    <cellStyle name="Normal 8 2 4 2 3 5" xfId="44983" xr:uid="{00000000-0005-0000-0000-0000F0AA0000}"/>
    <cellStyle name="Normal 8 2 4 2 4" xfId="10646" xr:uid="{00000000-0005-0000-0000-0000F1AA0000}"/>
    <cellStyle name="Normal 8 2 4 2 4 2" xfId="29606" xr:uid="{00000000-0005-0000-0000-0000F2AA0000}"/>
    <cellStyle name="Normal 8 2 4 2 4 3" xfId="48070" xr:uid="{00000000-0005-0000-0000-0000F3AA0000}"/>
    <cellStyle name="Normal 8 2 4 2 5" xfId="16798" xr:uid="{00000000-0005-0000-0000-0000F4AA0000}"/>
    <cellStyle name="Normal 8 2 4 2 5 2" xfId="35758" xr:uid="{00000000-0005-0000-0000-0000F5AA0000}"/>
    <cellStyle name="Normal 8 2 4 2 5 3" xfId="54222" xr:uid="{00000000-0005-0000-0000-0000F6AA0000}"/>
    <cellStyle name="Normal 8 2 4 2 6" xfId="23453" xr:uid="{00000000-0005-0000-0000-0000F7AA0000}"/>
    <cellStyle name="Normal 8 2 4 2 7" xfId="41917" xr:uid="{00000000-0005-0000-0000-0000F8AA0000}"/>
    <cellStyle name="Normal 8 2 4 3" xfId="5187" xr:uid="{00000000-0005-0000-0000-0000F9AA0000}"/>
    <cellStyle name="Normal 8 2 4 3 2" xfId="8285" xr:uid="{00000000-0005-0000-0000-0000FAAA0000}"/>
    <cellStyle name="Normal 8 2 4 3 2 2" xfId="14477" xr:uid="{00000000-0005-0000-0000-0000FBAA0000}"/>
    <cellStyle name="Normal 8 2 4 3 2 2 2" xfId="33437" xr:uid="{00000000-0005-0000-0000-0000FCAA0000}"/>
    <cellStyle name="Normal 8 2 4 3 2 2 3" xfId="51901" xr:uid="{00000000-0005-0000-0000-0000FDAA0000}"/>
    <cellStyle name="Normal 8 2 4 3 2 3" xfId="20629" xr:uid="{00000000-0005-0000-0000-0000FEAA0000}"/>
    <cellStyle name="Normal 8 2 4 3 2 3 2" xfId="39589" xr:uid="{00000000-0005-0000-0000-0000FFAA0000}"/>
    <cellStyle name="Normal 8 2 4 3 2 3 3" xfId="58053" xr:uid="{00000000-0005-0000-0000-000000AB0000}"/>
    <cellStyle name="Normal 8 2 4 3 2 4" xfId="27284" xr:uid="{00000000-0005-0000-0000-000001AB0000}"/>
    <cellStyle name="Normal 8 2 4 3 2 5" xfId="45748" xr:uid="{00000000-0005-0000-0000-000002AB0000}"/>
    <cellStyle name="Normal 8 2 4 3 3" xfId="11411" xr:uid="{00000000-0005-0000-0000-000003AB0000}"/>
    <cellStyle name="Normal 8 2 4 3 3 2" xfId="30371" xr:uid="{00000000-0005-0000-0000-000004AB0000}"/>
    <cellStyle name="Normal 8 2 4 3 3 3" xfId="48835" xr:uid="{00000000-0005-0000-0000-000005AB0000}"/>
    <cellStyle name="Normal 8 2 4 3 4" xfId="17563" xr:uid="{00000000-0005-0000-0000-000006AB0000}"/>
    <cellStyle name="Normal 8 2 4 3 4 2" xfId="36523" xr:uid="{00000000-0005-0000-0000-000007AB0000}"/>
    <cellStyle name="Normal 8 2 4 3 4 3" xfId="54987" xr:uid="{00000000-0005-0000-0000-000008AB0000}"/>
    <cellStyle name="Normal 8 2 4 3 5" xfId="24218" xr:uid="{00000000-0005-0000-0000-000009AB0000}"/>
    <cellStyle name="Normal 8 2 4 3 6" xfId="42682" xr:uid="{00000000-0005-0000-0000-00000AAB0000}"/>
    <cellStyle name="Normal 8 2 4 4" xfId="6750" xr:uid="{00000000-0005-0000-0000-00000BAB0000}"/>
    <cellStyle name="Normal 8 2 4 4 2" xfId="12943" xr:uid="{00000000-0005-0000-0000-00000CAB0000}"/>
    <cellStyle name="Normal 8 2 4 4 2 2" xfId="31903" xr:uid="{00000000-0005-0000-0000-00000DAB0000}"/>
    <cellStyle name="Normal 8 2 4 4 2 3" xfId="50367" xr:uid="{00000000-0005-0000-0000-00000EAB0000}"/>
    <cellStyle name="Normal 8 2 4 4 3" xfId="19095" xr:uid="{00000000-0005-0000-0000-00000FAB0000}"/>
    <cellStyle name="Normal 8 2 4 4 3 2" xfId="38055" xr:uid="{00000000-0005-0000-0000-000010AB0000}"/>
    <cellStyle name="Normal 8 2 4 4 3 3" xfId="56519" xr:uid="{00000000-0005-0000-0000-000011AB0000}"/>
    <cellStyle name="Normal 8 2 4 4 4" xfId="25750" xr:uid="{00000000-0005-0000-0000-000012AB0000}"/>
    <cellStyle name="Normal 8 2 4 4 5" xfId="44214" xr:uid="{00000000-0005-0000-0000-000013AB0000}"/>
    <cellStyle name="Normal 8 2 4 5" xfId="9877" xr:uid="{00000000-0005-0000-0000-000014AB0000}"/>
    <cellStyle name="Normal 8 2 4 5 2" xfId="28837" xr:uid="{00000000-0005-0000-0000-000015AB0000}"/>
    <cellStyle name="Normal 8 2 4 5 3" xfId="47301" xr:uid="{00000000-0005-0000-0000-000016AB0000}"/>
    <cellStyle name="Normal 8 2 4 6" xfId="16029" xr:uid="{00000000-0005-0000-0000-000017AB0000}"/>
    <cellStyle name="Normal 8 2 4 6 2" xfId="34989" xr:uid="{00000000-0005-0000-0000-000018AB0000}"/>
    <cellStyle name="Normal 8 2 4 6 3" xfId="53453" xr:uid="{00000000-0005-0000-0000-000019AB0000}"/>
    <cellStyle name="Normal 8 2 4 7" xfId="22684" xr:uid="{00000000-0005-0000-0000-00001AAB0000}"/>
    <cellStyle name="Normal 8 2 4 8" xfId="41148" xr:uid="{00000000-0005-0000-0000-00001BAB0000}"/>
    <cellStyle name="Normal 8 2 5" xfId="3212" xr:uid="{00000000-0005-0000-0000-00001CAB0000}"/>
    <cellStyle name="Normal 8 2 5 2" xfId="4350" xr:uid="{00000000-0005-0000-0000-00001DAB0000}"/>
    <cellStyle name="Normal 8 2 5 2 2" xfId="5970" xr:uid="{00000000-0005-0000-0000-00001EAB0000}"/>
    <cellStyle name="Normal 8 2 5 2 2 2" xfId="9055" xr:uid="{00000000-0005-0000-0000-00001FAB0000}"/>
    <cellStyle name="Normal 8 2 5 2 2 2 2" xfId="15247" xr:uid="{00000000-0005-0000-0000-000020AB0000}"/>
    <cellStyle name="Normal 8 2 5 2 2 2 2 2" xfId="34207" xr:uid="{00000000-0005-0000-0000-000021AB0000}"/>
    <cellStyle name="Normal 8 2 5 2 2 2 2 3" xfId="52671" xr:uid="{00000000-0005-0000-0000-000022AB0000}"/>
    <cellStyle name="Normal 8 2 5 2 2 2 3" xfId="21399" xr:uid="{00000000-0005-0000-0000-000023AB0000}"/>
    <cellStyle name="Normal 8 2 5 2 2 2 3 2" xfId="40359" xr:uid="{00000000-0005-0000-0000-000024AB0000}"/>
    <cellStyle name="Normal 8 2 5 2 2 2 3 3" xfId="58823" xr:uid="{00000000-0005-0000-0000-000025AB0000}"/>
    <cellStyle name="Normal 8 2 5 2 2 2 4" xfId="28054" xr:uid="{00000000-0005-0000-0000-000026AB0000}"/>
    <cellStyle name="Normal 8 2 5 2 2 2 5" xfId="46518" xr:uid="{00000000-0005-0000-0000-000027AB0000}"/>
    <cellStyle name="Normal 8 2 5 2 2 3" xfId="12181" xr:uid="{00000000-0005-0000-0000-000028AB0000}"/>
    <cellStyle name="Normal 8 2 5 2 2 3 2" xfId="31141" xr:uid="{00000000-0005-0000-0000-000029AB0000}"/>
    <cellStyle name="Normal 8 2 5 2 2 3 3" xfId="49605" xr:uid="{00000000-0005-0000-0000-00002AAB0000}"/>
    <cellStyle name="Normal 8 2 5 2 2 4" xfId="18333" xr:uid="{00000000-0005-0000-0000-00002BAB0000}"/>
    <cellStyle name="Normal 8 2 5 2 2 4 2" xfId="37293" xr:uid="{00000000-0005-0000-0000-00002CAB0000}"/>
    <cellStyle name="Normal 8 2 5 2 2 4 3" xfId="55757" xr:uid="{00000000-0005-0000-0000-00002DAB0000}"/>
    <cellStyle name="Normal 8 2 5 2 2 5" xfId="24988" xr:uid="{00000000-0005-0000-0000-00002EAB0000}"/>
    <cellStyle name="Normal 8 2 5 2 2 6" xfId="43452" xr:uid="{00000000-0005-0000-0000-00002FAB0000}"/>
    <cellStyle name="Normal 8 2 5 2 3" xfId="7520" xr:uid="{00000000-0005-0000-0000-000030AB0000}"/>
    <cellStyle name="Normal 8 2 5 2 3 2" xfId="13713" xr:uid="{00000000-0005-0000-0000-000031AB0000}"/>
    <cellStyle name="Normal 8 2 5 2 3 2 2" xfId="32673" xr:uid="{00000000-0005-0000-0000-000032AB0000}"/>
    <cellStyle name="Normal 8 2 5 2 3 2 3" xfId="51137" xr:uid="{00000000-0005-0000-0000-000033AB0000}"/>
    <cellStyle name="Normal 8 2 5 2 3 3" xfId="19865" xr:uid="{00000000-0005-0000-0000-000034AB0000}"/>
    <cellStyle name="Normal 8 2 5 2 3 3 2" xfId="38825" xr:uid="{00000000-0005-0000-0000-000035AB0000}"/>
    <cellStyle name="Normal 8 2 5 2 3 3 3" xfId="57289" xr:uid="{00000000-0005-0000-0000-000036AB0000}"/>
    <cellStyle name="Normal 8 2 5 2 3 4" xfId="26520" xr:uid="{00000000-0005-0000-0000-000037AB0000}"/>
    <cellStyle name="Normal 8 2 5 2 3 5" xfId="44984" xr:uid="{00000000-0005-0000-0000-000038AB0000}"/>
    <cellStyle name="Normal 8 2 5 2 4" xfId="10647" xr:uid="{00000000-0005-0000-0000-000039AB0000}"/>
    <cellStyle name="Normal 8 2 5 2 4 2" xfId="29607" xr:uid="{00000000-0005-0000-0000-00003AAB0000}"/>
    <cellStyle name="Normal 8 2 5 2 4 3" xfId="48071" xr:uid="{00000000-0005-0000-0000-00003BAB0000}"/>
    <cellStyle name="Normal 8 2 5 2 5" xfId="16799" xr:uid="{00000000-0005-0000-0000-00003CAB0000}"/>
    <cellStyle name="Normal 8 2 5 2 5 2" xfId="35759" xr:uid="{00000000-0005-0000-0000-00003DAB0000}"/>
    <cellStyle name="Normal 8 2 5 2 5 3" xfId="54223" xr:uid="{00000000-0005-0000-0000-00003EAB0000}"/>
    <cellStyle name="Normal 8 2 5 2 6" xfId="23454" xr:uid="{00000000-0005-0000-0000-00003FAB0000}"/>
    <cellStyle name="Normal 8 2 5 2 7" xfId="41918" xr:uid="{00000000-0005-0000-0000-000040AB0000}"/>
    <cellStyle name="Normal 8 2 5 3" xfId="5188" xr:uid="{00000000-0005-0000-0000-000041AB0000}"/>
    <cellStyle name="Normal 8 2 5 3 2" xfId="8286" xr:uid="{00000000-0005-0000-0000-000042AB0000}"/>
    <cellStyle name="Normal 8 2 5 3 2 2" xfId="14478" xr:uid="{00000000-0005-0000-0000-000043AB0000}"/>
    <cellStyle name="Normal 8 2 5 3 2 2 2" xfId="33438" xr:uid="{00000000-0005-0000-0000-000044AB0000}"/>
    <cellStyle name="Normal 8 2 5 3 2 2 3" xfId="51902" xr:uid="{00000000-0005-0000-0000-000045AB0000}"/>
    <cellStyle name="Normal 8 2 5 3 2 3" xfId="20630" xr:uid="{00000000-0005-0000-0000-000046AB0000}"/>
    <cellStyle name="Normal 8 2 5 3 2 3 2" xfId="39590" xr:uid="{00000000-0005-0000-0000-000047AB0000}"/>
    <cellStyle name="Normal 8 2 5 3 2 3 3" xfId="58054" xr:uid="{00000000-0005-0000-0000-000048AB0000}"/>
    <cellStyle name="Normal 8 2 5 3 2 4" xfId="27285" xr:uid="{00000000-0005-0000-0000-000049AB0000}"/>
    <cellStyle name="Normal 8 2 5 3 2 5" xfId="45749" xr:uid="{00000000-0005-0000-0000-00004AAB0000}"/>
    <cellStyle name="Normal 8 2 5 3 3" xfId="11412" xr:uid="{00000000-0005-0000-0000-00004BAB0000}"/>
    <cellStyle name="Normal 8 2 5 3 3 2" xfId="30372" xr:uid="{00000000-0005-0000-0000-00004CAB0000}"/>
    <cellStyle name="Normal 8 2 5 3 3 3" xfId="48836" xr:uid="{00000000-0005-0000-0000-00004DAB0000}"/>
    <cellStyle name="Normal 8 2 5 3 4" xfId="17564" xr:uid="{00000000-0005-0000-0000-00004EAB0000}"/>
    <cellStyle name="Normal 8 2 5 3 4 2" xfId="36524" xr:uid="{00000000-0005-0000-0000-00004FAB0000}"/>
    <cellStyle name="Normal 8 2 5 3 4 3" xfId="54988" xr:uid="{00000000-0005-0000-0000-000050AB0000}"/>
    <cellStyle name="Normal 8 2 5 3 5" xfId="24219" xr:uid="{00000000-0005-0000-0000-000051AB0000}"/>
    <cellStyle name="Normal 8 2 5 3 6" xfId="42683" xr:uid="{00000000-0005-0000-0000-000052AB0000}"/>
    <cellStyle name="Normal 8 2 5 4" xfId="6751" xr:uid="{00000000-0005-0000-0000-000053AB0000}"/>
    <cellStyle name="Normal 8 2 5 4 2" xfId="12944" xr:uid="{00000000-0005-0000-0000-000054AB0000}"/>
    <cellStyle name="Normal 8 2 5 4 2 2" xfId="31904" xr:uid="{00000000-0005-0000-0000-000055AB0000}"/>
    <cellStyle name="Normal 8 2 5 4 2 3" xfId="50368" xr:uid="{00000000-0005-0000-0000-000056AB0000}"/>
    <cellStyle name="Normal 8 2 5 4 3" xfId="19096" xr:uid="{00000000-0005-0000-0000-000057AB0000}"/>
    <cellStyle name="Normal 8 2 5 4 3 2" xfId="38056" xr:uid="{00000000-0005-0000-0000-000058AB0000}"/>
    <cellStyle name="Normal 8 2 5 4 3 3" xfId="56520" xr:uid="{00000000-0005-0000-0000-000059AB0000}"/>
    <cellStyle name="Normal 8 2 5 4 4" xfId="25751" xr:uid="{00000000-0005-0000-0000-00005AAB0000}"/>
    <cellStyle name="Normal 8 2 5 4 5" xfId="44215" xr:uid="{00000000-0005-0000-0000-00005BAB0000}"/>
    <cellStyle name="Normal 8 2 5 5" xfId="9878" xr:uid="{00000000-0005-0000-0000-00005CAB0000}"/>
    <cellStyle name="Normal 8 2 5 5 2" xfId="28838" xr:uid="{00000000-0005-0000-0000-00005DAB0000}"/>
    <cellStyle name="Normal 8 2 5 5 3" xfId="47302" xr:uid="{00000000-0005-0000-0000-00005EAB0000}"/>
    <cellStyle name="Normal 8 2 5 6" xfId="16030" xr:uid="{00000000-0005-0000-0000-00005FAB0000}"/>
    <cellStyle name="Normal 8 2 5 6 2" xfId="34990" xr:uid="{00000000-0005-0000-0000-000060AB0000}"/>
    <cellStyle name="Normal 8 2 5 6 3" xfId="53454" xr:uid="{00000000-0005-0000-0000-000061AB0000}"/>
    <cellStyle name="Normal 8 2 5 7" xfId="22685" xr:uid="{00000000-0005-0000-0000-000062AB0000}"/>
    <cellStyle name="Normal 8 2 5 8" xfId="41149" xr:uid="{00000000-0005-0000-0000-000063AB0000}"/>
    <cellStyle name="Normal 8 2 6" xfId="3211" xr:uid="{00000000-0005-0000-0000-000064AB0000}"/>
    <cellStyle name="Normal 8 2 6 2" xfId="4347" xr:uid="{00000000-0005-0000-0000-000065AB0000}"/>
    <cellStyle name="Normal 8 2 6 2 2" xfId="5966" xr:uid="{00000000-0005-0000-0000-000066AB0000}"/>
    <cellStyle name="Normal 8 2 6 2 2 2" xfId="9051" xr:uid="{00000000-0005-0000-0000-000067AB0000}"/>
    <cellStyle name="Normal 8 2 6 2 2 2 2" xfId="15243" xr:uid="{00000000-0005-0000-0000-000068AB0000}"/>
    <cellStyle name="Normal 8 2 6 2 2 2 2 2" xfId="34203" xr:uid="{00000000-0005-0000-0000-000069AB0000}"/>
    <cellStyle name="Normal 8 2 6 2 2 2 2 3" xfId="52667" xr:uid="{00000000-0005-0000-0000-00006AAB0000}"/>
    <cellStyle name="Normal 8 2 6 2 2 2 3" xfId="21395" xr:uid="{00000000-0005-0000-0000-00006BAB0000}"/>
    <cellStyle name="Normal 8 2 6 2 2 2 3 2" xfId="40355" xr:uid="{00000000-0005-0000-0000-00006CAB0000}"/>
    <cellStyle name="Normal 8 2 6 2 2 2 3 3" xfId="58819" xr:uid="{00000000-0005-0000-0000-00006DAB0000}"/>
    <cellStyle name="Normal 8 2 6 2 2 2 4" xfId="28050" xr:uid="{00000000-0005-0000-0000-00006EAB0000}"/>
    <cellStyle name="Normal 8 2 6 2 2 2 5" xfId="46514" xr:uid="{00000000-0005-0000-0000-00006FAB0000}"/>
    <cellStyle name="Normal 8 2 6 2 2 3" xfId="12177" xr:uid="{00000000-0005-0000-0000-000070AB0000}"/>
    <cellStyle name="Normal 8 2 6 2 2 3 2" xfId="31137" xr:uid="{00000000-0005-0000-0000-000071AB0000}"/>
    <cellStyle name="Normal 8 2 6 2 2 3 3" xfId="49601" xr:uid="{00000000-0005-0000-0000-000072AB0000}"/>
    <cellStyle name="Normal 8 2 6 2 2 4" xfId="18329" xr:uid="{00000000-0005-0000-0000-000073AB0000}"/>
    <cellStyle name="Normal 8 2 6 2 2 4 2" xfId="37289" xr:uid="{00000000-0005-0000-0000-000074AB0000}"/>
    <cellStyle name="Normal 8 2 6 2 2 4 3" xfId="55753" xr:uid="{00000000-0005-0000-0000-000075AB0000}"/>
    <cellStyle name="Normal 8 2 6 2 2 5" xfId="24984" xr:uid="{00000000-0005-0000-0000-000076AB0000}"/>
    <cellStyle name="Normal 8 2 6 2 2 6" xfId="43448" xr:uid="{00000000-0005-0000-0000-000077AB0000}"/>
    <cellStyle name="Normal 8 2 6 2 3" xfId="7516" xr:uid="{00000000-0005-0000-0000-000078AB0000}"/>
    <cellStyle name="Normal 8 2 6 2 3 2" xfId="13709" xr:uid="{00000000-0005-0000-0000-000079AB0000}"/>
    <cellStyle name="Normal 8 2 6 2 3 2 2" xfId="32669" xr:uid="{00000000-0005-0000-0000-00007AAB0000}"/>
    <cellStyle name="Normal 8 2 6 2 3 2 3" xfId="51133" xr:uid="{00000000-0005-0000-0000-00007BAB0000}"/>
    <cellStyle name="Normal 8 2 6 2 3 3" xfId="19861" xr:uid="{00000000-0005-0000-0000-00007CAB0000}"/>
    <cellStyle name="Normal 8 2 6 2 3 3 2" xfId="38821" xr:uid="{00000000-0005-0000-0000-00007DAB0000}"/>
    <cellStyle name="Normal 8 2 6 2 3 3 3" xfId="57285" xr:uid="{00000000-0005-0000-0000-00007EAB0000}"/>
    <cellStyle name="Normal 8 2 6 2 3 4" xfId="26516" xr:uid="{00000000-0005-0000-0000-00007FAB0000}"/>
    <cellStyle name="Normal 8 2 6 2 3 5" xfId="44980" xr:uid="{00000000-0005-0000-0000-000080AB0000}"/>
    <cellStyle name="Normal 8 2 6 2 4" xfId="10643" xr:uid="{00000000-0005-0000-0000-000081AB0000}"/>
    <cellStyle name="Normal 8 2 6 2 4 2" xfId="29603" xr:uid="{00000000-0005-0000-0000-000082AB0000}"/>
    <cellStyle name="Normal 8 2 6 2 4 3" xfId="48067" xr:uid="{00000000-0005-0000-0000-000083AB0000}"/>
    <cellStyle name="Normal 8 2 6 2 5" xfId="16795" xr:uid="{00000000-0005-0000-0000-000084AB0000}"/>
    <cellStyle name="Normal 8 2 6 2 5 2" xfId="35755" xr:uid="{00000000-0005-0000-0000-000085AB0000}"/>
    <cellStyle name="Normal 8 2 6 2 5 3" xfId="54219" xr:uid="{00000000-0005-0000-0000-000086AB0000}"/>
    <cellStyle name="Normal 8 2 6 2 6" xfId="23450" xr:uid="{00000000-0005-0000-0000-000087AB0000}"/>
    <cellStyle name="Normal 8 2 6 2 7" xfId="41914" xr:uid="{00000000-0005-0000-0000-000088AB0000}"/>
    <cellStyle name="Normal 8 2 6 3" xfId="5184" xr:uid="{00000000-0005-0000-0000-000089AB0000}"/>
    <cellStyle name="Normal 8 2 6 3 2" xfId="8282" xr:uid="{00000000-0005-0000-0000-00008AAB0000}"/>
    <cellStyle name="Normal 8 2 6 3 2 2" xfId="14474" xr:uid="{00000000-0005-0000-0000-00008BAB0000}"/>
    <cellStyle name="Normal 8 2 6 3 2 2 2" xfId="33434" xr:uid="{00000000-0005-0000-0000-00008CAB0000}"/>
    <cellStyle name="Normal 8 2 6 3 2 2 3" xfId="51898" xr:uid="{00000000-0005-0000-0000-00008DAB0000}"/>
    <cellStyle name="Normal 8 2 6 3 2 3" xfId="20626" xr:uid="{00000000-0005-0000-0000-00008EAB0000}"/>
    <cellStyle name="Normal 8 2 6 3 2 3 2" xfId="39586" xr:uid="{00000000-0005-0000-0000-00008FAB0000}"/>
    <cellStyle name="Normal 8 2 6 3 2 3 3" xfId="58050" xr:uid="{00000000-0005-0000-0000-000090AB0000}"/>
    <cellStyle name="Normal 8 2 6 3 2 4" xfId="27281" xr:uid="{00000000-0005-0000-0000-000091AB0000}"/>
    <cellStyle name="Normal 8 2 6 3 2 5" xfId="45745" xr:uid="{00000000-0005-0000-0000-000092AB0000}"/>
    <cellStyle name="Normal 8 2 6 3 3" xfId="11408" xr:uid="{00000000-0005-0000-0000-000093AB0000}"/>
    <cellStyle name="Normal 8 2 6 3 3 2" xfId="30368" xr:uid="{00000000-0005-0000-0000-000094AB0000}"/>
    <cellStyle name="Normal 8 2 6 3 3 3" xfId="48832" xr:uid="{00000000-0005-0000-0000-000095AB0000}"/>
    <cellStyle name="Normal 8 2 6 3 4" xfId="17560" xr:uid="{00000000-0005-0000-0000-000096AB0000}"/>
    <cellStyle name="Normal 8 2 6 3 4 2" xfId="36520" xr:uid="{00000000-0005-0000-0000-000097AB0000}"/>
    <cellStyle name="Normal 8 2 6 3 4 3" xfId="54984" xr:uid="{00000000-0005-0000-0000-000098AB0000}"/>
    <cellStyle name="Normal 8 2 6 3 5" xfId="24215" xr:uid="{00000000-0005-0000-0000-000099AB0000}"/>
    <cellStyle name="Normal 8 2 6 3 6" xfId="42679" xr:uid="{00000000-0005-0000-0000-00009AAB0000}"/>
    <cellStyle name="Normal 8 2 6 4" xfId="6747" xr:uid="{00000000-0005-0000-0000-00009BAB0000}"/>
    <cellStyle name="Normal 8 2 6 4 2" xfId="12940" xr:uid="{00000000-0005-0000-0000-00009CAB0000}"/>
    <cellStyle name="Normal 8 2 6 4 2 2" xfId="31900" xr:uid="{00000000-0005-0000-0000-00009DAB0000}"/>
    <cellStyle name="Normal 8 2 6 4 2 3" xfId="50364" xr:uid="{00000000-0005-0000-0000-00009EAB0000}"/>
    <cellStyle name="Normal 8 2 6 4 3" xfId="19092" xr:uid="{00000000-0005-0000-0000-00009FAB0000}"/>
    <cellStyle name="Normal 8 2 6 4 3 2" xfId="38052" xr:uid="{00000000-0005-0000-0000-0000A0AB0000}"/>
    <cellStyle name="Normal 8 2 6 4 3 3" xfId="56516" xr:uid="{00000000-0005-0000-0000-0000A1AB0000}"/>
    <cellStyle name="Normal 8 2 6 4 4" xfId="25747" xr:uid="{00000000-0005-0000-0000-0000A2AB0000}"/>
    <cellStyle name="Normal 8 2 6 4 5" xfId="44211" xr:uid="{00000000-0005-0000-0000-0000A3AB0000}"/>
    <cellStyle name="Normal 8 2 6 5" xfId="9874" xr:uid="{00000000-0005-0000-0000-0000A4AB0000}"/>
    <cellStyle name="Normal 8 2 6 5 2" xfId="28834" xr:uid="{00000000-0005-0000-0000-0000A5AB0000}"/>
    <cellStyle name="Normal 8 2 6 5 3" xfId="47298" xr:uid="{00000000-0005-0000-0000-0000A6AB0000}"/>
    <cellStyle name="Normal 8 2 6 6" xfId="16026" xr:uid="{00000000-0005-0000-0000-0000A7AB0000}"/>
    <cellStyle name="Normal 8 2 6 6 2" xfId="34986" xr:uid="{00000000-0005-0000-0000-0000A8AB0000}"/>
    <cellStyle name="Normal 8 2 6 6 3" xfId="53450" xr:uid="{00000000-0005-0000-0000-0000A9AB0000}"/>
    <cellStyle name="Normal 8 2 6 7" xfId="22681" xr:uid="{00000000-0005-0000-0000-0000AAAB0000}"/>
    <cellStyle name="Normal 8 2 6 8" xfId="41145" xr:uid="{00000000-0005-0000-0000-0000ABAB0000}"/>
    <cellStyle name="Normal 8 2 7" xfId="3829" xr:uid="{00000000-0005-0000-0000-0000ACAB0000}"/>
    <cellStyle name="Normal 8 2 7 2" xfId="5418" xr:uid="{00000000-0005-0000-0000-0000ADAB0000}"/>
    <cellStyle name="Normal 8 2 7 2 2" xfId="8503" xr:uid="{00000000-0005-0000-0000-0000AEAB0000}"/>
    <cellStyle name="Normal 8 2 7 2 2 2" xfId="14695" xr:uid="{00000000-0005-0000-0000-0000AFAB0000}"/>
    <cellStyle name="Normal 8 2 7 2 2 2 2" xfId="33655" xr:uid="{00000000-0005-0000-0000-0000B0AB0000}"/>
    <cellStyle name="Normal 8 2 7 2 2 2 3" xfId="52119" xr:uid="{00000000-0005-0000-0000-0000B1AB0000}"/>
    <cellStyle name="Normal 8 2 7 2 2 3" xfId="20847" xr:uid="{00000000-0005-0000-0000-0000B2AB0000}"/>
    <cellStyle name="Normal 8 2 7 2 2 3 2" xfId="39807" xr:uid="{00000000-0005-0000-0000-0000B3AB0000}"/>
    <cellStyle name="Normal 8 2 7 2 2 3 3" xfId="58271" xr:uid="{00000000-0005-0000-0000-0000B4AB0000}"/>
    <cellStyle name="Normal 8 2 7 2 2 4" xfId="27502" xr:uid="{00000000-0005-0000-0000-0000B5AB0000}"/>
    <cellStyle name="Normal 8 2 7 2 2 5" xfId="45966" xr:uid="{00000000-0005-0000-0000-0000B6AB0000}"/>
    <cellStyle name="Normal 8 2 7 2 3" xfId="11629" xr:uid="{00000000-0005-0000-0000-0000B7AB0000}"/>
    <cellStyle name="Normal 8 2 7 2 3 2" xfId="30589" xr:uid="{00000000-0005-0000-0000-0000B8AB0000}"/>
    <cellStyle name="Normal 8 2 7 2 3 3" xfId="49053" xr:uid="{00000000-0005-0000-0000-0000B9AB0000}"/>
    <cellStyle name="Normal 8 2 7 2 4" xfId="17781" xr:uid="{00000000-0005-0000-0000-0000BAAB0000}"/>
    <cellStyle name="Normal 8 2 7 2 4 2" xfId="36741" xr:uid="{00000000-0005-0000-0000-0000BBAB0000}"/>
    <cellStyle name="Normal 8 2 7 2 4 3" xfId="55205" xr:uid="{00000000-0005-0000-0000-0000BCAB0000}"/>
    <cellStyle name="Normal 8 2 7 2 5" xfId="24436" xr:uid="{00000000-0005-0000-0000-0000BDAB0000}"/>
    <cellStyle name="Normal 8 2 7 2 6" xfId="42900" xr:uid="{00000000-0005-0000-0000-0000BEAB0000}"/>
    <cellStyle name="Normal 8 2 7 3" xfId="6968" xr:uid="{00000000-0005-0000-0000-0000BFAB0000}"/>
    <cellStyle name="Normal 8 2 7 3 2" xfId="13161" xr:uid="{00000000-0005-0000-0000-0000C0AB0000}"/>
    <cellStyle name="Normal 8 2 7 3 2 2" xfId="32121" xr:uid="{00000000-0005-0000-0000-0000C1AB0000}"/>
    <cellStyle name="Normal 8 2 7 3 2 3" xfId="50585" xr:uid="{00000000-0005-0000-0000-0000C2AB0000}"/>
    <cellStyle name="Normal 8 2 7 3 3" xfId="19313" xr:uid="{00000000-0005-0000-0000-0000C3AB0000}"/>
    <cellStyle name="Normal 8 2 7 3 3 2" xfId="38273" xr:uid="{00000000-0005-0000-0000-0000C4AB0000}"/>
    <cellStyle name="Normal 8 2 7 3 3 3" xfId="56737" xr:uid="{00000000-0005-0000-0000-0000C5AB0000}"/>
    <cellStyle name="Normal 8 2 7 3 4" xfId="25968" xr:uid="{00000000-0005-0000-0000-0000C6AB0000}"/>
    <cellStyle name="Normal 8 2 7 3 5" xfId="44432" xr:uid="{00000000-0005-0000-0000-0000C7AB0000}"/>
    <cellStyle name="Normal 8 2 7 4" xfId="10095" xr:uid="{00000000-0005-0000-0000-0000C8AB0000}"/>
    <cellStyle name="Normal 8 2 7 4 2" xfId="29055" xr:uid="{00000000-0005-0000-0000-0000C9AB0000}"/>
    <cellStyle name="Normal 8 2 7 4 3" xfId="47519" xr:uid="{00000000-0005-0000-0000-0000CAAB0000}"/>
    <cellStyle name="Normal 8 2 7 5" xfId="16247" xr:uid="{00000000-0005-0000-0000-0000CBAB0000}"/>
    <cellStyle name="Normal 8 2 7 5 2" xfId="35207" xr:uid="{00000000-0005-0000-0000-0000CCAB0000}"/>
    <cellStyle name="Normal 8 2 7 5 3" xfId="53671" xr:uid="{00000000-0005-0000-0000-0000CDAB0000}"/>
    <cellStyle name="Normal 8 2 7 6" xfId="22902" xr:uid="{00000000-0005-0000-0000-0000CEAB0000}"/>
    <cellStyle name="Normal 8 2 7 7" xfId="41366" xr:uid="{00000000-0005-0000-0000-0000CFAB0000}"/>
    <cellStyle name="Normal 8 2 8" xfId="4632" xr:uid="{00000000-0005-0000-0000-0000D0AB0000}"/>
    <cellStyle name="Normal 8 2 8 2" xfId="7734" xr:uid="{00000000-0005-0000-0000-0000D1AB0000}"/>
    <cellStyle name="Normal 8 2 8 2 2" xfId="13926" xr:uid="{00000000-0005-0000-0000-0000D2AB0000}"/>
    <cellStyle name="Normal 8 2 8 2 2 2" xfId="32886" xr:uid="{00000000-0005-0000-0000-0000D3AB0000}"/>
    <cellStyle name="Normal 8 2 8 2 2 3" xfId="51350" xr:uid="{00000000-0005-0000-0000-0000D4AB0000}"/>
    <cellStyle name="Normal 8 2 8 2 3" xfId="20078" xr:uid="{00000000-0005-0000-0000-0000D5AB0000}"/>
    <cellStyle name="Normal 8 2 8 2 3 2" xfId="39038" xr:uid="{00000000-0005-0000-0000-0000D6AB0000}"/>
    <cellStyle name="Normal 8 2 8 2 3 3" xfId="57502" xr:uid="{00000000-0005-0000-0000-0000D7AB0000}"/>
    <cellStyle name="Normal 8 2 8 2 4" xfId="26733" xr:uid="{00000000-0005-0000-0000-0000D8AB0000}"/>
    <cellStyle name="Normal 8 2 8 2 5" xfId="45197" xr:uid="{00000000-0005-0000-0000-0000D9AB0000}"/>
    <cellStyle name="Normal 8 2 8 3" xfId="10860" xr:uid="{00000000-0005-0000-0000-0000DAAB0000}"/>
    <cellStyle name="Normal 8 2 8 3 2" xfId="29820" xr:uid="{00000000-0005-0000-0000-0000DBAB0000}"/>
    <cellStyle name="Normal 8 2 8 3 3" xfId="48284" xr:uid="{00000000-0005-0000-0000-0000DCAB0000}"/>
    <cellStyle name="Normal 8 2 8 4" xfId="17012" xr:uid="{00000000-0005-0000-0000-0000DDAB0000}"/>
    <cellStyle name="Normal 8 2 8 4 2" xfId="35972" xr:uid="{00000000-0005-0000-0000-0000DEAB0000}"/>
    <cellStyle name="Normal 8 2 8 4 3" xfId="54436" xr:uid="{00000000-0005-0000-0000-0000DFAB0000}"/>
    <cellStyle name="Normal 8 2 8 5" xfId="23667" xr:uid="{00000000-0005-0000-0000-0000E0AB0000}"/>
    <cellStyle name="Normal 8 2 8 6" xfId="42131" xr:uid="{00000000-0005-0000-0000-0000E1AB0000}"/>
    <cellStyle name="Normal 8 2 9" xfId="6199" xr:uid="{00000000-0005-0000-0000-0000E2AB0000}"/>
    <cellStyle name="Normal 8 2 9 2" xfId="12392" xr:uid="{00000000-0005-0000-0000-0000E3AB0000}"/>
    <cellStyle name="Normal 8 2 9 2 2" xfId="31352" xr:uid="{00000000-0005-0000-0000-0000E4AB0000}"/>
    <cellStyle name="Normal 8 2 9 2 3" xfId="49816" xr:uid="{00000000-0005-0000-0000-0000E5AB0000}"/>
    <cellStyle name="Normal 8 2 9 3" xfId="18544" xr:uid="{00000000-0005-0000-0000-0000E6AB0000}"/>
    <cellStyle name="Normal 8 2 9 3 2" xfId="37504" xr:uid="{00000000-0005-0000-0000-0000E7AB0000}"/>
    <cellStyle name="Normal 8 2 9 3 3" xfId="55968" xr:uid="{00000000-0005-0000-0000-0000E8AB0000}"/>
    <cellStyle name="Normal 8 2 9 4" xfId="25199" xr:uid="{00000000-0005-0000-0000-0000E9AB0000}"/>
    <cellStyle name="Normal 8 2 9 5" xfId="43663" xr:uid="{00000000-0005-0000-0000-0000EAAB0000}"/>
    <cellStyle name="Normal 8 20" xfId="3213" xr:uid="{00000000-0005-0000-0000-0000EBAB0000}"/>
    <cellStyle name="Normal 8 20 2" xfId="4351" xr:uid="{00000000-0005-0000-0000-0000ECAB0000}"/>
    <cellStyle name="Normal 8 20 2 2" xfId="5971" xr:uid="{00000000-0005-0000-0000-0000EDAB0000}"/>
    <cellStyle name="Normal 8 20 2 2 2" xfId="9056" xr:uid="{00000000-0005-0000-0000-0000EEAB0000}"/>
    <cellStyle name="Normal 8 20 2 2 2 2" xfId="15248" xr:uid="{00000000-0005-0000-0000-0000EFAB0000}"/>
    <cellStyle name="Normal 8 20 2 2 2 2 2" xfId="34208" xr:uid="{00000000-0005-0000-0000-0000F0AB0000}"/>
    <cellStyle name="Normal 8 20 2 2 2 2 3" xfId="52672" xr:uid="{00000000-0005-0000-0000-0000F1AB0000}"/>
    <cellStyle name="Normal 8 20 2 2 2 3" xfId="21400" xr:uid="{00000000-0005-0000-0000-0000F2AB0000}"/>
    <cellStyle name="Normal 8 20 2 2 2 3 2" xfId="40360" xr:uid="{00000000-0005-0000-0000-0000F3AB0000}"/>
    <cellStyle name="Normal 8 20 2 2 2 3 3" xfId="58824" xr:uid="{00000000-0005-0000-0000-0000F4AB0000}"/>
    <cellStyle name="Normal 8 20 2 2 2 4" xfId="28055" xr:uid="{00000000-0005-0000-0000-0000F5AB0000}"/>
    <cellStyle name="Normal 8 20 2 2 2 5" xfId="46519" xr:uid="{00000000-0005-0000-0000-0000F6AB0000}"/>
    <cellStyle name="Normal 8 20 2 2 3" xfId="12182" xr:uid="{00000000-0005-0000-0000-0000F7AB0000}"/>
    <cellStyle name="Normal 8 20 2 2 3 2" xfId="31142" xr:uid="{00000000-0005-0000-0000-0000F8AB0000}"/>
    <cellStyle name="Normal 8 20 2 2 3 3" xfId="49606" xr:uid="{00000000-0005-0000-0000-0000F9AB0000}"/>
    <cellStyle name="Normal 8 20 2 2 4" xfId="18334" xr:uid="{00000000-0005-0000-0000-0000FAAB0000}"/>
    <cellStyle name="Normal 8 20 2 2 4 2" xfId="37294" xr:uid="{00000000-0005-0000-0000-0000FBAB0000}"/>
    <cellStyle name="Normal 8 20 2 2 4 3" xfId="55758" xr:uid="{00000000-0005-0000-0000-0000FCAB0000}"/>
    <cellStyle name="Normal 8 20 2 2 5" xfId="24989" xr:uid="{00000000-0005-0000-0000-0000FDAB0000}"/>
    <cellStyle name="Normal 8 20 2 2 6" xfId="43453" xr:uid="{00000000-0005-0000-0000-0000FEAB0000}"/>
    <cellStyle name="Normal 8 20 2 3" xfId="7521" xr:uid="{00000000-0005-0000-0000-0000FFAB0000}"/>
    <cellStyle name="Normal 8 20 2 3 2" xfId="13714" xr:uid="{00000000-0005-0000-0000-000000AC0000}"/>
    <cellStyle name="Normal 8 20 2 3 2 2" xfId="32674" xr:uid="{00000000-0005-0000-0000-000001AC0000}"/>
    <cellStyle name="Normal 8 20 2 3 2 3" xfId="51138" xr:uid="{00000000-0005-0000-0000-000002AC0000}"/>
    <cellStyle name="Normal 8 20 2 3 3" xfId="19866" xr:uid="{00000000-0005-0000-0000-000003AC0000}"/>
    <cellStyle name="Normal 8 20 2 3 3 2" xfId="38826" xr:uid="{00000000-0005-0000-0000-000004AC0000}"/>
    <cellStyle name="Normal 8 20 2 3 3 3" xfId="57290" xr:uid="{00000000-0005-0000-0000-000005AC0000}"/>
    <cellStyle name="Normal 8 20 2 3 4" xfId="26521" xr:uid="{00000000-0005-0000-0000-000006AC0000}"/>
    <cellStyle name="Normal 8 20 2 3 5" xfId="44985" xr:uid="{00000000-0005-0000-0000-000007AC0000}"/>
    <cellStyle name="Normal 8 20 2 4" xfId="10648" xr:uid="{00000000-0005-0000-0000-000008AC0000}"/>
    <cellStyle name="Normal 8 20 2 4 2" xfId="29608" xr:uid="{00000000-0005-0000-0000-000009AC0000}"/>
    <cellStyle name="Normal 8 20 2 4 3" xfId="48072" xr:uid="{00000000-0005-0000-0000-00000AAC0000}"/>
    <cellStyle name="Normal 8 20 2 5" xfId="16800" xr:uid="{00000000-0005-0000-0000-00000BAC0000}"/>
    <cellStyle name="Normal 8 20 2 5 2" xfId="35760" xr:uid="{00000000-0005-0000-0000-00000CAC0000}"/>
    <cellStyle name="Normal 8 20 2 5 3" xfId="54224" xr:uid="{00000000-0005-0000-0000-00000DAC0000}"/>
    <cellStyle name="Normal 8 20 2 6" xfId="23455" xr:uid="{00000000-0005-0000-0000-00000EAC0000}"/>
    <cellStyle name="Normal 8 20 2 7" xfId="41919" xr:uid="{00000000-0005-0000-0000-00000FAC0000}"/>
    <cellStyle name="Normal 8 20 3" xfId="5189" xr:uid="{00000000-0005-0000-0000-000010AC0000}"/>
    <cellStyle name="Normal 8 20 3 2" xfId="8287" xr:uid="{00000000-0005-0000-0000-000011AC0000}"/>
    <cellStyle name="Normal 8 20 3 2 2" xfId="14479" xr:uid="{00000000-0005-0000-0000-000012AC0000}"/>
    <cellStyle name="Normal 8 20 3 2 2 2" xfId="33439" xr:uid="{00000000-0005-0000-0000-000013AC0000}"/>
    <cellStyle name="Normal 8 20 3 2 2 3" xfId="51903" xr:uid="{00000000-0005-0000-0000-000014AC0000}"/>
    <cellStyle name="Normal 8 20 3 2 3" xfId="20631" xr:uid="{00000000-0005-0000-0000-000015AC0000}"/>
    <cellStyle name="Normal 8 20 3 2 3 2" xfId="39591" xr:uid="{00000000-0005-0000-0000-000016AC0000}"/>
    <cellStyle name="Normal 8 20 3 2 3 3" xfId="58055" xr:uid="{00000000-0005-0000-0000-000017AC0000}"/>
    <cellStyle name="Normal 8 20 3 2 4" xfId="27286" xr:uid="{00000000-0005-0000-0000-000018AC0000}"/>
    <cellStyle name="Normal 8 20 3 2 5" xfId="45750" xr:uid="{00000000-0005-0000-0000-000019AC0000}"/>
    <cellStyle name="Normal 8 20 3 3" xfId="11413" xr:uid="{00000000-0005-0000-0000-00001AAC0000}"/>
    <cellStyle name="Normal 8 20 3 3 2" xfId="30373" xr:uid="{00000000-0005-0000-0000-00001BAC0000}"/>
    <cellStyle name="Normal 8 20 3 3 3" xfId="48837" xr:uid="{00000000-0005-0000-0000-00001CAC0000}"/>
    <cellStyle name="Normal 8 20 3 4" xfId="17565" xr:uid="{00000000-0005-0000-0000-00001DAC0000}"/>
    <cellStyle name="Normal 8 20 3 4 2" xfId="36525" xr:uid="{00000000-0005-0000-0000-00001EAC0000}"/>
    <cellStyle name="Normal 8 20 3 4 3" xfId="54989" xr:uid="{00000000-0005-0000-0000-00001FAC0000}"/>
    <cellStyle name="Normal 8 20 3 5" xfId="24220" xr:uid="{00000000-0005-0000-0000-000020AC0000}"/>
    <cellStyle name="Normal 8 20 3 6" xfId="42684" xr:uid="{00000000-0005-0000-0000-000021AC0000}"/>
    <cellStyle name="Normal 8 20 4" xfId="6752" xr:uid="{00000000-0005-0000-0000-000022AC0000}"/>
    <cellStyle name="Normal 8 20 4 2" xfId="12945" xr:uid="{00000000-0005-0000-0000-000023AC0000}"/>
    <cellStyle name="Normal 8 20 4 2 2" xfId="31905" xr:uid="{00000000-0005-0000-0000-000024AC0000}"/>
    <cellStyle name="Normal 8 20 4 2 3" xfId="50369" xr:uid="{00000000-0005-0000-0000-000025AC0000}"/>
    <cellStyle name="Normal 8 20 4 3" xfId="19097" xr:uid="{00000000-0005-0000-0000-000026AC0000}"/>
    <cellStyle name="Normal 8 20 4 3 2" xfId="38057" xr:uid="{00000000-0005-0000-0000-000027AC0000}"/>
    <cellStyle name="Normal 8 20 4 3 3" xfId="56521" xr:uid="{00000000-0005-0000-0000-000028AC0000}"/>
    <cellStyle name="Normal 8 20 4 4" xfId="25752" xr:uid="{00000000-0005-0000-0000-000029AC0000}"/>
    <cellStyle name="Normal 8 20 4 5" xfId="44216" xr:uid="{00000000-0005-0000-0000-00002AAC0000}"/>
    <cellStyle name="Normal 8 20 5" xfId="9879" xr:uid="{00000000-0005-0000-0000-00002BAC0000}"/>
    <cellStyle name="Normal 8 20 5 2" xfId="28839" xr:uid="{00000000-0005-0000-0000-00002CAC0000}"/>
    <cellStyle name="Normal 8 20 5 3" xfId="47303" xr:uid="{00000000-0005-0000-0000-00002DAC0000}"/>
    <cellStyle name="Normal 8 20 6" xfId="16031" xr:uid="{00000000-0005-0000-0000-00002EAC0000}"/>
    <cellStyle name="Normal 8 20 6 2" xfId="34991" xr:uid="{00000000-0005-0000-0000-00002FAC0000}"/>
    <cellStyle name="Normal 8 20 6 3" xfId="53455" xr:uid="{00000000-0005-0000-0000-000030AC0000}"/>
    <cellStyle name="Normal 8 20 7" xfId="22686" xr:uid="{00000000-0005-0000-0000-000031AC0000}"/>
    <cellStyle name="Normal 8 20 8" xfId="41150" xr:uid="{00000000-0005-0000-0000-000032AC0000}"/>
    <cellStyle name="Normal 8 21" xfId="3214" xr:uid="{00000000-0005-0000-0000-000033AC0000}"/>
    <cellStyle name="Normal 8 22" xfId="3215" xr:uid="{00000000-0005-0000-0000-000034AC0000}"/>
    <cellStyle name="Normal 8 22 2" xfId="4352" xr:uid="{00000000-0005-0000-0000-000035AC0000}"/>
    <cellStyle name="Normal 8 22 2 2" xfId="5972" xr:uid="{00000000-0005-0000-0000-000036AC0000}"/>
    <cellStyle name="Normal 8 22 2 2 2" xfId="9057" xr:uid="{00000000-0005-0000-0000-000037AC0000}"/>
    <cellStyle name="Normal 8 22 2 2 2 2" xfId="15249" xr:uid="{00000000-0005-0000-0000-000038AC0000}"/>
    <cellStyle name="Normal 8 22 2 2 2 2 2" xfId="34209" xr:uid="{00000000-0005-0000-0000-000039AC0000}"/>
    <cellStyle name="Normal 8 22 2 2 2 2 3" xfId="52673" xr:uid="{00000000-0005-0000-0000-00003AAC0000}"/>
    <cellStyle name="Normal 8 22 2 2 2 3" xfId="21401" xr:uid="{00000000-0005-0000-0000-00003BAC0000}"/>
    <cellStyle name="Normal 8 22 2 2 2 3 2" xfId="40361" xr:uid="{00000000-0005-0000-0000-00003CAC0000}"/>
    <cellStyle name="Normal 8 22 2 2 2 3 3" xfId="58825" xr:uid="{00000000-0005-0000-0000-00003DAC0000}"/>
    <cellStyle name="Normal 8 22 2 2 2 4" xfId="28056" xr:uid="{00000000-0005-0000-0000-00003EAC0000}"/>
    <cellStyle name="Normal 8 22 2 2 2 5" xfId="46520" xr:uid="{00000000-0005-0000-0000-00003FAC0000}"/>
    <cellStyle name="Normal 8 22 2 2 3" xfId="12183" xr:uid="{00000000-0005-0000-0000-000040AC0000}"/>
    <cellStyle name="Normal 8 22 2 2 3 2" xfId="31143" xr:uid="{00000000-0005-0000-0000-000041AC0000}"/>
    <cellStyle name="Normal 8 22 2 2 3 3" xfId="49607" xr:uid="{00000000-0005-0000-0000-000042AC0000}"/>
    <cellStyle name="Normal 8 22 2 2 4" xfId="18335" xr:uid="{00000000-0005-0000-0000-000043AC0000}"/>
    <cellStyle name="Normal 8 22 2 2 4 2" xfId="37295" xr:uid="{00000000-0005-0000-0000-000044AC0000}"/>
    <cellStyle name="Normal 8 22 2 2 4 3" xfId="55759" xr:uid="{00000000-0005-0000-0000-000045AC0000}"/>
    <cellStyle name="Normal 8 22 2 2 5" xfId="24990" xr:uid="{00000000-0005-0000-0000-000046AC0000}"/>
    <cellStyle name="Normal 8 22 2 2 6" xfId="43454" xr:uid="{00000000-0005-0000-0000-000047AC0000}"/>
    <cellStyle name="Normal 8 22 2 3" xfId="7522" xr:uid="{00000000-0005-0000-0000-000048AC0000}"/>
    <cellStyle name="Normal 8 22 2 3 2" xfId="13715" xr:uid="{00000000-0005-0000-0000-000049AC0000}"/>
    <cellStyle name="Normal 8 22 2 3 2 2" xfId="32675" xr:uid="{00000000-0005-0000-0000-00004AAC0000}"/>
    <cellStyle name="Normal 8 22 2 3 2 3" xfId="51139" xr:uid="{00000000-0005-0000-0000-00004BAC0000}"/>
    <cellStyle name="Normal 8 22 2 3 3" xfId="19867" xr:uid="{00000000-0005-0000-0000-00004CAC0000}"/>
    <cellStyle name="Normal 8 22 2 3 3 2" xfId="38827" xr:uid="{00000000-0005-0000-0000-00004DAC0000}"/>
    <cellStyle name="Normal 8 22 2 3 3 3" xfId="57291" xr:uid="{00000000-0005-0000-0000-00004EAC0000}"/>
    <cellStyle name="Normal 8 22 2 3 4" xfId="26522" xr:uid="{00000000-0005-0000-0000-00004FAC0000}"/>
    <cellStyle name="Normal 8 22 2 3 5" xfId="44986" xr:uid="{00000000-0005-0000-0000-000050AC0000}"/>
    <cellStyle name="Normal 8 22 2 4" xfId="10649" xr:uid="{00000000-0005-0000-0000-000051AC0000}"/>
    <cellStyle name="Normal 8 22 2 4 2" xfId="29609" xr:uid="{00000000-0005-0000-0000-000052AC0000}"/>
    <cellStyle name="Normal 8 22 2 4 3" xfId="48073" xr:uid="{00000000-0005-0000-0000-000053AC0000}"/>
    <cellStyle name="Normal 8 22 2 5" xfId="16801" xr:uid="{00000000-0005-0000-0000-000054AC0000}"/>
    <cellStyle name="Normal 8 22 2 5 2" xfId="35761" xr:uid="{00000000-0005-0000-0000-000055AC0000}"/>
    <cellStyle name="Normal 8 22 2 5 3" xfId="54225" xr:uid="{00000000-0005-0000-0000-000056AC0000}"/>
    <cellStyle name="Normal 8 22 2 6" xfId="23456" xr:uid="{00000000-0005-0000-0000-000057AC0000}"/>
    <cellStyle name="Normal 8 22 2 7" xfId="41920" xr:uid="{00000000-0005-0000-0000-000058AC0000}"/>
    <cellStyle name="Normal 8 22 3" xfId="5190" xr:uid="{00000000-0005-0000-0000-000059AC0000}"/>
    <cellStyle name="Normal 8 22 3 2" xfId="8288" xr:uid="{00000000-0005-0000-0000-00005AAC0000}"/>
    <cellStyle name="Normal 8 22 3 2 2" xfId="14480" xr:uid="{00000000-0005-0000-0000-00005BAC0000}"/>
    <cellStyle name="Normal 8 22 3 2 2 2" xfId="33440" xr:uid="{00000000-0005-0000-0000-00005CAC0000}"/>
    <cellStyle name="Normal 8 22 3 2 2 3" xfId="51904" xr:uid="{00000000-0005-0000-0000-00005DAC0000}"/>
    <cellStyle name="Normal 8 22 3 2 3" xfId="20632" xr:uid="{00000000-0005-0000-0000-00005EAC0000}"/>
    <cellStyle name="Normal 8 22 3 2 3 2" xfId="39592" xr:uid="{00000000-0005-0000-0000-00005FAC0000}"/>
    <cellStyle name="Normal 8 22 3 2 3 3" xfId="58056" xr:uid="{00000000-0005-0000-0000-000060AC0000}"/>
    <cellStyle name="Normal 8 22 3 2 4" xfId="27287" xr:uid="{00000000-0005-0000-0000-000061AC0000}"/>
    <cellStyle name="Normal 8 22 3 2 5" xfId="45751" xr:uid="{00000000-0005-0000-0000-000062AC0000}"/>
    <cellStyle name="Normal 8 22 3 3" xfId="11414" xr:uid="{00000000-0005-0000-0000-000063AC0000}"/>
    <cellStyle name="Normal 8 22 3 3 2" xfId="30374" xr:uid="{00000000-0005-0000-0000-000064AC0000}"/>
    <cellStyle name="Normal 8 22 3 3 3" xfId="48838" xr:uid="{00000000-0005-0000-0000-000065AC0000}"/>
    <cellStyle name="Normal 8 22 3 4" xfId="17566" xr:uid="{00000000-0005-0000-0000-000066AC0000}"/>
    <cellStyle name="Normal 8 22 3 4 2" xfId="36526" xr:uid="{00000000-0005-0000-0000-000067AC0000}"/>
    <cellStyle name="Normal 8 22 3 4 3" xfId="54990" xr:uid="{00000000-0005-0000-0000-000068AC0000}"/>
    <cellStyle name="Normal 8 22 3 5" xfId="24221" xr:uid="{00000000-0005-0000-0000-000069AC0000}"/>
    <cellStyle name="Normal 8 22 3 6" xfId="42685" xr:uid="{00000000-0005-0000-0000-00006AAC0000}"/>
    <cellStyle name="Normal 8 22 4" xfId="6753" xr:uid="{00000000-0005-0000-0000-00006BAC0000}"/>
    <cellStyle name="Normal 8 22 4 2" xfId="12946" xr:uid="{00000000-0005-0000-0000-00006CAC0000}"/>
    <cellStyle name="Normal 8 22 4 2 2" xfId="31906" xr:uid="{00000000-0005-0000-0000-00006DAC0000}"/>
    <cellStyle name="Normal 8 22 4 2 3" xfId="50370" xr:uid="{00000000-0005-0000-0000-00006EAC0000}"/>
    <cellStyle name="Normal 8 22 4 3" xfId="19098" xr:uid="{00000000-0005-0000-0000-00006FAC0000}"/>
    <cellStyle name="Normal 8 22 4 3 2" xfId="38058" xr:uid="{00000000-0005-0000-0000-000070AC0000}"/>
    <cellStyle name="Normal 8 22 4 3 3" xfId="56522" xr:uid="{00000000-0005-0000-0000-000071AC0000}"/>
    <cellStyle name="Normal 8 22 4 4" xfId="25753" xr:uid="{00000000-0005-0000-0000-000072AC0000}"/>
    <cellStyle name="Normal 8 22 4 5" xfId="44217" xr:uid="{00000000-0005-0000-0000-000073AC0000}"/>
    <cellStyle name="Normal 8 22 5" xfId="9880" xr:uid="{00000000-0005-0000-0000-000074AC0000}"/>
    <cellStyle name="Normal 8 22 5 2" xfId="28840" xr:uid="{00000000-0005-0000-0000-000075AC0000}"/>
    <cellStyle name="Normal 8 22 5 3" xfId="47304" xr:uid="{00000000-0005-0000-0000-000076AC0000}"/>
    <cellStyle name="Normal 8 22 6" xfId="16032" xr:uid="{00000000-0005-0000-0000-000077AC0000}"/>
    <cellStyle name="Normal 8 22 6 2" xfId="34992" xr:uid="{00000000-0005-0000-0000-000078AC0000}"/>
    <cellStyle name="Normal 8 22 6 3" xfId="53456" xr:uid="{00000000-0005-0000-0000-000079AC0000}"/>
    <cellStyle name="Normal 8 22 7" xfId="22687" xr:uid="{00000000-0005-0000-0000-00007AAC0000}"/>
    <cellStyle name="Normal 8 22 8" xfId="41151" xr:uid="{00000000-0005-0000-0000-00007BAC0000}"/>
    <cellStyle name="Normal 8 23" xfId="3216" xr:uid="{00000000-0005-0000-0000-00007CAC0000}"/>
    <cellStyle name="Normal 8 23 2" xfId="3217" xr:uid="{00000000-0005-0000-0000-00007DAC0000}"/>
    <cellStyle name="Normal 8 24" xfId="3218" xr:uid="{00000000-0005-0000-0000-00007EAC0000}"/>
    <cellStyle name="Normal 8 24 2" xfId="3219" xr:uid="{00000000-0005-0000-0000-00007FAC0000}"/>
    <cellStyle name="Normal 8 25" xfId="3200" xr:uid="{00000000-0005-0000-0000-000080AC0000}"/>
    <cellStyle name="Normal 8 25 2" xfId="4336" xr:uid="{00000000-0005-0000-0000-000081AC0000}"/>
    <cellStyle name="Normal 8 25 2 2" xfId="5955" xr:uid="{00000000-0005-0000-0000-000082AC0000}"/>
    <cellStyle name="Normal 8 25 2 2 2" xfId="9040" xr:uid="{00000000-0005-0000-0000-000083AC0000}"/>
    <cellStyle name="Normal 8 25 2 2 2 2" xfId="15232" xr:uid="{00000000-0005-0000-0000-000084AC0000}"/>
    <cellStyle name="Normal 8 25 2 2 2 2 2" xfId="34192" xr:uid="{00000000-0005-0000-0000-000085AC0000}"/>
    <cellStyle name="Normal 8 25 2 2 2 2 3" xfId="52656" xr:uid="{00000000-0005-0000-0000-000086AC0000}"/>
    <cellStyle name="Normal 8 25 2 2 2 3" xfId="21384" xr:uid="{00000000-0005-0000-0000-000087AC0000}"/>
    <cellStyle name="Normal 8 25 2 2 2 3 2" xfId="40344" xr:uid="{00000000-0005-0000-0000-000088AC0000}"/>
    <cellStyle name="Normal 8 25 2 2 2 3 3" xfId="58808" xr:uid="{00000000-0005-0000-0000-000089AC0000}"/>
    <cellStyle name="Normal 8 25 2 2 2 4" xfId="28039" xr:uid="{00000000-0005-0000-0000-00008AAC0000}"/>
    <cellStyle name="Normal 8 25 2 2 2 5" xfId="46503" xr:uid="{00000000-0005-0000-0000-00008BAC0000}"/>
    <cellStyle name="Normal 8 25 2 2 3" xfId="12166" xr:uid="{00000000-0005-0000-0000-00008CAC0000}"/>
    <cellStyle name="Normal 8 25 2 2 3 2" xfId="31126" xr:uid="{00000000-0005-0000-0000-00008DAC0000}"/>
    <cellStyle name="Normal 8 25 2 2 3 3" xfId="49590" xr:uid="{00000000-0005-0000-0000-00008EAC0000}"/>
    <cellStyle name="Normal 8 25 2 2 4" xfId="18318" xr:uid="{00000000-0005-0000-0000-00008FAC0000}"/>
    <cellStyle name="Normal 8 25 2 2 4 2" xfId="37278" xr:uid="{00000000-0005-0000-0000-000090AC0000}"/>
    <cellStyle name="Normal 8 25 2 2 4 3" xfId="55742" xr:uid="{00000000-0005-0000-0000-000091AC0000}"/>
    <cellStyle name="Normal 8 25 2 2 5" xfId="24973" xr:uid="{00000000-0005-0000-0000-000092AC0000}"/>
    <cellStyle name="Normal 8 25 2 2 6" xfId="43437" xr:uid="{00000000-0005-0000-0000-000093AC0000}"/>
    <cellStyle name="Normal 8 25 2 3" xfId="7505" xr:uid="{00000000-0005-0000-0000-000094AC0000}"/>
    <cellStyle name="Normal 8 25 2 3 2" xfId="13698" xr:uid="{00000000-0005-0000-0000-000095AC0000}"/>
    <cellStyle name="Normal 8 25 2 3 2 2" xfId="32658" xr:uid="{00000000-0005-0000-0000-000096AC0000}"/>
    <cellStyle name="Normal 8 25 2 3 2 3" xfId="51122" xr:uid="{00000000-0005-0000-0000-000097AC0000}"/>
    <cellStyle name="Normal 8 25 2 3 3" xfId="19850" xr:uid="{00000000-0005-0000-0000-000098AC0000}"/>
    <cellStyle name="Normal 8 25 2 3 3 2" xfId="38810" xr:uid="{00000000-0005-0000-0000-000099AC0000}"/>
    <cellStyle name="Normal 8 25 2 3 3 3" xfId="57274" xr:uid="{00000000-0005-0000-0000-00009AAC0000}"/>
    <cellStyle name="Normal 8 25 2 3 4" xfId="26505" xr:uid="{00000000-0005-0000-0000-00009BAC0000}"/>
    <cellStyle name="Normal 8 25 2 3 5" xfId="44969" xr:uid="{00000000-0005-0000-0000-00009CAC0000}"/>
    <cellStyle name="Normal 8 25 2 4" xfId="10632" xr:uid="{00000000-0005-0000-0000-00009DAC0000}"/>
    <cellStyle name="Normal 8 25 2 4 2" xfId="29592" xr:uid="{00000000-0005-0000-0000-00009EAC0000}"/>
    <cellStyle name="Normal 8 25 2 4 3" xfId="48056" xr:uid="{00000000-0005-0000-0000-00009FAC0000}"/>
    <cellStyle name="Normal 8 25 2 5" xfId="16784" xr:uid="{00000000-0005-0000-0000-0000A0AC0000}"/>
    <cellStyle name="Normal 8 25 2 5 2" xfId="35744" xr:uid="{00000000-0005-0000-0000-0000A1AC0000}"/>
    <cellStyle name="Normal 8 25 2 5 3" xfId="54208" xr:uid="{00000000-0005-0000-0000-0000A2AC0000}"/>
    <cellStyle name="Normal 8 25 2 6" xfId="23439" xr:uid="{00000000-0005-0000-0000-0000A3AC0000}"/>
    <cellStyle name="Normal 8 25 2 7" xfId="41903" xr:uid="{00000000-0005-0000-0000-0000A4AC0000}"/>
    <cellStyle name="Normal 8 25 3" xfId="5173" xr:uid="{00000000-0005-0000-0000-0000A5AC0000}"/>
    <cellStyle name="Normal 8 25 3 2" xfId="8271" xr:uid="{00000000-0005-0000-0000-0000A6AC0000}"/>
    <cellStyle name="Normal 8 25 3 2 2" xfId="14463" xr:uid="{00000000-0005-0000-0000-0000A7AC0000}"/>
    <cellStyle name="Normal 8 25 3 2 2 2" xfId="33423" xr:uid="{00000000-0005-0000-0000-0000A8AC0000}"/>
    <cellStyle name="Normal 8 25 3 2 2 3" xfId="51887" xr:uid="{00000000-0005-0000-0000-0000A9AC0000}"/>
    <cellStyle name="Normal 8 25 3 2 3" xfId="20615" xr:uid="{00000000-0005-0000-0000-0000AAAC0000}"/>
    <cellStyle name="Normal 8 25 3 2 3 2" xfId="39575" xr:uid="{00000000-0005-0000-0000-0000ABAC0000}"/>
    <cellStyle name="Normal 8 25 3 2 3 3" xfId="58039" xr:uid="{00000000-0005-0000-0000-0000ACAC0000}"/>
    <cellStyle name="Normal 8 25 3 2 4" xfId="27270" xr:uid="{00000000-0005-0000-0000-0000ADAC0000}"/>
    <cellStyle name="Normal 8 25 3 2 5" xfId="45734" xr:uid="{00000000-0005-0000-0000-0000AEAC0000}"/>
    <cellStyle name="Normal 8 25 3 3" xfId="11397" xr:uid="{00000000-0005-0000-0000-0000AFAC0000}"/>
    <cellStyle name="Normal 8 25 3 3 2" xfId="30357" xr:uid="{00000000-0005-0000-0000-0000B0AC0000}"/>
    <cellStyle name="Normal 8 25 3 3 3" xfId="48821" xr:uid="{00000000-0005-0000-0000-0000B1AC0000}"/>
    <cellStyle name="Normal 8 25 3 4" xfId="17549" xr:uid="{00000000-0005-0000-0000-0000B2AC0000}"/>
    <cellStyle name="Normal 8 25 3 4 2" xfId="36509" xr:uid="{00000000-0005-0000-0000-0000B3AC0000}"/>
    <cellStyle name="Normal 8 25 3 4 3" xfId="54973" xr:uid="{00000000-0005-0000-0000-0000B4AC0000}"/>
    <cellStyle name="Normal 8 25 3 5" xfId="24204" xr:uid="{00000000-0005-0000-0000-0000B5AC0000}"/>
    <cellStyle name="Normal 8 25 3 6" xfId="42668" xr:uid="{00000000-0005-0000-0000-0000B6AC0000}"/>
    <cellStyle name="Normal 8 25 4" xfId="6736" xr:uid="{00000000-0005-0000-0000-0000B7AC0000}"/>
    <cellStyle name="Normal 8 25 4 2" xfId="12929" xr:uid="{00000000-0005-0000-0000-0000B8AC0000}"/>
    <cellStyle name="Normal 8 25 4 2 2" xfId="31889" xr:uid="{00000000-0005-0000-0000-0000B9AC0000}"/>
    <cellStyle name="Normal 8 25 4 2 3" xfId="50353" xr:uid="{00000000-0005-0000-0000-0000BAAC0000}"/>
    <cellStyle name="Normal 8 25 4 3" xfId="19081" xr:uid="{00000000-0005-0000-0000-0000BBAC0000}"/>
    <cellStyle name="Normal 8 25 4 3 2" xfId="38041" xr:uid="{00000000-0005-0000-0000-0000BCAC0000}"/>
    <cellStyle name="Normal 8 25 4 3 3" xfId="56505" xr:uid="{00000000-0005-0000-0000-0000BDAC0000}"/>
    <cellStyle name="Normal 8 25 4 4" xfId="25736" xr:uid="{00000000-0005-0000-0000-0000BEAC0000}"/>
    <cellStyle name="Normal 8 25 4 5" xfId="44200" xr:uid="{00000000-0005-0000-0000-0000BFAC0000}"/>
    <cellStyle name="Normal 8 25 5" xfId="9863" xr:uid="{00000000-0005-0000-0000-0000C0AC0000}"/>
    <cellStyle name="Normal 8 25 5 2" xfId="28823" xr:uid="{00000000-0005-0000-0000-0000C1AC0000}"/>
    <cellStyle name="Normal 8 25 5 3" xfId="47287" xr:uid="{00000000-0005-0000-0000-0000C2AC0000}"/>
    <cellStyle name="Normal 8 25 6" xfId="16015" xr:uid="{00000000-0005-0000-0000-0000C3AC0000}"/>
    <cellStyle name="Normal 8 25 6 2" xfId="34975" xr:uid="{00000000-0005-0000-0000-0000C4AC0000}"/>
    <cellStyle name="Normal 8 25 6 3" xfId="53439" xr:uid="{00000000-0005-0000-0000-0000C5AC0000}"/>
    <cellStyle name="Normal 8 25 7" xfId="22670" xr:uid="{00000000-0005-0000-0000-0000C6AC0000}"/>
    <cellStyle name="Normal 8 25 8" xfId="41134" xr:uid="{00000000-0005-0000-0000-0000C7AC0000}"/>
    <cellStyle name="Normal 8 26" xfId="3823" xr:uid="{00000000-0005-0000-0000-0000C8AC0000}"/>
    <cellStyle name="Normal 8 26 2" xfId="5412" xr:uid="{00000000-0005-0000-0000-0000C9AC0000}"/>
    <cellStyle name="Normal 8 26 2 2" xfId="8497" xr:uid="{00000000-0005-0000-0000-0000CAAC0000}"/>
    <cellStyle name="Normal 8 26 2 2 2" xfId="14689" xr:uid="{00000000-0005-0000-0000-0000CBAC0000}"/>
    <cellStyle name="Normal 8 26 2 2 2 2" xfId="33649" xr:uid="{00000000-0005-0000-0000-0000CCAC0000}"/>
    <cellStyle name="Normal 8 26 2 2 2 3" xfId="52113" xr:uid="{00000000-0005-0000-0000-0000CDAC0000}"/>
    <cellStyle name="Normal 8 26 2 2 3" xfId="20841" xr:uid="{00000000-0005-0000-0000-0000CEAC0000}"/>
    <cellStyle name="Normal 8 26 2 2 3 2" xfId="39801" xr:uid="{00000000-0005-0000-0000-0000CFAC0000}"/>
    <cellStyle name="Normal 8 26 2 2 3 3" xfId="58265" xr:uid="{00000000-0005-0000-0000-0000D0AC0000}"/>
    <cellStyle name="Normal 8 26 2 2 4" xfId="27496" xr:uid="{00000000-0005-0000-0000-0000D1AC0000}"/>
    <cellStyle name="Normal 8 26 2 2 5" xfId="45960" xr:uid="{00000000-0005-0000-0000-0000D2AC0000}"/>
    <cellStyle name="Normal 8 26 2 3" xfId="11623" xr:uid="{00000000-0005-0000-0000-0000D3AC0000}"/>
    <cellStyle name="Normal 8 26 2 3 2" xfId="30583" xr:uid="{00000000-0005-0000-0000-0000D4AC0000}"/>
    <cellStyle name="Normal 8 26 2 3 3" xfId="49047" xr:uid="{00000000-0005-0000-0000-0000D5AC0000}"/>
    <cellStyle name="Normal 8 26 2 4" xfId="17775" xr:uid="{00000000-0005-0000-0000-0000D6AC0000}"/>
    <cellStyle name="Normal 8 26 2 4 2" xfId="36735" xr:uid="{00000000-0005-0000-0000-0000D7AC0000}"/>
    <cellStyle name="Normal 8 26 2 4 3" xfId="55199" xr:uid="{00000000-0005-0000-0000-0000D8AC0000}"/>
    <cellStyle name="Normal 8 26 2 5" xfId="24430" xr:uid="{00000000-0005-0000-0000-0000D9AC0000}"/>
    <cellStyle name="Normal 8 26 2 6" xfId="42894" xr:uid="{00000000-0005-0000-0000-0000DAAC0000}"/>
    <cellStyle name="Normal 8 26 3" xfId="6962" xr:uid="{00000000-0005-0000-0000-0000DBAC0000}"/>
    <cellStyle name="Normal 8 26 3 2" xfId="13155" xr:uid="{00000000-0005-0000-0000-0000DCAC0000}"/>
    <cellStyle name="Normal 8 26 3 2 2" xfId="32115" xr:uid="{00000000-0005-0000-0000-0000DDAC0000}"/>
    <cellStyle name="Normal 8 26 3 2 3" xfId="50579" xr:uid="{00000000-0005-0000-0000-0000DEAC0000}"/>
    <cellStyle name="Normal 8 26 3 3" xfId="19307" xr:uid="{00000000-0005-0000-0000-0000DFAC0000}"/>
    <cellStyle name="Normal 8 26 3 3 2" xfId="38267" xr:uid="{00000000-0005-0000-0000-0000E0AC0000}"/>
    <cellStyle name="Normal 8 26 3 3 3" xfId="56731" xr:uid="{00000000-0005-0000-0000-0000E1AC0000}"/>
    <cellStyle name="Normal 8 26 3 4" xfId="25962" xr:uid="{00000000-0005-0000-0000-0000E2AC0000}"/>
    <cellStyle name="Normal 8 26 3 5" xfId="44426" xr:uid="{00000000-0005-0000-0000-0000E3AC0000}"/>
    <cellStyle name="Normal 8 26 4" xfId="10089" xr:uid="{00000000-0005-0000-0000-0000E4AC0000}"/>
    <cellStyle name="Normal 8 26 4 2" xfId="29049" xr:uid="{00000000-0005-0000-0000-0000E5AC0000}"/>
    <cellStyle name="Normal 8 26 4 3" xfId="47513" xr:uid="{00000000-0005-0000-0000-0000E6AC0000}"/>
    <cellStyle name="Normal 8 26 5" xfId="16241" xr:uid="{00000000-0005-0000-0000-0000E7AC0000}"/>
    <cellStyle name="Normal 8 26 5 2" xfId="35201" xr:uid="{00000000-0005-0000-0000-0000E8AC0000}"/>
    <cellStyle name="Normal 8 26 5 3" xfId="53665" xr:uid="{00000000-0005-0000-0000-0000E9AC0000}"/>
    <cellStyle name="Normal 8 26 6" xfId="22896" xr:uid="{00000000-0005-0000-0000-0000EAAC0000}"/>
    <cellStyle name="Normal 8 26 7" xfId="41360" xr:uid="{00000000-0005-0000-0000-0000EBAC0000}"/>
    <cellStyle name="Normal 8 27" xfId="4626" xr:uid="{00000000-0005-0000-0000-0000ECAC0000}"/>
    <cellStyle name="Normal 8 27 2" xfId="7728" xr:uid="{00000000-0005-0000-0000-0000EDAC0000}"/>
    <cellStyle name="Normal 8 27 2 2" xfId="13920" xr:uid="{00000000-0005-0000-0000-0000EEAC0000}"/>
    <cellStyle name="Normal 8 27 2 2 2" xfId="32880" xr:uid="{00000000-0005-0000-0000-0000EFAC0000}"/>
    <cellStyle name="Normal 8 27 2 2 3" xfId="51344" xr:uid="{00000000-0005-0000-0000-0000F0AC0000}"/>
    <cellStyle name="Normal 8 27 2 3" xfId="20072" xr:uid="{00000000-0005-0000-0000-0000F1AC0000}"/>
    <cellStyle name="Normal 8 27 2 3 2" xfId="39032" xr:uid="{00000000-0005-0000-0000-0000F2AC0000}"/>
    <cellStyle name="Normal 8 27 2 3 3" xfId="57496" xr:uid="{00000000-0005-0000-0000-0000F3AC0000}"/>
    <cellStyle name="Normal 8 27 2 4" xfId="26727" xr:uid="{00000000-0005-0000-0000-0000F4AC0000}"/>
    <cellStyle name="Normal 8 27 2 5" xfId="45191" xr:uid="{00000000-0005-0000-0000-0000F5AC0000}"/>
    <cellStyle name="Normal 8 27 3" xfId="10854" xr:uid="{00000000-0005-0000-0000-0000F6AC0000}"/>
    <cellStyle name="Normal 8 27 3 2" xfId="29814" xr:uid="{00000000-0005-0000-0000-0000F7AC0000}"/>
    <cellStyle name="Normal 8 27 3 3" xfId="48278" xr:uid="{00000000-0005-0000-0000-0000F8AC0000}"/>
    <cellStyle name="Normal 8 27 4" xfId="17006" xr:uid="{00000000-0005-0000-0000-0000F9AC0000}"/>
    <cellStyle name="Normal 8 27 4 2" xfId="35966" xr:uid="{00000000-0005-0000-0000-0000FAAC0000}"/>
    <cellStyle name="Normal 8 27 4 3" xfId="54430" xr:uid="{00000000-0005-0000-0000-0000FBAC0000}"/>
    <cellStyle name="Normal 8 27 5" xfId="23661" xr:uid="{00000000-0005-0000-0000-0000FCAC0000}"/>
    <cellStyle name="Normal 8 27 6" xfId="42125" xr:uid="{00000000-0005-0000-0000-0000FDAC0000}"/>
    <cellStyle name="Normal 8 28" xfId="6193" xr:uid="{00000000-0005-0000-0000-0000FEAC0000}"/>
    <cellStyle name="Normal 8 28 2" xfId="12386" xr:uid="{00000000-0005-0000-0000-0000FFAC0000}"/>
    <cellStyle name="Normal 8 28 2 2" xfId="31346" xr:uid="{00000000-0005-0000-0000-000000AD0000}"/>
    <cellStyle name="Normal 8 28 2 3" xfId="49810" xr:uid="{00000000-0005-0000-0000-000001AD0000}"/>
    <cellStyle name="Normal 8 28 3" xfId="18538" xr:uid="{00000000-0005-0000-0000-000002AD0000}"/>
    <cellStyle name="Normal 8 28 3 2" xfId="37498" xr:uid="{00000000-0005-0000-0000-000003AD0000}"/>
    <cellStyle name="Normal 8 28 3 3" xfId="55962" xr:uid="{00000000-0005-0000-0000-000004AD0000}"/>
    <cellStyle name="Normal 8 28 4" xfId="25193" xr:uid="{00000000-0005-0000-0000-000005AD0000}"/>
    <cellStyle name="Normal 8 28 5" xfId="43657" xr:uid="{00000000-0005-0000-0000-000006AD0000}"/>
    <cellStyle name="Normal 8 29" xfId="9320" xr:uid="{00000000-0005-0000-0000-000007AD0000}"/>
    <cellStyle name="Normal 8 29 2" xfId="28280" xr:uid="{00000000-0005-0000-0000-000008AD0000}"/>
    <cellStyle name="Normal 8 29 3" xfId="46744" xr:uid="{00000000-0005-0000-0000-000009AD0000}"/>
    <cellStyle name="Normal 8 3" xfId="123" xr:uid="{00000000-0005-0000-0000-00000AAD0000}"/>
    <cellStyle name="Normal 8 3 10" xfId="9331" xr:uid="{00000000-0005-0000-0000-00000BAD0000}"/>
    <cellStyle name="Normal 8 3 10 2" xfId="28291" xr:uid="{00000000-0005-0000-0000-00000CAD0000}"/>
    <cellStyle name="Normal 8 3 10 3" xfId="46755" xr:uid="{00000000-0005-0000-0000-00000DAD0000}"/>
    <cellStyle name="Normal 8 3 11" xfId="15483" xr:uid="{00000000-0005-0000-0000-00000EAD0000}"/>
    <cellStyle name="Normal 8 3 11 2" xfId="34443" xr:uid="{00000000-0005-0000-0000-00000FAD0000}"/>
    <cellStyle name="Normal 8 3 11 3" xfId="52907" xr:uid="{00000000-0005-0000-0000-000010AD0000}"/>
    <cellStyle name="Normal 8 3 12" xfId="22108" xr:uid="{00000000-0005-0000-0000-000011AD0000}"/>
    <cellStyle name="Normal 8 3 13" xfId="22138" xr:uid="{00000000-0005-0000-0000-000012AD0000}"/>
    <cellStyle name="Normal 8 3 14" xfId="40599" xr:uid="{00000000-0005-0000-0000-000013AD0000}"/>
    <cellStyle name="Normal 8 3 2" xfId="124" xr:uid="{00000000-0005-0000-0000-000014AD0000}"/>
    <cellStyle name="Normal 8 3 2 2" xfId="336" xr:uid="{00000000-0005-0000-0000-000015AD0000}"/>
    <cellStyle name="Normal 8 3 2 2 2" xfId="5974" xr:uid="{00000000-0005-0000-0000-000016AD0000}"/>
    <cellStyle name="Normal 8 3 2 2 2 2" xfId="9059" xr:uid="{00000000-0005-0000-0000-000017AD0000}"/>
    <cellStyle name="Normal 8 3 2 2 2 2 2" xfId="15251" xr:uid="{00000000-0005-0000-0000-000018AD0000}"/>
    <cellStyle name="Normal 8 3 2 2 2 2 2 2" xfId="34211" xr:uid="{00000000-0005-0000-0000-000019AD0000}"/>
    <cellStyle name="Normal 8 3 2 2 2 2 2 3" xfId="52675" xr:uid="{00000000-0005-0000-0000-00001AAD0000}"/>
    <cellStyle name="Normal 8 3 2 2 2 2 3" xfId="21403" xr:uid="{00000000-0005-0000-0000-00001BAD0000}"/>
    <cellStyle name="Normal 8 3 2 2 2 2 3 2" xfId="40363" xr:uid="{00000000-0005-0000-0000-00001CAD0000}"/>
    <cellStyle name="Normal 8 3 2 2 2 2 3 3" xfId="58827" xr:uid="{00000000-0005-0000-0000-00001DAD0000}"/>
    <cellStyle name="Normal 8 3 2 2 2 2 4" xfId="28058" xr:uid="{00000000-0005-0000-0000-00001EAD0000}"/>
    <cellStyle name="Normal 8 3 2 2 2 2 5" xfId="46522" xr:uid="{00000000-0005-0000-0000-00001FAD0000}"/>
    <cellStyle name="Normal 8 3 2 2 2 3" xfId="12185" xr:uid="{00000000-0005-0000-0000-000020AD0000}"/>
    <cellStyle name="Normal 8 3 2 2 2 3 2" xfId="31145" xr:uid="{00000000-0005-0000-0000-000021AD0000}"/>
    <cellStyle name="Normal 8 3 2 2 2 3 3" xfId="49609" xr:uid="{00000000-0005-0000-0000-000022AD0000}"/>
    <cellStyle name="Normal 8 3 2 2 2 4" xfId="18337" xr:uid="{00000000-0005-0000-0000-000023AD0000}"/>
    <cellStyle name="Normal 8 3 2 2 2 4 2" xfId="37297" xr:uid="{00000000-0005-0000-0000-000024AD0000}"/>
    <cellStyle name="Normal 8 3 2 2 2 4 3" xfId="55761" xr:uid="{00000000-0005-0000-0000-000025AD0000}"/>
    <cellStyle name="Normal 8 3 2 2 2 5" xfId="24992" xr:uid="{00000000-0005-0000-0000-000026AD0000}"/>
    <cellStyle name="Normal 8 3 2 2 2 6" xfId="43456" xr:uid="{00000000-0005-0000-0000-000027AD0000}"/>
    <cellStyle name="Normal 8 3 2 2 3" xfId="7524" xr:uid="{00000000-0005-0000-0000-000028AD0000}"/>
    <cellStyle name="Normal 8 3 2 2 3 2" xfId="13717" xr:uid="{00000000-0005-0000-0000-000029AD0000}"/>
    <cellStyle name="Normal 8 3 2 2 3 2 2" xfId="32677" xr:uid="{00000000-0005-0000-0000-00002AAD0000}"/>
    <cellStyle name="Normal 8 3 2 2 3 2 3" xfId="51141" xr:uid="{00000000-0005-0000-0000-00002BAD0000}"/>
    <cellStyle name="Normal 8 3 2 2 3 3" xfId="19869" xr:uid="{00000000-0005-0000-0000-00002CAD0000}"/>
    <cellStyle name="Normal 8 3 2 2 3 3 2" xfId="38829" xr:uid="{00000000-0005-0000-0000-00002DAD0000}"/>
    <cellStyle name="Normal 8 3 2 2 3 3 3" xfId="57293" xr:uid="{00000000-0005-0000-0000-00002EAD0000}"/>
    <cellStyle name="Normal 8 3 2 2 3 4" xfId="26524" xr:uid="{00000000-0005-0000-0000-00002FAD0000}"/>
    <cellStyle name="Normal 8 3 2 2 3 5" xfId="44988" xr:uid="{00000000-0005-0000-0000-000030AD0000}"/>
    <cellStyle name="Normal 8 3 2 2 4" xfId="10651" xr:uid="{00000000-0005-0000-0000-000031AD0000}"/>
    <cellStyle name="Normal 8 3 2 2 4 2" xfId="29611" xr:uid="{00000000-0005-0000-0000-000032AD0000}"/>
    <cellStyle name="Normal 8 3 2 2 4 3" xfId="48075" xr:uid="{00000000-0005-0000-0000-000033AD0000}"/>
    <cellStyle name="Normal 8 3 2 2 5" xfId="16803" xr:uid="{00000000-0005-0000-0000-000034AD0000}"/>
    <cellStyle name="Normal 8 3 2 2 5 2" xfId="35763" xr:uid="{00000000-0005-0000-0000-000035AD0000}"/>
    <cellStyle name="Normal 8 3 2 2 5 3" xfId="54227" xr:uid="{00000000-0005-0000-0000-000036AD0000}"/>
    <cellStyle name="Normal 8 3 2 2 6" xfId="23458" xr:uid="{00000000-0005-0000-0000-000037AD0000}"/>
    <cellStyle name="Normal 8 3 2 2 7" xfId="41922" xr:uid="{00000000-0005-0000-0000-000038AD0000}"/>
    <cellStyle name="Normal 8 3 2 3" xfId="5192" xr:uid="{00000000-0005-0000-0000-000039AD0000}"/>
    <cellStyle name="Normal 8 3 2 3 2" xfId="8290" xr:uid="{00000000-0005-0000-0000-00003AAD0000}"/>
    <cellStyle name="Normal 8 3 2 3 2 2" xfId="14482" xr:uid="{00000000-0005-0000-0000-00003BAD0000}"/>
    <cellStyle name="Normal 8 3 2 3 2 2 2" xfId="33442" xr:uid="{00000000-0005-0000-0000-00003CAD0000}"/>
    <cellStyle name="Normal 8 3 2 3 2 2 3" xfId="51906" xr:uid="{00000000-0005-0000-0000-00003DAD0000}"/>
    <cellStyle name="Normal 8 3 2 3 2 3" xfId="20634" xr:uid="{00000000-0005-0000-0000-00003EAD0000}"/>
    <cellStyle name="Normal 8 3 2 3 2 3 2" xfId="39594" xr:uid="{00000000-0005-0000-0000-00003FAD0000}"/>
    <cellStyle name="Normal 8 3 2 3 2 3 3" xfId="58058" xr:uid="{00000000-0005-0000-0000-000040AD0000}"/>
    <cellStyle name="Normal 8 3 2 3 2 4" xfId="27289" xr:uid="{00000000-0005-0000-0000-000041AD0000}"/>
    <cellStyle name="Normal 8 3 2 3 2 5" xfId="45753" xr:uid="{00000000-0005-0000-0000-000042AD0000}"/>
    <cellStyle name="Normal 8 3 2 3 3" xfId="11416" xr:uid="{00000000-0005-0000-0000-000043AD0000}"/>
    <cellStyle name="Normal 8 3 2 3 3 2" xfId="30376" xr:uid="{00000000-0005-0000-0000-000044AD0000}"/>
    <cellStyle name="Normal 8 3 2 3 3 3" xfId="48840" xr:uid="{00000000-0005-0000-0000-000045AD0000}"/>
    <cellStyle name="Normal 8 3 2 3 4" xfId="17568" xr:uid="{00000000-0005-0000-0000-000046AD0000}"/>
    <cellStyle name="Normal 8 3 2 3 4 2" xfId="36528" xr:uid="{00000000-0005-0000-0000-000047AD0000}"/>
    <cellStyle name="Normal 8 3 2 3 4 3" xfId="54992" xr:uid="{00000000-0005-0000-0000-000048AD0000}"/>
    <cellStyle name="Normal 8 3 2 3 5" xfId="24223" xr:uid="{00000000-0005-0000-0000-000049AD0000}"/>
    <cellStyle name="Normal 8 3 2 3 6" xfId="42687" xr:uid="{00000000-0005-0000-0000-00004AAD0000}"/>
    <cellStyle name="Normal 8 3 2 4" xfId="6755" xr:uid="{00000000-0005-0000-0000-00004BAD0000}"/>
    <cellStyle name="Normal 8 3 2 4 2" xfId="12948" xr:uid="{00000000-0005-0000-0000-00004CAD0000}"/>
    <cellStyle name="Normal 8 3 2 4 2 2" xfId="31908" xr:uid="{00000000-0005-0000-0000-00004DAD0000}"/>
    <cellStyle name="Normal 8 3 2 4 2 3" xfId="50372" xr:uid="{00000000-0005-0000-0000-00004EAD0000}"/>
    <cellStyle name="Normal 8 3 2 4 3" xfId="19100" xr:uid="{00000000-0005-0000-0000-00004FAD0000}"/>
    <cellStyle name="Normal 8 3 2 4 3 2" xfId="38060" xr:uid="{00000000-0005-0000-0000-000050AD0000}"/>
    <cellStyle name="Normal 8 3 2 4 3 3" xfId="56524" xr:uid="{00000000-0005-0000-0000-000051AD0000}"/>
    <cellStyle name="Normal 8 3 2 4 4" xfId="25755" xr:uid="{00000000-0005-0000-0000-000052AD0000}"/>
    <cellStyle name="Normal 8 3 2 4 5" xfId="44219" xr:uid="{00000000-0005-0000-0000-000053AD0000}"/>
    <cellStyle name="Normal 8 3 2 5" xfId="9882" xr:uid="{00000000-0005-0000-0000-000054AD0000}"/>
    <cellStyle name="Normal 8 3 2 5 2" xfId="28842" xr:uid="{00000000-0005-0000-0000-000055AD0000}"/>
    <cellStyle name="Normal 8 3 2 5 3" xfId="47306" xr:uid="{00000000-0005-0000-0000-000056AD0000}"/>
    <cellStyle name="Normal 8 3 2 6" xfId="16034" xr:uid="{00000000-0005-0000-0000-000057AD0000}"/>
    <cellStyle name="Normal 8 3 2 6 2" xfId="34994" xr:uid="{00000000-0005-0000-0000-000058AD0000}"/>
    <cellStyle name="Normal 8 3 2 6 3" xfId="53458" xr:uid="{00000000-0005-0000-0000-000059AD0000}"/>
    <cellStyle name="Normal 8 3 2 7" xfId="22109" xr:uid="{00000000-0005-0000-0000-00005AAD0000}"/>
    <cellStyle name="Normal 8 3 2 8" xfId="22689" xr:uid="{00000000-0005-0000-0000-00005BAD0000}"/>
    <cellStyle name="Normal 8 3 2 9" xfId="41153" xr:uid="{00000000-0005-0000-0000-00005CAD0000}"/>
    <cellStyle name="Normal 8 3 3" xfId="335" xr:uid="{00000000-0005-0000-0000-00005DAD0000}"/>
    <cellStyle name="Normal 8 3 3 2" xfId="4354" xr:uid="{00000000-0005-0000-0000-00005EAD0000}"/>
    <cellStyle name="Normal 8 3 3 2 2" xfId="5975" xr:uid="{00000000-0005-0000-0000-00005FAD0000}"/>
    <cellStyle name="Normal 8 3 3 2 2 2" xfId="9060" xr:uid="{00000000-0005-0000-0000-000060AD0000}"/>
    <cellStyle name="Normal 8 3 3 2 2 2 2" xfId="15252" xr:uid="{00000000-0005-0000-0000-000061AD0000}"/>
    <cellStyle name="Normal 8 3 3 2 2 2 2 2" xfId="34212" xr:uid="{00000000-0005-0000-0000-000062AD0000}"/>
    <cellStyle name="Normal 8 3 3 2 2 2 2 3" xfId="52676" xr:uid="{00000000-0005-0000-0000-000063AD0000}"/>
    <cellStyle name="Normal 8 3 3 2 2 2 3" xfId="21404" xr:uid="{00000000-0005-0000-0000-000064AD0000}"/>
    <cellStyle name="Normal 8 3 3 2 2 2 3 2" xfId="40364" xr:uid="{00000000-0005-0000-0000-000065AD0000}"/>
    <cellStyle name="Normal 8 3 3 2 2 2 3 3" xfId="58828" xr:uid="{00000000-0005-0000-0000-000066AD0000}"/>
    <cellStyle name="Normal 8 3 3 2 2 2 4" xfId="28059" xr:uid="{00000000-0005-0000-0000-000067AD0000}"/>
    <cellStyle name="Normal 8 3 3 2 2 2 5" xfId="46523" xr:uid="{00000000-0005-0000-0000-000068AD0000}"/>
    <cellStyle name="Normal 8 3 3 2 2 3" xfId="12186" xr:uid="{00000000-0005-0000-0000-000069AD0000}"/>
    <cellStyle name="Normal 8 3 3 2 2 3 2" xfId="31146" xr:uid="{00000000-0005-0000-0000-00006AAD0000}"/>
    <cellStyle name="Normal 8 3 3 2 2 3 3" xfId="49610" xr:uid="{00000000-0005-0000-0000-00006BAD0000}"/>
    <cellStyle name="Normal 8 3 3 2 2 4" xfId="18338" xr:uid="{00000000-0005-0000-0000-00006CAD0000}"/>
    <cellStyle name="Normal 8 3 3 2 2 4 2" xfId="37298" xr:uid="{00000000-0005-0000-0000-00006DAD0000}"/>
    <cellStyle name="Normal 8 3 3 2 2 4 3" xfId="55762" xr:uid="{00000000-0005-0000-0000-00006EAD0000}"/>
    <cellStyle name="Normal 8 3 3 2 2 5" xfId="24993" xr:uid="{00000000-0005-0000-0000-00006FAD0000}"/>
    <cellStyle name="Normal 8 3 3 2 2 6" xfId="43457" xr:uid="{00000000-0005-0000-0000-000070AD0000}"/>
    <cellStyle name="Normal 8 3 3 2 3" xfId="7525" xr:uid="{00000000-0005-0000-0000-000071AD0000}"/>
    <cellStyle name="Normal 8 3 3 2 3 2" xfId="13718" xr:uid="{00000000-0005-0000-0000-000072AD0000}"/>
    <cellStyle name="Normal 8 3 3 2 3 2 2" xfId="32678" xr:uid="{00000000-0005-0000-0000-000073AD0000}"/>
    <cellStyle name="Normal 8 3 3 2 3 2 3" xfId="51142" xr:uid="{00000000-0005-0000-0000-000074AD0000}"/>
    <cellStyle name="Normal 8 3 3 2 3 3" xfId="19870" xr:uid="{00000000-0005-0000-0000-000075AD0000}"/>
    <cellStyle name="Normal 8 3 3 2 3 3 2" xfId="38830" xr:uid="{00000000-0005-0000-0000-000076AD0000}"/>
    <cellStyle name="Normal 8 3 3 2 3 3 3" xfId="57294" xr:uid="{00000000-0005-0000-0000-000077AD0000}"/>
    <cellStyle name="Normal 8 3 3 2 3 4" xfId="26525" xr:uid="{00000000-0005-0000-0000-000078AD0000}"/>
    <cellStyle name="Normal 8 3 3 2 3 5" xfId="44989" xr:uid="{00000000-0005-0000-0000-000079AD0000}"/>
    <cellStyle name="Normal 8 3 3 2 4" xfId="10652" xr:uid="{00000000-0005-0000-0000-00007AAD0000}"/>
    <cellStyle name="Normal 8 3 3 2 4 2" xfId="29612" xr:uid="{00000000-0005-0000-0000-00007BAD0000}"/>
    <cellStyle name="Normal 8 3 3 2 4 3" xfId="48076" xr:uid="{00000000-0005-0000-0000-00007CAD0000}"/>
    <cellStyle name="Normal 8 3 3 2 5" xfId="16804" xr:uid="{00000000-0005-0000-0000-00007DAD0000}"/>
    <cellStyle name="Normal 8 3 3 2 5 2" xfId="35764" xr:uid="{00000000-0005-0000-0000-00007EAD0000}"/>
    <cellStyle name="Normal 8 3 3 2 5 3" xfId="54228" xr:uid="{00000000-0005-0000-0000-00007FAD0000}"/>
    <cellStyle name="Normal 8 3 3 2 6" xfId="23459" xr:uid="{00000000-0005-0000-0000-000080AD0000}"/>
    <cellStyle name="Normal 8 3 3 2 7" xfId="41923" xr:uid="{00000000-0005-0000-0000-000081AD0000}"/>
    <cellStyle name="Normal 8 3 3 3" xfId="5193" xr:uid="{00000000-0005-0000-0000-000082AD0000}"/>
    <cellStyle name="Normal 8 3 3 3 2" xfId="8291" xr:uid="{00000000-0005-0000-0000-000083AD0000}"/>
    <cellStyle name="Normal 8 3 3 3 2 2" xfId="14483" xr:uid="{00000000-0005-0000-0000-000084AD0000}"/>
    <cellStyle name="Normal 8 3 3 3 2 2 2" xfId="33443" xr:uid="{00000000-0005-0000-0000-000085AD0000}"/>
    <cellStyle name="Normal 8 3 3 3 2 2 3" xfId="51907" xr:uid="{00000000-0005-0000-0000-000086AD0000}"/>
    <cellStyle name="Normal 8 3 3 3 2 3" xfId="20635" xr:uid="{00000000-0005-0000-0000-000087AD0000}"/>
    <cellStyle name="Normal 8 3 3 3 2 3 2" xfId="39595" xr:uid="{00000000-0005-0000-0000-000088AD0000}"/>
    <cellStyle name="Normal 8 3 3 3 2 3 3" xfId="58059" xr:uid="{00000000-0005-0000-0000-000089AD0000}"/>
    <cellStyle name="Normal 8 3 3 3 2 4" xfId="27290" xr:uid="{00000000-0005-0000-0000-00008AAD0000}"/>
    <cellStyle name="Normal 8 3 3 3 2 5" xfId="45754" xr:uid="{00000000-0005-0000-0000-00008BAD0000}"/>
    <cellStyle name="Normal 8 3 3 3 3" xfId="11417" xr:uid="{00000000-0005-0000-0000-00008CAD0000}"/>
    <cellStyle name="Normal 8 3 3 3 3 2" xfId="30377" xr:uid="{00000000-0005-0000-0000-00008DAD0000}"/>
    <cellStyle name="Normal 8 3 3 3 3 3" xfId="48841" xr:uid="{00000000-0005-0000-0000-00008EAD0000}"/>
    <cellStyle name="Normal 8 3 3 3 4" xfId="17569" xr:uid="{00000000-0005-0000-0000-00008FAD0000}"/>
    <cellStyle name="Normal 8 3 3 3 4 2" xfId="36529" xr:uid="{00000000-0005-0000-0000-000090AD0000}"/>
    <cellStyle name="Normal 8 3 3 3 4 3" xfId="54993" xr:uid="{00000000-0005-0000-0000-000091AD0000}"/>
    <cellStyle name="Normal 8 3 3 3 5" xfId="24224" xr:uid="{00000000-0005-0000-0000-000092AD0000}"/>
    <cellStyle name="Normal 8 3 3 3 6" xfId="42688" xr:uid="{00000000-0005-0000-0000-000093AD0000}"/>
    <cellStyle name="Normal 8 3 3 4" xfId="6756" xr:uid="{00000000-0005-0000-0000-000094AD0000}"/>
    <cellStyle name="Normal 8 3 3 4 2" xfId="12949" xr:uid="{00000000-0005-0000-0000-000095AD0000}"/>
    <cellStyle name="Normal 8 3 3 4 2 2" xfId="31909" xr:uid="{00000000-0005-0000-0000-000096AD0000}"/>
    <cellStyle name="Normal 8 3 3 4 2 3" xfId="50373" xr:uid="{00000000-0005-0000-0000-000097AD0000}"/>
    <cellStyle name="Normal 8 3 3 4 3" xfId="19101" xr:uid="{00000000-0005-0000-0000-000098AD0000}"/>
    <cellStyle name="Normal 8 3 3 4 3 2" xfId="38061" xr:uid="{00000000-0005-0000-0000-000099AD0000}"/>
    <cellStyle name="Normal 8 3 3 4 3 3" xfId="56525" xr:uid="{00000000-0005-0000-0000-00009AAD0000}"/>
    <cellStyle name="Normal 8 3 3 4 4" xfId="25756" xr:uid="{00000000-0005-0000-0000-00009BAD0000}"/>
    <cellStyle name="Normal 8 3 3 4 5" xfId="44220" xr:uid="{00000000-0005-0000-0000-00009CAD0000}"/>
    <cellStyle name="Normal 8 3 3 5" xfId="9883" xr:uid="{00000000-0005-0000-0000-00009DAD0000}"/>
    <cellStyle name="Normal 8 3 3 5 2" xfId="28843" xr:uid="{00000000-0005-0000-0000-00009EAD0000}"/>
    <cellStyle name="Normal 8 3 3 5 3" xfId="47307" xr:uid="{00000000-0005-0000-0000-00009FAD0000}"/>
    <cellStyle name="Normal 8 3 3 6" xfId="16035" xr:uid="{00000000-0005-0000-0000-0000A0AD0000}"/>
    <cellStyle name="Normal 8 3 3 6 2" xfId="34995" xr:uid="{00000000-0005-0000-0000-0000A1AD0000}"/>
    <cellStyle name="Normal 8 3 3 6 3" xfId="53459" xr:uid="{00000000-0005-0000-0000-0000A2AD0000}"/>
    <cellStyle name="Normal 8 3 3 7" xfId="22690" xr:uid="{00000000-0005-0000-0000-0000A3AD0000}"/>
    <cellStyle name="Normal 8 3 3 8" xfId="41154" xr:uid="{00000000-0005-0000-0000-0000A4AD0000}"/>
    <cellStyle name="Normal 8 3 4" xfId="3221" xr:uid="{00000000-0005-0000-0000-0000A5AD0000}"/>
    <cellStyle name="Normal 8 3 4 2" xfId="4355" xr:uid="{00000000-0005-0000-0000-0000A6AD0000}"/>
    <cellStyle name="Normal 8 3 4 2 2" xfId="5976" xr:uid="{00000000-0005-0000-0000-0000A7AD0000}"/>
    <cellStyle name="Normal 8 3 4 2 2 2" xfId="9061" xr:uid="{00000000-0005-0000-0000-0000A8AD0000}"/>
    <cellStyle name="Normal 8 3 4 2 2 2 2" xfId="15253" xr:uid="{00000000-0005-0000-0000-0000A9AD0000}"/>
    <cellStyle name="Normal 8 3 4 2 2 2 2 2" xfId="34213" xr:uid="{00000000-0005-0000-0000-0000AAAD0000}"/>
    <cellStyle name="Normal 8 3 4 2 2 2 2 3" xfId="52677" xr:uid="{00000000-0005-0000-0000-0000ABAD0000}"/>
    <cellStyle name="Normal 8 3 4 2 2 2 3" xfId="21405" xr:uid="{00000000-0005-0000-0000-0000ACAD0000}"/>
    <cellStyle name="Normal 8 3 4 2 2 2 3 2" xfId="40365" xr:uid="{00000000-0005-0000-0000-0000ADAD0000}"/>
    <cellStyle name="Normal 8 3 4 2 2 2 3 3" xfId="58829" xr:uid="{00000000-0005-0000-0000-0000AEAD0000}"/>
    <cellStyle name="Normal 8 3 4 2 2 2 4" xfId="28060" xr:uid="{00000000-0005-0000-0000-0000AFAD0000}"/>
    <cellStyle name="Normal 8 3 4 2 2 2 5" xfId="46524" xr:uid="{00000000-0005-0000-0000-0000B0AD0000}"/>
    <cellStyle name="Normal 8 3 4 2 2 3" xfId="12187" xr:uid="{00000000-0005-0000-0000-0000B1AD0000}"/>
    <cellStyle name="Normal 8 3 4 2 2 3 2" xfId="31147" xr:uid="{00000000-0005-0000-0000-0000B2AD0000}"/>
    <cellStyle name="Normal 8 3 4 2 2 3 3" xfId="49611" xr:uid="{00000000-0005-0000-0000-0000B3AD0000}"/>
    <cellStyle name="Normal 8 3 4 2 2 4" xfId="18339" xr:uid="{00000000-0005-0000-0000-0000B4AD0000}"/>
    <cellStyle name="Normal 8 3 4 2 2 4 2" xfId="37299" xr:uid="{00000000-0005-0000-0000-0000B5AD0000}"/>
    <cellStyle name="Normal 8 3 4 2 2 4 3" xfId="55763" xr:uid="{00000000-0005-0000-0000-0000B6AD0000}"/>
    <cellStyle name="Normal 8 3 4 2 2 5" xfId="24994" xr:uid="{00000000-0005-0000-0000-0000B7AD0000}"/>
    <cellStyle name="Normal 8 3 4 2 2 6" xfId="43458" xr:uid="{00000000-0005-0000-0000-0000B8AD0000}"/>
    <cellStyle name="Normal 8 3 4 2 3" xfId="7526" xr:uid="{00000000-0005-0000-0000-0000B9AD0000}"/>
    <cellStyle name="Normal 8 3 4 2 3 2" xfId="13719" xr:uid="{00000000-0005-0000-0000-0000BAAD0000}"/>
    <cellStyle name="Normal 8 3 4 2 3 2 2" xfId="32679" xr:uid="{00000000-0005-0000-0000-0000BBAD0000}"/>
    <cellStyle name="Normal 8 3 4 2 3 2 3" xfId="51143" xr:uid="{00000000-0005-0000-0000-0000BCAD0000}"/>
    <cellStyle name="Normal 8 3 4 2 3 3" xfId="19871" xr:uid="{00000000-0005-0000-0000-0000BDAD0000}"/>
    <cellStyle name="Normal 8 3 4 2 3 3 2" xfId="38831" xr:uid="{00000000-0005-0000-0000-0000BEAD0000}"/>
    <cellStyle name="Normal 8 3 4 2 3 3 3" xfId="57295" xr:uid="{00000000-0005-0000-0000-0000BFAD0000}"/>
    <cellStyle name="Normal 8 3 4 2 3 4" xfId="26526" xr:uid="{00000000-0005-0000-0000-0000C0AD0000}"/>
    <cellStyle name="Normal 8 3 4 2 3 5" xfId="44990" xr:uid="{00000000-0005-0000-0000-0000C1AD0000}"/>
    <cellStyle name="Normal 8 3 4 2 4" xfId="10653" xr:uid="{00000000-0005-0000-0000-0000C2AD0000}"/>
    <cellStyle name="Normal 8 3 4 2 4 2" xfId="29613" xr:uid="{00000000-0005-0000-0000-0000C3AD0000}"/>
    <cellStyle name="Normal 8 3 4 2 4 3" xfId="48077" xr:uid="{00000000-0005-0000-0000-0000C4AD0000}"/>
    <cellStyle name="Normal 8 3 4 2 5" xfId="16805" xr:uid="{00000000-0005-0000-0000-0000C5AD0000}"/>
    <cellStyle name="Normal 8 3 4 2 5 2" xfId="35765" xr:uid="{00000000-0005-0000-0000-0000C6AD0000}"/>
    <cellStyle name="Normal 8 3 4 2 5 3" xfId="54229" xr:uid="{00000000-0005-0000-0000-0000C7AD0000}"/>
    <cellStyle name="Normal 8 3 4 2 6" xfId="23460" xr:uid="{00000000-0005-0000-0000-0000C8AD0000}"/>
    <cellStyle name="Normal 8 3 4 2 7" xfId="41924" xr:uid="{00000000-0005-0000-0000-0000C9AD0000}"/>
    <cellStyle name="Normal 8 3 4 3" xfId="5194" xr:uid="{00000000-0005-0000-0000-0000CAAD0000}"/>
    <cellStyle name="Normal 8 3 4 3 2" xfId="8292" xr:uid="{00000000-0005-0000-0000-0000CBAD0000}"/>
    <cellStyle name="Normal 8 3 4 3 2 2" xfId="14484" xr:uid="{00000000-0005-0000-0000-0000CCAD0000}"/>
    <cellStyle name="Normal 8 3 4 3 2 2 2" xfId="33444" xr:uid="{00000000-0005-0000-0000-0000CDAD0000}"/>
    <cellStyle name="Normal 8 3 4 3 2 2 3" xfId="51908" xr:uid="{00000000-0005-0000-0000-0000CEAD0000}"/>
    <cellStyle name="Normal 8 3 4 3 2 3" xfId="20636" xr:uid="{00000000-0005-0000-0000-0000CFAD0000}"/>
    <cellStyle name="Normal 8 3 4 3 2 3 2" xfId="39596" xr:uid="{00000000-0005-0000-0000-0000D0AD0000}"/>
    <cellStyle name="Normal 8 3 4 3 2 3 3" xfId="58060" xr:uid="{00000000-0005-0000-0000-0000D1AD0000}"/>
    <cellStyle name="Normal 8 3 4 3 2 4" xfId="27291" xr:uid="{00000000-0005-0000-0000-0000D2AD0000}"/>
    <cellStyle name="Normal 8 3 4 3 2 5" xfId="45755" xr:uid="{00000000-0005-0000-0000-0000D3AD0000}"/>
    <cellStyle name="Normal 8 3 4 3 3" xfId="11418" xr:uid="{00000000-0005-0000-0000-0000D4AD0000}"/>
    <cellStyle name="Normal 8 3 4 3 3 2" xfId="30378" xr:uid="{00000000-0005-0000-0000-0000D5AD0000}"/>
    <cellStyle name="Normal 8 3 4 3 3 3" xfId="48842" xr:uid="{00000000-0005-0000-0000-0000D6AD0000}"/>
    <cellStyle name="Normal 8 3 4 3 4" xfId="17570" xr:uid="{00000000-0005-0000-0000-0000D7AD0000}"/>
    <cellStyle name="Normal 8 3 4 3 4 2" xfId="36530" xr:uid="{00000000-0005-0000-0000-0000D8AD0000}"/>
    <cellStyle name="Normal 8 3 4 3 4 3" xfId="54994" xr:uid="{00000000-0005-0000-0000-0000D9AD0000}"/>
    <cellStyle name="Normal 8 3 4 3 5" xfId="24225" xr:uid="{00000000-0005-0000-0000-0000DAAD0000}"/>
    <cellStyle name="Normal 8 3 4 3 6" xfId="42689" xr:uid="{00000000-0005-0000-0000-0000DBAD0000}"/>
    <cellStyle name="Normal 8 3 4 4" xfId="6757" xr:uid="{00000000-0005-0000-0000-0000DCAD0000}"/>
    <cellStyle name="Normal 8 3 4 4 2" xfId="12950" xr:uid="{00000000-0005-0000-0000-0000DDAD0000}"/>
    <cellStyle name="Normal 8 3 4 4 2 2" xfId="31910" xr:uid="{00000000-0005-0000-0000-0000DEAD0000}"/>
    <cellStyle name="Normal 8 3 4 4 2 3" xfId="50374" xr:uid="{00000000-0005-0000-0000-0000DFAD0000}"/>
    <cellStyle name="Normal 8 3 4 4 3" xfId="19102" xr:uid="{00000000-0005-0000-0000-0000E0AD0000}"/>
    <cellStyle name="Normal 8 3 4 4 3 2" xfId="38062" xr:uid="{00000000-0005-0000-0000-0000E1AD0000}"/>
    <cellStyle name="Normal 8 3 4 4 3 3" xfId="56526" xr:uid="{00000000-0005-0000-0000-0000E2AD0000}"/>
    <cellStyle name="Normal 8 3 4 4 4" xfId="25757" xr:uid="{00000000-0005-0000-0000-0000E3AD0000}"/>
    <cellStyle name="Normal 8 3 4 4 5" xfId="44221" xr:uid="{00000000-0005-0000-0000-0000E4AD0000}"/>
    <cellStyle name="Normal 8 3 4 5" xfId="9884" xr:uid="{00000000-0005-0000-0000-0000E5AD0000}"/>
    <cellStyle name="Normal 8 3 4 5 2" xfId="28844" xr:uid="{00000000-0005-0000-0000-0000E6AD0000}"/>
    <cellStyle name="Normal 8 3 4 5 3" xfId="47308" xr:uid="{00000000-0005-0000-0000-0000E7AD0000}"/>
    <cellStyle name="Normal 8 3 4 6" xfId="16036" xr:uid="{00000000-0005-0000-0000-0000E8AD0000}"/>
    <cellStyle name="Normal 8 3 4 6 2" xfId="34996" xr:uid="{00000000-0005-0000-0000-0000E9AD0000}"/>
    <cellStyle name="Normal 8 3 4 6 3" xfId="53460" xr:uid="{00000000-0005-0000-0000-0000EAAD0000}"/>
    <cellStyle name="Normal 8 3 4 7" xfId="22691" xr:uid="{00000000-0005-0000-0000-0000EBAD0000}"/>
    <cellStyle name="Normal 8 3 4 8" xfId="41155" xr:uid="{00000000-0005-0000-0000-0000ECAD0000}"/>
    <cellStyle name="Normal 8 3 5" xfId="3222" xr:uid="{00000000-0005-0000-0000-0000EDAD0000}"/>
    <cellStyle name="Normal 8 3 5 2" xfId="4356" xr:uid="{00000000-0005-0000-0000-0000EEAD0000}"/>
    <cellStyle name="Normal 8 3 5 2 2" xfId="5977" xr:uid="{00000000-0005-0000-0000-0000EFAD0000}"/>
    <cellStyle name="Normal 8 3 5 2 2 2" xfId="9062" xr:uid="{00000000-0005-0000-0000-0000F0AD0000}"/>
    <cellStyle name="Normal 8 3 5 2 2 2 2" xfId="15254" xr:uid="{00000000-0005-0000-0000-0000F1AD0000}"/>
    <cellStyle name="Normal 8 3 5 2 2 2 2 2" xfId="34214" xr:uid="{00000000-0005-0000-0000-0000F2AD0000}"/>
    <cellStyle name="Normal 8 3 5 2 2 2 2 3" xfId="52678" xr:uid="{00000000-0005-0000-0000-0000F3AD0000}"/>
    <cellStyle name="Normal 8 3 5 2 2 2 3" xfId="21406" xr:uid="{00000000-0005-0000-0000-0000F4AD0000}"/>
    <cellStyle name="Normal 8 3 5 2 2 2 3 2" xfId="40366" xr:uid="{00000000-0005-0000-0000-0000F5AD0000}"/>
    <cellStyle name="Normal 8 3 5 2 2 2 3 3" xfId="58830" xr:uid="{00000000-0005-0000-0000-0000F6AD0000}"/>
    <cellStyle name="Normal 8 3 5 2 2 2 4" xfId="28061" xr:uid="{00000000-0005-0000-0000-0000F7AD0000}"/>
    <cellStyle name="Normal 8 3 5 2 2 2 5" xfId="46525" xr:uid="{00000000-0005-0000-0000-0000F8AD0000}"/>
    <cellStyle name="Normal 8 3 5 2 2 3" xfId="12188" xr:uid="{00000000-0005-0000-0000-0000F9AD0000}"/>
    <cellStyle name="Normal 8 3 5 2 2 3 2" xfId="31148" xr:uid="{00000000-0005-0000-0000-0000FAAD0000}"/>
    <cellStyle name="Normal 8 3 5 2 2 3 3" xfId="49612" xr:uid="{00000000-0005-0000-0000-0000FBAD0000}"/>
    <cellStyle name="Normal 8 3 5 2 2 4" xfId="18340" xr:uid="{00000000-0005-0000-0000-0000FCAD0000}"/>
    <cellStyle name="Normal 8 3 5 2 2 4 2" xfId="37300" xr:uid="{00000000-0005-0000-0000-0000FDAD0000}"/>
    <cellStyle name="Normal 8 3 5 2 2 4 3" xfId="55764" xr:uid="{00000000-0005-0000-0000-0000FEAD0000}"/>
    <cellStyle name="Normal 8 3 5 2 2 5" xfId="24995" xr:uid="{00000000-0005-0000-0000-0000FFAD0000}"/>
    <cellStyle name="Normal 8 3 5 2 2 6" xfId="43459" xr:uid="{00000000-0005-0000-0000-000000AE0000}"/>
    <cellStyle name="Normal 8 3 5 2 3" xfId="7527" xr:uid="{00000000-0005-0000-0000-000001AE0000}"/>
    <cellStyle name="Normal 8 3 5 2 3 2" xfId="13720" xr:uid="{00000000-0005-0000-0000-000002AE0000}"/>
    <cellStyle name="Normal 8 3 5 2 3 2 2" xfId="32680" xr:uid="{00000000-0005-0000-0000-000003AE0000}"/>
    <cellStyle name="Normal 8 3 5 2 3 2 3" xfId="51144" xr:uid="{00000000-0005-0000-0000-000004AE0000}"/>
    <cellStyle name="Normal 8 3 5 2 3 3" xfId="19872" xr:uid="{00000000-0005-0000-0000-000005AE0000}"/>
    <cellStyle name="Normal 8 3 5 2 3 3 2" xfId="38832" xr:uid="{00000000-0005-0000-0000-000006AE0000}"/>
    <cellStyle name="Normal 8 3 5 2 3 3 3" xfId="57296" xr:uid="{00000000-0005-0000-0000-000007AE0000}"/>
    <cellStyle name="Normal 8 3 5 2 3 4" xfId="26527" xr:uid="{00000000-0005-0000-0000-000008AE0000}"/>
    <cellStyle name="Normal 8 3 5 2 3 5" xfId="44991" xr:uid="{00000000-0005-0000-0000-000009AE0000}"/>
    <cellStyle name="Normal 8 3 5 2 4" xfId="10654" xr:uid="{00000000-0005-0000-0000-00000AAE0000}"/>
    <cellStyle name="Normal 8 3 5 2 4 2" xfId="29614" xr:uid="{00000000-0005-0000-0000-00000BAE0000}"/>
    <cellStyle name="Normal 8 3 5 2 4 3" xfId="48078" xr:uid="{00000000-0005-0000-0000-00000CAE0000}"/>
    <cellStyle name="Normal 8 3 5 2 5" xfId="16806" xr:uid="{00000000-0005-0000-0000-00000DAE0000}"/>
    <cellStyle name="Normal 8 3 5 2 5 2" xfId="35766" xr:uid="{00000000-0005-0000-0000-00000EAE0000}"/>
    <cellStyle name="Normal 8 3 5 2 5 3" xfId="54230" xr:uid="{00000000-0005-0000-0000-00000FAE0000}"/>
    <cellStyle name="Normal 8 3 5 2 6" xfId="23461" xr:uid="{00000000-0005-0000-0000-000010AE0000}"/>
    <cellStyle name="Normal 8 3 5 2 7" xfId="41925" xr:uid="{00000000-0005-0000-0000-000011AE0000}"/>
    <cellStyle name="Normal 8 3 5 3" xfId="5195" xr:uid="{00000000-0005-0000-0000-000012AE0000}"/>
    <cellStyle name="Normal 8 3 5 3 2" xfId="8293" xr:uid="{00000000-0005-0000-0000-000013AE0000}"/>
    <cellStyle name="Normal 8 3 5 3 2 2" xfId="14485" xr:uid="{00000000-0005-0000-0000-000014AE0000}"/>
    <cellStyle name="Normal 8 3 5 3 2 2 2" xfId="33445" xr:uid="{00000000-0005-0000-0000-000015AE0000}"/>
    <cellStyle name="Normal 8 3 5 3 2 2 3" xfId="51909" xr:uid="{00000000-0005-0000-0000-000016AE0000}"/>
    <cellStyle name="Normal 8 3 5 3 2 3" xfId="20637" xr:uid="{00000000-0005-0000-0000-000017AE0000}"/>
    <cellStyle name="Normal 8 3 5 3 2 3 2" xfId="39597" xr:uid="{00000000-0005-0000-0000-000018AE0000}"/>
    <cellStyle name="Normal 8 3 5 3 2 3 3" xfId="58061" xr:uid="{00000000-0005-0000-0000-000019AE0000}"/>
    <cellStyle name="Normal 8 3 5 3 2 4" xfId="27292" xr:uid="{00000000-0005-0000-0000-00001AAE0000}"/>
    <cellStyle name="Normal 8 3 5 3 2 5" xfId="45756" xr:uid="{00000000-0005-0000-0000-00001BAE0000}"/>
    <cellStyle name="Normal 8 3 5 3 3" xfId="11419" xr:uid="{00000000-0005-0000-0000-00001CAE0000}"/>
    <cellStyle name="Normal 8 3 5 3 3 2" xfId="30379" xr:uid="{00000000-0005-0000-0000-00001DAE0000}"/>
    <cellStyle name="Normal 8 3 5 3 3 3" xfId="48843" xr:uid="{00000000-0005-0000-0000-00001EAE0000}"/>
    <cellStyle name="Normal 8 3 5 3 4" xfId="17571" xr:uid="{00000000-0005-0000-0000-00001FAE0000}"/>
    <cellStyle name="Normal 8 3 5 3 4 2" xfId="36531" xr:uid="{00000000-0005-0000-0000-000020AE0000}"/>
    <cellStyle name="Normal 8 3 5 3 4 3" xfId="54995" xr:uid="{00000000-0005-0000-0000-000021AE0000}"/>
    <cellStyle name="Normal 8 3 5 3 5" xfId="24226" xr:uid="{00000000-0005-0000-0000-000022AE0000}"/>
    <cellStyle name="Normal 8 3 5 3 6" xfId="42690" xr:uid="{00000000-0005-0000-0000-000023AE0000}"/>
    <cellStyle name="Normal 8 3 5 4" xfId="6758" xr:uid="{00000000-0005-0000-0000-000024AE0000}"/>
    <cellStyle name="Normal 8 3 5 4 2" xfId="12951" xr:uid="{00000000-0005-0000-0000-000025AE0000}"/>
    <cellStyle name="Normal 8 3 5 4 2 2" xfId="31911" xr:uid="{00000000-0005-0000-0000-000026AE0000}"/>
    <cellStyle name="Normal 8 3 5 4 2 3" xfId="50375" xr:uid="{00000000-0005-0000-0000-000027AE0000}"/>
    <cellStyle name="Normal 8 3 5 4 3" xfId="19103" xr:uid="{00000000-0005-0000-0000-000028AE0000}"/>
    <cellStyle name="Normal 8 3 5 4 3 2" xfId="38063" xr:uid="{00000000-0005-0000-0000-000029AE0000}"/>
    <cellStyle name="Normal 8 3 5 4 3 3" xfId="56527" xr:uid="{00000000-0005-0000-0000-00002AAE0000}"/>
    <cellStyle name="Normal 8 3 5 4 4" xfId="25758" xr:uid="{00000000-0005-0000-0000-00002BAE0000}"/>
    <cellStyle name="Normal 8 3 5 4 5" xfId="44222" xr:uid="{00000000-0005-0000-0000-00002CAE0000}"/>
    <cellStyle name="Normal 8 3 5 5" xfId="9885" xr:uid="{00000000-0005-0000-0000-00002DAE0000}"/>
    <cellStyle name="Normal 8 3 5 5 2" xfId="28845" xr:uid="{00000000-0005-0000-0000-00002EAE0000}"/>
    <cellStyle name="Normal 8 3 5 5 3" xfId="47309" xr:uid="{00000000-0005-0000-0000-00002FAE0000}"/>
    <cellStyle name="Normal 8 3 5 6" xfId="16037" xr:uid="{00000000-0005-0000-0000-000030AE0000}"/>
    <cellStyle name="Normal 8 3 5 6 2" xfId="34997" xr:uid="{00000000-0005-0000-0000-000031AE0000}"/>
    <cellStyle name="Normal 8 3 5 6 3" xfId="53461" xr:uid="{00000000-0005-0000-0000-000032AE0000}"/>
    <cellStyle name="Normal 8 3 5 7" xfId="22692" xr:uid="{00000000-0005-0000-0000-000033AE0000}"/>
    <cellStyle name="Normal 8 3 5 8" xfId="41156" xr:uid="{00000000-0005-0000-0000-000034AE0000}"/>
    <cellStyle name="Normal 8 3 6" xfId="3220" xr:uid="{00000000-0005-0000-0000-000035AE0000}"/>
    <cellStyle name="Normal 8 3 6 2" xfId="4353" xr:uid="{00000000-0005-0000-0000-000036AE0000}"/>
    <cellStyle name="Normal 8 3 6 2 2" xfId="5973" xr:uid="{00000000-0005-0000-0000-000037AE0000}"/>
    <cellStyle name="Normal 8 3 6 2 2 2" xfId="9058" xr:uid="{00000000-0005-0000-0000-000038AE0000}"/>
    <cellStyle name="Normal 8 3 6 2 2 2 2" xfId="15250" xr:uid="{00000000-0005-0000-0000-000039AE0000}"/>
    <cellStyle name="Normal 8 3 6 2 2 2 2 2" xfId="34210" xr:uid="{00000000-0005-0000-0000-00003AAE0000}"/>
    <cellStyle name="Normal 8 3 6 2 2 2 2 3" xfId="52674" xr:uid="{00000000-0005-0000-0000-00003BAE0000}"/>
    <cellStyle name="Normal 8 3 6 2 2 2 3" xfId="21402" xr:uid="{00000000-0005-0000-0000-00003CAE0000}"/>
    <cellStyle name="Normal 8 3 6 2 2 2 3 2" xfId="40362" xr:uid="{00000000-0005-0000-0000-00003DAE0000}"/>
    <cellStyle name="Normal 8 3 6 2 2 2 3 3" xfId="58826" xr:uid="{00000000-0005-0000-0000-00003EAE0000}"/>
    <cellStyle name="Normal 8 3 6 2 2 2 4" xfId="28057" xr:uid="{00000000-0005-0000-0000-00003FAE0000}"/>
    <cellStyle name="Normal 8 3 6 2 2 2 5" xfId="46521" xr:uid="{00000000-0005-0000-0000-000040AE0000}"/>
    <cellStyle name="Normal 8 3 6 2 2 3" xfId="12184" xr:uid="{00000000-0005-0000-0000-000041AE0000}"/>
    <cellStyle name="Normal 8 3 6 2 2 3 2" xfId="31144" xr:uid="{00000000-0005-0000-0000-000042AE0000}"/>
    <cellStyle name="Normal 8 3 6 2 2 3 3" xfId="49608" xr:uid="{00000000-0005-0000-0000-000043AE0000}"/>
    <cellStyle name="Normal 8 3 6 2 2 4" xfId="18336" xr:uid="{00000000-0005-0000-0000-000044AE0000}"/>
    <cellStyle name="Normal 8 3 6 2 2 4 2" xfId="37296" xr:uid="{00000000-0005-0000-0000-000045AE0000}"/>
    <cellStyle name="Normal 8 3 6 2 2 4 3" xfId="55760" xr:uid="{00000000-0005-0000-0000-000046AE0000}"/>
    <cellStyle name="Normal 8 3 6 2 2 5" xfId="24991" xr:uid="{00000000-0005-0000-0000-000047AE0000}"/>
    <cellStyle name="Normal 8 3 6 2 2 6" xfId="43455" xr:uid="{00000000-0005-0000-0000-000048AE0000}"/>
    <cellStyle name="Normal 8 3 6 2 3" xfId="7523" xr:uid="{00000000-0005-0000-0000-000049AE0000}"/>
    <cellStyle name="Normal 8 3 6 2 3 2" xfId="13716" xr:uid="{00000000-0005-0000-0000-00004AAE0000}"/>
    <cellStyle name="Normal 8 3 6 2 3 2 2" xfId="32676" xr:uid="{00000000-0005-0000-0000-00004BAE0000}"/>
    <cellStyle name="Normal 8 3 6 2 3 2 3" xfId="51140" xr:uid="{00000000-0005-0000-0000-00004CAE0000}"/>
    <cellStyle name="Normal 8 3 6 2 3 3" xfId="19868" xr:uid="{00000000-0005-0000-0000-00004DAE0000}"/>
    <cellStyle name="Normal 8 3 6 2 3 3 2" xfId="38828" xr:uid="{00000000-0005-0000-0000-00004EAE0000}"/>
    <cellStyle name="Normal 8 3 6 2 3 3 3" xfId="57292" xr:uid="{00000000-0005-0000-0000-00004FAE0000}"/>
    <cellStyle name="Normal 8 3 6 2 3 4" xfId="26523" xr:uid="{00000000-0005-0000-0000-000050AE0000}"/>
    <cellStyle name="Normal 8 3 6 2 3 5" xfId="44987" xr:uid="{00000000-0005-0000-0000-000051AE0000}"/>
    <cellStyle name="Normal 8 3 6 2 4" xfId="10650" xr:uid="{00000000-0005-0000-0000-000052AE0000}"/>
    <cellStyle name="Normal 8 3 6 2 4 2" xfId="29610" xr:uid="{00000000-0005-0000-0000-000053AE0000}"/>
    <cellStyle name="Normal 8 3 6 2 4 3" xfId="48074" xr:uid="{00000000-0005-0000-0000-000054AE0000}"/>
    <cellStyle name="Normal 8 3 6 2 5" xfId="16802" xr:uid="{00000000-0005-0000-0000-000055AE0000}"/>
    <cellStyle name="Normal 8 3 6 2 5 2" xfId="35762" xr:uid="{00000000-0005-0000-0000-000056AE0000}"/>
    <cellStyle name="Normal 8 3 6 2 5 3" xfId="54226" xr:uid="{00000000-0005-0000-0000-000057AE0000}"/>
    <cellStyle name="Normal 8 3 6 2 6" xfId="23457" xr:uid="{00000000-0005-0000-0000-000058AE0000}"/>
    <cellStyle name="Normal 8 3 6 2 7" xfId="41921" xr:uid="{00000000-0005-0000-0000-000059AE0000}"/>
    <cellStyle name="Normal 8 3 6 3" xfId="5191" xr:uid="{00000000-0005-0000-0000-00005AAE0000}"/>
    <cellStyle name="Normal 8 3 6 3 2" xfId="8289" xr:uid="{00000000-0005-0000-0000-00005BAE0000}"/>
    <cellStyle name="Normal 8 3 6 3 2 2" xfId="14481" xr:uid="{00000000-0005-0000-0000-00005CAE0000}"/>
    <cellStyle name="Normal 8 3 6 3 2 2 2" xfId="33441" xr:uid="{00000000-0005-0000-0000-00005DAE0000}"/>
    <cellStyle name="Normal 8 3 6 3 2 2 3" xfId="51905" xr:uid="{00000000-0005-0000-0000-00005EAE0000}"/>
    <cellStyle name="Normal 8 3 6 3 2 3" xfId="20633" xr:uid="{00000000-0005-0000-0000-00005FAE0000}"/>
    <cellStyle name="Normal 8 3 6 3 2 3 2" xfId="39593" xr:uid="{00000000-0005-0000-0000-000060AE0000}"/>
    <cellStyle name="Normal 8 3 6 3 2 3 3" xfId="58057" xr:uid="{00000000-0005-0000-0000-000061AE0000}"/>
    <cellStyle name="Normal 8 3 6 3 2 4" xfId="27288" xr:uid="{00000000-0005-0000-0000-000062AE0000}"/>
    <cellStyle name="Normal 8 3 6 3 2 5" xfId="45752" xr:uid="{00000000-0005-0000-0000-000063AE0000}"/>
    <cellStyle name="Normal 8 3 6 3 3" xfId="11415" xr:uid="{00000000-0005-0000-0000-000064AE0000}"/>
    <cellStyle name="Normal 8 3 6 3 3 2" xfId="30375" xr:uid="{00000000-0005-0000-0000-000065AE0000}"/>
    <cellStyle name="Normal 8 3 6 3 3 3" xfId="48839" xr:uid="{00000000-0005-0000-0000-000066AE0000}"/>
    <cellStyle name="Normal 8 3 6 3 4" xfId="17567" xr:uid="{00000000-0005-0000-0000-000067AE0000}"/>
    <cellStyle name="Normal 8 3 6 3 4 2" xfId="36527" xr:uid="{00000000-0005-0000-0000-000068AE0000}"/>
    <cellStyle name="Normal 8 3 6 3 4 3" xfId="54991" xr:uid="{00000000-0005-0000-0000-000069AE0000}"/>
    <cellStyle name="Normal 8 3 6 3 5" xfId="24222" xr:uid="{00000000-0005-0000-0000-00006AAE0000}"/>
    <cellStyle name="Normal 8 3 6 3 6" xfId="42686" xr:uid="{00000000-0005-0000-0000-00006BAE0000}"/>
    <cellStyle name="Normal 8 3 6 4" xfId="6754" xr:uid="{00000000-0005-0000-0000-00006CAE0000}"/>
    <cellStyle name="Normal 8 3 6 4 2" xfId="12947" xr:uid="{00000000-0005-0000-0000-00006DAE0000}"/>
    <cellStyle name="Normal 8 3 6 4 2 2" xfId="31907" xr:uid="{00000000-0005-0000-0000-00006EAE0000}"/>
    <cellStyle name="Normal 8 3 6 4 2 3" xfId="50371" xr:uid="{00000000-0005-0000-0000-00006FAE0000}"/>
    <cellStyle name="Normal 8 3 6 4 3" xfId="19099" xr:uid="{00000000-0005-0000-0000-000070AE0000}"/>
    <cellStyle name="Normal 8 3 6 4 3 2" xfId="38059" xr:uid="{00000000-0005-0000-0000-000071AE0000}"/>
    <cellStyle name="Normal 8 3 6 4 3 3" xfId="56523" xr:uid="{00000000-0005-0000-0000-000072AE0000}"/>
    <cellStyle name="Normal 8 3 6 4 4" xfId="25754" xr:uid="{00000000-0005-0000-0000-000073AE0000}"/>
    <cellStyle name="Normal 8 3 6 4 5" xfId="44218" xr:uid="{00000000-0005-0000-0000-000074AE0000}"/>
    <cellStyle name="Normal 8 3 6 5" xfId="9881" xr:uid="{00000000-0005-0000-0000-000075AE0000}"/>
    <cellStyle name="Normal 8 3 6 5 2" xfId="28841" xr:uid="{00000000-0005-0000-0000-000076AE0000}"/>
    <cellStyle name="Normal 8 3 6 5 3" xfId="47305" xr:uid="{00000000-0005-0000-0000-000077AE0000}"/>
    <cellStyle name="Normal 8 3 6 6" xfId="16033" xr:uid="{00000000-0005-0000-0000-000078AE0000}"/>
    <cellStyle name="Normal 8 3 6 6 2" xfId="34993" xr:uid="{00000000-0005-0000-0000-000079AE0000}"/>
    <cellStyle name="Normal 8 3 6 6 3" xfId="53457" xr:uid="{00000000-0005-0000-0000-00007AAE0000}"/>
    <cellStyle name="Normal 8 3 6 7" xfId="22688" xr:uid="{00000000-0005-0000-0000-00007BAE0000}"/>
    <cellStyle name="Normal 8 3 6 8" xfId="41152" xr:uid="{00000000-0005-0000-0000-00007CAE0000}"/>
    <cellStyle name="Normal 8 3 7" xfId="3834" xr:uid="{00000000-0005-0000-0000-00007DAE0000}"/>
    <cellStyle name="Normal 8 3 7 2" xfId="5423" xr:uid="{00000000-0005-0000-0000-00007EAE0000}"/>
    <cellStyle name="Normal 8 3 7 2 2" xfId="8508" xr:uid="{00000000-0005-0000-0000-00007FAE0000}"/>
    <cellStyle name="Normal 8 3 7 2 2 2" xfId="14700" xr:uid="{00000000-0005-0000-0000-000080AE0000}"/>
    <cellStyle name="Normal 8 3 7 2 2 2 2" xfId="33660" xr:uid="{00000000-0005-0000-0000-000081AE0000}"/>
    <cellStyle name="Normal 8 3 7 2 2 2 3" xfId="52124" xr:uid="{00000000-0005-0000-0000-000082AE0000}"/>
    <cellStyle name="Normal 8 3 7 2 2 3" xfId="20852" xr:uid="{00000000-0005-0000-0000-000083AE0000}"/>
    <cellStyle name="Normal 8 3 7 2 2 3 2" xfId="39812" xr:uid="{00000000-0005-0000-0000-000084AE0000}"/>
    <cellStyle name="Normal 8 3 7 2 2 3 3" xfId="58276" xr:uid="{00000000-0005-0000-0000-000085AE0000}"/>
    <cellStyle name="Normal 8 3 7 2 2 4" xfId="27507" xr:uid="{00000000-0005-0000-0000-000086AE0000}"/>
    <cellStyle name="Normal 8 3 7 2 2 5" xfId="45971" xr:uid="{00000000-0005-0000-0000-000087AE0000}"/>
    <cellStyle name="Normal 8 3 7 2 3" xfId="11634" xr:uid="{00000000-0005-0000-0000-000088AE0000}"/>
    <cellStyle name="Normal 8 3 7 2 3 2" xfId="30594" xr:uid="{00000000-0005-0000-0000-000089AE0000}"/>
    <cellStyle name="Normal 8 3 7 2 3 3" xfId="49058" xr:uid="{00000000-0005-0000-0000-00008AAE0000}"/>
    <cellStyle name="Normal 8 3 7 2 4" xfId="17786" xr:uid="{00000000-0005-0000-0000-00008BAE0000}"/>
    <cellStyle name="Normal 8 3 7 2 4 2" xfId="36746" xr:uid="{00000000-0005-0000-0000-00008CAE0000}"/>
    <cellStyle name="Normal 8 3 7 2 4 3" xfId="55210" xr:uid="{00000000-0005-0000-0000-00008DAE0000}"/>
    <cellStyle name="Normal 8 3 7 2 5" xfId="24441" xr:uid="{00000000-0005-0000-0000-00008EAE0000}"/>
    <cellStyle name="Normal 8 3 7 2 6" xfId="42905" xr:uid="{00000000-0005-0000-0000-00008FAE0000}"/>
    <cellStyle name="Normal 8 3 7 3" xfId="6973" xr:uid="{00000000-0005-0000-0000-000090AE0000}"/>
    <cellStyle name="Normal 8 3 7 3 2" xfId="13166" xr:uid="{00000000-0005-0000-0000-000091AE0000}"/>
    <cellStyle name="Normal 8 3 7 3 2 2" xfId="32126" xr:uid="{00000000-0005-0000-0000-000092AE0000}"/>
    <cellStyle name="Normal 8 3 7 3 2 3" xfId="50590" xr:uid="{00000000-0005-0000-0000-000093AE0000}"/>
    <cellStyle name="Normal 8 3 7 3 3" xfId="19318" xr:uid="{00000000-0005-0000-0000-000094AE0000}"/>
    <cellStyle name="Normal 8 3 7 3 3 2" xfId="38278" xr:uid="{00000000-0005-0000-0000-000095AE0000}"/>
    <cellStyle name="Normal 8 3 7 3 3 3" xfId="56742" xr:uid="{00000000-0005-0000-0000-000096AE0000}"/>
    <cellStyle name="Normal 8 3 7 3 4" xfId="25973" xr:uid="{00000000-0005-0000-0000-000097AE0000}"/>
    <cellStyle name="Normal 8 3 7 3 5" xfId="44437" xr:uid="{00000000-0005-0000-0000-000098AE0000}"/>
    <cellStyle name="Normal 8 3 7 4" xfId="10100" xr:uid="{00000000-0005-0000-0000-000099AE0000}"/>
    <cellStyle name="Normal 8 3 7 4 2" xfId="29060" xr:uid="{00000000-0005-0000-0000-00009AAE0000}"/>
    <cellStyle name="Normal 8 3 7 4 3" xfId="47524" xr:uid="{00000000-0005-0000-0000-00009BAE0000}"/>
    <cellStyle name="Normal 8 3 7 5" xfId="16252" xr:uid="{00000000-0005-0000-0000-00009CAE0000}"/>
    <cellStyle name="Normal 8 3 7 5 2" xfId="35212" xr:uid="{00000000-0005-0000-0000-00009DAE0000}"/>
    <cellStyle name="Normal 8 3 7 5 3" xfId="53676" xr:uid="{00000000-0005-0000-0000-00009EAE0000}"/>
    <cellStyle name="Normal 8 3 7 6" xfId="22907" xr:uid="{00000000-0005-0000-0000-00009FAE0000}"/>
    <cellStyle name="Normal 8 3 7 7" xfId="41371" xr:uid="{00000000-0005-0000-0000-0000A0AE0000}"/>
    <cellStyle name="Normal 8 3 8" xfId="4638" xr:uid="{00000000-0005-0000-0000-0000A1AE0000}"/>
    <cellStyle name="Normal 8 3 8 2" xfId="7739" xr:uid="{00000000-0005-0000-0000-0000A2AE0000}"/>
    <cellStyle name="Normal 8 3 8 2 2" xfId="13931" xr:uid="{00000000-0005-0000-0000-0000A3AE0000}"/>
    <cellStyle name="Normal 8 3 8 2 2 2" xfId="32891" xr:uid="{00000000-0005-0000-0000-0000A4AE0000}"/>
    <cellStyle name="Normal 8 3 8 2 2 3" xfId="51355" xr:uid="{00000000-0005-0000-0000-0000A5AE0000}"/>
    <cellStyle name="Normal 8 3 8 2 3" xfId="20083" xr:uid="{00000000-0005-0000-0000-0000A6AE0000}"/>
    <cellStyle name="Normal 8 3 8 2 3 2" xfId="39043" xr:uid="{00000000-0005-0000-0000-0000A7AE0000}"/>
    <cellStyle name="Normal 8 3 8 2 3 3" xfId="57507" xr:uid="{00000000-0005-0000-0000-0000A8AE0000}"/>
    <cellStyle name="Normal 8 3 8 2 4" xfId="26738" xr:uid="{00000000-0005-0000-0000-0000A9AE0000}"/>
    <cellStyle name="Normal 8 3 8 2 5" xfId="45202" xr:uid="{00000000-0005-0000-0000-0000AAAE0000}"/>
    <cellStyle name="Normal 8 3 8 3" xfId="10865" xr:uid="{00000000-0005-0000-0000-0000ABAE0000}"/>
    <cellStyle name="Normal 8 3 8 3 2" xfId="29825" xr:uid="{00000000-0005-0000-0000-0000ACAE0000}"/>
    <cellStyle name="Normal 8 3 8 3 3" xfId="48289" xr:uid="{00000000-0005-0000-0000-0000ADAE0000}"/>
    <cellStyle name="Normal 8 3 8 4" xfId="17017" xr:uid="{00000000-0005-0000-0000-0000AEAE0000}"/>
    <cellStyle name="Normal 8 3 8 4 2" xfId="35977" xr:uid="{00000000-0005-0000-0000-0000AFAE0000}"/>
    <cellStyle name="Normal 8 3 8 4 3" xfId="54441" xr:uid="{00000000-0005-0000-0000-0000B0AE0000}"/>
    <cellStyle name="Normal 8 3 8 5" xfId="23672" xr:uid="{00000000-0005-0000-0000-0000B1AE0000}"/>
    <cellStyle name="Normal 8 3 8 6" xfId="42136" xr:uid="{00000000-0005-0000-0000-0000B2AE0000}"/>
    <cellStyle name="Normal 8 3 9" xfId="6204" xr:uid="{00000000-0005-0000-0000-0000B3AE0000}"/>
    <cellStyle name="Normal 8 3 9 2" xfId="12397" xr:uid="{00000000-0005-0000-0000-0000B4AE0000}"/>
    <cellStyle name="Normal 8 3 9 2 2" xfId="31357" xr:uid="{00000000-0005-0000-0000-0000B5AE0000}"/>
    <cellStyle name="Normal 8 3 9 2 3" xfId="49821" xr:uid="{00000000-0005-0000-0000-0000B6AE0000}"/>
    <cellStyle name="Normal 8 3 9 3" xfId="18549" xr:uid="{00000000-0005-0000-0000-0000B7AE0000}"/>
    <cellStyle name="Normal 8 3 9 3 2" xfId="37509" xr:uid="{00000000-0005-0000-0000-0000B8AE0000}"/>
    <cellStyle name="Normal 8 3 9 3 3" xfId="55973" xr:uid="{00000000-0005-0000-0000-0000B9AE0000}"/>
    <cellStyle name="Normal 8 3 9 4" xfId="25204" xr:uid="{00000000-0005-0000-0000-0000BAAE0000}"/>
    <cellStyle name="Normal 8 3 9 5" xfId="43668" xr:uid="{00000000-0005-0000-0000-0000BBAE0000}"/>
    <cellStyle name="Normal 8 30" xfId="15472" xr:uid="{00000000-0005-0000-0000-0000BCAE0000}"/>
    <cellStyle name="Normal 8 30 2" xfId="34432" xr:uid="{00000000-0005-0000-0000-0000BDAE0000}"/>
    <cellStyle name="Normal 8 30 3" xfId="52896" xr:uid="{00000000-0005-0000-0000-0000BEAE0000}"/>
    <cellStyle name="Normal 8 31" xfId="22127" xr:uid="{00000000-0005-0000-0000-0000BFAE0000}"/>
    <cellStyle name="Normal 8 32" xfId="40588" xr:uid="{00000000-0005-0000-0000-0000C0AE0000}"/>
    <cellStyle name="Normal 8 4" xfId="245" xr:uid="{00000000-0005-0000-0000-0000C1AE0000}"/>
    <cellStyle name="Normal 8 4 2" xfId="4357" xr:uid="{00000000-0005-0000-0000-0000C2AE0000}"/>
    <cellStyle name="Normal 8 4 2 2" xfId="5978" xr:uid="{00000000-0005-0000-0000-0000C3AE0000}"/>
    <cellStyle name="Normal 8 4 2 2 2" xfId="9063" xr:uid="{00000000-0005-0000-0000-0000C4AE0000}"/>
    <cellStyle name="Normal 8 4 2 2 2 2" xfId="15255" xr:uid="{00000000-0005-0000-0000-0000C5AE0000}"/>
    <cellStyle name="Normal 8 4 2 2 2 2 2" xfId="34215" xr:uid="{00000000-0005-0000-0000-0000C6AE0000}"/>
    <cellStyle name="Normal 8 4 2 2 2 2 3" xfId="52679" xr:uid="{00000000-0005-0000-0000-0000C7AE0000}"/>
    <cellStyle name="Normal 8 4 2 2 2 3" xfId="21407" xr:uid="{00000000-0005-0000-0000-0000C8AE0000}"/>
    <cellStyle name="Normal 8 4 2 2 2 3 2" xfId="40367" xr:uid="{00000000-0005-0000-0000-0000C9AE0000}"/>
    <cellStyle name="Normal 8 4 2 2 2 3 3" xfId="58831" xr:uid="{00000000-0005-0000-0000-0000CAAE0000}"/>
    <cellStyle name="Normal 8 4 2 2 2 4" xfId="28062" xr:uid="{00000000-0005-0000-0000-0000CBAE0000}"/>
    <cellStyle name="Normal 8 4 2 2 2 5" xfId="46526" xr:uid="{00000000-0005-0000-0000-0000CCAE0000}"/>
    <cellStyle name="Normal 8 4 2 2 3" xfId="12189" xr:uid="{00000000-0005-0000-0000-0000CDAE0000}"/>
    <cellStyle name="Normal 8 4 2 2 3 2" xfId="31149" xr:uid="{00000000-0005-0000-0000-0000CEAE0000}"/>
    <cellStyle name="Normal 8 4 2 2 3 3" xfId="49613" xr:uid="{00000000-0005-0000-0000-0000CFAE0000}"/>
    <cellStyle name="Normal 8 4 2 2 4" xfId="18341" xr:uid="{00000000-0005-0000-0000-0000D0AE0000}"/>
    <cellStyle name="Normal 8 4 2 2 4 2" xfId="37301" xr:uid="{00000000-0005-0000-0000-0000D1AE0000}"/>
    <cellStyle name="Normal 8 4 2 2 4 3" xfId="55765" xr:uid="{00000000-0005-0000-0000-0000D2AE0000}"/>
    <cellStyle name="Normal 8 4 2 2 5" xfId="24996" xr:uid="{00000000-0005-0000-0000-0000D3AE0000}"/>
    <cellStyle name="Normal 8 4 2 2 6" xfId="43460" xr:uid="{00000000-0005-0000-0000-0000D4AE0000}"/>
    <cellStyle name="Normal 8 4 2 3" xfId="7528" xr:uid="{00000000-0005-0000-0000-0000D5AE0000}"/>
    <cellStyle name="Normal 8 4 2 3 2" xfId="13721" xr:uid="{00000000-0005-0000-0000-0000D6AE0000}"/>
    <cellStyle name="Normal 8 4 2 3 2 2" xfId="32681" xr:uid="{00000000-0005-0000-0000-0000D7AE0000}"/>
    <cellStyle name="Normal 8 4 2 3 2 3" xfId="51145" xr:uid="{00000000-0005-0000-0000-0000D8AE0000}"/>
    <cellStyle name="Normal 8 4 2 3 3" xfId="19873" xr:uid="{00000000-0005-0000-0000-0000D9AE0000}"/>
    <cellStyle name="Normal 8 4 2 3 3 2" xfId="38833" xr:uid="{00000000-0005-0000-0000-0000DAAE0000}"/>
    <cellStyle name="Normal 8 4 2 3 3 3" xfId="57297" xr:uid="{00000000-0005-0000-0000-0000DBAE0000}"/>
    <cellStyle name="Normal 8 4 2 3 4" xfId="26528" xr:uid="{00000000-0005-0000-0000-0000DCAE0000}"/>
    <cellStyle name="Normal 8 4 2 3 5" xfId="44992" xr:uid="{00000000-0005-0000-0000-0000DDAE0000}"/>
    <cellStyle name="Normal 8 4 2 4" xfId="10655" xr:uid="{00000000-0005-0000-0000-0000DEAE0000}"/>
    <cellStyle name="Normal 8 4 2 4 2" xfId="29615" xr:uid="{00000000-0005-0000-0000-0000DFAE0000}"/>
    <cellStyle name="Normal 8 4 2 4 3" xfId="48079" xr:uid="{00000000-0005-0000-0000-0000E0AE0000}"/>
    <cellStyle name="Normal 8 4 2 5" xfId="16807" xr:uid="{00000000-0005-0000-0000-0000E1AE0000}"/>
    <cellStyle name="Normal 8 4 2 5 2" xfId="35767" xr:uid="{00000000-0005-0000-0000-0000E2AE0000}"/>
    <cellStyle name="Normal 8 4 2 5 3" xfId="54231" xr:uid="{00000000-0005-0000-0000-0000E3AE0000}"/>
    <cellStyle name="Normal 8 4 2 6" xfId="23462" xr:uid="{00000000-0005-0000-0000-0000E4AE0000}"/>
    <cellStyle name="Normal 8 4 2 7" xfId="41926" xr:uid="{00000000-0005-0000-0000-0000E5AE0000}"/>
    <cellStyle name="Normal 8 4 3" xfId="5196" xr:uid="{00000000-0005-0000-0000-0000E6AE0000}"/>
    <cellStyle name="Normal 8 4 3 2" xfId="8294" xr:uid="{00000000-0005-0000-0000-0000E7AE0000}"/>
    <cellStyle name="Normal 8 4 3 2 2" xfId="14486" xr:uid="{00000000-0005-0000-0000-0000E8AE0000}"/>
    <cellStyle name="Normal 8 4 3 2 2 2" xfId="33446" xr:uid="{00000000-0005-0000-0000-0000E9AE0000}"/>
    <cellStyle name="Normal 8 4 3 2 2 3" xfId="51910" xr:uid="{00000000-0005-0000-0000-0000EAAE0000}"/>
    <cellStyle name="Normal 8 4 3 2 3" xfId="20638" xr:uid="{00000000-0005-0000-0000-0000EBAE0000}"/>
    <cellStyle name="Normal 8 4 3 2 3 2" xfId="39598" xr:uid="{00000000-0005-0000-0000-0000ECAE0000}"/>
    <cellStyle name="Normal 8 4 3 2 3 3" xfId="58062" xr:uid="{00000000-0005-0000-0000-0000EDAE0000}"/>
    <cellStyle name="Normal 8 4 3 2 4" xfId="27293" xr:uid="{00000000-0005-0000-0000-0000EEAE0000}"/>
    <cellStyle name="Normal 8 4 3 2 5" xfId="45757" xr:uid="{00000000-0005-0000-0000-0000EFAE0000}"/>
    <cellStyle name="Normal 8 4 3 3" xfId="11420" xr:uid="{00000000-0005-0000-0000-0000F0AE0000}"/>
    <cellStyle name="Normal 8 4 3 3 2" xfId="30380" xr:uid="{00000000-0005-0000-0000-0000F1AE0000}"/>
    <cellStyle name="Normal 8 4 3 3 3" xfId="48844" xr:uid="{00000000-0005-0000-0000-0000F2AE0000}"/>
    <cellStyle name="Normal 8 4 3 4" xfId="17572" xr:uid="{00000000-0005-0000-0000-0000F3AE0000}"/>
    <cellStyle name="Normal 8 4 3 4 2" xfId="36532" xr:uid="{00000000-0005-0000-0000-0000F4AE0000}"/>
    <cellStyle name="Normal 8 4 3 4 3" xfId="54996" xr:uid="{00000000-0005-0000-0000-0000F5AE0000}"/>
    <cellStyle name="Normal 8 4 3 5" xfId="24227" xr:uid="{00000000-0005-0000-0000-0000F6AE0000}"/>
    <cellStyle name="Normal 8 4 3 6" xfId="42691" xr:uid="{00000000-0005-0000-0000-0000F7AE0000}"/>
    <cellStyle name="Normal 8 4 4" xfId="6759" xr:uid="{00000000-0005-0000-0000-0000F8AE0000}"/>
    <cellStyle name="Normal 8 4 4 2" xfId="12952" xr:uid="{00000000-0005-0000-0000-0000F9AE0000}"/>
    <cellStyle name="Normal 8 4 4 2 2" xfId="31912" xr:uid="{00000000-0005-0000-0000-0000FAAE0000}"/>
    <cellStyle name="Normal 8 4 4 2 3" xfId="50376" xr:uid="{00000000-0005-0000-0000-0000FBAE0000}"/>
    <cellStyle name="Normal 8 4 4 3" xfId="19104" xr:uid="{00000000-0005-0000-0000-0000FCAE0000}"/>
    <cellStyle name="Normal 8 4 4 3 2" xfId="38064" xr:uid="{00000000-0005-0000-0000-0000FDAE0000}"/>
    <cellStyle name="Normal 8 4 4 3 3" xfId="56528" xr:uid="{00000000-0005-0000-0000-0000FEAE0000}"/>
    <cellStyle name="Normal 8 4 4 4" xfId="25759" xr:uid="{00000000-0005-0000-0000-0000FFAE0000}"/>
    <cellStyle name="Normal 8 4 4 5" xfId="44223" xr:uid="{00000000-0005-0000-0000-000000AF0000}"/>
    <cellStyle name="Normal 8 4 5" xfId="9886" xr:uid="{00000000-0005-0000-0000-000001AF0000}"/>
    <cellStyle name="Normal 8 4 5 2" xfId="28846" xr:uid="{00000000-0005-0000-0000-000002AF0000}"/>
    <cellStyle name="Normal 8 4 5 3" xfId="47310" xr:uid="{00000000-0005-0000-0000-000003AF0000}"/>
    <cellStyle name="Normal 8 4 6" xfId="16038" xr:uid="{00000000-0005-0000-0000-000004AF0000}"/>
    <cellStyle name="Normal 8 4 6 2" xfId="34998" xr:uid="{00000000-0005-0000-0000-000005AF0000}"/>
    <cellStyle name="Normal 8 4 6 3" xfId="53462" xr:uid="{00000000-0005-0000-0000-000006AF0000}"/>
    <cellStyle name="Normal 8 4 7" xfId="3223" xr:uid="{00000000-0005-0000-0000-000007AF0000}"/>
    <cellStyle name="Normal 8 4 8" xfId="22693" xr:uid="{00000000-0005-0000-0000-000008AF0000}"/>
    <cellStyle name="Normal 8 4 9" xfId="41157" xr:uid="{00000000-0005-0000-0000-000009AF0000}"/>
    <cellStyle name="Normal 8 5" xfId="3224" xr:uid="{00000000-0005-0000-0000-00000AAF0000}"/>
    <cellStyle name="Normal 8 5 2" xfId="4358" xr:uid="{00000000-0005-0000-0000-00000BAF0000}"/>
    <cellStyle name="Normal 8 5 2 2" xfId="5979" xr:uid="{00000000-0005-0000-0000-00000CAF0000}"/>
    <cellStyle name="Normal 8 5 2 2 2" xfId="9064" xr:uid="{00000000-0005-0000-0000-00000DAF0000}"/>
    <cellStyle name="Normal 8 5 2 2 2 2" xfId="15256" xr:uid="{00000000-0005-0000-0000-00000EAF0000}"/>
    <cellStyle name="Normal 8 5 2 2 2 2 2" xfId="34216" xr:uid="{00000000-0005-0000-0000-00000FAF0000}"/>
    <cellStyle name="Normal 8 5 2 2 2 2 3" xfId="52680" xr:uid="{00000000-0005-0000-0000-000010AF0000}"/>
    <cellStyle name="Normal 8 5 2 2 2 3" xfId="21408" xr:uid="{00000000-0005-0000-0000-000011AF0000}"/>
    <cellStyle name="Normal 8 5 2 2 2 3 2" xfId="40368" xr:uid="{00000000-0005-0000-0000-000012AF0000}"/>
    <cellStyle name="Normal 8 5 2 2 2 3 3" xfId="58832" xr:uid="{00000000-0005-0000-0000-000013AF0000}"/>
    <cellStyle name="Normal 8 5 2 2 2 4" xfId="28063" xr:uid="{00000000-0005-0000-0000-000014AF0000}"/>
    <cellStyle name="Normal 8 5 2 2 2 5" xfId="46527" xr:uid="{00000000-0005-0000-0000-000015AF0000}"/>
    <cellStyle name="Normal 8 5 2 2 3" xfId="12190" xr:uid="{00000000-0005-0000-0000-000016AF0000}"/>
    <cellStyle name="Normal 8 5 2 2 3 2" xfId="31150" xr:uid="{00000000-0005-0000-0000-000017AF0000}"/>
    <cellStyle name="Normal 8 5 2 2 3 3" xfId="49614" xr:uid="{00000000-0005-0000-0000-000018AF0000}"/>
    <cellStyle name="Normal 8 5 2 2 4" xfId="18342" xr:uid="{00000000-0005-0000-0000-000019AF0000}"/>
    <cellStyle name="Normal 8 5 2 2 4 2" xfId="37302" xr:uid="{00000000-0005-0000-0000-00001AAF0000}"/>
    <cellStyle name="Normal 8 5 2 2 4 3" xfId="55766" xr:uid="{00000000-0005-0000-0000-00001BAF0000}"/>
    <cellStyle name="Normal 8 5 2 2 5" xfId="24997" xr:uid="{00000000-0005-0000-0000-00001CAF0000}"/>
    <cellStyle name="Normal 8 5 2 2 6" xfId="43461" xr:uid="{00000000-0005-0000-0000-00001DAF0000}"/>
    <cellStyle name="Normal 8 5 2 3" xfId="7529" xr:uid="{00000000-0005-0000-0000-00001EAF0000}"/>
    <cellStyle name="Normal 8 5 2 3 2" xfId="13722" xr:uid="{00000000-0005-0000-0000-00001FAF0000}"/>
    <cellStyle name="Normal 8 5 2 3 2 2" xfId="32682" xr:uid="{00000000-0005-0000-0000-000020AF0000}"/>
    <cellStyle name="Normal 8 5 2 3 2 3" xfId="51146" xr:uid="{00000000-0005-0000-0000-000021AF0000}"/>
    <cellStyle name="Normal 8 5 2 3 3" xfId="19874" xr:uid="{00000000-0005-0000-0000-000022AF0000}"/>
    <cellStyle name="Normal 8 5 2 3 3 2" xfId="38834" xr:uid="{00000000-0005-0000-0000-000023AF0000}"/>
    <cellStyle name="Normal 8 5 2 3 3 3" xfId="57298" xr:uid="{00000000-0005-0000-0000-000024AF0000}"/>
    <cellStyle name="Normal 8 5 2 3 4" xfId="26529" xr:uid="{00000000-0005-0000-0000-000025AF0000}"/>
    <cellStyle name="Normal 8 5 2 3 5" xfId="44993" xr:uid="{00000000-0005-0000-0000-000026AF0000}"/>
    <cellStyle name="Normal 8 5 2 4" xfId="10656" xr:uid="{00000000-0005-0000-0000-000027AF0000}"/>
    <cellStyle name="Normal 8 5 2 4 2" xfId="29616" xr:uid="{00000000-0005-0000-0000-000028AF0000}"/>
    <cellStyle name="Normal 8 5 2 4 3" xfId="48080" xr:uid="{00000000-0005-0000-0000-000029AF0000}"/>
    <cellStyle name="Normal 8 5 2 5" xfId="16808" xr:uid="{00000000-0005-0000-0000-00002AAF0000}"/>
    <cellStyle name="Normal 8 5 2 5 2" xfId="35768" xr:uid="{00000000-0005-0000-0000-00002BAF0000}"/>
    <cellStyle name="Normal 8 5 2 5 3" xfId="54232" xr:uid="{00000000-0005-0000-0000-00002CAF0000}"/>
    <cellStyle name="Normal 8 5 2 6" xfId="23463" xr:uid="{00000000-0005-0000-0000-00002DAF0000}"/>
    <cellStyle name="Normal 8 5 2 7" xfId="41927" xr:uid="{00000000-0005-0000-0000-00002EAF0000}"/>
    <cellStyle name="Normal 8 5 3" xfId="5197" xr:uid="{00000000-0005-0000-0000-00002FAF0000}"/>
    <cellStyle name="Normal 8 5 3 2" xfId="8295" xr:uid="{00000000-0005-0000-0000-000030AF0000}"/>
    <cellStyle name="Normal 8 5 3 2 2" xfId="14487" xr:uid="{00000000-0005-0000-0000-000031AF0000}"/>
    <cellStyle name="Normal 8 5 3 2 2 2" xfId="33447" xr:uid="{00000000-0005-0000-0000-000032AF0000}"/>
    <cellStyle name="Normal 8 5 3 2 2 3" xfId="51911" xr:uid="{00000000-0005-0000-0000-000033AF0000}"/>
    <cellStyle name="Normal 8 5 3 2 3" xfId="20639" xr:uid="{00000000-0005-0000-0000-000034AF0000}"/>
    <cellStyle name="Normal 8 5 3 2 3 2" xfId="39599" xr:uid="{00000000-0005-0000-0000-000035AF0000}"/>
    <cellStyle name="Normal 8 5 3 2 3 3" xfId="58063" xr:uid="{00000000-0005-0000-0000-000036AF0000}"/>
    <cellStyle name="Normal 8 5 3 2 4" xfId="27294" xr:uid="{00000000-0005-0000-0000-000037AF0000}"/>
    <cellStyle name="Normal 8 5 3 2 5" xfId="45758" xr:uid="{00000000-0005-0000-0000-000038AF0000}"/>
    <cellStyle name="Normal 8 5 3 3" xfId="11421" xr:uid="{00000000-0005-0000-0000-000039AF0000}"/>
    <cellStyle name="Normal 8 5 3 3 2" xfId="30381" xr:uid="{00000000-0005-0000-0000-00003AAF0000}"/>
    <cellStyle name="Normal 8 5 3 3 3" xfId="48845" xr:uid="{00000000-0005-0000-0000-00003BAF0000}"/>
    <cellStyle name="Normal 8 5 3 4" xfId="17573" xr:uid="{00000000-0005-0000-0000-00003CAF0000}"/>
    <cellStyle name="Normal 8 5 3 4 2" xfId="36533" xr:uid="{00000000-0005-0000-0000-00003DAF0000}"/>
    <cellStyle name="Normal 8 5 3 4 3" xfId="54997" xr:uid="{00000000-0005-0000-0000-00003EAF0000}"/>
    <cellStyle name="Normal 8 5 3 5" xfId="24228" xr:uid="{00000000-0005-0000-0000-00003FAF0000}"/>
    <cellStyle name="Normal 8 5 3 6" xfId="42692" xr:uid="{00000000-0005-0000-0000-000040AF0000}"/>
    <cellStyle name="Normal 8 5 4" xfId="6760" xr:uid="{00000000-0005-0000-0000-000041AF0000}"/>
    <cellStyle name="Normal 8 5 4 2" xfId="12953" xr:uid="{00000000-0005-0000-0000-000042AF0000}"/>
    <cellStyle name="Normal 8 5 4 2 2" xfId="31913" xr:uid="{00000000-0005-0000-0000-000043AF0000}"/>
    <cellStyle name="Normal 8 5 4 2 3" xfId="50377" xr:uid="{00000000-0005-0000-0000-000044AF0000}"/>
    <cellStyle name="Normal 8 5 4 3" xfId="19105" xr:uid="{00000000-0005-0000-0000-000045AF0000}"/>
    <cellStyle name="Normal 8 5 4 3 2" xfId="38065" xr:uid="{00000000-0005-0000-0000-000046AF0000}"/>
    <cellStyle name="Normal 8 5 4 3 3" xfId="56529" xr:uid="{00000000-0005-0000-0000-000047AF0000}"/>
    <cellStyle name="Normal 8 5 4 4" xfId="25760" xr:uid="{00000000-0005-0000-0000-000048AF0000}"/>
    <cellStyle name="Normal 8 5 4 5" xfId="44224" xr:uid="{00000000-0005-0000-0000-000049AF0000}"/>
    <cellStyle name="Normal 8 5 5" xfId="9887" xr:uid="{00000000-0005-0000-0000-00004AAF0000}"/>
    <cellStyle name="Normal 8 5 5 2" xfId="28847" xr:uid="{00000000-0005-0000-0000-00004BAF0000}"/>
    <cellStyle name="Normal 8 5 5 3" xfId="47311" xr:uid="{00000000-0005-0000-0000-00004CAF0000}"/>
    <cellStyle name="Normal 8 5 6" xfId="16039" xr:uid="{00000000-0005-0000-0000-00004DAF0000}"/>
    <cellStyle name="Normal 8 5 6 2" xfId="34999" xr:uid="{00000000-0005-0000-0000-00004EAF0000}"/>
    <cellStyle name="Normal 8 5 6 3" xfId="53463" xr:uid="{00000000-0005-0000-0000-00004FAF0000}"/>
    <cellStyle name="Normal 8 5 7" xfId="22694" xr:uid="{00000000-0005-0000-0000-000050AF0000}"/>
    <cellStyle name="Normal 8 5 8" xfId="41158" xr:uid="{00000000-0005-0000-0000-000051AF0000}"/>
    <cellStyle name="Normal 8 6" xfId="3225" xr:uid="{00000000-0005-0000-0000-000052AF0000}"/>
    <cellStyle name="Normal 8 6 2" xfId="4359" xr:uid="{00000000-0005-0000-0000-000053AF0000}"/>
    <cellStyle name="Normal 8 6 2 2" xfId="5980" xr:uid="{00000000-0005-0000-0000-000054AF0000}"/>
    <cellStyle name="Normal 8 6 2 2 2" xfId="9065" xr:uid="{00000000-0005-0000-0000-000055AF0000}"/>
    <cellStyle name="Normal 8 6 2 2 2 2" xfId="15257" xr:uid="{00000000-0005-0000-0000-000056AF0000}"/>
    <cellStyle name="Normal 8 6 2 2 2 2 2" xfId="34217" xr:uid="{00000000-0005-0000-0000-000057AF0000}"/>
    <cellStyle name="Normal 8 6 2 2 2 2 3" xfId="52681" xr:uid="{00000000-0005-0000-0000-000058AF0000}"/>
    <cellStyle name="Normal 8 6 2 2 2 3" xfId="21409" xr:uid="{00000000-0005-0000-0000-000059AF0000}"/>
    <cellStyle name="Normal 8 6 2 2 2 3 2" xfId="40369" xr:uid="{00000000-0005-0000-0000-00005AAF0000}"/>
    <cellStyle name="Normal 8 6 2 2 2 3 3" xfId="58833" xr:uid="{00000000-0005-0000-0000-00005BAF0000}"/>
    <cellStyle name="Normal 8 6 2 2 2 4" xfId="28064" xr:uid="{00000000-0005-0000-0000-00005CAF0000}"/>
    <cellStyle name="Normal 8 6 2 2 2 5" xfId="46528" xr:uid="{00000000-0005-0000-0000-00005DAF0000}"/>
    <cellStyle name="Normal 8 6 2 2 3" xfId="12191" xr:uid="{00000000-0005-0000-0000-00005EAF0000}"/>
    <cellStyle name="Normal 8 6 2 2 3 2" xfId="31151" xr:uid="{00000000-0005-0000-0000-00005FAF0000}"/>
    <cellStyle name="Normal 8 6 2 2 3 3" xfId="49615" xr:uid="{00000000-0005-0000-0000-000060AF0000}"/>
    <cellStyle name="Normal 8 6 2 2 4" xfId="18343" xr:uid="{00000000-0005-0000-0000-000061AF0000}"/>
    <cellStyle name="Normal 8 6 2 2 4 2" xfId="37303" xr:uid="{00000000-0005-0000-0000-000062AF0000}"/>
    <cellStyle name="Normal 8 6 2 2 4 3" xfId="55767" xr:uid="{00000000-0005-0000-0000-000063AF0000}"/>
    <cellStyle name="Normal 8 6 2 2 5" xfId="24998" xr:uid="{00000000-0005-0000-0000-000064AF0000}"/>
    <cellStyle name="Normal 8 6 2 2 6" xfId="43462" xr:uid="{00000000-0005-0000-0000-000065AF0000}"/>
    <cellStyle name="Normal 8 6 2 3" xfId="7530" xr:uid="{00000000-0005-0000-0000-000066AF0000}"/>
    <cellStyle name="Normal 8 6 2 3 2" xfId="13723" xr:uid="{00000000-0005-0000-0000-000067AF0000}"/>
    <cellStyle name="Normal 8 6 2 3 2 2" xfId="32683" xr:uid="{00000000-0005-0000-0000-000068AF0000}"/>
    <cellStyle name="Normal 8 6 2 3 2 3" xfId="51147" xr:uid="{00000000-0005-0000-0000-000069AF0000}"/>
    <cellStyle name="Normal 8 6 2 3 3" xfId="19875" xr:uid="{00000000-0005-0000-0000-00006AAF0000}"/>
    <cellStyle name="Normal 8 6 2 3 3 2" xfId="38835" xr:uid="{00000000-0005-0000-0000-00006BAF0000}"/>
    <cellStyle name="Normal 8 6 2 3 3 3" xfId="57299" xr:uid="{00000000-0005-0000-0000-00006CAF0000}"/>
    <cellStyle name="Normal 8 6 2 3 4" xfId="26530" xr:uid="{00000000-0005-0000-0000-00006DAF0000}"/>
    <cellStyle name="Normal 8 6 2 3 5" xfId="44994" xr:uid="{00000000-0005-0000-0000-00006EAF0000}"/>
    <cellStyle name="Normal 8 6 2 4" xfId="10657" xr:uid="{00000000-0005-0000-0000-00006FAF0000}"/>
    <cellStyle name="Normal 8 6 2 4 2" xfId="29617" xr:uid="{00000000-0005-0000-0000-000070AF0000}"/>
    <cellStyle name="Normal 8 6 2 4 3" xfId="48081" xr:uid="{00000000-0005-0000-0000-000071AF0000}"/>
    <cellStyle name="Normal 8 6 2 5" xfId="16809" xr:uid="{00000000-0005-0000-0000-000072AF0000}"/>
    <cellStyle name="Normal 8 6 2 5 2" xfId="35769" xr:uid="{00000000-0005-0000-0000-000073AF0000}"/>
    <cellStyle name="Normal 8 6 2 5 3" xfId="54233" xr:uid="{00000000-0005-0000-0000-000074AF0000}"/>
    <cellStyle name="Normal 8 6 2 6" xfId="23464" xr:uid="{00000000-0005-0000-0000-000075AF0000}"/>
    <cellStyle name="Normal 8 6 2 7" xfId="41928" xr:uid="{00000000-0005-0000-0000-000076AF0000}"/>
    <cellStyle name="Normal 8 6 3" xfId="5198" xr:uid="{00000000-0005-0000-0000-000077AF0000}"/>
    <cellStyle name="Normal 8 6 3 2" xfId="8296" xr:uid="{00000000-0005-0000-0000-000078AF0000}"/>
    <cellStyle name="Normal 8 6 3 2 2" xfId="14488" xr:uid="{00000000-0005-0000-0000-000079AF0000}"/>
    <cellStyle name="Normal 8 6 3 2 2 2" xfId="33448" xr:uid="{00000000-0005-0000-0000-00007AAF0000}"/>
    <cellStyle name="Normal 8 6 3 2 2 3" xfId="51912" xr:uid="{00000000-0005-0000-0000-00007BAF0000}"/>
    <cellStyle name="Normal 8 6 3 2 3" xfId="20640" xr:uid="{00000000-0005-0000-0000-00007CAF0000}"/>
    <cellStyle name="Normal 8 6 3 2 3 2" xfId="39600" xr:uid="{00000000-0005-0000-0000-00007DAF0000}"/>
    <cellStyle name="Normal 8 6 3 2 3 3" xfId="58064" xr:uid="{00000000-0005-0000-0000-00007EAF0000}"/>
    <cellStyle name="Normal 8 6 3 2 4" xfId="27295" xr:uid="{00000000-0005-0000-0000-00007FAF0000}"/>
    <cellStyle name="Normal 8 6 3 2 5" xfId="45759" xr:uid="{00000000-0005-0000-0000-000080AF0000}"/>
    <cellStyle name="Normal 8 6 3 3" xfId="11422" xr:uid="{00000000-0005-0000-0000-000081AF0000}"/>
    <cellStyle name="Normal 8 6 3 3 2" xfId="30382" xr:uid="{00000000-0005-0000-0000-000082AF0000}"/>
    <cellStyle name="Normal 8 6 3 3 3" xfId="48846" xr:uid="{00000000-0005-0000-0000-000083AF0000}"/>
    <cellStyle name="Normal 8 6 3 4" xfId="17574" xr:uid="{00000000-0005-0000-0000-000084AF0000}"/>
    <cellStyle name="Normal 8 6 3 4 2" xfId="36534" xr:uid="{00000000-0005-0000-0000-000085AF0000}"/>
    <cellStyle name="Normal 8 6 3 4 3" xfId="54998" xr:uid="{00000000-0005-0000-0000-000086AF0000}"/>
    <cellStyle name="Normal 8 6 3 5" xfId="24229" xr:uid="{00000000-0005-0000-0000-000087AF0000}"/>
    <cellStyle name="Normal 8 6 3 6" xfId="42693" xr:uid="{00000000-0005-0000-0000-000088AF0000}"/>
    <cellStyle name="Normal 8 6 4" xfId="6761" xr:uid="{00000000-0005-0000-0000-000089AF0000}"/>
    <cellStyle name="Normal 8 6 4 2" xfId="12954" xr:uid="{00000000-0005-0000-0000-00008AAF0000}"/>
    <cellStyle name="Normal 8 6 4 2 2" xfId="31914" xr:uid="{00000000-0005-0000-0000-00008BAF0000}"/>
    <cellStyle name="Normal 8 6 4 2 3" xfId="50378" xr:uid="{00000000-0005-0000-0000-00008CAF0000}"/>
    <cellStyle name="Normal 8 6 4 3" xfId="19106" xr:uid="{00000000-0005-0000-0000-00008DAF0000}"/>
    <cellStyle name="Normal 8 6 4 3 2" xfId="38066" xr:uid="{00000000-0005-0000-0000-00008EAF0000}"/>
    <cellStyle name="Normal 8 6 4 3 3" xfId="56530" xr:uid="{00000000-0005-0000-0000-00008FAF0000}"/>
    <cellStyle name="Normal 8 6 4 4" xfId="25761" xr:uid="{00000000-0005-0000-0000-000090AF0000}"/>
    <cellStyle name="Normal 8 6 4 5" xfId="44225" xr:uid="{00000000-0005-0000-0000-000091AF0000}"/>
    <cellStyle name="Normal 8 6 5" xfId="9888" xr:uid="{00000000-0005-0000-0000-000092AF0000}"/>
    <cellStyle name="Normal 8 6 5 2" xfId="28848" xr:uid="{00000000-0005-0000-0000-000093AF0000}"/>
    <cellStyle name="Normal 8 6 5 3" xfId="47312" xr:uid="{00000000-0005-0000-0000-000094AF0000}"/>
    <cellStyle name="Normal 8 6 6" xfId="16040" xr:uid="{00000000-0005-0000-0000-000095AF0000}"/>
    <cellStyle name="Normal 8 6 6 2" xfId="35000" xr:uid="{00000000-0005-0000-0000-000096AF0000}"/>
    <cellStyle name="Normal 8 6 6 3" xfId="53464" xr:uid="{00000000-0005-0000-0000-000097AF0000}"/>
    <cellStyle name="Normal 8 6 7" xfId="22695" xr:uid="{00000000-0005-0000-0000-000098AF0000}"/>
    <cellStyle name="Normal 8 6 8" xfId="41159" xr:uid="{00000000-0005-0000-0000-000099AF0000}"/>
    <cellStyle name="Normal 8 7" xfId="3226" xr:uid="{00000000-0005-0000-0000-00009AAF0000}"/>
    <cellStyle name="Normal 8 7 2" xfId="4360" xr:uid="{00000000-0005-0000-0000-00009BAF0000}"/>
    <cellStyle name="Normal 8 7 2 2" xfId="5981" xr:uid="{00000000-0005-0000-0000-00009CAF0000}"/>
    <cellStyle name="Normal 8 7 2 2 2" xfId="9066" xr:uid="{00000000-0005-0000-0000-00009DAF0000}"/>
    <cellStyle name="Normal 8 7 2 2 2 2" xfId="15258" xr:uid="{00000000-0005-0000-0000-00009EAF0000}"/>
    <cellStyle name="Normal 8 7 2 2 2 2 2" xfId="34218" xr:uid="{00000000-0005-0000-0000-00009FAF0000}"/>
    <cellStyle name="Normal 8 7 2 2 2 2 3" xfId="52682" xr:uid="{00000000-0005-0000-0000-0000A0AF0000}"/>
    <cellStyle name="Normal 8 7 2 2 2 3" xfId="21410" xr:uid="{00000000-0005-0000-0000-0000A1AF0000}"/>
    <cellStyle name="Normal 8 7 2 2 2 3 2" xfId="40370" xr:uid="{00000000-0005-0000-0000-0000A2AF0000}"/>
    <cellStyle name="Normal 8 7 2 2 2 3 3" xfId="58834" xr:uid="{00000000-0005-0000-0000-0000A3AF0000}"/>
    <cellStyle name="Normal 8 7 2 2 2 4" xfId="28065" xr:uid="{00000000-0005-0000-0000-0000A4AF0000}"/>
    <cellStyle name="Normal 8 7 2 2 2 5" xfId="46529" xr:uid="{00000000-0005-0000-0000-0000A5AF0000}"/>
    <cellStyle name="Normal 8 7 2 2 3" xfId="12192" xr:uid="{00000000-0005-0000-0000-0000A6AF0000}"/>
    <cellStyle name="Normal 8 7 2 2 3 2" xfId="31152" xr:uid="{00000000-0005-0000-0000-0000A7AF0000}"/>
    <cellStyle name="Normal 8 7 2 2 3 3" xfId="49616" xr:uid="{00000000-0005-0000-0000-0000A8AF0000}"/>
    <cellStyle name="Normal 8 7 2 2 4" xfId="18344" xr:uid="{00000000-0005-0000-0000-0000A9AF0000}"/>
    <cellStyle name="Normal 8 7 2 2 4 2" xfId="37304" xr:uid="{00000000-0005-0000-0000-0000AAAF0000}"/>
    <cellStyle name="Normal 8 7 2 2 4 3" xfId="55768" xr:uid="{00000000-0005-0000-0000-0000ABAF0000}"/>
    <cellStyle name="Normal 8 7 2 2 5" xfId="24999" xr:uid="{00000000-0005-0000-0000-0000ACAF0000}"/>
    <cellStyle name="Normal 8 7 2 2 6" xfId="43463" xr:uid="{00000000-0005-0000-0000-0000ADAF0000}"/>
    <cellStyle name="Normal 8 7 2 3" xfId="7531" xr:uid="{00000000-0005-0000-0000-0000AEAF0000}"/>
    <cellStyle name="Normal 8 7 2 3 2" xfId="13724" xr:uid="{00000000-0005-0000-0000-0000AFAF0000}"/>
    <cellStyle name="Normal 8 7 2 3 2 2" xfId="32684" xr:uid="{00000000-0005-0000-0000-0000B0AF0000}"/>
    <cellStyle name="Normal 8 7 2 3 2 3" xfId="51148" xr:uid="{00000000-0005-0000-0000-0000B1AF0000}"/>
    <cellStyle name="Normal 8 7 2 3 3" xfId="19876" xr:uid="{00000000-0005-0000-0000-0000B2AF0000}"/>
    <cellStyle name="Normal 8 7 2 3 3 2" xfId="38836" xr:uid="{00000000-0005-0000-0000-0000B3AF0000}"/>
    <cellStyle name="Normal 8 7 2 3 3 3" xfId="57300" xr:uid="{00000000-0005-0000-0000-0000B4AF0000}"/>
    <cellStyle name="Normal 8 7 2 3 4" xfId="26531" xr:uid="{00000000-0005-0000-0000-0000B5AF0000}"/>
    <cellStyle name="Normal 8 7 2 3 5" xfId="44995" xr:uid="{00000000-0005-0000-0000-0000B6AF0000}"/>
    <cellStyle name="Normal 8 7 2 4" xfId="10658" xr:uid="{00000000-0005-0000-0000-0000B7AF0000}"/>
    <cellStyle name="Normal 8 7 2 4 2" xfId="29618" xr:uid="{00000000-0005-0000-0000-0000B8AF0000}"/>
    <cellStyle name="Normal 8 7 2 4 3" xfId="48082" xr:uid="{00000000-0005-0000-0000-0000B9AF0000}"/>
    <cellStyle name="Normal 8 7 2 5" xfId="16810" xr:uid="{00000000-0005-0000-0000-0000BAAF0000}"/>
    <cellStyle name="Normal 8 7 2 5 2" xfId="35770" xr:uid="{00000000-0005-0000-0000-0000BBAF0000}"/>
    <cellStyle name="Normal 8 7 2 5 3" xfId="54234" xr:uid="{00000000-0005-0000-0000-0000BCAF0000}"/>
    <cellStyle name="Normal 8 7 2 6" xfId="23465" xr:uid="{00000000-0005-0000-0000-0000BDAF0000}"/>
    <cellStyle name="Normal 8 7 2 7" xfId="41929" xr:uid="{00000000-0005-0000-0000-0000BEAF0000}"/>
    <cellStyle name="Normal 8 7 3" xfId="5199" xr:uid="{00000000-0005-0000-0000-0000BFAF0000}"/>
    <cellStyle name="Normal 8 7 3 2" xfId="8297" xr:uid="{00000000-0005-0000-0000-0000C0AF0000}"/>
    <cellStyle name="Normal 8 7 3 2 2" xfId="14489" xr:uid="{00000000-0005-0000-0000-0000C1AF0000}"/>
    <cellStyle name="Normal 8 7 3 2 2 2" xfId="33449" xr:uid="{00000000-0005-0000-0000-0000C2AF0000}"/>
    <cellStyle name="Normal 8 7 3 2 2 3" xfId="51913" xr:uid="{00000000-0005-0000-0000-0000C3AF0000}"/>
    <cellStyle name="Normal 8 7 3 2 3" xfId="20641" xr:uid="{00000000-0005-0000-0000-0000C4AF0000}"/>
    <cellStyle name="Normal 8 7 3 2 3 2" xfId="39601" xr:uid="{00000000-0005-0000-0000-0000C5AF0000}"/>
    <cellStyle name="Normal 8 7 3 2 3 3" xfId="58065" xr:uid="{00000000-0005-0000-0000-0000C6AF0000}"/>
    <cellStyle name="Normal 8 7 3 2 4" xfId="27296" xr:uid="{00000000-0005-0000-0000-0000C7AF0000}"/>
    <cellStyle name="Normal 8 7 3 2 5" xfId="45760" xr:uid="{00000000-0005-0000-0000-0000C8AF0000}"/>
    <cellStyle name="Normal 8 7 3 3" xfId="11423" xr:uid="{00000000-0005-0000-0000-0000C9AF0000}"/>
    <cellStyle name="Normal 8 7 3 3 2" xfId="30383" xr:uid="{00000000-0005-0000-0000-0000CAAF0000}"/>
    <cellStyle name="Normal 8 7 3 3 3" xfId="48847" xr:uid="{00000000-0005-0000-0000-0000CBAF0000}"/>
    <cellStyle name="Normal 8 7 3 4" xfId="17575" xr:uid="{00000000-0005-0000-0000-0000CCAF0000}"/>
    <cellStyle name="Normal 8 7 3 4 2" xfId="36535" xr:uid="{00000000-0005-0000-0000-0000CDAF0000}"/>
    <cellStyle name="Normal 8 7 3 4 3" xfId="54999" xr:uid="{00000000-0005-0000-0000-0000CEAF0000}"/>
    <cellStyle name="Normal 8 7 3 5" xfId="24230" xr:uid="{00000000-0005-0000-0000-0000CFAF0000}"/>
    <cellStyle name="Normal 8 7 3 6" xfId="42694" xr:uid="{00000000-0005-0000-0000-0000D0AF0000}"/>
    <cellStyle name="Normal 8 7 4" xfId="6762" xr:uid="{00000000-0005-0000-0000-0000D1AF0000}"/>
    <cellStyle name="Normal 8 7 4 2" xfId="12955" xr:uid="{00000000-0005-0000-0000-0000D2AF0000}"/>
    <cellStyle name="Normal 8 7 4 2 2" xfId="31915" xr:uid="{00000000-0005-0000-0000-0000D3AF0000}"/>
    <cellStyle name="Normal 8 7 4 2 3" xfId="50379" xr:uid="{00000000-0005-0000-0000-0000D4AF0000}"/>
    <cellStyle name="Normal 8 7 4 3" xfId="19107" xr:uid="{00000000-0005-0000-0000-0000D5AF0000}"/>
    <cellStyle name="Normal 8 7 4 3 2" xfId="38067" xr:uid="{00000000-0005-0000-0000-0000D6AF0000}"/>
    <cellStyle name="Normal 8 7 4 3 3" xfId="56531" xr:uid="{00000000-0005-0000-0000-0000D7AF0000}"/>
    <cellStyle name="Normal 8 7 4 4" xfId="25762" xr:uid="{00000000-0005-0000-0000-0000D8AF0000}"/>
    <cellStyle name="Normal 8 7 4 5" xfId="44226" xr:uid="{00000000-0005-0000-0000-0000D9AF0000}"/>
    <cellStyle name="Normal 8 7 5" xfId="9889" xr:uid="{00000000-0005-0000-0000-0000DAAF0000}"/>
    <cellStyle name="Normal 8 7 5 2" xfId="28849" xr:uid="{00000000-0005-0000-0000-0000DBAF0000}"/>
    <cellStyle name="Normal 8 7 5 3" xfId="47313" xr:uid="{00000000-0005-0000-0000-0000DCAF0000}"/>
    <cellStyle name="Normal 8 7 6" xfId="16041" xr:uid="{00000000-0005-0000-0000-0000DDAF0000}"/>
    <cellStyle name="Normal 8 7 6 2" xfId="35001" xr:uid="{00000000-0005-0000-0000-0000DEAF0000}"/>
    <cellStyle name="Normal 8 7 6 3" xfId="53465" xr:uid="{00000000-0005-0000-0000-0000DFAF0000}"/>
    <cellStyle name="Normal 8 7 7" xfId="22696" xr:uid="{00000000-0005-0000-0000-0000E0AF0000}"/>
    <cellStyle name="Normal 8 7 8" xfId="41160" xr:uid="{00000000-0005-0000-0000-0000E1AF0000}"/>
    <cellStyle name="Normal 8 8" xfId="3227" xr:uid="{00000000-0005-0000-0000-0000E2AF0000}"/>
    <cellStyle name="Normal 8 8 2" xfId="4361" xr:uid="{00000000-0005-0000-0000-0000E3AF0000}"/>
    <cellStyle name="Normal 8 8 2 2" xfId="5982" xr:uid="{00000000-0005-0000-0000-0000E4AF0000}"/>
    <cellStyle name="Normal 8 8 2 2 2" xfId="9067" xr:uid="{00000000-0005-0000-0000-0000E5AF0000}"/>
    <cellStyle name="Normal 8 8 2 2 2 2" xfId="15259" xr:uid="{00000000-0005-0000-0000-0000E6AF0000}"/>
    <cellStyle name="Normal 8 8 2 2 2 2 2" xfId="34219" xr:uid="{00000000-0005-0000-0000-0000E7AF0000}"/>
    <cellStyle name="Normal 8 8 2 2 2 2 3" xfId="52683" xr:uid="{00000000-0005-0000-0000-0000E8AF0000}"/>
    <cellStyle name="Normal 8 8 2 2 2 3" xfId="21411" xr:uid="{00000000-0005-0000-0000-0000E9AF0000}"/>
    <cellStyle name="Normal 8 8 2 2 2 3 2" xfId="40371" xr:uid="{00000000-0005-0000-0000-0000EAAF0000}"/>
    <cellStyle name="Normal 8 8 2 2 2 3 3" xfId="58835" xr:uid="{00000000-0005-0000-0000-0000EBAF0000}"/>
    <cellStyle name="Normal 8 8 2 2 2 4" xfId="28066" xr:uid="{00000000-0005-0000-0000-0000ECAF0000}"/>
    <cellStyle name="Normal 8 8 2 2 2 5" xfId="46530" xr:uid="{00000000-0005-0000-0000-0000EDAF0000}"/>
    <cellStyle name="Normal 8 8 2 2 3" xfId="12193" xr:uid="{00000000-0005-0000-0000-0000EEAF0000}"/>
    <cellStyle name="Normal 8 8 2 2 3 2" xfId="31153" xr:uid="{00000000-0005-0000-0000-0000EFAF0000}"/>
    <cellStyle name="Normal 8 8 2 2 3 3" xfId="49617" xr:uid="{00000000-0005-0000-0000-0000F0AF0000}"/>
    <cellStyle name="Normal 8 8 2 2 4" xfId="18345" xr:uid="{00000000-0005-0000-0000-0000F1AF0000}"/>
    <cellStyle name="Normal 8 8 2 2 4 2" xfId="37305" xr:uid="{00000000-0005-0000-0000-0000F2AF0000}"/>
    <cellStyle name="Normal 8 8 2 2 4 3" xfId="55769" xr:uid="{00000000-0005-0000-0000-0000F3AF0000}"/>
    <cellStyle name="Normal 8 8 2 2 5" xfId="25000" xr:uid="{00000000-0005-0000-0000-0000F4AF0000}"/>
    <cellStyle name="Normal 8 8 2 2 6" xfId="43464" xr:uid="{00000000-0005-0000-0000-0000F5AF0000}"/>
    <cellStyle name="Normal 8 8 2 3" xfId="7532" xr:uid="{00000000-0005-0000-0000-0000F6AF0000}"/>
    <cellStyle name="Normal 8 8 2 3 2" xfId="13725" xr:uid="{00000000-0005-0000-0000-0000F7AF0000}"/>
    <cellStyle name="Normal 8 8 2 3 2 2" xfId="32685" xr:uid="{00000000-0005-0000-0000-0000F8AF0000}"/>
    <cellStyle name="Normal 8 8 2 3 2 3" xfId="51149" xr:uid="{00000000-0005-0000-0000-0000F9AF0000}"/>
    <cellStyle name="Normal 8 8 2 3 3" xfId="19877" xr:uid="{00000000-0005-0000-0000-0000FAAF0000}"/>
    <cellStyle name="Normal 8 8 2 3 3 2" xfId="38837" xr:uid="{00000000-0005-0000-0000-0000FBAF0000}"/>
    <cellStyle name="Normal 8 8 2 3 3 3" xfId="57301" xr:uid="{00000000-0005-0000-0000-0000FCAF0000}"/>
    <cellStyle name="Normal 8 8 2 3 4" xfId="26532" xr:uid="{00000000-0005-0000-0000-0000FDAF0000}"/>
    <cellStyle name="Normal 8 8 2 3 5" xfId="44996" xr:uid="{00000000-0005-0000-0000-0000FEAF0000}"/>
    <cellStyle name="Normal 8 8 2 4" xfId="10659" xr:uid="{00000000-0005-0000-0000-0000FFAF0000}"/>
    <cellStyle name="Normal 8 8 2 4 2" xfId="29619" xr:uid="{00000000-0005-0000-0000-000000B00000}"/>
    <cellStyle name="Normal 8 8 2 4 3" xfId="48083" xr:uid="{00000000-0005-0000-0000-000001B00000}"/>
    <cellStyle name="Normal 8 8 2 5" xfId="16811" xr:uid="{00000000-0005-0000-0000-000002B00000}"/>
    <cellStyle name="Normal 8 8 2 5 2" xfId="35771" xr:uid="{00000000-0005-0000-0000-000003B00000}"/>
    <cellStyle name="Normal 8 8 2 5 3" xfId="54235" xr:uid="{00000000-0005-0000-0000-000004B00000}"/>
    <cellStyle name="Normal 8 8 2 6" xfId="23466" xr:uid="{00000000-0005-0000-0000-000005B00000}"/>
    <cellStyle name="Normal 8 8 2 7" xfId="41930" xr:uid="{00000000-0005-0000-0000-000006B00000}"/>
    <cellStyle name="Normal 8 8 3" xfId="5200" xr:uid="{00000000-0005-0000-0000-000007B00000}"/>
    <cellStyle name="Normal 8 8 3 2" xfId="8298" xr:uid="{00000000-0005-0000-0000-000008B00000}"/>
    <cellStyle name="Normal 8 8 3 2 2" xfId="14490" xr:uid="{00000000-0005-0000-0000-000009B00000}"/>
    <cellStyle name="Normal 8 8 3 2 2 2" xfId="33450" xr:uid="{00000000-0005-0000-0000-00000AB00000}"/>
    <cellStyle name="Normal 8 8 3 2 2 3" xfId="51914" xr:uid="{00000000-0005-0000-0000-00000BB00000}"/>
    <cellStyle name="Normal 8 8 3 2 3" xfId="20642" xr:uid="{00000000-0005-0000-0000-00000CB00000}"/>
    <cellStyle name="Normal 8 8 3 2 3 2" xfId="39602" xr:uid="{00000000-0005-0000-0000-00000DB00000}"/>
    <cellStyle name="Normal 8 8 3 2 3 3" xfId="58066" xr:uid="{00000000-0005-0000-0000-00000EB00000}"/>
    <cellStyle name="Normal 8 8 3 2 4" xfId="27297" xr:uid="{00000000-0005-0000-0000-00000FB00000}"/>
    <cellStyle name="Normal 8 8 3 2 5" xfId="45761" xr:uid="{00000000-0005-0000-0000-000010B00000}"/>
    <cellStyle name="Normal 8 8 3 3" xfId="11424" xr:uid="{00000000-0005-0000-0000-000011B00000}"/>
    <cellStyle name="Normal 8 8 3 3 2" xfId="30384" xr:uid="{00000000-0005-0000-0000-000012B00000}"/>
    <cellStyle name="Normal 8 8 3 3 3" xfId="48848" xr:uid="{00000000-0005-0000-0000-000013B00000}"/>
    <cellStyle name="Normal 8 8 3 4" xfId="17576" xr:uid="{00000000-0005-0000-0000-000014B00000}"/>
    <cellStyle name="Normal 8 8 3 4 2" xfId="36536" xr:uid="{00000000-0005-0000-0000-000015B00000}"/>
    <cellStyle name="Normal 8 8 3 4 3" xfId="55000" xr:uid="{00000000-0005-0000-0000-000016B00000}"/>
    <cellStyle name="Normal 8 8 3 5" xfId="24231" xr:uid="{00000000-0005-0000-0000-000017B00000}"/>
    <cellStyle name="Normal 8 8 3 6" xfId="42695" xr:uid="{00000000-0005-0000-0000-000018B00000}"/>
    <cellStyle name="Normal 8 8 4" xfId="6763" xr:uid="{00000000-0005-0000-0000-000019B00000}"/>
    <cellStyle name="Normal 8 8 4 2" xfId="12956" xr:uid="{00000000-0005-0000-0000-00001AB00000}"/>
    <cellStyle name="Normal 8 8 4 2 2" xfId="31916" xr:uid="{00000000-0005-0000-0000-00001BB00000}"/>
    <cellStyle name="Normal 8 8 4 2 3" xfId="50380" xr:uid="{00000000-0005-0000-0000-00001CB00000}"/>
    <cellStyle name="Normal 8 8 4 3" xfId="19108" xr:uid="{00000000-0005-0000-0000-00001DB00000}"/>
    <cellStyle name="Normal 8 8 4 3 2" xfId="38068" xr:uid="{00000000-0005-0000-0000-00001EB00000}"/>
    <cellStyle name="Normal 8 8 4 3 3" xfId="56532" xr:uid="{00000000-0005-0000-0000-00001FB00000}"/>
    <cellStyle name="Normal 8 8 4 4" xfId="25763" xr:uid="{00000000-0005-0000-0000-000020B00000}"/>
    <cellStyle name="Normal 8 8 4 5" xfId="44227" xr:uid="{00000000-0005-0000-0000-000021B00000}"/>
    <cellStyle name="Normal 8 8 5" xfId="9890" xr:uid="{00000000-0005-0000-0000-000022B00000}"/>
    <cellStyle name="Normal 8 8 5 2" xfId="28850" xr:uid="{00000000-0005-0000-0000-000023B00000}"/>
    <cellStyle name="Normal 8 8 5 3" xfId="47314" xr:uid="{00000000-0005-0000-0000-000024B00000}"/>
    <cellStyle name="Normal 8 8 6" xfId="16042" xr:uid="{00000000-0005-0000-0000-000025B00000}"/>
    <cellStyle name="Normal 8 8 6 2" xfId="35002" xr:uid="{00000000-0005-0000-0000-000026B00000}"/>
    <cellStyle name="Normal 8 8 6 3" xfId="53466" xr:uid="{00000000-0005-0000-0000-000027B00000}"/>
    <cellStyle name="Normal 8 8 7" xfId="22697" xr:uid="{00000000-0005-0000-0000-000028B00000}"/>
    <cellStyle name="Normal 8 8 8" xfId="41161" xr:uid="{00000000-0005-0000-0000-000029B00000}"/>
    <cellStyle name="Normal 8 9" xfId="3228" xr:uid="{00000000-0005-0000-0000-00002AB00000}"/>
    <cellStyle name="Normal 8 9 2" xfId="4362" xr:uid="{00000000-0005-0000-0000-00002BB00000}"/>
    <cellStyle name="Normal 8 9 2 2" xfId="5983" xr:uid="{00000000-0005-0000-0000-00002CB00000}"/>
    <cellStyle name="Normal 8 9 2 2 2" xfId="9068" xr:uid="{00000000-0005-0000-0000-00002DB00000}"/>
    <cellStyle name="Normal 8 9 2 2 2 2" xfId="15260" xr:uid="{00000000-0005-0000-0000-00002EB00000}"/>
    <cellStyle name="Normal 8 9 2 2 2 2 2" xfId="34220" xr:uid="{00000000-0005-0000-0000-00002FB00000}"/>
    <cellStyle name="Normal 8 9 2 2 2 2 3" xfId="52684" xr:uid="{00000000-0005-0000-0000-000030B00000}"/>
    <cellStyle name="Normal 8 9 2 2 2 3" xfId="21412" xr:uid="{00000000-0005-0000-0000-000031B00000}"/>
    <cellStyle name="Normal 8 9 2 2 2 3 2" xfId="40372" xr:uid="{00000000-0005-0000-0000-000032B00000}"/>
    <cellStyle name="Normal 8 9 2 2 2 3 3" xfId="58836" xr:uid="{00000000-0005-0000-0000-000033B00000}"/>
    <cellStyle name="Normal 8 9 2 2 2 4" xfId="28067" xr:uid="{00000000-0005-0000-0000-000034B00000}"/>
    <cellStyle name="Normal 8 9 2 2 2 5" xfId="46531" xr:uid="{00000000-0005-0000-0000-000035B00000}"/>
    <cellStyle name="Normal 8 9 2 2 3" xfId="12194" xr:uid="{00000000-0005-0000-0000-000036B00000}"/>
    <cellStyle name="Normal 8 9 2 2 3 2" xfId="31154" xr:uid="{00000000-0005-0000-0000-000037B00000}"/>
    <cellStyle name="Normal 8 9 2 2 3 3" xfId="49618" xr:uid="{00000000-0005-0000-0000-000038B00000}"/>
    <cellStyle name="Normal 8 9 2 2 4" xfId="18346" xr:uid="{00000000-0005-0000-0000-000039B00000}"/>
    <cellStyle name="Normal 8 9 2 2 4 2" xfId="37306" xr:uid="{00000000-0005-0000-0000-00003AB00000}"/>
    <cellStyle name="Normal 8 9 2 2 4 3" xfId="55770" xr:uid="{00000000-0005-0000-0000-00003BB00000}"/>
    <cellStyle name="Normal 8 9 2 2 5" xfId="25001" xr:uid="{00000000-0005-0000-0000-00003CB00000}"/>
    <cellStyle name="Normal 8 9 2 2 6" xfId="43465" xr:uid="{00000000-0005-0000-0000-00003DB00000}"/>
    <cellStyle name="Normal 8 9 2 3" xfId="7533" xr:uid="{00000000-0005-0000-0000-00003EB00000}"/>
    <cellStyle name="Normal 8 9 2 3 2" xfId="13726" xr:uid="{00000000-0005-0000-0000-00003FB00000}"/>
    <cellStyle name="Normal 8 9 2 3 2 2" xfId="32686" xr:uid="{00000000-0005-0000-0000-000040B00000}"/>
    <cellStyle name="Normal 8 9 2 3 2 3" xfId="51150" xr:uid="{00000000-0005-0000-0000-000041B00000}"/>
    <cellStyle name="Normal 8 9 2 3 3" xfId="19878" xr:uid="{00000000-0005-0000-0000-000042B00000}"/>
    <cellStyle name="Normal 8 9 2 3 3 2" xfId="38838" xr:uid="{00000000-0005-0000-0000-000043B00000}"/>
    <cellStyle name="Normal 8 9 2 3 3 3" xfId="57302" xr:uid="{00000000-0005-0000-0000-000044B00000}"/>
    <cellStyle name="Normal 8 9 2 3 4" xfId="26533" xr:uid="{00000000-0005-0000-0000-000045B00000}"/>
    <cellStyle name="Normal 8 9 2 3 5" xfId="44997" xr:uid="{00000000-0005-0000-0000-000046B00000}"/>
    <cellStyle name="Normal 8 9 2 4" xfId="10660" xr:uid="{00000000-0005-0000-0000-000047B00000}"/>
    <cellStyle name="Normal 8 9 2 4 2" xfId="29620" xr:uid="{00000000-0005-0000-0000-000048B00000}"/>
    <cellStyle name="Normal 8 9 2 4 3" xfId="48084" xr:uid="{00000000-0005-0000-0000-000049B00000}"/>
    <cellStyle name="Normal 8 9 2 5" xfId="16812" xr:uid="{00000000-0005-0000-0000-00004AB00000}"/>
    <cellStyle name="Normal 8 9 2 5 2" xfId="35772" xr:uid="{00000000-0005-0000-0000-00004BB00000}"/>
    <cellStyle name="Normal 8 9 2 5 3" xfId="54236" xr:uid="{00000000-0005-0000-0000-00004CB00000}"/>
    <cellStyle name="Normal 8 9 2 6" xfId="23467" xr:uid="{00000000-0005-0000-0000-00004DB00000}"/>
    <cellStyle name="Normal 8 9 2 7" xfId="41931" xr:uid="{00000000-0005-0000-0000-00004EB00000}"/>
    <cellStyle name="Normal 8 9 3" xfId="5201" xr:uid="{00000000-0005-0000-0000-00004FB00000}"/>
    <cellStyle name="Normal 8 9 3 2" xfId="8299" xr:uid="{00000000-0005-0000-0000-000050B00000}"/>
    <cellStyle name="Normal 8 9 3 2 2" xfId="14491" xr:uid="{00000000-0005-0000-0000-000051B00000}"/>
    <cellStyle name="Normal 8 9 3 2 2 2" xfId="33451" xr:uid="{00000000-0005-0000-0000-000052B00000}"/>
    <cellStyle name="Normal 8 9 3 2 2 3" xfId="51915" xr:uid="{00000000-0005-0000-0000-000053B00000}"/>
    <cellStyle name="Normal 8 9 3 2 3" xfId="20643" xr:uid="{00000000-0005-0000-0000-000054B00000}"/>
    <cellStyle name="Normal 8 9 3 2 3 2" xfId="39603" xr:uid="{00000000-0005-0000-0000-000055B00000}"/>
    <cellStyle name="Normal 8 9 3 2 3 3" xfId="58067" xr:uid="{00000000-0005-0000-0000-000056B00000}"/>
    <cellStyle name="Normal 8 9 3 2 4" xfId="27298" xr:uid="{00000000-0005-0000-0000-000057B00000}"/>
    <cellStyle name="Normal 8 9 3 2 5" xfId="45762" xr:uid="{00000000-0005-0000-0000-000058B00000}"/>
    <cellStyle name="Normal 8 9 3 3" xfId="11425" xr:uid="{00000000-0005-0000-0000-000059B00000}"/>
    <cellStyle name="Normal 8 9 3 3 2" xfId="30385" xr:uid="{00000000-0005-0000-0000-00005AB00000}"/>
    <cellStyle name="Normal 8 9 3 3 3" xfId="48849" xr:uid="{00000000-0005-0000-0000-00005BB00000}"/>
    <cellStyle name="Normal 8 9 3 4" xfId="17577" xr:uid="{00000000-0005-0000-0000-00005CB00000}"/>
    <cellStyle name="Normal 8 9 3 4 2" xfId="36537" xr:uid="{00000000-0005-0000-0000-00005DB00000}"/>
    <cellStyle name="Normal 8 9 3 4 3" xfId="55001" xr:uid="{00000000-0005-0000-0000-00005EB00000}"/>
    <cellStyle name="Normal 8 9 3 5" xfId="24232" xr:uid="{00000000-0005-0000-0000-00005FB00000}"/>
    <cellStyle name="Normal 8 9 3 6" xfId="42696" xr:uid="{00000000-0005-0000-0000-000060B00000}"/>
    <cellStyle name="Normal 8 9 4" xfId="6764" xr:uid="{00000000-0005-0000-0000-000061B00000}"/>
    <cellStyle name="Normal 8 9 4 2" xfId="12957" xr:uid="{00000000-0005-0000-0000-000062B00000}"/>
    <cellStyle name="Normal 8 9 4 2 2" xfId="31917" xr:uid="{00000000-0005-0000-0000-000063B00000}"/>
    <cellStyle name="Normal 8 9 4 2 3" xfId="50381" xr:uid="{00000000-0005-0000-0000-000064B00000}"/>
    <cellStyle name="Normal 8 9 4 3" xfId="19109" xr:uid="{00000000-0005-0000-0000-000065B00000}"/>
    <cellStyle name="Normal 8 9 4 3 2" xfId="38069" xr:uid="{00000000-0005-0000-0000-000066B00000}"/>
    <cellStyle name="Normal 8 9 4 3 3" xfId="56533" xr:uid="{00000000-0005-0000-0000-000067B00000}"/>
    <cellStyle name="Normal 8 9 4 4" xfId="25764" xr:uid="{00000000-0005-0000-0000-000068B00000}"/>
    <cellStyle name="Normal 8 9 4 5" xfId="44228" xr:uid="{00000000-0005-0000-0000-000069B00000}"/>
    <cellStyle name="Normal 8 9 5" xfId="9891" xr:uid="{00000000-0005-0000-0000-00006AB00000}"/>
    <cellStyle name="Normal 8 9 5 2" xfId="28851" xr:uid="{00000000-0005-0000-0000-00006BB00000}"/>
    <cellStyle name="Normal 8 9 5 3" xfId="47315" xr:uid="{00000000-0005-0000-0000-00006CB00000}"/>
    <cellStyle name="Normal 8 9 6" xfId="16043" xr:uid="{00000000-0005-0000-0000-00006DB00000}"/>
    <cellStyle name="Normal 8 9 6 2" xfId="35003" xr:uid="{00000000-0005-0000-0000-00006EB00000}"/>
    <cellStyle name="Normal 8 9 6 3" xfId="53467" xr:uid="{00000000-0005-0000-0000-00006FB00000}"/>
    <cellStyle name="Normal 8 9 7" xfId="22698" xr:uid="{00000000-0005-0000-0000-000070B00000}"/>
    <cellStyle name="Normal 8 9 8" xfId="41162" xr:uid="{00000000-0005-0000-0000-000071B00000}"/>
    <cellStyle name="Normal 9" xfId="125" xr:uid="{00000000-0005-0000-0000-000072B00000}"/>
    <cellStyle name="Normal 9 10" xfId="3230" xr:uid="{00000000-0005-0000-0000-000073B00000}"/>
    <cellStyle name="Normal 9 10 2" xfId="4364" xr:uid="{00000000-0005-0000-0000-000074B00000}"/>
    <cellStyle name="Normal 9 10 2 2" xfId="5985" xr:uid="{00000000-0005-0000-0000-000075B00000}"/>
    <cellStyle name="Normal 9 10 2 2 2" xfId="9070" xr:uid="{00000000-0005-0000-0000-000076B00000}"/>
    <cellStyle name="Normal 9 10 2 2 2 2" xfId="15262" xr:uid="{00000000-0005-0000-0000-000077B00000}"/>
    <cellStyle name="Normal 9 10 2 2 2 2 2" xfId="34222" xr:uid="{00000000-0005-0000-0000-000078B00000}"/>
    <cellStyle name="Normal 9 10 2 2 2 2 3" xfId="52686" xr:uid="{00000000-0005-0000-0000-000079B00000}"/>
    <cellStyle name="Normal 9 10 2 2 2 3" xfId="21414" xr:uid="{00000000-0005-0000-0000-00007AB00000}"/>
    <cellStyle name="Normal 9 10 2 2 2 3 2" xfId="40374" xr:uid="{00000000-0005-0000-0000-00007BB00000}"/>
    <cellStyle name="Normal 9 10 2 2 2 3 3" xfId="58838" xr:uid="{00000000-0005-0000-0000-00007CB00000}"/>
    <cellStyle name="Normal 9 10 2 2 2 4" xfId="28069" xr:uid="{00000000-0005-0000-0000-00007DB00000}"/>
    <cellStyle name="Normal 9 10 2 2 2 5" xfId="46533" xr:uid="{00000000-0005-0000-0000-00007EB00000}"/>
    <cellStyle name="Normal 9 10 2 2 3" xfId="12196" xr:uid="{00000000-0005-0000-0000-00007FB00000}"/>
    <cellStyle name="Normal 9 10 2 2 3 2" xfId="31156" xr:uid="{00000000-0005-0000-0000-000080B00000}"/>
    <cellStyle name="Normal 9 10 2 2 3 3" xfId="49620" xr:uid="{00000000-0005-0000-0000-000081B00000}"/>
    <cellStyle name="Normal 9 10 2 2 4" xfId="18348" xr:uid="{00000000-0005-0000-0000-000082B00000}"/>
    <cellStyle name="Normal 9 10 2 2 4 2" xfId="37308" xr:uid="{00000000-0005-0000-0000-000083B00000}"/>
    <cellStyle name="Normal 9 10 2 2 4 3" xfId="55772" xr:uid="{00000000-0005-0000-0000-000084B00000}"/>
    <cellStyle name="Normal 9 10 2 2 5" xfId="25003" xr:uid="{00000000-0005-0000-0000-000085B00000}"/>
    <cellStyle name="Normal 9 10 2 2 6" xfId="43467" xr:uid="{00000000-0005-0000-0000-000086B00000}"/>
    <cellStyle name="Normal 9 10 2 3" xfId="7535" xr:uid="{00000000-0005-0000-0000-000087B00000}"/>
    <cellStyle name="Normal 9 10 2 3 2" xfId="13728" xr:uid="{00000000-0005-0000-0000-000088B00000}"/>
    <cellStyle name="Normal 9 10 2 3 2 2" xfId="32688" xr:uid="{00000000-0005-0000-0000-000089B00000}"/>
    <cellStyle name="Normal 9 10 2 3 2 3" xfId="51152" xr:uid="{00000000-0005-0000-0000-00008AB00000}"/>
    <cellStyle name="Normal 9 10 2 3 3" xfId="19880" xr:uid="{00000000-0005-0000-0000-00008BB00000}"/>
    <cellStyle name="Normal 9 10 2 3 3 2" xfId="38840" xr:uid="{00000000-0005-0000-0000-00008CB00000}"/>
    <cellStyle name="Normal 9 10 2 3 3 3" xfId="57304" xr:uid="{00000000-0005-0000-0000-00008DB00000}"/>
    <cellStyle name="Normal 9 10 2 3 4" xfId="26535" xr:uid="{00000000-0005-0000-0000-00008EB00000}"/>
    <cellStyle name="Normal 9 10 2 3 5" xfId="44999" xr:uid="{00000000-0005-0000-0000-00008FB00000}"/>
    <cellStyle name="Normal 9 10 2 4" xfId="10662" xr:uid="{00000000-0005-0000-0000-000090B00000}"/>
    <cellStyle name="Normal 9 10 2 4 2" xfId="29622" xr:uid="{00000000-0005-0000-0000-000091B00000}"/>
    <cellStyle name="Normal 9 10 2 4 3" xfId="48086" xr:uid="{00000000-0005-0000-0000-000092B00000}"/>
    <cellStyle name="Normal 9 10 2 5" xfId="16814" xr:uid="{00000000-0005-0000-0000-000093B00000}"/>
    <cellStyle name="Normal 9 10 2 5 2" xfId="35774" xr:uid="{00000000-0005-0000-0000-000094B00000}"/>
    <cellStyle name="Normal 9 10 2 5 3" xfId="54238" xr:uid="{00000000-0005-0000-0000-000095B00000}"/>
    <cellStyle name="Normal 9 10 2 6" xfId="23469" xr:uid="{00000000-0005-0000-0000-000096B00000}"/>
    <cellStyle name="Normal 9 10 2 7" xfId="41933" xr:uid="{00000000-0005-0000-0000-000097B00000}"/>
    <cellStyle name="Normal 9 10 3" xfId="5203" xr:uid="{00000000-0005-0000-0000-000098B00000}"/>
    <cellStyle name="Normal 9 10 3 2" xfId="8301" xr:uid="{00000000-0005-0000-0000-000099B00000}"/>
    <cellStyle name="Normal 9 10 3 2 2" xfId="14493" xr:uid="{00000000-0005-0000-0000-00009AB00000}"/>
    <cellStyle name="Normal 9 10 3 2 2 2" xfId="33453" xr:uid="{00000000-0005-0000-0000-00009BB00000}"/>
    <cellStyle name="Normal 9 10 3 2 2 3" xfId="51917" xr:uid="{00000000-0005-0000-0000-00009CB00000}"/>
    <cellStyle name="Normal 9 10 3 2 3" xfId="20645" xr:uid="{00000000-0005-0000-0000-00009DB00000}"/>
    <cellStyle name="Normal 9 10 3 2 3 2" xfId="39605" xr:uid="{00000000-0005-0000-0000-00009EB00000}"/>
    <cellStyle name="Normal 9 10 3 2 3 3" xfId="58069" xr:uid="{00000000-0005-0000-0000-00009FB00000}"/>
    <cellStyle name="Normal 9 10 3 2 4" xfId="27300" xr:uid="{00000000-0005-0000-0000-0000A0B00000}"/>
    <cellStyle name="Normal 9 10 3 2 5" xfId="45764" xr:uid="{00000000-0005-0000-0000-0000A1B00000}"/>
    <cellStyle name="Normal 9 10 3 3" xfId="11427" xr:uid="{00000000-0005-0000-0000-0000A2B00000}"/>
    <cellStyle name="Normal 9 10 3 3 2" xfId="30387" xr:uid="{00000000-0005-0000-0000-0000A3B00000}"/>
    <cellStyle name="Normal 9 10 3 3 3" xfId="48851" xr:uid="{00000000-0005-0000-0000-0000A4B00000}"/>
    <cellStyle name="Normal 9 10 3 4" xfId="17579" xr:uid="{00000000-0005-0000-0000-0000A5B00000}"/>
    <cellStyle name="Normal 9 10 3 4 2" xfId="36539" xr:uid="{00000000-0005-0000-0000-0000A6B00000}"/>
    <cellStyle name="Normal 9 10 3 4 3" xfId="55003" xr:uid="{00000000-0005-0000-0000-0000A7B00000}"/>
    <cellStyle name="Normal 9 10 3 5" xfId="24234" xr:uid="{00000000-0005-0000-0000-0000A8B00000}"/>
    <cellStyle name="Normal 9 10 3 6" xfId="42698" xr:uid="{00000000-0005-0000-0000-0000A9B00000}"/>
    <cellStyle name="Normal 9 10 4" xfId="6766" xr:uid="{00000000-0005-0000-0000-0000AAB00000}"/>
    <cellStyle name="Normal 9 10 4 2" xfId="12959" xr:uid="{00000000-0005-0000-0000-0000ABB00000}"/>
    <cellStyle name="Normal 9 10 4 2 2" xfId="31919" xr:uid="{00000000-0005-0000-0000-0000ACB00000}"/>
    <cellStyle name="Normal 9 10 4 2 3" xfId="50383" xr:uid="{00000000-0005-0000-0000-0000ADB00000}"/>
    <cellStyle name="Normal 9 10 4 3" xfId="19111" xr:uid="{00000000-0005-0000-0000-0000AEB00000}"/>
    <cellStyle name="Normal 9 10 4 3 2" xfId="38071" xr:uid="{00000000-0005-0000-0000-0000AFB00000}"/>
    <cellStyle name="Normal 9 10 4 3 3" xfId="56535" xr:uid="{00000000-0005-0000-0000-0000B0B00000}"/>
    <cellStyle name="Normal 9 10 4 4" xfId="25766" xr:uid="{00000000-0005-0000-0000-0000B1B00000}"/>
    <cellStyle name="Normal 9 10 4 5" xfId="44230" xr:uid="{00000000-0005-0000-0000-0000B2B00000}"/>
    <cellStyle name="Normal 9 10 5" xfId="9893" xr:uid="{00000000-0005-0000-0000-0000B3B00000}"/>
    <cellStyle name="Normal 9 10 5 2" xfId="28853" xr:uid="{00000000-0005-0000-0000-0000B4B00000}"/>
    <cellStyle name="Normal 9 10 5 3" xfId="47317" xr:uid="{00000000-0005-0000-0000-0000B5B00000}"/>
    <cellStyle name="Normal 9 10 6" xfId="16045" xr:uid="{00000000-0005-0000-0000-0000B6B00000}"/>
    <cellStyle name="Normal 9 10 6 2" xfId="35005" xr:uid="{00000000-0005-0000-0000-0000B7B00000}"/>
    <cellStyle name="Normal 9 10 6 3" xfId="53469" xr:uid="{00000000-0005-0000-0000-0000B8B00000}"/>
    <cellStyle name="Normal 9 10 7" xfId="22700" xr:uid="{00000000-0005-0000-0000-0000B9B00000}"/>
    <cellStyle name="Normal 9 10 8" xfId="41164" xr:uid="{00000000-0005-0000-0000-0000BAB00000}"/>
    <cellStyle name="Normal 9 11" xfId="3231" xr:uid="{00000000-0005-0000-0000-0000BBB00000}"/>
    <cellStyle name="Normal 9 11 2" xfId="4365" xr:uid="{00000000-0005-0000-0000-0000BCB00000}"/>
    <cellStyle name="Normal 9 11 2 2" xfId="5986" xr:uid="{00000000-0005-0000-0000-0000BDB00000}"/>
    <cellStyle name="Normal 9 11 2 2 2" xfId="9071" xr:uid="{00000000-0005-0000-0000-0000BEB00000}"/>
    <cellStyle name="Normal 9 11 2 2 2 2" xfId="15263" xr:uid="{00000000-0005-0000-0000-0000BFB00000}"/>
    <cellStyle name="Normal 9 11 2 2 2 2 2" xfId="34223" xr:uid="{00000000-0005-0000-0000-0000C0B00000}"/>
    <cellStyle name="Normal 9 11 2 2 2 2 3" xfId="52687" xr:uid="{00000000-0005-0000-0000-0000C1B00000}"/>
    <cellStyle name="Normal 9 11 2 2 2 3" xfId="21415" xr:uid="{00000000-0005-0000-0000-0000C2B00000}"/>
    <cellStyle name="Normal 9 11 2 2 2 3 2" xfId="40375" xr:uid="{00000000-0005-0000-0000-0000C3B00000}"/>
    <cellStyle name="Normal 9 11 2 2 2 3 3" xfId="58839" xr:uid="{00000000-0005-0000-0000-0000C4B00000}"/>
    <cellStyle name="Normal 9 11 2 2 2 4" xfId="28070" xr:uid="{00000000-0005-0000-0000-0000C5B00000}"/>
    <cellStyle name="Normal 9 11 2 2 2 5" xfId="46534" xr:uid="{00000000-0005-0000-0000-0000C6B00000}"/>
    <cellStyle name="Normal 9 11 2 2 3" xfId="12197" xr:uid="{00000000-0005-0000-0000-0000C7B00000}"/>
    <cellStyle name="Normal 9 11 2 2 3 2" xfId="31157" xr:uid="{00000000-0005-0000-0000-0000C8B00000}"/>
    <cellStyle name="Normal 9 11 2 2 3 3" xfId="49621" xr:uid="{00000000-0005-0000-0000-0000C9B00000}"/>
    <cellStyle name="Normal 9 11 2 2 4" xfId="18349" xr:uid="{00000000-0005-0000-0000-0000CAB00000}"/>
    <cellStyle name="Normal 9 11 2 2 4 2" xfId="37309" xr:uid="{00000000-0005-0000-0000-0000CBB00000}"/>
    <cellStyle name="Normal 9 11 2 2 4 3" xfId="55773" xr:uid="{00000000-0005-0000-0000-0000CCB00000}"/>
    <cellStyle name="Normal 9 11 2 2 5" xfId="25004" xr:uid="{00000000-0005-0000-0000-0000CDB00000}"/>
    <cellStyle name="Normal 9 11 2 2 6" xfId="43468" xr:uid="{00000000-0005-0000-0000-0000CEB00000}"/>
    <cellStyle name="Normal 9 11 2 3" xfId="7536" xr:uid="{00000000-0005-0000-0000-0000CFB00000}"/>
    <cellStyle name="Normal 9 11 2 3 2" xfId="13729" xr:uid="{00000000-0005-0000-0000-0000D0B00000}"/>
    <cellStyle name="Normal 9 11 2 3 2 2" xfId="32689" xr:uid="{00000000-0005-0000-0000-0000D1B00000}"/>
    <cellStyle name="Normal 9 11 2 3 2 3" xfId="51153" xr:uid="{00000000-0005-0000-0000-0000D2B00000}"/>
    <cellStyle name="Normal 9 11 2 3 3" xfId="19881" xr:uid="{00000000-0005-0000-0000-0000D3B00000}"/>
    <cellStyle name="Normal 9 11 2 3 3 2" xfId="38841" xr:uid="{00000000-0005-0000-0000-0000D4B00000}"/>
    <cellStyle name="Normal 9 11 2 3 3 3" xfId="57305" xr:uid="{00000000-0005-0000-0000-0000D5B00000}"/>
    <cellStyle name="Normal 9 11 2 3 4" xfId="26536" xr:uid="{00000000-0005-0000-0000-0000D6B00000}"/>
    <cellStyle name="Normal 9 11 2 3 5" xfId="45000" xr:uid="{00000000-0005-0000-0000-0000D7B00000}"/>
    <cellStyle name="Normal 9 11 2 4" xfId="10663" xr:uid="{00000000-0005-0000-0000-0000D8B00000}"/>
    <cellStyle name="Normal 9 11 2 4 2" xfId="29623" xr:uid="{00000000-0005-0000-0000-0000D9B00000}"/>
    <cellStyle name="Normal 9 11 2 4 3" xfId="48087" xr:uid="{00000000-0005-0000-0000-0000DAB00000}"/>
    <cellStyle name="Normal 9 11 2 5" xfId="16815" xr:uid="{00000000-0005-0000-0000-0000DBB00000}"/>
    <cellStyle name="Normal 9 11 2 5 2" xfId="35775" xr:uid="{00000000-0005-0000-0000-0000DCB00000}"/>
    <cellStyle name="Normal 9 11 2 5 3" xfId="54239" xr:uid="{00000000-0005-0000-0000-0000DDB00000}"/>
    <cellStyle name="Normal 9 11 2 6" xfId="23470" xr:uid="{00000000-0005-0000-0000-0000DEB00000}"/>
    <cellStyle name="Normal 9 11 2 7" xfId="41934" xr:uid="{00000000-0005-0000-0000-0000DFB00000}"/>
    <cellStyle name="Normal 9 11 3" xfId="5204" xr:uid="{00000000-0005-0000-0000-0000E0B00000}"/>
    <cellStyle name="Normal 9 11 3 2" xfId="8302" xr:uid="{00000000-0005-0000-0000-0000E1B00000}"/>
    <cellStyle name="Normal 9 11 3 2 2" xfId="14494" xr:uid="{00000000-0005-0000-0000-0000E2B00000}"/>
    <cellStyle name="Normal 9 11 3 2 2 2" xfId="33454" xr:uid="{00000000-0005-0000-0000-0000E3B00000}"/>
    <cellStyle name="Normal 9 11 3 2 2 3" xfId="51918" xr:uid="{00000000-0005-0000-0000-0000E4B00000}"/>
    <cellStyle name="Normal 9 11 3 2 3" xfId="20646" xr:uid="{00000000-0005-0000-0000-0000E5B00000}"/>
    <cellStyle name="Normal 9 11 3 2 3 2" xfId="39606" xr:uid="{00000000-0005-0000-0000-0000E6B00000}"/>
    <cellStyle name="Normal 9 11 3 2 3 3" xfId="58070" xr:uid="{00000000-0005-0000-0000-0000E7B00000}"/>
    <cellStyle name="Normal 9 11 3 2 4" xfId="27301" xr:uid="{00000000-0005-0000-0000-0000E8B00000}"/>
    <cellStyle name="Normal 9 11 3 2 5" xfId="45765" xr:uid="{00000000-0005-0000-0000-0000E9B00000}"/>
    <cellStyle name="Normal 9 11 3 3" xfId="11428" xr:uid="{00000000-0005-0000-0000-0000EAB00000}"/>
    <cellStyle name="Normal 9 11 3 3 2" xfId="30388" xr:uid="{00000000-0005-0000-0000-0000EBB00000}"/>
    <cellStyle name="Normal 9 11 3 3 3" xfId="48852" xr:uid="{00000000-0005-0000-0000-0000ECB00000}"/>
    <cellStyle name="Normal 9 11 3 4" xfId="17580" xr:uid="{00000000-0005-0000-0000-0000EDB00000}"/>
    <cellStyle name="Normal 9 11 3 4 2" xfId="36540" xr:uid="{00000000-0005-0000-0000-0000EEB00000}"/>
    <cellStyle name="Normal 9 11 3 4 3" xfId="55004" xr:uid="{00000000-0005-0000-0000-0000EFB00000}"/>
    <cellStyle name="Normal 9 11 3 5" xfId="24235" xr:uid="{00000000-0005-0000-0000-0000F0B00000}"/>
    <cellStyle name="Normal 9 11 3 6" xfId="42699" xr:uid="{00000000-0005-0000-0000-0000F1B00000}"/>
    <cellStyle name="Normal 9 11 4" xfId="6767" xr:uid="{00000000-0005-0000-0000-0000F2B00000}"/>
    <cellStyle name="Normal 9 11 4 2" xfId="12960" xr:uid="{00000000-0005-0000-0000-0000F3B00000}"/>
    <cellStyle name="Normal 9 11 4 2 2" xfId="31920" xr:uid="{00000000-0005-0000-0000-0000F4B00000}"/>
    <cellStyle name="Normal 9 11 4 2 3" xfId="50384" xr:uid="{00000000-0005-0000-0000-0000F5B00000}"/>
    <cellStyle name="Normal 9 11 4 3" xfId="19112" xr:uid="{00000000-0005-0000-0000-0000F6B00000}"/>
    <cellStyle name="Normal 9 11 4 3 2" xfId="38072" xr:uid="{00000000-0005-0000-0000-0000F7B00000}"/>
    <cellStyle name="Normal 9 11 4 3 3" xfId="56536" xr:uid="{00000000-0005-0000-0000-0000F8B00000}"/>
    <cellStyle name="Normal 9 11 4 4" xfId="25767" xr:uid="{00000000-0005-0000-0000-0000F9B00000}"/>
    <cellStyle name="Normal 9 11 4 5" xfId="44231" xr:uid="{00000000-0005-0000-0000-0000FAB00000}"/>
    <cellStyle name="Normal 9 11 5" xfId="9894" xr:uid="{00000000-0005-0000-0000-0000FBB00000}"/>
    <cellStyle name="Normal 9 11 5 2" xfId="28854" xr:uid="{00000000-0005-0000-0000-0000FCB00000}"/>
    <cellStyle name="Normal 9 11 5 3" xfId="47318" xr:uid="{00000000-0005-0000-0000-0000FDB00000}"/>
    <cellStyle name="Normal 9 11 6" xfId="16046" xr:uid="{00000000-0005-0000-0000-0000FEB00000}"/>
    <cellStyle name="Normal 9 11 6 2" xfId="35006" xr:uid="{00000000-0005-0000-0000-0000FFB00000}"/>
    <cellStyle name="Normal 9 11 6 3" xfId="53470" xr:uid="{00000000-0005-0000-0000-000000B10000}"/>
    <cellStyle name="Normal 9 11 7" xfId="22701" xr:uid="{00000000-0005-0000-0000-000001B10000}"/>
    <cellStyle name="Normal 9 11 8" xfId="41165" xr:uid="{00000000-0005-0000-0000-000002B10000}"/>
    <cellStyle name="Normal 9 12" xfId="3232" xr:uid="{00000000-0005-0000-0000-000003B10000}"/>
    <cellStyle name="Normal 9 12 2" xfId="4366" xr:uid="{00000000-0005-0000-0000-000004B10000}"/>
    <cellStyle name="Normal 9 12 2 2" xfId="5987" xr:uid="{00000000-0005-0000-0000-000005B10000}"/>
    <cellStyle name="Normal 9 12 2 2 2" xfId="9072" xr:uid="{00000000-0005-0000-0000-000006B10000}"/>
    <cellStyle name="Normal 9 12 2 2 2 2" xfId="15264" xr:uid="{00000000-0005-0000-0000-000007B10000}"/>
    <cellStyle name="Normal 9 12 2 2 2 2 2" xfId="34224" xr:uid="{00000000-0005-0000-0000-000008B10000}"/>
    <cellStyle name="Normal 9 12 2 2 2 2 3" xfId="52688" xr:uid="{00000000-0005-0000-0000-000009B10000}"/>
    <cellStyle name="Normal 9 12 2 2 2 3" xfId="21416" xr:uid="{00000000-0005-0000-0000-00000AB10000}"/>
    <cellStyle name="Normal 9 12 2 2 2 3 2" xfId="40376" xr:uid="{00000000-0005-0000-0000-00000BB10000}"/>
    <cellStyle name="Normal 9 12 2 2 2 3 3" xfId="58840" xr:uid="{00000000-0005-0000-0000-00000CB10000}"/>
    <cellStyle name="Normal 9 12 2 2 2 4" xfId="28071" xr:uid="{00000000-0005-0000-0000-00000DB10000}"/>
    <cellStyle name="Normal 9 12 2 2 2 5" xfId="46535" xr:uid="{00000000-0005-0000-0000-00000EB10000}"/>
    <cellStyle name="Normal 9 12 2 2 3" xfId="12198" xr:uid="{00000000-0005-0000-0000-00000FB10000}"/>
    <cellStyle name="Normal 9 12 2 2 3 2" xfId="31158" xr:uid="{00000000-0005-0000-0000-000010B10000}"/>
    <cellStyle name="Normal 9 12 2 2 3 3" xfId="49622" xr:uid="{00000000-0005-0000-0000-000011B10000}"/>
    <cellStyle name="Normal 9 12 2 2 4" xfId="18350" xr:uid="{00000000-0005-0000-0000-000012B10000}"/>
    <cellStyle name="Normal 9 12 2 2 4 2" xfId="37310" xr:uid="{00000000-0005-0000-0000-000013B10000}"/>
    <cellStyle name="Normal 9 12 2 2 4 3" xfId="55774" xr:uid="{00000000-0005-0000-0000-000014B10000}"/>
    <cellStyle name="Normal 9 12 2 2 5" xfId="25005" xr:uid="{00000000-0005-0000-0000-000015B10000}"/>
    <cellStyle name="Normal 9 12 2 2 6" xfId="43469" xr:uid="{00000000-0005-0000-0000-000016B10000}"/>
    <cellStyle name="Normal 9 12 2 3" xfId="7537" xr:uid="{00000000-0005-0000-0000-000017B10000}"/>
    <cellStyle name="Normal 9 12 2 3 2" xfId="13730" xr:uid="{00000000-0005-0000-0000-000018B10000}"/>
    <cellStyle name="Normal 9 12 2 3 2 2" xfId="32690" xr:uid="{00000000-0005-0000-0000-000019B10000}"/>
    <cellStyle name="Normal 9 12 2 3 2 3" xfId="51154" xr:uid="{00000000-0005-0000-0000-00001AB10000}"/>
    <cellStyle name="Normal 9 12 2 3 3" xfId="19882" xr:uid="{00000000-0005-0000-0000-00001BB10000}"/>
    <cellStyle name="Normal 9 12 2 3 3 2" xfId="38842" xr:uid="{00000000-0005-0000-0000-00001CB10000}"/>
    <cellStyle name="Normal 9 12 2 3 3 3" xfId="57306" xr:uid="{00000000-0005-0000-0000-00001DB10000}"/>
    <cellStyle name="Normal 9 12 2 3 4" xfId="26537" xr:uid="{00000000-0005-0000-0000-00001EB10000}"/>
    <cellStyle name="Normal 9 12 2 3 5" xfId="45001" xr:uid="{00000000-0005-0000-0000-00001FB10000}"/>
    <cellStyle name="Normal 9 12 2 4" xfId="10664" xr:uid="{00000000-0005-0000-0000-000020B10000}"/>
    <cellStyle name="Normal 9 12 2 4 2" xfId="29624" xr:uid="{00000000-0005-0000-0000-000021B10000}"/>
    <cellStyle name="Normal 9 12 2 4 3" xfId="48088" xr:uid="{00000000-0005-0000-0000-000022B10000}"/>
    <cellStyle name="Normal 9 12 2 5" xfId="16816" xr:uid="{00000000-0005-0000-0000-000023B10000}"/>
    <cellStyle name="Normal 9 12 2 5 2" xfId="35776" xr:uid="{00000000-0005-0000-0000-000024B10000}"/>
    <cellStyle name="Normal 9 12 2 5 3" xfId="54240" xr:uid="{00000000-0005-0000-0000-000025B10000}"/>
    <cellStyle name="Normal 9 12 2 6" xfId="23471" xr:uid="{00000000-0005-0000-0000-000026B10000}"/>
    <cellStyle name="Normal 9 12 2 7" xfId="41935" xr:uid="{00000000-0005-0000-0000-000027B10000}"/>
    <cellStyle name="Normal 9 12 3" xfId="5205" xr:uid="{00000000-0005-0000-0000-000028B10000}"/>
    <cellStyle name="Normal 9 12 3 2" xfId="8303" xr:uid="{00000000-0005-0000-0000-000029B10000}"/>
    <cellStyle name="Normal 9 12 3 2 2" xfId="14495" xr:uid="{00000000-0005-0000-0000-00002AB10000}"/>
    <cellStyle name="Normal 9 12 3 2 2 2" xfId="33455" xr:uid="{00000000-0005-0000-0000-00002BB10000}"/>
    <cellStyle name="Normal 9 12 3 2 2 3" xfId="51919" xr:uid="{00000000-0005-0000-0000-00002CB10000}"/>
    <cellStyle name="Normal 9 12 3 2 3" xfId="20647" xr:uid="{00000000-0005-0000-0000-00002DB10000}"/>
    <cellStyle name="Normal 9 12 3 2 3 2" xfId="39607" xr:uid="{00000000-0005-0000-0000-00002EB10000}"/>
    <cellStyle name="Normal 9 12 3 2 3 3" xfId="58071" xr:uid="{00000000-0005-0000-0000-00002FB10000}"/>
    <cellStyle name="Normal 9 12 3 2 4" xfId="27302" xr:uid="{00000000-0005-0000-0000-000030B10000}"/>
    <cellStyle name="Normal 9 12 3 2 5" xfId="45766" xr:uid="{00000000-0005-0000-0000-000031B10000}"/>
    <cellStyle name="Normal 9 12 3 3" xfId="11429" xr:uid="{00000000-0005-0000-0000-000032B10000}"/>
    <cellStyle name="Normal 9 12 3 3 2" xfId="30389" xr:uid="{00000000-0005-0000-0000-000033B10000}"/>
    <cellStyle name="Normal 9 12 3 3 3" xfId="48853" xr:uid="{00000000-0005-0000-0000-000034B10000}"/>
    <cellStyle name="Normal 9 12 3 4" xfId="17581" xr:uid="{00000000-0005-0000-0000-000035B10000}"/>
    <cellStyle name="Normal 9 12 3 4 2" xfId="36541" xr:uid="{00000000-0005-0000-0000-000036B10000}"/>
    <cellStyle name="Normal 9 12 3 4 3" xfId="55005" xr:uid="{00000000-0005-0000-0000-000037B10000}"/>
    <cellStyle name="Normal 9 12 3 5" xfId="24236" xr:uid="{00000000-0005-0000-0000-000038B10000}"/>
    <cellStyle name="Normal 9 12 3 6" xfId="42700" xr:uid="{00000000-0005-0000-0000-000039B10000}"/>
    <cellStyle name="Normal 9 12 4" xfId="6768" xr:uid="{00000000-0005-0000-0000-00003AB10000}"/>
    <cellStyle name="Normal 9 12 4 2" xfId="12961" xr:uid="{00000000-0005-0000-0000-00003BB10000}"/>
    <cellStyle name="Normal 9 12 4 2 2" xfId="31921" xr:uid="{00000000-0005-0000-0000-00003CB10000}"/>
    <cellStyle name="Normal 9 12 4 2 3" xfId="50385" xr:uid="{00000000-0005-0000-0000-00003DB10000}"/>
    <cellStyle name="Normal 9 12 4 3" xfId="19113" xr:uid="{00000000-0005-0000-0000-00003EB10000}"/>
    <cellStyle name="Normal 9 12 4 3 2" xfId="38073" xr:uid="{00000000-0005-0000-0000-00003FB10000}"/>
    <cellStyle name="Normal 9 12 4 3 3" xfId="56537" xr:uid="{00000000-0005-0000-0000-000040B10000}"/>
    <cellStyle name="Normal 9 12 4 4" xfId="25768" xr:uid="{00000000-0005-0000-0000-000041B10000}"/>
    <cellStyle name="Normal 9 12 4 5" xfId="44232" xr:uid="{00000000-0005-0000-0000-000042B10000}"/>
    <cellStyle name="Normal 9 12 5" xfId="9895" xr:uid="{00000000-0005-0000-0000-000043B10000}"/>
    <cellStyle name="Normal 9 12 5 2" xfId="28855" xr:uid="{00000000-0005-0000-0000-000044B10000}"/>
    <cellStyle name="Normal 9 12 5 3" xfId="47319" xr:uid="{00000000-0005-0000-0000-000045B10000}"/>
    <cellStyle name="Normal 9 12 6" xfId="16047" xr:uid="{00000000-0005-0000-0000-000046B10000}"/>
    <cellStyle name="Normal 9 12 6 2" xfId="35007" xr:uid="{00000000-0005-0000-0000-000047B10000}"/>
    <cellStyle name="Normal 9 12 6 3" xfId="53471" xr:uid="{00000000-0005-0000-0000-000048B10000}"/>
    <cellStyle name="Normal 9 12 7" xfId="22702" xr:uid="{00000000-0005-0000-0000-000049B10000}"/>
    <cellStyle name="Normal 9 12 8" xfId="41166" xr:uid="{00000000-0005-0000-0000-00004AB10000}"/>
    <cellStyle name="Normal 9 13" xfId="3233" xr:uid="{00000000-0005-0000-0000-00004BB10000}"/>
    <cellStyle name="Normal 9 13 2" xfId="4367" xr:uid="{00000000-0005-0000-0000-00004CB10000}"/>
    <cellStyle name="Normal 9 13 2 2" xfId="5988" xr:uid="{00000000-0005-0000-0000-00004DB10000}"/>
    <cellStyle name="Normal 9 13 2 2 2" xfId="9073" xr:uid="{00000000-0005-0000-0000-00004EB10000}"/>
    <cellStyle name="Normal 9 13 2 2 2 2" xfId="15265" xr:uid="{00000000-0005-0000-0000-00004FB10000}"/>
    <cellStyle name="Normal 9 13 2 2 2 2 2" xfId="34225" xr:uid="{00000000-0005-0000-0000-000050B10000}"/>
    <cellStyle name="Normal 9 13 2 2 2 2 3" xfId="52689" xr:uid="{00000000-0005-0000-0000-000051B10000}"/>
    <cellStyle name="Normal 9 13 2 2 2 3" xfId="21417" xr:uid="{00000000-0005-0000-0000-000052B10000}"/>
    <cellStyle name="Normal 9 13 2 2 2 3 2" xfId="40377" xr:uid="{00000000-0005-0000-0000-000053B10000}"/>
    <cellStyle name="Normal 9 13 2 2 2 3 3" xfId="58841" xr:uid="{00000000-0005-0000-0000-000054B10000}"/>
    <cellStyle name="Normal 9 13 2 2 2 4" xfId="28072" xr:uid="{00000000-0005-0000-0000-000055B10000}"/>
    <cellStyle name="Normal 9 13 2 2 2 5" xfId="46536" xr:uid="{00000000-0005-0000-0000-000056B10000}"/>
    <cellStyle name="Normal 9 13 2 2 3" xfId="12199" xr:uid="{00000000-0005-0000-0000-000057B10000}"/>
    <cellStyle name="Normal 9 13 2 2 3 2" xfId="31159" xr:uid="{00000000-0005-0000-0000-000058B10000}"/>
    <cellStyle name="Normal 9 13 2 2 3 3" xfId="49623" xr:uid="{00000000-0005-0000-0000-000059B10000}"/>
    <cellStyle name="Normal 9 13 2 2 4" xfId="18351" xr:uid="{00000000-0005-0000-0000-00005AB10000}"/>
    <cellStyle name="Normal 9 13 2 2 4 2" xfId="37311" xr:uid="{00000000-0005-0000-0000-00005BB10000}"/>
    <cellStyle name="Normal 9 13 2 2 4 3" xfId="55775" xr:uid="{00000000-0005-0000-0000-00005CB10000}"/>
    <cellStyle name="Normal 9 13 2 2 5" xfId="25006" xr:uid="{00000000-0005-0000-0000-00005DB10000}"/>
    <cellStyle name="Normal 9 13 2 2 6" xfId="43470" xr:uid="{00000000-0005-0000-0000-00005EB10000}"/>
    <cellStyle name="Normal 9 13 2 3" xfId="7538" xr:uid="{00000000-0005-0000-0000-00005FB10000}"/>
    <cellStyle name="Normal 9 13 2 3 2" xfId="13731" xr:uid="{00000000-0005-0000-0000-000060B10000}"/>
    <cellStyle name="Normal 9 13 2 3 2 2" xfId="32691" xr:uid="{00000000-0005-0000-0000-000061B10000}"/>
    <cellStyle name="Normal 9 13 2 3 2 3" xfId="51155" xr:uid="{00000000-0005-0000-0000-000062B10000}"/>
    <cellStyle name="Normal 9 13 2 3 3" xfId="19883" xr:uid="{00000000-0005-0000-0000-000063B10000}"/>
    <cellStyle name="Normal 9 13 2 3 3 2" xfId="38843" xr:uid="{00000000-0005-0000-0000-000064B10000}"/>
    <cellStyle name="Normal 9 13 2 3 3 3" xfId="57307" xr:uid="{00000000-0005-0000-0000-000065B10000}"/>
    <cellStyle name="Normal 9 13 2 3 4" xfId="26538" xr:uid="{00000000-0005-0000-0000-000066B10000}"/>
    <cellStyle name="Normal 9 13 2 3 5" xfId="45002" xr:uid="{00000000-0005-0000-0000-000067B10000}"/>
    <cellStyle name="Normal 9 13 2 4" xfId="10665" xr:uid="{00000000-0005-0000-0000-000068B10000}"/>
    <cellStyle name="Normal 9 13 2 4 2" xfId="29625" xr:uid="{00000000-0005-0000-0000-000069B10000}"/>
    <cellStyle name="Normal 9 13 2 4 3" xfId="48089" xr:uid="{00000000-0005-0000-0000-00006AB10000}"/>
    <cellStyle name="Normal 9 13 2 5" xfId="16817" xr:uid="{00000000-0005-0000-0000-00006BB10000}"/>
    <cellStyle name="Normal 9 13 2 5 2" xfId="35777" xr:uid="{00000000-0005-0000-0000-00006CB10000}"/>
    <cellStyle name="Normal 9 13 2 5 3" xfId="54241" xr:uid="{00000000-0005-0000-0000-00006DB10000}"/>
    <cellStyle name="Normal 9 13 2 6" xfId="23472" xr:uid="{00000000-0005-0000-0000-00006EB10000}"/>
    <cellStyle name="Normal 9 13 2 7" xfId="41936" xr:uid="{00000000-0005-0000-0000-00006FB10000}"/>
    <cellStyle name="Normal 9 13 3" xfId="5206" xr:uid="{00000000-0005-0000-0000-000070B10000}"/>
    <cellStyle name="Normal 9 13 3 2" xfId="8304" xr:uid="{00000000-0005-0000-0000-000071B10000}"/>
    <cellStyle name="Normal 9 13 3 2 2" xfId="14496" xr:uid="{00000000-0005-0000-0000-000072B10000}"/>
    <cellStyle name="Normal 9 13 3 2 2 2" xfId="33456" xr:uid="{00000000-0005-0000-0000-000073B10000}"/>
    <cellStyle name="Normal 9 13 3 2 2 3" xfId="51920" xr:uid="{00000000-0005-0000-0000-000074B10000}"/>
    <cellStyle name="Normal 9 13 3 2 3" xfId="20648" xr:uid="{00000000-0005-0000-0000-000075B10000}"/>
    <cellStyle name="Normal 9 13 3 2 3 2" xfId="39608" xr:uid="{00000000-0005-0000-0000-000076B10000}"/>
    <cellStyle name="Normal 9 13 3 2 3 3" xfId="58072" xr:uid="{00000000-0005-0000-0000-000077B10000}"/>
    <cellStyle name="Normal 9 13 3 2 4" xfId="27303" xr:uid="{00000000-0005-0000-0000-000078B10000}"/>
    <cellStyle name="Normal 9 13 3 2 5" xfId="45767" xr:uid="{00000000-0005-0000-0000-000079B10000}"/>
    <cellStyle name="Normal 9 13 3 3" xfId="11430" xr:uid="{00000000-0005-0000-0000-00007AB10000}"/>
    <cellStyle name="Normal 9 13 3 3 2" xfId="30390" xr:uid="{00000000-0005-0000-0000-00007BB10000}"/>
    <cellStyle name="Normal 9 13 3 3 3" xfId="48854" xr:uid="{00000000-0005-0000-0000-00007CB10000}"/>
    <cellStyle name="Normal 9 13 3 4" xfId="17582" xr:uid="{00000000-0005-0000-0000-00007DB10000}"/>
    <cellStyle name="Normal 9 13 3 4 2" xfId="36542" xr:uid="{00000000-0005-0000-0000-00007EB10000}"/>
    <cellStyle name="Normal 9 13 3 4 3" xfId="55006" xr:uid="{00000000-0005-0000-0000-00007FB10000}"/>
    <cellStyle name="Normal 9 13 3 5" xfId="24237" xr:uid="{00000000-0005-0000-0000-000080B10000}"/>
    <cellStyle name="Normal 9 13 3 6" xfId="42701" xr:uid="{00000000-0005-0000-0000-000081B10000}"/>
    <cellStyle name="Normal 9 13 4" xfId="6769" xr:uid="{00000000-0005-0000-0000-000082B10000}"/>
    <cellStyle name="Normal 9 13 4 2" xfId="12962" xr:uid="{00000000-0005-0000-0000-000083B10000}"/>
    <cellStyle name="Normal 9 13 4 2 2" xfId="31922" xr:uid="{00000000-0005-0000-0000-000084B10000}"/>
    <cellStyle name="Normal 9 13 4 2 3" xfId="50386" xr:uid="{00000000-0005-0000-0000-000085B10000}"/>
    <cellStyle name="Normal 9 13 4 3" xfId="19114" xr:uid="{00000000-0005-0000-0000-000086B10000}"/>
    <cellStyle name="Normal 9 13 4 3 2" xfId="38074" xr:uid="{00000000-0005-0000-0000-000087B10000}"/>
    <cellStyle name="Normal 9 13 4 3 3" xfId="56538" xr:uid="{00000000-0005-0000-0000-000088B10000}"/>
    <cellStyle name="Normal 9 13 4 4" xfId="25769" xr:uid="{00000000-0005-0000-0000-000089B10000}"/>
    <cellStyle name="Normal 9 13 4 5" xfId="44233" xr:uid="{00000000-0005-0000-0000-00008AB10000}"/>
    <cellStyle name="Normal 9 13 5" xfId="9896" xr:uid="{00000000-0005-0000-0000-00008BB10000}"/>
    <cellStyle name="Normal 9 13 5 2" xfId="28856" xr:uid="{00000000-0005-0000-0000-00008CB10000}"/>
    <cellStyle name="Normal 9 13 5 3" xfId="47320" xr:uid="{00000000-0005-0000-0000-00008DB10000}"/>
    <cellStyle name="Normal 9 13 6" xfId="16048" xr:uid="{00000000-0005-0000-0000-00008EB10000}"/>
    <cellStyle name="Normal 9 13 6 2" xfId="35008" xr:uid="{00000000-0005-0000-0000-00008FB10000}"/>
    <cellStyle name="Normal 9 13 6 3" xfId="53472" xr:uid="{00000000-0005-0000-0000-000090B10000}"/>
    <cellStyle name="Normal 9 13 7" xfId="22703" xr:uid="{00000000-0005-0000-0000-000091B10000}"/>
    <cellStyle name="Normal 9 13 8" xfId="41167" xr:uid="{00000000-0005-0000-0000-000092B10000}"/>
    <cellStyle name="Normal 9 14" xfId="3234" xr:uid="{00000000-0005-0000-0000-000093B10000}"/>
    <cellStyle name="Normal 9 14 2" xfId="4368" xr:uid="{00000000-0005-0000-0000-000094B10000}"/>
    <cellStyle name="Normal 9 14 2 2" xfId="5989" xr:uid="{00000000-0005-0000-0000-000095B10000}"/>
    <cellStyle name="Normal 9 14 2 2 2" xfId="9074" xr:uid="{00000000-0005-0000-0000-000096B10000}"/>
    <cellStyle name="Normal 9 14 2 2 2 2" xfId="15266" xr:uid="{00000000-0005-0000-0000-000097B10000}"/>
    <cellStyle name="Normal 9 14 2 2 2 2 2" xfId="34226" xr:uid="{00000000-0005-0000-0000-000098B10000}"/>
    <cellStyle name="Normal 9 14 2 2 2 2 3" xfId="52690" xr:uid="{00000000-0005-0000-0000-000099B10000}"/>
    <cellStyle name="Normal 9 14 2 2 2 3" xfId="21418" xr:uid="{00000000-0005-0000-0000-00009AB10000}"/>
    <cellStyle name="Normal 9 14 2 2 2 3 2" xfId="40378" xr:uid="{00000000-0005-0000-0000-00009BB10000}"/>
    <cellStyle name="Normal 9 14 2 2 2 3 3" xfId="58842" xr:uid="{00000000-0005-0000-0000-00009CB10000}"/>
    <cellStyle name="Normal 9 14 2 2 2 4" xfId="28073" xr:uid="{00000000-0005-0000-0000-00009DB10000}"/>
    <cellStyle name="Normal 9 14 2 2 2 5" xfId="46537" xr:uid="{00000000-0005-0000-0000-00009EB10000}"/>
    <cellStyle name="Normal 9 14 2 2 3" xfId="12200" xr:uid="{00000000-0005-0000-0000-00009FB10000}"/>
    <cellStyle name="Normal 9 14 2 2 3 2" xfId="31160" xr:uid="{00000000-0005-0000-0000-0000A0B10000}"/>
    <cellStyle name="Normal 9 14 2 2 3 3" xfId="49624" xr:uid="{00000000-0005-0000-0000-0000A1B10000}"/>
    <cellStyle name="Normal 9 14 2 2 4" xfId="18352" xr:uid="{00000000-0005-0000-0000-0000A2B10000}"/>
    <cellStyle name="Normal 9 14 2 2 4 2" xfId="37312" xr:uid="{00000000-0005-0000-0000-0000A3B10000}"/>
    <cellStyle name="Normal 9 14 2 2 4 3" xfId="55776" xr:uid="{00000000-0005-0000-0000-0000A4B10000}"/>
    <cellStyle name="Normal 9 14 2 2 5" xfId="25007" xr:uid="{00000000-0005-0000-0000-0000A5B10000}"/>
    <cellStyle name="Normal 9 14 2 2 6" xfId="43471" xr:uid="{00000000-0005-0000-0000-0000A6B10000}"/>
    <cellStyle name="Normal 9 14 2 3" xfId="7539" xr:uid="{00000000-0005-0000-0000-0000A7B10000}"/>
    <cellStyle name="Normal 9 14 2 3 2" xfId="13732" xr:uid="{00000000-0005-0000-0000-0000A8B10000}"/>
    <cellStyle name="Normal 9 14 2 3 2 2" xfId="32692" xr:uid="{00000000-0005-0000-0000-0000A9B10000}"/>
    <cellStyle name="Normal 9 14 2 3 2 3" xfId="51156" xr:uid="{00000000-0005-0000-0000-0000AAB10000}"/>
    <cellStyle name="Normal 9 14 2 3 3" xfId="19884" xr:uid="{00000000-0005-0000-0000-0000ABB10000}"/>
    <cellStyle name="Normal 9 14 2 3 3 2" xfId="38844" xr:uid="{00000000-0005-0000-0000-0000ACB10000}"/>
    <cellStyle name="Normal 9 14 2 3 3 3" xfId="57308" xr:uid="{00000000-0005-0000-0000-0000ADB10000}"/>
    <cellStyle name="Normal 9 14 2 3 4" xfId="26539" xr:uid="{00000000-0005-0000-0000-0000AEB10000}"/>
    <cellStyle name="Normal 9 14 2 3 5" xfId="45003" xr:uid="{00000000-0005-0000-0000-0000AFB10000}"/>
    <cellStyle name="Normal 9 14 2 4" xfId="10666" xr:uid="{00000000-0005-0000-0000-0000B0B10000}"/>
    <cellStyle name="Normal 9 14 2 4 2" xfId="29626" xr:uid="{00000000-0005-0000-0000-0000B1B10000}"/>
    <cellStyle name="Normal 9 14 2 4 3" xfId="48090" xr:uid="{00000000-0005-0000-0000-0000B2B10000}"/>
    <cellStyle name="Normal 9 14 2 5" xfId="16818" xr:uid="{00000000-0005-0000-0000-0000B3B10000}"/>
    <cellStyle name="Normal 9 14 2 5 2" xfId="35778" xr:uid="{00000000-0005-0000-0000-0000B4B10000}"/>
    <cellStyle name="Normal 9 14 2 5 3" xfId="54242" xr:uid="{00000000-0005-0000-0000-0000B5B10000}"/>
    <cellStyle name="Normal 9 14 2 6" xfId="23473" xr:uid="{00000000-0005-0000-0000-0000B6B10000}"/>
    <cellStyle name="Normal 9 14 2 7" xfId="41937" xr:uid="{00000000-0005-0000-0000-0000B7B10000}"/>
    <cellStyle name="Normal 9 14 3" xfId="5207" xr:uid="{00000000-0005-0000-0000-0000B8B10000}"/>
    <cellStyle name="Normal 9 14 3 2" xfId="8305" xr:uid="{00000000-0005-0000-0000-0000B9B10000}"/>
    <cellStyle name="Normal 9 14 3 2 2" xfId="14497" xr:uid="{00000000-0005-0000-0000-0000BAB10000}"/>
    <cellStyle name="Normal 9 14 3 2 2 2" xfId="33457" xr:uid="{00000000-0005-0000-0000-0000BBB10000}"/>
    <cellStyle name="Normal 9 14 3 2 2 3" xfId="51921" xr:uid="{00000000-0005-0000-0000-0000BCB10000}"/>
    <cellStyle name="Normal 9 14 3 2 3" xfId="20649" xr:uid="{00000000-0005-0000-0000-0000BDB10000}"/>
    <cellStyle name="Normal 9 14 3 2 3 2" xfId="39609" xr:uid="{00000000-0005-0000-0000-0000BEB10000}"/>
    <cellStyle name="Normal 9 14 3 2 3 3" xfId="58073" xr:uid="{00000000-0005-0000-0000-0000BFB10000}"/>
    <cellStyle name="Normal 9 14 3 2 4" xfId="27304" xr:uid="{00000000-0005-0000-0000-0000C0B10000}"/>
    <cellStyle name="Normal 9 14 3 2 5" xfId="45768" xr:uid="{00000000-0005-0000-0000-0000C1B10000}"/>
    <cellStyle name="Normal 9 14 3 3" xfId="11431" xr:uid="{00000000-0005-0000-0000-0000C2B10000}"/>
    <cellStyle name="Normal 9 14 3 3 2" xfId="30391" xr:uid="{00000000-0005-0000-0000-0000C3B10000}"/>
    <cellStyle name="Normal 9 14 3 3 3" xfId="48855" xr:uid="{00000000-0005-0000-0000-0000C4B10000}"/>
    <cellStyle name="Normal 9 14 3 4" xfId="17583" xr:uid="{00000000-0005-0000-0000-0000C5B10000}"/>
    <cellStyle name="Normal 9 14 3 4 2" xfId="36543" xr:uid="{00000000-0005-0000-0000-0000C6B10000}"/>
    <cellStyle name="Normal 9 14 3 4 3" xfId="55007" xr:uid="{00000000-0005-0000-0000-0000C7B10000}"/>
    <cellStyle name="Normal 9 14 3 5" xfId="24238" xr:uid="{00000000-0005-0000-0000-0000C8B10000}"/>
    <cellStyle name="Normal 9 14 3 6" xfId="42702" xr:uid="{00000000-0005-0000-0000-0000C9B10000}"/>
    <cellStyle name="Normal 9 14 4" xfId="6770" xr:uid="{00000000-0005-0000-0000-0000CAB10000}"/>
    <cellStyle name="Normal 9 14 4 2" xfId="12963" xr:uid="{00000000-0005-0000-0000-0000CBB10000}"/>
    <cellStyle name="Normal 9 14 4 2 2" xfId="31923" xr:uid="{00000000-0005-0000-0000-0000CCB10000}"/>
    <cellStyle name="Normal 9 14 4 2 3" xfId="50387" xr:uid="{00000000-0005-0000-0000-0000CDB10000}"/>
    <cellStyle name="Normal 9 14 4 3" xfId="19115" xr:uid="{00000000-0005-0000-0000-0000CEB10000}"/>
    <cellStyle name="Normal 9 14 4 3 2" xfId="38075" xr:uid="{00000000-0005-0000-0000-0000CFB10000}"/>
    <cellStyle name="Normal 9 14 4 3 3" xfId="56539" xr:uid="{00000000-0005-0000-0000-0000D0B10000}"/>
    <cellStyle name="Normal 9 14 4 4" xfId="25770" xr:uid="{00000000-0005-0000-0000-0000D1B10000}"/>
    <cellStyle name="Normal 9 14 4 5" xfId="44234" xr:uid="{00000000-0005-0000-0000-0000D2B10000}"/>
    <cellStyle name="Normal 9 14 5" xfId="9897" xr:uid="{00000000-0005-0000-0000-0000D3B10000}"/>
    <cellStyle name="Normal 9 14 5 2" xfId="28857" xr:uid="{00000000-0005-0000-0000-0000D4B10000}"/>
    <cellStyle name="Normal 9 14 5 3" xfId="47321" xr:uid="{00000000-0005-0000-0000-0000D5B10000}"/>
    <cellStyle name="Normal 9 14 6" xfId="16049" xr:uid="{00000000-0005-0000-0000-0000D6B10000}"/>
    <cellStyle name="Normal 9 14 6 2" xfId="35009" xr:uid="{00000000-0005-0000-0000-0000D7B10000}"/>
    <cellStyle name="Normal 9 14 6 3" xfId="53473" xr:uid="{00000000-0005-0000-0000-0000D8B10000}"/>
    <cellStyle name="Normal 9 14 7" xfId="22704" xr:uid="{00000000-0005-0000-0000-0000D9B10000}"/>
    <cellStyle name="Normal 9 14 8" xfId="41168" xr:uid="{00000000-0005-0000-0000-0000DAB10000}"/>
    <cellStyle name="Normal 9 15" xfId="3235" xr:uid="{00000000-0005-0000-0000-0000DBB10000}"/>
    <cellStyle name="Normal 9 15 2" xfId="4369" xr:uid="{00000000-0005-0000-0000-0000DCB10000}"/>
    <cellStyle name="Normal 9 15 2 2" xfId="5990" xr:uid="{00000000-0005-0000-0000-0000DDB10000}"/>
    <cellStyle name="Normal 9 15 2 2 2" xfId="9075" xr:uid="{00000000-0005-0000-0000-0000DEB10000}"/>
    <cellStyle name="Normal 9 15 2 2 2 2" xfId="15267" xr:uid="{00000000-0005-0000-0000-0000DFB10000}"/>
    <cellStyle name="Normal 9 15 2 2 2 2 2" xfId="34227" xr:uid="{00000000-0005-0000-0000-0000E0B10000}"/>
    <cellStyle name="Normal 9 15 2 2 2 2 3" xfId="52691" xr:uid="{00000000-0005-0000-0000-0000E1B10000}"/>
    <cellStyle name="Normal 9 15 2 2 2 3" xfId="21419" xr:uid="{00000000-0005-0000-0000-0000E2B10000}"/>
    <cellStyle name="Normal 9 15 2 2 2 3 2" xfId="40379" xr:uid="{00000000-0005-0000-0000-0000E3B10000}"/>
    <cellStyle name="Normal 9 15 2 2 2 3 3" xfId="58843" xr:uid="{00000000-0005-0000-0000-0000E4B10000}"/>
    <cellStyle name="Normal 9 15 2 2 2 4" xfId="28074" xr:uid="{00000000-0005-0000-0000-0000E5B10000}"/>
    <cellStyle name="Normal 9 15 2 2 2 5" xfId="46538" xr:uid="{00000000-0005-0000-0000-0000E6B10000}"/>
    <cellStyle name="Normal 9 15 2 2 3" xfId="12201" xr:uid="{00000000-0005-0000-0000-0000E7B10000}"/>
    <cellStyle name="Normal 9 15 2 2 3 2" xfId="31161" xr:uid="{00000000-0005-0000-0000-0000E8B10000}"/>
    <cellStyle name="Normal 9 15 2 2 3 3" xfId="49625" xr:uid="{00000000-0005-0000-0000-0000E9B10000}"/>
    <cellStyle name="Normal 9 15 2 2 4" xfId="18353" xr:uid="{00000000-0005-0000-0000-0000EAB10000}"/>
    <cellStyle name="Normal 9 15 2 2 4 2" xfId="37313" xr:uid="{00000000-0005-0000-0000-0000EBB10000}"/>
    <cellStyle name="Normal 9 15 2 2 4 3" xfId="55777" xr:uid="{00000000-0005-0000-0000-0000ECB10000}"/>
    <cellStyle name="Normal 9 15 2 2 5" xfId="25008" xr:uid="{00000000-0005-0000-0000-0000EDB10000}"/>
    <cellStyle name="Normal 9 15 2 2 6" xfId="43472" xr:uid="{00000000-0005-0000-0000-0000EEB10000}"/>
    <cellStyle name="Normal 9 15 2 3" xfId="7540" xr:uid="{00000000-0005-0000-0000-0000EFB10000}"/>
    <cellStyle name="Normal 9 15 2 3 2" xfId="13733" xr:uid="{00000000-0005-0000-0000-0000F0B10000}"/>
    <cellStyle name="Normal 9 15 2 3 2 2" xfId="32693" xr:uid="{00000000-0005-0000-0000-0000F1B10000}"/>
    <cellStyle name="Normal 9 15 2 3 2 3" xfId="51157" xr:uid="{00000000-0005-0000-0000-0000F2B10000}"/>
    <cellStyle name="Normal 9 15 2 3 3" xfId="19885" xr:uid="{00000000-0005-0000-0000-0000F3B10000}"/>
    <cellStyle name="Normal 9 15 2 3 3 2" xfId="38845" xr:uid="{00000000-0005-0000-0000-0000F4B10000}"/>
    <cellStyle name="Normal 9 15 2 3 3 3" xfId="57309" xr:uid="{00000000-0005-0000-0000-0000F5B10000}"/>
    <cellStyle name="Normal 9 15 2 3 4" xfId="26540" xr:uid="{00000000-0005-0000-0000-0000F6B10000}"/>
    <cellStyle name="Normal 9 15 2 3 5" xfId="45004" xr:uid="{00000000-0005-0000-0000-0000F7B10000}"/>
    <cellStyle name="Normal 9 15 2 4" xfId="10667" xr:uid="{00000000-0005-0000-0000-0000F8B10000}"/>
    <cellStyle name="Normal 9 15 2 4 2" xfId="29627" xr:uid="{00000000-0005-0000-0000-0000F9B10000}"/>
    <cellStyle name="Normal 9 15 2 4 3" xfId="48091" xr:uid="{00000000-0005-0000-0000-0000FAB10000}"/>
    <cellStyle name="Normal 9 15 2 5" xfId="16819" xr:uid="{00000000-0005-0000-0000-0000FBB10000}"/>
    <cellStyle name="Normal 9 15 2 5 2" xfId="35779" xr:uid="{00000000-0005-0000-0000-0000FCB10000}"/>
    <cellStyle name="Normal 9 15 2 5 3" xfId="54243" xr:uid="{00000000-0005-0000-0000-0000FDB10000}"/>
    <cellStyle name="Normal 9 15 2 6" xfId="23474" xr:uid="{00000000-0005-0000-0000-0000FEB10000}"/>
    <cellStyle name="Normal 9 15 2 7" xfId="41938" xr:uid="{00000000-0005-0000-0000-0000FFB10000}"/>
    <cellStyle name="Normal 9 15 3" xfId="5208" xr:uid="{00000000-0005-0000-0000-000000B20000}"/>
    <cellStyle name="Normal 9 15 3 2" xfId="8306" xr:uid="{00000000-0005-0000-0000-000001B20000}"/>
    <cellStyle name="Normal 9 15 3 2 2" xfId="14498" xr:uid="{00000000-0005-0000-0000-000002B20000}"/>
    <cellStyle name="Normal 9 15 3 2 2 2" xfId="33458" xr:uid="{00000000-0005-0000-0000-000003B20000}"/>
    <cellStyle name="Normal 9 15 3 2 2 3" xfId="51922" xr:uid="{00000000-0005-0000-0000-000004B20000}"/>
    <cellStyle name="Normal 9 15 3 2 3" xfId="20650" xr:uid="{00000000-0005-0000-0000-000005B20000}"/>
    <cellStyle name="Normal 9 15 3 2 3 2" xfId="39610" xr:uid="{00000000-0005-0000-0000-000006B20000}"/>
    <cellStyle name="Normal 9 15 3 2 3 3" xfId="58074" xr:uid="{00000000-0005-0000-0000-000007B20000}"/>
    <cellStyle name="Normal 9 15 3 2 4" xfId="27305" xr:uid="{00000000-0005-0000-0000-000008B20000}"/>
    <cellStyle name="Normal 9 15 3 2 5" xfId="45769" xr:uid="{00000000-0005-0000-0000-000009B20000}"/>
    <cellStyle name="Normal 9 15 3 3" xfId="11432" xr:uid="{00000000-0005-0000-0000-00000AB20000}"/>
    <cellStyle name="Normal 9 15 3 3 2" xfId="30392" xr:uid="{00000000-0005-0000-0000-00000BB20000}"/>
    <cellStyle name="Normal 9 15 3 3 3" xfId="48856" xr:uid="{00000000-0005-0000-0000-00000CB20000}"/>
    <cellStyle name="Normal 9 15 3 4" xfId="17584" xr:uid="{00000000-0005-0000-0000-00000DB20000}"/>
    <cellStyle name="Normal 9 15 3 4 2" xfId="36544" xr:uid="{00000000-0005-0000-0000-00000EB20000}"/>
    <cellStyle name="Normal 9 15 3 4 3" xfId="55008" xr:uid="{00000000-0005-0000-0000-00000FB20000}"/>
    <cellStyle name="Normal 9 15 3 5" xfId="24239" xr:uid="{00000000-0005-0000-0000-000010B20000}"/>
    <cellStyle name="Normal 9 15 3 6" xfId="42703" xr:uid="{00000000-0005-0000-0000-000011B20000}"/>
    <cellStyle name="Normal 9 15 4" xfId="6771" xr:uid="{00000000-0005-0000-0000-000012B20000}"/>
    <cellStyle name="Normal 9 15 4 2" xfId="12964" xr:uid="{00000000-0005-0000-0000-000013B20000}"/>
    <cellStyle name="Normal 9 15 4 2 2" xfId="31924" xr:uid="{00000000-0005-0000-0000-000014B20000}"/>
    <cellStyle name="Normal 9 15 4 2 3" xfId="50388" xr:uid="{00000000-0005-0000-0000-000015B20000}"/>
    <cellStyle name="Normal 9 15 4 3" xfId="19116" xr:uid="{00000000-0005-0000-0000-000016B20000}"/>
    <cellStyle name="Normal 9 15 4 3 2" xfId="38076" xr:uid="{00000000-0005-0000-0000-000017B20000}"/>
    <cellStyle name="Normal 9 15 4 3 3" xfId="56540" xr:uid="{00000000-0005-0000-0000-000018B20000}"/>
    <cellStyle name="Normal 9 15 4 4" xfId="25771" xr:uid="{00000000-0005-0000-0000-000019B20000}"/>
    <cellStyle name="Normal 9 15 4 5" xfId="44235" xr:uid="{00000000-0005-0000-0000-00001AB20000}"/>
    <cellStyle name="Normal 9 15 5" xfId="9898" xr:uid="{00000000-0005-0000-0000-00001BB20000}"/>
    <cellStyle name="Normal 9 15 5 2" xfId="28858" xr:uid="{00000000-0005-0000-0000-00001CB20000}"/>
    <cellStyle name="Normal 9 15 5 3" xfId="47322" xr:uid="{00000000-0005-0000-0000-00001DB20000}"/>
    <cellStyle name="Normal 9 15 6" xfId="16050" xr:uid="{00000000-0005-0000-0000-00001EB20000}"/>
    <cellStyle name="Normal 9 15 6 2" xfId="35010" xr:uid="{00000000-0005-0000-0000-00001FB20000}"/>
    <cellStyle name="Normal 9 15 6 3" xfId="53474" xr:uid="{00000000-0005-0000-0000-000020B20000}"/>
    <cellStyle name="Normal 9 15 7" xfId="22705" xr:uid="{00000000-0005-0000-0000-000021B20000}"/>
    <cellStyle name="Normal 9 15 8" xfId="41169" xr:uid="{00000000-0005-0000-0000-000022B20000}"/>
    <cellStyle name="Normal 9 16" xfId="3236" xr:uid="{00000000-0005-0000-0000-000023B20000}"/>
    <cellStyle name="Normal 9 16 2" xfId="4370" xr:uid="{00000000-0005-0000-0000-000024B20000}"/>
    <cellStyle name="Normal 9 16 2 2" xfId="5991" xr:uid="{00000000-0005-0000-0000-000025B20000}"/>
    <cellStyle name="Normal 9 16 2 2 2" xfId="9076" xr:uid="{00000000-0005-0000-0000-000026B20000}"/>
    <cellStyle name="Normal 9 16 2 2 2 2" xfId="15268" xr:uid="{00000000-0005-0000-0000-000027B20000}"/>
    <cellStyle name="Normal 9 16 2 2 2 2 2" xfId="34228" xr:uid="{00000000-0005-0000-0000-000028B20000}"/>
    <cellStyle name="Normal 9 16 2 2 2 2 3" xfId="52692" xr:uid="{00000000-0005-0000-0000-000029B20000}"/>
    <cellStyle name="Normal 9 16 2 2 2 3" xfId="21420" xr:uid="{00000000-0005-0000-0000-00002AB20000}"/>
    <cellStyle name="Normal 9 16 2 2 2 3 2" xfId="40380" xr:uid="{00000000-0005-0000-0000-00002BB20000}"/>
    <cellStyle name="Normal 9 16 2 2 2 3 3" xfId="58844" xr:uid="{00000000-0005-0000-0000-00002CB20000}"/>
    <cellStyle name="Normal 9 16 2 2 2 4" xfId="28075" xr:uid="{00000000-0005-0000-0000-00002DB20000}"/>
    <cellStyle name="Normal 9 16 2 2 2 5" xfId="46539" xr:uid="{00000000-0005-0000-0000-00002EB20000}"/>
    <cellStyle name="Normal 9 16 2 2 3" xfId="12202" xr:uid="{00000000-0005-0000-0000-00002FB20000}"/>
    <cellStyle name="Normal 9 16 2 2 3 2" xfId="31162" xr:uid="{00000000-0005-0000-0000-000030B20000}"/>
    <cellStyle name="Normal 9 16 2 2 3 3" xfId="49626" xr:uid="{00000000-0005-0000-0000-000031B20000}"/>
    <cellStyle name="Normal 9 16 2 2 4" xfId="18354" xr:uid="{00000000-0005-0000-0000-000032B20000}"/>
    <cellStyle name="Normal 9 16 2 2 4 2" xfId="37314" xr:uid="{00000000-0005-0000-0000-000033B20000}"/>
    <cellStyle name="Normal 9 16 2 2 4 3" xfId="55778" xr:uid="{00000000-0005-0000-0000-000034B20000}"/>
    <cellStyle name="Normal 9 16 2 2 5" xfId="25009" xr:uid="{00000000-0005-0000-0000-000035B20000}"/>
    <cellStyle name="Normal 9 16 2 2 6" xfId="43473" xr:uid="{00000000-0005-0000-0000-000036B20000}"/>
    <cellStyle name="Normal 9 16 2 3" xfId="7541" xr:uid="{00000000-0005-0000-0000-000037B20000}"/>
    <cellStyle name="Normal 9 16 2 3 2" xfId="13734" xr:uid="{00000000-0005-0000-0000-000038B20000}"/>
    <cellStyle name="Normal 9 16 2 3 2 2" xfId="32694" xr:uid="{00000000-0005-0000-0000-000039B20000}"/>
    <cellStyle name="Normal 9 16 2 3 2 3" xfId="51158" xr:uid="{00000000-0005-0000-0000-00003AB20000}"/>
    <cellStyle name="Normal 9 16 2 3 3" xfId="19886" xr:uid="{00000000-0005-0000-0000-00003BB20000}"/>
    <cellStyle name="Normal 9 16 2 3 3 2" xfId="38846" xr:uid="{00000000-0005-0000-0000-00003CB20000}"/>
    <cellStyle name="Normal 9 16 2 3 3 3" xfId="57310" xr:uid="{00000000-0005-0000-0000-00003DB20000}"/>
    <cellStyle name="Normal 9 16 2 3 4" xfId="26541" xr:uid="{00000000-0005-0000-0000-00003EB20000}"/>
    <cellStyle name="Normal 9 16 2 3 5" xfId="45005" xr:uid="{00000000-0005-0000-0000-00003FB20000}"/>
    <cellStyle name="Normal 9 16 2 4" xfId="10668" xr:uid="{00000000-0005-0000-0000-000040B20000}"/>
    <cellStyle name="Normal 9 16 2 4 2" xfId="29628" xr:uid="{00000000-0005-0000-0000-000041B20000}"/>
    <cellStyle name="Normal 9 16 2 4 3" xfId="48092" xr:uid="{00000000-0005-0000-0000-000042B20000}"/>
    <cellStyle name="Normal 9 16 2 5" xfId="16820" xr:uid="{00000000-0005-0000-0000-000043B20000}"/>
    <cellStyle name="Normal 9 16 2 5 2" xfId="35780" xr:uid="{00000000-0005-0000-0000-000044B20000}"/>
    <cellStyle name="Normal 9 16 2 5 3" xfId="54244" xr:uid="{00000000-0005-0000-0000-000045B20000}"/>
    <cellStyle name="Normal 9 16 2 6" xfId="23475" xr:uid="{00000000-0005-0000-0000-000046B20000}"/>
    <cellStyle name="Normal 9 16 2 7" xfId="41939" xr:uid="{00000000-0005-0000-0000-000047B20000}"/>
    <cellStyle name="Normal 9 16 3" xfId="5209" xr:uid="{00000000-0005-0000-0000-000048B20000}"/>
    <cellStyle name="Normal 9 16 3 2" xfId="8307" xr:uid="{00000000-0005-0000-0000-000049B20000}"/>
    <cellStyle name="Normal 9 16 3 2 2" xfId="14499" xr:uid="{00000000-0005-0000-0000-00004AB20000}"/>
    <cellStyle name="Normal 9 16 3 2 2 2" xfId="33459" xr:uid="{00000000-0005-0000-0000-00004BB20000}"/>
    <cellStyle name="Normal 9 16 3 2 2 3" xfId="51923" xr:uid="{00000000-0005-0000-0000-00004CB20000}"/>
    <cellStyle name="Normal 9 16 3 2 3" xfId="20651" xr:uid="{00000000-0005-0000-0000-00004DB20000}"/>
    <cellStyle name="Normal 9 16 3 2 3 2" xfId="39611" xr:uid="{00000000-0005-0000-0000-00004EB20000}"/>
    <cellStyle name="Normal 9 16 3 2 3 3" xfId="58075" xr:uid="{00000000-0005-0000-0000-00004FB20000}"/>
    <cellStyle name="Normal 9 16 3 2 4" xfId="27306" xr:uid="{00000000-0005-0000-0000-000050B20000}"/>
    <cellStyle name="Normal 9 16 3 2 5" xfId="45770" xr:uid="{00000000-0005-0000-0000-000051B20000}"/>
    <cellStyle name="Normal 9 16 3 3" xfId="11433" xr:uid="{00000000-0005-0000-0000-000052B20000}"/>
    <cellStyle name="Normal 9 16 3 3 2" xfId="30393" xr:uid="{00000000-0005-0000-0000-000053B20000}"/>
    <cellStyle name="Normal 9 16 3 3 3" xfId="48857" xr:uid="{00000000-0005-0000-0000-000054B20000}"/>
    <cellStyle name="Normal 9 16 3 4" xfId="17585" xr:uid="{00000000-0005-0000-0000-000055B20000}"/>
    <cellStyle name="Normal 9 16 3 4 2" xfId="36545" xr:uid="{00000000-0005-0000-0000-000056B20000}"/>
    <cellStyle name="Normal 9 16 3 4 3" xfId="55009" xr:uid="{00000000-0005-0000-0000-000057B20000}"/>
    <cellStyle name="Normal 9 16 3 5" xfId="24240" xr:uid="{00000000-0005-0000-0000-000058B20000}"/>
    <cellStyle name="Normal 9 16 3 6" xfId="42704" xr:uid="{00000000-0005-0000-0000-000059B20000}"/>
    <cellStyle name="Normal 9 16 4" xfId="6772" xr:uid="{00000000-0005-0000-0000-00005AB20000}"/>
    <cellStyle name="Normal 9 16 4 2" xfId="12965" xr:uid="{00000000-0005-0000-0000-00005BB20000}"/>
    <cellStyle name="Normal 9 16 4 2 2" xfId="31925" xr:uid="{00000000-0005-0000-0000-00005CB20000}"/>
    <cellStyle name="Normal 9 16 4 2 3" xfId="50389" xr:uid="{00000000-0005-0000-0000-00005DB20000}"/>
    <cellStyle name="Normal 9 16 4 3" xfId="19117" xr:uid="{00000000-0005-0000-0000-00005EB20000}"/>
    <cellStyle name="Normal 9 16 4 3 2" xfId="38077" xr:uid="{00000000-0005-0000-0000-00005FB20000}"/>
    <cellStyle name="Normal 9 16 4 3 3" xfId="56541" xr:uid="{00000000-0005-0000-0000-000060B20000}"/>
    <cellStyle name="Normal 9 16 4 4" xfId="25772" xr:uid="{00000000-0005-0000-0000-000061B20000}"/>
    <cellStyle name="Normal 9 16 4 5" xfId="44236" xr:uid="{00000000-0005-0000-0000-000062B20000}"/>
    <cellStyle name="Normal 9 16 5" xfId="9899" xr:uid="{00000000-0005-0000-0000-000063B20000}"/>
    <cellStyle name="Normal 9 16 5 2" xfId="28859" xr:uid="{00000000-0005-0000-0000-000064B20000}"/>
    <cellStyle name="Normal 9 16 5 3" xfId="47323" xr:uid="{00000000-0005-0000-0000-000065B20000}"/>
    <cellStyle name="Normal 9 16 6" xfId="16051" xr:uid="{00000000-0005-0000-0000-000066B20000}"/>
    <cellStyle name="Normal 9 16 6 2" xfId="35011" xr:uid="{00000000-0005-0000-0000-000067B20000}"/>
    <cellStyle name="Normal 9 16 6 3" xfId="53475" xr:uid="{00000000-0005-0000-0000-000068B20000}"/>
    <cellStyle name="Normal 9 16 7" xfId="22706" xr:uid="{00000000-0005-0000-0000-000069B20000}"/>
    <cellStyle name="Normal 9 16 8" xfId="41170" xr:uid="{00000000-0005-0000-0000-00006AB20000}"/>
    <cellStyle name="Normal 9 17" xfId="3237" xr:uid="{00000000-0005-0000-0000-00006BB20000}"/>
    <cellStyle name="Normal 9 17 2" xfId="4371" xr:uid="{00000000-0005-0000-0000-00006CB20000}"/>
    <cellStyle name="Normal 9 17 2 2" xfId="5992" xr:uid="{00000000-0005-0000-0000-00006DB20000}"/>
    <cellStyle name="Normal 9 17 2 2 2" xfId="9077" xr:uid="{00000000-0005-0000-0000-00006EB20000}"/>
    <cellStyle name="Normal 9 17 2 2 2 2" xfId="15269" xr:uid="{00000000-0005-0000-0000-00006FB20000}"/>
    <cellStyle name="Normal 9 17 2 2 2 2 2" xfId="34229" xr:uid="{00000000-0005-0000-0000-000070B20000}"/>
    <cellStyle name="Normal 9 17 2 2 2 2 3" xfId="52693" xr:uid="{00000000-0005-0000-0000-000071B20000}"/>
    <cellStyle name="Normal 9 17 2 2 2 3" xfId="21421" xr:uid="{00000000-0005-0000-0000-000072B20000}"/>
    <cellStyle name="Normal 9 17 2 2 2 3 2" xfId="40381" xr:uid="{00000000-0005-0000-0000-000073B20000}"/>
    <cellStyle name="Normal 9 17 2 2 2 3 3" xfId="58845" xr:uid="{00000000-0005-0000-0000-000074B20000}"/>
    <cellStyle name="Normal 9 17 2 2 2 4" xfId="28076" xr:uid="{00000000-0005-0000-0000-000075B20000}"/>
    <cellStyle name="Normal 9 17 2 2 2 5" xfId="46540" xr:uid="{00000000-0005-0000-0000-000076B20000}"/>
    <cellStyle name="Normal 9 17 2 2 3" xfId="12203" xr:uid="{00000000-0005-0000-0000-000077B20000}"/>
    <cellStyle name="Normal 9 17 2 2 3 2" xfId="31163" xr:uid="{00000000-0005-0000-0000-000078B20000}"/>
    <cellStyle name="Normal 9 17 2 2 3 3" xfId="49627" xr:uid="{00000000-0005-0000-0000-000079B20000}"/>
    <cellStyle name="Normal 9 17 2 2 4" xfId="18355" xr:uid="{00000000-0005-0000-0000-00007AB20000}"/>
    <cellStyle name="Normal 9 17 2 2 4 2" xfId="37315" xr:uid="{00000000-0005-0000-0000-00007BB20000}"/>
    <cellStyle name="Normal 9 17 2 2 4 3" xfId="55779" xr:uid="{00000000-0005-0000-0000-00007CB20000}"/>
    <cellStyle name="Normal 9 17 2 2 5" xfId="25010" xr:uid="{00000000-0005-0000-0000-00007DB20000}"/>
    <cellStyle name="Normal 9 17 2 2 6" xfId="43474" xr:uid="{00000000-0005-0000-0000-00007EB20000}"/>
    <cellStyle name="Normal 9 17 2 3" xfId="7542" xr:uid="{00000000-0005-0000-0000-00007FB20000}"/>
    <cellStyle name="Normal 9 17 2 3 2" xfId="13735" xr:uid="{00000000-0005-0000-0000-000080B20000}"/>
    <cellStyle name="Normal 9 17 2 3 2 2" xfId="32695" xr:uid="{00000000-0005-0000-0000-000081B20000}"/>
    <cellStyle name="Normal 9 17 2 3 2 3" xfId="51159" xr:uid="{00000000-0005-0000-0000-000082B20000}"/>
    <cellStyle name="Normal 9 17 2 3 3" xfId="19887" xr:uid="{00000000-0005-0000-0000-000083B20000}"/>
    <cellStyle name="Normal 9 17 2 3 3 2" xfId="38847" xr:uid="{00000000-0005-0000-0000-000084B20000}"/>
    <cellStyle name="Normal 9 17 2 3 3 3" xfId="57311" xr:uid="{00000000-0005-0000-0000-000085B20000}"/>
    <cellStyle name="Normal 9 17 2 3 4" xfId="26542" xr:uid="{00000000-0005-0000-0000-000086B20000}"/>
    <cellStyle name="Normal 9 17 2 3 5" xfId="45006" xr:uid="{00000000-0005-0000-0000-000087B20000}"/>
    <cellStyle name="Normal 9 17 2 4" xfId="10669" xr:uid="{00000000-0005-0000-0000-000088B20000}"/>
    <cellStyle name="Normal 9 17 2 4 2" xfId="29629" xr:uid="{00000000-0005-0000-0000-000089B20000}"/>
    <cellStyle name="Normal 9 17 2 4 3" xfId="48093" xr:uid="{00000000-0005-0000-0000-00008AB20000}"/>
    <cellStyle name="Normal 9 17 2 5" xfId="16821" xr:uid="{00000000-0005-0000-0000-00008BB20000}"/>
    <cellStyle name="Normal 9 17 2 5 2" xfId="35781" xr:uid="{00000000-0005-0000-0000-00008CB20000}"/>
    <cellStyle name="Normal 9 17 2 5 3" xfId="54245" xr:uid="{00000000-0005-0000-0000-00008DB20000}"/>
    <cellStyle name="Normal 9 17 2 6" xfId="23476" xr:uid="{00000000-0005-0000-0000-00008EB20000}"/>
    <cellStyle name="Normal 9 17 2 7" xfId="41940" xr:uid="{00000000-0005-0000-0000-00008FB20000}"/>
    <cellStyle name="Normal 9 17 3" xfId="5210" xr:uid="{00000000-0005-0000-0000-000090B20000}"/>
    <cellStyle name="Normal 9 17 3 2" xfId="8308" xr:uid="{00000000-0005-0000-0000-000091B20000}"/>
    <cellStyle name="Normal 9 17 3 2 2" xfId="14500" xr:uid="{00000000-0005-0000-0000-000092B20000}"/>
    <cellStyle name="Normal 9 17 3 2 2 2" xfId="33460" xr:uid="{00000000-0005-0000-0000-000093B20000}"/>
    <cellStyle name="Normal 9 17 3 2 2 3" xfId="51924" xr:uid="{00000000-0005-0000-0000-000094B20000}"/>
    <cellStyle name="Normal 9 17 3 2 3" xfId="20652" xr:uid="{00000000-0005-0000-0000-000095B20000}"/>
    <cellStyle name="Normal 9 17 3 2 3 2" xfId="39612" xr:uid="{00000000-0005-0000-0000-000096B20000}"/>
    <cellStyle name="Normal 9 17 3 2 3 3" xfId="58076" xr:uid="{00000000-0005-0000-0000-000097B20000}"/>
    <cellStyle name="Normal 9 17 3 2 4" xfId="27307" xr:uid="{00000000-0005-0000-0000-000098B20000}"/>
    <cellStyle name="Normal 9 17 3 2 5" xfId="45771" xr:uid="{00000000-0005-0000-0000-000099B20000}"/>
    <cellStyle name="Normal 9 17 3 3" xfId="11434" xr:uid="{00000000-0005-0000-0000-00009AB20000}"/>
    <cellStyle name="Normal 9 17 3 3 2" xfId="30394" xr:uid="{00000000-0005-0000-0000-00009BB20000}"/>
    <cellStyle name="Normal 9 17 3 3 3" xfId="48858" xr:uid="{00000000-0005-0000-0000-00009CB20000}"/>
    <cellStyle name="Normal 9 17 3 4" xfId="17586" xr:uid="{00000000-0005-0000-0000-00009DB20000}"/>
    <cellStyle name="Normal 9 17 3 4 2" xfId="36546" xr:uid="{00000000-0005-0000-0000-00009EB20000}"/>
    <cellStyle name="Normal 9 17 3 4 3" xfId="55010" xr:uid="{00000000-0005-0000-0000-00009FB20000}"/>
    <cellStyle name="Normal 9 17 3 5" xfId="24241" xr:uid="{00000000-0005-0000-0000-0000A0B20000}"/>
    <cellStyle name="Normal 9 17 3 6" xfId="42705" xr:uid="{00000000-0005-0000-0000-0000A1B20000}"/>
    <cellStyle name="Normal 9 17 4" xfId="6773" xr:uid="{00000000-0005-0000-0000-0000A2B20000}"/>
    <cellStyle name="Normal 9 17 4 2" xfId="12966" xr:uid="{00000000-0005-0000-0000-0000A3B20000}"/>
    <cellStyle name="Normal 9 17 4 2 2" xfId="31926" xr:uid="{00000000-0005-0000-0000-0000A4B20000}"/>
    <cellStyle name="Normal 9 17 4 2 3" xfId="50390" xr:uid="{00000000-0005-0000-0000-0000A5B20000}"/>
    <cellStyle name="Normal 9 17 4 3" xfId="19118" xr:uid="{00000000-0005-0000-0000-0000A6B20000}"/>
    <cellStyle name="Normal 9 17 4 3 2" xfId="38078" xr:uid="{00000000-0005-0000-0000-0000A7B20000}"/>
    <cellStyle name="Normal 9 17 4 3 3" xfId="56542" xr:uid="{00000000-0005-0000-0000-0000A8B20000}"/>
    <cellStyle name="Normal 9 17 4 4" xfId="25773" xr:uid="{00000000-0005-0000-0000-0000A9B20000}"/>
    <cellStyle name="Normal 9 17 4 5" xfId="44237" xr:uid="{00000000-0005-0000-0000-0000AAB20000}"/>
    <cellStyle name="Normal 9 17 5" xfId="9900" xr:uid="{00000000-0005-0000-0000-0000ABB20000}"/>
    <cellStyle name="Normal 9 17 5 2" xfId="28860" xr:uid="{00000000-0005-0000-0000-0000ACB20000}"/>
    <cellStyle name="Normal 9 17 5 3" xfId="47324" xr:uid="{00000000-0005-0000-0000-0000ADB20000}"/>
    <cellStyle name="Normal 9 17 6" xfId="16052" xr:uid="{00000000-0005-0000-0000-0000AEB20000}"/>
    <cellStyle name="Normal 9 17 6 2" xfId="35012" xr:uid="{00000000-0005-0000-0000-0000AFB20000}"/>
    <cellStyle name="Normal 9 17 6 3" xfId="53476" xr:uid="{00000000-0005-0000-0000-0000B0B20000}"/>
    <cellStyle name="Normal 9 17 7" xfId="22707" xr:uid="{00000000-0005-0000-0000-0000B1B20000}"/>
    <cellStyle name="Normal 9 17 8" xfId="41171" xr:uid="{00000000-0005-0000-0000-0000B2B20000}"/>
    <cellStyle name="Normal 9 18" xfId="3238" xr:uid="{00000000-0005-0000-0000-0000B3B20000}"/>
    <cellStyle name="Normal 9 18 2" xfId="4372" xr:uid="{00000000-0005-0000-0000-0000B4B20000}"/>
    <cellStyle name="Normal 9 18 2 2" xfId="5993" xr:uid="{00000000-0005-0000-0000-0000B5B20000}"/>
    <cellStyle name="Normal 9 18 2 2 2" xfId="9078" xr:uid="{00000000-0005-0000-0000-0000B6B20000}"/>
    <cellStyle name="Normal 9 18 2 2 2 2" xfId="15270" xr:uid="{00000000-0005-0000-0000-0000B7B20000}"/>
    <cellStyle name="Normal 9 18 2 2 2 2 2" xfId="34230" xr:uid="{00000000-0005-0000-0000-0000B8B20000}"/>
    <cellStyle name="Normal 9 18 2 2 2 2 3" xfId="52694" xr:uid="{00000000-0005-0000-0000-0000B9B20000}"/>
    <cellStyle name="Normal 9 18 2 2 2 3" xfId="21422" xr:uid="{00000000-0005-0000-0000-0000BAB20000}"/>
    <cellStyle name="Normal 9 18 2 2 2 3 2" xfId="40382" xr:uid="{00000000-0005-0000-0000-0000BBB20000}"/>
    <cellStyle name="Normal 9 18 2 2 2 3 3" xfId="58846" xr:uid="{00000000-0005-0000-0000-0000BCB20000}"/>
    <cellStyle name="Normal 9 18 2 2 2 4" xfId="28077" xr:uid="{00000000-0005-0000-0000-0000BDB20000}"/>
    <cellStyle name="Normal 9 18 2 2 2 5" xfId="46541" xr:uid="{00000000-0005-0000-0000-0000BEB20000}"/>
    <cellStyle name="Normal 9 18 2 2 3" xfId="12204" xr:uid="{00000000-0005-0000-0000-0000BFB20000}"/>
    <cellStyle name="Normal 9 18 2 2 3 2" xfId="31164" xr:uid="{00000000-0005-0000-0000-0000C0B20000}"/>
    <cellStyle name="Normal 9 18 2 2 3 3" xfId="49628" xr:uid="{00000000-0005-0000-0000-0000C1B20000}"/>
    <cellStyle name="Normal 9 18 2 2 4" xfId="18356" xr:uid="{00000000-0005-0000-0000-0000C2B20000}"/>
    <cellStyle name="Normal 9 18 2 2 4 2" xfId="37316" xr:uid="{00000000-0005-0000-0000-0000C3B20000}"/>
    <cellStyle name="Normal 9 18 2 2 4 3" xfId="55780" xr:uid="{00000000-0005-0000-0000-0000C4B20000}"/>
    <cellStyle name="Normal 9 18 2 2 5" xfId="25011" xr:uid="{00000000-0005-0000-0000-0000C5B20000}"/>
    <cellStyle name="Normal 9 18 2 2 6" xfId="43475" xr:uid="{00000000-0005-0000-0000-0000C6B20000}"/>
    <cellStyle name="Normal 9 18 2 3" xfId="7543" xr:uid="{00000000-0005-0000-0000-0000C7B20000}"/>
    <cellStyle name="Normal 9 18 2 3 2" xfId="13736" xr:uid="{00000000-0005-0000-0000-0000C8B20000}"/>
    <cellStyle name="Normal 9 18 2 3 2 2" xfId="32696" xr:uid="{00000000-0005-0000-0000-0000C9B20000}"/>
    <cellStyle name="Normal 9 18 2 3 2 3" xfId="51160" xr:uid="{00000000-0005-0000-0000-0000CAB20000}"/>
    <cellStyle name="Normal 9 18 2 3 3" xfId="19888" xr:uid="{00000000-0005-0000-0000-0000CBB20000}"/>
    <cellStyle name="Normal 9 18 2 3 3 2" xfId="38848" xr:uid="{00000000-0005-0000-0000-0000CCB20000}"/>
    <cellStyle name="Normal 9 18 2 3 3 3" xfId="57312" xr:uid="{00000000-0005-0000-0000-0000CDB20000}"/>
    <cellStyle name="Normal 9 18 2 3 4" xfId="26543" xr:uid="{00000000-0005-0000-0000-0000CEB20000}"/>
    <cellStyle name="Normal 9 18 2 3 5" xfId="45007" xr:uid="{00000000-0005-0000-0000-0000CFB20000}"/>
    <cellStyle name="Normal 9 18 2 4" xfId="10670" xr:uid="{00000000-0005-0000-0000-0000D0B20000}"/>
    <cellStyle name="Normal 9 18 2 4 2" xfId="29630" xr:uid="{00000000-0005-0000-0000-0000D1B20000}"/>
    <cellStyle name="Normal 9 18 2 4 3" xfId="48094" xr:uid="{00000000-0005-0000-0000-0000D2B20000}"/>
    <cellStyle name="Normal 9 18 2 5" xfId="16822" xr:uid="{00000000-0005-0000-0000-0000D3B20000}"/>
    <cellStyle name="Normal 9 18 2 5 2" xfId="35782" xr:uid="{00000000-0005-0000-0000-0000D4B20000}"/>
    <cellStyle name="Normal 9 18 2 5 3" xfId="54246" xr:uid="{00000000-0005-0000-0000-0000D5B20000}"/>
    <cellStyle name="Normal 9 18 2 6" xfId="23477" xr:uid="{00000000-0005-0000-0000-0000D6B20000}"/>
    <cellStyle name="Normal 9 18 2 7" xfId="41941" xr:uid="{00000000-0005-0000-0000-0000D7B20000}"/>
    <cellStyle name="Normal 9 18 3" xfId="5211" xr:uid="{00000000-0005-0000-0000-0000D8B20000}"/>
    <cellStyle name="Normal 9 18 3 2" xfId="8309" xr:uid="{00000000-0005-0000-0000-0000D9B20000}"/>
    <cellStyle name="Normal 9 18 3 2 2" xfId="14501" xr:uid="{00000000-0005-0000-0000-0000DAB20000}"/>
    <cellStyle name="Normal 9 18 3 2 2 2" xfId="33461" xr:uid="{00000000-0005-0000-0000-0000DBB20000}"/>
    <cellStyle name="Normal 9 18 3 2 2 3" xfId="51925" xr:uid="{00000000-0005-0000-0000-0000DCB20000}"/>
    <cellStyle name="Normal 9 18 3 2 3" xfId="20653" xr:uid="{00000000-0005-0000-0000-0000DDB20000}"/>
    <cellStyle name="Normal 9 18 3 2 3 2" xfId="39613" xr:uid="{00000000-0005-0000-0000-0000DEB20000}"/>
    <cellStyle name="Normal 9 18 3 2 3 3" xfId="58077" xr:uid="{00000000-0005-0000-0000-0000DFB20000}"/>
    <cellStyle name="Normal 9 18 3 2 4" xfId="27308" xr:uid="{00000000-0005-0000-0000-0000E0B20000}"/>
    <cellStyle name="Normal 9 18 3 2 5" xfId="45772" xr:uid="{00000000-0005-0000-0000-0000E1B20000}"/>
    <cellStyle name="Normal 9 18 3 3" xfId="11435" xr:uid="{00000000-0005-0000-0000-0000E2B20000}"/>
    <cellStyle name="Normal 9 18 3 3 2" xfId="30395" xr:uid="{00000000-0005-0000-0000-0000E3B20000}"/>
    <cellStyle name="Normal 9 18 3 3 3" xfId="48859" xr:uid="{00000000-0005-0000-0000-0000E4B20000}"/>
    <cellStyle name="Normal 9 18 3 4" xfId="17587" xr:uid="{00000000-0005-0000-0000-0000E5B20000}"/>
    <cellStyle name="Normal 9 18 3 4 2" xfId="36547" xr:uid="{00000000-0005-0000-0000-0000E6B20000}"/>
    <cellStyle name="Normal 9 18 3 4 3" xfId="55011" xr:uid="{00000000-0005-0000-0000-0000E7B20000}"/>
    <cellStyle name="Normal 9 18 3 5" xfId="24242" xr:uid="{00000000-0005-0000-0000-0000E8B20000}"/>
    <cellStyle name="Normal 9 18 3 6" xfId="42706" xr:uid="{00000000-0005-0000-0000-0000E9B20000}"/>
    <cellStyle name="Normal 9 18 4" xfId="6774" xr:uid="{00000000-0005-0000-0000-0000EAB20000}"/>
    <cellStyle name="Normal 9 18 4 2" xfId="12967" xr:uid="{00000000-0005-0000-0000-0000EBB20000}"/>
    <cellStyle name="Normal 9 18 4 2 2" xfId="31927" xr:uid="{00000000-0005-0000-0000-0000ECB20000}"/>
    <cellStyle name="Normal 9 18 4 2 3" xfId="50391" xr:uid="{00000000-0005-0000-0000-0000EDB20000}"/>
    <cellStyle name="Normal 9 18 4 3" xfId="19119" xr:uid="{00000000-0005-0000-0000-0000EEB20000}"/>
    <cellStyle name="Normal 9 18 4 3 2" xfId="38079" xr:uid="{00000000-0005-0000-0000-0000EFB20000}"/>
    <cellStyle name="Normal 9 18 4 3 3" xfId="56543" xr:uid="{00000000-0005-0000-0000-0000F0B20000}"/>
    <cellStyle name="Normal 9 18 4 4" xfId="25774" xr:uid="{00000000-0005-0000-0000-0000F1B20000}"/>
    <cellStyle name="Normal 9 18 4 5" xfId="44238" xr:uid="{00000000-0005-0000-0000-0000F2B20000}"/>
    <cellStyle name="Normal 9 18 5" xfId="9901" xr:uid="{00000000-0005-0000-0000-0000F3B20000}"/>
    <cellStyle name="Normal 9 18 5 2" xfId="28861" xr:uid="{00000000-0005-0000-0000-0000F4B20000}"/>
    <cellStyle name="Normal 9 18 5 3" xfId="47325" xr:uid="{00000000-0005-0000-0000-0000F5B20000}"/>
    <cellStyle name="Normal 9 18 6" xfId="16053" xr:uid="{00000000-0005-0000-0000-0000F6B20000}"/>
    <cellStyle name="Normal 9 18 6 2" xfId="35013" xr:uid="{00000000-0005-0000-0000-0000F7B20000}"/>
    <cellStyle name="Normal 9 18 6 3" xfId="53477" xr:uid="{00000000-0005-0000-0000-0000F8B20000}"/>
    <cellStyle name="Normal 9 18 7" xfId="22708" xr:uid="{00000000-0005-0000-0000-0000F9B20000}"/>
    <cellStyle name="Normal 9 18 8" xfId="41172" xr:uid="{00000000-0005-0000-0000-0000FAB20000}"/>
    <cellStyle name="Normal 9 19" xfId="3239" xr:uid="{00000000-0005-0000-0000-0000FBB20000}"/>
    <cellStyle name="Normal 9 19 2" xfId="4373" xr:uid="{00000000-0005-0000-0000-0000FCB20000}"/>
    <cellStyle name="Normal 9 19 2 2" xfId="5994" xr:uid="{00000000-0005-0000-0000-0000FDB20000}"/>
    <cellStyle name="Normal 9 19 2 2 2" xfId="9079" xr:uid="{00000000-0005-0000-0000-0000FEB20000}"/>
    <cellStyle name="Normal 9 19 2 2 2 2" xfId="15271" xr:uid="{00000000-0005-0000-0000-0000FFB20000}"/>
    <cellStyle name="Normal 9 19 2 2 2 2 2" xfId="34231" xr:uid="{00000000-0005-0000-0000-000000B30000}"/>
    <cellStyle name="Normal 9 19 2 2 2 2 3" xfId="52695" xr:uid="{00000000-0005-0000-0000-000001B30000}"/>
    <cellStyle name="Normal 9 19 2 2 2 3" xfId="21423" xr:uid="{00000000-0005-0000-0000-000002B30000}"/>
    <cellStyle name="Normal 9 19 2 2 2 3 2" xfId="40383" xr:uid="{00000000-0005-0000-0000-000003B30000}"/>
    <cellStyle name="Normal 9 19 2 2 2 3 3" xfId="58847" xr:uid="{00000000-0005-0000-0000-000004B30000}"/>
    <cellStyle name="Normal 9 19 2 2 2 4" xfId="28078" xr:uid="{00000000-0005-0000-0000-000005B30000}"/>
    <cellStyle name="Normal 9 19 2 2 2 5" xfId="46542" xr:uid="{00000000-0005-0000-0000-000006B30000}"/>
    <cellStyle name="Normal 9 19 2 2 3" xfId="12205" xr:uid="{00000000-0005-0000-0000-000007B30000}"/>
    <cellStyle name="Normal 9 19 2 2 3 2" xfId="31165" xr:uid="{00000000-0005-0000-0000-000008B30000}"/>
    <cellStyle name="Normal 9 19 2 2 3 3" xfId="49629" xr:uid="{00000000-0005-0000-0000-000009B30000}"/>
    <cellStyle name="Normal 9 19 2 2 4" xfId="18357" xr:uid="{00000000-0005-0000-0000-00000AB30000}"/>
    <cellStyle name="Normal 9 19 2 2 4 2" xfId="37317" xr:uid="{00000000-0005-0000-0000-00000BB30000}"/>
    <cellStyle name="Normal 9 19 2 2 4 3" xfId="55781" xr:uid="{00000000-0005-0000-0000-00000CB30000}"/>
    <cellStyle name="Normal 9 19 2 2 5" xfId="25012" xr:uid="{00000000-0005-0000-0000-00000DB30000}"/>
    <cellStyle name="Normal 9 19 2 2 6" xfId="43476" xr:uid="{00000000-0005-0000-0000-00000EB30000}"/>
    <cellStyle name="Normal 9 19 2 3" xfId="7544" xr:uid="{00000000-0005-0000-0000-00000FB30000}"/>
    <cellStyle name="Normal 9 19 2 3 2" xfId="13737" xr:uid="{00000000-0005-0000-0000-000010B30000}"/>
    <cellStyle name="Normal 9 19 2 3 2 2" xfId="32697" xr:uid="{00000000-0005-0000-0000-000011B30000}"/>
    <cellStyle name="Normal 9 19 2 3 2 3" xfId="51161" xr:uid="{00000000-0005-0000-0000-000012B30000}"/>
    <cellStyle name="Normal 9 19 2 3 3" xfId="19889" xr:uid="{00000000-0005-0000-0000-000013B30000}"/>
    <cellStyle name="Normal 9 19 2 3 3 2" xfId="38849" xr:uid="{00000000-0005-0000-0000-000014B30000}"/>
    <cellStyle name="Normal 9 19 2 3 3 3" xfId="57313" xr:uid="{00000000-0005-0000-0000-000015B30000}"/>
    <cellStyle name="Normal 9 19 2 3 4" xfId="26544" xr:uid="{00000000-0005-0000-0000-000016B30000}"/>
    <cellStyle name="Normal 9 19 2 3 5" xfId="45008" xr:uid="{00000000-0005-0000-0000-000017B30000}"/>
    <cellStyle name="Normal 9 19 2 4" xfId="10671" xr:uid="{00000000-0005-0000-0000-000018B30000}"/>
    <cellStyle name="Normal 9 19 2 4 2" xfId="29631" xr:uid="{00000000-0005-0000-0000-000019B30000}"/>
    <cellStyle name="Normal 9 19 2 4 3" xfId="48095" xr:uid="{00000000-0005-0000-0000-00001AB30000}"/>
    <cellStyle name="Normal 9 19 2 5" xfId="16823" xr:uid="{00000000-0005-0000-0000-00001BB30000}"/>
    <cellStyle name="Normal 9 19 2 5 2" xfId="35783" xr:uid="{00000000-0005-0000-0000-00001CB30000}"/>
    <cellStyle name="Normal 9 19 2 5 3" xfId="54247" xr:uid="{00000000-0005-0000-0000-00001DB30000}"/>
    <cellStyle name="Normal 9 19 2 6" xfId="23478" xr:uid="{00000000-0005-0000-0000-00001EB30000}"/>
    <cellStyle name="Normal 9 19 2 7" xfId="41942" xr:uid="{00000000-0005-0000-0000-00001FB30000}"/>
    <cellStyle name="Normal 9 19 3" xfId="5212" xr:uid="{00000000-0005-0000-0000-000020B30000}"/>
    <cellStyle name="Normal 9 19 3 2" xfId="8310" xr:uid="{00000000-0005-0000-0000-000021B30000}"/>
    <cellStyle name="Normal 9 19 3 2 2" xfId="14502" xr:uid="{00000000-0005-0000-0000-000022B30000}"/>
    <cellStyle name="Normal 9 19 3 2 2 2" xfId="33462" xr:uid="{00000000-0005-0000-0000-000023B30000}"/>
    <cellStyle name="Normal 9 19 3 2 2 3" xfId="51926" xr:uid="{00000000-0005-0000-0000-000024B30000}"/>
    <cellStyle name="Normal 9 19 3 2 3" xfId="20654" xr:uid="{00000000-0005-0000-0000-000025B30000}"/>
    <cellStyle name="Normal 9 19 3 2 3 2" xfId="39614" xr:uid="{00000000-0005-0000-0000-000026B30000}"/>
    <cellStyle name="Normal 9 19 3 2 3 3" xfId="58078" xr:uid="{00000000-0005-0000-0000-000027B30000}"/>
    <cellStyle name="Normal 9 19 3 2 4" xfId="27309" xr:uid="{00000000-0005-0000-0000-000028B30000}"/>
    <cellStyle name="Normal 9 19 3 2 5" xfId="45773" xr:uid="{00000000-0005-0000-0000-000029B30000}"/>
    <cellStyle name="Normal 9 19 3 3" xfId="11436" xr:uid="{00000000-0005-0000-0000-00002AB30000}"/>
    <cellStyle name="Normal 9 19 3 3 2" xfId="30396" xr:uid="{00000000-0005-0000-0000-00002BB30000}"/>
    <cellStyle name="Normal 9 19 3 3 3" xfId="48860" xr:uid="{00000000-0005-0000-0000-00002CB30000}"/>
    <cellStyle name="Normal 9 19 3 4" xfId="17588" xr:uid="{00000000-0005-0000-0000-00002DB30000}"/>
    <cellStyle name="Normal 9 19 3 4 2" xfId="36548" xr:uid="{00000000-0005-0000-0000-00002EB30000}"/>
    <cellStyle name="Normal 9 19 3 4 3" xfId="55012" xr:uid="{00000000-0005-0000-0000-00002FB30000}"/>
    <cellStyle name="Normal 9 19 3 5" xfId="24243" xr:uid="{00000000-0005-0000-0000-000030B30000}"/>
    <cellStyle name="Normal 9 19 3 6" xfId="42707" xr:uid="{00000000-0005-0000-0000-000031B30000}"/>
    <cellStyle name="Normal 9 19 4" xfId="6775" xr:uid="{00000000-0005-0000-0000-000032B30000}"/>
    <cellStyle name="Normal 9 19 4 2" xfId="12968" xr:uid="{00000000-0005-0000-0000-000033B30000}"/>
    <cellStyle name="Normal 9 19 4 2 2" xfId="31928" xr:uid="{00000000-0005-0000-0000-000034B30000}"/>
    <cellStyle name="Normal 9 19 4 2 3" xfId="50392" xr:uid="{00000000-0005-0000-0000-000035B30000}"/>
    <cellStyle name="Normal 9 19 4 3" xfId="19120" xr:uid="{00000000-0005-0000-0000-000036B30000}"/>
    <cellStyle name="Normal 9 19 4 3 2" xfId="38080" xr:uid="{00000000-0005-0000-0000-000037B30000}"/>
    <cellStyle name="Normal 9 19 4 3 3" xfId="56544" xr:uid="{00000000-0005-0000-0000-000038B30000}"/>
    <cellStyle name="Normal 9 19 4 4" xfId="25775" xr:uid="{00000000-0005-0000-0000-000039B30000}"/>
    <cellStyle name="Normal 9 19 4 5" xfId="44239" xr:uid="{00000000-0005-0000-0000-00003AB30000}"/>
    <cellStyle name="Normal 9 19 5" xfId="9902" xr:uid="{00000000-0005-0000-0000-00003BB30000}"/>
    <cellStyle name="Normal 9 19 5 2" xfId="28862" xr:uid="{00000000-0005-0000-0000-00003CB30000}"/>
    <cellStyle name="Normal 9 19 5 3" xfId="47326" xr:uid="{00000000-0005-0000-0000-00003DB30000}"/>
    <cellStyle name="Normal 9 19 6" xfId="16054" xr:uid="{00000000-0005-0000-0000-00003EB30000}"/>
    <cellStyle name="Normal 9 19 6 2" xfId="35014" xr:uid="{00000000-0005-0000-0000-00003FB30000}"/>
    <cellStyle name="Normal 9 19 6 3" xfId="53478" xr:uid="{00000000-0005-0000-0000-000040B30000}"/>
    <cellStyle name="Normal 9 19 7" xfId="22709" xr:uid="{00000000-0005-0000-0000-000041B30000}"/>
    <cellStyle name="Normal 9 19 8" xfId="41173" xr:uid="{00000000-0005-0000-0000-000042B30000}"/>
    <cellStyle name="Normal 9 2" xfId="126" xr:uid="{00000000-0005-0000-0000-000043B30000}"/>
    <cellStyle name="Normal 9 2 10" xfId="9903" xr:uid="{00000000-0005-0000-0000-000044B30000}"/>
    <cellStyle name="Normal 9 2 10 2" xfId="28863" xr:uid="{00000000-0005-0000-0000-000045B30000}"/>
    <cellStyle name="Normal 9 2 10 3" xfId="47327" xr:uid="{00000000-0005-0000-0000-000046B30000}"/>
    <cellStyle name="Normal 9 2 11" xfId="16055" xr:uid="{00000000-0005-0000-0000-000047B30000}"/>
    <cellStyle name="Normal 9 2 11 2" xfId="35015" xr:uid="{00000000-0005-0000-0000-000048B30000}"/>
    <cellStyle name="Normal 9 2 11 3" xfId="53479" xr:uid="{00000000-0005-0000-0000-000049B30000}"/>
    <cellStyle name="Normal 9 2 12" xfId="22110" xr:uid="{00000000-0005-0000-0000-00004AB30000}"/>
    <cellStyle name="Normal 9 2 13" xfId="22710" xr:uid="{00000000-0005-0000-0000-00004BB30000}"/>
    <cellStyle name="Normal 9 2 14" xfId="41174" xr:uid="{00000000-0005-0000-0000-00004CB30000}"/>
    <cellStyle name="Normal 9 2 2" xfId="127" xr:uid="{00000000-0005-0000-0000-00004DB30000}"/>
    <cellStyle name="Normal 9 2 2 2" xfId="339" xr:uid="{00000000-0005-0000-0000-00004EB30000}"/>
    <cellStyle name="Normal 9 2 2 2 2" xfId="5996" xr:uid="{00000000-0005-0000-0000-00004FB30000}"/>
    <cellStyle name="Normal 9 2 2 2 2 2" xfId="9081" xr:uid="{00000000-0005-0000-0000-000050B30000}"/>
    <cellStyle name="Normal 9 2 2 2 2 2 2" xfId="15273" xr:uid="{00000000-0005-0000-0000-000051B30000}"/>
    <cellStyle name="Normal 9 2 2 2 2 2 2 2" xfId="34233" xr:uid="{00000000-0005-0000-0000-000052B30000}"/>
    <cellStyle name="Normal 9 2 2 2 2 2 2 3" xfId="52697" xr:uid="{00000000-0005-0000-0000-000053B30000}"/>
    <cellStyle name="Normal 9 2 2 2 2 2 3" xfId="21425" xr:uid="{00000000-0005-0000-0000-000054B30000}"/>
    <cellStyle name="Normal 9 2 2 2 2 2 3 2" xfId="40385" xr:uid="{00000000-0005-0000-0000-000055B30000}"/>
    <cellStyle name="Normal 9 2 2 2 2 2 3 3" xfId="58849" xr:uid="{00000000-0005-0000-0000-000056B30000}"/>
    <cellStyle name="Normal 9 2 2 2 2 2 4" xfId="28080" xr:uid="{00000000-0005-0000-0000-000057B30000}"/>
    <cellStyle name="Normal 9 2 2 2 2 2 5" xfId="46544" xr:uid="{00000000-0005-0000-0000-000058B30000}"/>
    <cellStyle name="Normal 9 2 2 2 2 3" xfId="12207" xr:uid="{00000000-0005-0000-0000-000059B30000}"/>
    <cellStyle name="Normal 9 2 2 2 2 3 2" xfId="31167" xr:uid="{00000000-0005-0000-0000-00005AB30000}"/>
    <cellStyle name="Normal 9 2 2 2 2 3 3" xfId="49631" xr:uid="{00000000-0005-0000-0000-00005BB30000}"/>
    <cellStyle name="Normal 9 2 2 2 2 4" xfId="18359" xr:uid="{00000000-0005-0000-0000-00005CB30000}"/>
    <cellStyle name="Normal 9 2 2 2 2 4 2" xfId="37319" xr:uid="{00000000-0005-0000-0000-00005DB30000}"/>
    <cellStyle name="Normal 9 2 2 2 2 4 3" xfId="55783" xr:uid="{00000000-0005-0000-0000-00005EB30000}"/>
    <cellStyle name="Normal 9 2 2 2 2 5" xfId="25014" xr:uid="{00000000-0005-0000-0000-00005FB30000}"/>
    <cellStyle name="Normal 9 2 2 2 2 6" xfId="43478" xr:uid="{00000000-0005-0000-0000-000060B30000}"/>
    <cellStyle name="Normal 9 2 2 2 3" xfId="7546" xr:uid="{00000000-0005-0000-0000-000061B30000}"/>
    <cellStyle name="Normal 9 2 2 2 3 2" xfId="13739" xr:uid="{00000000-0005-0000-0000-000062B30000}"/>
    <cellStyle name="Normal 9 2 2 2 3 2 2" xfId="32699" xr:uid="{00000000-0005-0000-0000-000063B30000}"/>
    <cellStyle name="Normal 9 2 2 2 3 2 3" xfId="51163" xr:uid="{00000000-0005-0000-0000-000064B30000}"/>
    <cellStyle name="Normal 9 2 2 2 3 3" xfId="19891" xr:uid="{00000000-0005-0000-0000-000065B30000}"/>
    <cellStyle name="Normal 9 2 2 2 3 3 2" xfId="38851" xr:uid="{00000000-0005-0000-0000-000066B30000}"/>
    <cellStyle name="Normal 9 2 2 2 3 3 3" xfId="57315" xr:uid="{00000000-0005-0000-0000-000067B30000}"/>
    <cellStyle name="Normal 9 2 2 2 3 4" xfId="26546" xr:uid="{00000000-0005-0000-0000-000068B30000}"/>
    <cellStyle name="Normal 9 2 2 2 3 5" xfId="45010" xr:uid="{00000000-0005-0000-0000-000069B30000}"/>
    <cellStyle name="Normal 9 2 2 2 4" xfId="10673" xr:uid="{00000000-0005-0000-0000-00006AB30000}"/>
    <cellStyle name="Normal 9 2 2 2 4 2" xfId="29633" xr:uid="{00000000-0005-0000-0000-00006BB30000}"/>
    <cellStyle name="Normal 9 2 2 2 4 3" xfId="48097" xr:uid="{00000000-0005-0000-0000-00006CB30000}"/>
    <cellStyle name="Normal 9 2 2 2 5" xfId="16825" xr:uid="{00000000-0005-0000-0000-00006DB30000}"/>
    <cellStyle name="Normal 9 2 2 2 5 2" xfId="35785" xr:uid="{00000000-0005-0000-0000-00006EB30000}"/>
    <cellStyle name="Normal 9 2 2 2 5 3" xfId="54249" xr:uid="{00000000-0005-0000-0000-00006FB30000}"/>
    <cellStyle name="Normal 9 2 2 2 6" xfId="23480" xr:uid="{00000000-0005-0000-0000-000070B30000}"/>
    <cellStyle name="Normal 9 2 2 2 7" xfId="41944" xr:uid="{00000000-0005-0000-0000-000071B30000}"/>
    <cellStyle name="Normal 9 2 2 3" xfId="5214" xr:uid="{00000000-0005-0000-0000-000072B30000}"/>
    <cellStyle name="Normal 9 2 2 3 2" xfId="8312" xr:uid="{00000000-0005-0000-0000-000073B30000}"/>
    <cellStyle name="Normal 9 2 2 3 2 2" xfId="14504" xr:uid="{00000000-0005-0000-0000-000074B30000}"/>
    <cellStyle name="Normal 9 2 2 3 2 2 2" xfId="33464" xr:uid="{00000000-0005-0000-0000-000075B30000}"/>
    <cellStyle name="Normal 9 2 2 3 2 2 3" xfId="51928" xr:uid="{00000000-0005-0000-0000-000076B30000}"/>
    <cellStyle name="Normal 9 2 2 3 2 3" xfId="20656" xr:uid="{00000000-0005-0000-0000-000077B30000}"/>
    <cellStyle name="Normal 9 2 2 3 2 3 2" xfId="39616" xr:uid="{00000000-0005-0000-0000-000078B30000}"/>
    <cellStyle name="Normal 9 2 2 3 2 3 3" xfId="58080" xr:uid="{00000000-0005-0000-0000-000079B30000}"/>
    <cellStyle name="Normal 9 2 2 3 2 4" xfId="27311" xr:uid="{00000000-0005-0000-0000-00007AB30000}"/>
    <cellStyle name="Normal 9 2 2 3 2 5" xfId="45775" xr:uid="{00000000-0005-0000-0000-00007BB30000}"/>
    <cellStyle name="Normal 9 2 2 3 3" xfId="11438" xr:uid="{00000000-0005-0000-0000-00007CB30000}"/>
    <cellStyle name="Normal 9 2 2 3 3 2" xfId="30398" xr:uid="{00000000-0005-0000-0000-00007DB30000}"/>
    <cellStyle name="Normal 9 2 2 3 3 3" xfId="48862" xr:uid="{00000000-0005-0000-0000-00007EB30000}"/>
    <cellStyle name="Normal 9 2 2 3 4" xfId="17590" xr:uid="{00000000-0005-0000-0000-00007FB30000}"/>
    <cellStyle name="Normal 9 2 2 3 4 2" xfId="36550" xr:uid="{00000000-0005-0000-0000-000080B30000}"/>
    <cellStyle name="Normal 9 2 2 3 4 3" xfId="55014" xr:uid="{00000000-0005-0000-0000-000081B30000}"/>
    <cellStyle name="Normal 9 2 2 3 5" xfId="24245" xr:uid="{00000000-0005-0000-0000-000082B30000}"/>
    <cellStyle name="Normal 9 2 2 3 6" xfId="42709" xr:uid="{00000000-0005-0000-0000-000083B30000}"/>
    <cellStyle name="Normal 9 2 2 4" xfId="6777" xr:uid="{00000000-0005-0000-0000-000084B30000}"/>
    <cellStyle name="Normal 9 2 2 4 2" xfId="12970" xr:uid="{00000000-0005-0000-0000-000085B30000}"/>
    <cellStyle name="Normal 9 2 2 4 2 2" xfId="31930" xr:uid="{00000000-0005-0000-0000-000086B30000}"/>
    <cellStyle name="Normal 9 2 2 4 2 3" xfId="50394" xr:uid="{00000000-0005-0000-0000-000087B30000}"/>
    <cellStyle name="Normal 9 2 2 4 3" xfId="19122" xr:uid="{00000000-0005-0000-0000-000088B30000}"/>
    <cellStyle name="Normal 9 2 2 4 3 2" xfId="38082" xr:uid="{00000000-0005-0000-0000-000089B30000}"/>
    <cellStyle name="Normal 9 2 2 4 3 3" xfId="56546" xr:uid="{00000000-0005-0000-0000-00008AB30000}"/>
    <cellStyle name="Normal 9 2 2 4 4" xfId="25777" xr:uid="{00000000-0005-0000-0000-00008BB30000}"/>
    <cellStyle name="Normal 9 2 2 4 5" xfId="44241" xr:uid="{00000000-0005-0000-0000-00008CB30000}"/>
    <cellStyle name="Normal 9 2 2 5" xfId="9904" xr:uid="{00000000-0005-0000-0000-00008DB30000}"/>
    <cellStyle name="Normal 9 2 2 5 2" xfId="28864" xr:uid="{00000000-0005-0000-0000-00008EB30000}"/>
    <cellStyle name="Normal 9 2 2 5 3" xfId="47328" xr:uid="{00000000-0005-0000-0000-00008FB30000}"/>
    <cellStyle name="Normal 9 2 2 6" xfId="16056" xr:uid="{00000000-0005-0000-0000-000090B30000}"/>
    <cellStyle name="Normal 9 2 2 6 2" xfId="35016" xr:uid="{00000000-0005-0000-0000-000091B30000}"/>
    <cellStyle name="Normal 9 2 2 6 3" xfId="53480" xr:uid="{00000000-0005-0000-0000-000092B30000}"/>
    <cellStyle name="Normal 9 2 2 7" xfId="22111" xr:uid="{00000000-0005-0000-0000-000093B30000}"/>
    <cellStyle name="Normal 9 2 2 8" xfId="22711" xr:uid="{00000000-0005-0000-0000-000094B30000}"/>
    <cellStyle name="Normal 9 2 2 9" xfId="41175" xr:uid="{00000000-0005-0000-0000-000095B30000}"/>
    <cellStyle name="Normal 9 2 3" xfId="338" xr:uid="{00000000-0005-0000-0000-000096B30000}"/>
    <cellStyle name="Normal 9 2 3 2" xfId="4375" xr:uid="{00000000-0005-0000-0000-000097B30000}"/>
    <cellStyle name="Normal 9 2 3 2 2" xfId="5997" xr:uid="{00000000-0005-0000-0000-000098B30000}"/>
    <cellStyle name="Normal 9 2 3 2 2 2" xfId="9082" xr:uid="{00000000-0005-0000-0000-000099B30000}"/>
    <cellStyle name="Normal 9 2 3 2 2 2 2" xfId="15274" xr:uid="{00000000-0005-0000-0000-00009AB30000}"/>
    <cellStyle name="Normal 9 2 3 2 2 2 2 2" xfId="34234" xr:uid="{00000000-0005-0000-0000-00009BB30000}"/>
    <cellStyle name="Normal 9 2 3 2 2 2 2 3" xfId="52698" xr:uid="{00000000-0005-0000-0000-00009CB30000}"/>
    <cellStyle name="Normal 9 2 3 2 2 2 3" xfId="21426" xr:uid="{00000000-0005-0000-0000-00009DB30000}"/>
    <cellStyle name="Normal 9 2 3 2 2 2 3 2" xfId="40386" xr:uid="{00000000-0005-0000-0000-00009EB30000}"/>
    <cellStyle name="Normal 9 2 3 2 2 2 3 3" xfId="58850" xr:uid="{00000000-0005-0000-0000-00009FB30000}"/>
    <cellStyle name="Normal 9 2 3 2 2 2 4" xfId="28081" xr:uid="{00000000-0005-0000-0000-0000A0B30000}"/>
    <cellStyle name="Normal 9 2 3 2 2 2 5" xfId="46545" xr:uid="{00000000-0005-0000-0000-0000A1B30000}"/>
    <cellStyle name="Normal 9 2 3 2 2 3" xfId="12208" xr:uid="{00000000-0005-0000-0000-0000A2B30000}"/>
    <cellStyle name="Normal 9 2 3 2 2 3 2" xfId="31168" xr:uid="{00000000-0005-0000-0000-0000A3B30000}"/>
    <cellStyle name="Normal 9 2 3 2 2 3 3" xfId="49632" xr:uid="{00000000-0005-0000-0000-0000A4B30000}"/>
    <cellStyle name="Normal 9 2 3 2 2 4" xfId="18360" xr:uid="{00000000-0005-0000-0000-0000A5B30000}"/>
    <cellStyle name="Normal 9 2 3 2 2 4 2" xfId="37320" xr:uid="{00000000-0005-0000-0000-0000A6B30000}"/>
    <cellStyle name="Normal 9 2 3 2 2 4 3" xfId="55784" xr:uid="{00000000-0005-0000-0000-0000A7B30000}"/>
    <cellStyle name="Normal 9 2 3 2 2 5" xfId="25015" xr:uid="{00000000-0005-0000-0000-0000A8B30000}"/>
    <cellStyle name="Normal 9 2 3 2 2 6" xfId="43479" xr:uid="{00000000-0005-0000-0000-0000A9B30000}"/>
    <cellStyle name="Normal 9 2 3 2 3" xfId="7547" xr:uid="{00000000-0005-0000-0000-0000AAB30000}"/>
    <cellStyle name="Normal 9 2 3 2 3 2" xfId="13740" xr:uid="{00000000-0005-0000-0000-0000ABB30000}"/>
    <cellStyle name="Normal 9 2 3 2 3 2 2" xfId="32700" xr:uid="{00000000-0005-0000-0000-0000ACB30000}"/>
    <cellStyle name="Normal 9 2 3 2 3 2 3" xfId="51164" xr:uid="{00000000-0005-0000-0000-0000ADB30000}"/>
    <cellStyle name="Normal 9 2 3 2 3 3" xfId="19892" xr:uid="{00000000-0005-0000-0000-0000AEB30000}"/>
    <cellStyle name="Normal 9 2 3 2 3 3 2" xfId="38852" xr:uid="{00000000-0005-0000-0000-0000AFB30000}"/>
    <cellStyle name="Normal 9 2 3 2 3 3 3" xfId="57316" xr:uid="{00000000-0005-0000-0000-0000B0B30000}"/>
    <cellStyle name="Normal 9 2 3 2 3 4" xfId="26547" xr:uid="{00000000-0005-0000-0000-0000B1B30000}"/>
    <cellStyle name="Normal 9 2 3 2 3 5" xfId="45011" xr:uid="{00000000-0005-0000-0000-0000B2B30000}"/>
    <cellStyle name="Normal 9 2 3 2 4" xfId="10674" xr:uid="{00000000-0005-0000-0000-0000B3B30000}"/>
    <cellStyle name="Normal 9 2 3 2 4 2" xfId="29634" xr:uid="{00000000-0005-0000-0000-0000B4B30000}"/>
    <cellStyle name="Normal 9 2 3 2 4 3" xfId="48098" xr:uid="{00000000-0005-0000-0000-0000B5B30000}"/>
    <cellStyle name="Normal 9 2 3 2 5" xfId="16826" xr:uid="{00000000-0005-0000-0000-0000B6B30000}"/>
    <cellStyle name="Normal 9 2 3 2 5 2" xfId="35786" xr:uid="{00000000-0005-0000-0000-0000B7B30000}"/>
    <cellStyle name="Normal 9 2 3 2 5 3" xfId="54250" xr:uid="{00000000-0005-0000-0000-0000B8B30000}"/>
    <cellStyle name="Normal 9 2 3 2 6" xfId="23481" xr:uid="{00000000-0005-0000-0000-0000B9B30000}"/>
    <cellStyle name="Normal 9 2 3 2 7" xfId="41945" xr:uid="{00000000-0005-0000-0000-0000BAB30000}"/>
    <cellStyle name="Normal 9 2 3 3" xfId="5215" xr:uid="{00000000-0005-0000-0000-0000BBB30000}"/>
    <cellStyle name="Normal 9 2 3 3 2" xfId="8313" xr:uid="{00000000-0005-0000-0000-0000BCB30000}"/>
    <cellStyle name="Normal 9 2 3 3 2 2" xfId="14505" xr:uid="{00000000-0005-0000-0000-0000BDB30000}"/>
    <cellStyle name="Normal 9 2 3 3 2 2 2" xfId="33465" xr:uid="{00000000-0005-0000-0000-0000BEB30000}"/>
    <cellStyle name="Normal 9 2 3 3 2 2 3" xfId="51929" xr:uid="{00000000-0005-0000-0000-0000BFB30000}"/>
    <cellStyle name="Normal 9 2 3 3 2 3" xfId="20657" xr:uid="{00000000-0005-0000-0000-0000C0B30000}"/>
    <cellStyle name="Normal 9 2 3 3 2 3 2" xfId="39617" xr:uid="{00000000-0005-0000-0000-0000C1B30000}"/>
    <cellStyle name="Normal 9 2 3 3 2 3 3" xfId="58081" xr:uid="{00000000-0005-0000-0000-0000C2B30000}"/>
    <cellStyle name="Normal 9 2 3 3 2 4" xfId="27312" xr:uid="{00000000-0005-0000-0000-0000C3B30000}"/>
    <cellStyle name="Normal 9 2 3 3 2 5" xfId="45776" xr:uid="{00000000-0005-0000-0000-0000C4B30000}"/>
    <cellStyle name="Normal 9 2 3 3 3" xfId="11439" xr:uid="{00000000-0005-0000-0000-0000C5B30000}"/>
    <cellStyle name="Normal 9 2 3 3 3 2" xfId="30399" xr:uid="{00000000-0005-0000-0000-0000C6B30000}"/>
    <cellStyle name="Normal 9 2 3 3 3 3" xfId="48863" xr:uid="{00000000-0005-0000-0000-0000C7B30000}"/>
    <cellStyle name="Normal 9 2 3 3 4" xfId="17591" xr:uid="{00000000-0005-0000-0000-0000C8B30000}"/>
    <cellStyle name="Normal 9 2 3 3 4 2" xfId="36551" xr:uid="{00000000-0005-0000-0000-0000C9B30000}"/>
    <cellStyle name="Normal 9 2 3 3 4 3" xfId="55015" xr:uid="{00000000-0005-0000-0000-0000CAB30000}"/>
    <cellStyle name="Normal 9 2 3 3 5" xfId="24246" xr:uid="{00000000-0005-0000-0000-0000CBB30000}"/>
    <cellStyle name="Normal 9 2 3 3 6" xfId="42710" xr:uid="{00000000-0005-0000-0000-0000CCB30000}"/>
    <cellStyle name="Normal 9 2 3 4" xfId="6778" xr:uid="{00000000-0005-0000-0000-0000CDB30000}"/>
    <cellStyle name="Normal 9 2 3 4 2" xfId="12971" xr:uid="{00000000-0005-0000-0000-0000CEB30000}"/>
    <cellStyle name="Normal 9 2 3 4 2 2" xfId="31931" xr:uid="{00000000-0005-0000-0000-0000CFB30000}"/>
    <cellStyle name="Normal 9 2 3 4 2 3" xfId="50395" xr:uid="{00000000-0005-0000-0000-0000D0B30000}"/>
    <cellStyle name="Normal 9 2 3 4 3" xfId="19123" xr:uid="{00000000-0005-0000-0000-0000D1B30000}"/>
    <cellStyle name="Normal 9 2 3 4 3 2" xfId="38083" xr:uid="{00000000-0005-0000-0000-0000D2B30000}"/>
    <cellStyle name="Normal 9 2 3 4 3 3" xfId="56547" xr:uid="{00000000-0005-0000-0000-0000D3B30000}"/>
    <cellStyle name="Normal 9 2 3 4 4" xfId="25778" xr:uid="{00000000-0005-0000-0000-0000D4B30000}"/>
    <cellStyle name="Normal 9 2 3 4 5" xfId="44242" xr:uid="{00000000-0005-0000-0000-0000D5B30000}"/>
    <cellStyle name="Normal 9 2 3 5" xfId="9905" xr:uid="{00000000-0005-0000-0000-0000D6B30000}"/>
    <cellStyle name="Normal 9 2 3 5 2" xfId="28865" xr:uid="{00000000-0005-0000-0000-0000D7B30000}"/>
    <cellStyle name="Normal 9 2 3 5 3" xfId="47329" xr:uid="{00000000-0005-0000-0000-0000D8B30000}"/>
    <cellStyle name="Normal 9 2 3 6" xfId="16057" xr:uid="{00000000-0005-0000-0000-0000D9B30000}"/>
    <cellStyle name="Normal 9 2 3 6 2" xfId="35017" xr:uid="{00000000-0005-0000-0000-0000DAB30000}"/>
    <cellStyle name="Normal 9 2 3 6 3" xfId="53481" xr:uid="{00000000-0005-0000-0000-0000DBB30000}"/>
    <cellStyle name="Normal 9 2 3 7" xfId="22712" xr:uid="{00000000-0005-0000-0000-0000DCB30000}"/>
    <cellStyle name="Normal 9 2 3 8" xfId="41176" xr:uid="{00000000-0005-0000-0000-0000DDB30000}"/>
    <cellStyle name="Normal 9 2 4" xfId="3240" xr:uid="{00000000-0005-0000-0000-0000DEB30000}"/>
    <cellStyle name="Normal 9 2 4 2" xfId="4376" xr:uid="{00000000-0005-0000-0000-0000DFB30000}"/>
    <cellStyle name="Normal 9 2 4 2 2" xfId="5998" xr:uid="{00000000-0005-0000-0000-0000E0B30000}"/>
    <cellStyle name="Normal 9 2 4 2 2 2" xfId="9083" xr:uid="{00000000-0005-0000-0000-0000E1B30000}"/>
    <cellStyle name="Normal 9 2 4 2 2 2 2" xfId="15275" xr:uid="{00000000-0005-0000-0000-0000E2B30000}"/>
    <cellStyle name="Normal 9 2 4 2 2 2 2 2" xfId="34235" xr:uid="{00000000-0005-0000-0000-0000E3B30000}"/>
    <cellStyle name="Normal 9 2 4 2 2 2 2 3" xfId="52699" xr:uid="{00000000-0005-0000-0000-0000E4B30000}"/>
    <cellStyle name="Normal 9 2 4 2 2 2 3" xfId="21427" xr:uid="{00000000-0005-0000-0000-0000E5B30000}"/>
    <cellStyle name="Normal 9 2 4 2 2 2 3 2" xfId="40387" xr:uid="{00000000-0005-0000-0000-0000E6B30000}"/>
    <cellStyle name="Normal 9 2 4 2 2 2 3 3" xfId="58851" xr:uid="{00000000-0005-0000-0000-0000E7B30000}"/>
    <cellStyle name="Normal 9 2 4 2 2 2 4" xfId="28082" xr:uid="{00000000-0005-0000-0000-0000E8B30000}"/>
    <cellStyle name="Normal 9 2 4 2 2 2 5" xfId="46546" xr:uid="{00000000-0005-0000-0000-0000E9B30000}"/>
    <cellStyle name="Normal 9 2 4 2 2 3" xfId="12209" xr:uid="{00000000-0005-0000-0000-0000EAB30000}"/>
    <cellStyle name="Normal 9 2 4 2 2 3 2" xfId="31169" xr:uid="{00000000-0005-0000-0000-0000EBB30000}"/>
    <cellStyle name="Normal 9 2 4 2 2 3 3" xfId="49633" xr:uid="{00000000-0005-0000-0000-0000ECB30000}"/>
    <cellStyle name="Normal 9 2 4 2 2 4" xfId="18361" xr:uid="{00000000-0005-0000-0000-0000EDB30000}"/>
    <cellStyle name="Normal 9 2 4 2 2 4 2" xfId="37321" xr:uid="{00000000-0005-0000-0000-0000EEB30000}"/>
    <cellStyle name="Normal 9 2 4 2 2 4 3" xfId="55785" xr:uid="{00000000-0005-0000-0000-0000EFB30000}"/>
    <cellStyle name="Normal 9 2 4 2 2 5" xfId="25016" xr:uid="{00000000-0005-0000-0000-0000F0B30000}"/>
    <cellStyle name="Normal 9 2 4 2 2 6" xfId="43480" xr:uid="{00000000-0005-0000-0000-0000F1B30000}"/>
    <cellStyle name="Normal 9 2 4 2 3" xfId="7548" xr:uid="{00000000-0005-0000-0000-0000F2B30000}"/>
    <cellStyle name="Normal 9 2 4 2 3 2" xfId="13741" xr:uid="{00000000-0005-0000-0000-0000F3B30000}"/>
    <cellStyle name="Normal 9 2 4 2 3 2 2" xfId="32701" xr:uid="{00000000-0005-0000-0000-0000F4B30000}"/>
    <cellStyle name="Normal 9 2 4 2 3 2 3" xfId="51165" xr:uid="{00000000-0005-0000-0000-0000F5B30000}"/>
    <cellStyle name="Normal 9 2 4 2 3 3" xfId="19893" xr:uid="{00000000-0005-0000-0000-0000F6B30000}"/>
    <cellStyle name="Normal 9 2 4 2 3 3 2" xfId="38853" xr:uid="{00000000-0005-0000-0000-0000F7B30000}"/>
    <cellStyle name="Normal 9 2 4 2 3 3 3" xfId="57317" xr:uid="{00000000-0005-0000-0000-0000F8B30000}"/>
    <cellStyle name="Normal 9 2 4 2 3 4" xfId="26548" xr:uid="{00000000-0005-0000-0000-0000F9B30000}"/>
    <cellStyle name="Normal 9 2 4 2 3 5" xfId="45012" xr:uid="{00000000-0005-0000-0000-0000FAB30000}"/>
    <cellStyle name="Normal 9 2 4 2 4" xfId="10675" xr:uid="{00000000-0005-0000-0000-0000FBB30000}"/>
    <cellStyle name="Normal 9 2 4 2 4 2" xfId="29635" xr:uid="{00000000-0005-0000-0000-0000FCB30000}"/>
    <cellStyle name="Normal 9 2 4 2 4 3" xfId="48099" xr:uid="{00000000-0005-0000-0000-0000FDB30000}"/>
    <cellStyle name="Normal 9 2 4 2 5" xfId="16827" xr:uid="{00000000-0005-0000-0000-0000FEB30000}"/>
    <cellStyle name="Normal 9 2 4 2 5 2" xfId="35787" xr:uid="{00000000-0005-0000-0000-0000FFB30000}"/>
    <cellStyle name="Normal 9 2 4 2 5 3" xfId="54251" xr:uid="{00000000-0005-0000-0000-000000B40000}"/>
    <cellStyle name="Normal 9 2 4 2 6" xfId="23482" xr:uid="{00000000-0005-0000-0000-000001B40000}"/>
    <cellStyle name="Normal 9 2 4 2 7" xfId="41946" xr:uid="{00000000-0005-0000-0000-000002B40000}"/>
    <cellStyle name="Normal 9 2 4 3" xfId="5216" xr:uid="{00000000-0005-0000-0000-000003B40000}"/>
    <cellStyle name="Normal 9 2 4 3 2" xfId="8314" xr:uid="{00000000-0005-0000-0000-000004B40000}"/>
    <cellStyle name="Normal 9 2 4 3 2 2" xfId="14506" xr:uid="{00000000-0005-0000-0000-000005B40000}"/>
    <cellStyle name="Normal 9 2 4 3 2 2 2" xfId="33466" xr:uid="{00000000-0005-0000-0000-000006B40000}"/>
    <cellStyle name="Normal 9 2 4 3 2 2 3" xfId="51930" xr:uid="{00000000-0005-0000-0000-000007B40000}"/>
    <cellStyle name="Normal 9 2 4 3 2 3" xfId="20658" xr:uid="{00000000-0005-0000-0000-000008B40000}"/>
    <cellStyle name="Normal 9 2 4 3 2 3 2" xfId="39618" xr:uid="{00000000-0005-0000-0000-000009B40000}"/>
    <cellStyle name="Normal 9 2 4 3 2 3 3" xfId="58082" xr:uid="{00000000-0005-0000-0000-00000AB40000}"/>
    <cellStyle name="Normal 9 2 4 3 2 4" xfId="27313" xr:uid="{00000000-0005-0000-0000-00000BB40000}"/>
    <cellStyle name="Normal 9 2 4 3 2 5" xfId="45777" xr:uid="{00000000-0005-0000-0000-00000CB40000}"/>
    <cellStyle name="Normal 9 2 4 3 3" xfId="11440" xr:uid="{00000000-0005-0000-0000-00000DB40000}"/>
    <cellStyle name="Normal 9 2 4 3 3 2" xfId="30400" xr:uid="{00000000-0005-0000-0000-00000EB40000}"/>
    <cellStyle name="Normal 9 2 4 3 3 3" xfId="48864" xr:uid="{00000000-0005-0000-0000-00000FB40000}"/>
    <cellStyle name="Normal 9 2 4 3 4" xfId="17592" xr:uid="{00000000-0005-0000-0000-000010B40000}"/>
    <cellStyle name="Normal 9 2 4 3 4 2" xfId="36552" xr:uid="{00000000-0005-0000-0000-000011B40000}"/>
    <cellStyle name="Normal 9 2 4 3 4 3" xfId="55016" xr:uid="{00000000-0005-0000-0000-000012B40000}"/>
    <cellStyle name="Normal 9 2 4 3 5" xfId="24247" xr:uid="{00000000-0005-0000-0000-000013B40000}"/>
    <cellStyle name="Normal 9 2 4 3 6" xfId="42711" xr:uid="{00000000-0005-0000-0000-000014B40000}"/>
    <cellStyle name="Normal 9 2 4 4" xfId="6779" xr:uid="{00000000-0005-0000-0000-000015B40000}"/>
    <cellStyle name="Normal 9 2 4 4 2" xfId="12972" xr:uid="{00000000-0005-0000-0000-000016B40000}"/>
    <cellStyle name="Normal 9 2 4 4 2 2" xfId="31932" xr:uid="{00000000-0005-0000-0000-000017B40000}"/>
    <cellStyle name="Normal 9 2 4 4 2 3" xfId="50396" xr:uid="{00000000-0005-0000-0000-000018B40000}"/>
    <cellStyle name="Normal 9 2 4 4 3" xfId="19124" xr:uid="{00000000-0005-0000-0000-000019B40000}"/>
    <cellStyle name="Normal 9 2 4 4 3 2" xfId="38084" xr:uid="{00000000-0005-0000-0000-00001AB40000}"/>
    <cellStyle name="Normal 9 2 4 4 3 3" xfId="56548" xr:uid="{00000000-0005-0000-0000-00001BB40000}"/>
    <cellStyle name="Normal 9 2 4 4 4" xfId="25779" xr:uid="{00000000-0005-0000-0000-00001CB40000}"/>
    <cellStyle name="Normal 9 2 4 4 5" xfId="44243" xr:uid="{00000000-0005-0000-0000-00001DB40000}"/>
    <cellStyle name="Normal 9 2 4 5" xfId="9906" xr:uid="{00000000-0005-0000-0000-00001EB40000}"/>
    <cellStyle name="Normal 9 2 4 5 2" xfId="28866" xr:uid="{00000000-0005-0000-0000-00001FB40000}"/>
    <cellStyle name="Normal 9 2 4 5 3" xfId="47330" xr:uid="{00000000-0005-0000-0000-000020B40000}"/>
    <cellStyle name="Normal 9 2 4 6" xfId="16058" xr:uid="{00000000-0005-0000-0000-000021B40000}"/>
    <cellStyle name="Normal 9 2 4 6 2" xfId="35018" xr:uid="{00000000-0005-0000-0000-000022B40000}"/>
    <cellStyle name="Normal 9 2 4 6 3" xfId="53482" xr:uid="{00000000-0005-0000-0000-000023B40000}"/>
    <cellStyle name="Normal 9 2 4 7" xfId="22713" xr:uid="{00000000-0005-0000-0000-000024B40000}"/>
    <cellStyle name="Normal 9 2 4 8" xfId="41177" xr:uid="{00000000-0005-0000-0000-000025B40000}"/>
    <cellStyle name="Normal 9 2 5" xfId="3241" xr:uid="{00000000-0005-0000-0000-000026B40000}"/>
    <cellStyle name="Normal 9 2 5 2" xfId="4377" xr:uid="{00000000-0005-0000-0000-000027B40000}"/>
    <cellStyle name="Normal 9 2 5 2 2" xfId="5999" xr:uid="{00000000-0005-0000-0000-000028B40000}"/>
    <cellStyle name="Normal 9 2 5 2 2 2" xfId="9084" xr:uid="{00000000-0005-0000-0000-000029B40000}"/>
    <cellStyle name="Normal 9 2 5 2 2 2 2" xfId="15276" xr:uid="{00000000-0005-0000-0000-00002AB40000}"/>
    <cellStyle name="Normal 9 2 5 2 2 2 2 2" xfId="34236" xr:uid="{00000000-0005-0000-0000-00002BB40000}"/>
    <cellStyle name="Normal 9 2 5 2 2 2 2 3" xfId="52700" xr:uid="{00000000-0005-0000-0000-00002CB40000}"/>
    <cellStyle name="Normal 9 2 5 2 2 2 3" xfId="21428" xr:uid="{00000000-0005-0000-0000-00002DB40000}"/>
    <cellStyle name="Normal 9 2 5 2 2 2 3 2" xfId="40388" xr:uid="{00000000-0005-0000-0000-00002EB40000}"/>
    <cellStyle name="Normal 9 2 5 2 2 2 3 3" xfId="58852" xr:uid="{00000000-0005-0000-0000-00002FB40000}"/>
    <cellStyle name="Normal 9 2 5 2 2 2 4" xfId="28083" xr:uid="{00000000-0005-0000-0000-000030B40000}"/>
    <cellStyle name="Normal 9 2 5 2 2 2 5" xfId="46547" xr:uid="{00000000-0005-0000-0000-000031B40000}"/>
    <cellStyle name="Normal 9 2 5 2 2 3" xfId="12210" xr:uid="{00000000-0005-0000-0000-000032B40000}"/>
    <cellStyle name="Normal 9 2 5 2 2 3 2" xfId="31170" xr:uid="{00000000-0005-0000-0000-000033B40000}"/>
    <cellStyle name="Normal 9 2 5 2 2 3 3" xfId="49634" xr:uid="{00000000-0005-0000-0000-000034B40000}"/>
    <cellStyle name="Normal 9 2 5 2 2 4" xfId="18362" xr:uid="{00000000-0005-0000-0000-000035B40000}"/>
    <cellStyle name="Normal 9 2 5 2 2 4 2" xfId="37322" xr:uid="{00000000-0005-0000-0000-000036B40000}"/>
    <cellStyle name="Normal 9 2 5 2 2 4 3" xfId="55786" xr:uid="{00000000-0005-0000-0000-000037B40000}"/>
    <cellStyle name="Normal 9 2 5 2 2 5" xfId="25017" xr:uid="{00000000-0005-0000-0000-000038B40000}"/>
    <cellStyle name="Normal 9 2 5 2 2 6" xfId="43481" xr:uid="{00000000-0005-0000-0000-000039B40000}"/>
    <cellStyle name="Normal 9 2 5 2 3" xfId="7549" xr:uid="{00000000-0005-0000-0000-00003AB40000}"/>
    <cellStyle name="Normal 9 2 5 2 3 2" xfId="13742" xr:uid="{00000000-0005-0000-0000-00003BB40000}"/>
    <cellStyle name="Normal 9 2 5 2 3 2 2" xfId="32702" xr:uid="{00000000-0005-0000-0000-00003CB40000}"/>
    <cellStyle name="Normal 9 2 5 2 3 2 3" xfId="51166" xr:uid="{00000000-0005-0000-0000-00003DB40000}"/>
    <cellStyle name="Normal 9 2 5 2 3 3" xfId="19894" xr:uid="{00000000-0005-0000-0000-00003EB40000}"/>
    <cellStyle name="Normal 9 2 5 2 3 3 2" xfId="38854" xr:uid="{00000000-0005-0000-0000-00003FB40000}"/>
    <cellStyle name="Normal 9 2 5 2 3 3 3" xfId="57318" xr:uid="{00000000-0005-0000-0000-000040B40000}"/>
    <cellStyle name="Normal 9 2 5 2 3 4" xfId="26549" xr:uid="{00000000-0005-0000-0000-000041B40000}"/>
    <cellStyle name="Normal 9 2 5 2 3 5" xfId="45013" xr:uid="{00000000-0005-0000-0000-000042B40000}"/>
    <cellStyle name="Normal 9 2 5 2 4" xfId="10676" xr:uid="{00000000-0005-0000-0000-000043B40000}"/>
    <cellStyle name="Normal 9 2 5 2 4 2" xfId="29636" xr:uid="{00000000-0005-0000-0000-000044B40000}"/>
    <cellStyle name="Normal 9 2 5 2 4 3" xfId="48100" xr:uid="{00000000-0005-0000-0000-000045B40000}"/>
    <cellStyle name="Normal 9 2 5 2 5" xfId="16828" xr:uid="{00000000-0005-0000-0000-000046B40000}"/>
    <cellStyle name="Normal 9 2 5 2 5 2" xfId="35788" xr:uid="{00000000-0005-0000-0000-000047B40000}"/>
    <cellStyle name="Normal 9 2 5 2 5 3" xfId="54252" xr:uid="{00000000-0005-0000-0000-000048B40000}"/>
    <cellStyle name="Normal 9 2 5 2 6" xfId="23483" xr:uid="{00000000-0005-0000-0000-000049B40000}"/>
    <cellStyle name="Normal 9 2 5 2 7" xfId="41947" xr:uid="{00000000-0005-0000-0000-00004AB40000}"/>
    <cellStyle name="Normal 9 2 5 3" xfId="5217" xr:uid="{00000000-0005-0000-0000-00004BB40000}"/>
    <cellStyle name="Normal 9 2 5 3 2" xfId="8315" xr:uid="{00000000-0005-0000-0000-00004CB40000}"/>
    <cellStyle name="Normal 9 2 5 3 2 2" xfId="14507" xr:uid="{00000000-0005-0000-0000-00004DB40000}"/>
    <cellStyle name="Normal 9 2 5 3 2 2 2" xfId="33467" xr:uid="{00000000-0005-0000-0000-00004EB40000}"/>
    <cellStyle name="Normal 9 2 5 3 2 2 3" xfId="51931" xr:uid="{00000000-0005-0000-0000-00004FB40000}"/>
    <cellStyle name="Normal 9 2 5 3 2 3" xfId="20659" xr:uid="{00000000-0005-0000-0000-000050B40000}"/>
    <cellStyle name="Normal 9 2 5 3 2 3 2" xfId="39619" xr:uid="{00000000-0005-0000-0000-000051B40000}"/>
    <cellStyle name="Normal 9 2 5 3 2 3 3" xfId="58083" xr:uid="{00000000-0005-0000-0000-000052B40000}"/>
    <cellStyle name="Normal 9 2 5 3 2 4" xfId="27314" xr:uid="{00000000-0005-0000-0000-000053B40000}"/>
    <cellStyle name="Normal 9 2 5 3 2 5" xfId="45778" xr:uid="{00000000-0005-0000-0000-000054B40000}"/>
    <cellStyle name="Normal 9 2 5 3 3" xfId="11441" xr:uid="{00000000-0005-0000-0000-000055B40000}"/>
    <cellStyle name="Normal 9 2 5 3 3 2" xfId="30401" xr:uid="{00000000-0005-0000-0000-000056B40000}"/>
    <cellStyle name="Normal 9 2 5 3 3 3" xfId="48865" xr:uid="{00000000-0005-0000-0000-000057B40000}"/>
    <cellStyle name="Normal 9 2 5 3 4" xfId="17593" xr:uid="{00000000-0005-0000-0000-000058B40000}"/>
    <cellStyle name="Normal 9 2 5 3 4 2" xfId="36553" xr:uid="{00000000-0005-0000-0000-000059B40000}"/>
    <cellStyle name="Normal 9 2 5 3 4 3" xfId="55017" xr:uid="{00000000-0005-0000-0000-00005AB40000}"/>
    <cellStyle name="Normal 9 2 5 3 5" xfId="24248" xr:uid="{00000000-0005-0000-0000-00005BB40000}"/>
    <cellStyle name="Normal 9 2 5 3 6" xfId="42712" xr:uid="{00000000-0005-0000-0000-00005CB40000}"/>
    <cellStyle name="Normal 9 2 5 4" xfId="6780" xr:uid="{00000000-0005-0000-0000-00005DB40000}"/>
    <cellStyle name="Normal 9 2 5 4 2" xfId="12973" xr:uid="{00000000-0005-0000-0000-00005EB40000}"/>
    <cellStyle name="Normal 9 2 5 4 2 2" xfId="31933" xr:uid="{00000000-0005-0000-0000-00005FB40000}"/>
    <cellStyle name="Normal 9 2 5 4 2 3" xfId="50397" xr:uid="{00000000-0005-0000-0000-000060B40000}"/>
    <cellStyle name="Normal 9 2 5 4 3" xfId="19125" xr:uid="{00000000-0005-0000-0000-000061B40000}"/>
    <cellStyle name="Normal 9 2 5 4 3 2" xfId="38085" xr:uid="{00000000-0005-0000-0000-000062B40000}"/>
    <cellStyle name="Normal 9 2 5 4 3 3" xfId="56549" xr:uid="{00000000-0005-0000-0000-000063B40000}"/>
    <cellStyle name="Normal 9 2 5 4 4" xfId="25780" xr:uid="{00000000-0005-0000-0000-000064B40000}"/>
    <cellStyle name="Normal 9 2 5 4 5" xfId="44244" xr:uid="{00000000-0005-0000-0000-000065B40000}"/>
    <cellStyle name="Normal 9 2 5 5" xfId="9907" xr:uid="{00000000-0005-0000-0000-000066B40000}"/>
    <cellStyle name="Normal 9 2 5 5 2" xfId="28867" xr:uid="{00000000-0005-0000-0000-000067B40000}"/>
    <cellStyle name="Normal 9 2 5 5 3" xfId="47331" xr:uid="{00000000-0005-0000-0000-000068B40000}"/>
    <cellStyle name="Normal 9 2 5 6" xfId="16059" xr:uid="{00000000-0005-0000-0000-000069B40000}"/>
    <cellStyle name="Normal 9 2 5 6 2" xfId="35019" xr:uid="{00000000-0005-0000-0000-00006AB40000}"/>
    <cellStyle name="Normal 9 2 5 6 3" xfId="53483" xr:uid="{00000000-0005-0000-0000-00006BB40000}"/>
    <cellStyle name="Normal 9 2 5 7" xfId="22714" xr:uid="{00000000-0005-0000-0000-00006CB40000}"/>
    <cellStyle name="Normal 9 2 5 8" xfId="41178" xr:uid="{00000000-0005-0000-0000-00006DB40000}"/>
    <cellStyle name="Normal 9 2 6" xfId="4374" xr:uid="{00000000-0005-0000-0000-00006EB40000}"/>
    <cellStyle name="Normal 9 2 6 2" xfId="5995" xr:uid="{00000000-0005-0000-0000-00006FB40000}"/>
    <cellStyle name="Normal 9 2 6 2 2" xfId="9080" xr:uid="{00000000-0005-0000-0000-000070B40000}"/>
    <cellStyle name="Normal 9 2 6 2 2 2" xfId="15272" xr:uid="{00000000-0005-0000-0000-000071B40000}"/>
    <cellStyle name="Normal 9 2 6 2 2 2 2" xfId="34232" xr:uid="{00000000-0005-0000-0000-000072B40000}"/>
    <cellStyle name="Normal 9 2 6 2 2 2 3" xfId="52696" xr:uid="{00000000-0005-0000-0000-000073B40000}"/>
    <cellStyle name="Normal 9 2 6 2 2 3" xfId="21424" xr:uid="{00000000-0005-0000-0000-000074B40000}"/>
    <cellStyle name="Normal 9 2 6 2 2 3 2" xfId="40384" xr:uid="{00000000-0005-0000-0000-000075B40000}"/>
    <cellStyle name="Normal 9 2 6 2 2 3 3" xfId="58848" xr:uid="{00000000-0005-0000-0000-000076B40000}"/>
    <cellStyle name="Normal 9 2 6 2 2 4" xfId="28079" xr:uid="{00000000-0005-0000-0000-000077B40000}"/>
    <cellStyle name="Normal 9 2 6 2 2 5" xfId="46543" xr:uid="{00000000-0005-0000-0000-000078B40000}"/>
    <cellStyle name="Normal 9 2 6 2 3" xfId="12206" xr:uid="{00000000-0005-0000-0000-000079B40000}"/>
    <cellStyle name="Normal 9 2 6 2 3 2" xfId="31166" xr:uid="{00000000-0005-0000-0000-00007AB40000}"/>
    <cellStyle name="Normal 9 2 6 2 3 3" xfId="49630" xr:uid="{00000000-0005-0000-0000-00007BB40000}"/>
    <cellStyle name="Normal 9 2 6 2 4" xfId="18358" xr:uid="{00000000-0005-0000-0000-00007CB40000}"/>
    <cellStyle name="Normal 9 2 6 2 4 2" xfId="37318" xr:uid="{00000000-0005-0000-0000-00007DB40000}"/>
    <cellStyle name="Normal 9 2 6 2 4 3" xfId="55782" xr:uid="{00000000-0005-0000-0000-00007EB40000}"/>
    <cellStyle name="Normal 9 2 6 2 5" xfId="25013" xr:uid="{00000000-0005-0000-0000-00007FB40000}"/>
    <cellStyle name="Normal 9 2 6 2 6" xfId="43477" xr:uid="{00000000-0005-0000-0000-000080B40000}"/>
    <cellStyle name="Normal 9 2 6 3" xfId="7545" xr:uid="{00000000-0005-0000-0000-000081B40000}"/>
    <cellStyle name="Normal 9 2 6 3 2" xfId="13738" xr:uid="{00000000-0005-0000-0000-000082B40000}"/>
    <cellStyle name="Normal 9 2 6 3 2 2" xfId="32698" xr:uid="{00000000-0005-0000-0000-000083B40000}"/>
    <cellStyle name="Normal 9 2 6 3 2 3" xfId="51162" xr:uid="{00000000-0005-0000-0000-000084B40000}"/>
    <cellStyle name="Normal 9 2 6 3 3" xfId="19890" xr:uid="{00000000-0005-0000-0000-000085B40000}"/>
    <cellStyle name="Normal 9 2 6 3 3 2" xfId="38850" xr:uid="{00000000-0005-0000-0000-000086B40000}"/>
    <cellStyle name="Normal 9 2 6 3 3 3" xfId="57314" xr:uid="{00000000-0005-0000-0000-000087B40000}"/>
    <cellStyle name="Normal 9 2 6 3 4" xfId="26545" xr:uid="{00000000-0005-0000-0000-000088B40000}"/>
    <cellStyle name="Normal 9 2 6 3 5" xfId="45009" xr:uid="{00000000-0005-0000-0000-000089B40000}"/>
    <cellStyle name="Normal 9 2 6 4" xfId="10672" xr:uid="{00000000-0005-0000-0000-00008AB40000}"/>
    <cellStyle name="Normal 9 2 6 4 2" xfId="29632" xr:uid="{00000000-0005-0000-0000-00008BB40000}"/>
    <cellStyle name="Normal 9 2 6 4 3" xfId="48096" xr:uid="{00000000-0005-0000-0000-00008CB40000}"/>
    <cellStyle name="Normal 9 2 6 5" xfId="16824" xr:uid="{00000000-0005-0000-0000-00008DB40000}"/>
    <cellStyle name="Normal 9 2 6 5 2" xfId="35784" xr:uid="{00000000-0005-0000-0000-00008EB40000}"/>
    <cellStyle name="Normal 9 2 6 5 3" xfId="54248" xr:uid="{00000000-0005-0000-0000-00008FB40000}"/>
    <cellStyle name="Normal 9 2 6 6" xfId="23479" xr:uid="{00000000-0005-0000-0000-000090B40000}"/>
    <cellStyle name="Normal 9 2 6 7" xfId="41943" xr:uid="{00000000-0005-0000-0000-000091B40000}"/>
    <cellStyle name="Normal 9 2 7" xfId="5213" xr:uid="{00000000-0005-0000-0000-000092B40000}"/>
    <cellStyle name="Normal 9 2 7 2" xfId="8311" xr:uid="{00000000-0005-0000-0000-000093B40000}"/>
    <cellStyle name="Normal 9 2 7 2 2" xfId="14503" xr:uid="{00000000-0005-0000-0000-000094B40000}"/>
    <cellStyle name="Normal 9 2 7 2 2 2" xfId="33463" xr:uid="{00000000-0005-0000-0000-000095B40000}"/>
    <cellStyle name="Normal 9 2 7 2 2 3" xfId="51927" xr:uid="{00000000-0005-0000-0000-000096B40000}"/>
    <cellStyle name="Normal 9 2 7 2 3" xfId="20655" xr:uid="{00000000-0005-0000-0000-000097B40000}"/>
    <cellStyle name="Normal 9 2 7 2 3 2" xfId="39615" xr:uid="{00000000-0005-0000-0000-000098B40000}"/>
    <cellStyle name="Normal 9 2 7 2 3 3" xfId="58079" xr:uid="{00000000-0005-0000-0000-000099B40000}"/>
    <cellStyle name="Normal 9 2 7 2 4" xfId="27310" xr:uid="{00000000-0005-0000-0000-00009AB40000}"/>
    <cellStyle name="Normal 9 2 7 2 5" xfId="45774" xr:uid="{00000000-0005-0000-0000-00009BB40000}"/>
    <cellStyle name="Normal 9 2 7 3" xfId="11437" xr:uid="{00000000-0005-0000-0000-00009CB40000}"/>
    <cellStyle name="Normal 9 2 7 3 2" xfId="30397" xr:uid="{00000000-0005-0000-0000-00009DB40000}"/>
    <cellStyle name="Normal 9 2 7 3 3" xfId="48861" xr:uid="{00000000-0005-0000-0000-00009EB40000}"/>
    <cellStyle name="Normal 9 2 7 4" xfId="17589" xr:uid="{00000000-0005-0000-0000-00009FB40000}"/>
    <cellStyle name="Normal 9 2 7 4 2" xfId="36549" xr:uid="{00000000-0005-0000-0000-0000A0B40000}"/>
    <cellStyle name="Normal 9 2 7 4 3" xfId="55013" xr:uid="{00000000-0005-0000-0000-0000A1B40000}"/>
    <cellStyle name="Normal 9 2 7 5" xfId="24244" xr:uid="{00000000-0005-0000-0000-0000A2B40000}"/>
    <cellStyle name="Normal 9 2 7 6" xfId="42708" xr:uid="{00000000-0005-0000-0000-0000A3B40000}"/>
    <cellStyle name="Normal 9 2 8" xfId="6776" xr:uid="{00000000-0005-0000-0000-0000A4B40000}"/>
    <cellStyle name="Normal 9 2 8 2" xfId="12969" xr:uid="{00000000-0005-0000-0000-0000A5B40000}"/>
    <cellStyle name="Normal 9 2 8 2 2" xfId="31929" xr:uid="{00000000-0005-0000-0000-0000A6B40000}"/>
    <cellStyle name="Normal 9 2 8 2 3" xfId="50393" xr:uid="{00000000-0005-0000-0000-0000A7B40000}"/>
    <cellStyle name="Normal 9 2 8 3" xfId="19121" xr:uid="{00000000-0005-0000-0000-0000A8B40000}"/>
    <cellStyle name="Normal 9 2 8 3 2" xfId="38081" xr:uid="{00000000-0005-0000-0000-0000A9B40000}"/>
    <cellStyle name="Normal 9 2 8 3 3" xfId="56545" xr:uid="{00000000-0005-0000-0000-0000AAB40000}"/>
    <cellStyle name="Normal 9 2 8 4" xfId="25776" xr:uid="{00000000-0005-0000-0000-0000ABB40000}"/>
    <cellStyle name="Normal 9 2 8 5" xfId="44240" xr:uid="{00000000-0005-0000-0000-0000ACB40000}"/>
    <cellStyle name="Normal 9 2 9" xfId="9296" xr:uid="{00000000-0005-0000-0000-0000ADB40000}"/>
    <cellStyle name="Normal 9 20" xfId="3242" xr:uid="{00000000-0005-0000-0000-0000AEB40000}"/>
    <cellStyle name="Normal 9 20 2" xfId="4378" xr:uid="{00000000-0005-0000-0000-0000AFB40000}"/>
    <cellStyle name="Normal 9 20 2 2" xfId="6000" xr:uid="{00000000-0005-0000-0000-0000B0B40000}"/>
    <cellStyle name="Normal 9 20 2 2 2" xfId="9085" xr:uid="{00000000-0005-0000-0000-0000B1B40000}"/>
    <cellStyle name="Normal 9 20 2 2 2 2" xfId="15277" xr:uid="{00000000-0005-0000-0000-0000B2B40000}"/>
    <cellStyle name="Normal 9 20 2 2 2 2 2" xfId="34237" xr:uid="{00000000-0005-0000-0000-0000B3B40000}"/>
    <cellStyle name="Normal 9 20 2 2 2 2 3" xfId="52701" xr:uid="{00000000-0005-0000-0000-0000B4B40000}"/>
    <cellStyle name="Normal 9 20 2 2 2 3" xfId="21429" xr:uid="{00000000-0005-0000-0000-0000B5B40000}"/>
    <cellStyle name="Normal 9 20 2 2 2 3 2" xfId="40389" xr:uid="{00000000-0005-0000-0000-0000B6B40000}"/>
    <cellStyle name="Normal 9 20 2 2 2 3 3" xfId="58853" xr:uid="{00000000-0005-0000-0000-0000B7B40000}"/>
    <cellStyle name="Normal 9 20 2 2 2 4" xfId="28084" xr:uid="{00000000-0005-0000-0000-0000B8B40000}"/>
    <cellStyle name="Normal 9 20 2 2 2 5" xfId="46548" xr:uid="{00000000-0005-0000-0000-0000B9B40000}"/>
    <cellStyle name="Normal 9 20 2 2 3" xfId="12211" xr:uid="{00000000-0005-0000-0000-0000BAB40000}"/>
    <cellStyle name="Normal 9 20 2 2 3 2" xfId="31171" xr:uid="{00000000-0005-0000-0000-0000BBB40000}"/>
    <cellStyle name="Normal 9 20 2 2 3 3" xfId="49635" xr:uid="{00000000-0005-0000-0000-0000BCB40000}"/>
    <cellStyle name="Normal 9 20 2 2 4" xfId="18363" xr:uid="{00000000-0005-0000-0000-0000BDB40000}"/>
    <cellStyle name="Normal 9 20 2 2 4 2" xfId="37323" xr:uid="{00000000-0005-0000-0000-0000BEB40000}"/>
    <cellStyle name="Normal 9 20 2 2 4 3" xfId="55787" xr:uid="{00000000-0005-0000-0000-0000BFB40000}"/>
    <cellStyle name="Normal 9 20 2 2 5" xfId="25018" xr:uid="{00000000-0005-0000-0000-0000C0B40000}"/>
    <cellStyle name="Normal 9 20 2 2 6" xfId="43482" xr:uid="{00000000-0005-0000-0000-0000C1B40000}"/>
    <cellStyle name="Normal 9 20 2 3" xfId="7550" xr:uid="{00000000-0005-0000-0000-0000C2B40000}"/>
    <cellStyle name="Normal 9 20 2 3 2" xfId="13743" xr:uid="{00000000-0005-0000-0000-0000C3B40000}"/>
    <cellStyle name="Normal 9 20 2 3 2 2" xfId="32703" xr:uid="{00000000-0005-0000-0000-0000C4B40000}"/>
    <cellStyle name="Normal 9 20 2 3 2 3" xfId="51167" xr:uid="{00000000-0005-0000-0000-0000C5B40000}"/>
    <cellStyle name="Normal 9 20 2 3 3" xfId="19895" xr:uid="{00000000-0005-0000-0000-0000C6B40000}"/>
    <cellStyle name="Normal 9 20 2 3 3 2" xfId="38855" xr:uid="{00000000-0005-0000-0000-0000C7B40000}"/>
    <cellStyle name="Normal 9 20 2 3 3 3" xfId="57319" xr:uid="{00000000-0005-0000-0000-0000C8B40000}"/>
    <cellStyle name="Normal 9 20 2 3 4" xfId="26550" xr:uid="{00000000-0005-0000-0000-0000C9B40000}"/>
    <cellStyle name="Normal 9 20 2 3 5" xfId="45014" xr:uid="{00000000-0005-0000-0000-0000CAB40000}"/>
    <cellStyle name="Normal 9 20 2 4" xfId="10677" xr:uid="{00000000-0005-0000-0000-0000CBB40000}"/>
    <cellStyle name="Normal 9 20 2 4 2" xfId="29637" xr:uid="{00000000-0005-0000-0000-0000CCB40000}"/>
    <cellStyle name="Normal 9 20 2 4 3" xfId="48101" xr:uid="{00000000-0005-0000-0000-0000CDB40000}"/>
    <cellStyle name="Normal 9 20 2 5" xfId="16829" xr:uid="{00000000-0005-0000-0000-0000CEB40000}"/>
    <cellStyle name="Normal 9 20 2 5 2" xfId="35789" xr:uid="{00000000-0005-0000-0000-0000CFB40000}"/>
    <cellStyle name="Normal 9 20 2 5 3" xfId="54253" xr:uid="{00000000-0005-0000-0000-0000D0B40000}"/>
    <cellStyle name="Normal 9 20 2 6" xfId="23484" xr:uid="{00000000-0005-0000-0000-0000D1B40000}"/>
    <cellStyle name="Normal 9 20 2 7" xfId="41948" xr:uid="{00000000-0005-0000-0000-0000D2B40000}"/>
    <cellStyle name="Normal 9 20 3" xfId="5218" xr:uid="{00000000-0005-0000-0000-0000D3B40000}"/>
    <cellStyle name="Normal 9 20 3 2" xfId="8316" xr:uid="{00000000-0005-0000-0000-0000D4B40000}"/>
    <cellStyle name="Normal 9 20 3 2 2" xfId="14508" xr:uid="{00000000-0005-0000-0000-0000D5B40000}"/>
    <cellStyle name="Normal 9 20 3 2 2 2" xfId="33468" xr:uid="{00000000-0005-0000-0000-0000D6B40000}"/>
    <cellStyle name="Normal 9 20 3 2 2 3" xfId="51932" xr:uid="{00000000-0005-0000-0000-0000D7B40000}"/>
    <cellStyle name="Normal 9 20 3 2 3" xfId="20660" xr:uid="{00000000-0005-0000-0000-0000D8B40000}"/>
    <cellStyle name="Normal 9 20 3 2 3 2" xfId="39620" xr:uid="{00000000-0005-0000-0000-0000D9B40000}"/>
    <cellStyle name="Normal 9 20 3 2 3 3" xfId="58084" xr:uid="{00000000-0005-0000-0000-0000DAB40000}"/>
    <cellStyle name="Normal 9 20 3 2 4" xfId="27315" xr:uid="{00000000-0005-0000-0000-0000DBB40000}"/>
    <cellStyle name="Normal 9 20 3 2 5" xfId="45779" xr:uid="{00000000-0005-0000-0000-0000DCB40000}"/>
    <cellStyle name="Normal 9 20 3 3" xfId="11442" xr:uid="{00000000-0005-0000-0000-0000DDB40000}"/>
    <cellStyle name="Normal 9 20 3 3 2" xfId="30402" xr:uid="{00000000-0005-0000-0000-0000DEB40000}"/>
    <cellStyle name="Normal 9 20 3 3 3" xfId="48866" xr:uid="{00000000-0005-0000-0000-0000DFB40000}"/>
    <cellStyle name="Normal 9 20 3 4" xfId="17594" xr:uid="{00000000-0005-0000-0000-0000E0B40000}"/>
    <cellStyle name="Normal 9 20 3 4 2" xfId="36554" xr:uid="{00000000-0005-0000-0000-0000E1B40000}"/>
    <cellStyle name="Normal 9 20 3 4 3" xfId="55018" xr:uid="{00000000-0005-0000-0000-0000E2B40000}"/>
    <cellStyle name="Normal 9 20 3 5" xfId="24249" xr:uid="{00000000-0005-0000-0000-0000E3B40000}"/>
    <cellStyle name="Normal 9 20 3 6" xfId="42713" xr:uid="{00000000-0005-0000-0000-0000E4B40000}"/>
    <cellStyle name="Normal 9 20 4" xfId="6781" xr:uid="{00000000-0005-0000-0000-0000E5B40000}"/>
    <cellStyle name="Normal 9 20 4 2" xfId="12974" xr:uid="{00000000-0005-0000-0000-0000E6B40000}"/>
    <cellStyle name="Normal 9 20 4 2 2" xfId="31934" xr:uid="{00000000-0005-0000-0000-0000E7B40000}"/>
    <cellStyle name="Normal 9 20 4 2 3" xfId="50398" xr:uid="{00000000-0005-0000-0000-0000E8B40000}"/>
    <cellStyle name="Normal 9 20 4 3" xfId="19126" xr:uid="{00000000-0005-0000-0000-0000E9B40000}"/>
    <cellStyle name="Normal 9 20 4 3 2" xfId="38086" xr:uid="{00000000-0005-0000-0000-0000EAB40000}"/>
    <cellStyle name="Normal 9 20 4 3 3" xfId="56550" xr:uid="{00000000-0005-0000-0000-0000EBB40000}"/>
    <cellStyle name="Normal 9 20 4 4" xfId="25781" xr:uid="{00000000-0005-0000-0000-0000ECB40000}"/>
    <cellStyle name="Normal 9 20 4 5" xfId="44245" xr:uid="{00000000-0005-0000-0000-0000EDB40000}"/>
    <cellStyle name="Normal 9 20 5" xfId="9908" xr:uid="{00000000-0005-0000-0000-0000EEB40000}"/>
    <cellStyle name="Normal 9 20 5 2" xfId="28868" xr:uid="{00000000-0005-0000-0000-0000EFB40000}"/>
    <cellStyle name="Normal 9 20 5 3" xfId="47332" xr:uid="{00000000-0005-0000-0000-0000F0B40000}"/>
    <cellStyle name="Normal 9 20 6" xfId="16060" xr:uid="{00000000-0005-0000-0000-0000F1B40000}"/>
    <cellStyle name="Normal 9 20 6 2" xfId="35020" xr:uid="{00000000-0005-0000-0000-0000F2B40000}"/>
    <cellStyle name="Normal 9 20 6 3" xfId="53484" xr:uid="{00000000-0005-0000-0000-0000F3B40000}"/>
    <cellStyle name="Normal 9 20 7" xfId="22715" xr:uid="{00000000-0005-0000-0000-0000F4B40000}"/>
    <cellStyle name="Normal 9 20 8" xfId="41179" xr:uid="{00000000-0005-0000-0000-0000F5B40000}"/>
    <cellStyle name="Normal 9 21" xfId="3243" xr:uid="{00000000-0005-0000-0000-0000F6B40000}"/>
    <cellStyle name="Normal 9 22" xfId="3244" xr:uid="{00000000-0005-0000-0000-0000F7B40000}"/>
    <cellStyle name="Normal 9 22 2" xfId="4379" xr:uid="{00000000-0005-0000-0000-0000F8B40000}"/>
    <cellStyle name="Normal 9 22 2 2" xfId="6001" xr:uid="{00000000-0005-0000-0000-0000F9B40000}"/>
    <cellStyle name="Normal 9 22 2 2 2" xfId="9086" xr:uid="{00000000-0005-0000-0000-0000FAB40000}"/>
    <cellStyle name="Normal 9 22 2 2 2 2" xfId="15278" xr:uid="{00000000-0005-0000-0000-0000FBB40000}"/>
    <cellStyle name="Normal 9 22 2 2 2 2 2" xfId="34238" xr:uid="{00000000-0005-0000-0000-0000FCB40000}"/>
    <cellStyle name="Normal 9 22 2 2 2 2 3" xfId="52702" xr:uid="{00000000-0005-0000-0000-0000FDB40000}"/>
    <cellStyle name="Normal 9 22 2 2 2 3" xfId="21430" xr:uid="{00000000-0005-0000-0000-0000FEB40000}"/>
    <cellStyle name="Normal 9 22 2 2 2 3 2" xfId="40390" xr:uid="{00000000-0005-0000-0000-0000FFB40000}"/>
    <cellStyle name="Normal 9 22 2 2 2 3 3" xfId="58854" xr:uid="{00000000-0005-0000-0000-000000B50000}"/>
    <cellStyle name="Normal 9 22 2 2 2 4" xfId="28085" xr:uid="{00000000-0005-0000-0000-000001B50000}"/>
    <cellStyle name="Normal 9 22 2 2 2 5" xfId="46549" xr:uid="{00000000-0005-0000-0000-000002B50000}"/>
    <cellStyle name="Normal 9 22 2 2 3" xfId="12212" xr:uid="{00000000-0005-0000-0000-000003B50000}"/>
    <cellStyle name="Normal 9 22 2 2 3 2" xfId="31172" xr:uid="{00000000-0005-0000-0000-000004B50000}"/>
    <cellStyle name="Normal 9 22 2 2 3 3" xfId="49636" xr:uid="{00000000-0005-0000-0000-000005B50000}"/>
    <cellStyle name="Normal 9 22 2 2 4" xfId="18364" xr:uid="{00000000-0005-0000-0000-000006B50000}"/>
    <cellStyle name="Normal 9 22 2 2 4 2" xfId="37324" xr:uid="{00000000-0005-0000-0000-000007B50000}"/>
    <cellStyle name="Normal 9 22 2 2 4 3" xfId="55788" xr:uid="{00000000-0005-0000-0000-000008B50000}"/>
    <cellStyle name="Normal 9 22 2 2 5" xfId="25019" xr:uid="{00000000-0005-0000-0000-000009B50000}"/>
    <cellStyle name="Normal 9 22 2 2 6" xfId="43483" xr:uid="{00000000-0005-0000-0000-00000AB50000}"/>
    <cellStyle name="Normal 9 22 2 3" xfId="7551" xr:uid="{00000000-0005-0000-0000-00000BB50000}"/>
    <cellStyle name="Normal 9 22 2 3 2" xfId="13744" xr:uid="{00000000-0005-0000-0000-00000CB50000}"/>
    <cellStyle name="Normal 9 22 2 3 2 2" xfId="32704" xr:uid="{00000000-0005-0000-0000-00000DB50000}"/>
    <cellStyle name="Normal 9 22 2 3 2 3" xfId="51168" xr:uid="{00000000-0005-0000-0000-00000EB50000}"/>
    <cellStyle name="Normal 9 22 2 3 3" xfId="19896" xr:uid="{00000000-0005-0000-0000-00000FB50000}"/>
    <cellStyle name="Normal 9 22 2 3 3 2" xfId="38856" xr:uid="{00000000-0005-0000-0000-000010B50000}"/>
    <cellStyle name="Normal 9 22 2 3 3 3" xfId="57320" xr:uid="{00000000-0005-0000-0000-000011B50000}"/>
    <cellStyle name="Normal 9 22 2 3 4" xfId="26551" xr:uid="{00000000-0005-0000-0000-000012B50000}"/>
    <cellStyle name="Normal 9 22 2 3 5" xfId="45015" xr:uid="{00000000-0005-0000-0000-000013B50000}"/>
    <cellStyle name="Normal 9 22 2 4" xfId="10678" xr:uid="{00000000-0005-0000-0000-000014B50000}"/>
    <cellStyle name="Normal 9 22 2 4 2" xfId="29638" xr:uid="{00000000-0005-0000-0000-000015B50000}"/>
    <cellStyle name="Normal 9 22 2 4 3" xfId="48102" xr:uid="{00000000-0005-0000-0000-000016B50000}"/>
    <cellStyle name="Normal 9 22 2 5" xfId="16830" xr:uid="{00000000-0005-0000-0000-000017B50000}"/>
    <cellStyle name="Normal 9 22 2 5 2" xfId="35790" xr:uid="{00000000-0005-0000-0000-000018B50000}"/>
    <cellStyle name="Normal 9 22 2 5 3" xfId="54254" xr:uid="{00000000-0005-0000-0000-000019B50000}"/>
    <cellStyle name="Normal 9 22 2 6" xfId="23485" xr:uid="{00000000-0005-0000-0000-00001AB50000}"/>
    <cellStyle name="Normal 9 22 2 7" xfId="41949" xr:uid="{00000000-0005-0000-0000-00001BB50000}"/>
    <cellStyle name="Normal 9 22 3" xfId="5219" xr:uid="{00000000-0005-0000-0000-00001CB50000}"/>
    <cellStyle name="Normal 9 22 3 2" xfId="8317" xr:uid="{00000000-0005-0000-0000-00001DB50000}"/>
    <cellStyle name="Normal 9 22 3 2 2" xfId="14509" xr:uid="{00000000-0005-0000-0000-00001EB50000}"/>
    <cellStyle name="Normal 9 22 3 2 2 2" xfId="33469" xr:uid="{00000000-0005-0000-0000-00001FB50000}"/>
    <cellStyle name="Normal 9 22 3 2 2 3" xfId="51933" xr:uid="{00000000-0005-0000-0000-000020B50000}"/>
    <cellStyle name="Normal 9 22 3 2 3" xfId="20661" xr:uid="{00000000-0005-0000-0000-000021B50000}"/>
    <cellStyle name="Normal 9 22 3 2 3 2" xfId="39621" xr:uid="{00000000-0005-0000-0000-000022B50000}"/>
    <cellStyle name="Normal 9 22 3 2 3 3" xfId="58085" xr:uid="{00000000-0005-0000-0000-000023B50000}"/>
    <cellStyle name="Normal 9 22 3 2 4" xfId="27316" xr:uid="{00000000-0005-0000-0000-000024B50000}"/>
    <cellStyle name="Normal 9 22 3 2 5" xfId="45780" xr:uid="{00000000-0005-0000-0000-000025B50000}"/>
    <cellStyle name="Normal 9 22 3 3" xfId="11443" xr:uid="{00000000-0005-0000-0000-000026B50000}"/>
    <cellStyle name="Normal 9 22 3 3 2" xfId="30403" xr:uid="{00000000-0005-0000-0000-000027B50000}"/>
    <cellStyle name="Normal 9 22 3 3 3" xfId="48867" xr:uid="{00000000-0005-0000-0000-000028B50000}"/>
    <cellStyle name="Normal 9 22 3 4" xfId="17595" xr:uid="{00000000-0005-0000-0000-000029B50000}"/>
    <cellStyle name="Normal 9 22 3 4 2" xfId="36555" xr:uid="{00000000-0005-0000-0000-00002AB50000}"/>
    <cellStyle name="Normal 9 22 3 4 3" xfId="55019" xr:uid="{00000000-0005-0000-0000-00002BB50000}"/>
    <cellStyle name="Normal 9 22 3 5" xfId="24250" xr:uid="{00000000-0005-0000-0000-00002CB50000}"/>
    <cellStyle name="Normal 9 22 3 6" xfId="42714" xr:uid="{00000000-0005-0000-0000-00002DB50000}"/>
    <cellStyle name="Normal 9 22 4" xfId="6782" xr:uid="{00000000-0005-0000-0000-00002EB50000}"/>
    <cellStyle name="Normal 9 22 4 2" xfId="12975" xr:uid="{00000000-0005-0000-0000-00002FB50000}"/>
    <cellStyle name="Normal 9 22 4 2 2" xfId="31935" xr:uid="{00000000-0005-0000-0000-000030B50000}"/>
    <cellStyle name="Normal 9 22 4 2 3" xfId="50399" xr:uid="{00000000-0005-0000-0000-000031B50000}"/>
    <cellStyle name="Normal 9 22 4 3" xfId="19127" xr:uid="{00000000-0005-0000-0000-000032B50000}"/>
    <cellStyle name="Normal 9 22 4 3 2" xfId="38087" xr:uid="{00000000-0005-0000-0000-000033B50000}"/>
    <cellStyle name="Normal 9 22 4 3 3" xfId="56551" xr:uid="{00000000-0005-0000-0000-000034B50000}"/>
    <cellStyle name="Normal 9 22 4 4" xfId="25782" xr:uid="{00000000-0005-0000-0000-000035B50000}"/>
    <cellStyle name="Normal 9 22 4 5" xfId="44246" xr:uid="{00000000-0005-0000-0000-000036B50000}"/>
    <cellStyle name="Normal 9 22 5" xfId="9909" xr:uid="{00000000-0005-0000-0000-000037B50000}"/>
    <cellStyle name="Normal 9 22 5 2" xfId="28869" xr:uid="{00000000-0005-0000-0000-000038B50000}"/>
    <cellStyle name="Normal 9 22 5 3" xfId="47333" xr:uid="{00000000-0005-0000-0000-000039B50000}"/>
    <cellStyle name="Normal 9 22 6" xfId="16061" xr:uid="{00000000-0005-0000-0000-00003AB50000}"/>
    <cellStyle name="Normal 9 22 6 2" xfId="35021" xr:uid="{00000000-0005-0000-0000-00003BB50000}"/>
    <cellStyle name="Normal 9 22 6 3" xfId="53485" xr:uid="{00000000-0005-0000-0000-00003CB50000}"/>
    <cellStyle name="Normal 9 22 7" xfId="22716" xr:uid="{00000000-0005-0000-0000-00003DB50000}"/>
    <cellStyle name="Normal 9 22 8" xfId="41180" xr:uid="{00000000-0005-0000-0000-00003EB50000}"/>
    <cellStyle name="Normal 9 23" xfId="3245" xr:uid="{00000000-0005-0000-0000-00003FB50000}"/>
    <cellStyle name="Normal 9 23 2" xfId="3246" xr:uid="{00000000-0005-0000-0000-000040B50000}"/>
    <cellStyle name="Normal 9 24" xfId="3247" xr:uid="{00000000-0005-0000-0000-000041B50000}"/>
    <cellStyle name="Normal 9 24 2" xfId="3248" xr:uid="{00000000-0005-0000-0000-000042B50000}"/>
    <cellStyle name="Normal 9 25" xfId="3229" xr:uid="{00000000-0005-0000-0000-000043B50000}"/>
    <cellStyle name="Normal 9 25 2" xfId="4363" xr:uid="{00000000-0005-0000-0000-000044B50000}"/>
    <cellStyle name="Normal 9 25 2 2" xfId="5984" xr:uid="{00000000-0005-0000-0000-000045B50000}"/>
    <cellStyle name="Normal 9 25 2 2 2" xfId="9069" xr:uid="{00000000-0005-0000-0000-000046B50000}"/>
    <cellStyle name="Normal 9 25 2 2 2 2" xfId="15261" xr:uid="{00000000-0005-0000-0000-000047B50000}"/>
    <cellStyle name="Normal 9 25 2 2 2 2 2" xfId="34221" xr:uid="{00000000-0005-0000-0000-000048B50000}"/>
    <cellStyle name="Normal 9 25 2 2 2 2 3" xfId="52685" xr:uid="{00000000-0005-0000-0000-000049B50000}"/>
    <cellStyle name="Normal 9 25 2 2 2 3" xfId="21413" xr:uid="{00000000-0005-0000-0000-00004AB50000}"/>
    <cellStyle name="Normal 9 25 2 2 2 3 2" xfId="40373" xr:uid="{00000000-0005-0000-0000-00004BB50000}"/>
    <cellStyle name="Normal 9 25 2 2 2 3 3" xfId="58837" xr:uid="{00000000-0005-0000-0000-00004CB50000}"/>
    <cellStyle name="Normal 9 25 2 2 2 4" xfId="28068" xr:uid="{00000000-0005-0000-0000-00004DB50000}"/>
    <cellStyle name="Normal 9 25 2 2 2 5" xfId="46532" xr:uid="{00000000-0005-0000-0000-00004EB50000}"/>
    <cellStyle name="Normal 9 25 2 2 3" xfId="12195" xr:uid="{00000000-0005-0000-0000-00004FB50000}"/>
    <cellStyle name="Normal 9 25 2 2 3 2" xfId="31155" xr:uid="{00000000-0005-0000-0000-000050B50000}"/>
    <cellStyle name="Normal 9 25 2 2 3 3" xfId="49619" xr:uid="{00000000-0005-0000-0000-000051B50000}"/>
    <cellStyle name="Normal 9 25 2 2 4" xfId="18347" xr:uid="{00000000-0005-0000-0000-000052B50000}"/>
    <cellStyle name="Normal 9 25 2 2 4 2" xfId="37307" xr:uid="{00000000-0005-0000-0000-000053B50000}"/>
    <cellStyle name="Normal 9 25 2 2 4 3" xfId="55771" xr:uid="{00000000-0005-0000-0000-000054B50000}"/>
    <cellStyle name="Normal 9 25 2 2 5" xfId="25002" xr:uid="{00000000-0005-0000-0000-000055B50000}"/>
    <cellStyle name="Normal 9 25 2 2 6" xfId="43466" xr:uid="{00000000-0005-0000-0000-000056B50000}"/>
    <cellStyle name="Normal 9 25 2 3" xfId="7534" xr:uid="{00000000-0005-0000-0000-000057B50000}"/>
    <cellStyle name="Normal 9 25 2 3 2" xfId="13727" xr:uid="{00000000-0005-0000-0000-000058B50000}"/>
    <cellStyle name="Normal 9 25 2 3 2 2" xfId="32687" xr:uid="{00000000-0005-0000-0000-000059B50000}"/>
    <cellStyle name="Normal 9 25 2 3 2 3" xfId="51151" xr:uid="{00000000-0005-0000-0000-00005AB50000}"/>
    <cellStyle name="Normal 9 25 2 3 3" xfId="19879" xr:uid="{00000000-0005-0000-0000-00005BB50000}"/>
    <cellStyle name="Normal 9 25 2 3 3 2" xfId="38839" xr:uid="{00000000-0005-0000-0000-00005CB50000}"/>
    <cellStyle name="Normal 9 25 2 3 3 3" xfId="57303" xr:uid="{00000000-0005-0000-0000-00005DB50000}"/>
    <cellStyle name="Normal 9 25 2 3 4" xfId="26534" xr:uid="{00000000-0005-0000-0000-00005EB50000}"/>
    <cellStyle name="Normal 9 25 2 3 5" xfId="44998" xr:uid="{00000000-0005-0000-0000-00005FB50000}"/>
    <cellStyle name="Normal 9 25 2 4" xfId="10661" xr:uid="{00000000-0005-0000-0000-000060B50000}"/>
    <cellStyle name="Normal 9 25 2 4 2" xfId="29621" xr:uid="{00000000-0005-0000-0000-000061B50000}"/>
    <cellStyle name="Normal 9 25 2 4 3" xfId="48085" xr:uid="{00000000-0005-0000-0000-000062B50000}"/>
    <cellStyle name="Normal 9 25 2 5" xfId="16813" xr:uid="{00000000-0005-0000-0000-000063B50000}"/>
    <cellStyle name="Normal 9 25 2 5 2" xfId="35773" xr:uid="{00000000-0005-0000-0000-000064B50000}"/>
    <cellStyle name="Normal 9 25 2 5 3" xfId="54237" xr:uid="{00000000-0005-0000-0000-000065B50000}"/>
    <cellStyle name="Normal 9 25 2 6" xfId="23468" xr:uid="{00000000-0005-0000-0000-000066B50000}"/>
    <cellStyle name="Normal 9 25 2 7" xfId="41932" xr:uid="{00000000-0005-0000-0000-000067B50000}"/>
    <cellStyle name="Normal 9 25 3" xfId="5202" xr:uid="{00000000-0005-0000-0000-000068B50000}"/>
    <cellStyle name="Normal 9 25 3 2" xfId="8300" xr:uid="{00000000-0005-0000-0000-000069B50000}"/>
    <cellStyle name="Normal 9 25 3 2 2" xfId="14492" xr:uid="{00000000-0005-0000-0000-00006AB50000}"/>
    <cellStyle name="Normal 9 25 3 2 2 2" xfId="33452" xr:uid="{00000000-0005-0000-0000-00006BB50000}"/>
    <cellStyle name="Normal 9 25 3 2 2 3" xfId="51916" xr:uid="{00000000-0005-0000-0000-00006CB50000}"/>
    <cellStyle name="Normal 9 25 3 2 3" xfId="20644" xr:uid="{00000000-0005-0000-0000-00006DB50000}"/>
    <cellStyle name="Normal 9 25 3 2 3 2" xfId="39604" xr:uid="{00000000-0005-0000-0000-00006EB50000}"/>
    <cellStyle name="Normal 9 25 3 2 3 3" xfId="58068" xr:uid="{00000000-0005-0000-0000-00006FB50000}"/>
    <cellStyle name="Normal 9 25 3 2 4" xfId="27299" xr:uid="{00000000-0005-0000-0000-000070B50000}"/>
    <cellStyle name="Normal 9 25 3 2 5" xfId="45763" xr:uid="{00000000-0005-0000-0000-000071B50000}"/>
    <cellStyle name="Normal 9 25 3 3" xfId="11426" xr:uid="{00000000-0005-0000-0000-000072B50000}"/>
    <cellStyle name="Normal 9 25 3 3 2" xfId="30386" xr:uid="{00000000-0005-0000-0000-000073B50000}"/>
    <cellStyle name="Normal 9 25 3 3 3" xfId="48850" xr:uid="{00000000-0005-0000-0000-000074B50000}"/>
    <cellStyle name="Normal 9 25 3 4" xfId="17578" xr:uid="{00000000-0005-0000-0000-000075B50000}"/>
    <cellStyle name="Normal 9 25 3 4 2" xfId="36538" xr:uid="{00000000-0005-0000-0000-000076B50000}"/>
    <cellStyle name="Normal 9 25 3 4 3" xfId="55002" xr:uid="{00000000-0005-0000-0000-000077B50000}"/>
    <cellStyle name="Normal 9 25 3 5" xfId="24233" xr:uid="{00000000-0005-0000-0000-000078B50000}"/>
    <cellStyle name="Normal 9 25 3 6" xfId="42697" xr:uid="{00000000-0005-0000-0000-000079B50000}"/>
    <cellStyle name="Normal 9 25 4" xfId="6765" xr:uid="{00000000-0005-0000-0000-00007AB50000}"/>
    <cellStyle name="Normal 9 25 4 2" xfId="12958" xr:uid="{00000000-0005-0000-0000-00007BB50000}"/>
    <cellStyle name="Normal 9 25 4 2 2" xfId="31918" xr:uid="{00000000-0005-0000-0000-00007CB50000}"/>
    <cellStyle name="Normal 9 25 4 2 3" xfId="50382" xr:uid="{00000000-0005-0000-0000-00007DB50000}"/>
    <cellStyle name="Normal 9 25 4 3" xfId="19110" xr:uid="{00000000-0005-0000-0000-00007EB50000}"/>
    <cellStyle name="Normal 9 25 4 3 2" xfId="38070" xr:uid="{00000000-0005-0000-0000-00007FB50000}"/>
    <cellStyle name="Normal 9 25 4 3 3" xfId="56534" xr:uid="{00000000-0005-0000-0000-000080B50000}"/>
    <cellStyle name="Normal 9 25 4 4" xfId="25765" xr:uid="{00000000-0005-0000-0000-000081B50000}"/>
    <cellStyle name="Normal 9 25 4 5" xfId="44229" xr:uid="{00000000-0005-0000-0000-000082B50000}"/>
    <cellStyle name="Normal 9 25 5" xfId="9892" xr:uid="{00000000-0005-0000-0000-000083B50000}"/>
    <cellStyle name="Normal 9 25 5 2" xfId="28852" xr:uid="{00000000-0005-0000-0000-000084B50000}"/>
    <cellStyle name="Normal 9 25 5 3" xfId="47316" xr:uid="{00000000-0005-0000-0000-000085B50000}"/>
    <cellStyle name="Normal 9 25 6" xfId="16044" xr:uid="{00000000-0005-0000-0000-000086B50000}"/>
    <cellStyle name="Normal 9 25 6 2" xfId="35004" xr:uid="{00000000-0005-0000-0000-000087B50000}"/>
    <cellStyle name="Normal 9 25 6 3" xfId="53468" xr:uid="{00000000-0005-0000-0000-000088B50000}"/>
    <cellStyle name="Normal 9 25 7" xfId="22699" xr:uid="{00000000-0005-0000-0000-000089B50000}"/>
    <cellStyle name="Normal 9 25 8" xfId="41163" xr:uid="{00000000-0005-0000-0000-00008AB50000}"/>
    <cellStyle name="Normal 9 26" xfId="224" xr:uid="{00000000-0005-0000-0000-00008BB50000}"/>
    <cellStyle name="Normal 9 3" xfId="128" xr:uid="{00000000-0005-0000-0000-00008CB50000}"/>
    <cellStyle name="Normal 9 3 10" xfId="16062" xr:uid="{00000000-0005-0000-0000-00008DB50000}"/>
    <cellStyle name="Normal 9 3 10 2" xfId="35022" xr:uid="{00000000-0005-0000-0000-00008EB50000}"/>
    <cellStyle name="Normal 9 3 10 3" xfId="53486" xr:uid="{00000000-0005-0000-0000-00008FB50000}"/>
    <cellStyle name="Normal 9 3 11" xfId="22112" xr:uid="{00000000-0005-0000-0000-000090B50000}"/>
    <cellStyle name="Normal 9 3 12" xfId="22717" xr:uid="{00000000-0005-0000-0000-000091B50000}"/>
    <cellStyle name="Normal 9 3 13" xfId="41181" xr:uid="{00000000-0005-0000-0000-000092B50000}"/>
    <cellStyle name="Normal 9 3 2" xfId="340" xr:uid="{00000000-0005-0000-0000-000093B50000}"/>
    <cellStyle name="Normal 9 3 2 2" xfId="4381" xr:uid="{00000000-0005-0000-0000-000094B50000}"/>
    <cellStyle name="Normal 9 3 2 2 2" xfId="6003" xr:uid="{00000000-0005-0000-0000-000095B50000}"/>
    <cellStyle name="Normal 9 3 2 2 2 2" xfId="9088" xr:uid="{00000000-0005-0000-0000-000096B50000}"/>
    <cellStyle name="Normal 9 3 2 2 2 2 2" xfId="15280" xr:uid="{00000000-0005-0000-0000-000097B50000}"/>
    <cellStyle name="Normal 9 3 2 2 2 2 2 2" xfId="34240" xr:uid="{00000000-0005-0000-0000-000098B50000}"/>
    <cellStyle name="Normal 9 3 2 2 2 2 2 3" xfId="52704" xr:uid="{00000000-0005-0000-0000-000099B50000}"/>
    <cellStyle name="Normal 9 3 2 2 2 2 3" xfId="21432" xr:uid="{00000000-0005-0000-0000-00009AB50000}"/>
    <cellStyle name="Normal 9 3 2 2 2 2 3 2" xfId="40392" xr:uid="{00000000-0005-0000-0000-00009BB50000}"/>
    <cellStyle name="Normal 9 3 2 2 2 2 3 3" xfId="58856" xr:uid="{00000000-0005-0000-0000-00009CB50000}"/>
    <cellStyle name="Normal 9 3 2 2 2 2 4" xfId="28087" xr:uid="{00000000-0005-0000-0000-00009DB50000}"/>
    <cellStyle name="Normal 9 3 2 2 2 2 5" xfId="46551" xr:uid="{00000000-0005-0000-0000-00009EB50000}"/>
    <cellStyle name="Normal 9 3 2 2 2 3" xfId="12214" xr:uid="{00000000-0005-0000-0000-00009FB50000}"/>
    <cellStyle name="Normal 9 3 2 2 2 3 2" xfId="31174" xr:uid="{00000000-0005-0000-0000-0000A0B50000}"/>
    <cellStyle name="Normal 9 3 2 2 2 3 3" xfId="49638" xr:uid="{00000000-0005-0000-0000-0000A1B50000}"/>
    <cellStyle name="Normal 9 3 2 2 2 4" xfId="18366" xr:uid="{00000000-0005-0000-0000-0000A2B50000}"/>
    <cellStyle name="Normal 9 3 2 2 2 4 2" xfId="37326" xr:uid="{00000000-0005-0000-0000-0000A3B50000}"/>
    <cellStyle name="Normal 9 3 2 2 2 4 3" xfId="55790" xr:uid="{00000000-0005-0000-0000-0000A4B50000}"/>
    <cellStyle name="Normal 9 3 2 2 2 5" xfId="25021" xr:uid="{00000000-0005-0000-0000-0000A5B50000}"/>
    <cellStyle name="Normal 9 3 2 2 2 6" xfId="43485" xr:uid="{00000000-0005-0000-0000-0000A6B50000}"/>
    <cellStyle name="Normal 9 3 2 2 3" xfId="7553" xr:uid="{00000000-0005-0000-0000-0000A7B50000}"/>
    <cellStyle name="Normal 9 3 2 2 3 2" xfId="13746" xr:uid="{00000000-0005-0000-0000-0000A8B50000}"/>
    <cellStyle name="Normal 9 3 2 2 3 2 2" xfId="32706" xr:uid="{00000000-0005-0000-0000-0000A9B50000}"/>
    <cellStyle name="Normal 9 3 2 2 3 2 3" xfId="51170" xr:uid="{00000000-0005-0000-0000-0000AAB50000}"/>
    <cellStyle name="Normal 9 3 2 2 3 3" xfId="19898" xr:uid="{00000000-0005-0000-0000-0000ABB50000}"/>
    <cellStyle name="Normal 9 3 2 2 3 3 2" xfId="38858" xr:uid="{00000000-0005-0000-0000-0000ACB50000}"/>
    <cellStyle name="Normal 9 3 2 2 3 3 3" xfId="57322" xr:uid="{00000000-0005-0000-0000-0000ADB50000}"/>
    <cellStyle name="Normal 9 3 2 2 3 4" xfId="26553" xr:uid="{00000000-0005-0000-0000-0000AEB50000}"/>
    <cellStyle name="Normal 9 3 2 2 3 5" xfId="45017" xr:uid="{00000000-0005-0000-0000-0000AFB50000}"/>
    <cellStyle name="Normal 9 3 2 2 4" xfId="10680" xr:uid="{00000000-0005-0000-0000-0000B0B50000}"/>
    <cellStyle name="Normal 9 3 2 2 4 2" xfId="29640" xr:uid="{00000000-0005-0000-0000-0000B1B50000}"/>
    <cellStyle name="Normal 9 3 2 2 4 3" xfId="48104" xr:uid="{00000000-0005-0000-0000-0000B2B50000}"/>
    <cellStyle name="Normal 9 3 2 2 5" xfId="16832" xr:uid="{00000000-0005-0000-0000-0000B3B50000}"/>
    <cellStyle name="Normal 9 3 2 2 5 2" xfId="35792" xr:uid="{00000000-0005-0000-0000-0000B4B50000}"/>
    <cellStyle name="Normal 9 3 2 2 5 3" xfId="54256" xr:uid="{00000000-0005-0000-0000-0000B5B50000}"/>
    <cellStyle name="Normal 9 3 2 2 6" xfId="23487" xr:uid="{00000000-0005-0000-0000-0000B6B50000}"/>
    <cellStyle name="Normal 9 3 2 2 7" xfId="41951" xr:uid="{00000000-0005-0000-0000-0000B7B50000}"/>
    <cellStyle name="Normal 9 3 2 3" xfId="5221" xr:uid="{00000000-0005-0000-0000-0000B8B50000}"/>
    <cellStyle name="Normal 9 3 2 3 2" xfId="8319" xr:uid="{00000000-0005-0000-0000-0000B9B50000}"/>
    <cellStyle name="Normal 9 3 2 3 2 2" xfId="14511" xr:uid="{00000000-0005-0000-0000-0000BAB50000}"/>
    <cellStyle name="Normal 9 3 2 3 2 2 2" xfId="33471" xr:uid="{00000000-0005-0000-0000-0000BBB50000}"/>
    <cellStyle name="Normal 9 3 2 3 2 2 3" xfId="51935" xr:uid="{00000000-0005-0000-0000-0000BCB50000}"/>
    <cellStyle name="Normal 9 3 2 3 2 3" xfId="20663" xr:uid="{00000000-0005-0000-0000-0000BDB50000}"/>
    <cellStyle name="Normal 9 3 2 3 2 3 2" xfId="39623" xr:uid="{00000000-0005-0000-0000-0000BEB50000}"/>
    <cellStyle name="Normal 9 3 2 3 2 3 3" xfId="58087" xr:uid="{00000000-0005-0000-0000-0000BFB50000}"/>
    <cellStyle name="Normal 9 3 2 3 2 4" xfId="27318" xr:uid="{00000000-0005-0000-0000-0000C0B50000}"/>
    <cellStyle name="Normal 9 3 2 3 2 5" xfId="45782" xr:uid="{00000000-0005-0000-0000-0000C1B50000}"/>
    <cellStyle name="Normal 9 3 2 3 3" xfId="11445" xr:uid="{00000000-0005-0000-0000-0000C2B50000}"/>
    <cellStyle name="Normal 9 3 2 3 3 2" xfId="30405" xr:uid="{00000000-0005-0000-0000-0000C3B50000}"/>
    <cellStyle name="Normal 9 3 2 3 3 3" xfId="48869" xr:uid="{00000000-0005-0000-0000-0000C4B50000}"/>
    <cellStyle name="Normal 9 3 2 3 4" xfId="17597" xr:uid="{00000000-0005-0000-0000-0000C5B50000}"/>
    <cellStyle name="Normal 9 3 2 3 4 2" xfId="36557" xr:uid="{00000000-0005-0000-0000-0000C6B50000}"/>
    <cellStyle name="Normal 9 3 2 3 4 3" xfId="55021" xr:uid="{00000000-0005-0000-0000-0000C7B50000}"/>
    <cellStyle name="Normal 9 3 2 3 5" xfId="24252" xr:uid="{00000000-0005-0000-0000-0000C8B50000}"/>
    <cellStyle name="Normal 9 3 2 3 6" xfId="42716" xr:uid="{00000000-0005-0000-0000-0000C9B50000}"/>
    <cellStyle name="Normal 9 3 2 4" xfId="6784" xr:uid="{00000000-0005-0000-0000-0000CAB50000}"/>
    <cellStyle name="Normal 9 3 2 4 2" xfId="12977" xr:uid="{00000000-0005-0000-0000-0000CBB50000}"/>
    <cellStyle name="Normal 9 3 2 4 2 2" xfId="31937" xr:uid="{00000000-0005-0000-0000-0000CCB50000}"/>
    <cellStyle name="Normal 9 3 2 4 2 3" xfId="50401" xr:uid="{00000000-0005-0000-0000-0000CDB50000}"/>
    <cellStyle name="Normal 9 3 2 4 3" xfId="19129" xr:uid="{00000000-0005-0000-0000-0000CEB50000}"/>
    <cellStyle name="Normal 9 3 2 4 3 2" xfId="38089" xr:uid="{00000000-0005-0000-0000-0000CFB50000}"/>
    <cellStyle name="Normal 9 3 2 4 3 3" xfId="56553" xr:uid="{00000000-0005-0000-0000-0000D0B50000}"/>
    <cellStyle name="Normal 9 3 2 4 4" xfId="25784" xr:uid="{00000000-0005-0000-0000-0000D1B50000}"/>
    <cellStyle name="Normal 9 3 2 4 5" xfId="44248" xr:uid="{00000000-0005-0000-0000-0000D2B50000}"/>
    <cellStyle name="Normal 9 3 2 5" xfId="9911" xr:uid="{00000000-0005-0000-0000-0000D3B50000}"/>
    <cellStyle name="Normal 9 3 2 5 2" xfId="28871" xr:uid="{00000000-0005-0000-0000-0000D4B50000}"/>
    <cellStyle name="Normal 9 3 2 5 3" xfId="47335" xr:uid="{00000000-0005-0000-0000-0000D5B50000}"/>
    <cellStyle name="Normal 9 3 2 6" xfId="16063" xr:uid="{00000000-0005-0000-0000-0000D6B50000}"/>
    <cellStyle name="Normal 9 3 2 6 2" xfId="35023" xr:uid="{00000000-0005-0000-0000-0000D7B50000}"/>
    <cellStyle name="Normal 9 3 2 6 3" xfId="53487" xr:uid="{00000000-0005-0000-0000-0000D8B50000}"/>
    <cellStyle name="Normal 9 3 2 7" xfId="22718" xr:uid="{00000000-0005-0000-0000-0000D9B50000}"/>
    <cellStyle name="Normal 9 3 2 8" xfId="41182" xr:uid="{00000000-0005-0000-0000-0000DAB50000}"/>
    <cellStyle name="Normal 9 3 3" xfId="3250" xr:uid="{00000000-0005-0000-0000-0000DBB50000}"/>
    <cellStyle name="Normal 9 3 3 2" xfId="4382" xr:uid="{00000000-0005-0000-0000-0000DCB50000}"/>
    <cellStyle name="Normal 9 3 3 2 2" xfId="6004" xr:uid="{00000000-0005-0000-0000-0000DDB50000}"/>
    <cellStyle name="Normal 9 3 3 2 2 2" xfId="9089" xr:uid="{00000000-0005-0000-0000-0000DEB50000}"/>
    <cellStyle name="Normal 9 3 3 2 2 2 2" xfId="15281" xr:uid="{00000000-0005-0000-0000-0000DFB50000}"/>
    <cellStyle name="Normal 9 3 3 2 2 2 2 2" xfId="34241" xr:uid="{00000000-0005-0000-0000-0000E0B50000}"/>
    <cellStyle name="Normal 9 3 3 2 2 2 2 3" xfId="52705" xr:uid="{00000000-0005-0000-0000-0000E1B50000}"/>
    <cellStyle name="Normal 9 3 3 2 2 2 3" xfId="21433" xr:uid="{00000000-0005-0000-0000-0000E2B50000}"/>
    <cellStyle name="Normal 9 3 3 2 2 2 3 2" xfId="40393" xr:uid="{00000000-0005-0000-0000-0000E3B50000}"/>
    <cellStyle name="Normal 9 3 3 2 2 2 3 3" xfId="58857" xr:uid="{00000000-0005-0000-0000-0000E4B50000}"/>
    <cellStyle name="Normal 9 3 3 2 2 2 4" xfId="28088" xr:uid="{00000000-0005-0000-0000-0000E5B50000}"/>
    <cellStyle name="Normal 9 3 3 2 2 2 5" xfId="46552" xr:uid="{00000000-0005-0000-0000-0000E6B50000}"/>
    <cellStyle name="Normal 9 3 3 2 2 3" xfId="12215" xr:uid="{00000000-0005-0000-0000-0000E7B50000}"/>
    <cellStyle name="Normal 9 3 3 2 2 3 2" xfId="31175" xr:uid="{00000000-0005-0000-0000-0000E8B50000}"/>
    <cellStyle name="Normal 9 3 3 2 2 3 3" xfId="49639" xr:uid="{00000000-0005-0000-0000-0000E9B50000}"/>
    <cellStyle name="Normal 9 3 3 2 2 4" xfId="18367" xr:uid="{00000000-0005-0000-0000-0000EAB50000}"/>
    <cellStyle name="Normal 9 3 3 2 2 4 2" xfId="37327" xr:uid="{00000000-0005-0000-0000-0000EBB50000}"/>
    <cellStyle name="Normal 9 3 3 2 2 4 3" xfId="55791" xr:uid="{00000000-0005-0000-0000-0000ECB50000}"/>
    <cellStyle name="Normal 9 3 3 2 2 5" xfId="25022" xr:uid="{00000000-0005-0000-0000-0000EDB50000}"/>
    <cellStyle name="Normal 9 3 3 2 2 6" xfId="43486" xr:uid="{00000000-0005-0000-0000-0000EEB50000}"/>
    <cellStyle name="Normal 9 3 3 2 3" xfId="7554" xr:uid="{00000000-0005-0000-0000-0000EFB50000}"/>
    <cellStyle name="Normal 9 3 3 2 3 2" xfId="13747" xr:uid="{00000000-0005-0000-0000-0000F0B50000}"/>
    <cellStyle name="Normal 9 3 3 2 3 2 2" xfId="32707" xr:uid="{00000000-0005-0000-0000-0000F1B50000}"/>
    <cellStyle name="Normal 9 3 3 2 3 2 3" xfId="51171" xr:uid="{00000000-0005-0000-0000-0000F2B50000}"/>
    <cellStyle name="Normal 9 3 3 2 3 3" xfId="19899" xr:uid="{00000000-0005-0000-0000-0000F3B50000}"/>
    <cellStyle name="Normal 9 3 3 2 3 3 2" xfId="38859" xr:uid="{00000000-0005-0000-0000-0000F4B50000}"/>
    <cellStyle name="Normal 9 3 3 2 3 3 3" xfId="57323" xr:uid="{00000000-0005-0000-0000-0000F5B50000}"/>
    <cellStyle name="Normal 9 3 3 2 3 4" xfId="26554" xr:uid="{00000000-0005-0000-0000-0000F6B50000}"/>
    <cellStyle name="Normal 9 3 3 2 3 5" xfId="45018" xr:uid="{00000000-0005-0000-0000-0000F7B50000}"/>
    <cellStyle name="Normal 9 3 3 2 4" xfId="10681" xr:uid="{00000000-0005-0000-0000-0000F8B50000}"/>
    <cellStyle name="Normal 9 3 3 2 4 2" xfId="29641" xr:uid="{00000000-0005-0000-0000-0000F9B50000}"/>
    <cellStyle name="Normal 9 3 3 2 4 3" xfId="48105" xr:uid="{00000000-0005-0000-0000-0000FAB50000}"/>
    <cellStyle name="Normal 9 3 3 2 5" xfId="16833" xr:uid="{00000000-0005-0000-0000-0000FBB50000}"/>
    <cellStyle name="Normal 9 3 3 2 5 2" xfId="35793" xr:uid="{00000000-0005-0000-0000-0000FCB50000}"/>
    <cellStyle name="Normal 9 3 3 2 5 3" xfId="54257" xr:uid="{00000000-0005-0000-0000-0000FDB50000}"/>
    <cellStyle name="Normal 9 3 3 2 6" xfId="23488" xr:uid="{00000000-0005-0000-0000-0000FEB50000}"/>
    <cellStyle name="Normal 9 3 3 2 7" xfId="41952" xr:uid="{00000000-0005-0000-0000-0000FFB50000}"/>
    <cellStyle name="Normal 9 3 3 3" xfId="5222" xr:uid="{00000000-0005-0000-0000-000000B60000}"/>
    <cellStyle name="Normal 9 3 3 3 2" xfId="8320" xr:uid="{00000000-0005-0000-0000-000001B60000}"/>
    <cellStyle name="Normal 9 3 3 3 2 2" xfId="14512" xr:uid="{00000000-0005-0000-0000-000002B60000}"/>
    <cellStyle name="Normal 9 3 3 3 2 2 2" xfId="33472" xr:uid="{00000000-0005-0000-0000-000003B60000}"/>
    <cellStyle name="Normal 9 3 3 3 2 2 3" xfId="51936" xr:uid="{00000000-0005-0000-0000-000004B60000}"/>
    <cellStyle name="Normal 9 3 3 3 2 3" xfId="20664" xr:uid="{00000000-0005-0000-0000-000005B60000}"/>
    <cellStyle name="Normal 9 3 3 3 2 3 2" xfId="39624" xr:uid="{00000000-0005-0000-0000-000006B60000}"/>
    <cellStyle name="Normal 9 3 3 3 2 3 3" xfId="58088" xr:uid="{00000000-0005-0000-0000-000007B60000}"/>
    <cellStyle name="Normal 9 3 3 3 2 4" xfId="27319" xr:uid="{00000000-0005-0000-0000-000008B60000}"/>
    <cellStyle name="Normal 9 3 3 3 2 5" xfId="45783" xr:uid="{00000000-0005-0000-0000-000009B60000}"/>
    <cellStyle name="Normal 9 3 3 3 3" xfId="11446" xr:uid="{00000000-0005-0000-0000-00000AB60000}"/>
    <cellStyle name="Normal 9 3 3 3 3 2" xfId="30406" xr:uid="{00000000-0005-0000-0000-00000BB60000}"/>
    <cellStyle name="Normal 9 3 3 3 3 3" xfId="48870" xr:uid="{00000000-0005-0000-0000-00000CB60000}"/>
    <cellStyle name="Normal 9 3 3 3 4" xfId="17598" xr:uid="{00000000-0005-0000-0000-00000DB60000}"/>
    <cellStyle name="Normal 9 3 3 3 4 2" xfId="36558" xr:uid="{00000000-0005-0000-0000-00000EB60000}"/>
    <cellStyle name="Normal 9 3 3 3 4 3" xfId="55022" xr:uid="{00000000-0005-0000-0000-00000FB60000}"/>
    <cellStyle name="Normal 9 3 3 3 5" xfId="24253" xr:uid="{00000000-0005-0000-0000-000010B60000}"/>
    <cellStyle name="Normal 9 3 3 3 6" xfId="42717" xr:uid="{00000000-0005-0000-0000-000011B60000}"/>
    <cellStyle name="Normal 9 3 3 4" xfId="6785" xr:uid="{00000000-0005-0000-0000-000012B60000}"/>
    <cellStyle name="Normal 9 3 3 4 2" xfId="12978" xr:uid="{00000000-0005-0000-0000-000013B60000}"/>
    <cellStyle name="Normal 9 3 3 4 2 2" xfId="31938" xr:uid="{00000000-0005-0000-0000-000014B60000}"/>
    <cellStyle name="Normal 9 3 3 4 2 3" xfId="50402" xr:uid="{00000000-0005-0000-0000-000015B60000}"/>
    <cellStyle name="Normal 9 3 3 4 3" xfId="19130" xr:uid="{00000000-0005-0000-0000-000016B60000}"/>
    <cellStyle name="Normal 9 3 3 4 3 2" xfId="38090" xr:uid="{00000000-0005-0000-0000-000017B60000}"/>
    <cellStyle name="Normal 9 3 3 4 3 3" xfId="56554" xr:uid="{00000000-0005-0000-0000-000018B60000}"/>
    <cellStyle name="Normal 9 3 3 4 4" xfId="25785" xr:uid="{00000000-0005-0000-0000-000019B60000}"/>
    <cellStyle name="Normal 9 3 3 4 5" xfId="44249" xr:uid="{00000000-0005-0000-0000-00001AB60000}"/>
    <cellStyle name="Normal 9 3 3 5" xfId="9912" xr:uid="{00000000-0005-0000-0000-00001BB60000}"/>
    <cellStyle name="Normal 9 3 3 5 2" xfId="28872" xr:uid="{00000000-0005-0000-0000-00001CB60000}"/>
    <cellStyle name="Normal 9 3 3 5 3" xfId="47336" xr:uid="{00000000-0005-0000-0000-00001DB60000}"/>
    <cellStyle name="Normal 9 3 3 6" xfId="16064" xr:uid="{00000000-0005-0000-0000-00001EB60000}"/>
    <cellStyle name="Normal 9 3 3 6 2" xfId="35024" xr:uid="{00000000-0005-0000-0000-00001FB60000}"/>
    <cellStyle name="Normal 9 3 3 6 3" xfId="53488" xr:uid="{00000000-0005-0000-0000-000020B60000}"/>
    <cellStyle name="Normal 9 3 3 7" xfId="22719" xr:uid="{00000000-0005-0000-0000-000021B60000}"/>
    <cellStyle name="Normal 9 3 3 8" xfId="41183" xr:uid="{00000000-0005-0000-0000-000022B60000}"/>
    <cellStyle name="Normal 9 3 4" xfId="3251" xr:uid="{00000000-0005-0000-0000-000023B60000}"/>
    <cellStyle name="Normal 9 3 4 2" xfId="4383" xr:uid="{00000000-0005-0000-0000-000024B60000}"/>
    <cellStyle name="Normal 9 3 4 2 2" xfId="6005" xr:uid="{00000000-0005-0000-0000-000025B60000}"/>
    <cellStyle name="Normal 9 3 4 2 2 2" xfId="9090" xr:uid="{00000000-0005-0000-0000-000026B60000}"/>
    <cellStyle name="Normal 9 3 4 2 2 2 2" xfId="15282" xr:uid="{00000000-0005-0000-0000-000027B60000}"/>
    <cellStyle name="Normal 9 3 4 2 2 2 2 2" xfId="34242" xr:uid="{00000000-0005-0000-0000-000028B60000}"/>
    <cellStyle name="Normal 9 3 4 2 2 2 2 3" xfId="52706" xr:uid="{00000000-0005-0000-0000-000029B60000}"/>
    <cellStyle name="Normal 9 3 4 2 2 2 3" xfId="21434" xr:uid="{00000000-0005-0000-0000-00002AB60000}"/>
    <cellStyle name="Normal 9 3 4 2 2 2 3 2" xfId="40394" xr:uid="{00000000-0005-0000-0000-00002BB60000}"/>
    <cellStyle name="Normal 9 3 4 2 2 2 3 3" xfId="58858" xr:uid="{00000000-0005-0000-0000-00002CB60000}"/>
    <cellStyle name="Normal 9 3 4 2 2 2 4" xfId="28089" xr:uid="{00000000-0005-0000-0000-00002DB60000}"/>
    <cellStyle name="Normal 9 3 4 2 2 2 5" xfId="46553" xr:uid="{00000000-0005-0000-0000-00002EB60000}"/>
    <cellStyle name="Normal 9 3 4 2 2 3" xfId="12216" xr:uid="{00000000-0005-0000-0000-00002FB60000}"/>
    <cellStyle name="Normal 9 3 4 2 2 3 2" xfId="31176" xr:uid="{00000000-0005-0000-0000-000030B60000}"/>
    <cellStyle name="Normal 9 3 4 2 2 3 3" xfId="49640" xr:uid="{00000000-0005-0000-0000-000031B60000}"/>
    <cellStyle name="Normal 9 3 4 2 2 4" xfId="18368" xr:uid="{00000000-0005-0000-0000-000032B60000}"/>
    <cellStyle name="Normal 9 3 4 2 2 4 2" xfId="37328" xr:uid="{00000000-0005-0000-0000-000033B60000}"/>
    <cellStyle name="Normal 9 3 4 2 2 4 3" xfId="55792" xr:uid="{00000000-0005-0000-0000-000034B60000}"/>
    <cellStyle name="Normal 9 3 4 2 2 5" xfId="25023" xr:uid="{00000000-0005-0000-0000-000035B60000}"/>
    <cellStyle name="Normal 9 3 4 2 2 6" xfId="43487" xr:uid="{00000000-0005-0000-0000-000036B60000}"/>
    <cellStyle name="Normal 9 3 4 2 3" xfId="7555" xr:uid="{00000000-0005-0000-0000-000037B60000}"/>
    <cellStyle name="Normal 9 3 4 2 3 2" xfId="13748" xr:uid="{00000000-0005-0000-0000-000038B60000}"/>
    <cellStyle name="Normal 9 3 4 2 3 2 2" xfId="32708" xr:uid="{00000000-0005-0000-0000-000039B60000}"/>
    <cellStyle name="Normal 9 3 4 2 3 2 3" xfId="51172" xr:uid="{00000000-0005-0000-0000-00003AB60000}"/>
    <cellStyle name="Normal 9 3 4 2 3 3" xfId="19900" xr:uid="{00000000-0005-0000-0000-00003BB60000}"/>
    <cellStyle name="Normal 9 3 4 2 3 3 2" xfId="38860" xr:uid="{00000000-0005-0000-0000-00003CB60000}"/>
    <cellStyle name="Normal 9 3 4 2 3 3 3" xfId="57324" xr:uid="{00000000-0005-0000-0000-00003DB60000}"/>
    <cellStyle name="Normal 9 3 4 2 3 4" xfId="26555" xr:uid="{00000000-0005-0000-0000-00003EB60000}"/>
    <cellStyle name="Normal 9 3 4 2 3 5" xfId="45019" xr:uid="{00000000-0005-0000-0000-00003FB60000}"/>
    <cellStyle name="Normal 9 3 4 2 4" xfId="10682" xr:uid="{00000000-0005-0000-0000-000040B60000}"/>
    <cellStyle name="Normal 9 3 4 2 4 2" xfId="29642" xr:uid="{00000000-0005-0000-0000-000041B60000}"/>
    <cellStyle name="Normal 9 3 4 2 4 3" xfId="48106" xr:uid="{00000000-0005-0000-0000-000042B60000}"/>
    <cellStyle name="Normal 9 3 4 2 5" xfId="16834" xr:uid="{00000000-0005-0000-0000-000043B60000}"/>
    <cellStyle name="Normal 9 3 4 2 5 2" xfId="35794" xr:uid="{00000000-0005-0000-0000-000044B60000}"/>
    <cellStyle name="Normal 9 3 4 2 5 3" xfId="54258" xr:uid="{00000000-0005-0000-0000-000045B60000}"/>
    <cellStyle name="Normal 9 3 4 2 6" xfId="23489" xr:uid="{00000000-0005-0000-0000-000046B60000}"/>
    <cellStyle name="Normal 9 3 4 2 7" xfId="41953" xr:uid="{00000000-0005-0000-0000-000047B60000}"/>
    <cellStyle name="Normal 9 3 4 3" xfId="5223" xr:uid="{00000000-0005-0000-0000-000048B60000}"/>
    <cellStyle name="Normal 9 3 4 3 2" xfId="8321" xr:uid="{00000000-0005-0000-0000-000049B60000}"/>
    <cellStyle name="Normal 9 3 4 3 2 2" xfId="14513" xr:uid="{00000000-0005-0000-0000-00004AB60000}"/>
    <cellStyle name="Normal 9 3 4 3 2 2 2" xfId="33473" xr:uid="{00000000-0005-0000-0000-00004BB60000}"/>
    <cellStyle name="Normal 9 3 4 3 2 2 3" xfId="51937" xr:uid="{00000000-0005-0000-0000-00004CB60000}"/>
    <cellStyle name="Normal 9 3 4 3 2 3" xfId="20665" xr:uid="{00000000-0005-0000-0000-00004DB60000}"/>
    <cellStyle name="Normal 9 3 4 3 2 3 2" xfId="39625" xr:uid="{00000000-0005-0000-0000-00004EB60000}"/>
    <cellStyle name="Normal 9 3 4 3 2 3 3" xfId="58089" xr:uid="{00000000-0005-0000-0000-00004FB60000}"/>
    <cellStyle name="Normal 9 3 4 3 2 4" xfId="27320" xr:uid="{00000000-0005-0000-0000-000050B60000}"/>
    <cellStyle name="Normal 9 3 4 3 2 5" xfId="45784" xr:uid="{00000000-0005-0000-0000-000051B60000}"/>
    <cellStyle name="Normal 9 3 4 3 3" xfId="11447" xr:uid="{00000000-0005-0000-0000-000052B60000}"/>
    <cellStyle name="Normal 9 3 4 3 3 2" xfId="30407" xr:uid="{00000000-0005-0000-0000-000053B60000}"/>
    <cellStyle name="Normal 9 3 4 3 3 3" xfId="48871" xr:uid="{00000000-0005-0000-0000-000054B60000}"/>
    <cellStyle name="Normal 9 3 4 3 4" xfId="17599" xr:uid="{00000000-0005-0000-0000-000055B60000}"/>
    <cellStyle name="Normal 9 3 4 3 4 2" xfId="36559" xr:uid="{00000000-0005-0000-0000-000056B60000}"/>
    <cellStyle name="Normal 9 3 4 3 4 3" xfId="55023" xr:uid="{00000000-0005-0000-0000-000057B60000}"/>
    <cellStyle name="Normal 9 3 4 3 5" xfId="24254" xr:uid="{00000000-0005-0000-0000-000058B60000}"/>
    <cellStyle name="Normal 9 3 4 3 6" xfId="42718" xr:uid="{00000000-0005-0000-0000-000059B60000}"/>
    <cellStyle name="Normal 9 3 4 4" xfId="6786" xr:uid="{00000000-0005-0000-0000-00005AB60000}"/>
    <cellStyle name="Normal 9 3 4 4 2" xfId="12979" xr:uid="{00000000-0005-0000-0000-00005BB60000}"/>
    <cellStyle name="Normal 9 3 4 4 2 2" xfId="31939" xr:uid="{00000000-0005-0000-0000-00005CB60000}"/>
    <cellStyle name="Normal 9 3 4 4 2 3" xfId="50403" xr:uid="{00000000-0005-0000-0000-00005DB60000}"/>
    <cellStyle name="Normal 9 3 4 4 3" xfId="19131" xr:uid="{00000000-0005-0000-0000-00005EB60000}"/>
    <cellStyle name="Normal 9 3 4 4 3 2" xfId="38091" xr:uid="{00000000-0005-0000-0000-00005FB60000}"/>
    <cellStyle name="Normal 9 3 4 4 3 3" xfId="56555" xr:uid="{00000000-0005-0000-0000-000060B60000}"/>
    <cellStyle name="Normal 9 3 4 4 4" xfId="25786" xr:uid="{00000000-0005-0000-0000-000061B60000}"/>
    <cellStyle name="Normal 9 3 4 4 5" xfId="44250" xr:uid="{00000000-0005-0000-0000-000062B60000}"/>
    <cellStyle name="Normal 9 3 4 5" xfId="9913" xr:uid="{00000000-0005-0000-0000-000063B60000}"/>
    <cellStyle name="Normal 9 3 4 5 2" xfId="28873" xr:uid="{00000000-0005-0000-0000-000064B60000}"/>
    <cellStyle name="Normal 9 3 4 5 3" xfId="47337" xr:uid="{00000000-0005-0000-0000-000065B60000}"/>
    <cellStyle name="Normal 9 3 4 6" xfId="16065" xr:uid="{00000000-0005-0000-0000-000066B60000}"/>
    <cellStyle name="Normal 9 3 4 6 2" xfId="35025" xr:uid="{00000000-0005-0000-0000-000067B60000}"/>
    <cellStyle name="Normal 9 3 4 6 3" xfId="53489" xr:uid="{00000000-0005-0000-0000-000068B60000}"/>
    <cellStyle name="Normal 9 3 4 7" xfId="22720" xr:uid="{00000000-0005-0000-0000-000069B60000}"/>
    <cellStyle name="Normal 9 3 4 8" xfId="41184" xr:uid="{00000000-0005-0000-0000-00006AB60000}"/>
    <cellStyle name="Normal 9 3 5" xfId="3252" xr:uid="{00000000-0005-0000-0000-00006BB60000}"/>
    <cellStyle name="Normal 9 3 5 2" xfId="4384" xr:uid="{00000000-0005-0000-0000-00006CB60000}"/>
    <cellStyle name="Normal 9 3 5 2 2" xfId="6006" xr:uid="{00000000-0005-0000-0000-00006DB60000}"/>
    <cellStyle name="Normal 9 3 5 2 2 2" xfId="9091" xr:uid="{00000000-0005-0000-0000-00006EB60000}"/>
    <cellStyle name="Normal 9 3 5 2 2 2 2" xfId="15283" xr:uid="{00000000-0005-0000-0000-00006FB60000}"/>
    <cellStyle name="Normal 9 3 5 2 2 2 2 2" xfId="34243" xr:uid="{00000000-0005-0000-0000-000070B60000}"/>
    <cellStyle name="Normal 9 3 5 2 2 2 2 3" xfId="52707" xr:uid="{00000000-0005-0000-0000-000071B60000}"/>
    <cellStyle name="Normal 9 3 5 2 2 2 3" xfId="21435" xr:uid="{00000000-0005-0000-0000-000072B60000}"/>
    <cellStyle name="Normal 9 3 5 2 2 2 3 2" xfId="40395" xr:uid="{00000000-0005-0000-0000-000073B60000}"/>
    <cellStyle name="Normal 9 3 5 2 2 2 3 3" xfId="58859" xr:uid="{00000000-0005-0000-0000-000074B60000}"/>
    <cellStyle name="Normal 9 3 5 2 2 2 4" xfId="28090" xr:uid="{00000000-0005-0000-0000-000075B60000}"/>
    <cellStyle name="Normal 9 3 5 2 2 2 5" xfId="46554" xr:uid="{00000000-0005-0000-0000-000076B60000}"/>
    <cellStyle name="Normal 9 3 5 2 2 3" xfId="12217" xr:uid="{00000000-0005-0000-0000-000077B60000}"/>
    <cellStyle name="Normal 9 3 5 2 2 3 2" xfId="31177" xr:uid="{00000000-0005-0000-0000-000078B60000}"/>
    <cellStyle name="Normal 9 3 5 2 2 3 3" xfId="49641" xr:uid="{00000000-0005-0000-0000-000079B60000}"/>
    <cellStyle name="Normal 9 3 5 2 2 4" xfId="18369" xr:uid="{00000000-0005-0000-0000-00007AB60000}"/>
    <cellStyle name="Normal 9 3 5 2 2 4 2" xfId="37329" xr:uid="{00000000-0005-0000-0000-00007BB60000}"/>
    <cellStyle name="Normal 9 3 5 2 2 4 3" xfId="55793" xr:uid="{00000000-0005-0000-0000-00007CB60000}"/>
    <cellStyle name="Normal 9 3 5 2 2 5" xfId="25024" xr:uid="{00000000-0005-0000-0000-00007DB60000}"/>
    <cellStyle name="Normal 9 3 5 2 2 6" xfId="43488" xr:uid="{00000000-0005-0000-0000-00007EB60000}"/>
    <cellStyle name="Normal 9 3 5 2 3" xfId="7556" xr:uid="{00000000-0005-0000-0000-00007FB60000}"/>
    <cellStyle name="Normal 9 3 5 2 3 2" xfId="13749" xr:uid="{00000000-0005-0000-0000-000080B60000}"/>
    <cellStyle name="Normal 9 3 5 2 3 2 2" xfId="32709" xr:uid="{00000000-0005-0000-0000-000081B60000}"/>
    <cellStyle name="Normal 9 3 5 2 3 2 3" xfId="51173" xr:uid="{00000000-0005-0000-0000-000082B60000}"/>
    <cellStyle name="Normal 9 3 5 2 3 3" xfId="19901" xr:uid="{00000000-0005-0000-0000-000083B60000}"/>
    <cellStyle name="Normal 9 3 5 2 3 3 2" xfId="38861" xr:uid="{00000000-0005-0000-0000-000084B60000}"/>
    <cellStyle name="Normal 9 3 5 2 3 3 3" xfId="57325" xr:uid="{00000000-0005-0000-0000-000085B60000}"/>
    <cellStyle name="Normal 9 3 5 2 3 4" xfId="26556" xr:uid="{00000000-0005-0000-0000-000086B60000}"/>
    <cellStyle name="Normal 9 3 5 2 3 5" xfId="45020" xr:uid="{00000000-0005-0000-0000-000087B60000}"/>
    <cellStyle name="Normal 9 3 5 2 4" xfId="10683" xr:uid="{00000000-0005-0000-0000-000088B60000}"/>
    <cellStyle name="Normal 9 3 5 2 4 2" xfId="29643" xr:uid="{00000000-0005-0000-0000-000089B60000}"/>
    <cellStyle name="Normal 9 3 5 2 4 3" xfId="48107" xr:uid="{00000000-0005-0000-0000-00008AB60000}"/>
    <cellStyle name="Normal 9 3 5 2 5" xfId="16835" xr:uid="{00000000-0005-0000-0000-00008BB60000}"/>
    <cellStyle name="Normal 9 3 5 2 5 2" xfId="35795" xr:uid="{00000000-0005-0000-0000-00008CB60000}"/>
    <cellStyle name="Normal 9 3 5 2 5 3" xfId="54259" xr:uid="{00000000-0005-0000-0000-00008DB60000}"/>
    <cellStyle name="Normal 9 3 5 2 6" xfId="23490" xr:uid="{00000000-0005-0000-0000-00008EB60000}"/>
    <cellStyle name="Normal 9 3 5 2 7" xfId="41954" xr:uid="{00000000-0005-0000-0000-00008FB60000}"/>
    <cellStyle name="Normal 9 3 5 3" xfId="5224" xr:uid="{00000000-0005-0000-0000-000090B60000}"/>
    <cellStyle name="Normal 9 3 5 3 2" xfId="8322" xr:uid="{00000000-0005-0000-0000-000091B60000}"/>
    <cellStyle name="Normal 9 3 5 3 2 2" xfId="14514" xr:uid="{00000000-0005-0000-0000-000092B60000}"/>
    <cellStyle name="Normal 9 3 5 3 2 2 2" xfId="33474" xr:uid="{00000000-0005-0000-0000-000093B60000}"/>
    <cellStyle name="Normal 9 3 5 3 2 2 3" xfId="51938" xr:uid="{00000000-0005-0000-0000-000094B60000}"/>
    <cellStyle name="Normal 9 3 5 3 2 3" xfId="20666" xr:uid="{00000000-0005-0000-0000-000095B60000}"/>
    <cellStyle name="Normal 9 3 5 3 2 3 2" xfId="39626" xr:uid="{00000000-0005-0000-0000-000096B60000}"/>
    <cellStyle name="Normal 9 3 5 3 2 3 3" xfId="58090" xr:uid="{00000000-0005-0000-0000-000097B60000}"/>
    <cellStyle name="Normal 9 3 5 3 2 4" xfId="27321" xr:uid="{00000000-0005-0000-0000-000098B60000}"/>
    <cellStyle name="Normal 9 3 5 3 2 5" xfId="45785" xr:uid="{00000000-0005-0000-0000-000099B60000}"/>
    <cellStyle name="Normal 9 3 5 3 3" xfId="11448" xr:uid="{00000000-0005-0000-0000-00009AB60000}"/>
    <cellStyle name="Normal 9 3 5 3 3 2" xfId="30408" xr:uid="{00000000-0005-0000-0000-00009BB60000}"/>
    <cellStyle name="Normal 9 3 5 3 3 3" xfId="48872" xr:uid="{00000000-0005-0000-0000-00009CB60000}"/>
    <cellStyle name="Normal 9 3 5 3 4" xfId="17600" xr:uid="{00000000-0005-0000-0000-00009DB60000}"/>
    <cellStyle name="Normal 9 3 5 3 4 2" xfId="36560" xr:uid="{00000000-0005-0000-0000-00009EB60000}"/>
    <cellStyle name="Normal 9 3 5 3 4 3" xfId="55024" xr:uid="{00000000-0005-0000-0000-00009FB60000}"/>
    <cellStyle name="Normal 9 3 5 3 5" xfId="24255" xr:uid="{00000000-0005-0000-0000-0000A0B60000}"/>
    <cellStyle name="Normal 9 3 5 3 6" xfId="42719" xr:uid="{00000000-0005-0000-0000-0000A1B60000}"/>
    <cellStyle name="Normal 9 3 5 4" xfId="6787" xr:uid="{00000000-0005-0000-0000-0000A2B60000}"/>
    <cellStyle name="Normal 9 3 5 4 2" xfId="12980" xr:uid="{00000000-0005-0000-0000-0000A3B60000}"/>
    <cellStyle name="Normal 9 3 5 4 2 2" xfId="31940" xr:uid="{00000000-0005-0000-0000-0000A4B60000}"/>
    <cellStyle name="Normal 9 3 5 4 2 3" xfId="50404" xr:uid="{00000000-0005-0000-0000-0000A5B60000}"/>
    <cellStyle name="Normal 9 3 5 4 3" xfId="19132" xr:uid="{00000000-0005-0000-0000-0000A6B60000}"/>
    <cellStyle name="Normal 9 3 5 4 3 2" xfId="38092" xr:uid="{00000000-0005-0000-0000-0000A7B60000}"/>
    <cellStyle name="Normal 9 3 5 4 3 3" xfId="56556" xr:uid="{00000000-0005-0000-0000-0000A8B60000}"/>
    <cellStyle name="Normal 9 3 5 4 4" xfId="25787" xr:uid="{00000000-0005-0000-0000-0000A9B60000}"/>
    <cellStyle name="Normal 9 3 5 4 5" xfId="44251" xr:uid="{00000000-0005-0000-0000-0000AAB60000}"/>
    <cellStyle name="Normal 9 3 5 5" xfId="9914" xr:uid="{00000000-0005-0000-0000-0000ABB60000}"/>
    <cellStyle name="Normal 9 3 5 5 2" xfId="28874" xr:uid="{00000000-0005-0000-0000-0000ACB60000}"/>
    <cellStyle name="Normal 9 3 5 5 3" xfId="47338" xr:uid="{00000000-0005-0000-0000-0000ADB60000}"/>
    <cellStyle name="Normal 9 3 5 6" xfId="16066" xr:uid="{00000000-0005-0000-0000-0000AEB60000}"/>
    <cellStyle name="Normal 9 3 5 6 2" xfId="35026" xr:uid="{00000000-0005-0000-0000-0000AFB60000}"/>
    <cellStyle name="Normal 9 3 5 6 3" xfId="53490" xr:uid="{00000000-0005-0000-0000-0000B0B60000}"/>
    <cellStyle name="Normal 9 3 5 7" xfId="22721" xr:uid="{00000000-0005-0000-0000-0000B1B60000}"/>
    <cellStyle name="Normal 9 3 5 8" xfId="41185" xr:uid="{00000000-0005-0000-0000-0000B2B60000}"/>
    <cellStyle name="Normal 9 3 6" xfId="4380" xr:uid="{00000000-0005-0000-0000-0000B3B60000}"/>
    <cellStyle name="Normal 9 3 6 2" xfId="6002" xr:uid="{00000000-0005-0000-0000-0000B4B60000}"/>
    <cellStyle name="Normal 9 3 6 2 2" xfId="9087" xr:uid="{00000000-0005-0000-0000-0000B5B60000}"/>
    <cellStyle name="Normal 9 3 6 2 2 2" xfId="15279" xr:uid="{00000000-0005-0000-0000-0000B6B60000}"/>
    <cellStyle name="Normal 9 3 6 2 2 2 2" xfId="34239" xr:uid="{00000000-0005-0000-0000-0000B7B60000}"/>
    <cellStyle name="Normal 9 3 6 2 2 2 3" xfId="52703" xr:uid="{00000000-0005-0000-0000-0000B8B60000}"/>
    <cellStyle name="Normal 9 3 6 2 2 3" xfId="21431" xr:uid="{00000000-0005-0000-0000-0000B9B60000}"/>
    <cellStyle name="Normal 9 3 6 2 2 3 2" xfId="40391" xr:uid="{00000000-0005-0000-0000-0000BAB60000}"/>
    <cellStyle name="Normal 9 3 6 2 2 3 3" xfId="58855" xr:uid="{00000000-0005-0000-0000-0000BBB60000}"/>
    <cellStyle name="Normal 9 3 6 2 2 4" xfId="28086" xr:uid="{00000000-0005-0000-0000-0000BCB60000}"/>
    <cellStyle name="Normal 9 3 6 2 2 5" xfId="46550" xr:uid="{00000000-0005-0000-0000-0000BDB60000}"/>
    <cellStyle name="Normal 9 3 6 2 3" xfId="12213" xr:uid="{00000000-0005-0000-0000-0000BEB60000}"/>
    <cellStyle name="Normal 9 3 6 2 3 2" xfId="31173" xr:uid="{00000000-0005-0000-0000-0000BFB60000}"/>
    <cellStyle name="Normal 9 3 6 2 3 3" xfId="49637" xr:uid="{00000000-0005-0000-0000-0000C0B60000}"/>
    <cellStyle name="Normal 9 3 6 2 4" xfId="18365" xr:uid="{00000000-0005-0000-0000-0000C1B60000}"/>
    <cellStyle name="Normal 9 3 6 2 4 2" xfId="37325" xr:uid="{00000000-0005-0000-0000-0000C2B60000}"/>
    <cellStyle name="Normal 9 3 6 2 4 3" xfId="55789" xr:uid="{00000000-0005-0000-0000-0000C3B60000}"/>
    <cellStyle name="Normal 9 3 6 2 5" xfId="25020" xr:uid="{00000000-0005-0000-0000-0000C4B60000}"/>
    <cellStyle name="Normal 9 3 6 2 6" xfId="43484" xr:uid="{00000000-0005-0000-0000-0000C5B60000}"/>
    <cellStyle name="Normal 9 3 6 3" xfId="7552" xr:uid="{00000000-0005-0000-0000-0000C6B60000}"/>
    <cellStyle name="Normal 9 3 6 3 2" xfId="13745" xr:uid="{00000000-0005-0000-0000-0000C7B60000}"/>
    <cellStyle name="Normal 9 3 6 3 2 2" xfId="32705" xr:uid="{00000000-0005-0000-0000-0000C8B60000}"/>
    <cellStyle name="Normal 9 3 6 3 2 3" xfId="51169" xr:uid="{00000000-0005-0000-0000-0000C9B60000}"/>
    <cellStyle name="Normal 9 3 6 3 3" xfId="19897" xr:uid="{00000000-0005-0000-0000-0000CAB60000}"/>
    <cellStyle name="Normal 9 3 6 3 3 2" xfId="38857" xr:uid="{00000000-0005-0000-0000-0000CBB60000}"/>
    <cellStyle name="Normal 9 3 6 3 3 3" xfId="57321" xr:uid="{00000000-0005-0000-0000-0000CCB60000}"/>
    <cellStyle name="Normal 9 3 6 3 4" xfId="26552" xr:uid="{00000000-0005-0000-0000-0000CDB60000}"/>
    <cellStyle name="Normal 9 3 6 3 5" xfId="45016" xr:uid="{00000000-0005-0000-0000-0000CEB60000}"/>
    <cellStyle name="Normal 9 3 6 4" xfId="10679" xr:uid="{00000000-0005-0000-0000-0000CFB60000}"/>
    <cellStyle name="Normal 9 3 6 4 2" xfId="29639" xr:uid="{00000000-0005-0000-0000-0000D0B60000}"/>
    <cellStyle name="Normal 9 3 6 4 3" xfId="48103" xr:uid="{00000000-0005-0000-0000-0000D1B60000}"/>
    <cellStyle name="Normal 9 3 6 5" xfId="16831" xr:uid="{00000000-0005-0000-0000-0000D2B60000}"/>
    <cellStyle name="Normal 9 3 6 5 2" xfId="35791" xr:uid="{00000000-0005-0000-0000-0000D3B60000}"/>
    <cellStyle name="Normal 9 3 6 5 3" xfId="54255" xr:uid="{00000000-0005-0000-0000-0000D4B60000}"/>
    <cellStyle name="Normal 9 3 6 6" xfId="23486" xr:uid="{00000000-0005-0000-0000-0000D5B60000}"/>
    <cellStyle name="Normal 9 3 6 7" xfId="41950" xr:uid="{00000000-0005-0000-0000-0000D6B60000}"/>
    <cellStyle name="Normal 9 3 7" xfId="5220" xr:uid="{00000000-0005-0000-0000-0000D7B60000}"/>
    <cellStyle name="Normal 9 3 7 2" xfId="8318" xr:uid="{00000000-0005-0000-0000-0000D8B60000}"/>
    <cellStyle name="Normal 9 3 7 2 2" xfId="14510" xr:uid="{00000000-0005-0000-0000-0000D9B60000}"/>
    <cellStyle name="Normal 9 3 7 2 2 2" xfId="33470" xr:uid="{00000000-0005-0000-0000-0000DAB60000}"/>
    <cellStyle name="Normal 9 3 7 2 2 3" xfId="51934" xr:uid="{00000000-0005-0000-0000-0000DBB60000}"/>
    <cellStyle name="Normal 9 3 7 2 3" xfId="20662" xr:uid="{00000000-0005-0000-0000-0000DCB60000}"/>
    <cellStyle name="Normal 9 3 7 2 3 2" xfId="39622" xr:uid="{00000000-0005-0000-0000-0000DDB60000}"/>
    <cellStyle name="Normal 9 3 7 2 3 3" xfId="58086" xr:uid="{00000000-0005-0000-0000-0000DEB60000}"/>
    <cellStyle name="Normal 9 3 7 2 4" xfId="27317" xr:uid="{00000000-0005-0000-0000-0000DFB60000}"/>
    <cellStyle name="Normal 9 3 7 2 5" xfId="45781" xr:uid="{00000000-0005-0000-0000-0000E0B60000}"/>
    <cellStyle name="Normal 9 3 7 3" xfId="11444" xr:uid="{00000000-0005-0000-0000-0000E1B60000}"/>
    <cellStyle name="Normal 9 3 7 3 2" xfId="30404" xr:uid="{00000000-0005-0000-0000-0000E2B60000}"/>
    <cellStyle name="Normal 9 3 7 3 3" xfId="48868" xr:uid="{00000000-0005-0000-0000-0000E3B60000}"/>
    <cellStyle name="Normal 9 3 7 4" xfId="17596" xr:uid="{00000000-0005-0000-0000-0000E4B60000}"/>
    <cellStyle name="Normal 9 3 7 4 2" xfId="36556" xr:uid="{00000000-0005-0000-0000-0000E5B60000}"/>
    <cellStyle name="Normal 9 3 7 4 3" xfId="55020" xr:uid="{00000000-0005-0000-0000-0000E6B60000}"/>
    <cellStyle name="Normal 9 3 7 5" xfId="24251" xr:uid="{00000000-0005-0000-0000-0000E7B60000}"/>
    <cellStyle name="Normal 9 3 7 6" xfId="42715" xr:uid="{00000000-0005-0000-0000-0000E8B60000}"/>
    <cellStyle name="Normal 9 3 8" xfId="6783" xr:uid="{00000000-0005-0000-0000-0000E9B60000}"/>
    <cellStyle name="Normal 9 3 8 2" xfId="12976" xr:uid="{00000000-0005-0000-0000-0000EAB60000}"/>
    <cellStyle name="Normal 9 3 8 2 2" xfId="31936" xr:uid="{00000000-0005-0000-0000-0000EBB60000}"/>
    <cellStyle name="Normal 9 3 8 2 3" xfId="50400" xr:uid="{00000000-0005-0000-0000-0000ECB60000}"/>
    <cellStyle name="Normal 9 3 8 3" xfId="19128" xr:uid="{00000000-0005-0000-0000-0000EDB60000}"/>
    <cellStyle name="Normal 9 3 8 3 2" xfId="38088" xr:uid="{00000000-0005-0000-0000-0000EEB60000}"/>
    <cellStyle name="Normal 9 3 8 3 3" xfId="56552" xr:uid="{00000000-0005-0000-0000-0000EFB60000}"/>
    <cellStyle name="Normal 9 3 8 4" xfId="25783" xr:uid="{00000000-0005-0000-0000-0000F0B60000}"/>
    <cellStyle name="Normal 9 3 8 5" xfId="44247" xr:uid="{00000000-0005-0000-0000-0000F1B60000}"/>
    <cellStyle name="Normal 9 3 9" xfId="9910" xr:uid="{00000000-0005-0000-0000-0000F2B60000}"/>
    <cellStyle name="Normal 9 3 9 2" xfId="28870" xr:uid="{00000000-0005-0000-0000-0000F3B60000}"/>
    <cellStyle name="Normal 9 3 9 3" xfId="47334" xr:uid="{00000000-0005-0000-0000-0000F4B60000}"/>
    <cellStyle name="Normal 9 4" xfId="129" xr:uid="{00000000-0005-0000-0000-0000F5B60000}"/>
    <cellStyle name="Normal 9 4 2" xfId="341" xr:uid="{00000000-0005-0000-0000-0000F6B60000}"/>
    <cellStyle name="Normal 9 4 2 2" xfId="6007" xr:uid="{00000000-0005-0000-0000-0000F7B60000}"/>
    <cellStyle name="Normal 9 4 2 2 2" xfId="9092" xr:uid="{00000000-0005-0000-0000-0000F8B60000}"/>
    <cellStyle name="Normal 9 4 2 2 2 2" xfId="15284" xr:uid="{00000000-0005-0000-0000-0000F9B60000}"/>
    <cellStyle name="Normal 9 4 2 2 2 2 2" xfId="34244" xr:uid="{00000000-0005-0000-0000-0000FAB60000}"/>
    <cellStyle name="Normal 9 4 2 2 2 2 3" xfId="52708" xr:uid="{00000000-0005-0000-0000-0000FBB60000}"/>
    <cellStyle name="Normal 9 4 2 2 2 3" xfId="21436" xr:uid="{00000000-0005-0000-0000-0000FCB60000}"/>
    <cellStyle name="Normal 9 4 2 2 2 3 2" xfId="40396" xr:uid="{00000000-0005-0000-0000-0000FDB60000}"/>
    <cellStyle name="Normal 9 4 2 2 2 3 3" xfId="58860" xr:uid="{00000000-0005-0000-0000-0000FEB60000}"/>
    <cellStyle name="Normal 9 4 2 2 2 4" xfId="28091" xr:uid="{00000000-0005-0000-0000-0000FFB60000}"/>
    <cellStyle name="Normal 9 4 2 2 2 5" xfId="46555" xr:uid="{00000000-0005-0000-0000-000000B70000}"/>
    <cellStyle name="Normal 9 4 2 2 3" xfId="12218" xr:uid="{00000000-0005-0000-0000-000001B70000}"/>
    <cellStyle name="Normal 9 4 2 2 3 2" xfId="31178" xr:uid="{00000000-0005-0000-0000-000002B70000}"/>
    <cellStyle name="Normal 9 4 2 2 3 3" xfId="49642" xr:uid="{00000000-0005-0000-0000-000003B70000}"/>
    <cellStyle name="Normal 9 4 2 2 4" xfId="18370" xr:uid="{00000000-0005-0000-0000-000004B70000}"/>
    <cellStyle name="Normal 9 4 2 2 4 2" xfId="37330" xr:uid="{00000000-0005-0000-0000-000005B70000}"/>
    <cellStyle name="Normal 9 4 2 2 4 3" xfId="55794" xr:uid="{00000000-0005-0000-0000-000006B70000}"/>
    <cellStyle name="Normal 9 4 2 2 5" xfId="25025" xr:uid="{00000000-0005-0000-0000-000007B70000}"/>
    <cellStyle name="Normal 9 4 2 2 6" xfId="43489" xr:uid="{00000000-0005-0000-0000-000008B70000}"/>
    <cellStyle name="Normal 9 4 2 3" xfId="7557" xr:uid="{00000000-0005-0000-0000-000009B70000}"/>
    <cellStyle name="Normal 9 4 2 3 2" xfId="13750" xr:uid="{00000000-0005-0000-0000-00000AB70000}"/>
    <cellStyle name="Normal 9 4 2 3 2 2" xfId="32710" xr:uid="{00000000-0005-0000-0000-00000BB70000}"/>
    <cellStyle name="Normal 9 4 2 3 2 3" xfId="51174" xr:uid="{00000000-0005-0000-0000-00000CB70000}"/>
    <cellStyle name="Normal 9 4 2 3 3" xfId="19902" xr:uid="{00000000-0005-0000-0000-00000DB70000}"/>
    <cellStyle name="Normal 9 4 2 3 3 2" xfId="38862" xr:uid="{00000000-0005-0000-0000-00000EB70000}"/>
    <cellStyle name="Normal 9 4 2 3 3 3" xfId="57326" xr:uid="{00000000-0005-0000-0000-00000FB70000}"/>
    <cellStyle name="Normal 9 4 2 3 4" xfId="26557" xr:uid="{00000000-0005-0000-0000-000010B70000}"/>
    <cellStyle name="Normal 9 4 2 3 5" xfId="45021" xr:uid="{00000000-0005-0000-0000-000011B70000}"/>
    <cellStyle name="Normal 9 4 2 4" xfId="10684" xr:uid="{00000000-0005-0000-0000-000012B70000}"/>
    <cellStyle name="Normal 9 4 2 4 2" xfId="29644" xr:uid="{00000000-0005-0000-0000-000013B70000}"/>
    <cellStyle name="Normal 9 4 2 4 3" xfId="48108" xr:uid="{00000000-0005-0000-0000-000014B70000}"/>
    <cellStyle name="Normal 9 4 2 5" xfId="16836" xr:uid="{00000000-0005-0000-0000-000015B70000}"/>
    <cellStyle name="Normal 9 4 2 5 2" xfId="35796" xr:uid="{00000000-0005-0000-0000-000016B70000}"/>
    <cellStyle name="Normal 9 4 2 5 3" xfId="54260" xr:uid="{00000000-0005-0000-0000-000017B70000}"/>
    <cellStyle name="Normal 9 4 2 6" xfId="23491" xr:uid="{00000000-0005-0000-0000-000018B70000}"/>
    <cellStyle name="Normal 9 4 2 7" xfId="41955" xr:uid="{00000000-0005-0000-0000-000019B70000}"/>
    <cellStyle name="Normal 9 4 3" xfId="5225" xr:uid="{00000000-0005-0000-0000-00001AB70000}"/>
    <cellStyle name="Normal 9 4 3 2" xfId="8323" xr:uid="{00000000-0005-0000-0000-00001BB70000}"/>
    <cellStyle name="Normal 9 4 3 2 2" xfId="14515" xr:uid="{00000000-0005-0000-0000-00001CB70000}"/>
    <cellStyle name="Normal 9 4 3 2 2 2" xfId="33475" xr:uid="{00000000-0005-0000-0000-00001DB70000}"/>
    <cellStyle name="Normal 9 4 3 2 2 3" xfId="51939" xr:uid="{00000000-0005-0000-0000-00001EB70000}"/>
    <cellStyle name="Normal 9 4 3 2 3" xfId="20667" xr:uid="{00000000-0005-0000-0000-00001FB70000}"/>
    <cellStyle name="Normal 9 4 3 2 3 2" xfId="39627" xr:uid="{00000000-0005-0000-0000-000020B70000}"/>
    <cellStyle name="Normal 9 4 3 2 3 3" xfId="58091" xr:uid="{00000000-0005-0000-0000-000021B70000}"/>
    <cellStyle name="Normal 9 4 3 2 4" xfId="27322" xr:uid="{00000000-0005-0000-0000-000022B70000}"/>
    <cellStyle name="Normal 9 4 3 2 5" xfId="45786" xr:uid="{00000000-0005-0000-0000-000023B70000}"/>
    <cellStyle name="Normal 9 4 3 3" xfId="11449" xr:uid="{00000000-0005-0000-0000-000024B70000}"/>
    <cellStyle name="Normal 9 4 3 3 2" xfId="30409" xr:uid="{00000000-0005-0000-0000-000025B70000}"/>
    <cellStyle name="Normal 9 4 3 3 3" xfId="48873" xr:uid="{00000000-0005-0000-0000-000026B70000}"/>
    <cellStyle name="Normal 9 4 3 4" xfId="17601" xr:uid="{00000000-0005-0000-0000-000027B70000}"/>
    <cellStyle name="Normal 9 4 3 4 2" xfId="36561" xr:uid="{00000000-0005-0000-0000-000028B70000}"/>
    <cellStyle name="Normal 9 4 3 4 3" xfId="55025" xr:uid="{00000000-0005-0000-0000-000029B70000}"/>
    <cellStyle name="Normal 9 4 3 5" xfId="24256" xr:uid="{00000000-0005-0000-0000-00002AB70000}"/>
    <cellStyle name="Normal 9 4 3 6" xfId="42720" xr:uid="{00000000-0005-0000-0000-00002BB70000}"/>
    <cellStyle name="Normal 9 4 4" xfId="6788" xr:uid="{00000000-0005-0000-0000-00002CB70000}"/>
    <cellStyle name="Normal 9 4 4 2" xfId="12981" xr:uid="{00000000-0005-0000-0000-00002DB70000}"/>
    <cellStyle name="Normal 9 4 4 2 2" xfId="31941" xr:uid="{00000000-0005-0000-0000-00002EB70000}"/>
    <cellStyle name="Normal 9 4 4 2 3" xfId="50405" xr:uid="{00000000-0005-0000-0000-00002FB70000}"/>
    <cellStyle name="Normal 9 4 4 3" xfId="19133" xr:uid="{00000000-0005-0000-0000-000030B70000}"/>
    <cellStyle name="Normal 9 4 4 3 2" xfId="38093" xr:uid="{00000000-0005-0000-0000-000031B70000}"/>
    <cellStyle name="Normal 9 4 4 3 3" xfId="56557" xr:uid="{00000000-0005-0000-0000-000032B70000}"/>
    <cellStyle name="Normal 9 4 4 4" xfId="25788" xr:uid="{00000000-0005-0000-0000-000033B70000}"/>
    <cellStyle name="Normal 9 4 4 5" xfId="44252" xr:uid="{00000000-0005-0000-0000-000034B70000}"/>
    <cellStyle name="Normal 9 4 5" xfId="9915" xr:uid="{00000000-0005-0000-0000-000035B70000}"/>
    <cellStyle name="Normal 9 4 5 2" xfId="28875" xr:uid="{00000000-0005-0000-0000-000036B70000}"/>
    <cellStyle name="Normal 9 4 5 3" xfId="47339" xr:uid="{00000000-0005-0000-0000-000037B70000}"/>
    <cellStyle name="Normal 9 4 6" xfId="16067" xr:uid="{00000000-0005-0000-0000-000038B70000}"/>
    <cellStyle name="Normal 9 4 6 2" xfId="35027" xr:uid="{00000000-0005-0000-0000-000039B70000}"/>
    <cellStyle name="Normal 9 4 6 3" xfId="53491" xr:uid="{00000000-0005-0000-0000-00003AB70000}"/>
    <cellStyle name="Normal 9 4 7" xfId="22113" xr:uid="{00000000-0005-0000-0000-00003BB70000}"/>
    <cellStyle name="Normal 9 4 8" xfId="22722" xr:uid="{00000000-0005-0000-0000-00003CB70000}"/>
    <cellStyle name="Normal 9 4 9" xfId="41186" xr:uid="{00000000-0005-0000-0000-00003DB70000}"/>
    <cellStyle name="Normal 9 5" xfId="130" xr:uid="{00000000-0005-0000-0000-00003EB70000}"/>
    <cellStyle name="Normal 9 5 2" xfId="4386" xr:uid="{00000000-0005-0000-0000-00003FB70000}"/>
    <cellStyle name="Normal 9 5 2 2" xfId="6008" xr:uid="{00000000-0005-0000-0000-000040B70000}"/>
    <cellStyle name="Normal 9 5 2 2 2" xfId="9093" xr:uid="{00000000-0005-0000-0000-000041B70000}"/>
    <cellStyle name="Normal 9 5 2 2 2 2" xfId="15285" xr:uid="{00000000-0005-0000-0000-000042B70000}"/>
    <cellStyle name="Normal 9 5 2 2 2 2 2" xfId="34245" xr:uid="{00000000-0005-0000-0000-000043B70000}"/>
    <cellStyle name="Normal 9 5 2 2 2 2 3" xfId="52709" xr:uid="{00000000-0005-0000-0000-000044B70000}"/>
    <cellStyle name="Normal 9 5 2 2 2 3" xfId="21437" xr:uid="{00000000-0005-0000-0000-000045B70000}"/>
    <cellStyle name="Normal 9 5 2 2 2 3 2" xfId="40397" xr:uid="{00000000-0005-0000-0000-000046B70000}"/>
    <cellStyle name="Normal 9 5 2 2 2 3 3" xfId="58861" xr:uid="{00000000-0005-0000-0000-000047B70000}"/>
    <cellStyle name="Normal 9 5 2 2 2 4" xfId="28092" xr:uid="{00000000-0005-0000-0000-000048B70000}"/>
    <cellStyle name="Normal 9 5 2 2 2 5" xfId="46556" xr:uid="{00000000-0005-0000-0000-000049B70000}"/>
    <cellStyle name="Normal 9 5 2 2 3" xfId="12219" xr:uid="{00000000-0005-0000-0000-00004AB70000}"/>
    <cellStyle name="Normal 9 5 2 2 3 2" xfId="31179" xr:uid="{00000000-0005-0000-0000-00004BB70000}"/>
    <cellStyle name="Normal 9 5 2 2 3 3" xfId="49643" xr:uid="{00000000-0005-0000-0000-00004CB70000}"/>
    <cellStyle name="Normal 9 5 2 2 4" xfId="18371" xr:uid="{00000000-0005-0000-0000-00004DB70000}"/>
    <cellStyle name="Normal 9 5 2 2 4 2" xfId="37331" xr:uid="{00000000-0005-0000-0000-00004EB70000}"/>
    <cellStyle name="Normal 9 5 2 2 4 3" xfId="55795" xr:uid="{00000000-0005-0000-0000-00004FB70000}"/>
    <cellStyle name="Normal 9 5 2 2 5" xfId="25026" xr:uid="{00000000-0005-0000-0000-000050B70000}"/>
    <cellStyle name="Normal 9 5 2 2 6" xfId="43490" xr:uid="{00000000-0005-0000-0000-000051B70000}"/>
    <cellStyle name="Normal 9 5 2 3" xfId="7558" xr:uid="{00000000-0005-0000-0000-000052B70000}"/>
    <cellStyle name="Normal 9 5 2 3 2" xfId="13751" xr:uid="{00000000-0005-0000-0000-000053B70000}"/>
    <cellStyle name="Normal 9 5 2 3 2 2" xfId="32711" xr:uid="{00000000-0005-0000-0000-000054B70000}"/>
    <cellStyle name="Normal 9 5 2 3 2 3" xfId="51175" xr:uid="{00000000-0005-0000-0000-000055B70000}"/>
    <cellStyle name="Normal 9 5 2 3 3" xfId="19903" xr:uid="{00000000-0005-0000-0000-000056B70000}"/>
    <cellStyle name="Normal 9 5 2 3 3 2" xfId="38863" xr:uid="{00000000-0005-0000-0000-000057B70000}"/>
    <cellStyle name="Normal 9 5 2 3 3 3" xfId="57327" xr:uid="{00000000-0005-0000-0000-000058B70000}"/>
    <cellStyle name="Normal 9 5 2 3 4" xfId="26558" xr:uid="{00000000-0005-0000-0000-000059B70000}"/>
    <cellStyle name="Normal 9 5 2 3 5" xfId="45022" xr:uid="{00000000-0005-0000-0000-00005AB70000}"/>
    <cellStyle name="Normal 9 5 2 4" xfId="10685" xr:uid="{00000000-0005-0000-0000-00005BB70000}"/>
    <cellStyle name="Normal 9 5 2 4 2" xfId="29645" xr:uid="{00000000-0005-0000-0000-00005CB70000}"/>
    <cellStyle name="Normal 9 5 2 4 3" xfId="48109" xr:uid="{00000000-0005-0000-0000-00005DB70000}"/>
    <cellStyle name="Normal 9 5 2 5" xfId="16837" xr:uid="{00000000-0005-0000-0000-00005EB70000}"/>
    <cellStyle name="Normal 9 5 2 5 2" xfId="35797" xr:uid="{00000000-0005-0000-0000-00005FB70000}"/>
    <cellStyle name="Normal 9 5 2 5 3" xfId="54261" xr:uid="{00000000-0005-0000-0000-000060B70000}"/>
    <cellStyle name="Normal 9 5 2 6" xfId="23492" xr:uid="{00000000-0005-0000-0000-000061B70000}"/>
    <cellStyle name="Normal 9 5 2 7" xfId="41956" xr:uid="{00000000-0005-0000-0000-000062B70000}"/>
    <cellStyle name="Normal 9 5 3" xfId="5226" xr:uid="{00000000-0005-0000-0000-000063B70000}"/>
    <cellStyle name="Normal 9 5 3 2" xfId="8324" xr:uid="{00000000-0005-0000-0000-000064B70000}"/>
    <cellStyle name="Normal 9 5 3 2 2" xfId="14516" xr:uid="{00000000-0005-0000-0000-000065B70000}"/>
    <cellStyle name="Normal 9 5 3 2 2 2" xfId="33476" xr:uid="{00000000-0005-0000-0000-000066B70000}"/>
    <cellStyle name="Normal 9 5 3 2 2 3" xfId="51940" xr:uid="{00000000-0005-0000-0000-000067B70000}"/>
    <cellStyle name="Normal 9 5 3 2 3" xfId="20668" xr:uid="{00000000-0005-0000-0000-000068B70000}"/>
    <cellStyle name="Normal 9 5 3 2 3 2" xfId="39628" xr:uid="{00000000-0005-0000-0000-000069B70000}"/>
    <cellStyle name="Normal 9 5 3 2 3 3" xfId="58092" xr:uid="{00000000-0005-0000-0000-00006AB70000}"/>
    <cellStyle name="Normal 9 5 3 2 4" xfId="27323" xr:uid="{00000000-0005-0000-0000-00006BB70000}"/>
    <cellStyle name="Normal 9 5 3 2 5" xfId="45787" xr:uid="{00000000-0005-0000-0000-00006CB70000}"/>
    <cellStyle name="Normal 9 5 3 3" xfId="11450" xr:uid="{00000000-0005-0000-0000-00006DB70000}"/>
    <cellStyle name="Normal 9 5 3 3 2" xfId="30410" xr:uid="{00000000-0005-0000-0000-00006EB70000}"/>
    <cellStyle name="Normal 9 5 3 3 3" xfId="48874" xr:uid="{00000000-0005-0000-0000-00006FB70000}"/>
    <cellStyle name="Normal 9 5 3 4" xfId="17602" xr:uid="{00000000-0005-0000-0000-000070B70000}"/>
    <cellStyle name="Normal 9 5 3 4 2" xfId="36562" xr:uid="{00000000-0005-0000-0000-000071B70000}"/>
    <cellStyle name="Normal 9 5 3 4 3" xfId="55026" xr:uid="{00000000-0005-0000-0000-000072B70000}"/>
    <cellStyle name="Normal 9 5 3 5" xfId="24257" xr:uid="{00000000-0005-0000-0000-000073B70000}"/>
    <cellStyle name="Normal 9 5 3 6" xfId="42721" xr:uid="{00000000-0005-0000-0000-000074B70000}"/>
    <cellStyle name="Normal 9 5 4" xfId="6789" xr:uid="{00000000-0005-0000-0000-000075B70000}"/>
    <cellStyle name="Normal 9 5 4 2" xfId="12982" xr:uid="{00000000-0005-0000-0000-000076B70000}"/>
    <cellStyle name="Normal 9 5 4 2 2" xfId="31942" xr:uid="{00000000-0005-0000-0000-000077B70000}"/>
    <cellStyle name="Normal 9 5 4 2 3" xfId="50406" xr:uid="{00000000-0005-0000-0000-000078B70000}"/>
    <cellStyle name="Normal 9 5 4 3" xfId="19134" xr:uid="{00000000-0005-0000-0000-000079B70000}"/>
    <cellStyle name="Normal 9 5 4 3 2" xfId="38094" xr:uid="{00000000-0005-0000-0000-00007AB70000}"/>
    <cellStyle name="Normal 9 5 4 3 3" xfId="56558" xr:uid="{00000000-0005-0000-0000-00007BB70000}"/>
    <cellStyle name="Normal 9 5 4 4" xfId="25789" xr:uid="{00000000-0005-0000-0000-00007CB70000}"/>
    <cellStyle name="Normal 9 5 4 5" xfId="44253" xr:uid="{00000000-0005-0000-0000-00007DB70000}"/>
    <cellStyle name="Normal 9 5 5" xfId="9916" xr:uid="{00000000-0005-0000-0000-00007EB70000}"/>
    <cellStyle name="Normal 9 5 5 2" xfId="28876" xr:uid="{00000000-0005-0000-0000-00007FB70000}"/>
    <cellStyle name="Normal 9 5 5 3" xfId="47340" xr:uid="{00000000-0005-0000-0000-000080B70000}"/>
    <cellStyle name="Normal 9 5 6" xfId="16068" xr:uid="{00000000-0005-0000-0000-000081B70000}"/>
    <cellStyle name="Normal 9 5 6 2" xfId="35028" xr:uid="{00000000-0005-0000-0000-000082B70000}"/>
    <cellStyle name="Normal 9 5 6 3" xfId="53492" xr:uid="{00000000-0005-0000-0000-000083B70000}"/>
    <cellStyle name="Normal 9 5 7" xfId="3253" xr:uid="{00000000-0005-0000-0000-000084B70000}"/>
    <cellStyle name="Normal 9 5 8" xfId="22723" xr:uid="{00000000-0005-0000-0000-000085B70000}"/>
    <cellStyle name="Normal 9 5 9" xfId="41187" xr:uid="{00000000-0005-0000-0000-000086B70000}"/>
    <cellStyle name="Normal 9 6" xfId="3254" xr:uid="{00000000-0005-0000-0000-000087B70000}"/>
    <cellStyle name="Normal 9 6 2" xfId="4387" xr:uid="{00000000-0005-0000-0000-000088B70000}"/>
    <cellStyle name="Normal 9 6 2 2" xfId="6009" xr:uid="{00000000-0005-0000-0000-000089B70000}"/>
    <cellStyle name="Normal 9 6 2 2 2" xfId="9094" xr:uid="{00000000-0005-0000-0000-00008AB70000}"/>
    <cellStyle name="Normal 9 6 2 2 2 2" xfId="15286" xr:uid="{00000000-0005-0000-0000-00008BB70000}"/>
    <cellStyle name="Normal 9 6 2 2 2 2 2" xfId="34246" xr:uid="{00000000-0005-0000-0000-00008CB70000}"/>
    <cellStyle name="Normal 9 6 2 2 2 2 3" xfId="52710" xr:uid="{00000000-0005-0000-0000-00008DB70000}"/>
    <cellStyle name="Normal 9 6 2 2 2 3" xfId="21438" xr:uid="{00000000-0005-0000-0000-00008EB70000}"/>
    <cellStyle name="Normal 9 6 2 2 2 3 2" xfId="40398" xr:uid="{00000000-0005-0000-0000-00008FB70000}"/>
    <cellStyle name="Normal 9 6 2 2 2 3 3" xfId="58862" xr:uid="{00000000-0005-0000-0000-000090B70000}"/>
    <cellStyle name="Normal 9 6 2 2 2 4" xfId="28093" xr:uid="{00000000-0005-0000-0000-000091B70000}"/>
    <cellStyle name="Normal 9 6 2 2 2 5" xfId="46557" xr:uid="{00000000-0005-0000-0000-000092B70000}"/>
    <cellStyle name="Normal 9 6 2 2 3" xfId="12220" xr:uid="{00000000-0005-0000-0000-000093B70000}"/>
    <cellStyle name="Normal 9 6 2 2 3 2" xfId="31180" xr:uid="{00000000-0005-0000-0000-000094B70000}"/>
    <cellStyle name="Normal 9 6 2 2 3 3" xfId="49644" xr:uid="{00000000-0005-0000-0000-000095B70000}"/>
    <cellStyle name="Normal 9 6 2 2 4" xfId="18372" xr:uid="{00000000-0005-0000-0000-000096B70000}"/>
    <cellStyle name="Normal 9 6 2 2 4 2" xfId="37332" xr:uid="{00000000-0005-0000-0000-000097B70000}"/>
    <cellStyle name="Normal 9 6 2 2 4 3" xfId="55796" xr:uid="{00000000-0005-0000-0000-000098B70000}"/>
    <cellStyle name="Normal 9 6 2 2 5" xfId="25027" xr:uid="{00000000-0005-0000-0000-000099B70000}"/>
    <cellStyle name="Normal 9 6 2 2 6" xfId="43491" xr:uid="{00000000-0005-0000-0000-00009AB70000}"/>
    <cellStyle name="Normal 9 6 2 3" xfId="7559" xr:uid="{00000000-0005-0000-0000-00009BB70000}"/>
    <cellStyle name="Normal 9 6 2 3 2" xfId="13752" xr:uid="{00000000-0005-0000-0000-00009CB70000}"/>
    <cellStyle name="Normal 9 6 2 3 2 2" xfId="32712" xr:uid="{00000000-0005-0000-0000-00009DB70000}"/>
    <cellStyle name="Normal 9 6 2 3 2 3" xfId="51176" xr:uid="{00000000-0005-0000-0000-00009EB70000}"/>
    <cellStyle name="Normal 9 6 2 3 3" xfId="19904" xr:uid="{00000000-0005-0000-0000-00009FB70000}"/>
    <cellStyle name="Normal 9 6 2 3 3 2" xfId="38864" xr:uid="{00000000-0005-0000-0000-0000A0B70000}"/>
    <cellStyle name="Normal 9 6 2 3 3 3" xfId="57328" xr:uid="{00000000-0005-0000-0000-0000A1B70000}"/>
    <cellStyle name="Normal 9 6 2 3 4" xfId="26559" xr:uid="{00000000-0005-0000-0000-0000A2B70000}"/>
    <cellStyle name="Normal 9 6 2 3 5" xfId="45023" xr:uid="{00000000-0005-0000-0000-0000A3B70000}"/>
    <cellStyle name="Normal 9 6 2 4" xfId="10686" xr:uid="{00000000-0005-0000-0000-0000A4B70000}"/>
    <cellStyle name="Normal 9 6 2 4 2" xfId="29646" xr:uid="{00000000-0005-0000-0000-0000A5B70000}"/>
    <cellStyle name="Normal 9 6 2 4 3" xfId="48110" xr:uid="{00000000-0005-0000-0000-0000A6B70000}"/>
    <cellStyle name="Normal 9 6 2 5" xfId="16838" xr:uid="{00000000-0005-0000-0000-0000A7B70000}"/>
    <cellStyle name="Normal 9 6 2 5 2" xfId="35798" xr:uid="{00000000-0005-0000-0000-0000A8B70000}"/>
    <cellStyle name="Normal 9 6 2 5 3" xfId="54262" xr:uid="{00000000-0005-0000-0000-0000A9B70000}"/>
    <cellStyle name="Normal 9 6 2 6" xfId="23493" xr:uid="{00000000-0005-0000-0000-0000AAB70000}"/>
    <cellStyle name="Normal 9 6 2 7" xfId="41957" xr:uid="{00000000-0005-0000-0000-0000ABB70000}"/>
    <cellStyle name="Normal 9 6 3" xfId="5227" xr:uid="{00000000-0005-0000-0000-0000ACB70000}"/>
    <cellStyle name="Normal 9 6 3 2" xfId="8325" xr:uid="{00000000-0005-0000-0000-0000ADB70000}"/>
    <cellStyle name="Normal 9 6 3 2 2" xfId="14517" xr:uid="{00000000-0005-0000-0000-0000AEB70000}"/>
    <cellStyle name="Normal 9 6 3 2 2 2" xfId="33477" xr:uid="{00000000-0005-0000-0000-0000AFB70000}"/>
    <cellStyle name="Normal 9 6 3 2 2 3" xfId="51941" xr:uid="{00000000-0005-0000-0000-0000B0B70000}"/>
    <cellStyle name="Normal 9 6 3 2 3" xfId="20669" xr:uid="{00000000-0005-0000-0000-0000B1B70000}"/>
    <cellStyle name="Normal 9 6 3 2 3 2" xfId="39629" xr:uid="{00000000-0005-0000-0000-0000B2B70000}"/>
    <cellStyle name="Normal 9 6 3 2 3 3" xfId="58093" xr:uid="{00000000-0005-0000-0000-0000B3B70000}"/>
    <cellStyle name="Normal 9 6 3 2 4" xfId="27324" xr:uid="{00000000-0005-0000-0000-0000B4B70000}"/>
    <cellStyle name="Normal 9 6 3 2 5" xfId="45788" xr:uid="{00000000-0005-0000-0000-0000B5B70000}"/>
    <cellStyle name="Normal 9 6 3 3" xfId="11451" xr:uid="{00000000-0005-0000-0000-0000B6B70000}"/>
    <cellStyle name="Normal 9 6 3 3 2" xfId="30411" xr:uid="{00000000-0005-0000-0000-0000B7B70000}"/>
    <cellStyle name="Normal 9 6 3 3 3" xfId="48875" xr:uid="{00000000-0005-0000-0000-0000B8B70000}"/>
    <cellStyle name="Normal 9 6 3 4" xfId="17603" xr:uid="{00000000-0005-0000-0000-0000B9B70000}"/>
    <cellStyle name="Normal 9 6 3 4 2" xfId="36563" xr:uid="{00000000-0005-0000-0000-0000BAB70000}"/>
    <cellStyle name="Normal 9 6 3 4 3" xfId="55027" xr:uid="{00000000-0005-0000-0000-0000BBB70000}"/>
    <cellStyle name="Normal 9 6 3 5" xfId="24258" xr:uid="{00000000-0005-0000-0000-0000BCB70000}"/>
    <cellStyle name="Normal 9 6 3 6" xfId="42722" xr:uid="{00000000-0005-0000-0000-0000BDB70000}"/>
    <cellStyle name="Normal 9 6 4" xfId="6790" xr:uid="{00000000-0005-0000-0000-0000BEB70000}"/>
    <cellStyle name="Normal 9 6 4 2" xfId="12983" xr:uid="{00000000-0005-0000-0000-0000BFB70000}"/>
    <cellStyle name="Normal 9 6 4 2 2" xfId="31943" xr:uid="{00000000-0005-0000-0000-0000C0B70000}"/>
    <cellStyle name="Normal 9 6 4 2 3" xfId="50407" xr:uid="{00000000-0005-0000-0000-0000C1B70000}"/>
    <cellStyle name="Normal 9 6 4 3" xfId="19135" xr:uid="{00000000-0005-0000-0000-0000C2B70000}"/>
    <cellStyle name="Normal 9 6 4 3 2" xfId="38095" xr:uid="{00000000-0005-0000-0000-0000C3B70000}"/>
    <cellStyle name="Normal 9 6 4 3 3" xfId="56559" xr:uid="{00000000-0005-0000-0000-0000C4B70000}"/>
    <cellStyle name="Normal 9 6 4 4" xfId="25790" xr:uid="{00000000-0005-0000-0000-0000C5B70000}"/>
    <cellStyle name="Normal 9 6 4 5" xfId="44254" xr:uid="{00000000-0005-0000-0000-0000C6B70000}"/>
    <cellStyle name="Normal 9 6 5" xfId="9917" xr:uid="{00000000-0005-0000-0000-0000C7B70000}"/>
    <cellStyle name="Normal 9 6 5 2" xfId="28877" xr:uid="{00000000-0005-0000-0000-0000C8B70000}"/>
    <cellStyle name="Normal 9 6 5 3" xfId="47341" xr:uid="{00000000-0005-0000-0000-0000C9B70000}"/>
    <cellStyle name="Normal 9 6 6" xfId="16069" xr:uid="{00000000-0005-0000-0000-0000CAB70000}"/>
    <cellStyle name="Normal 9 6 6 2" xfId="35029" xr:uid="{00000000-0005-0000-0000-0000CBB70000}"/>
    <cellStyle name="Normal 9 6 6 3" xfId="53493" xr:uid="{00000000-0005-0000-0000-0000CCB70000}"/>
    <cellStyle name="Normal 9 6 7" xfId="22724" xr:uid="{00000000-0005-0000-0000-0000CDB70000}"/>
    <cellStyle name="Normal 9 6 8" xfId="41188" xr:uid="{00000000-0005-0000-0000-0000CEB70000}"/>
    <cellStyle name="Normal 9 7" xfId="3255" xr:uid="{00000000-0005-0000-0000-0000CFB70000}"/>
    <cellStyle name="Normal 9 7 2" xfId="4388" xr:uid="{00000000-0005-0000-0000-0000D0B70000}"/>
    <cellStyle name="Normal 9 7 2 2" xfId="6010" xr:uid="{00000000-0005-0000-0000-0000D1B70000}"/>
    <cellStyle name="Normal 9 7 2 2 2" xfId="9095" xr:uid="{00000000-0005-0000-0000-0000D2B70000}"/>
    <cellStyle name="Normal 9 7 2 2 2 2" xfId="15287" xr:uid="{00000000-0005-0000-0000-0000D3B70000}"/>
    <cellStyle name="Normal 9 7 2 2 2 2 2" xfId="34247" xr:uid="{00000000-0005-0000-0000-0000D4B70000}"/>
    <cellStyle name="Normal 9 7 2 2 2 2 3" xfId="52711" xr:uid="{00000000-0005-0000-0000-0000D5B70000}"/>
    <cellStyle name="Normal 9 7 2 2 2 3" xfId="21439" xr:uid="{00000000-0005-0000-0000-0000D6B70000}"/>
    <cellStyle name="Normal 9 7 2 2 2 3 2" xfId="40399" xr:uid="{00000000-0005-0000-0000-0000D7B70000}"/>
    <cellStyle name="Normal 9 7 2 2 2 3 3" xfId="58863" xr:uid="{00000000-0005-0000-0000-0000D8B70000}"/>
    <cellStyle name="Normal 9 7 2 2 2 4" xfId="28094" xr:uid="{00000000-0005-0000-0000-0000D9B70000}"/>
    <cellStyle name="Normal 9 7 2 2 2 5" xfId="46558" xr:uid="{00000000-0005-0000-0000-0000DAB70000}"/>
    <cellStyle name="Normal 9 7 2 2 3" xfId="12221" xr:uid="{00000000-0005-0000-0000-0000DBB70000}"/>
    <cellStyle name="Normal 9 7 2 2 3 2" xfId="31181" xr:uid="{00000000-0005-0000-0000-0000DCB70000}"/>
    <cellStyle name="Normal 9 7 2 2 3 3" xfId="49645" xr:uid="{00000000-0005-0000-0000-0000DDB70000}"/>
    <cellStyle name="Normal 9 7 2 2 4" xfId="18373" xr:uid="{00000000-0005-0000-0000-0000DEB70000}"/>
    <cellStyle name="Normal 9 7 2 2 4 2" xfId="37333" xr:uid="{00000000-0005-0000-0000-0000DFB70000}"/>
    <cellStyle name="Normal 9 7 2 2 4 3" xfId="55797" xr:uid="{00000000-0005-0000-0000-0000E0B70000}"/>
    <cellStyle name="Normal 9 7 2 2 5" xfId="25028" xr:uid="{00000000-0005-0000-0000-0000E1B70000}"/>
    <cellStyle name="Normal 9 7 2 2 6" xfId="43492" xr:uid="{00000000-0005-0000-0000-0000E2B70000}"/>
    <cellStyle name="Normal 9 7 2 3" xfId="7560" xr:uid="{00000000-0005-0000-0000-0000E3B70000}"/>
    <cellStyle name="Normal 9 7 2 3 2" xfId="13753" xr:uid="{00000000-0005-0000-0000-0000E4B70000}"/>
    <cellStyle name="Normal 9 7 2 3 2 2" xfId="32713" xr:uid="{00000000-0005-0000-0000-0000E5B70000}"/>
    <cellStyle name="Normal 9 7 2 3 2 3" xfId="51177" xr:uid="{00000000-0005-0000-0000-0000E6B70000}"/>
    <cellStyle name="Normal 9 7 2 3 3" xfId="19905" xr:uid="{00000000-0005-0000-0000-0000E7B70000}"/>
    <cellStyle name="Normal 9 7 2 3 3 2" xfId="38865" xr:uid="{00000000-0005-0000-0000-0000E8B70000}"/>
    <cellStyle name="Normal 9 7 2 3 3 3" xfId="57329" xr:uid="{00000000-0005-0000-0000-0000E9B70000}"/>
    <cellStyle name="Normal 9 7 2 3 4" xfId="26560" xr:uid="{00000000-0005-0000-0000-0000EAB70000}"/>
    <cellStyle name="Normal 9 7 2 3 5" xfId="45024" xr:uid="{00000000-0005-0000-0000-0000EBB70000}"/>
    <cellStyle name="Normal 9 7 2 4" xfId="10687" xr:uid="{00000000-0005-0000-0000-0000ECB70000}"/>
    <cellStyle name="Normal 9 7 2 4 2" xfId="29647" xr:uid="{00000000-0005-0000-0000-0000EDB70000}"/>
    <cellStyle name="Normal 9 7 2 4 3" xfId="48111" xr:uid="{00000000-0005-0000-0000-0000EEB70000}"/>
    <cellStyle name="Normal 9 7 2 5" xfId="16839" xr:uid="{00000000-0005-0000-0000-0000EFB70000}"/>
    <cellStyle name="Normal 9 7 2 5 2" xfId="35799" xr:uid="{00000000-0005-0000-0000-0000F0B70000}"/>
    <cellStyle name="Normal 9 7 2 5 3" xfId="54263" xr:uid="{00000000-0005-0000-0000-0000F1B70000}"/>
    <cellStyle name="Normal 9 7 2 6" xfId="23494" xr:uid="{00000000-0005-0000-0000-0000F2B70000}"/>
    <cellStyle name="Normal 9 7 2 7" xfId="41958" xr:uid="{00000000-0005-0000-0000-0000F3B70000}"/>
    <cellStyle name="Normal 9 7 3" xfId="5228" xr:uid="{00000000-0005-0000-0000-0000F4B70000}"/>
    <cellStyle name="Normal 9 7 3 2" xfId="8326" xr:uid="{00000000-0005-0000-0000-0000F5B70000}"/>
    <cellStyle name="Normal 9 7 3 2 2" xfId="14518" xr:uid="{00000000-0005-0000-0000-0000F6B70000}"/>
    <cellStyle name="Normal 9 7 3 2 2 2" xfId="33478" xr:uid="{00000000-0005-0000-0000-0000F7B70000}"/>
    <cellStyle name="Normal 9 7 3 2 2 3" xfId="51942" xr:uid="{00000000-0005-0000-0000-0000F8B70000}"/>
    <cellStyle name="Normal 9 7 3 2 3" xfId="20670" xr:uid="{00000000-0005-0000-0000-0000F9B70000}"/>
    <cellStyle name="Normal 9 7 3 2 3 2" xfId="39630" xr:uid="{00000000-0005-0000-0000-0000FAB70000}"/>
    <cellStyle name="Normal 9 7 3 2 3 3" xfId="58094" xr:uid="{00000000-0005-0000-0000-0000FBB70000}"/>
    <cellStyle name="Normal 9 7 3 2 4" xfId="27325" xr:uid="{00000000-0005-0000-0000-0000FCB70000}"/>
    <cellStyle name="Normal 9 7 3 2 5" xfId="45789" xr:uid="{00000000-0005-0000-0000-0000FDB70000}"/>
    <cellStyle name="Normal 9 7 3 3" xfId="11452" xr:uid="{00000000-0005-0000-0000-0000FEB70000}"/>
    <cellStyle name="Normal 9 7 3 3 2" xfId="30412" xr:uid="{00000000-0005-0000-0000-0000FFB70000}"/>
    <cellStyle name="Normal 9 7 3 3 3" xfId="48876" xr:uid="{00000000-0005-0000-0000-000000B80000}"/>
    <cellStyle name="Normal 9 7 3 4" xfId="17604" xr:uid="{00000000-0005-0000-0000-000001B80000}"/>
    <cellStyle name="Normal 9 7 3 4 2" xfId="36564" xr:uid="{00000000-0005-0000-0000-000002B80000}"/>
    <cellStyle name="Normal 9 7 3 4 3" xfId="55028" xr:uid="{00000000-0005-0000-0000-000003B80000}"/>
    <cellStyle name="Normal 9 7 3 5" xfId="24259" xr:uid="{00000000-0005-0000-0000-000004B80000}"/>
    <cellStyle name="Normal 9 7 3 6" xfId="42723" xr:uid="{00000000-0005-0000-0000-000005B80000}"/>
    <cellStyle name="Normal 9 7 4" xfId="6791" xr:uid="{00000000-0005-0000-0000-000006B80000}"/>
    <cellStyle name="Normal 9 7 4 2" xfId="12984" xr:uid="{00000000-0005-0000-0000-000007B80000}"/>
    <cellStyle name="Normal 9 7 4 2 2" xfId="31944" xr:uid="{00000000-0005-0000-0000-000008B80000}"/>
    <cellStyle name="Normal 9 7 4 2 3" xfId="50408" xr:uid="{00000000-0005-0000-0000-000009B80000}"/>
    <cellStyle name="Normal 9 7 4 3" xfId="19136" xr:uid="{00000000-0005-0000-0000-00000AB80000}"/>
    <cellStyle name="Normal 9 7 4 3 2" xfId="38096" xr:uid="{00000000-0005-0000-0000-00000BB80000}"/>
    <cellStyle name="Normal 9 7 4 3 3" xfId="56560" xr:uid="{00000000-0005-0000-0000-00000CB80000}"/>
    <cellStyle name="Normal 9 7 4 4" xfId="25791" xr:uid="{00000000-0005-0000-0000-00000DB80000}"/>
    <cellStyle name="Normal 9 7 4 5" xfId="44255" xr:uid="{00000000-0005-0000-0000-00000EB80000}"/>
    <cellStyle name="Normal 9 7 5" xfId="9918" xr:uid="{00000000-0005-0000-0000-00000FB80000}"/>
    <cellStyle name="Normal 9 7 5 2" xfId="28878" xr:uid="{00000000-0005-0000-0000-000010B80000}"/>
    <cellStyle name="Normal 9 7 5 3" xfId="47342" xr:uid="{00000000-0005-0000-0000-000011B80000}"/>
    <cellStyle name="Normal 9 7 6" xfId="16070" xr:uid="{00000000-0005-0000-0000-000012B80000}"/>
    <cellStyle name="Normal 9 7 6 2" xfId="35030" xr:uid="{00000000-0005-0000-0000-000013B80000}"/>
    <cellStyle name="Normal 9 7 6 3" xfId="53494" xr:uid="{00000000-0005-0000-0000-000014B80000}"/>
    <cellStyle name="Normal 9 7 7" xfId="22725" xr:uid="{00000000-0005-0000-0000-000015B80000}"/>
    <cellStyle name="Normal 9 7 8" xfId="41189" xr:uid="{00000000-0005-0000-0000-000016B80000}"/>
    <cellStyle name="Normal 9 8" xfId="3256" xr:uid="{00000000-0005-0000-0000-000017B80000}"/>
    <cellStyle name="Normal 9 8 2" xfId="4389" xr:uid="{00000000-0005-0000-0000-000018B80000}"/>
    <cellStyle name="Normal 9 8 2 2" xfId="6011" xr:uid="{00000000-0005-0000-0000-000019B80000}"/>
    <cellStyle name="Normal 9 8 2 2 2" xfId="9096" xr:uid="{00000000-0005-0000-0000-00001AB80000}"/>
    <cellStyle name="Normal 9 8 2 2 2 2" xfId="15288" xr:uid="{00000000-0005-0000-0000-00001BB80000}"/>
    <cellStyle name="Normal 9 8 2 2 2 2 2" xfId="34248" xr:uid="{00000000-0005-0000-0000-00001CB80000}"/>
    <cellStyle name="Normal 9 8 2 2 2 2 3" xfId="52712" xr:uid="{00000000-0005-0000-0000-00001DB80000}"/>
    <cellStyle name="Normal 9 8 2 2 2 3" xfId="21440" xr:uid="{00000000-0005-0000-0000-00001EB80000}"/>
    <cellStyle name="Normal 9 8 2 2 2 3 2" xfId="40400" xr:uid="{00000000-0005-0000-0000-00001FB80000}"/>
    <cellStyle name="Normal 9 8 2 2 2 3 3" xfId="58864" xr:uid="{00000000-0005-0000-0000-000020B80000}"/>
    <cellStyle name="Normal 9 8 2 2 2 4" xfId="28095" xr:uid="{00000000-0005-0000-0000-000021B80000}"/>
    <cellStyle name="Normal 9 8 2 2 2 5" xfId="46559" xr:uid="{00000000-0005-0000-0000-000022B80000}"/>
    <cellStyle name="Normal 9 8 2 2 3" xfId="12222" xr:uid="{00000000-0005-0000-0000-000023B80000}"/>
    <cellStyle name="Normal 9 8 2 2 3 2" xfId="31182" xr:uid="{00000000-0005-0000-0000-000024B80000}"/>
    <cellStyle name="Normal 9 8 2 2 3 3" xfId="49646" xr:uid="{00000000-0005-0000-0000-000025B80000}"/>
    <cellStyle name="Normal 9 8 2 2 4" xfId="18374" xr:uid="{00000000-0005-0000-0000-000026B80000}"/>
    <cellStyle name="Normal 9 8 2 2 4 2" xfId="37334" xr:uid="{00000000-0005-0000-0000-000027B80000}"/>
    <cellStyle name="Normal 9 8 2 2 4 3" xfId="55798" xr:uid="{00000000-0005-0000-0000-000028B80000}"/>
    <cellStyle name="Normal 9 8 2 2 5" xfId="25029" xr:uid="{00000000-0005-0000-0000-000029B80000}"/>
    <cellStyle name="Normal 9 8 2 2 6" xfId="43493" xr:uid="{00000000-0005-0000-0000-00002AB80000}"/>
    <cellStyle name="Normal 9 8 2 3" xfId="7561" xr:uid="{00000000-0005-0000-0000-00002BB80000}"/>
    <cellStyle name="Normal 9 8 2 3 2" xfId="13754" xr:uid="{00000000-0005-0000-0000-00002CB80000}"/>
    <cellStyle name="Normal 9 8 2 3 2 2" xfId="32714" xr:uid="{00000000-0005-0000-0000-00002DB80000}"/>
    <cellStyle name="Normal 9 8 2 3 2 3" xfId="51178" xr:uid="{00000000-0005-0000-0000-00002EB80000}"/>
    <cellStyle name="Normal 9 8 2 3 3" xfId="19906" xr:uid="{00000000-0005-0000-0000-00002FB80000}"/>
    <cellStyle name="Normal 9 8 2 3 3 2" xfId="38866" xr:uid="{00000000-0005-0000-0000-000030B80000}"/>
    <cellStyle name="Normal 9 8 2 3 3 3" xfId="57330" xr:uid="{00000000-0005-0000-0000-000031B80000}"/>
    <cellStyle name="Normal 9 8 2 3 4" xfId="26561" xr:uid="{00000000-0005-0000-0000-000032B80000}"/>
    <cellStyle name="Normal 9 8 2 3 5" xfId="45025" xr:uid="{00000000-0005-0000-0000-000033B80000}"/>
    <cellStyle name="Normal 9 8 2 4" xfId="10688" xr:uid="{00000000-0005-0000-0000-000034B80000}"/>
    <cellStyle name="Normal 9 8 2 4 2" xfId="29648" xr:uid="{00000000-0005-0000-0000-000035B80000}"/>
    <cellStyle name="Normal 9 8 2 4 3" xfId="48112" xr:uid="{00000000-0005-0000-0000-000036B80000}"/>
    <cellStyle name="Normal 9 8 2 5" xfId="16840" xr:uid="{00000000-0005-0000-0000-000037B80000}"/>
    <cellStyle name="Normal 9 8 2 5 2" xfId="35800" xr:uid="{00000000-0005-0000-0000-000038B80000}"/>
    <cellStyle name="Normal 9 8 2 5 3" xfId="54264" xr:uid="{00000000-0005-0000-0000-000039B80000}"/>
    <cellStyle name="Normal 9 8 2 6" xfId="23495" xr:uid="{00000000-0005-0000-0000-00003AB80000}"/>
    <cellStyle name="Normal 9 8 2 7" xfId="41959" xr:uid="{00000000-0005-0000-0000-00003BB80000}"/>
    <cellStyle name="Normal 9 8 3" xfId="5229" xr:uid="{00000000-0005-0000-0000-00003CB80000}"/>
    <cellStyle name="Normal 9 8 3 2" xfId="8327" xr:uid="{00000000-0005-0000-0000-00003DB80000}"/>
    <cellStyle name="Normal 9 8 3 2 2" xfId="14519" xr:uid="{00000000-0005-0000-0000-00003EB80000}"/>
    <cellStyle name="Normal 9 8 3 2 2 2" xfId="33479" xr:uid="{00000000-0005-0000-0000-00003FB80000}"/>
    <cellStyle name="Normal 9 8 3 2 2 3" xfId="51943" xr:uid="{00000000-0005-0000-0000-000040B80000}"/>
    <cellStyle name="Normal 9 8 3 2 3" xfId="20671" xr:uid="{00000000-0005-0000-0000-000041B80000}"/>
    <cellStyle name="Normal 9 8 3 2 3 2" xfId="39631" xr:uid="{00000000-0005-0000-0000-000042B80000}"/>
    <cellStyle name="Normal 9 8 3 2 3 3" xfId="58095" xr:uid="{00000000-0005-0000-0000-000043B80000}"/>
    <cellStyle name="Normal 9 8 3 2 4" xfId="27326" xr:uid="{00000000-0005-0000-0000-000044B80000}"/>
    <cellStyle name="Normal 9 8 3 2 5" xfId="45790" xr:uid="{00000000-0005-0000-0000-000045B80000}"/>
    <cellStyle name="Normal 9 8 3 3" xfId="11453" xr:uid="{00000000-0005-0000-0000-000046B80000}"/>
    <cellStyle name="Normal 9 8 3 3 2" xfId="30413" xr:uid="{00000000-0005-0000-0000-000047B80000}"/>
    <cellStyle name="Normal 9 8 3 3 3" xfId="48877" xr:uid="{00000000-0005-0000-0000-000048B80000}"/>
    <cellStyle name="Normal 9 8 3 4" xfId="17605" xr:uid="{00000000-0005-0000-0000-000049B80000}"/>
    <cellStyle name="Normal 9 8 3 4 2" xfId="36565" xr:uid="{00000000-0005-0000-0000-00004AB80000}"/>
    <cellStyle name="Normal 9 8 3 4 3" xfId="55029" xr:uid="{00000000-0005-0000-0000-00004BB80000}"/>
    <cellStyle name="Normal 9 8 3 5" xfId="24260" xr:uid="{00000000-0005-0000-0000-00004CB80000}"/>
    <cellStyle name="Normal 9 8 3 6" xfId="42724" xr:uid="{00000000-0005-0000-0000-00004DB80000}"/>
    <cellStyle name="Normal 9 8 4" xfId="6792" xr:uid="{00000000-0005-0000-0000-00004EB80000}"/>
    <cellStyle name="Normal 9 8 4 2" xfId="12985" xr:uid="{00000000-0005-0000-0000-00004FB80000}"/>
    <cellStyle name="Normal 9 8 4 2 2" xfId="31945" xr:uid="{00000000-0005-0000-0000-000050B80000}"/>
    <cellStyle name="Normal 9 8 4 2 3" xfId="50409" xr:uid="{00000000-0005-0000-0000-000051B80000}"/>
    <cellStyle name="Normal 9 8 4 3" xfId="19137" xr:uid="{00000000-0005-0000-0000-000052B80000}"/>
    <cellStyle name="Normal 9 8 4 3 2" xfId="38097" xr:uid="{00000000-0005-0000-0000-000053B80000}"/>
    <cellStyle name="Normal 9 8 4 3 3" xfId="56561" xr:uid="{00000000-0005-0000-0000-000054B80000}"/>
    <cellStyle name="Normal 9 8 4 4" xfId="25792" xr:uid="{00000000-0005-0000-0000-000055B80000}"/>
    <cellStyle name="Normal 9 8 4 5" xfId="44256" xr:uid="{00000000-0005-0000-0000-000056B80000}"/>
    <cellStyle name="Normal 9 8 5" xfId="9919" xr:uid="{00000000-0005-0000-0000-000057B80000}"/>
    <cellStyle name="Normal 9 8 5 2" xfId="28879" xr:uid="{00000000-0005-0000-0000-000058B80000}"/>
    <cellStyle name="Normal 9 8 5 3" xfId="47343" xr:uid="{00000000-0005-0000-0000-000059B80000}"/>
    <cellStyle name="Normal 9 8 6" xfId="16071" xr:uid="{00000000-0005-0000-0000-00005AB80000}"/>
    <cellStyle name="Normal 9 8 6 2" xfId="35031" xr:uid="{00000000-0005-0000-0000-00005BB80000}"/>
    <cellStyle name="Normal 9 8 6 3" xfId="53495" xr:uid="{00000000-0005-0000-0000-00005CB80000}"/>
    <cellStyle name="Normal 9 8 7" xfId="22726" xr:uid="{00000000-0005-0000-0000-00005DB80000}"/>
    <cellStyle name="Normal 9 8 8" xfId="41190" xr:uid="{00000000-0005-0000-0000-00005EB80000}"/>
    <cellStyle name="Normal 9 9" xfId="3257" xr:uid="{00000000-0005-0000-0000-00005FB80000}"/>
    <cellStyle name="Normal 9 9 2" xfId="4390" xr:uid="{00000000-0005-0000-0000-000060B80000}"/>
    <cellStyle name="Normal 9 9 2 2" xfId="6012" xr:uid="{00000000-0005-0000-0000-000061B80000}"/>
    <cellStyle name="Normal 9 9 2 2 2" xfId="9097" xr:uid="{00000000-0005-0000-0000-000062B80000}"/>
    <cellStyle name="Normal 9 9 2 2 2 2" xfId="15289" xr:uid="{00000000-0005-0000-0000-000063B80000}"/>
    <cellStyle name="Normal 9 9 2 2 2 2 2" xfId="34249" xr:uid="{00000000-0005-0000-0000-000064B80000}"/>
    <cellStyle name="Normal 9 9 2 2 2 2 3" xfId="52713" xr:uid="{00000000-0005-0000-0000-000065B80000}"/>
    <cellStyle name="Normal 9 9 2 2 2 3" xfId="21441" xr:uid="{00000000-0005-0000-0000-000066B80000}"/>
    <cellStyle name="Normal 9 9 2 2 2 3 2" xfId="40401" xr:uid="{00000000-0005-0000-0000-000067B80000}"/>
    <cellStyle name="Normal 9 9 2 2 2 3 3" xfId="58865" xr:uid="{00000000-0005-0000-0000-000068B80000}"/>
    <cellStyle name="Normal 9 9 2 2 2 4" xfId="28096" xr:uid="{00000000-0005-0000-0000-000069B80000}"/>
    <cellStyle name="Normal 9 9 2 2 2 5" xfId="46560" xr:uid="{00000000-0005-0000-0000-00006AB80000}"/>
    <cellStyle name="Normal 9 9 2 2 3" xfId="12223" xr:uid="{00000000-0005-0000-0000-00006BB80000}"/>
    <cellStyle name="Normal 9 9 2 2 3 2" xfId="31183" xr:uid="{00000000-0005-0000-0000-00006CB80000}"/>
    <cellStyle name="Normal 9 9 2 2 3 3" xfId="49647" xr:uid="{00000000-0005-0000-0000-00006DB80000}"/>
    <cellStyle name="Normal 9 9 2 2 4" xfId="18375" xr:uid="{00000000-0005-0000-0000-00006EB80000}"/>
    <cellStyle name="Normal 9 9 2 2 4 2" xfId="37335" xr:uid="{00000000-0005-0000-0000-00006FB80000}"/>
    <cellStyle name="Normal 9 9 2 2 4 3" xfId="55799" xr:uid="{00000000-0005-0000-0000-000070B80000}"/>
    <cellStyle name="Normal 9 9 2 2 5" xfId="25030" xr:uid="{00000000-0005-0000-0000-000071B80000}"/>
    <cellStyle name="Normal 9 9 2 2 6" xfId="43494" xr:uid="{00000000-0005-0000-0000-000072B80000}"/>
    <cellStyle name="Normal 9 9 2 3" xfId="7562" xr:uid="{00000000-0005-0000-0000-000073B80000}"/>
    <cellStyle name="Normal 9 9 2 3 2" xfId="13755" xr:uid="{00000000-0005-0000-0000-000074B80000}"/>
    <cellStyle name="Normal 9 9 2 3 2 2" xfId="32715" xr:uid="{00000000-0005-0000-0000-000075B80000}"/>
    <cellStyle name="Normal 9 9 2 3 2 3" xfId="51179" xr:uid="{00000000-0005-0000-0000-000076B80000}"/>
    <cellStyle name="Normal 9 9 2 3 3" xfId="19907" xr:uid="{00000000-0005-0000-0000-000077B80000}"/>
    <cellStyle name="Normal 9 9 2 3 3 2" xfId="38867" xr:uid="{00000000-0005-0000-0000-000078B80000}"/>
    <cellStyle name="Normal 9 9 2 3 3 3" xfId="57331" xr:uid="{00000000-0005-0000-0000-000079B80000}"/>
    <cellStyle name="Normal 9 9 2 3 4" xfId="26562" xr:uid="{00000000-0005-0000-0000-00007AB80000}"/>
    <cellStyle name="Normal 9 9 2 3 5" xfId="45026" xr:uid="{00000000-0005-0000-0000-00007BB80000}"/>
    <cellStyle name="Normal 9 9 2 4" xfId="10689" xr:uid="{00000000-0005-0000-0000-00007CB80000}"/>
    <cellStyle name="Normal 9 9 2 4 2" xfId="29649" xr:uid="{00000000-0005-0000-0000-00007DB80000}"/>
    <cellStyle name="Normal 9 9 2 4 3" xfId="48113" xr:uid="{00000000-0005-0000-0000-00007EB80000}"/>
    <cellStyle name="Normal 9 9 2 5" xfId="16841" xr:uid="{00000000-0005-0000-0000-00007FB80000}"/>
    <cellStyle name="Normal 9 9 2 5 2" xfId="35801" xr:uid="{00000000-0005-0000-0000-000080B80000}"/>
    <cellStyle name="Normal 9 9 2 5 3" xfId="54265" xr:uid="{00000000-0005-0000-0000-000081B80000}"/>
    <cellStyle name="Normal 9 9 2 6" xfId="23496" xr:uid="{00000000-0005-0000-0000-000082B80000}"/>
    <cellStyle name="Normal 9 9 2 7" xfId="41960" xr:uid="{00000000-0005-0000-0000-000083B80000}"/>
    <cellStyle name="Normal 9 9 3" xfId="5230" xr:uid="{00000000-0005-0000-0000-000084B80000}"/>
    <cellStyle name="Normal 9 9 3 2" xfId="8328" xr:uid="{00000000-0005-0000-0000-000085B80000}"/>
    <cellStyle name="Normal 9 9 3 2 2" xfId="14520" xr:uid="{00000000-0005-0000-0000-000086B80000}"/>
    <cellStyle name="Normal 9 9 3 2 2 2" xfId="33480" xr:uid="{00000000-0005-0000-0000-000087B80000}"/>
    <cellStyle name="Normal 9 9 3 2 2 3" xfId="51944" xr:uid="{00000000-0005-0000-0000-000088B80000}"/>
    <cellStyle name="Normal 9 9 3 2 3" xfId="20672" xr:uid="{00000000-0005-0000-0000-000089B80000}"/>
    <cellStyle name="Normal 9 9 3 2 3 2" xfId="39632" xr:uid="{00000000-0005-0000-0000-00008AB80000}"/>
    <cellStyle name="Normal 9 9 3 2 3 3" xfId="58096" xr:uid="{00000000-0005-0000-0000-00008BB80000}"/>
    <cellStyle name="Normal 9 9 3 2 4" xfId="27327" xr:uid="{00000000-0005-0000-0000-00008CB80000}"/>
    <cellStyle name="Normal 9 9 3 2 5" xfId="45791" xr:uid="{00000000-0005-0000-0000-00008DB80000}"/>
    <cellStyle name="Normal 9 9 3 3" xfId="11454" xr:uid="{00000000-0005-0000-0000-00008EB80000}"/>
    <cellStyle name="Normal 9 9 3 3 2" xfId="30414" xr:uid="{00000000-0005-0000-0000-00008FB80000}"/>
    <cellStyle name="Normal 9 9 3 3 3" xfId="48878" xr:uid="{00000000-0005-0000-0000-000090B80000}"/>
    <cellStyle name="Normal 9 9 3 4" xfId="17606" xr:uid="{00000000-0005-0000-0000-000091B80000}"/>
    <cellStyle name="Normal 9 9 3 4 2" xfId="36566" xr:uid="{00000000-0005-0000-0000-000092B80000}"/>
    <cellStyle name="Normal 9 9 3 4 3" xfId="55030" xr:uid="{00000000-0005-0000-0000-000093B80000}"/>
    <cellStyle name="Normal 9 9 3 5" xfId="24261" xr:uid="{00000000-0005-0000-0000-000094B80000}"/>
    <cellStyle name="Normal 9 9 3 6" xfId="42725" xr:uid="{00000000-0005-0000-0000-000095B80000}"/>
    <cellStyle name="Normal 9 9 4" xfId="6793" xr:uid="{00000000-0005-0000-0000-000096B80000}"/>
    <cellStyle name="Normal 9 9 4 2" xfId="12986" xr:uid="{00000000-0005-0000-0000-000097B80000}"/>
    <cellStyle name="Normal 9 9 4 2 2" xfId="31946" xr:uid="{00000000-0005-0000-0000-000098B80000}"/>
    <cellStyle name="Normal 9 9 4 2 3" xfId="50410" xr:uid="{00000000-0005-0000-0000-000099B80000}"/>
    <cellStyle name="Normal 9 9 4 3" xfId="19138" xr:uid="{00000000-0005-0000-0000-00009AB80000}"/>
    <cellStyle name="Normal 9 9 4 3 2" xfId="38098" xr:uid="{00000000-0005-0000-0000-00009BB80000}"/>
    <cellStyle name="Normal 9 9 4 3 3" xfId="56562" xr:uid="{00000000-0005-0000-0000-00009CB80000}"/>
    <cellStyle name="Normal 9 9 4 4" xfId="25793" xr:uid="{00000000-0005-0000-0000-00009DB80000}"/>
    <cellStyle name="Normal 9 9 4 5" xfId="44257" xr:uid="{00000000-0005-0000-0000-00009EB80000}"/>
    <cellStyle name="Normal 9 9 5" xfId="9920" xr:uid="{00000000-0005-0000-0000-00009FB80000}"/>
    <cellStyle name="Normal 9 9 5 2" xfId="28880" xr:uid="{00000000-0005-0000-0000-0000A0B80000}"/>
    <cellStyle name="Normal 9 9 5 3" xfId="47344" xr:uid="{00000000-0005-0000-0000-0000A1B80000}"/>
    <cellStyle name="Normal 9 9 6" xfId="16072" xr:uid="{00000000-0005-0000-0000-0000A2B80000}"/>
    <cellStyle name="Normal 9 9 6 2" xfId="35032" xr:uid="{00000000-0005-0000-0000-0000A3B80000}"/>
    <cellStyle name="Normal 9 9 6 3" xfId="53496" xr:uid="{00000000-0005-0000-0000-0000A4B80000}"/>
    <cellStyle name="Normal 9 9 7" xfId="22727" xr:uid="{00000000-0005-0000-0000-0000A5B80000}"/>
    <cellStyle name="Normal 9 9 8" xfId="41191" xr:uid="{00000000-0005-0000-0000-0000A6B80000}"/>
    <cellStyle name="Note 2" xfId="131" xr:uid="{00000000-0005-0000-0000-0000A7B80000}"/>
    <cellStyle name="Note 2 2" xfId="132" xr:uid="{00000000-0005-0000-0000-0000A8B80000}"/>
    <cellStyle name="Note 2 2 2" xfId="344" xr:uid="{00000000-0005-0000-0000-0000A9B80000}"/>
    <cellStyle name="Note 2 2 2 2" xfId="9098" xr:uid="{00000000-0005-0000-0000-0000AAB80000}"/>
    <cellStyle name="Note 2 2 2 2 2" xfId="15290" xr:uid="{00000000-0005-0000-0000-0000ABB80000}"/>
    <cellStyle name="Note 2 2 2 2 2 2" xfId="34250" xr:uid="{00000000-0005-0000-0000-0000ACB80000}"/>
    <cellStyle name="Note 2 2 2 2 2 3" xfId="52714" xr:uid="{00000000-0005-0000-0000-0000ADB80000}"/>
    <cellStyle name="Note 2 2 2 2 3" xfId="21442" xr:uid="{00000000-0005-0000-0000-0000AEB80000}"/>
    <cellStyle name="Note 2 2 2 2 3 2" xfId="40402" xr:uid="{00000000-0005-0000-0000-0000AFB80000}"/>
    <cellStyle name="Note 2 2 2 2 3 3" xfId="58866" xr:uid="{00000000-0005-0000-0000-0000B0B80000}"/>
    <cellStyle name="Note 2 2 2 2 4" xfId="28097" xr:uid="{00000000-0005-0000-0000-0000B1B80000}"/>
    <cellStyle name="Note 2 2 2 2 5" xfId="46561" xr:uid="{00000000-0005-0000-0000-0000B2B80000}"/>
    <cellStyle name="Note 2 2 2 3" xfId="12224" xr:uid="{00000000-0005-0000-0000-0000B3B80000}"/>
    <cellStyle name="Note 2 2 2 3 2" xfId="31184" xr:uid="{00000000-0005-0000-0000-0000B4B80000}"/>
    <cellStyle name="Note 2 2 2 3 3" xfId="49648" xr:uid="{00000000-0005-0000-0000-0000B5B80000}"/>
    <cellStyle name="Note 2 2 2 4" xfId="18376" xr:uid="{00000000-0005-0000-0000-0000B6B80000}"/>
    <cellStyle name="Note 2 2 2 4 2" xfId="37336" xr:uid="{00000000-0005-0000-0000-0000B7B80000}"/>
    <cellStyle name="Note 2 2 2 4 3" xfId="55800" xr:uid="{00000000-0005-0000-0000-0000B8B80000}"/>
    <cellStyle name="Note 2 2 2 5" xfId="25031" xr:uid="{00000000-0005-0000-0000-0000B9B80000}"/>
    <cellStyle name="Note 2 2 2 6" xfId="43495" xr:uid="{00000000-0005-0000-0000-0000BAB80000}"/>
    <cellStyle name="Note 2 2 3" xfId="7563" xr:uid="{00000000-0005-0000-0000-0000BBB80000}"/>
    <cellStyle name="Note 2 2 3 2" xfId="13756" xr:uid="{00000000-0005-0000-0000-0000BCB80000}"/>
    <cellStyle name="Note 2 2 3 2 2" xfId="32716" xr:uid="{00000000-0005-0000-0000-0000BDB80000}"/>
    <cellStyle name="Note 2 2 3 2 3" xfId="51180" xr:uid="{00000000-0005-0000-0000-0000BEB80000}"/>
    <cellStyle name="Note 2 2 3 3" xfId="19908" xr:uid="{00000000-0005-0000-0000-0000BFB80000}"/>
    <cellStyle name="Note 2 2 3 3 2" xfId="38868" xr:uid="{00000000-0005-0000-0000-0000C0B80000}"/>
    <cellStyle name="Note 2 2 3 3 3" xfId="57332" xr:uid="{00000000-0005-0000-0000-0000C1B80000}"/>
    <cellStyle name="Note 2 2 3 4" xfId="26563" xr:uid="{00000000-0005-0000-0000-0000C2B80000}"/>
    <cellStyle name="Note 2 2 3 5" xfId="45027" xr:uid="{00000000-0005-0000-0000-0000C3B80000}"/>
    <cellStyle name="Note 2 2 4" xfId="10690" xr:uid="{00000000-0005-0000-0000-0000C4B80000}"/>
    <cellStyle name="Note 2 2 4 2" xfId="29650" xr:uid="{00000000-0005-0000-0000-0000C5B80000}"/>
    <cellStyle name="Note 2 2 4 3" xfId="48114" xr:uid="{00000000-0005-0000-0000-0000C6B80000}"/>
    <cellStyle name="Note 2 2 5" xfId="16842" xr:uid="{00000000-0005-0000-0000-0000C7B80000}"/>
    <cellStyle name="Note 2 2 5 2" xfId="35802" xr:uid="{00000000-0005-0000-0000-0000C8B80000}"/>
    <cellStyle name="Note 2 2 5 3" xfId="54266" xr:uid="{00000000-0005-0000-0000-0000C9B80000}"/>
    <cellStyle name="Note 2 2 6" xfId="22115" xr:uid="{00000000-0005-0000-0000-0000CAB80000}"/>
    <cellStyle name="Note 2 2 7" xfId="23497" xr:uid="{00000000-0005-0000-0000-0000CBB80000}"/>
    <cellStyle name="Note 2 2 8" xfId="41961" xr:uid="{00000000-0005-0000-0000-0000CCB80000}"/>
    <cellStyle name="Note 2 3" xfId="343" xr:uid="{00000000-0005-0000-0000-0000CDB80000}"/>
    <cellStyle name="Note 2 3 2" xfId="8329" xr:uid="{00000000-0005-0000-0000-0000CEB80000}"/>
    <cellStyle name="Note 2 3 2 2" xfId="14521" xr:uid="{00000000-0005-0000-0000-0000CFB80000}"/>
    <cellStyle name="Note 2 3 2 2 2" xfId="33481" xr:uid="{00000000-0005-0000-0000-0000D0B80000}"/>
    <cellStyle name="Note 2 3 2 2 3" xfId="51945" xr:uid="{00000000-0005-0000-0000-0000D1B80000}"/>
    <cellStyle name="Note 2 3 2 3" xfId="20673" xr:uid="{00000000-0005-0000-0000-0000D2B80000}"/>
    <cellStyle name="Note 2 3 2 3 2" xfId="39633" xr:uid="{00000000-0005-0000-0000-0000D3B80000}"/>
    <cellStyle name="Note 2 3 2 3 3" xfId="58097" xr:uid="{00000000-0005-0000-0000-0000D4B80000}"/>
    <cellStyle name="Note 2 3 2 4" xfId="27328" xr:uid="{00000000-0005-0000-0000-0000D5B80000}"/>
    <cellStyle name="Note 2 3 2 5" xfId="45792" xr:uid="{00000000-0005-0000-0000-0000D6B80000}"/>
    <cellStyle name="Note 2 3 3" xfId="11455" xr:uid="{00000000-0005-0000-0000-0000D7B80000}"/>
    <cellStyle name="Note 2 3 3 2" xfId="30415" xr:uid="{00000000-0005-0000-0000-0000D8B80000}"/>
    <cellStyle name="Note 2 3 3 3" xfId="48879" xr:uid="{00000000-0005-0000-0000-0000D9B80000}"/>
    <cellStyle name="Note 2 3 4" xfId="17607" xr:uid="{00000000-0005-0000-0000-0000DAB80000}"/>
    <cellStyle name="Note 2 3 4 2" xfId="36567" xr:uid="{00000000-0005-0000-0000-0000DBB80000}"/>
    <cellStyle name="Note 2 3 4 3" xfId="55031" xr:uid="{00000000-0005-0000-0000-0000DCB80000}"/>
    <cellStyle name="Note 2 3 5" xfId="24262" xr:uid="{00000000-0005-0000-0000-0000DDB80000}"/>
    <cellStyle name="Note 2 3 6" xfId="42726" xr:uid="{00000000-0005-0000-0000-0000DEB80000}"/>
    <cellStyle name="Note 2 4" xfId="6794" xr:uid="{00000000-0005-0000-0000-0000DFB80000}"/>
    <cellStyle name="Note 2 4 2" xfId="12987" xr:uid="{00000000-0005-0000-0000-0000E0B80000}"/>
    <cellStyle name="Note 2 4 2 2" xfId="31947" xr:uid="{00000000-0005-0000-0000-0000E1B80000}"/>
    <cellStyle name="Note 2 4 2 3" xfId="50411" xr:uid="{00000000-0005-0000-0000-0000E2B80000}"/>
    <cellStyle name="Note 2 4 3" xfId="19139" xr:uid="{00000000-0005-0000-0000-0000E3B80000}"/>
    <cellStyle name="Note 2 4 3 2" xfId="38099" xr:uid="{00000000-0005-0000-0000-0000E4B80000}"/>
    <cellStyle name="Note 2 4 3 3" xfId="56563" xr:uid="{00000000-0005-0000-0000-0000E5B80000}"/>
    <cellStyle name="Note 2 4 4" xfId="25794" xr:uid="{00000000-0005-0000-0000-0000E6B80000}"/>
    <cellStyle name="Note 2 4 5" xfId="44258" xr:uid="{00000000-0005-0000-0000-0000E7B80000}"/>
    <cellStyle name="Note 2 5" xfId="9921" xr:uid="{00000000-0005-0000-0000-0000E8B80000}"/>
    <cellStyle name="Note 2 5 2" xfId="28881" xr:uid="{00000000-0005-0000-0000-0000E9B80000}"/>
    <cellStyle name="Note 2 5 3" xfId="47345" xr:uid="{00000000-0005-0000-0000-0000EAB80000}"/>
    <cellStyle name="Note 2 6" xfId="16073" xr:uid="{00000000-0005-0000-0000-0000EBB80000}"/>
    <cellStyle name="Note 2 6 2" xfId="35033" xr:uid="{00000000-0005-0000-0000-0000ECB80000}"/>
    <cellStyle name="Note 2 6 3" xfId="53497" xr:uid="{00000000-0005-0000-0000-0000EDB80000}"/>
    <cellStyle name="Note 2 7" xfId="22114" xr:uid="{00000000-0005-0000-0000-0000EEB80000}"/>
    <cellStyle name="Note 2 8" xfId="22728" xr:uid="{00000000-0005-0000-0000-0000EFB80000}"/>
    <cellStyle name="Note 2 9" xfId="41192" xr:uid="{00000000-0005-0000-0000-0000F0B80000}"/>
    <cellStyle name="Note 3" xfId="133" xr:uid="{00000000-0005-0000-0000-0000F1B80000}"/>
    <cellStyle name="Note 3 2" xfId="345" xr:uid="{00000000-0005-0000-0000-0000F2B80000}"/>
    <cellStyle name="Note 3 2 2" xfId="6013" xr:uid="{00000000-0005-0000-0000-0000F3B80000}"/>
    <cellStyle name="Note 3 2 2 2" xfId="9099" xr:uid="{00000000-0005-0000-0000-0000F4B80000}"/>
    <cellStyle name="Note 3 2 2 2 2" xfId="15291" xr:uid="{00000000-0005-0000-0000-0000F5B80000}"/>
    <cellStyle name="Note 3 2 2 2 2 2" xfId="34251" xr:uid="{00000000-0005-0000-0000-0000F6B80000}"/>
    <cellStyle name="Note 3 2 2 2 2 3" xfId="52715" xr:uid="{00000000-0005-0000-0000-0000F7B80000}"/>
    <cellStyle name="Note 3 2 2 2 3" xfId="21443" xr:uid="{00000000-0005-0000-0000-0000F8B80000}"/>
    <cellStyle name="Note 3 2 2 2 3 2" xfId="40403" xr:uid="{00000000-0005-0000-0000-0000F9B80000}"/>
    <cellStyle name="Note 3 2 2 2 3 3" xfId="58867" xr:uid="{00000000-0005-0000-0000-0000FAB80000}"/>
    <cellStyle name="Note 3 2 2 2 4" xfId="28098" xr:uid="{00000000-0005-0000-0000-0000FBB80000}"/>
    <cellStyle name="Note 3 2 2 2 5" xfId="46562" xr:uid="{00000000-0005-0000-0000-0000FCB80000}"/>
    <cellStyle name="Note 3 2 2 3" xfId="12225" xr:uid="{00000000-0005-0000-0000-0000FDB80000}"/>
    <cellStyle name="Note 3 2 2 3 2" xfId="31185" xr:uid="{00000000-0005-0000-0000-0000FEB80000}"/>
    <cellStyle name="Note 3 2 2 3 3" xfId="49649" xr:uid="{00000000-0005-0000-0000-0000FFB80000}"/>
    <cellStyle name="Note 3 2 2 4" xfId="18377" xr:uid="{00000000-0005-0000-0000-000000B90000}"/>
    <cellStyle name="Note 3 2 2 4 2" xfId="37337" xr:uid="{00000000-0005-0000-0000-000001B90000}"/>
    <cellStyle name="Note 3 2 2 4 3" xfId="55801" xr:uid="{00000000-0005-0000-0000-000002B90000}"/>
    <cellStyle name="Note 3 2 2 5" xfId="25032" xr:uid="{00000000-0005-0000-0000-000003B90000}"/>
    <cellStyle name="Note 3 2 2 6" xfId="43496" xr:uid="{00000000-0005-0000-0000-000004B90000}"/>
    <cellStyle name="Note 3 2 3" xfId="7564" xr:uid="{00000000-0005-0000-0000-000005B90000}"/>
    <cellStyle name="Note 3 2 3 2" xfId="13757" xr:uid="{00000000-0005-0000-0000-000006B90000}"/>
    <cellStyle name="Note 3 2 3 2 2" xfId="32717" xr:uid="{00000000-0005-0000-0000-000007B90000}"/>
    <cellStyle name="Note 3 2 3 2 3" xfId="51181" xr:uid="{00000000-0005-0000-0000-000008B90000}"/>
    <cellStyle name="Note 3 2 3 3" xfId="19909" xr:uid="{00000000-0005-0000-0000-000009B90000}"/>
    <cellStyle name="Note 3 2 3 3 2" xfId="38869" xr:uid="{00000000-0005-0000-0000-00000AB90000}"/>
    <cellStyle name="Note 3 2 3 3 3" xfId="57333" xr:uid="{00000000-0005-0000-0000-00000BB90000}"/>
    <cellStyle name="Note 3 2 3 4" xfId="26564" xr:uid="{00000000-0005-0000-0000-00000CB90000}"/>
    <cellStyle name="Note 3 2 3 5" xfId="45028" xr:uid="{00000000-0005-0000-0000-00000DB90000}"/>
    <cellStyle name="Note 3 2 4" xfId="10691" xr:uid="{00000000-0005-0000-0000-00000EB90000}"/>
    <cellStyle name="Note 3 2 4 2" xfId="29651" xr:uid="{00000000-0005-0000-0000-00000FB90000}"/>
    <cellStyle name="Note 3 2 4 3" xfId="48115" xr:uid="{00000000-0005-0000-0000-000010B90000}"/>
    <cellStyle name="Note 3 2 5" xfId="16843" xr:uid="{00000000-0005-0000-0000-000011B90000}"/>
    <cellStyle name="Note 3 2 5 2" xfId="35803" xr:uid="{00000000-0005-0000-0000-000012B90000}"/>
    <cellStyle name="Note 3 2 5 3" xfId="54267" xr:uid="{00000000-0005-0000-0000-000013B90000}"/>
    <cellStyle name="Note 3 2 6" xfId="23498" xr:uid="{00000000-0005-0000-0000-000014B90000}"/>
    <cellStyle name="Note 3 2 7" xfId="41962" xr:uid="{00000000-0005-0000-0000-000015B90000}"/>
    <cellStyle name="Note 3 3" xfId="5231" xr:uid="{00000000-0005-0000-0000-000016B90000}"/>
    <cellStyle name="Note 3 3 2" xfId="8330" xr:uid="{00000000-0005-0000-0000-000017B90000}"/>
    <cellStyle name="Note 3 3 2 2" xfId="14522" xr:uid="{00000000-0005-0000-0000-000018B90000}"/>
    <cellStyle name="Note 3 3 2 2 2" xfId="33482" xr:uid="{00000000-0005-0000-0000-000019B90000}"/>
    <cellStyle name="Note 3 3 2 2 3" xfId="51946" xr:uid="{00000000-0005-0000-0000-00001AB90000}"/>
    <cellStyle name="Note 3 3 2 3" xfId="20674" xr:uid="{00000000-0005-0000-0000-00001BB90000}"/>
    <cellStyle name="Note 3 3 2 3 2" xfId="39634" xr:uid="{00000000-0005-0000-0000-00001CB90000}"/>
    <cellStyle name="Note 3 3 2 3 3" xfId="58098" xr:uid="{00000000-0005-0000-0000-00001DB90000}"/>
    <cellStyle name="Note 3 3 2 4" xfId="27329" xr:uid="{00000000-0005-0000-0000-00001EB90000}"/>
    <cellStyle name="Note 3 3 2 5" xfId="45793" xr:uid="{00000000-0005-0000-0000-00001FB90000}"/>
    <cellStyle name="Note 3 3 3" xfId="11456" xr:uid="{00000000-0005-0000-0000-000020B90000}"/>
    <cellStyle name="Note 3 3 3 2" xfId="30416" xr:uid="{00000000-0005-0000-0000-000021B90000}"/>
    <cellStyle name="Note 3 3 3 3" xfId="48880" xr:uid="{00000000-0005-0000-0000-000022B90000}"/>
    <cellStyle name="Note 3 3 4" xfId="17608" xr:uid="{00000000-0005-0000-0000-000023B90000}"/>
    <cellStyle name="Note 3 3 4 2" xfId="36568" xr:uid="{00000000-0005-0000-0000-000024B90000}"/>
    <cellStyle name="Note 3 3 4 3" xfId="55032" xr:uid="{00000000-0005-0000-0000-000025B90000}"/>
    <cellStyle name="Note 3 3 5" xfId="24263" xr:uid="{00000000-0005-0000-0000-000026B90000}"/>
    <cellStyle name="Note 3 3 6" xfId="42727" xr:uid="{00000000-0005-0000-0000-000027B90000}"/>
    <cellStyle name="Note 3 4" xfId="6795" xr:uid="{00000000-0005-0000-0000-000028B90000}"/>
    <cellStyle name="Note 3 4 2" xfId="12988" xr:uid="{00000000-0005-0000-0000-000029B90000}"/>
    <cellStyle name="Note 3 4 2 2" xfId="31948" xr:uid="{00000000-0005-0000-0000-00002AB90000}"/>
    <cellStyle name="Note 3 4 2 3" xfId="50412" xr:uid="{00000000-0005-0000-0000-00002BB90000}"/>
    <cellStyle name="Note 3 4 3" xfId="19140" xr:uid="{00000000-0005-0000-0000-00002CB90000}"/>
    <cellStyle name="Note 3 4 3 2" xfId="38100" xr:uid="{00000000-0005-0000-0000-00002DB90000}"/>
    <cellStyle name="Note 3 4 3 3" xfId="56564" xr:uid="{00000000-0005-0000-0000-00002EB90000}"/>
    <cellStyle name="Note 3 4 4" xfId="25795" xr:uid="{00000000-0005-0000-0000-00002FB90000}"/>
    <cellStyle name="Note 3 4 5" xfId="44259" xr:uid="{00000000-0005-0000-0000-000030B90000}"/>
    <cellStyle name="Note 3 5" xfId="9922" xr:uid="{00000000-0005-0000-0000-000031B90000}"/>
    <cellStyle name="Note 3 5 2" xfId="28882" xr:uid="{00000000-0005-0000-0000-000032B90000}"/>
    <cellStyle name="Note 3 5 3" xfId="47346" xr:uid="{00000000-0005-0000-0000-000033B90000}"/>
    <cellStyle name="Note 3 6" xfId="16074" xr:uid="{00000000-0005-0000-0000-000034B90000}"/>
    <cellStyle name="Note 3 6 2" xfId="35034" xr:uid="{00000000-0005-0000-0000-000035B90000}"/>
    <cellStyle name="Note 3 6 3" xfId="53498" xr:uid="{00000000-0005-0000-0000-000036B90000}"/>
    <cellStyle name="Note 3 7" xfId="22116" xr:uid="{00000000-0005-0000-0000-000037B90000}"/>
    <cellStyle name="Note 3 8" xfId="22729" xr:uid="{00000000-0005-0000-0000-000038B90000}"/>
    <cellStyle name="Note 3 9" xfId="41193" xr:uid="{00000000-0005-0000-0000-000039B90000}"/>
    <cellStyle name="Note 4" xfId="3259" xr:uid="{00000000-0005-0000-0000-00003AB90000}"/>
    <cellStyle name="Note 4 2" xfId="4391" xr:uid="{00000000-0005-0000-0000-00003BB90000}"/>
    <cellStyle name="Note 4 2 2" xfId="6014" xr:uid="{00000000-0005-0000-0000-00003CB90000}"/>
    <cellStyle name="Note 4 2 2 2" xfId="9100" xr:uid="{00000000-0005-0000-0000-00003DB90000}"/>
    <cellStyle name="Note 4 2 2 2 2" xfId="15292" xr:uid="{00000000-0005-0000-0000-00003EB90000}"/>
    <cellStyle name="Note 4 2 2 2 2 2" xfId="34252" xr:uid="{00000000-0005-0000-0000-00003FB90000}"/>
    <cellStyle name="Note 4 2 2 2 2 3" xfId="52716" xr:uid="{00000000-0005-0000-0000-000040B90000}"/>
    <cellStyle name="Note 4 2 2 2 3" xfId="21444" xr:uid="{00000000-0005-0000-0000-000041B90000}"/>
    <cellStyle name="Note 4 2 2 2 3 2" xfId="40404" xr:uid="{00000000-0005-0000-0000-000042B90000}"/>
    <cellStyle name="Note 4 2 2 2 3 3" xfId="58868" xr:uid="{00000000-0005-0000-0000-000043B90000}"/>
    <cellStyle name="Note 4 2 2 2 4" xfId="28099" xr:uid="{00000000-0005-0000-0000-000044B90000}"/>
    <cellStyle name="Note 4 2 2 2 5" xfId="46563" xr:uid="{00000000-0005-0000-0000-000045B90000}"/>
    <cellStyle name="Note 4 2 2 3" xfId="12226" xr:uid="{00000000-0005-0000-0000-000046B90000}"/>
    <cellStyle name="Note 4 2 2 3 2" xfId="31186" xr:uid="{00000000-0005-0000-0000-000047B90000}"/>
    <cellStyle name="Note 4 2 2 3 3" xfId="49650" xr:uid="{00000000-0005-0000-0000-000048B90000}"/>
    <cellStyle name="Note 4 2 2 4" xfId="18378" xr:uid="{00000000-0005-0000-0000-000049B90000}"/>
    <cellStyle name="Note 4 2 2 4 2" xfId="37338" xr:uid="{00000000-0005-0000-0000-00004AB90000}"/>
    <cellStyle name="Note 4 2 2 4 3" xfId="55802" xr:uid="{00000000-0005-0000-0000-00004BB90000}"/>
    <cellStyle name="Note 4 2 2 5" xfId="25033" xr:uid="{00000000-0005-0000-0000-00004CB90000}"/>
    <cellStyle name="Note 4 2 2 6" xfId="43497" xr:uid="{00000000-0005-0000-0000-00004DB90000}"/>
    <cellStyle name="Note 4 2 3" xfId="7565" xr:uid="{00000000-0005-0000-0000-00004EB90000}"/>
    <cellStyle name="Note 4 2 3 2" xfId="13758" xr:uid="{00000000-0005-0000-0000-00004FB90000}"/>
    <cellStyle name="Note 4 2 3 2 2" xfId="32718" xr:uid="{00000000-0005-0000-0000-000050B90000}"/>
    <cellStyle name="Note 4 2 3 2 3" xfId="51182" xr:uid="{00000000-0005-0000-0000-000051B90000}"/>
    <cellStyle name="Note 4 2 3 3" xfId="19910" xr:uid="{00000000-0005-0000-0000-000052B90000}"/>
    <cellStyle name="Note 4 2 3 3 2" xfId="38870" xr:uid="{00000000-0005-0000-0000-000053B90000}"/>
    <cellStyle name="Note 4 2 3 3 3" xfId="57334" xr:uid="{00000000-0005-0000-0000-000054B90000}"/>
    <cellStyle name="Note 4 2 3 4" xfId="26565" xr:uid="{00000000-0005-0000-0000-000055B90000}"/>
    <cellStyle name="Note 4 2 3 5" xfId="45029" xr:uid="{00000000-0005-0000-0000-000056B90000}"/>
    <cellStyle name="Note 4 2 4" xfId="10692" xr:uid="{00000000-0005-0000-0000-000057B90000}"/>
    <cellStyle name="Note 4 2 4 2" xfId="29652" xr:uid="{00000000-0005-0000-0000-000058B90000}"/>
    <cellStyle name="Note 4 2 4 3" xfId="48116" xr:uid="{00000000-0005-0000-0000-000059B90000}"/>
    <cellStyle name="Note 4 2 5" xfId="16844" xr:uid="{00000000-0005-0000-0000-00005AB90000}"/>
    <cellStyle name="Note 4 2 5 2" xfId="35804" xr:uid="{00000000-0005-0000-0000-00005BB90000}"/>
    <cellStyle name="Note 4 2 5 3" xfId="54268" xr:uid="{00000000-0005-0000-0000-00005CB90000}"/>
    <cellStyle name="Note 4 2 6" xfId="23499" xr:uid="{00000000-0005-0000-0000-00005DB90000}"/>
    <cellStyle name="Note 4 2 7" xfId="41963" xr:uid="{00000000-0005-0000-0000-00005EB90000}"/>
    <cellStyle name="Note 4 3" xfId="5232" xr:uid="{00000000-0005-0000-0000-00005FB90000}"/>
    <cellStyle name="Note 4 3 2" xfId="8331" xr:uid="{00000000-0005-0000-0000-000060B90000}"/>
    <cellStyle name="Note 4 3 2 2" xfId="14523" xr:uid="{00000000-0005-0000-0000-000061B90000}"/>
    <cellStyle name="Note 4 3 2 2 2" xfId="33483" xr:uid="{00000000-0005-0000-0000-000062B90000}"/>
    <cellStyle name="Note 4 3 2 2 3" xfId="51947" xr:uid="{00000000-0005-0000-0000-000063B90000}"/>
    <cellStyle name="Note 4 3 2 3" xfId="20675" xr:uid="{00000000-0005-0000-0000-000064B90000}"/>
    <cellStyle name="Note 4 3 2 3 2" xfId="39635" xr:uid="{00000000-0005-0000-0000-000065B90000}"/>
    <cellStyle name="Note 4 3 2 3 3" xfId="58099" xr:uid="{00000000-0005-0000-0000-000066B90000}"/>
    <cellStyle name="Note 4 3 2 4" xfId="27330" xr:uid="{00000000-0005-0000-0000-000067B90000}"/>
    <cellStyle name="Note 4 3 2 5" xfId="45794" xr:uid="{00000000-0005-0000-0000-000068B90000}"/>
    <cellStyle name="Note 4 3 3" xfId="11457" xr:uid="{00000000-0005-0000-0000-000069B90000}"/>
    <cellStyle name="Note 4 3 3 2" xfId="30417" xr:uid="{00000000-0005-0000-0000-00006AB90000}"/>
    <cellStyle name="Note 4 3 3 3" xfId="48881" xr:uid="{00000000-0005-0000-0000-00006BB90000}"/>
    <cellStyle name="Note 4 3 4" xfId="17609" xr:uid="{00000000-0005-0000-0000-00006CB90000}"/>
    <cellStyle name="Note 4 3 4 2" xfId="36569" xr:uid="{00000000-0005-0000-0000-00006DB90000}"/>
    <cellStyle name="Note 4 3 4 3" xfId="55033" xr:uid="{00000000-0005-0000-0000-00006EB90000}"/>
    <cellStyle name="Note 4 3 5" xfId="24264" xr:uid="{00000000-0005-0000-0000-00006FB90000}"/>
    <cellStyle name="Note 4 3 6" xfId="42728" xr:uid="{00000000-0005-0000-0000-000070B90000}"/>
    <cellStyle name="Note 4 4" xfId="6796" xr:uid="{00000000-0005-0000-0000-000071B90000}"/>
    <cellStyle name="Note 4 4 2" xfId="12989" xr:uid="{00000000-0005-0000-0000-000072B90000}"/>
    <cellStyle name="Note 4 4 2 2" xfId="31949" xr:uid="{00000000-0005-0000-0000-000073B90000}"/>
    <cellStyle name="Note 4 4 2 3" xfId="50413" xr:uid="{00000000-0005-0000-0000-000074B90000}"/>
    <cellStyle name="Note 4 4 3" xfId="19141" xr:uid="{00000000-0005-0000-0000-000075B90000}"/>
    <cellStyle name="Note 4 4 3 2" xfId="38101" xr:uid="{00000000-0005-0000-0000-000076B90000}"/>
    <cellStyle name="Note 4 4 3 3" xfId="56565" xr:uid="{00000000-0005-0000-0000-000077B90000}"/>
    <cellStyle name="Note 4 4 4" xfId="25796" xr:uid="{00000000-0005-0000-0000-000078B90000}"/>
    <cellStyle name="Note 4 4 5" xfId="44260" xr:uid="{00000000-0005-0000-0000-000079B90000}"/>
    <cellStyle name="Note 4 5" xfId="9923" xr:uid="{00000000-0005-0000-0000-00007AB90000}"/>
    <cellStyle name="Note 4 5 2" xfId="28883" xr:uid="{00000000-0005-0000-0000-00007BB90000}"/>
    <cellStyle name="Note 4 5 3" xfId="47347" xr:uid="{00000000-0005-0000-0000-00007CB90000}"/>
    <cellStyle name="Note 4 6" xfId="16075" xr:uid="{00000000-0005-0000-0000-00007DB90000}"/>
    <cellStyle name="Note 4 6 2" xfId="35035" xr:uid="{00000000-0005-0000-0000-00007EB90000}"/>
    <cellStyle name="Note 4 6 3" xfId="53499" xr:uid="{00000000-0005-0000-0000-00007FB90000}"/>
    <cellStyle name="Note 4 7" xfId="22730" xr:uid="{00000000-0005-0000-0000-000080B90000}"/>
    <cellStyle name="Note 4 8" xfId="41194" xr:uid="{00000000-0005-0000-0000-000081B90000}"/>
    <cellStyle name="Note 5" xfId="3260" xr:uid="{00000000-0005-0000-0000-000082B90000}"/>
    <cellStyle name="Note 6" xfId="3261" xr:uid="{00000000-0005-0000-0000-000083B90000}"/>
    <cellStyle name="Note 6 10" xfId="21980" xr:uid="{00000000-0005-0000-0000-000084B90000}"/>
    <cellStyle name="Note 6 11" xfId="21769" xr:uid="{00000000-0005-0000-0000-000085B90000}"/>
    <cellStyle name="Note 6 12" xfId="21907" xr:uid="{00000000-0005-0000-0000-000086B90000}"/>
    <cellStyle name="Note 6 2" xfId="4600" xr:uid="{00000000-0005-0000-0000-000087B90000}"/>
    <cellStyle name="Note 6 2 2" xfId="5312" xr:uid="{00000000-0005-0000-0000-000088B90000}"/>
    <cellStyle name="Note 6 2 2 2" xfId="21759" xr:uid="{00000000-0005-0000-0000-000089B90000}"/>
    <cellStyle name="Note 6 2 2 3" xfId="21852" xr:uid="{00000000-0005-0000-0000-00008AB90000}"/>
    <cellStyle name="Note 6 2 2 4" xfId="21815" xr:uid="{00000000-0005-0000-0000-00008BB90000}"/>
    <cellStyle name="Note 6 2 2 5" xfId="21919" xr:uid="{00000000-0005-0000-0000-00008CB90000}"/>
    <cellStyle name="Note 6 2 2 6" xfId="21802" xr:uid="{00000000-0005-0000-0000-00008DB90000}"/>
    <cellStyle name="Note 6 2 2 7" xfId="21635" xr:uid="{00000000-0005-0000-0000-00008EB90000}"/>
    <cellStyle name="Note 6 2 3" xfId="21723" xr:uid="{00000000-0005-0000-0000-00008FB90000}"/>
    <cellStyle name="Note 6 2 4" xfId="21983" xr:uid="{00000000-0005-0000-0000-000090B90000}"/>
    <cellStyle name="Note 6 2 5" xfId="21762" xr:uid="{00000000-0005-0000-0000-000091B90000}"/>
    <cellStyle name="Note 6 2 6" xfId="21908" xr:uid="{00000000-0005-0000-0000-000092B90000}"/>
    <cellStyle name="Note 6 2 7" xfId="21888" xr:uid="{00000000-0005-0000-0000-000093B90000}"/>
    <cellStyle name="Note 6 2 8" xfId="21645" xr:uid="{00000000-0005-0000-0000-000094B90000}"/>
    <cellStyle name="Note 6 3" xfId="4589" xr:uid="{00000000-0005-0000-0000-000095B90000}"/>
    <cellStyle name="Note 6 3 2" xfId="5278" xr:uid="{00000000-0005-0000-0000-000096B90000}"/>
    <cellStyle name="Note 6 3 2 2" xfId="21755" xr:uid="{00000000-0005-0000-0000-000097B90000}"/>
    <cellStyle name="Note 6 3 2 3" xfId="21832" xr:uid="{00000000-0005-0000-0000-000098B90000}"/>
    <cellStyle name="Note 6 3 2 4" xfId="22004" xr:uid="{00000000-0005-0000-0000-000099B90000}"/>
    <cellStyle name="Note 6 3 2 5" xfId="21886" xr:uid="{00000000-0005-0000-0000-00009AB90000}"/>
    <cellStyle name="Note 6 3 2 6" xfId="21826" xr:uid="{00000000-0005-0000-0000-00009BB90000}"/>
    <cellStyle name="Note 6 3 2 7" xfId="21857" xr:uid="{00000000-0005-0000-0000-00009CB90000}"/>
    <cellStyle name="Note 6 3 3" xfId="21718" xr:uid="{00000000-0005-0000-0000-00009DB90000}"/>
    <cellStyle name="Note 6 3 4" xfId="22007" xr:uid="{00000000-0005-0000-0000-00009EB90000}"/>
    <cellStyle name="Note 6 3 5" xfId="21818" xr:uid="{00000000-0005-0000-0000-00009FB90000}"/>
    <cellStyle name="Note 6 3 6" xfId="21643" xr:uid="{00000000-0005-0000-0000-0000A0B90000}"/>
    <cellStyle name="Note 6 3 7" xfId="21648" xr:uid="{00000000-0005-0000-0000-0000A1B90000}"/>
    <cellStyle name="Note 6 3 8" xfId="21948" xr:uid="{00000000-0005-0000-0000-0000A2B90000}"/>
    <cellStyle name="Note 6 4" xfId="4584" xr:uid="{00000000-0005-0000-0000-0000A3B90000}"/>
    <cellStyle name="Note 6 4 2" xfId="5268" xr:uid="{00000000-0005-0000-0000-0000A4B90000}"/>
    <cellStyle name="Note 6 4 2 2" xfId="21753" xr:uid="{00000000-0005-0000-0000-0000A5B90000}"/>
    <cellStyle name="Note 6 4 2 3" xfId="21900" xr:uid="{00000000-0005-0000-0000-0000A6B90000}"/>
    <cellStyle name="Note 6 4 2 4" xfId="21951" xr:uid="{00000000-0005-0000-0000-0000A7B90000}"/>
    <cellStyle name="Note 6 4 2 5" xfId="21887" xr:uid="{00000000-0005-0000-0000-0000A8B90000}"/>
    <cellStyle name="Note 6 4 2 6" xfId="21881" xr:uid="{00000000-0005-0000-0000-0000A9B90000}"/>
    <cellStyle name="Note 6 4 2 7" xfId="22017" xr:uid="{00000000-0005-0000-0000-0000AAB90000}"/>
    <cellStyle name="Note 6 4 3" xfId="21716" xr:uid="{00000000-0005-0000-0000-0000ABB90000}"/>
    <cellStyle name="Note 6 4 4" xfId="21810" xr:uid="{00000000-0005-0000-0000-0000ACB90000}"/>
    <cellStyle name="Note 6 4 5" xfId="21836" xr:uid="{00000000-0005-0000-0000-0000ADB90000}"/>
    <cellStyle name="Note 6 4 6" xfId="21794" xr:uid="{00000000-0005-0000-0000-0000AEB90000}"/>
    <cellStyle name="Note 6 4 7" xfId="21853" xr:uid="{00000000-0005-0000-0000-0000AFB90000}"/>
    <cellStyle name="Note 6 4 8" xfId="21820" xr:uid="{00000000-0005-0000-0000-0000B0B90000}"/>
    <cellStyle name="Note 6 5" xfId="4562" xr:uid="{00000000-0005-0000-0000-0000B1B90000}"/>
    <cellStyle name="Note 6 5 2" xfId="5387" xr:uid="{00000000-0005-0000-0000-0000B2B90000}"/>
    <cellStyle name="Note 6 5 2 2" xfId="21765" xr:uid="{00000000-0005-0000-0000-0000B3B90000}"/>
    <cellStyle name="Note 6 5 2 3" xfId="21956" xr:uid="{00000000-0005-0000-0000-0000B4B90000}"/>
    <cellStyle name="Note 6 5 2 4" xfId="21929" xr:uid="{00000000-0005-0000-0000-0000B5B90000}"/>
    <cellStyle name="Note 6 5 2 5" xfId="21747" xr:uid="{00000000-0005-0000-0000-0000B6B90000}"/>
    <cellStyle name="Note 6 5 2 6" xfId="21944" xr:uid="{00000000-0005-0000-0000-0000B7B90000}"/>
    <cellStyle name="Note 6 5 2 7" xfId="21631" xr:uid="{00000000-0005-0000-0000-0000B8B90000}"/>
    <cellStyle name="Note 6 5 3" xfId="21709" xr:uid="{00000000-0005-0000-0000-0000B9B90000}"/>
    <cellStyle name="Note 6 5 4" xfId="21655" xr:uid="{00000000-0005-0000-0000-0000BAB90000}"/>
    <cellStyle name="Note 6 5 5" xfId="21817" xr:uid="{00000000-0005-0000-0000-0000BBB90000}"/>
    <cellStyle name="Note 6 5 6" xfId="21902" xr:uid="{00000000-0005-0000-0000-0000BCB90000}"/>
    <cellStyle name="Note 6 5 7" xfId="21758" xr:uid="{00000000-0005-0000-0000-0000BDB90000}"/>
    <cellStyle name="Note 6 5 8" xfId="21931" xr:uid="{00000000-0005-0000-0000-0000BEB90000}"/>
    <cellStyle name="Note 6 6" xfId="4768" xr:uid="{00000000-0005-0000-0000-0000BFB90000}"/>
    <cellStyle name="Note 6 6 2" xfId="21737" xr:uid="{00000000-0005-0000-0000-0000C0B90000}"/>
    <cellStyle name="Note 6 6 3" xfId="21997" xr:uid="{00000000-0005-0000-0000-0000C1B90000}"/>
    <cellStyle name="Note 6 6 4" xfId="21952" xr:uid="{00000000-0005-0000-0000-0000C2B90000}"/>
    <cellStyle name="Note 6 6 5" xfId="21926" xr:uid="{00000000-0005-0000-0000-0000C3B90000}"/>
    <cellStyle name="Note 6 6 6" xfId="21811" xr:uid="{00000000-0005-0000-0000-0000C4B90000}"/>
    <cellStyle name="Note 6 6 7" xfId="21825" xr:uid="{00000000-0005-0000-0000-0000C5B90000}"/>
    <cellStyle name="Note 6 7" xfId="21675" xr:uid="{00000000-0005-0000-0000-0000C6B90000}"/>
    <cellStyle name="Note 6 8" xfId="21672" xr:uid="{00000000-0005-0000-0000-0000C7B90000}"/>
    <cellStyle name="Note 6 9" xfId="21690" xr:uid="{00000000-0005-0000-0000-0000C8B90000}"/>
    <cellStyle name="Note 7" xfId="3262" xr:uid="{00000000-0005-0000-0000-0000C9B90000}"/>
    <cellStyle name="Note 7 2" xfId="4392" xr:uid="{00000000-0005-0000-0000-0000CAB90000}"/>
    <cellStyle name="Note 7 2 2" xfId="6015" xr:uid="{00000000-0005-0000-0000-0000CBB90000}"/>
    <cellStyle name="Note 7 2 2 2" xfId="9101" xr:uid="{00000000-0005-0000-0000-0000CCB90000}"/>
    <cellStyle name="Note 7 2 2 2 2" xfId="15293" xr:uid="{00000000-0005-0000-0000-0000CDB90000}"/>
    <cellStyle name="Note 7 2 2 2 2 2" xfId="34253" xr:uid="{00000000-0005-0000-0000-0000CEB90000}"/>
    <cellStyle name="Note 7 2 2 2 2 3" xfId="52717" xr:uid="{00000000-0005-0000-0000-0000CFB90000}"/>
    <cellStyle name="Note 7 2 2 2 3" xfId="21445" xr:uid="{00000000-0005-0000-0000-0000D0B90000}"/>
    <cellStyle name="Note 7 2 2 2 3 2" xfId="40405" xr:uid="{00000000-0005-0000-0000-0000D1B90000}"/>
    <cellStyle name="Note 7 2 2 2 3 3" xfId="58869" xr:uid="{00000000-0005-0000-0000-0000D2B90000}"/>
    <cellStyle name="Note 7 2 2 2 4" xfId="28100" xr:uid="{00000000-0005-0000-0000-0000D3B90000}"/>
    <cellStyle name="Note 7 2 2 2 5" xfId="46564" xr:uid="{00000000-0005-0000-0000-0000D4B90000}"/>
    <cellStyle name="Note 7 2 2 3" xfId="12227" xr:uid="{00000000-0005-0000-0000-0000D5B90000}"/>
    <cellStyle name="Note 7 2 2 3 2" xfId="31187" xr:uid="{00000000-0005-0000-0000-0000D6B90000}"/>
    <cellStyle name="Note 7 2 2 3 3" xfId="49651" xr:uid="{00000000-0005-0000-0000-0000D7B90000}"/>
    <cellStyle name="Note 7 2 2 4" xfId="18379" xr:uid="{00000000-0005-0000-0000-0000D8B90000}"/>
    <cellStyle name="Note 7 2 2 4 2" xfId="37339" xr:uid="{00000000-0005-0000-0000-0000D9B90000}"/>
    <cellStyle name="Note 7 2 2 4 3" xfId="55803" xr:uid="{00000000-0005-0000-0000-0000DAB90000}"/>
    <cellStyle name="Note 7 2 2 5" xfId="25034" xr:uid="{00000000-0005-0000-0000-0000DBB90000}"/>
    <cellStyle name="Note 7 2 2 6" xfId="43498" xr:uid="{00000000-0005-0000-0000-0000DCB90000}"/>
    <cellStyle name="Note 7 2 3" xfId="7566" xr:uid="{00000000-0005-0000-0000-0000DDB90000}"/>
    <cellStyle name="Note 7 2 3 2" xfId="13759" xr:uid="{00000000-0005-0000-0000-0000DEB90000}"/>
    <cellStyle name="Note 7 2 3 2 2" xfId="32719" xr:uid="{00000000-0005-0000-0000-0000DFB90000}"/>
    <cellStyle name="Note 7 2 3 2 3" xfId="51183" xr:uid="{00000000-0005-0000-0000-0000E0B90000}"/>
    <cellStyle name="Note 7 2 3 3" xfId="19911" xr:uid="{00000000-0005-0000-0000-0000E1B90000}"/>
    <cellStyle name="Note 7 2 3 3 2" xfId="38871" xr:uid="{00000000-0005-0000-0000-0000E2B90000}"/>
    <cellStyle name="Note 7 2 3 3 3" xfId="57335" xr:uid="{00000000-0005-0000-0000-0000E3B90000}"/>
    <cellStyle name="Note 7 2 3 4" xfId="26566" xr:uid="{00000000-0005-0000-0000-0000E4B90000}"/>
    <cellStyle name="Note 7 2 3 5" xfId="45030" xr:uid="{00000000-0005-0000-0000-0000E5B90000}"/>
    <cellStyle name="Note 7 2 4" xfId="10693" xr:uid="{00000000-0005-0000-0000-0000E6B90000}"/>
    <cellStyle name="Note 7 2 4 2" xfId="29653" xr:uid="{00000000-0005-0000-0000-0000E7B90000}"/>
    <cellStyle name="Note 7 2 4 3" xfId="48117" xr:uid="{00000000-0005-0000-0000-0000E8B90000}"/>
    <cellStyle name="Note 7 2 5" xfId="16845" xr:uid="{00000000-0005-0000-0000-0000E9B90000}"/>
    <cellStyle name="Note 7 2 5 2" xfId="35805" xr:uid="{00000000-0005-0000-0000-0000EAB90000}"/>
    <cellStyle name="Note 7 2 5 3" xfId="54269" xr:uid="{00000000-0005-0000-0000-0000EBB90000}"/>
    <cellStyle name="Note 7 2 6" xfId="23500" xr:uid="{00000000-0005-0000-0000-0000ECB90000}"/>
    <cellStyle name="Note 7 2 7" xfId="41964" xr:uid="{00000000-0005-0000-0000-0000EDB90000}"/>
    <cellStyle name="Note 7 3" xfId="5233" xr:uid="{00000000-0005-0000-0000-0000EEB90000}"/>
    <cellStyle name="Note 7 3 2" xfId="8332" xr:uid="{00000000-0005-0000-0000-0000EFB90000}"/>
    <cellStyle name="Note 7 3 2 2" xfId="14524" xr:uid="{00000000-0005-0000-0000-0000F0B90000}"/>
    <cellStyle name="Note 7 3 2 2 2" xfId="33484" xr:uid="{00000000-0005-0000-0000-0000F1B90000}"/>
    <cellStyle name="Note 7 3 2 2 3" xfId="51948" xr:uid="{00000000-0005-0000-0000-0000F2B90000}"/>
    <cellStyle name="Note 7 3 2 3" xfId="20676" xr:uid="{00000000-0005-0000-0000-0000F3B90000}"/>
    <cellStyle name="Note 7 3 2 3 2" xfId="39636" xr:uid="{00000000-0005-0000-0000-0000F4B90000}"/>
    <cellStyle name="Note 7 3 2 3 3" xfId="58100" xr:uid="{00000000-0005-0000-0000-0000F5B90000}"/>
    <cellStyle name="Note 7 3 2 4" xfId="27331" xr:uid="{00000000-0005-0000-0000-0000F6B90000}"/>
    <cellStyle name="Note 7 3 2 5" xfId="45795" xr:uid="{00000000-0005-0000-0000-0000F7B90000}"/>
    <cellStyle name="Note 7 3 3" xfId="11458" xr:uid="{00000000-0005-0000-0000-0000F8B90000}"/>
    <cellStyle name="Note 7 3 3 2" xfId="30418" xr:uid="{00000000-0005-0000-0000-0000F9B90000}"/>
    <cellStyle name="Note 7 3 3 3" xfId="48882" xr:uid="{00000000-0005-0000-0000-0000FAB90000}"/>
    <cellStyle name="Note 7 3 4" xfId="17610" xr:uid="{00000000-0005-0000-0000-0000FBB90000}"/>
    <cellStyle name="Note 7 3 4 2" xfId="36570" xr:uid="{00000000-0005-0000-0000-0000FCB90000}"/>
    <cellStyle name="Note 7 3 4 3" xfId="55034" xr:uid="{00000000-0005-0000-0000-0000FDB90000}"/>
    <cellStyle name="Note 7 3 5" xfId="24265" xr:uid="{00000000-0005-0000-0000-0000FEB90000}"/>
    <cellStyle name="Note 7 3 6" xfId="42729" xr:uid="{00000000-0005-0000-0000-0000FFB90000}"/>
    <cellStyle name="Note 7 4" xfId="6797" xr:uid="{00000000-0005-0000-0000-000000BA0000}"/>
    <cellStyle name="Note 7 4 2" xfId="12990" xr:uid="{00000000-0005-0000-0000-000001BA0000}"/>
    <cellStyle name="Note 7 4 2 2" xfId="31950" xr:uid="{00000000-0005-0000-0000-000002BA0000}"/>
    <cellStyle name="Note 7 4 2 3" xfId="50414" xr:uid="{00000000-0005-0000-0000-000003BA0000}"/>
    <cellStyle name="Note 7 4 3" xfId="19142" xr:uid="{00000000-0005-0000-0000-000004BA0000}"/>
    <cellStyle name="Note 7 4 3 2" xfId="38102" xr:uid="{00000000-0005-0000-0000-000005BA0000}"/>
    <cellStyle name="Note 7 4 3 3" xfId="56566" xr:uid="{00000000-0005-0000-0000-000006BA0000}"/>
    <cellStyle name="Note 7 4 4" xfId="25797" xr:uid="{00000000-0005-0000-0000-000007BA0000}"/>
    <cellStyle name="Note 7 4 5" xfId="44261" xr:uid="{00000000-0005-0000-0000-000008BA0000}"/>
    <cellStyle name="Note 7 5" xfId="9924" xr:uid="{00000000-0005-0000-0000-000009BA0000}"/>
    <cellStyle name="Note 7 5 2" xfId="28884" xr:uid="{00000000-0005-0000-0000-00000ABA0000}"/>
    <cellStyle name="Note 7 5 3" xfId="47348" xr:uid="{00000000-0005-0000-0000-00000BBA0000}"/>
    <cellStyle name="Note 7 6" xfId="16076" xr:uid="{00000000-0005-0000-0000-00000CBA0000}"/>
    <cellStyle name="Note 7 6 2" xfId="35036" xr:uid="{00000000-0005-0000-0000-00000DBA0000}"/>
    <cellStyle name="Note 7 6 3" xfId="53500" xr:uid="{00000000-0005-0000-0000-00000EBA0000}"/>
    <cellStyle name="Note 7 7" xfId="22731" xr:uid="{00000000-0005-0000-0000-00000FBA0000}"/>
    <cellStyle name="Note 7 8" xfId="41195" xr:uid="{00000000-0005-0000-0000-000010BA0000}"/>
    <cellStyle name="Note 8" xfId="59089" xr:uid="{00000000-0005-0000-0000-000011BA0000}"/>
    <cellStyle name="Note 9" xfId="59091" xr:uid="{00000000-0005-0000-0000-000012BA0000}"/>
    <cellStyle name="Output" xfId="59056" builtinId="21" customBuiltin="1"/>
    <cellStyle name="Output 2" xfId="3263" xr:uid="{00000000-0005-0000-0000-000014BA0000}"/>
    <cellStyle name="Output 3" xfId="3264" xr:uid="{00000000-0005-0000-0000-000015BA0000}"/>
    <cellStyle name="Output 4" xfId="3265" xr:uid="{00000000-0005-0000-0000-000016BA0000}"/>
    <cellStyle name="Output 5" xfId="3266" xr:uid="{00000000-0005-0000-0000-000017BA0000}"/>
    <cellStyle name="Output 6" xfId="3267" xr:uid="{00000000-0005-0000-0000-000018BA0000}"/>
    <cellStyle name="Output 6 10" xfId="21973" xr:uid="{00000000-0005-0000-0000-000019BA0000}"/>
    <cellStyle name="Output 6 11" xfId="21882" xr:uid="{00000000-0005-0000-0000-00001ABA0000}"/>
    <cellStyle name="Output 6 12" xfId="21807" xr:uid="{00000000-0005-0000-0000-00001BBA0000}"/>
    <cellStyle name="Output 6 2" xfId="4601" xr:uid="{00000000-0005-0000-0000-00001CBA0000}"/>
    <cellStyle name="Output 6 2 2" xfId="6174" xr:uid="{00000000-0005-0000-0000-00001DBA0000}"/>
    <cellStyle name="Output 6 2 2 2" xfId="21778" xr:uid="{00000000-0005-0000-0000-00001EBA0000}"/>
    <cellStyle name="Output 6 2 2 3" xfId="21934" xr:uid="{00000000-0005-0000-0000-00001FBA0000}"/>
    <cellStyle name="Output 6 2 2 4" xfId="21905" xr:uid="{00000000-0005-0000-0000-000020BA0000}"/>
    <cellStyle name="Output 6 2 2 5" xfId="21855" xr:uid="{00000000-0005-0000-0000-000021BA0000}"/>
    <cellStyle name="Output 6 2 2 6" xfId="21809" xr:uid="{00000000-0005-0000-0000-000022BA0000}"/>
    <cellStyle name="Output 6 2 2 7" xfId="21938" xr:uid="{00000000-0005-0000-0000-000023BA0000}"/>
    <cellStyle name="Output 6 2 3" xfId="21724" xr:uid="{00000000-0005-0000-0000-000024BA0000}"/>
    <cellStyle name="Output 6 2 4" xfId="21966" xr:uid="{00000000-0005-0000-0000-000025BA0000}"/>
    <cellStyle name="Output 6 2 5" xfId="22010" xr:uid="{00000000-0005-0000-0000-000026BA0000}"/>
    <cellStyle name="Output 6 2 6" xfId="21816" xr:uid="{00000000-0005-0000-0000-000027BA0000}"/>
    <cellStyle name="Output 6 2 7" xfId="21689" xr:uid="{00000000-0005-0000-0000-000028BA0000}"/>
    <cellStyle name="Output 6 2 8" xfId="21860" xr:uid="{00000000-0005-0000-0000-000029BA0000}"/>
    <cellStyle name="Output 6 3" xfId="4590" xr:uid="{00000000-0005-0000-0000-00002ABA0000}"/>
    <cellStyle name="Output 6 3 2" xfId="6177" xr:uid="{00000000-0005-0000-0000-00002BBA0000}"/>
    <cellStyle name="Output 6 3 2 2" xfId="21781" xr:uid="{00000000-0005-0000-0000-00002CBA0000}"/>
    <cellStyle name="Output 6 3 2 3" xfId="21921" xr:uid="{00000000-0005-0000-0000-00002DBA0000}"/>
    <cellStyle name="Output 6 3 2 4" xfId="21995" xr:uid="{00000000-0005-0000-0000-00002EBA0000}"/>
    <cellStyle name="Output 6 3 2 5" xfId="21733" xr:uid="{00000000-0005-0000-0000-00002FBA0000}"/>
    <cellStyle name="Output 6 3 2 6" xfId="21775" xr:uid="{00000000-0005-0000-0000-000030BA0000}"/>
    <cellStyle name="Output 6 3 2 7" xfId="21923" xr:uid="{00000000-0005-0000-0000-000031BA0000}"/>
    <cellStyle name="Output 6 3 3" xfId="21719" xr:uid="{00000000-0005-0000-0000-000032BA0000}"/>
    <cellStyle name="Output 6 3 4" xfId="21854" xr:uid="{00000000-0005-0000-0000-000033BA0000}"/>
    <cellStyle name="Output 6 3 5" xfId="21823" xr:uid="{00000000-0005-0000-0000-000034BA0000}"/>
    <cellStyle name="Output 6 3 6" xfId="22000" xr:uid="{00000000-0005-0000-0000-000035BA0000}"/>
    <cellStyle name="Output 6 3 7" xfId="21800" xr:uid="{00000000-0005-0000-0000-000036BA0000}"/>
    <cellStyle name="Output 6 3 8" xfId="22015" xr:uid="{00000000-0005-0000-0000-000037BA0000}"/>
    <cellStyle name="Output 6 4" xfId="4553" xr:uid="{00000000-0005-0000-0000-000038BA0000}"/>
    <cellStyle name="Output 6 4 2" xfId="6181" xr:uid="{00000000-0005-0000-0000-000039BA0000}"/>
    <cellStyle name="Output 6 4 2 2" xfId="21785" xr:uid="{00000000-0005-0000-0000-00003ABA0000}"/>
    <cellStyle name="Output 6 4 2 3" xfId="21743" xr:uid="{00000000-0005-0000-0000-00003BBA0000}"/>
    <cellStyle name="Output 6 4 2 4" xfId="21638" xr:uid="{00000000-0005-0000-0000-00003CBA0000}"/>
    <cellStyle name="Output 6 4 2 5" xfId="21961" xr:uid="{00000000-0005-0000-0000-00003DBA0000}"/>
    <cellStyle name="Output 6 4 2 6" xfId="21968" xr:uid="{00000000-0005-0000-0000-00003EBA0000}"/>
    <cellStyle name="Output 6 4 2 7" xfId="21967" xr:uid="{00000000-0005-0000-0000-00003FBA0000}"/>
    <cellStyle name="Output 6 4 3" xfId="21705" xr:uid="{00000000-0005-0000-0000-000040BA0000}"/>
    <cellStyle name="Output 6 4 4" xfId="21899" xr:uid="{00000000-0005-0000-0000-000041BA0000}"/>
    <cellStyle name="Output 6 4 5" xfId="21954" xr:uid="{00000000-0005-0000-0000-000042BA0000}"/>
    <cellStyle name="Output 6 4 6" xfId="21933" xr:uid="{00000000-0005-0000-0000-000043BA0000}"/>
    <cellStyle name="Output 6 4 7" xfId="21792" xr:uid="{00000000-0005-0000-0000-000044BA0000}"/>
    <cellStyle name="Output 6 4 8" xfId="21639" xr:uid="{00000000-0005-0000-0000-000045BA0000}"/>
    <cellStyle name="Output 6 5" xfId="4604" xr:uid="{00000000-0005-0000-0000-000046BA0000}"/>
    <cellStyle name="Output 6 5 2" xfId="6173" xr:uid="{00000000-0005-0000-0000-000047BA0000}"/>
    <cellStyle name="Output 6 5 2 2" xfId="21777" xr:uid="{00000000-0005-0000-0000-000048BA0000}"/>
    <cellStyle name="Output 6 5 2 3" xfId="21671" xr:uid="{00000000-0005-0000-0000-000049BA0000}"/>
    <cellStyle name="Output 6 5 2 4" xfId="21627" xr:uid="{00000000-0005-0000-0000-00004ABA0000}"/>
    <cellStyle name="Output 6 5 2 5" xfId="21985" xr:uid="{00000000-0005-0000-0000-00004BBA0000}"/>
    <cellStyle name="Output 6 5 2 6" xfId="21863" xr:uid="{00000000-0005-0000-0000-00004CBA0000}"/>
    <cellStyle name="Output 6 5 2 7" xfId="21847" xr:uid="{00000000-0005-0000-0000-00004DBA0000}"/>
    <cellStyle name="Output 6 5 3" xfId="21726" xr:uid="{00000000-0005-0000-0000-00004EBA0000}"/>
    <cellStyle name="Output 6 5 4" xfId="21978" xr:uid="{00000000-0005-0000-0000-00004FBA0000}"/>
    <cellStyle name="Output 6 5 5" xfId="21652" xr:uid="{00000000-0005-0000-0000-000050BA0000}"/>
    <cellStyle name="Output 6 5 6" xfId="21848" xr:uid="{00000000-0005-0000-0000-000051BA0000}"/>
    <cellStyle name="Output 6 5 7" xfId="21955" xr:uid="{00000000-0005-0000-0000-000052BA0000}"/>
    <cellStyle name="Output 6 5 8" xfId="21841" xr:uid="{00000000-0005-0000-0000-000053BA0000}"/>
    <cellStyle name="Output 6 6" xfId="4769" xr:uid="{00000000-0005-0000-0000-000054BA0000}"/>
    <cellStyle name="Output 6 6 2" xfId="21738" xr:uid="{00000000-0005-0000-0000-000055BA0000}"/>
    <cellStyle name="Output 6 6 3" xfId="21883" xr:uid="{00000000-0005-0000-0000-000056BA0000}"/>
    <cellStyle name="Output 6 6 4" xfId="21699" xr:uid="{00000000-0005-0000-0000-000057BA0000}"/>
    <cellStyle name="Output 6 6 5" xfId="21674" xr:uid="{00000000-0005-0000-0000-000058BA0000}"/>
    <cellStyle name="Output 6 6 6" xfId="21839" xr:uid="{00000000-0005-0000-0000-000059BA0000}"/>
    <cellStyle name="Output 6 6 7" xfId="21927" xr:uid="{00000000-0005-0000-0000-00005ABA0000}"/>
    <cellStyle name="Output 6 7" xfId="21676" xr:uid="{00000000-0005-0000-0000-00005BBA0000}"/>
    <cellStyle name="Output 6 8" xfId="21741" xr:uid="{00000000-0005-0000-0000-00005CBA0000}"/>
    <cellStyle name="Output 6 9" xfId="21950" xr:uid="{00000000-0005-0000-0000-00005DBA0000}"/>
    <cellStyle name="Output Amounts" xfId="368" xr:uid="{00000000-0005-0000-0000-00005EBA0000}"/>
    <cellStyle name="Output Column Headings" xfId="460" xr:uid="{00000000-0005-0000-0000-00005FBA0000}"/>
    <cellStyle name="Output highlight" xfId="3268" xr:uid="{00000000-0005-0000-0000-000060BA0000}"/>
    <cellStyle name="Output highlight 2" xfId="3269" xr:uid="{00000000-0005-0000-0000-000061BA0000}"/>
    <cellStyle name="Output Line Items" xfId="234" xr:uid="{00000000-0005-0000-0000-000062BA0000}"/>
    <cellStyle name="Output Report Heading" xfId="445" xr:uid="{00000000-0005-0000-0000-000063BA0000}"/>
    <cellStyle name="Output Report Title" xfId="322" xr:uid="{00000000-0005-0000-0000-000064BA0000}"/>
    <cellStyle name="Percent" xfId="3" builtinId="5"/>
    <cellStyle name="Percent %" xfId="3270" xr:uid="{00000000-0005-0000-0000-000066BA0000}"/>
    <cellStyle name="Percent % Long Underline" xfId="3271" xr:uid="{00000000-0005-0000-0000-000067BA0000}"/>
    <cellStyle name="Percent 0.0%" xfId="3272" xr:uid="{00000000-0005-0000-0000-000068BA0000}"/>
    <cellStyle name="Percent 0.0% Long Underline" xfId="3273" xr:uid="{00000000-0005-0000-0000-000069BA0000}"/>
    <cellStyle name="Percent 0.00%" xfId="3274" xr:uid="{00000000-0005-0000-0000-00006ABA0000}"/>
    <cellStyle name="Percent 0.00% Long Underline" xfId="3275" xr:uid="{00000000-0005-0000-0000-00006BBA0000}"/>
    <cellStyle name="Percent 0.000%" xfId="3276" xr:uid="{00000000-0005-0000-0000-00006CBA0000}"/>
    <cellStyle name="Percent 0.000% Long Underline" xfId="3277" xr:uid="{00000000-0005-0000-0000-00006DBA0000}"/>
    <cellStyle name="Percent 0.0000%" xfId="3278" xr:uid="{00000000-0005-0000-0000-00006EBA0000}"/>
    <cellStyle name="Percent 0.0000% Long Underline" xfId="3279" xr:uid="{00000000-0005-0000-0000-00006FBA0000}"/>
    <cellStyle name="Percent 10" xfId="3280" xr:uid="{00000000-0005-0000-0000-000070BA0000}"/>
    <cellStyle name="Percent 10 2" xfId="3281" xr:uid="{00000000-0005-0000-0000-000071BA0000}"/>
    <cellStyle name="Percent 10 2 2" xfId="3282" xr:uid="{00000000-0005-0000-0000-000072BA0000}"/>
    <cellStyle name="Percent 10 2 3" xfId="3283" xr:uid="{00000000-0005-0000-0000-000073BA0000}"/>
    <cellStyle name="Percent 10 3" xfId="9309" xr:uid="{00000000-0005-0000-0000-000074BA0000}"/>
    <cellStyle name="Percent 100" xfId="3284" xr:uid="{00000000-0005-0000-0000-000075BA0000}"/>
    <cellStyle name="Percent 101" xfId="3285" xr:uid="{00000000-0005-0000-0000-000076BA0000}"/>
    <cellStyle name="Percent 102" xfId="3286" xr:uid="{00000000-0005-0000-0000-000077BA0000}"/>
    <cellStyle name="Percent 103" xfId="3287" xr:uid="{00000000-0005-0000-0000-000078BA0000}"/>
    <cellStyle name="Percent 104" xfId="3288" xr:uid="{00000000-0005-0000-0000-000079BA0000}"/>
    <cellStyle name="Percent 105" xfId="3289" xr:uid="{00000000-0005-0000-0000-00007ABA0000}"/>
    <cellStyle name="Percent 106" xfId="3290" xr:uid="{00000000-0005-0000-0000-00007BBA0000}"/>
    <cellStyle name="Percent 107" xfId="3291" xr:uid="{00000000-0005-0000-0000-00007CBA0000}"/>
    <cellStyle name="Percent 108" xfId="3292" xr:uid="{00000000-0005-0000-0000-00007DBA0000}"/>
    <cellStyle name="Percent 109" xfId="3293" xr:uid="{00000000-0005-0000-0000-00007EBA0000}"/>
    <cellStyle name="Percent 11" xfId="3294" xr:uid="{00000000-0005-0000-0000-00007FBA0000}"/>
    <cellStyle name="Percent 11 2" xfId="3295" xr:uid="{00000000-0005-0000-0000-000080BA0000}"/>
    <cellStyle name="Percent 11 2 2" xfId="3296" xr:uid="{00000000-0005-0000-0000-000081BA0000}"/>
    <cellStyle name="Percent 11 2 3" xfId="3297" xr:uid="{00000000-0005-0000-0000-000082BA0000}"/>
    <cellStyle name="Percent 110" xfId="3298" xr:uid="{00000000-0005-0000-0000-000083BA0000}"/>
    <cellStyle name="Percent 111" xfId="3299" xr:uid="{00000000-0005-0000-0000-000084BA0000}"/>
    <cellStyle name="Percent 112" xfId="3300" xr:uid="{00000000-0005-0000-0000-000085BA0000}"/>
    <cellStyle name="Percent 113" xfId="3301" xr:uid="{00000000-0005-0000-0000-000086BA0000}"/>
    <cellStyle name="Percent 114" xfId="3302" xr:uid="{00000000-0005-0000-0000-000087BA0000}"/>
    <cellStyle name="Percent 115" xfId="3303" xr:uid="{00000000-0005-0000-0000-000088BA0000}"/>
    <cellStyle name="Percent 116" xfId="3304" xr:uid="{00000000-0005-0000-0000-000089BA0000}"/>
    <cellStyle name="Percent 117" xfId="3305" xr:uid="{00000000-0005-0000-0000-00008ABA0000}"/>
    <cellStyle name="Percent 118" xfId="3306" xr:uid="{00000000-0005-0000-0000-00008BBA0000}"/>
    <cellStyle name="Percent 119" xfId="3307" xr:uid="{00000000-0005-0000-0000-00008CBA0000}"/>
    <cellStyle name="Percent 12" xfId="3308" xr:uid="{00000000-0005-0000-0000-00008DBA0000}"/>
    <cellStyle name="Percent 12 2" xfId="3309" xr:uid="{00000000-0005-0000-0000-00008EBA0000}"/>
    <cellStyle name="Percent 12 2 2" xfId="3310" xr:uid="{00000000-0005-0000-0000-00008FBA0000}"/>
    <cellStyle name="Percent 12 2 3" xfId="3311" xr:uid="{00000000-0005-0000-0000-000090BA0000}"/>
    <cellStyle name="Percent 120" xfId="3312" xr:uid="{00000000-0005-0000-0000-000091BA0000}"/>
    <cellStyle name="Percent 120 2" xfId="4393" xr:uid="{00000000-0005-0000-0000-000092BA0000}"/>
    <cellStyle name="Percent 120 2 2" xfId="6016" xr:uid="{00000000-0005-0000-0000-000093BA0000}"/>
    <cellStyle name="Percent 120 2 2 2" xfId="9102" xr:uid="{00000000-0005-0000-0000-000094BA0000}"/>
    <cellStyle name="Percent 120 2 2 2 2" xfId="15294" xr:uid="{00000000-0005-0000-0000-000095BA0000}"/>
    <cellStyle name="Percent 120 2 2 2 2 2" xfId="34254" xr:uid="{00000000-0005-0000-0000-000096BA0000}"/>
    <cellStyle name="Percent 120 2 2 2 2 3" xfId="52718" xr:uid="{00000000-0005-0000-0000-000097BA0000}"/>
    <cellStyle name="Percent 120 2 2 2 3" xfId="21446" xr:uid="{00000000-0005-0000-0000-000098BA0000}"/>
    <cellStyle name="Percent 120 2 2 2 3 2" xfId="40406" xr:uid="{00000000-0005-0000-0000-000099BA0000}"/>
    <cellStyle name="Percent 120 2 2 2 3 3" xfId="58870" xr:uid="{00000000-0005-0000-0000-00009ABA0000}"/>
    <cellStyle name="Percent 120 2 2 2 4" xfId="28101" xr:uid="{00000000-0005-0000-0000-00009BBA0000}"/>
    <cellStyle name="Percent 120 2 2 2 5" xfId="46565" xr:uid="{00000000-0005-0000-0000-00009CBA0000}"/>
    <cellStyle name="Percent 120 2 2 3" xfId="12228" xr:uid="{00000000-0005-0000-0000-00009DBA0000}"/>
    <cellStyle name="Percent 120 2 2 3 2" xfId="31188" xr:uid="{00000000-0005-0000-0000-00009EBA0000}"/>
    <cellStyle name="Percent 120 2 2 3 3" xfId="49652" xr:uid="{00000000-0005-0000-0000-00009FBA0000}"/>
    <cellStyle name="Percent 120 2 2 4" xfId="18380" xr:uid="{00000000-0005-0000-0000-0000A0BA0000}"/>
    <cellStyle name="Percent 120 2 2 4 2" xfId="37340" xr:uid="{00000000-0005-0000-0000-0000A1BA0000}"/>
    <cellStyle name="Percent 120 2 2 4 3" xfId="55804" xr:uid="{00000000-0005-0000-0000-0000A2BA0000}"/>
    <cellStyle name="Percent 120 2 2 5" xfId="25035" xr:uid="{00000000-0005-0000-0000-0000A3BA0000}"/>
    <cellStyle name="Percent 120 2 2 6" xfId="43499" xr:uid="{00000000-0005-0000-0000-0000A4BA0000}"/>
    <cellStyle name="Percent 120 2 3" xfId="7567" xr:uid="{00000000-0005-0000-0000-0000A5BA0000}"/>
    <cellStyle name="Percent 120 2 3 2" xfId="13760" xr:uid="{00000000-0005-0000-0000-0000A6BA0000}"/>
    <cellStyle name="Percent 120 2 3 2 2" xfId="32720" xr:uid="{00000000-0005-0000-0000-0000A7BA0000}"/>
    <cellStyle name="Percent 120 2 3 2 3" xfId="51184" xr:uid="{00000000-0005-0000-0000-0000A8BA0000}"/>
    <cellStyle name="Percent 120 2 3 3" xfId="19912" xr:uid="{00000000-0005-0000-0000-0000A9BA0000}"/>
    <cellStyle name="Percent 120 2 3 3 2" xfId="38872" xr:uid="{00000000-0005-0000-0000-0000AABA0000}"/>
    <cellStyle name="Percent 120 2 3 3 3" xfId="57336" xr:uid="{00000000-0005-0000-0000-0000ABBA0000}"/>
    <cellStyle name="Percent 120 2 3 4" xfId="26567" xr:uid="{00000000-0005-0000-0000-0000ACBA0000}"/>
    <cellStyle name="Percent 120 2 3 5" xfId="45031" xr:uid="{00000000-0005-0000-0000-0000ADBA0000}"/>
    <cellStyle name="Percent 120 2 4" xfId="10694" xr:uid="{00000000-0005-0000-0000-0000AEBA0000}"/>
    <cellStyle name="Percent 120 2 4 2" xfId="29654" xr:uid="{00000000-0005-0000-0000-0000AFBA0000}"/>
    <cellStyle name="Percent 120 2 4 3" xfId="48118" xr:uid="{00000000-0005-0000-0000-0000B0BA0000}"/>
    <cellStyle name="Percent 120 2 5" xfId="16846" xr:uid="{00000000-0005-0000-0000-0000B1BA0000}"/>
    <cellStyle name="Percent 120 2 5 2" xfId="35806" xr:uid="{00000000-0005-0000-0000-0000B2BA0000}"/>
    <cellStyle name="Percent 120 2 5 3" xfId="54270" xr:uid="{00000000-0005-0000-0000-0000B3BA0000}"/>
    <cellStyle name="Percent 120 2 6" xfId="23501" xr:uid="{00000000-0005-0000-0000-0000B4BA0000}"/>
    <cellStyle name="Percent 120 2 7" xfId="41965" xr:uid="{00000000-0005-0000-0000-0000B5BA0000}"/>
    <cellStyle name="Percent 120 3" xfId="5234" xr:uid="{00000000-0005-0000-0000-0000B6BA0000}"/>
    <cellStyle name="Percent 120 3 2" xfId="8333" xr:uid="{00000000-0005-0000-0000-0000B7BA0000}"/>
    <cellStyle name="Percent 120 3 2 2" xfId="14525" xr:uid="{00000000-0005-0000-0000-0000B8BA0000}"/>
    <cellStyle name="Percent 120 3 2 2 2" xfId="33485" xr:uid="{00000000-0005-0000-0000-0000B9BA0000}"/>
    <cellStyle name="Percent 120 3 2 2 3" xfId="51949" xr:uid="{00000000-0005-0000-0000-0000BABA0000}"/>
    <cellStyle name="Percent 120 3 2 3" xfId="20677" xr:uid="{00000000-0005-0000-0000-0000BBBA0000}"/>
    <cellStyle name="Percent 120 3 2 3 2" xfId="39637" xr:uid="{00000000-0005-0000-0000-0000BCBA0000}"/>
    <cellStyle name="Percent 120 3 2 3 3" xfId="58101" xr:uid="{00000000-0005-0000-0000-0000BDBA0000}"/>
    <cellStyle name="Percent 120 3 2 4" xfId="27332" xr:uid="{00000000-0005-0000-0000-0000BEBA0000}"/>
    <cellStyle name="Percent 120 3 2 5" xfId="45796" xr:uid="{00000000-0005-0000-0000-0000BFBA0000}"/>
    <cellStyle name="Percent 120 3 3" xfId="11459" xr:uid="{00000000-0005-0000-0000-0000C0BA0000}"/>
    <cellStyle name="Percent 120 3 3 2" xfId="30419" xr:uid="{00000000-0005-0000-0000-0000C1BA0000}"/>
    <cellStyle name="Percent 120 3 3 3" xfId="48883" xr:uid="{00000000-0005-0000-0000-0000C2BA0000}"/>
    <cellStyle name="Percent 120 3 4" xfId="17611" xr:uid="{00000000-0005-0000-0000-0000C3BA0000}"/>
    <cellStyle name="Percent 120 3 4 2" xfId="36571" xr:uid="{00000000-0005-0000-0000-0000C4BA0000}"/>
    <cellStyle name="Percent 120 3 4 3" xfId="55035" xr:uid="{00000000-0005-0000-0000-0000C5BA0000}"/>
    <cellStyle name="Percent 120 3 5" xfId="24266" xr:uid="{00000000-0005-0000-0000-0000C6BA0000}"/>
    <cellStyle name="Percent 120 3 6" xfId="42730" xr:uid="{00000000-0005-0000-0000-0000C7BA0000}"/>
    <cellStyle name="Percent 120 4" xfId="6798" xr:uid="{00000000-0005-0000-0000-0000C8BA0000}"/>
    <cellStyle name="Percent 120 4 2" xfId="12991" xr:uid="{00000000-0005-0000-0000-0000C9BA0000}"/>
    <cellStyle name="Percent 120 4 2 2" xfId="31951" xr:uid="{00000000-0005-0000-0000-0000CABA0000}"/>
    <cellStyle name="Percent 120 4 2 3" xfId="50415" xr:uid="{00000000-0005-0000-0000-0000CBBA0000}"/>
    <cellStyle name="Percent 120 4 3" xfId="19143" xr:uid="{00000000-0005-0000-0000-0000CCBA0000}"/>
    <cellStyle name="Percent 120 4 3 2" xfId="38103" xr:uid="{00000000-0005-0000-0000-0000CDBA0000}"/>
    <cellStyle name="Percent 120 4 3 3" xfId="56567" xr:uid="{00000000-0005-0000-0000-0000CEBA0000}"/>
    <cellStyle name="Percent 120 4 4" xfId="25798" xr:uid="{00000000-0005-0000-0000-0000CFBA0000}"/>
    <cellStyle name="Percent 120 4 5" xfId="44262" xr:uid="{00000000-0005-0000-0000-0000D0BA0000}"/>
    <cellStyle name="Percent 120 5" xfId="9925" xr:uid="{00000000-0005-0000-0000-0000D1BA0000}"/>
    <cellStyle name="Percent 120 5 2" xfId="28885" xr:uid="{00000000-0005-0000-0000-0000D2BA0000}"/>
    <cellStyle name="Percent 120 5 3" xfId="47349" xr:uid="{00000000-0005-0000-0000-0000D3BA0000}"/>
    <cellStyle name="Percent 120 6" xfId="16077" xr:uid="{00000000-0005-0000-0000-0000D4BA0000}"/>
    <cellStyle name="Percent 120 6 2" xfId="35037" xr:uid="{00000000-0005-0000-0000-0000D5BA0000}"/>
    <cellStyle name="Percent 120 6 3" xfId="53501" xr:uid="{00000000-0005-0000-0000-0000D6BA0000}"/>
    <cellStyle name="Percent 120 7" xfId="22732" xr:uid="{00000000-0005-0000-0000-0000D7BA0000}"/>
    <cellStyle name="Percent 120 8" xfId="41196" xr:uid="{00000000-0005-0000-0000-0000D8BA0000}"/>
    <cellStyle name="Percent 121" xfId="3313" xr:uid="{00000000-0005-0000-0000-0000D9BA0000}"/>
    <cellStyle name="Percent 121 2" xfId="4394" xr:uid="{00000000-0005-0000-0000-0000DABA0000}"/>
    <cellStyle name="Percent 121 2 2" xfId="6017" xr:uid="{00000000-0005-0000-0000-0000DBBA0000}"/>
    <cellStyle name="Percent 121 2 2 2" xfId="9103" xr:uid="{00000000-0005-0000-0000-0000DCBA0000}"/>
    <cellStyle name="Percent 121 2 2 2 2" xfId="15295" xr:uid="{00000000-0005-0000-0000-0000DDBA0000}"/>
    <cellStyle name="Percent 121 2 2 2 2 2" xfId="34255" xr:uid="{00000000-0005-0000-0000-0000DEBA0000}"/>
    <cellStyle name="Percent 121 2 2 2 2 3" xfId="52719" xr:uid="{00000000-0005-0000-0000-0000DFBA0000}"/>
    <cellStyle name="Percent 121 2 2 2 3" xfId="21447" xr:uid="{00000000-0005-0000-0000-0000E0BA0000}"/>
    <cellStyle name="Percent 121 2 2 2 3 2" xfId="40407" xr:uid="{00000000-0005-0000-0000-0000E1BA0000}"/>
    <cellStyle name="Percent 121 2 2 2 3 3" xfId="58871" xr:uid="{00000000-0005-0000-0000-0000E2BA0000}"/>
    <cellStyle name="Percent 121 2 2 2 4" xfId="28102" xr:uid="{00000000-0005-0000-0000-0000E3BA0000}"/>
    <cellStyle name="Percent 121 2 2 2 5" xfId="46566" xr:uid="{00000000-0005-0000-0000-0000E4BA0000}"/>
    <cellStyle name="Percent 121 2 2 3" xfId="12229" xr:uid="{00000000-0005-0000-0000-0000E5BA0000}"/>
    <cellStyle name="Percent 121 2 2 3 2" xfId="31189" xr:uid="{00000000-0005-0000-0000-0000E6BA0000}"/>
    <cellStyle name="Percent 121 2 2 3 3" xfId="49653" xr:uid="{00000000-0005-0000-0000-0000E7BA0000}"/>
    <cellStyle name="Percent 121 2 2 4" xfId="18381" xr:uid="{00000000-0005-0000-0000-0000E8BA0000}"/>
    <cellStyle name="Percent 121 2 2 4 2" xfId="37341" xr:uid="{00000000-0005-0000-0000-0000E9BA0000}"/>
    <cellStyle name="Percent 121 2 2 4 3" xfId="55805" xr:uid="{00000000-0005-0000-0000-0000EABA0000}"/>
    <cellStyle name="Percent 121 2 2 5" xfId="25036" xr:uid="{00000000-0005-0000-0000-0000EBBA0000}"/>
    <cellStyle name="Percent 121 2 2 6" xfId="43500" xr:uid="{00000000-0005-0000-0000-0000ECBA0000}"/>
    <cellStyle name="Percent 121 2 3" xfId="7568" xr:uid="{00000000-0005-0000-0000-0000EDBA0000}"/>
    <cellStyle name="Percent 121 2 3 2" xfId="13761" xr:uid="{00000000-0005-0000-0000-0000EEBA0000}"/>
    <cellStyle name="Percent 121 2 3 2 2" xfId="32721" xr:uid="{00000000-0005-0000-0000-0000EFBA0000}"/>
    <cellStyle name="Percent 121 2 3 2 3" xfId="51185" xr:uid="{00000000-0005-0000-0000-0000F0BA0000}"/>
    <cellStyle name="Percent 121 2 3 3" xfId="19913" xr:uid="{00000000-0005-0000-0000-0000F1BA0000}"/>
    <cellStyle name="Percent 121 2 3 3 2" xfId="38873" xr:uid="{00000000-0005-0000-0000-0000F2BA0000}"/>
    <cellStyle name="Percent 121 2 3 3 3" xfId="57337" xr:uid="{00000000-0005-0000-0000-0000F3BA0000}"/>
    <cellStyle name="Percent 121 2 3 4" xfId="26568" xr:uid="{00000000-0005-0000-0000-0000F4BA0000}"/>
    <cellStyle name="Percent 121 2 3 5" xfId="45032" xr:uid="{00000000-0005-0000-0000-0000F5BA0000}"/>
    <cellStyle name="Percent 121 2 4" xfId="10695" xr:uid="{00000000-0005-0000-0000-0000F6BA0000}"/>
    <cellStyle name="Percent 121 2 4 2" xfId="29655" xr:uid="{00000000-0005-0000-0000-0000F7BA0000}"/>
    <cellStyle name="Percent 121 2 4 3" xfId="48119" xr:uid="{00000000-0005-0000-0000-0000F8BA0000}"/>
    <cellStyle name="Percent 121 2 5" xfId="16847" xr:uid="{00000000-0005-0000-0000-0000F9BA0000}"/>
    <cellStyle name="Percent 121 2 5 2" xfId="35807" xr:uid="{00000000-0005-0000-0000-0000FABA0000}"/>
    <cellStyle name="Percent 121 2 5 3" xfId="54271" xr:uid="{00000000-0005-0000-0000-0000FBBA0000}"/>
    <cellStyle name="Percent 121 2 6" xfId="23502" xr:uid="{00000000-0005-0000-0000-0000FCBA0000}"/>
    <cellStyle name="Percent 121 2 7" xfId="41966" xr:uid="{00000000-0005-0000-0000-0000FDBA0000}"/>
    <cellStyle name="Percent 121 3" xfId="5235" xr:uid="{00000000-0005-0000-0000-0000FEBA0000}"/>
    <cellStyle name="Percent 121 3 2" xfId="8334" xr:uid="{00000000-0005-0000-0000-0000FFBA0000}"/>
    <cellStyle name="Percent 121 3 2 2" xfId="14526" xr:uid="{00000000-0005-0000-0000-000000BB0000}"/>
    <cellStyle name="Percent 121 3 2 2 2" xfId="33486" xr:uid="{00000000-0005-0000-0000-000001BB0000}"/>
    <cellStyle name="Percent 121 3 2 2 3" xfId="51950" xr:uid="{00000000-0005-0000-0000-000002BB0000}"/>
    <cellStyle name="Percent 121 3 2 3" xfId="20678" xr:uid="{00000000-0005-0000-0000-000003BB0000}"/>
    <cellStyle name="Percent 121 3 2 3 2" xfId="39638" xr:uid="{00000000-0005-0000-0000-000004BB0000}"/>
    <cellStyle name="Percent 121 3 2 3 3" xfId="58102" xr:uid="{00000000-0005-0000-0000-000005BB0000}"/>
    <cellStyle name="Percent 121 3 2 4" xfId="27333" xr:uid="{00000000-0005-0000-0000-000006BB0000}"/>
    <cellStyle name="Percent 121 3 2 5" xfId="45797" xr:uid="{00000000-0005-0000-0000-000007BB0000}"/>
    <cellStyle name="Percent 121 3 3" xfId="11460" xr:uid="{00000000-0005-0000-0000-000008BB0000}"/>
    <cellStyle name="Percent 121 3 3 2" xfId="30420" xr:uid="{00000000-0005-0000-0000-000009BB0000}"/>
    <cellStyle name="Percent 121 3 3 3" xfId="48884" xr:uid="{00000000-0005-0000-0000-00000ABB0000}"/>
    <cellStyle name="Percent 121 3 4" xfId="17612" xr:uid="{00000000-0005-0000-0000-00000BBB0000}"/>
    <cellStyle name="Percent 121 3 4 2" xfId="36572" xr:uid="{00000000-0005-0000-0000-00000CBB0000}"/>
    <cellStyle name="Percent 121 3 4 3" xfId="55036" xr:uid="{00000000-0005-0000-0000-00000DBB0000}"/>
    <cellStyle name="Percent 121 3 5" xfId="24267" xr:uid="{00000000-0005-0000-0000-00000EBB0000}"/>
    <cellStyle name="Percent 121 3 6" xfId="42731" xr:uid="{00000000-0005-0000-0000-00000FBB0000}"/>
    <cellStyle name="Percent 121 4" xfId="6799" xr:uid="{00000000-0005-0000-0000-000010BB0000}"/>
    <cellStyle name="Percent 121 4 2" xfId="12992" xr:uid="{00000000-0005-0000-0000-000011BB0000}"/>
    <cellStyle name="Percent 121 4 2 2" xfId="31952" xr:uid="{00000000-0005-0000-0000-000012BB0000}"/>
    <cellStyle name="Percent 121 4 2 3" xfId="50416" xr:uid="{00000000-0005-0000-0000-000013BB0000}"/>
    <cellStyle name="Percent 121 4 3" xfId="19144" xr:uid="{00000000-0005-0000-0000-000014BB0000}"/>
    <cellStyle name="Percent 121 4 3 2" xfId="38104" xr:uid="{00000000-0005-0000-0000-000015BB0000}"/>
    <cellStyle name="Percent 121 4 3 3" xfId="56568" xr:uid="{00000000-0005-0000-0000-000016BB0000}"/>
    <cellStyle name="Percent 121 4 4" xfId="25799" xr:uid="{00000000-0005-0000-0000-000017BB0000}"/>
    <cellStyle name="Percent 121 4 5" xfId="44263" xr:uid="{00000000-0005-0000-0000-000018BB0000}"/>
    <cellStyle name="Percent 121 5" xfId="9926" xr:uid="{00000000-0005-0000-0000-000019BB0000}"/>
    <cellStyle name="Percent 121 5 2" xfId="28886" xr:uid="{00000000-0005-0000-0000-00001ABB0000}"/>
    <cellStyle name="Percent 121 5 3" xfId="47350" xr:uid="{00000000-0005-0000-0000-00001BBB0000}"/>
    <cellStyle name="Percent 121 6" xfId="16078" xr:uid="{00000000-0005-0000-0000-00001CBB0000}"/>
    <cellStyle name="Percent 121 6 2" xfId="35038" xr:uid="{00000000-0005-0000-0000-00001DBB0000}"/>
    <cellStyle name="Percent 121 6 3" xfId="53502" xr:uid="{00000000-0005-0000-0000-00001EBB0000}"/>
    <cellStyle name="Percent 121 7" xfId="22733" xr:uid="{00000000-0005-0000-0000-00001FBB0000}"/>
    <cellStyle name="Percent 121 8" xfId="41197" xr:uid="{00000000-0005-0000-0000-000020BB0000}"/>
    <cellStyle name="Percent 122" xfId="3314" xr:uid="{00000000-0005-0000-0000-000021BB0000}"/>
    <cellStyle name="Percent 122 2" xfId="4395" xr:uid="{00000000-0005-0000-0000-000022BB0000}"/>
    <cellStyle name="Percent 122 2 2" xfId="6018" xr:uid="{00000000-0005-0000-0000-000023BB0000}"/>
    <cellStyle name="Percent 122 2 2 2" xfId="9104" xr:uid="{00000000-0005-0000-0000-000024BB0000}"/>
    <cellStyle name="Percent 122 2 2 2 2" xfId="15296" xr:uid="{00000000-0005-0000-0000-000025BB0000}"/>
    <cellStyle name="Percent 122 2 2 2 2 2" xfId="34256" xr:uid="{00000000-0005-0000-0000-000026BB0000}"/>
    <cellStyle name="Percent 122 2 2 2 2 3" xfId="52720" xr:uid="{00000000-0005-0000-0000-000027BB0000}"/>
    <cellStyle name="Percent 122 2 2 2 3" xfId="21448" xr:uid="{00000000-0005-0000-0000-000028BB0000}"/>
    <cellStyle name="Percent 122 2 2 2 3 2" xfId="40408" xr:uid="{00000000-0005-0000-0000-000029BB0000}"/>
    <cellStyle name="Percent 122 2 2 2 3 3" xfId="58872" xr:uid="{00000000-0005-0000-0000-00002ABB0000}"/>
    <cellStyle name="Percent 122 2 2 2 4" xfId="28103" xr:uid="{00000000-0005-0000-0000-00002BBB0000}"/>
    <cellStyle name="Percent 122 2 2 2 5" xfId="46567" xr:uid="{00000000-0005-0000-0000-00002CBB0000}"/>
    <cellStyle name="Percent 122 2 2 3" xfId="12230" xr:uid="{00000000-0005-0000-0000-00002DBB0000}"/>
    <cellStyle name="Percent 122 2 2 3 2" xfId="31190" xr:uid="{00000000-0005-0000-0000-00002EBB0000}"/>
    <cellStyle name="Percent 122 2 2 3 3" xfId="49654" xr:uid="{00000000-0005-0000-0000-00002FBB0000}"/>
    <cellStyle name="Percent 122 2 2 4" xfId="18382" xr:uid="{00000000-0005-0000-0000-000030BB0000}"/>
    <cellStyle name="Percent 122 2 2 4 2" xfId="37342" xr:uid="{00000000-0005-0000-0000-000031BB0000}"/>
    <cellStyle name="Percent 122 2 2 4 3" xfId="55806" xr:uid="{00000000-0005-0000-0000-000032BB0000}"/>
    <cellStyle name="Percent 122 2 2 5" xfId="25037" xr:uid="{00000000-0005-0000-0000-000033BB0000}"/>
    <cellStyle name="Percent 122 2 2 6" xfId="43501" xr:uid="{00000000-0005-0000-0000-000034BB0000}"/>
    <cellStyle name="Percent 122 2 3" xfId="7569" xr:uid="{00000000-0005-0000-0000-000035BB0000}"/>
    <cellStyle name="Percent 122 2 3 2" xfId="13762" xr:uid="{00000000-0005-0000-0000-000036BB0000}"/>
    <cellStyle name="Percent 122 2 3 2 2" xfId="32722" xr:uid="{00000000-0005-0000-0000-000037BB0000}"/>
    <cellStyle name="Percent 122 2 3 2 3" xfId="51186" xr:uid="{00000000-0005-0000-0000-000038BB0000}"/>
    <cellStyle name="Percent 122 2 3 3" xfId="19914" xr:uid="{00000000-0005-0000-0000-000039BB0000}"/>
    <cellStyle name="Percent 122 2 3 3 2" xfId="38874" xr:uid="{00000000-0005-0000-0000-00003ABB0000}"/>
    <cellStyle name="Percent 122 2 3 3 3" xfId="57338" xr:uid="{00000000-0005-0000-0000-00003BBB0000}"/>
    <cellStyle name="Percent 122 2 3 4" xfId="26569" xr:uid="{00000000-0005-0000-0000-00003CBB0000}"/>
    <cellStyle name="Percent 122 2 3 5" xfId="45033" xr:uid="{00000000-0005-0000-0000-00003DBB0000}"/>
    <cellStyle name="Percent 122 2 4" xfId="10696" xr:uid="{00000000-0005-0000-0000-00003EBB0000}"/>
    <cellStyle name="Percent 122 2 4 2" xfId="29656" xr:uid="{00000000-0005-0000-0000-00003FBB0000}"/>
    <cellStyle name="Percent 122 2 4 3" xfId="48120" xr:uid="{00000000-0005-0000-0000-000040BB0000}"/>
    <cellStyle name="Percent 122 2 5" xfId="16848" xr:uid="{00000000-0005-0000-0000-000041BB0000}"/>
    <cellStyle name="Percent 122 2 5 2" xfId="35808" xr:uid="{00000000-0005-0000-0000-000042BB0000}"/>
    <cellStyle name="Percent 122 2 5 3" xfId="54272" xr:uid="{00000000-0005-0000-0000-000043BB0000}"/>
    <cellStyle name="Percent 122 2 6" xfId="23503" xr:uid="{00000000-0005-0000-0000-000044BB0000}"/>
    <cellStyle name="Percent 122 2 7" xfId="41967" xr:uid="{00000000-0005-0000-0000-000045BB0000}"/>
    <cellStyle name="Percent 122 3" xfId="5236" xr:uid="{00000000-0005-0000-0000-000046BB0000}"/>
    <cellStyle name="Percent 122 3 2" xfId="8335" xr:uid="{00000000-0005-0000-0000-000047BB0000}"/>
    <cellStyle name="Percent 122 3 2 2" xfId="14527" xr:uid="{00000000-0005-0000-0000-000048BB0000}"/>
    <cellStyle name="Percent 122 3 2 2 2" xfId="33487" xr:uid="{00000000-0005-0000-0000-000049BB0000}"/>
    <cellStyle name="Percent 122 3 2 2 3" xfId="51951" xr:uid="{00000000-0005-0000-0000-00004ABB0000}"/>
    <cellStyle name="Percent 122 3 2 3" xfId="20679" xr:uid="{00000000-0005-0000-0000-00004BBB0000}"/>
    <cellStyle name="Percent 122 3 2 3 2" xfId="39639" xr:uid="{00000000-0005-0000-0000-00004CBB0000}"/>
    <cellStyle name="Percent 122 3 2 3 3" xfId="58103" xr:uid="{00000000-0005-0000-0000-00004DBB0000}"/>
    <cellStyle name="Percent 122 3 2 4" xfId="27334" xr:uid="{00000000-0005-0000-0000-00004EBB0000}"/>
    <cellStyle name="Percent 122 3 2 5" xfId="45798" xr:uid="{00000000-0005-0000-0000-00004FBB0000}"/>
    <cellStyle name="Percent 122 3 3" xfId="11461" xr:uid="{00000000-0005-0000-0000-000050BB0000}"/>
    <cellStyle name="Percent 122 3 3 2" xfId="30421" xr:uid="{00000000-0005-0000-0000-000051BB0000}"/>
    <cellStyle name="Percent 122 3 3 3" xfId="48885" xr:uid="{00000000-0005-0000-0000-000052BB0000}"/>
    <cellStyle name="Percent 122 3 4" xfId="17613" xr:uid="{00000000-0005-0000-0000-000053BB0000}"/>
    <cellStyle name="Percent 122 3 4 2" xfId="36573" xr:uid="{00000000-0005-0000-0000-000054BB0000}"/>
    <cellStyle name="Percent 122 3 4 3" xfId="55037" xr:uid="{00000000-0005-0000-0000-000055BB0000}"/>
    <cellStyle name="Percent 122 3 5" xfId="24268" xr:uid="{00000000-0005-0000-0000-000056BB0000}"/>
    <cellStyle name="Percent 122 3 6" xfId="42732" xr:uid="{00000000-0005-0000-0000-000057BB0000}"/>
    <cellStyle name="Percent 122 4" xfId="6800" xr:uid="{00000000-0005-0000-0000-000058BB0000}"/>
    <cellStyle name="Percent 122 4 2" xfId="12993" xr:uid="{00000000-0005-0000-0000-000059BB0000}"/>
    <cellStyle name="Percent 122 4 2 2" xfId="31953" xr:uid="{00000000-0005-0000-0000-00005ABB0000}"/>
    <cellStyle name="Percent 122 4 2 3" xfId="50417" xr:uid="{00000000-0005-0000-0000-00005BBB0000}"/>
    <cellStyle name="Percent 122 4 3" xfId="19145" xr:uid="{00000000-0005-0000-0000-00005CBB0000}"/>
    <cellStyle name="Percent 122 4 3 2" xfId="38105" xr:uid="{00000000-0005-0000-0000-00005DBB0000}"/>
    <cellStyle name="Percent 122 4 3 3" xfId="56569" xr:uid="{00000000-0005-0000-0000-00005EBB0000}"/>
    <cellStyle name="Percent 122 4 4" xfId="25800" xr:uid="{00000000-0005-0000-0000-00005FBB0000}"/>
    <cellStyle name="Percent 122 4 5" xfId="44264" xr:uid="{00000000-0005-0000-0000-000060BB0000}"/>
    <cellStyle name="Percent 122 5" xfId="9927" xr:uid="{00000000-0005-0000-0000-000061BB0000}"/>
    <cellStyle name="Percent 122 5 2" xfId="28887" xr:uid="{00000000-0005-0000-0000-000062BB0000}"/>
    <cellStyle name="Percent 122 5 3" xfId="47351" xr:uid="{00000000-0005-0000-0000-000063BB0000}"/>
    <cellStyle name="Percent 122 6" xfId="16079" xr:uid="{00000000-0005-0000-0000-000064BB0000}"/>
    <cellStyle name="Percent 122 6 2" xfId="35039" xr:uid="{00000000-0005-0000-0000-000065BB0000}"/>
    <cellStyle name="Percent 122 6 3" xfId="53503" xr:uid="{00000000-0005-0000-0000-000066BB0000}"/>
    <cellStyle name="Percent 122 7" xfId="22734" xr:uid="{00000000-0005-0000-0000-000067BB0000}"/>
    <cellStyle name="Percent 122 8" xfId="41198" xr:uid="{00000000-0005-0000-0000-000068BB0000}"/>
    <cellStyle name="Percent 123" xfId="3315" xr:uid="{00000000-0005-0000-0000-000069BB0000}"/>
    <cellStyle name="Percent 123 2" xfId="4396" xr:uid="{00000000-0005-0000-0000-00006ABB0000}"/>
    <cellStyle name="Percent 123 2 2" xfId="6019" xr:uid="{00000000-0005-0000-0000-00006BBB0000}"/>
    <cellStyle name="Percent 123 2 2 2" xfId="9105" xr:uid="{00000000-0005-0000-0000-00006CBB0000}"/>
    <cellStyle name="Percent 123 2 2 2 2" xfId="15297" xr:uid="{00000000-0005-0000-0000-00006DBB0000}"/>
    <cellStyle name="Percent 123 2 2 2 2 2" xfId="34257" xr:uid="{00000000-0005-0000-0000-00006EBB0000}"/>
    <cellStyle name="Percent 123 2 2 2 2 3" xfId="52721" xr:uid="{00000000-0005-0000-0000-00006FBB0000}"/>
    <cellStyle name="Percent 123 2 2 2 3" xfId="21449" xr:uid="{00000000-0005-0000-0000-000070BB0000}"/>
    <cellStyle name="Percent 123 2 2 2 3 2" xfId="40409" xr:uid="{00000000-0005-0000-0000-000071BB0000}"/>
    <cellStyle name="Percent 123 2 2 2 3 3" xfId="58873" xr:uid="{00000000-0005-0000-0000-000072BB0000}"/>
    <cellStyle name="Percent 123 2 2 2 4" xfId="28104" xr:uid="{00000000-0005-0000-0000-000073BB0000}"/>
    <cellStyle name="Percent 123 2 2 2 5" xfId="46568" xr:uid="{00000000-0005-0000-0000-000074BB0000}"/>
    <cellStyle name="Percent 123 2 2 3" xfId="12231" xr:uid="{00000000-0005-0000-0000-000075BB0000}"/>
    <cellStyle name="Percent 123 2 2 3 2" xfId="31191" xr:uid="{00000000-0005-0000-0000-000076BB0000}"/>
    <cellStyle name="Percent 123 2 2 3 3" xfId="49655" xr:uid="{00000000-0005-0000-0000-000077BB0000}"/>
    <cellStyle name="Percent 123 2 2 4" xfId="18383" xr:uid="{00000000-0005-0000-0000-000078BB0000}"/>
    <cellStyle name="Percent 123 2 2 4 2" xfId="37343" xr:uid="{00000000-0005-0000-0000-000079BB0000}"/>
    <cellStyle name="Percent 123 2 2 4 3" xfId="55807" xr:uid="{00000000-0005-0000-0000-00007ABB0000}"/>
    <cellStyle name="Percent 123 2 2 5" xfId="25038" xr:uid="{00000000-0005-0000-0000-00007BBB0000}"/>
    <cellStyle name="Percent 123 2 2 6" xfId="43502" xr:uid="{00000000-0005-0000-0000-00007CBB0000}"/>
    <cellStyle name="Percent 123 2 3" xfId="7570" xr:uid="{00000000-0005-0000-0000-00007DBB0000}"/>
    <cellStyle name="Percent 123 2 3 2" xfId="13763" xr:uid="{00000000-0005-0000-0000-00007EBB0000}"/>
    <cellStyle name="Percent 123 2 3 2 2" xfId="32723" xr:uid="{00000000-0005-0000-0000-00007FBB0000}"/>
    <cellStyle name="Percent 123 2 3 2 3" xfId="51187" xr:uid="{00000000-0005-0000-0000-000080BB0000}"/>
    <cellStyle name="Percent 123 2 3 3" xfId="19915" xr:uid="{00000000-0005-0000-0000-000081BB0000}"/>
    <cellStyle name="Percent 123 2 3 3 2" xfId="38875" xr:uid="{00000000-0005-0000-0000-000082BB0000}"/>
    <cellStyle name="Percent 123 2 3 3 3" xfId="57339" xr:uid="{00000000-0005-0000-0000-000083BB0000}"/>
    <cellStyle name="Percent 123 2 3 4" xfId="26570" xr:uid="{00000000-0005-0000-0000-000084BB0000}"/>
    <cellStyle name="Percent 123 2 3 5" xfId="45034" xr:uid="{00000000-0005-0000-0000-000085BB0000}"/>
    <cellStyle name="Percent 123 2 4" xfId="10697" xr:uid="{00000000-0005-0000-0000-000086BB0000}"/>
    <cellStyle name="Percent 123 2 4 2" xfId="29657" xr:uid="{00000000-0005-0000-0000-000087BB0000}"/>
    <cellStyle name="Percent 123 2 4 3" xfId="48121" xr:uid="{00000000-0005-0000-0000-000088BB0000}"/>
    <cellStyle name="Percent 123 2 5" xfId="16849" xr:uid="{00000000-0005-0000-0000-000089BB0000}"/>
    <cellStyle name="Percent 123 2 5 2" xfId="35809" xr:uid="{00000000-0005-0000-0000-00008ABB0000}"/>
    <cellStyle name="Percent 123 2 5 3" xfId="54273" xr:uid="{00000000-0005-0000-0000-00008BBB0000}"/>
    <cellStyle name="Percent 123 2 6" xfId="23504" xr:uid="{00000000-0005-0000-0000-00008CBB0000}"/>
    <cellStyle name="Percent 123 2 7" xfId="41968" xr:uid="{00000000-0005-0000-0000-00008DBB0000}"/>
    <cellStyle name="Percent 123 3" xfId="5237" xr:uid="{00000000-0005-0000-0000-00008EBB0000}"/>
    <cellStyle name="Percent 123 3 2" xfId="8336" xr:uid="{00000000-0005-0000-0000-00008FBB0000}"/>
    <cellStyle name="Percent 123 3 2 2" xfId="14528" xr:uid="{00000000-0005-0000-0000-000090BB0000}"/>
    <cellStyle name="Percent 123 3 2 2 2" xfId="33488" xr:uid="{00000000-0005-0000-0000-000091BB0000}"/>
    <cellStyle name="Percent 123 3 2 2 3" xfId="51952" xr:uid="{00000000-0005-0000-0000-000092BB0000}"/>
    <cellStyle name="Percent 123 3 2 3" xfId="20680" xr:uid="{00000000-0005-0000-0000-000093BB0000}"/>
    <cellStyle name="Percent 123 3 2 3 2" xfId="39640" xr:uid="{00000000-0005-0000-0000-000094BB0000}"/>
    <cellStyle name="Percent 123 3 2 3 3" xfId="58104" xr:uid="{00000000-0005-0000-0000-000095BB0000}"/>
    <cellStyle name="Percent 123 3 2 4" xfId="27335" xr:uid="{00000000-0005-0000-0000-000096BB0000}"/>
    <cellStyle name="Percent 123 3 2 5" xfId="45799" xr:uid="{00000000-0005-0000-0000-000097BB0000}"/>
    <cellStyle name="Percent 123 3 3" xfId="11462" xr:uid="{00000000-0005-0000-0000-000098BB0000}"/>
    <cellStyle name="Percent 123 3 3 2" xfId="30422" xr:uid="{00000000-0005-0000-0000-000099BB0000}"/>
    <cellStyle name="Percent 123 3 3 3" xfId="48886" xr:uid="{00000000-0005-0000-0000-00009ABB0000}"/>
    <cellStyle name="Percent 123 3 4" xfId="17614" xr:uid="{00000000-0005-0000-0000-00009BBB0000}"/>
    <cellStyle name="Percent 123 3 4 2" xfId="36574" xr:uid="{00000000-0005-0000-0000-00009CBB0000}"/>
    <cellStyle name="Percent 123 3 4 3" xfId="55038" xr:uid="{00000000-0005-0000-0000-00009DBB0000}"/>
    <cellStyle name="Percent 123 3 5" xfId="24269" xr:uid="{00000000-0005-0000-0000-00009EBB0000}"/>
    <cellStyle name="Percent 123 3 6" xfId="42733" xr:uid="{00000000-0005-0000-0000-00009FBB0000}"/>
    <cellStyle name="Percent 123 4" xfId="6801" xr:uid="{00000000-0005-0000-0000-0000A0BB0000}"/>
    <cellStyle name="Percent 123 4 2" xfId="12994" xr:uid="{00000000-0005-0000-0000-0000A1BB0000}"/>
    <cellStyle name="Percent 123 4 2 2" xfId="31954" xr:uid="{00000000-0005-0000-0000-0000A2BB0000}"/>
    <cellStyle name="Percent 123 4 2 3" xfId="50418" xr:uid="{00000000-0005-0000-0000-0000A3BB0000}"/>
    <cellStyle name="Percent 123 4 3" xfId="19146" xr:uid="{00000000-0005-0000-0000-0000A4BB0000}"/>
    <cellStyle name="Percent 123 4 3 2" xfId="38106" xr:uid="{00000000-0005-0000-0000-0000A5BB0000}"/>
    <cellStyle name="Percent 123 4 3 3" xfId="56570" xr:uid="{00000000-0005-0000-0000-0000A6BB0000}"/>
    <cellStyle name="Percent 123 4 4" xfId="25801" xr:uid="{00000000-0005-0000-0000-0000A7BB0000}"/>
    <cellStyle name="Percent 123 4 5" xfId="44265" xr:uid="{00000000-0005-0000-0000-0000A8BB0000}"/>
    <cellStyle name="Percent 123 5" xfId="9928" xr:uid="{00000000-0005-0000-0000-0000A9BB0000}"/>
    <cellStyle name="Percent 123 5 2" xfId="28888" xr:uid="{00000000-0005-0000-0000-0000AABB0000}"/>
    <cellStyle name="Percent 123 5 3" xfId="47352" xr:uid="{00000000-0005-0000-0000-0000ABBB0000}"/>
    <cellStyle name="Percent 123 6" xfId="16080" xr:uid="{00000000-0005-0000-0000-0000ACBB0000}"/>
    <cellStyle name="Percent 123 6 2" xfId="35040" xr:uid="{00000000-0005-0000-0000-0000ADBB0000}"/>
    <cellStyle name="Percent 123 6 3" xfId="53504" xr:uid="{00000000-0005-0000-0000-0000AEBB0000}"/>
    <cellStyle name="Percent 123 7" xfId="22735" xr:uid="{00000000-0005-0000-0000-0000AFBB0000}"/>
    <cellStyle name="Percent 123 8" xfId="41199" xr:uid="{00000000-0005-0000-0000-0000B0BB0000}"/>
    <cellStyle name="Percent 124" xfId="3316" xr:uid="{00000000-0005-0000-0000-0000B1BB0000}"/>
    <cellStyle name="Percent 124 2" xfId="4397" xr:uid="{00000000-0005-0000-0000-0000B2BB0000}"/>
    <cellStyle name="Percent 124 2 2" xfId="6020" xr:uid="{00000000-0005-0000-0000-0000B3BB0000}"/>
    <cellStyle name="Percent 124 2 2 2" xfId="9106" xr:uid="{00000000-0005-0000-0000-0000B4BB0000}"/>
    <cellStyle name="Percent 124 2 2 2 2" xfId="15298" xr:uid="{00000000-0005-0000-0000-0000B5BB0000}"/>
    <cellStyle name="Percent 124 2 2 2 2 2" xfId="34258" xr:uid="{00000000-0005-0000-0000-0000B6BB0000}"/>
    <cellStyle name="Percent 124 2 2 2 2 3" xfId="52722" xr:uid="{00000000-0005-0000-0000-0000B7BB0000}"/>
    <cellStyle name="Percent 124 2 2 2 3" xfId="21450" xr:uid="{00000000-0005-0000-0000-0000B8BB0000}"/>
    <cellStyle name="Percent 124 2 2 2 3 2" xfId="40410" xr:uid="{00000000-0005-0000-0000-0000B9BB0000}"/>
    <cellStyle name="Percent 124 2 2 2 3 3" xfId="58874" xr:uid="{00000000-0005-0000-0000-0000BABB0000}"/>
    <cellStyle name="Percent 124 2 2 2 4" xfId="28105" xr:uid="{00000000-0005-0000-0000-0000BBBB0000}"/>
    <cellStyle name="Percent 124 2 2 2 5" xfId="46569" xr:uid="{00000000-0005-0000-0000-0000BCBB0000}"/>
    <cellStyle name="Percent 124 2 2 3" xfId="12232" xr:uid="{00000000-0005-0000-0000-0000BDBB0000}"/>
    <cellStyle name="Percent 124 2 2 3 2" xfId="31192" xr:uid="{00000000-0005-0000-0000-0000BEBB0000}"/>
    <cellStyle name="Percent 124 2 2 3 3" xfId="49656" xr:uid="{00000000-0005-0000-0000-0000BFBB0000}"/>
    <cellStyle name="Percent 124 2 2 4" xfId="18384" xr:uid="{00000000-0005-0000-0000-0000C0BB0000}"/>
    <cellStyle name="Percent 124 2 2 4 2" xfId="37344" xr:uid="{00000000-0005-0000-0000-0000C1BB0000}"/>
    <cellStyle name="Percent 124 2 2 4 3" xfId="55808" xr:uid="{00000000-0005-0000-0000-0000C2BB0000}"/>
    <cellStyle name="Percent 124 2 2 5" xfId="25039" xr:uid="{00000000-0005-0000-0000-0000C3BB0000}"/>
    <cellStyle name="Percent 124 2 2 6" xfId="43503" xr:uid="{00000000-0005-0000-0000-0000C4BB0000}"/>
    <cellStyle name="Percent 124 2 3" xfId="7571" xr:uid="{00000000-0005-0000-0000-0000C5BB0000}"/>
    <cellStyle name="Percent 124 2 3 2" xfId="13764" xr:uid="{00000000-0005-0000-0000-0000C6BB0000}"/>
    <cellStyle name="Percent 124 2 3 2 2" xfId="32724" xr:uid="{00000000-0005-0000-0000-0000C7BB0000}"/>
    <cellStyle name="Percent 124 2 3 2 3" xfId="51188" xr:uid="{00000000-0005-0000-0000-0000C8BB0000}"/>
    <cellStyle name="Percent 124 2 3 3" xfId="19916" xr:uid="{00000000-0005-0000-0000-0000C9BB0000}"/>
    <cellStyle name="Percent 124 2 3 3 2" xfId="38876" xr:uid="{00000000-0005-0000-0000-0000CABB0000}"/>
    <cellStyle name="Percent 124 2 3 3 3" xfId="57340" xr:uid="{00000000-0005-0000-0000-0000CBBB0000}"/>
    <cellStyle name="Percent 124 2 3 4" xfId="26571" xr:uid="{00000000-0005-0000-0000-0000CCBB0000}"/>
    <cellStyle name="Percent 124 2 3 5" xfId="45035" xr:uid="{00000000-0005-0000-0000-0000CDBB0000}"/>
    <cellStyle name="Percent 124 2 4" xfId="10698" xr:uid="{00000000-0005-0000-0000-0000CEBB0000}"/>
    <cellStyle name="Percent 124 2 4 2" xfId="29658" xr:uid="{00000000-0005-0000-0000-0000CFBB0000}"/>
    <cellStyle name="Percent 124 2 4 3" xfId="48122" xr:uid="{00000000-0005-0000-0000-0000D0BB0000}"/>
    <cellStyle name="Percent 124 2 5" xfId="16850" xr:uid="{00000000-0005-0000-0000-0000D1BB0000}"/>
    <cellStyle name="Percent 124 2 5 2" xfId="35810" xr:uid="{00000000-0005-0000-0000-0000D2BB0000}"/>
    <cellStyle name="Percent 124 2 5 3" xfId="54274" xr:uid="{00000000-0005-0000-0000-0000D3BB0000}"/>
    <cellStyle name="Percent 124 2 6" xfId="23505" xr:uid="{00000000-0005-0000-0000-0000D4BB0000}"/>
    <cellStyle name="Percent 124 2 7" xfId="41969" xr:uid="{00000000-0005-0000-0000-0000D5BB0000}"/>
    <cellStyle name="Percent 124 3" xfId="5238" xr:uid="{00000000-0005-0000-0000-0000D6BB0000}"/>
    <cellStyle name="Percent 124 3 2" xfId="8337" xr:uid="{00000000-0005-0000-0000-0000D7BB0000}"/>
    <cellStyle name="Percent 124 3 2 2" xfId="14529" xr:uid="{00000000-0005-0000-0000-0000D8BB0000}"/>
    <cellStyle name="Percent 124 3 2 2 2" xfId="33489" xr:uid="{00000000-0005-0000-0000-0000D9BB0000}"/>
    <cellStyle name="Percent 124 3 2 2 3" xfId="51953" xr:uid="{00000000-0005-0000-0000-0000DABB0000}"/>
    <cellStyle name="Percent 124 3 2 3" xfId="20681" xr:uid="{00000000-0005-0000-0000-0000DBBB0000}"/>
    <cellStyle name="Percent 124 3 2 3 2" xfId="39641" xr:uid="{00000000-0005-0000-0000-0000DCBB0000}"/>
    <cellStyle name="Percent 124 3 2 3 3" xfId="58105" xr:uid="{00000000-0005-0000-0000-0000DDBB0000}"/>
    <cellStyle name="Percent 124 3 2 4" xfId="27336" xr:uid="{00000000-0005-0000-0000-0000DEBB0000}"/>
    <cellStyle name="Percent 124 3 2 5" xfId="45800" xr:uid="{00000000-0005-0000-0000-0000DFBB0000}"/>
    <cellStyle name="Percent 124 3 3" xfId="11463" xr:uid="{00000000-0005-0000-0000-0000E0BB0000}"/>
    <cellStyle name="Percent 124 3 3 2" xfId="30423" xr:uid="{00000000-0005-0000-0000-0000E1BB0000}"/>
    <cellStyle name="Percent 124 3 3 3" xfId="48887" xr:uid="{00000000-0005-0000-0000-0000E2BB0000}"/>
    <cellStyle name="Percent 124 3 4" xfId="17615" xr:uid="{00000000-0005-0000-0000-0000E3BB0000}"/>
    <cellStyle name="Percent 124 3 4 2" xfId="36575" xr:uid="{00000000-0005-0000-0000-0000E4BB0000}"/>
    <cellStyle name="Percent 124 3 4 3" xfId="55039" xr:uid="{00000000-0005-0000-0000-0000E5BB0000}"/>
    <cellStyle name="Percent 124 3 5" xfId="24270" xr:uid="{00000000-0005-0000-0000-0000E6BB0000}"/>
    <cellStyle name="Percent 124 3 6" xfId="42734" xr:uid="{00000000-0005-0000-0000-0000E7BB0000}"/>
    <cellStyle name="Percent 124 4" xfId="6802" xr:uid="{00000000-0005-0000-0000-0000E8BB0000}"/>
    <cellStyle name="Percent 124 4 2" xfId="12995" xr:uid="{00000000-0005-0000-0000-0000E9BB0000}"/>
    <cellStyle name="Percent 124 4 2 2" xfId="31955" xr:uid="{00000000-0005-0000-0000-0000EABB0000}"/>
    <cellStyle name="Percent 124 4 2 3" xfId="50419" xr:uid="{00000000-0005-0000-0000-0000EBBB0000}"/>
    <cellStyle name="Percent 124 4 3" xfId="19147" xr:uid="{00000000-0005-0000-0000-0000ECBB0000}"/>
    <cellStyle name="Percent 124 4 3 2" xfId="38107" xr:uid="{00000000-0005-0000-0000-0000EDBB0000}"/>
    <cellStyle name="Percent 124 4 3 3" xfId="56571" xr:uid="{00000000-0005-0000-0000-0000EEBB0000}"/>
    <cellStyle name="Percent 124 4 4" xfId="25802" xr:uid="{00000000-0005-0000-0000-0000EFBB0000}"/>
    <cellStyle name="Percent 124 4 5" xfId="44266" xr:uid="{00000000-0005-0000-0000-0000F0BB0000}"/>
    <cellStyle name="Percent 124 5" xfId="9929" xr:uid="{00000000-0005-0000-0000-0000F1BB0000}"/>
    <cellStyle name="Percent 124 5 2" xfId="28889" xr:uid="{00000000-0005-0000-0000-0000F2BB0000}"/>
    <cellStyle name="Percent 124 5 3" xfId="47353" xr:uid="{00000000-0005-0000-0000-0000F3BB0000}"/>
    <cellStyle name="Percent 124 6" xfId="16081" xr:uid="{00000000-0005-0000-0000-0000F4BB0000}"/>
    <cellStyle name="Percent 124 6 2" xfId="35041" xr:uid="{00000000-0005-0000-0000-0000F5BB0000}"/>
    <cellStyle name="Percent 124 6 3" xfId="53505" xr:uid="{00000000-0005-0000-0000-0000F6BB0000}"/>
    <cellStyle name="Percent 124 7" xfId="22736" xr:uid="{00000000-0005-0000-0000-0000F7BB0000}"/>
    <cellStyle name="Percent 124 8" xfId="41200" xr:uid="{00000000-0005-0000-0000-0000F8BB0000}"/>
    <cellStyle name="Percent 125" xfId="3317" xr:uid="{00000000-0005-0000-0000-0000F9BB0000}"/>
    <cellStyle name="Percent 125 2" xfId="4398" xr:uid="{00000000-0005-0000-0000-0000FABB0000}"/>
    <cellStyle name="Percent 125 2 2" xfId="6021" xr:uid="{00000000-0005-0000-0000-0000FBBB0000}"/>
    <cellStyle name="Percent 125 2 2 2" xfId="9107" xr:uid="{00000000-0005-0000-0000-0000FCBB0000}"/>
    <cellStyle name="Percent 125 2 2 2 2" xfId="15299" xr:uid="{00000000-0005-0000-0000-0000FDBB0000}"/>
    <cellStyle name="Percent 125 2 2 2 2 2" xfId="34259" xr:uid="{00000000-0005-0000-0000-0000FEBB0000}"/>
    <cellStyle name="Percent 125 2 2 2 2 3" xfId="52723" xr:uid="{00000000-0005-0000-0000-0000FFBB0000}"/>
    <cellStyle name="Percent 125 2 2 2 3" xfId="21451" xr:uid="{00000000-0005-0000-0000-000000BC0000}"/>
    <cellStyle name="Percent 125 2 2 2 3 2" xfId="40411" xr:uid="{00000000-0005-0000-0000-000001BC0000}"/>
    <cellStyle name="Percent 125 2 2 2 3 3" xfId="58875" xr:uid="{00000000-0005-0000-0000-000002BC0000}"/>
    <cellStyle name="Percent 125 2 2 2 4" xfId="28106" xr:uid="{00000000-0005-0000-0000-000003BC0000}"/>
    <cellStyle name="Percent 125 2 2 2 5" xfId="46570" xr:uid="{00000000-0005-0000-0000-000004BC0000}"/>
    <cellStyle name="Percent 125 2 2 3" xfId="12233" xr:uid="{00000000-0005-0000-0000-000005BC0000}"/>
    <cellStyle name="Percent 125 2 2 3 2" xfId="31193" xr:uid="{00000000-0005-0000-0000-000006BC0000}"/>
    <cellStyle name="Percent 125 2 2 3 3" xfId="49657" xr:uid="{00000000-0005-0000-0000-000007BC0000}"/>
    <cellStyle name="Percent 125 2 2 4" xfId="18385" xr:uid="{00000000-0005-0000-0000-000008BC0000}"/>
    <cellStyle name="Percent 125 2 2 4 2" xfId="37345" xr:uid="{00000000-0005-0000-0000-000009BC0000}"/>
    <cellStyle name="Percent 125 2 2 4 3" xfId="55809" xr:uid="{00000000-0005-0000-0000-00000ABC0000}"/>
    <cellStyle name="Percent 125 2 2 5" xfId="25040" xr:uid="{00000000-0005-0000-0000-00000BBC0000}"/>
    <cellStyle name="Percent 125 2 2 6" xfId="43504" xr:uid="{00000000-0005-0000-0000-00000CBC0000}"/>
    <cellStyle name="Percent 125 2 3" xfId="7572" xr:uid="{00000000-0005-0000-0000-00000DBC0000}"/>
    <cellStyle name="Percent 125 2 3 2" xfId="13765" xr:uid="{00000000-0005-0000-0000-00000EBC0000}"/>
    <cellStyle name="Percent 125 2 3 2 2" xfId="32725" xr:uid="{00000000-0005-0000-0000-00000FBC0000}"/>
    <cellStyle name="Percent 125 2 3 2 3" xfId="51189" xr:uid="{00000000-0005-0000-0000-000010BC0000}"/>
    <cellStyle name="Percent 125 2 3 3" xfId="19917" xr:uid="{00000000-0005-0000-0000-000011BC0000}"/>
    <cellStyle name="Percent 125 2 3 3 2" xfId="38877" xr:uid="{00000000-0005-0000-0000-000012BC0000}"/>
    <cellStyle name="Percent 125 2 3 3 3" xfId="57341" xr:uid="{00000000-0005-0000-0000-000013BC0000}"/>
    <cellStyle name="Percent 125 2 3 4" xfId="26572" xr:uid="{00000000-0005-0000-0000-000014BC0000}"/>
    <cellStyle name="Percent 125 2 3 5" xfId="45036" xr:uid="{00000000-0005-0000-0000-000015BC0000}"/>
    <cellStyle name="Percent 125 2 4" xfId="10699" xr:uid="{00000000-0005-0000-0000-000016BC0000}"/>
    <cellStyle name="Percent 125 2 4 2" xfId="29659" xr:uid="{00000000-0005-0000-0000-000017BC0000}"/>
    <cellStyle name="Percent 125 2 4 3" xfId="48123" xr:uid="{00000000-0005-0000-0000-000018BC0000}"/>
    <cellStyle name="Percent 125 2 5" xfId="16851" xr:uid="{00000000-0005-0000-0000-000019BC0000}"/>
    <cellStyle name="Percent 125 2 5 2" xfId="35811" xr:uid="{00000000-0005-0000-0000-00001ABC0000}"/>
    <cellStyle name="Percent 125 2 5 3" xfId="54275" xr:uid="{00000000-0005-0000-0000-00001BBC0000}"/>
    <cellStyle name="Percent 125 2 6" xfId="23506" xr:uid="{00000000-0005-0000-0000-00001CBC0000}"/>
    <cellStyle name="Percent 125 2 7" xfId="41970" xr:uid="{00000000-0005-0000-0000-00001DBC0000}"/>
    <cellStyle name="Percent 125 3" xfId="5239" xr:uid="{00000000-0005-0000-0000-00001EBC0000}"/>
    <cellStyle name="Percent 125 3 2" xfId="8338" xr:uid="{00000000-0005-0000-0000-00001FBC0000}"/>
    <cellStyle name="Percent 125 3 2 2" xfId="14530" xr:uid="{00000000-0005-0000-0000-000020BC0000}"/>
    <cellStyle name="Percent 125 3 2 2 2" xfId="33490" xr:uid="{00000000-0005-0000-0000-000021BC0000}"/>
    <cellStyle name="Percent 125 3 2 2 3" xfId="51954" xr:uid="{00000000-0005-0000-0000-000022BC0000}"/>
    <cellStyle name="Percent 125 3 2 3" xfId="20682" xr:uid="{00000000-0005-0000-0000-000023BC0000}"/>
    <cellStyle name="Percent 125 3 2 3 2" xfId="39642" xr:uid="{00000000-0005-0000-0000-000024BC0000}"/>
    <cellStyle name="Percent 125 3 2 3 3" xfId="58106" xr:uid="{00000000-0005-0000-0000-000025BC0000}"/>
    <cellStyle name="Percent 125 3 2 4" xfId="27337" xr:uid="{00000000-0005-0000-0000-000026BC0000}"/>
    <cellStyle name="Percent 125 3 2 5" xfId="45801" xr:uid="{00000000-0005-0000-0000-000027BC0000}"/>
    <cellStyle name="Percent 125 3 3" xfId="11464" xr:uid="{00000000-0005-0000-0000-000028BC0000}"/>
    <cellStyle name="Percent 125 3 3 2" xfId="30424" xr:uid="{00000000-0005-0000-0000-000029BC0000}"/>
    <cellStyle name="Percent 125 3 3 3" xfId="48888" xr:uid="{00000000-0005-0000-0000-00002ABC0000}"/>
    <cellStyle name="Percent 125 3 4" xfId="17616" xr:uid="{00000000-0005-0000-0000-00002BBC0000}"/>
    <cellStyle name="Percent 125 3 4 2" xfId="36576" xr:uid="{00000000-0005-0000-0000-00002CBC0000}"/>
    <cellStyle name="Percent 125 3 4 3" xfId="55040" xr:uid="{00000000-0005-0000-0000-00002DBC0000}"/>
    <cellStyle name="Percent 125 3 5" xfId="24271" xr:uid="{00000000-0005-0000-0000-00002EBC0000}"/>
    <cellStyle name="Percent 125 3 6" xfId="42735" xr:uid="{00000000-0005-0000-0000-00002FBC0000}"/>
    <cellStyle name="Percent 125 4" xfId="6803" xr:uid="{00000000-0005-0000-0000-000030BC0000}"/>
    <cellStyle name="Percent 125 4 2" xfId="12996" xr:uid="{00000000-0005-0000-0000-000031BC0000}"/>
    <cellStyle name="Percent 125 4 2 2" xfId="31956" xr:uid="{00000000-0005-0000-0000-000032BC0000}"/>
    <cellStyle name="Percent 125 4 2 3" xfId="50420" xr:uid="{00000000-0005-0000-0000-000033BC0000}"/>
    <cellStyle name="Percent 125 4 3" xfId="19148" xr:uid="{00000000-0005-0000-0000-000034BC0000}"/>
    <cellStyle name="Percent 125 4 3 2" xfId="38108" xr:uid="{00000000-0005-0000-0000-000035BC0000}"/>
    <cellStyle name="Percent 125 4 3 3" xfId="56572" xr:uid="{00000000-0005-0000-0000-000036BC0000}"/>
    <cellStyle name="Percent 125 4 4" xfId="25803" xr:uid="{00000000-0005-0000-0000-000037BC0000}"/>
    <cellStyle name="Percent 125 4 5" xfId="44267" xr:uid="{00000000-0005-0000-0000-000038BC0000}"/>
    <cellStyle name="Percent 125 5" xfId="9930" xr:uid="{00000000-0005-0000-0000-000039BC0000}"/>
    <cellStyle name="Percent 125 5 2" xfId="28890" xr:uid="{00000000-0005-0000-0000-00003ABC0000}"/>
    <cellStyle name="Percent 125 5 3" xfId="47354" xr:uid="{00000000-0005-0000-0000-00003BBC0000}"/>
    <cellStyle name="Percent 125 6" xfId="16082" xr:uid="{00000000-0005-0000-0000-00003CBC0000}"/>
    <cellStyle name="Percent 125 6 2" xfId="35042" xr:uid="{00000000-0005-0000-0000-00003DBC0000}"/>
    <cellStyle name="Percent 125 6 3" xfId="53506" xr:uid="{00000000-0005-0000-0000-00003EBC0000}"/>
    <cellStyle name="Percent 125 7" xfId="22737" xr:uid="{00000000-0005-0000-0000-00003FBC0000}"/>
    <cellStyle name="Percent 125 8" xfId="41201" xr:uid="{00000000-0005-0000-0000-000040BC0000}"/>
    <cellStyle name="Percent 126" xfId="3318" xr:uid="{00000000-0005-0000-0000-000041BC0000}"/>
    <cellStyle name="Percent 126 2" xfId="4399" xr:uid="{00000000-0005-0000-0000-000042BC0000}"/>
    <cellStyle name="Percent 126 2 2" xfId="6022" xr:uid="{00000000-0005-0000-0000-000043BC0000}"/>
    <cellStyle name="Percent 126 2 2 2" xfId="9108" xr:uid="{00000000-0005-0000-0000-000044BC0000}"/>
    <cellStyle name="Percent 126 2 2 2 2" xfId="15300" xr:uid="{00000000-0005-0000-0000-000045BC0000}"/>
    <cellStyle name="Percent 126 2 2 2 2 2" xfId="34260" xr:uid="{00000000-0005-0000-0000-000046BC0000}"/>
    <cellStyle name="Percent 126 2 2 2 2 3" xfId="52724" xr:uid="{00000000-0005-0000-0000-000047BC0000}"/>
    <cellStyle name="Percent 126 2 2 2 3" xfId="21452" xr:uid="{00000000-0005-0000-0000-000048BC0000}"/>
    <cellStyle name="Percent 126 2 2 2 3 2" xfId="40412" xr:uid="{00000000-0005-0000-0000-000049BC0000}"/>
    <cellStyle name="Percent 126 2 2 2 3 3" xfId="58876" xr:uid="{00000000-0005-0000-0000-00004ABC0000}"/>
    <cellStyle name="Percent 126 2 2 2 4" xfId="28107" xr:uid="{00000000-0005-0000-0000-00004BBC0000}"/>
    <cellStyle name="Percent 126 2 2 2 5" xfId="46571" xr:uid="{00000000-0005-0000-0000-00004CBC0000}"/>
    <cellStyle name="Percent 126 2 2 3" xfId="12234" xr:uid="{00000000-0005-0000-0000-00004DBC0000}"/>
    <cellStyle name="Percent 126 2 2 3 2" xfId="31194" xr:uid="{00000000-0005-0000-0000-00004EBC0000}"/>
    <cellStyle name="Percent 126 2 2 3 3" xfId="49658" xr:uid="{00000000-0005-0000-0000-00004FBC0000}"/>
    <cellStyle name="Percent 126 2 2 4" xfId="18386" xr:uid="{00000000-0005-0000-0000-000050BC0000}"/>
    <cellStyle name="Percent 126 2 2 4 2" xfId="37346" xr:uid="{00000000-0005-0000-0000-000051BC0000}"/>
    <cellStyle name="Percent 126 2 2 4 3" xfId="55810" xr:uid="{00000000-0005-0000-0000-000052BC0000}"/>
    <cellStyle name="Percent 126 2 2 5" xfId="25041" xr:uid="{00000000-0005-0000-0000-000053BC0000}"/>
    <cellStyle name="Percent 126 2 2 6" xfId="43505" xr:uid="{00000000-0005-0000-0000-000054BC0000}"/>
    <cellStyle name="Percent 126 2 3" xfId="7573" xr:uid="{00000000-0005-0000-0000-000055BC0000}"/>
    <cellStyle name="Percent 126 2 3 2" xfId="13766" xr:uid="{00000000-0005-0000-0000-000056BC0000}"/>
    <cellStyle name="Percent 126 2 3 2 2" xfId="32726" xr:uid="{00000000-0005-0000-0000-000057BC0000}"/>
    <cellStyle name="Percent 126 2 3 2 3" xfId="51190" xr:uid="{00000000-0005-0000-0000-000058BC0000}"/>
    <cellStyle name="Percent 126 2 3 3" xfId="19918" xr:uid="{00000000-0005-0000-0000-000059BC0000}"/>
    <cellStyle name="Percent 126 2 3 3 2" xfId="38878" xr:uid="{00000000-0005-0000-0000-00005ABC0000}"/>
    <cellStyle name="Percent 126 2 3 3 3" xfId="57342" xr:uid="{00000000-0005-0000-0000-00005BBC0000}"/>
    <cellStyle name="Percent 126 2 3 4" xfId="26573" xr:uid="{00000000-0005-0000-0000-00005CBC0000}"/>
    <cellStyle name="Percent 126 2 3 5" xfId="45037" xr:uid="{00000000-0005-0000-0000-00005DBC0000}"/>
    <cellStyle name="Percent 126 2 4" xfId="10700" xr:uid="{00000000-0005-0000-0000-00005EBC0000}"/>
    <cellStyle name="Percent 126 2 4 2" xfId="29660" xr:uid="{00000000-0005-0000-0000-00005FBC0000}"/>
    <cellStyle name="Percent 126 2 4 3" xfId="48124" xr:uid="{00000000-0005-0000-0000-000060BC0000}"/>
    <cellStyle name="Percent 126 2 5" xfId="16852" xr:uid="{00000000-0005-0000-0000-000061BC0000}"/>
    <cellStyle name="Percent 126 2 5 2" xfId="35812" xr:uid="{00000000-0005-0000-0000-000062BC0000}"/>
    <cellStyle name="Percent 126 2 5 3" xfId="54276" xr:uid="{00000000-0005-0000-0000-000063BC0000}"/>
    <cellStyle name="Percent 126 2 6" xfId="23507" xr:uid="{00000000-0005-0000-0000-000064BC0000}"/>
    <cellStyle name="Percent 126 2 7" xfId="41971" xr:uid="{00000000-0005-0000-0000-000065BC0000}"/>
    <cellStyle name="Percent 126 3" xfId="5240" xr:uid="{00000000-0005-0000-0000-000066BC0000}"/>
    <cellStyle name="Percent 126 3 2" xfId="8339" xr:uid="{00000000-0005-0000-0000-000067BC0000}"/>
    <cellStyle name="Percent 126 3 2 2" xfId="14531" xr:uid="{00000000-0005-0000-0000-000068BC0000}"/>
    <cellStyle name="Percent 126 3 2 2 2" xfId="33491" xr:uid="{00000000-0005-0000-0000-000069BC0000}"/>
    <cellStyle name="Percent 126 3 2 2 3" xfId="51955" xr:uid="{00000000-0005-0000-0000-00006ABC0000}"/>
    <cellStyle name="Percent 126 3 2 3" xfId="20683" xr:uid="{00000000-0005-0000-0000-00006BBC0000}"/>
    <cellStyle name="Percent 126 3 2 3 2" xfId="39643" xr:uid="{00000000-0005-0000-0000-00006CBC0000}"/>
    <cellStyle name="Percent 126 3 2 3 3" xfId="58107" xr:uid="{00000000-0005-0000-0000-00006DBC0000}"/>
    <cellStyle name="Percent 126 3 2 4" xfId="27338" xr:uid="{00000000-0005-0000-0000-00006EBC0000}"/>
    <cellStyle name="Percent 126 3 2 5" xfId="45802" xr:uid="{00000000-0005-0000-0000-00006FBC0000}"/>
    <cellStyle name="Percent 126 3 3" xfId="11465" xr:uid="{00000000-0005-0000-0000-000070BC0000}"/>
    <cellStyle name="Percent 126 3 3 2" xfId="30425" xr:uid="{00000000-0005-0000-0000-000071BC0000}"/>
    <cellStyle name="Percent 126 3 3 3" xfId="48889" xr:uid="{00000000-0005-0000-0000-000072BC0000}"/>
    <cellStyle name="Percent 126 3 4" xfId="17617" xr:uid="{00000000-0005-0000-0000-000073BC0000}"/>
    <cellStyle name="Percent 126 3 4 2" xfId="36577" xr:uid="{00000000-0005-0000-0000-000074BC0000}"/>
    <cellStyle name="Percent 126 3 4 3" xfId="55041" xr:uid="{00000000-0005-0000-0000-000075BC0000}"/>
    <cellStyle name="Percent 126 3 5" xfId="24272" xr:uid="{00000000-0005-0000-0000-000076BC0000}"/>
    <cellStyle name="Percent 126 3 6" xfId="42736" xr:uid="{00000000-0005-0000-0000-000077BC0000}"/>
    <cellStyle name="Percent 126 4" xfId="6804" xr:uid="{00000000-0005-0000-0000-000078BC0000}"/>
    <cellStyle name="Percent 126 4 2" xfId="12997" xr:uid="{00000000-0005-0000-0000-000079BC0000}"/>
    <cellStyle name="Percent 126 4 2 2" xfId="31957" xr:uid="{00000000-0005-0000-0000-00007ABC0000}"/>
    <cellStyle name="Percent 126 4 2 3" xfId="50421" xr:uid="{00000000-0005-0000-0000-00007BBC0000}"/>
    <cellStyle name="Percent 126 4 3" xfId="19149" xr:uid="{00000000-0005-0000-0000-00007CBC0000}"/>
    <cellStyle name="Percent 126 4 3 2" xfId="38109" xr:uid="{00000000-0005-0000-0000-00007DBC0000}"/>
    <cellStyle name="Percent 126 4 3 3" xfId="56573" xr:uid="{00000000-0005-0000-0000-00007EBC0000}"/>
    <cellStyle name="Percent 126 4 4" xfId="25804" xr:uid="{00000000-0005-0000-0000-00007FBC0000}"/>
    <cellStyle name="Percent 126 4 5" xfId="44268" xr:uid="{00000000-0005-0000-0000-000080BC0000}"/>
    <cellStyle name="Percent 126 5" xfId="9931" xr:uid="{00000000-0005-0000-0000-000081BC0000}"/>
    <cellStyle name="Percent 126 5 2" xfId="28891" xr:uid="{00000000-0005-0000-0000-000082BC0000}"/>
    <cellStyle name="Percent 126 5 3" xfId="47355" xr:uid="{00000000-0005-0000-0000-000083BC0000}"/>
    <cellStyle name="Percent 126 6" xfId="16083" xr:uid="{00000000-0005-0000-0000-000084BC0000}"/>
    <cellStyle name="Percent 126 6 2" xfId="35043" xr:uid="{00000000-0005-0000-0000-000085BC0000}"/>
    <cellStyle name="Percent 126 6 3" xfId="53507" xr:uid="{00000000-0005-0000-0000-000086BC0000}"/>
    <cellStyle name="Percent 126 7" xfId="22738" xr:uid="{00000000-0005-0000-0000-000087BC0000}"/>
    <cellStyle name="Percent 126 8" xfId="41202" xr:uid="{00000000-0005-0000-0000-000088BC0000}"/>
    <cellStyle name="Percent 127" xfId="3319" xr:uid="{00000000-0005-0000-0000-000089BC0000}"/>
    <cellStyle name="Percent 127 2" xfId="4400" xr:uid="{00000000-0005-0000-0000-00008ABC0000}"/>
    <cellStyle name="Percent 127 2 2" xfId="6023" xr:uid="{00000000-0005-0000-0000-00008BBC0000}"/>
    <cellStyle name="Percent 127 2 2 2" xfId="9109" xr:uid="{00000000-0005-0000-0000-00008CBC0000}"/>
    <cellStyle name="Percent 127 2 2 2 2" xfId="15301" xr:uid="{00000000-0005-0000-0000-00008DBC0000}"/>
    <cellStyle name="Percent 127 2 2 2 2 2" xfId="34261" xr:uid="{00000000-0005-0000-0000-00008EBC0000}"/>
    <cellStyle name="Percent 127 2 2 2 2 3" xfId="52725" xr:uid="{00000000-0005-0000-0000-00008FBC0000}"/>
    <cellStyle name="Percent 127 2 2 2 3" xfId="21453" xr:uid="{00000000-0005-0000-0000-000090BC0000}"/>
    <cellStyle name="Percent 127 2 2 2 3 2" xfId="40413" xr:uid="{00000000-0005-0000-0000-000091BC0000}"/>
    <cellStyle name="Percent 127 2 2 2 3 3" xfId="58877" xr:uid="{00000000-0005-0000-0000-000092BC0000}"/>
    <cellStyle name="Percent 127 2 2 2 4" xfId="28108" xr:uid="{00000000-0005-0000-0000-000093BC0000}"/>
    <cellStyle name="Percent 127 2 2 2 5" xfId="46572" xr:uid="{00000000-0005-0000-0000-000094BC0000}"/>
    <cellStyle name="Percent 127 2 2 3" xfId="12235" xr:uid="{00000000-0005-0000-0000-000095BC0000}"/>
    <cellStyle name="Percent 127 2 2 3 2" xfId="31195" xr:uid="{00000000-0005-0000-0000-000096BC0000}"/>
    <cellStyle name="Percent 127 2 2 3 3" xfId="49659" xr:uid="{00000000-0005-0000-0000-000097BC0000}"/>
    <cellStyle name="Percent 127 2 2 4" xfId="18387" xr:uid="{00000000-0005-0000-0000-000098BC0000}"/>
    <cellStyle name="Percent 127 2 2 4 2" xfId="37347" xr:uid="{00000000-0005-0000-0000-000099BC0000}"/>
    <cellStyle name="Percent 127 2 2 4 3" xfId="55811" xr:uid="{00000000-0005-0000-0000-00009ABC0000}"/>
    <cellStyle name="Percent 127 2 2 5" xfId="25042" xr:uid="{00000000-0005-0000-0000-00009BBC0000}"/>
    <cellStyle name="Percent 127 2 2 6" xfId="43506" xr:uid="{00000000-0005-0000-0000-00009CBC0000}"/>
    <cellStyle name="Percent 127 2 3" xfId="7574" xr:uid="{00000000-0005-0000-0000-00009DBC0000}"/>
    <cellStyle name="Percent 127 2 3 2" xfId="13767" xr:uid="{00000000-0005-0000-0000-00009EBC0000}"/>
    <cellStyle name="Percent 127 2 3 2 2" xfId="32727" xr:uid="{00000000-0005-0000-0000-00009FBC0000}"/>
    <cellStyle name="Percent 127 2 3 2 3" xfId="51191" xr:uid="{00000000-0005-0000-0000-0000A0BC0000}"/>
    <cellStyle name="Percent 127 2 3 3" xfId="19919" xr:uid="{00000000-0005-0000-0000-0000A1BC0000}"/>
    <cellStyle name="Percent 127 2 3 3 2" xfId="38879" xr:uid="{00000000-0005-0000-0000-0000A2BC0000}"/>
    <cellStyle name="Percent 127 2 3 3 3" xfId="57343" xr:uid="{00000000-0005-0000-0000-0000A3BC0000}"/>
    <cellStyle name="Percent 127 2 3 4" xfId="26574" xr:uid="{00000000-0005-0000-0000-0000A4BC0000}"/>
    <cellStyle name="Percent 127 2 3 5" xfId="45038" xr:uid="{00000000-0005-0000-0000-0000A5BC0000}"/>
    <cellStyle name="Percent 127 2 4" xfId="10701" xr:uid="{00000000-0005-0000-0000-0000A6BC0000}"/>
    <cellStyle name="Percent 127 2 4 2" xfId="29661" xr:uid="{00000000-0005-0000-0000-0000A7BC0000}"/>
    <cellStyle name="Percent 127 2 4 3" xfId="48125" xr:uid="{00000000-0005-0000-0000-0000A8BC0000}"/>
    <cellStyle name="Percent 127 2 5" xfId="16853" xr:uid="{00000000-0005-0000-0000-0000A9BC0000}"/>
    <cellStyle name="Percent 127 2 5 2" xfId="35813" xr:uid="{00000000-0005-0000-0000-0000AABC0000}"/>
    <cellStyle name="Percent 127 2 5 3" xfId="54277" xr:uid="{00000000-0005-0000-0000-0000ABBC0000}"/>
    <cellStyle name="Percent 127 2 6" xfId="23508" xr:uid="{00000000-0005-0000-0000-0000ACBC0000}"/>
    <cellStyle name="Percent 127 2 7" xfId="41972" xr:uid="{00000000-0005-0000-0000-0000ADBC0000}"/>
    <cellStyle name="Percent 127 3" xfId="5241" xr:uid="{00000000-0005-0000-0000-0000AEBC0000}"/>
    <cellStyle name="Percent 127 3 2" xfId="8340" xr:uid="{00000000-0005-0000-0000-0000AFBC0000}"/>
    <cellStyle name="Percent 127 3 2 2" xfId="14532" xr:uid="{00000000-0005-0000-0000-0000B0BC0000}"/>
    <cellStyle name="Percent 127 3 2 2 2" xfId="33492" xr:uid="{00000000-0005-0000-0000-0000B1BC0000}"/>
    <cellStyle name="Percent 127 3 2 2 3" xfId="51956" xr:uid="{00000000-0005-0000-0000-0000B2BC0000}"/>
    <cellStyle name="Percent 127 3 2 3" xfId="20684" xr:uid="{00000000-0005-0000-0000-0000B3BC0000}"/>
    <cellStyle name="Percent 127 3 2 3 2" xfId="39644" xr:uid="{00000000-0005-0000-0000-0000B4BC0000}"/>
    <cellStyle name="Percent 127 3 2 3 3" xfId="58108" xr:uid="{00000000-0005-0000-0000-0000B5BC0000}"/>
    <cellStyle name="Percent 127 3 2 4" xfId="27339" xr:uid="{00000000-0005-0000-0000-0000B6BC0000}"/>
    <cellStyle name="Percent 127 3 2 5" xfId="45803" xr:uid="{00000000-0005-0000-0000-0000B7BC0000}"/>
    <cellStyle name="Percent 127 3 3" xfId="11466" xr:uid="{00000000-0005-0000-0000-0000B8BC0000}"/>
    <cellStyle name="Percent 127 3 3 2" xfId="30426" xr:uid="{00000000-0005-0000-0000-0000B9BC0000}"/>
    <cellStyle name="Percent 127 3 3 3" xfId="48890" xr:uid="{00000000-0005-0000-0000-0000BABC0000}"/>
    <cellStyle name="Percent 127 3 4" xfId="17618" xr:uid="{00000000-0005-0000-0000-0000BBBC0000}"/>
    <cellStyle name="Percent 127 3 4 2" xfId="36578" xr:uid="{00000000-0005-0000-0000-0000BCBC0000}"/>
    <cellStyle name="Percent 127 3 4 3" xfId="55042" xr:uid="{00000000-0005-0000-0000-0000BDBC0000}"/>
    <cellStyle name="Percent 127 3 5" xfId="24273" xr:uid="{00000000-0005-0000-0000-0000BEBC0000}"/>
    <cellStyle name="Percent 127 3 6" xfId="42737" xr:uid="{00000000-0005-0000-0000-0000BFBC0000}"/>
    <cellStyle name="Percent 127 4" xfId="6805" xr:uid="{00000000-0005-0000-0000-0000C0BC0000}"/>
    <cellStyle name="Percent 127 4 2" xfId="12998" xr:uid="{00000000-0005-0000-0000-0000C1BC0000}"/>
    <cellStyle name="Percent 127 4 2 2" xfId="31958" xr:uid="{00000000-0005-0000-0000-0000C2BC0000}"/>
    <cellStyle name="Percent 127 4 2 3" xfId="50422" xr:uid="{00000000-0005-0000-0000-0000C3BC0000}"/>
    <cellStyle name="Percent 127 4 3" xfId="19150" xr:uid="{00000000-0005-0000-0000-0000C4BC0000}"/>
    <cellStyle name="Percent 127 4 3 2" xfId="38110" xr:uid="{00000000-0005-0000-0000-0000C5BC0000}"/>
    <cellStyle name="Percent 127 4 3 3" xfId="56574" xr:uid="{00000000-0005-0000-0000-0000C6BC0000}"/>
    <cellStyle name="Percent 127 4 4" xfId="25805" xr:uid="{00000000-0005-0000-0000-0000C7BC0000}"/>
    <cellStyle name="Percent 127 4 5" xfId="44269" xr:uid="{00000000-0005-0000-0000-0000C8BC0000}"/>
    <cellStyle name="Percent 127 5" xfId="9932" xr:uid="{00000000-0005-0000-0000-0000C9BC0000}"/>
    <cellStyle name="Percent 127 5 2" xfId="28892" xr:uid="{00000000-0005-0000-0000-0000CABC0000}"/>
    <cellStyle name="Percent 127 5 3" xfId="47356" xr:uid="{00000000-0005-0000-0000-0000CBBC0000}"/>
    <cellStyle name="Percent 127 6" xfId="16084" xr:uid="{00000000-0005-0000-0000-0000CCBC0000}"/>
    <cellStyle name="Percent 127 6 2" xfId="35044" xr:uid="{00000000-0005-0000-0000-0000CDBC0000}"/>
    <cellStyle name="Percent 127 6 3" xfId="53508" xr:uid="{00000000-0005-0000-0000-0000CEBC0000}"/>
    <cellStyle name="Percent 127 7" xfId="22739" xr:uid="{00000000-0005-0000-0000-0000CFBC0000}"/>
    <cellStyle name="Percent 127 8" xfId="41203" xr:uid="{00000000-0005-0000-0000-0000D0BC0000}"/>
    <cellStyle name="Percent 128" xfId="3320" xr:uid="{00000000-0005-0000-0000-0000D1BC0000}"/>
    <cellStyle name="Percent 128 2" xfId="4401" xr:uid="{00000000-0005-0000-0000-0000D2BC0000}"/>
    <cellStyle name="Percent 128 2 2" xfId="6024" xr:uid="{00000000-0005-0000-0000-0000D3BC0000}"/>
    <cellStyle name="Percent 128 2 2 2" xfId="9110" xr:uid="{00000000-0005-0000-0000-0000D4BC0000}"/>
    <cellStyle name="Percent 128 2 2 2 2" xfId="15302" xr:uid="{00000000-0005-0000-0000-0000D5BC0000}"/>
    <cellStyle name="Percent 128 2 2 2 2 2" xfId="34262" xr:uid="{00000000-0005-0000-0000-0000D6BC0000}"/>
    <cellStyle name="Percent 128 2 2 2 2 3" xfId="52726" xr:uid="{00000000-0005-0000-0000-0000D7BC0000}"/>
    <cellStyle name="Percent 128 2 2 2 3" xfId="21454" xr:uid="{00000000-0005-0000-0000-0000D8BC0000}"/>
    <cellStyle name="Percent 128 2 2 2 3 2" xfId="40414" xr:uid="{00000000-0005-0000-0000-0000D9BC0000}"/>
    <cellStyle name="Percent 128 2 2 2 3 3" xfId="58878" xr:uid="{00000000-0005-0000-0000-0000DABC0000}"/>
    <cellStyle name="Percent 128 2 2 2 4" xfId="28109" xr:uid="{00000000-0005-0000-0000-0000DBBC0000}"/>
    <cellStyle name="Percent 128 2 2 2 5" xfId="46573" xr:uid="{00000000-0005-0000-0000-0000DCBC0000}"/>
    <cellStyle name="Percent 128 2 2 3" xfId="12236" xr:uid="{00000000-0005-0000-0000-0000DDBC0000}"/>
    <cellStyle name="Percent 128 2 2 3 2" xfId="31196" xr:uid="{00000000-0005-0000-0000-0000DEBC0000}"/>
    <cellStyle name="Percent 128 2 2 3 3" xfId="49660" xr:uid="{00000000-0005-0000-0000-0000DFBC0000}"/>
    <cellStyle name="Percent 128 2 2 4" xfId="18388" xr:uid="{00000000-0005-0000-0000-0000E0BC0000}"/>
    <cellStyle name="Percent 128 2 2 4 2" xfId="37348" xr:uid="{00000000-0005-0000-0000-0000E1BC0000}"/>
    <cellStyle name="Percent 128 2 2 4 3" xfId="55812" xr:uid="{00000000-0005-0000-0000-0000E2BC0000}"/>
    <cellStyle name="Percent 128 2 2 5" xfId="25043" xr:uid="{00000000-0005-0000-0000-0000E3BC0000}"/>
    <cellStyle name="Percent 128 2 2 6" xfId="43507" xr:uid="{00000000-0005-0000-0000-0000E4BC0000}"/>
    <cellStyle name="Percent 128 2 3" xfId="7575" xr:uid="{00000000-0005-0000-0000-0000E5BC0000}"/>
    <cellStyle name="Percent 128 2 3 2" xfId="13768" xr:uid="{00000000-0005-0000-0000-0000E6BC0000}"/>
    <cellStyle name="Percent 128 2 3 2 2" xfId="32728" xr:uid="{00000000-0005-0000-0000-0000E7BC0000}"/>
    <cellStyle name="Percent 128 2 3 2 3" xfId="51192" xr:uid="{00000000-0005-0000-0000-0000E8BC0000}"/>
    <cellStyle name="Percent 128 2 3 3" xfId="19920" xr:uid="{00000000-0005-0000-0000-0000E9BC0000}"/>
    <cellStyle name="Percent 128 2 3 3 2" xfId="38880" xr:uid="{00000000-0005-0000-0000-0000EABC0000}"/>
    <cellStyle name="Percent 128 2 3 3 3" xfId="57344" xr:uid="{00000000-0005-0000-0000-0000EBBC0000}"/>
    <cellStyle name="Percent 128 2 3 4" xfId="26575" xr:uid="{00000000-0005-0000-0000-0000ECBC0000}"/>
    <cellStyle name="Percent 128 2 3 5" xfId="45039" xr:uid="{00000000-0005-0000-0000-0000EDBC0000}"/>
    <cellStyle name="Percent 128 2 4" xfId="10702" xr:uid="{00000000-0005-0000-0000-0000EEBC0000}"/>
    <cellStyle name="Percent 128 2 4 2" xfId="29662" xr:uid="{00000000-0005-0000-0000-0000EFBC0000}"/>
    <cellStyle name="Percent 128 2 4 3" xfId="48126" xr:uid="{00000000-0005-0000-0000-0000F0BC0000}"/>
    <cellStyle name="Percent 128 2 5" xfId="16854" xr:uid="{00000000-0005-0000-0000-0000F1BC0000}"/>
    <cellStyle name="Percent 128 2 5 2" xfId="35814" xr:uid="{00000000-0005-0000-0000-0000F2BC0000}"/>
    <cellStyle name="Percent 128 2 5 3" xfId="54278" xr:uid="{00000000-0005-0000-0000-0000F3BC0000}"/>
    <cellStyle name="Percent 128 2 6" xfId="23509" xr:uid="{00000000-0005-0000-0000-0000F4BC0000}"/>
    <cellStyle name="Percent 128 2 7" xfId="41973" xr:uid="{00000000-0005-0000-0000-0000F5BC0000}"/>
    <cellStyle name="Percent 128 3" xfId="5242" xr:uid="{00000000-0005-0000-0000-0000F6BC0000}"/>
    <cellStyle name="Percent 128 3 2" xfId="8341" xr:uid="{00000000-0005-0000-0000-0000F7BC0000}"/>
    <cellStyle name="Percent 128 3 2 2" xfId="14533" xr:uid="{00000000-0005-0000-0000-0000F8BC0000}"/>
    <cellStyle name="Percent 128 3 2 2 2" xfId="33493" xr:uid="{00000000-0005-0000-0000-0000F9BC0000}"/>
    <cellStyle name="Percent 128 3 2 2 3" xfId="51957" xr:uid="{00000000-0005-0000-0000-0000FABC0000}"/>
    <cellStyle name="Percent 128 3 2 3" xfId="20685" xr:uid="{00000000-0005-0000-0000-0000FBBC0000}"/>
    <cellStyle name="Percent 128 3 2 3 2" xfId="39645" xr:uid="{00000000-0005-0000-0000-0000FCBC0000}"/>
    <cellStyle name="Percent 128 3 2 3 3" xfId="58109" xr:uid="{00000000-0005-0000-0000-0000FDBC0000}"/>
    <cellStyle name="Percent 128 3 2 4" xfId="27340" xr:uid="{00000000-0005-0000-0000-0000FEBC0000}"/>
    <cellStyle name="Percent 128 3 2 5" xfId="45804" xr:uid="{00000000-0005-0000-0000-0000FFBC0000}"/>
    <cellStyle name="Percent 128 3 3" xfId="11467" xr:uid="{00000000-0005-0000-0000-000000BD0000}"/>
    <cellStyle name="Percent 128 3 3 2" xfId="30427" xr:uid="{00000000-0005-0000-0000-000001BD0000}"/>
    <cellStyle name="Percent 128 3 3 3" xfId="48891" xr:uid="{00000000-0005-0000-0000-000002BD0000}"/>
    <cellStyle name="Percent 128 3 4" xfId="17619" xr:uid="{00000000-0005-0000-0000-000003BD0000}"/>
    <cellStyle name="Percent 128 3 4 2" xfId="36579" xr:uid="{00000000-0005-0000-0000-000004BD0000}"/>
    <cellStyle name="Percent 128 3 4 3" xfId="55043" xr:uid="{00000000-0005-0000-0000-000005BD0000}"/>
    <cellStyle name="Percent 128 3 5" xfId="24274" xr:uid="{00000000-0005-0000-0000-000006BD0000}"/>
    <cellStyle name="Percent 128 3 6" xfId="42738" xr:uid="{00000000-0005-0000-0000-000007BD0000}"/>
    <cellStyle name="Percent 128 4" xfId="6806" xr:uid="{00000000-0005-0000-0000-000008BD0000}"/>
    <cellStyle name="Percent 128 4 2" xfId="12999" xr:uid="{00000000-0005-0000-0000-000009BD0000}"/>
    <cellStyle name="Percent 128 4 2 2" xfId="31959" xr:uid="{00000000-0005-0000-0000-00000ABD0000}"/>
    <cellStyle name="Percent 128 4 2 3" xfId="50423" xr:uid="{00000000-0005-0000-0000-00000BBD0000}"/>
    <cellStyle name="Percent 128 4 3" xfId="19151" xr:uid="{00000000-0005-0000-0000-00000CBD0000}"/>
    <cellStyle name="Percent 128 4 3 2" xfId="38111" xr:uid="{00000000-0005-0000-0000-00000DBD0000}"/>
    <cellStyle name="Percent 128 4 3 3" xfId="56575" xr:uid="{00000000-0005-0000-0000-00000EBD0000}"/>
    <cellStyle name="Percent 128 4 4" xfId="25806" xr:uid="{00000000-0005-0000-0000-00000FBD0000}"/>
    <cellStyle name="Percent 128 4 5" xfId="44270" xr:uid="{00000000-0005-0000-0000-000010BD0000}"/>
    <cellStyle name="Percent 128 5" xfId="9933" xr:uid="{00000000-0005-0000-0000-000011BD0000}"/>
    <cellStyle name="Percent 128 5 2" xfId="28893" xr:uid="{00000000-0005-0000-0000-000012BD0000}"/>
    <cellStyle name="Percent 128 5 3" xfId="47357" xr:uid="{00000000-0005-0000-0000-000013BD0000}"/>
    <cellStyle name="Percent 128 6" xfId="16085" xr:uid="{00000000-0005-0000-0000-000014BD0000}"/>
    <cellStyle name="Percent 128 6 2" xfId="35045" xr:uid="{00000000-0005-0000-0000-000015BD0000}"/>
    <cellStyle name="Percent 128 6 3" xfId="53509" xr:uid="{00000000-0005-0000-0000-000016BD0000}"/>
    <cellStyle name="Percent 128 7" xfId="22740" xr:uid="{00000000-0005-0000-0000-000017BD0000}"/>
    <cellStyle name="Percent 128 8" xfId="41204" xr:uid="{00000000-0005-0000-0000-000018BD0000}"/>
    <cellStyle name="Percent 129" xfId="3321" xr:uid="{00000000-0005-0000-0000-000019BD0000}"/>
    <cellStyle name="Percent 129 2" xfId="4402" xr:uid="{00000000-0005-0000-0000-00001ABD0000}"/>
    <cellStyle name="Percent 129 2 2" xfId="6025" xr:uid="{00000000-0005-0000-0000-00001BBD0000}"/>
    <cellStyle name="Percent 129 2 2 2" xfId="9111" xr:uid="{00000000-0005-0000-0000-00001CBD0000}"/>
    <cellStyle name="Percent 129 2 2 2 2" xfId="15303" xr:uid="{00000000-0005-0000-0000-00001DBD0000}"/>
    <cellStyle name="Percent 129 2 2 2 2 2" xfId="34263" xr:uid="{00000000-0005-0000-0000-00001EBD0000}"/>
    <cellStyle name="Percent 129 2 2 2 2 3" xfId="52727" xr:uid="{00000000-0005-0000-0000-00001FBD0000}"/>
    <cellStyle name="Percent 129 2 2 2 3" xfId="21455" xr:uid="{00000000-0005-0000-0000-000020BD0000}"/>
    <cellStyle name="Percent 129 2 2 2 3 2" xfId="40415" xr:uid="{00000000-0005-0000-0000-000021BD0000}"/>
    <cellStyle name="Percent 129 2 2 2 3 3" xfId="58879" xr:uid="{00000000-0005-0000-0000-000022BD0000}"/>
    <cellStyle name="Percent 129 2 2 2 4" xfId="28110" xr:uid="{00000000-0005-0000-0000-000023BD0000}"/>
    <cellStyle name="Percent 129 2 2 2 5" xfId="46574" xr:uid="{00000000-0005-0000-0000-000024BD0000}"/>
    <cellStyle name="Percent 129 2 2 3" xfId="12237" xr:uid="{00000000-0005-0000-0000-000025BD0000}"/>
    <cellStyle name="Percent 129 2 2 3 2" xfId="31197" xr:uid="{00000000-0005-0000-0000-000026BD0000}"/>
    <cellStyle name="Percent 129 2 2 3 3" xfId="49661" xr:uid="{00000000-0005-0000-0000-000027BD0000}"/>
    <cellStyle name="Percent 129 2 2 4" xfId="18389" xr:uid="{00000000-0005-0000-0000-000028BD0000}"/>
    <cellStyle name="Percent 129 2 2 4 2" xfId="37349" xr:uid="{00000000-0005-0000-0000-000029BD0000}"/>
    <cellStyle name="Percent 129 2 2 4 3" xfId="55813" xr:uid="{00000000-0005-0000-0000-00002ABD0000}"/>
    <cellStyle name="Percent 129 2 2 5" xfId="25044" xr:uid="{00000000-0005-0000-0000-00002BBD0000}"/>
    <cellStyle name="Percent 129 2 2 6" xfId="43508" xr:uid="{00000000-0005-0000-0000-00002CBD0000}"/>
    <cellStyle name="Percent 129 2 3" xfId="7576" xr:uid="{00000000-0005-0000-0000-00002DBD0000}"/>
    <cellStyle name="Percent 129 2 3 2" xfId="13769" xr:uid="{00000000-0005-0000-0000-00002EBD0000}"/>
    <cellStyle name="Percent 129 2 3 2 2" xfId="32729" xr:uid="{00000000-0005-0000-0000-00002FBD0000}"/>
    <cellStyle name="Percent 129 2 3 2 3" xfId="51193" xr:uid="{00000000-0005-0000-0000-000030BD0000}"/>
    <cellStyle name="Percent 129 2 3 3" xfId="19921" xr:uid="{00000000-0005-0000-0000-000031BD0000}"/>
    <cellStyle name="Percent 129 2 3 3 2" xfId="38881" xr:uid="{00000000-0005-0000-0000-000032BD0000}"/>
    <cellStyle name="Percent 129 2 3 3 3" xfId="57345" xr:uid="{00000000-0005-0000-0000-000033BD0000}"/>
    <cellStyle name="Percent 129 2 3 4" xfId="26576" xr:uid="{00000000-0005-0000-0000-000034BD0000}"/>
    <cellStyle name="Percent 129 2 3 5" xfId="45040" xr:uid="{00000000-0005-0000-0000-000035BD0000}"/>
    <cellStyle name="Percent 129 2 4" xfId="10703" xr:uid="{00000000-0005-0000-0000-000036BD0000}"/>
    <cellStyle name="Percent 129 2 4 2" xfId="29663" xr:uid="{00000000-0005-0000-0000-000037BD0000}"/>
    <cellStyle name="Percent 129 2 4 3" xfId="48127" xr:uid="{00000000-0005-0000-0000-000038BD0000}"/>
    <cellStyle name="Percent 129 2 5" xfId="16855" xr:uid="{00000000-0005-0000-0000-000039BD0000}"/>
    <cellStyle name="Percent 129 2 5 2" xfId="35815" xr:uid="{00000000-0005-0000-0000-00003ABD0000}"/>
    <cellStyle name="Percent 129 2 5 3" xfId="54279" xr:uid="{00000000-0005-0000-0000-00003BBD0000}"/>
    <cellStyle name="Percent 129 2 6" xfId="23510" xr:uid="{00000000-0005-0000-0000-00003CBD0000}"/>
    <cellStyle name="Percent 129 2 7" xfId="41974" xr:uid="{00000000-0005-0000-0000-00003DBD0000}"/>
    <cellStyle name="Percent 129 3" xfId="5243" xr:uid="{00000000-0005-0000-0000-00003EBD0000}"/>
    <cellStyle name="Percent 129 3 2" xfId="8342" xr:uid="{00000000-0005-0000-0000-00003FBD0000}"/>
    <cellStyle name="Percent 129 3 2 2" xfId="14534" xr:uid="{00000000-0005-0000-0000-000040BD0000}"/>
    <cellStyle name="Percent 129 3 2 2 2" xfId="33494" xr:uid="{00000000-0005-0000-0000-000041BD0000}"/>
    <cellStyle name="Percent 129 3 2 2 3" xfId="51958" xr:uid="{00000000-0005-0000-0000-000042BD0000}"/>
    <cellStyle name="Percent 129 3 2 3" xfId="20686" xr:uid="{00000000-0005-0000-0000-000043BD0000}"/>
    <cellStyle name="Percent 129 3 2 3 2" xfId="39646" xr:uid="{00000000-0005-0000-0000-000044BD0000}"/>
    <cellStyle name="Percent 129 3 2 3 3" xfId="58110" xr:uid="{00000000-0005-0000-0000-000045BD0000}"/>
    <cellStyle name="Percent 129 3 2 4" xfId="27341" xr:uid="{00000000-0005-0000-0000-000046BD0000}"/>
    <cellStyle name="Percent 129 3 2 5" xfId="45805" xr:uid="{00000000-0005-0000-0000-000047BD0000}"/>
    <cellStyle name="Percent 129 3 3" xfId="11468" xr:uid="{00000000-0005-0000-0000-000048BD0000}"/>
    <cellStyle name="Percent 129 3 3 2" xfId="30428" xr:uid="{00000000-0005-0000-0000-000049BD0000}"/>
    <cellStyle name="Percent 129 3 3 3" xfId="48892" xr:uid="{00000000-0005-0000-0000-00004ABD0000}"/>
    <cellStyle name="Percent 129 3 4" xfId="17620" xr:uid="{00000000-0005-0000-0000-00004BBD0000}"/>
    <cellStyle name="Percent 129 3 4 2" xfId="36580" xr:uid="{00000000-0005-0000-0000-00004CBD0000}"/>
    <cellStyle name="Percent 129 3 4 3" xfId="55044" xr:uid="{00000000-0005-0000-0000-00004DBD0000}"/>
    <cellStyle name="Percent 129 3 5" xfId="24275" xr:uid="{00000000-0005-0000-0000-00004EBD0000}"/>
    <cellStyle name="Percent 129 3 6" xfId="42739" xr:uid="{00000000-0005-0000-0000-00004FBD0000}"/>
    <cellStyle name="Percent 129 4" xfId="6807" xr:uid="{00000000-0005-0000-0000-000050BD0000}"/>
    <cellStyle name="Percent 129 4 2" xfId="13000" xr:uid="{00000000-0005-0000-0000-000051BD0000}"/>
    <cellStyle name="Percent 129 4 2 2" xfId="31960" xr:uid="{00000000-0005-0000-0000-000052BD0000}"/>
    <cellStyle name="Percent 129 4 2 3" xfId="50424" xr:uid="{00000000-0005-0000-0000-000053BD0000}"/>
    <cellStyle name="Percent 129 4 3" xfId="19152" xr:uid="{00000000-0005-0000-0000-000054BD0000}"/>
    <cellStyle name="Percent 129 4 3 2" xfId="38112" xr:uid="{00000000-0005-0000-0000-000055BD0000}"/>
    <cellStyle name="Percent 129 4 3 3" xfId="56576" xr:uid="{00000000-0005-0000-0000-000056BD0000}"/>
    <cellStyle name="Percent 129 4 4" xfId="25807" xr:uid="{00000000-0005-0000-0000-000057BD0000}"/>
    <cellStyle name="Percent 129 4 5" xfId="44271" xr:uid="{00000000-0005-0000-0000-000058BD0000}"/>
    <cellStyle name="Percent 129 5" xfId="9934" xr:uid="{00000000-0005-0000-0000-000059BD0000}"/>
    <cellStyle name="Percent 129 5 2" xfId="28894" xr:uid="{00000000-0005-0000-0000-00005ABD0000}"/>
    <cellStyle name="Percent 129 5 3" xfId="47358" xr:uid="{00000000-0005-0000-0000-00005BBD0000}"/>
    <cellStyle name="Percent 129 6" xfId="16086" xr:uid="{00000000-0005-0000-0000-00005CBD0000}"/>
    <cellStyle name="Percent 129 6 2" xfId="35046" xr:uid="{00000000-0005-0000-0000-00005DBD0000}"/>
    <cellStyle name="Percent 129 6 3" xfId="53510" xr:uid="{00000000-0005-0000-0000-00005EBD0000}"/>
    <cellStyle name="Percent 129 7" xfId="22741" xr:uid="{00000000-0005-0000-0000-00005FBD0000}"/>
    <cellStyle name="Percent 129 8" xfId="41205" xr:uid="{00000000-0005-0000-0000-000060BD0000}"/>
    <cellStyle name="Percent 13" xfId="3322" xr:uid="{00000000-0005-0000-0000-000061BD0000}"/>
    <cellStyle name="Percent 130" xfId="3323" xr:uid="{00000000-0005-0000-0000-000062BD0000}"/>
    <cellStyle name="Percent 130 2" xfId="4403" xr:uid="{00000000-0005-0000-0000-000063BD0000}"/>
    <cellStyle name="Percent 130 2 2" xfId="6026" xr:uid="{00000000-0005-0000-0000-000064BD0000}"/>
    <cellStyle name="Percent 130 2 2 2" xfId="9112" xr:uid="{00000000-0005-0000-0000-000065BD0000}"/>
    <cellStyle name="Percent 130 2 2 2 2" xfId="15304" xr:uid="{00000000-0005-0000-0000-000066BD0000}"/>
    <cellStyle name="Percent 130 2 2 2 2 2" xfId="34264" xr:uid="{00000000-0005-0000-0000-000067BD0000}"/>
    <cellStyle name="Percent 130 2 2 2 2 3" xfId="52728" xr:uid="{00000000-0005-0000-0000-000068BD0000}"/>
    <cellStyle name="Percent 130 2 2 2 3" xfId="21456" xr:uid="{00000000-0005-0000-0000-000069BD0000}"/>
    <cellStyle name="Percent 130 2 2 2 3 2" xfId="40416" xr:uid="{00000000-0005-0000-0000-00006ABD0000}"/>
    <cellStyle name="Percent 130 2 2 2 3 3" xfId="58880" xr:uid="{00000000-0005-0000-0000-00006BBD0000}"/>
    <cellStyle name="Percent 130 2 2 2 4" xfId="28111" xr:uid="{00000000-0005-0000-0000-00006CBD0000}"/>
    <cellStyle name="Percent 130 2 2 2 5" xfId="46575" xr:uid="{00000000-0005-0000-0000-00006DBD0000}"/>
    <cellStyle name="Percent 130 2 2 3" xfId="12238" xr:uid="{00000000-0005-0000-0000-00006EBD0000}"/>
    <cellStyle name="Percent 130 2 2 3 2" xfId="31198" xr:uid="{00000000-0005-0000-0000-00006FBD0000}"/>
    <cellStyle name="Percent 130 2 2 3 3" xfId="49662" xr:uid="{00000000-0005-0000-0000-000070BD0000}"/>
    <cellStyle name="Percent 130 2 2 4" xfId="18390" xr:uid="{00000000-0005-0000-0000-000071BD0000}"/>
    <cellStyle name="Percent 130 2 2 4 2" xfId="37350" xr:uid="{00000000-0005-0000-0000-000072BD0000}"/>
    <cellStyle name="Percent 130 2 2 4 3" xfId="55814" xr:uid="{00000000-0005-0000-0000-000073BD0000}"/>
    <cellStyle name="Percent 130 2 2 5" xfId="25045" xr:uid="{00000000-0005-0000-0000-000074BD0000}"/>
    <cellStyle name="Percent 130 2 2 6" xfId="43509" xr:uid="{00000000-0005-0000-0000-000075BD0000}"/>
    <cellStyle name="Percent 130 2 3" xfId="7577" xr:uid="{00000000-0005-0000-0000-000076BD0000}"/>
    <cellStyle name="Percent 130 2 3 2" xfId="13770" xr:uid="{00000000-0005-0000-0000-000077BD0000}"/>
    <cellStyle name="Percent 130 2 3 2 2" xfId="32730" xr:uid="{00000000-0005-0000-0000-000078BD0000}"/>
    <cellStyle name="Percent 130 2 3 2 3" xfId="51194" xr:uid="{00000000-0005-0000-0000-000079BD0000}"/>
    <cellStyle name="Percent 130 2 3 3" xfId="19922" xr:uid="{00000000-0005-0000-0000-00007ABD0000}"/>
    <cellStyle name="Percent 130 2 3 3 2" xfId="38882" xr:uid="{00000000-0005-0000-0000-00007BBD0000}"/>
    <cellStyle name="Percent 130 2 3 3 3" xfId="57346" xr:uid="{00000000-0005-0000-0000-00007CBD0000}"/>
    <cellStyle name="Percent 130 2 3 4" xfId="26577" xr:uid="{00000000-0005-0000-0000-00007DBD0000}"/>
    <cellStyle name="Percent 130 2 3 5" xfId="45041" xr:uid="{00000000-0005-0000-0000-00007EBD0000}"/>
    <cellStyle name="Percent 130 2 4" xfId="10704" xr:uid="{00000000-0005-0000-0000-00007FBD0000}"/>
    <cellStyle name="Percent 130 2 4 2" xfId="29664" xr:uid="{00000000-0005-0000-0000-000080BD0000}"/>
    <cellStyle name="Percent 130 2 4 3" xfId="48128" xr:uid="{00000000-0005-0000-0000-000081BD0000}"/>
    <cellStyle name="Percent 130 2 5" xfId="16856" xr:uid="{00000000-0005-0000-0000-000082BD0000}"/>
    <cellStyle name="Percent 130 2 5 2" xfId="35816" xr:uid="{00000000-0005-0000-0000-000083BD0000}"/>
    <cellStyle name="Percent 130 2 5 3" xfId="54280" xr:uid="{00000000-0005-0000-0000-000084BD0000}"/>
    <cellStyle name="Percent 130 2 6" xfId="23511" xr:uid="{00000000-0005-0000-0000-000085BD0000}"/>
    <cellStyle name="Percent 130 2 7" xfId="41975" xr:uid="{00000000-0005-0000-0000-000086BD0000}"/>
    <cellStyle name="Percent 130 3" xfId="5244" xr:uid="{00000000-0005-0000-0000-000087BD0000}"/>
    <cellStyle name="Percent 130 3 2" xfId="8343" xr:uid="{00000000-0005-0000-0000-000088BD0000}"/>
    <cellStyle name="Percent 130 3 2 2" xfId="14535" xr:uid="{00000000-0005-0000-0000-000089BD0000}"/>
    <cellStyle name="Percent 130 3 2 2 2" xfId="33495" xr:uid="{00000000-0005-0000-0000-00008ABD0000}"/>
    <cellStyle name="Percent 130 3 2 2 3" xfId="51959" xr:uid="{00000000-0005-0000-0000-00008BBD0000}"/>
    <cellStyle name="Percent 130 3 2 3" xfId="20687" xr:uid="{00000000-0005-0000-0000-00008CBD0000}"/>
    <cellStyle name="Percent 130 3 2 3 2" xfId="39647" xr:uid="{00000000-0005-0000-0000-00008DBD0000}"/>
    <cellStyle name="Percent 130 3 2 3 3" xfId="58111" xr:uid="{00000000-0005-0000-0000-00008EBD0000}"/>
    <cellStyle name="Percent 130 3 2 4" xfId="27342" xr:uid="{00000000-0005-0000-0000-00008FBD0000}"/>
    <cellStyle name="Percent 130 3 2 5" xfId="45806" xr:uid="{00000000-0005-0000-0000-000090BD0000}"/>
    <cellStyle name="Percent 130 3 3" xfId="11469" xr:uid="{00000000-0005-0000-0000-000091BD0000}"/>
    <cellStyle name="Percent 130 3 3 2" xfId="30429" xr:uid="{00000000-0005-0000-0000-000092BD0000}"/>
    <cellStyle name="Percent 130 3 3 3" xfId="48893" xr:uid="{00000000-0005-0000-0000-000093BD0000}"/>
    <cellStyle name="Percent 130 3 4" xfId="17621" xr:uid="{00000000-0005-0000-0000-000094BD0000}"/>
    <cellStyle name="Percent 130 3 4 2" xfId="36581" xr:uid="{00000000-0005-0000-0000-000095BD0000}"/>
    <cellStyle name="Percent 130 3 4 3" xfId="55045" xr:uid="{00000000-0005-0000-0000-000096BD0000}"/>
    <cellStyle name="Percent 130 3 5" xfId="24276" xr:uid="{00000000-0005-0000-0000-000097BD0000}"/>
    <cellStyle name="Percent 130 3 6" xfId="42740" xr:uid="{00000000-0005-0000-0000-000098BD0000}"/>
    <cellStyle name="Percent 130 4" xfId="6808" xr:uid="{00000000-0005-0000-0000-000099BD0000}"/>
    <cellStyle name="Percent 130 4 2" xfId="13001" xr:uid="{00000000-0005-0000-0000-00009ABD0000}"/>
    <cellStyle name="Percent 130 4 2 2" xfId="31961" xr:uid="{00000000-0005-0000-0000-00009BBD0000}"/>
    <cellStyle name="Percent 130 4 2 3" xfId="50425" xr:uid="{00000000-0005-0000-0000-00009CBD0000}"/>
    <cellStyle name="Percent 130 4 3" xfId="19153" xr:uid="{00000000-0005-0000-0000-00009DBD0000}"/>
    <cellStyle name="Percent 130 4 3 2" xfId="38113" xr:uid="{00000000-0005-0000-0000-00009EBD0000}"/>
    <cellStyle name="Percent 130 4 3 3" xfId="56577" xr:uid="{00000000-0005-0000-0000-00009FBD0000}"/>
    <cellStyle name="Percent 130 4 4" xfId="25808" xr:uid="{00000000-0005-0000-0000-0000A0BD0000}"/>
    <cellStyle name="Percent 130 4 5" xfId="44272" xr:uid="{00000000-0005-0000-0000-0000A1BD0000}"/>
    <cellStyle name="Percent 130 5" xfId="9935" xr:uid="{00000000-0005-0000-0000-0000A2BD0000}"/>
    <cellStyle name="Percent 130 5 2" xfId="28895" xr:uid="{00000000-0005-0000-0000-0000A3BD0000}"/>
    <cellStyle name="Percent 130 5 3" xfId="47359" xr:uid="{00000000-0005-0000-0000-0000A4BD0000}"/>
    <cellStyle name="Percent 130 6" xfId="16087" xr:uid="{00000000-0005-0000-0000-0000A5BD0000}"/>
    <cellStyle name="Percent 130 6 2" xfId="35047" xr:uid="{00000000-0005-0000-0000-0000A6BD0000}"/>
    <cellStyle name="Percent 130 6 3" xfId="53511" xr:uid="{00000000-0005-0000-0000-0000A7BD0000}"/>
    <cellStyle name="Percent 130 7" xfId="22742" xr:uid="{00000000-0005-0000-0000-0000A8BD0000}"/>
    <cellStyle name="Percent 130 8" xfId="41206" xr:uid="{00000000-0005-0000-0000-0000A9BD0000}"/>
    <cellStyle name="Percent 131" xfId="3324" xr:uid="{00000000-0005-0000-0000-0000AABD0000}"/>
    <cellStyle name="Percent 132" xfId="3325" xr:uid="{00000000-0005-0000-0000-0000ABBD0000}"/>
    <cellStyle name="Percent 133" xfId="3326" xr:uid="{00000000-0005-0000-0000-0000ACBD0000}"/>
    <cellStyle name="Percent 134" xfId="3327" xr:uid="{00000000-0005-0000-0000-0000ADBD0000}"/>
    <cellStyle name="Percent 135" xfId="3328" xr:uid="{00000000-0005-0000-0000-0000AEBD0000}"/>
    <cellStyle name="Percent 136" xfId="3329" xr:uid="{00000000-0005-0000-0000-0000AFBD0000}"/>
    <cellStyle name="Percent 137" xfId="3330" xr:uid="{00000000-0005-0000-0000-0000B0BD0000}"/>
    <cellStyle name="Percent 138" xfId="3331" xr:uid="{00000000-0005-0000-0000-0000B1BD0000}"/>
    <cellStyle name="Percent 139" xfId="3332" xr:uid="{00000000-0005-0000-0000-0000B2BD0000}"/>
    <cellStyle name="Percent 14" xfId="3333" xr:uid="{00000000-0005-0000-0000-0000B3BD0000}"/>
    <cellStyle name="Percent 140" xfId="3334" xr:uid="{00000000-0005-0000-0000-0000B4BD0000}"/>
    <cellStyle name="Percent 141" xfId="3335" xr:uid="{00000000-0005-0000-0000-0000B5BD0000}"/>
    <cellStyle name="Percent 142" xfId="3336" xr:uid="{00000000-0005-0000-0000-0000B6BD0000}"/>
    <cellStyle name="Percent 143" xfId="3337" xr:uid="{00000000-0005-0000-0000-0000B7BD0000}"/>
    <cellStyle name="Percent 144" xfId="3338" xr:uid="{00000000-0005-0000-0000-0000B8BD0000}"/>
    <cellStyle name="Percent 145" xfId="3339" xr:uid="{00000000-0005-0000-0000-0000B9BD0000}"/>
    <cellStyle name="Percent 146" xfId="3340" xr:uid="{00000000-0005-0000-0000-0000BABD0000}"/>
    <cellStyle name="Percent 147" xfId="3341" xr:uid="{00000000-0005-0000-0000-0000BBBD0000}"/>
    <cellStyle name="Percent 148" xfId="3342" xr:uid="{00000000-0005-0000-0000-0000BCBD0000}"/>
    <cellStyle name="Percent 149" xfId="3343" xr:uid="{00000000-0005-0000-0000-0000BDBD0000}"/>
    <cellStyle name="Percent 15" xfId="3344" xr:uid="{00000000-0005-0000-0000-0000BEBD0000}"/>
    <cellStyle name="Percent 150" xfId="3345" xr:uid="{00000000-0005-0000-0000-0000BFBD0000}"/>
    <cellStyle name="Percent 151" xfId="3346" xr:uid="{00000000-0005-0000-0000-0000C0BD0000}"/>
    <cellStyle name="Percent 152" xfId="3347" xr:uid="{00000000-0005-0000-0000-0000C1BD0000}"/>
    <cellStyle name="Percent 153" xfId="3348" xr:uid="{00000000-0005-0000-0000-0000C2BD0000}"/>
    <cellStyle name="Percent 154" xfId="3349" xr:uid="{00000000-0005-0000-0000-0000C3BD0000}"/>
    <cellStyle name="Percent 155" xfId="3350" xr:uid="{00000000-0005-0000-0000-0000C4BD0000}"/>
    <cellStyle name="Percent 156" xfId="3351" xr:uid="{00000000-0005-0000-0000-0000C5BD0000}"/>
    <cellStyle name="Percent 157" xfId="3352" xr:uid="{00000000-0005-0000-0000-0000C6BD0000}"/>
    <cellStyle name="Percent 158" xfId="3353" xr:uid="{00000000-0005-0000-0000-0000C7BD0000}"/>
    <cellStyle name="Percent 159" xfId="3354" xr:uid="{00000000-0005-0000-0000-0000C8BD0000}"/>
    <cellStyle name="Percent 159 2" xfId="4404" xr:uid="{00000000-0005-0000-0000-0000C9BD0000}"/>
    <cellStyle name="Percent 159 2 2" xfId="6027" xr:uid="{00000000-0005-0000-0000-0000CABD0000}"/>
    <cellStyle name="Percent 159 2 2 2" xfId="9113" xr:uid="{00000000-0005-0000-0000-0000CBBD0000}"/>
    <cellStyle name="Percent 159 2 2 2 2" xfId="15305" xr:uid="{00000000-0005-0000-0000-0000CCBD0000}"/>
    <cellStyle name="Percent 159 2 2 2 2 2" xfId="34265" xr:uid="{00000000-0005-0000-0000-0000CDBD0000}"/>
    <cellStyle name="Percent 159 2 2 2 2 3" xfId="52729" xr:uid="{00000000-0005-0000-0000-0000CEBD0000}"/>
    <cellStyle name="Percent 159 2 2 2 3" xfId="21457" xr:uid="{00000000-0005-0000-0000-0000CFBD0000}"/>
    <cellStyle name="Percent 159 2 2 2 3 2" xfId="40417" xr:uid="{00000000-0005-0000-0000-0000D0BD0000}"/>
    <cellStyle name="Percent 159 2 2 2 3 3" xfId="58881" xr:uid="{00000000-0005-0000-0000-0000D1BD0000}"/>
    <cellStyle name="Percent 159 2 2 2 4" xfId="28112" xr:uid="{00000000-0005-0000-0000-0000D2BD0000}"/>
    <cellStyle name="Percent 159 2 2 2 5" xfId="46576" xr:uid="{00000000-0005-0000-0000-0000D3BD0000}"/>
    <cellStyle name="Percent 159 2 2 3" xfId="12239" xr:uid="{00000000-0005-0000-0000-0000D4BD0000}"/>
    <cellStyle name="Percent 159 2 2 3 2" xfId="31199" xr:uid="{00000000-0005-0000-0000-0000D5BD0000}"/>
    <cellStyle name="Percent 159 2 2 3 3" xfId="49663" xr:uid="{00000000-0005-0000-0000-0000D6BD0000}"/>
    <cellStyle name="Percent 159 2 2 4" xfId="18391" xr:uid="{00000000-0005-0000-0000-0000D7BD0000}"/>
    <cellStyle name="Percent 159 2 2 4 2" xfId="37351" xr:uid="{00000000-0005-0000-0000-0000D8BD0000}"/>
    <cellStyle name="Percent 159 2 2 4 3" xfId="55815" xr:uid="{00000000-0005-0000-0000-0000D9BD0000}"/>
    <cellStyle name="Percent 159 2 2 5" xfId="25046" xr:uid="{00000000-0005-0000-0000-0000DABD0000}"/>
    <cellStyle name="Percent 159 2 2 6" xfId="43510" xr:uid="{00000000-0005-0000-0000-0000DBBD0000}"/>
    <cellStyle name="Percent 159 2 3" xfId="7578" xr:uid="{00000000-0005-0000-0000-0000DCBD0000}"/>
    <cellStyle name="Percent 159 2 3 2" xfId="13771" xr:uid="{00000000-0005-0000-0000-0000DDBD0000}"/>
    <cellStyle name="Percent 159 2 3 2 2" xfId="32731" xr:uid="{00000000-0005-0000-0000-0000DEBD0000}"/>
    <cellStyle name="Percent 159 2 3 2 3" xfId="51195" xr:uid="{00000000-0005-0000-0000-0000DFBD0000}"/>
    <cellStyle name="Percent 159 2 3 3" xfId="19923" xr:uid="{00000000-0005-0000-0000-0000E0BD0000}"/>
    <cellStyle name="Percent 159 2 3 3 2" xfId="38883" xr:uid="{00000000-0005-0000-0000-0000E1BD0000}"/>
    <cellStyle name="Percent 159 2 3 3 3" xfId="57347" xr:uid="{00000000-0005-0000-0000-0000E2BD0000}"/>
    <cellStyle name="Percent 159 2 3 4" xfId="26578" xr:uid="{00000000-0005-0000-0000-0000E3BD0000}"/>
    <cellStyle name="Percent 159 2 3 5" xfId="45042" xr:uid="{00000000-0005-0000-0000-0000E4BD0000}"/>
    <cellStyle name="Percent 159 2 4" xfId="10705" xr:uid="{00000000-0005-0000-0000-0000E5BD0000}"/>
    <cellStyle name="Percent 159 2 4 2" xfId="29665" xr:uid="{00000000-0005-0000-0000-0000E6BD0000}"/>
    <cellStyle name="Percent 159 2 4 3" xfId="48129" xr:uid="{00000000-0005-0000-0000-0000E7BD0000}"/>
    <cellStyle name="Percent 159 2 5" xfId="16857" xr:uid="{00000000-0005-0000-0000-0000E8BD0000}"/>
    <cellStyle name="Percent 159 2 5 2" xfId="35817" xr:uid="{00000000-0005-0000-0000-0000E9BD0000}"/>
    <cellStyle name="Percent 159 2 5 3" xfId="54281" xr:uid="{00000000-0005-0000-0000-0000EABD0000}"/>
    <cellStyle name="Percent 159 2 6" xfId="23512" xr:uid="{00000000-0005-0000-0000-0000EBBD0000}"/>
    <cellStyle name="Percent 159 2 7" xfId="41976" xr:uid="{00000000-0005-0000-0000-0000ECBD0000}"/>
    <cellStyle name="Percent 159 3" xfId="5245" xr:uid="{00000000-0005-0000-0000-0000EDBD0000}"/>
    <cellStyle name="Percent 159 3 2" xfId="8344" xr:uid="{00000000-0005-0000-0000-0000EEBD0000}"/>
    <cellStyle name="Percent 159 3 2 2" xfId="14536" xr:uid="{00000000-0005-0000-0000-0000EFBD0000}"/>
    <cellStyle name="Percent 159 3 2 2 2" xfId="33496" xr:uid="{00000000-0005-0000-0000-0000F0BD0000}"/>
    <cellStyle name="Percent 159 3 2 2 3" xfId="51960" xr:uid="{00000000-0005-0000-0000-0000F1BD0000}"/>
    <cellStyle name="Percent 159 3 2 3" xfId="20688" xr:uid="{00000000-0005-0000-0000-0000F2BD0000}"/>
    <cellStyle name="Percent 159 3 2 3 2" xfId="39648" xr:uid="{00000000-0005-0000-0000-0000F3BD0000}"/>
    <cellStyle name="Percent 159 3 2 3 3" xfId="58112" xr:uid="{00000000-0005-0000-0000-0000F4BD0000}"/>
    <cellStyle name="Percent 159 3 2 4" xfId="27343" xr:uid="{00000000-0005-0000-0000-0000F5BD0000}"/>
    <cellStyle name="Percent 159 3 2 5" xfId="45807" xr:uid="{00000000-0005-0000-0000-0000F6BD0000}"/>
    <cellStyle name="Percent 159 3 3" xfId="11470" xr:uid="{00000000-0005-0000-0000-0000F7BD0000}"/>
    <cellStyle name="Percent 159 3 3 2" xfId="30430" xr:uid="{00000000-0005-0000-0000-0000F8BD0000}"/>
    <cellStyle name="Percent 159 3 3 3" xfId="48894" xr:uid="{00000000-0005-0000-0000-0000F9BD0000}"/>
    <cellStyle name="Percent 159 3 4" xfId="17622" xr:uid="{00000000-0005-0000-0000-0000FABD0000}"/>
    <cellStyle name="Percent 159 3 4 2" xfId="36582" xr:uid="{00000000-0005-0000-0000-0000FBBD0000}"/>
    <cellStyle name="Percent 159 3 4 3" xfId="55046" xr:uid="{00000000-0005-0000-0000-0000FCBD0000}"/>
    <cellStyle name="Percent 159 3 5" xfId="24277" xr:uid="{00000000-0005-0000-0000-0000FDBD0000}"/>
    <cellStyle name="Percent 159 3 6" xfId="42741" xr:uid="{00000000-0005-0000-0000-0000FEBD0000}"/>
    <cellStyle name="Percent 159 4" xfId="6809" xr:uid="{00000000-0005-0000-0000-0000FFBD0000}"/>
    <cellStyle name="Percent 159 4 2" xfId="13002" xr:uid="{00000000-0005-0000-0000-000000BE0000}"/>
    <cellStyle name="Percent 159 4 2 2" xfId="31962" xr:uid="{00000000-0005-0000-0000-000001BE0000}"/>
    <cellStyle name="Percent 159 4 2 3" xfId="50426" xr:uid="{00000000-0005-0000-0000-000002BE0000}"/>
    <cellStyle name="Percent 159 4 3" xfId="19154" xr:uid="{00000000-0005-0000-0000-000003BE0000}"/>
    <cellStyle name="Percent 159 4 3 2" xfId="38114" xr:uid="{00000000-0005-0000-0000-000004BE0000}"/>
    <cellStyle name="Percent 159 4 3 3" xfId="56578" xr:uid="{00000000-0005-0000-0000-000005BE0000}"/>
    <cellStyle name="Percent 159 4 4" xfId="25809" xr:uid="{00000000-0005-0000-0000-000006BE0000}"/>
    <cellStyle name="Percent 159 4 5" xfId="44273" xr:uid="{00000000-0005-0000-0000-000007BE0000}"/>
    <cellStyle name="Percent 159 5" xfId="9936" xr:uid="{00000000-0005-0000-0000-000008BE0000}"/>
    <cellStyle name="Percent 159 5 2" xfId="28896" xr:uid="{00000000-0005-0000-0000-000009BE0000}"/>
    <cellStyle name="Percent 159 5 3" xfId="47360" xr:uid="{00000000-0005-0000-0000-00000ABE0000}"/>
    <cellStyle name="Percent 159 6" xfId="16088" xr:uid="{00000000-0005-0000-0000-00000BBE0000}"/>
    <cellStyle name="Percent 159 6 2" xfId="35048" xr:uid="{00000000-0005-0000-0000-00000CBE0000}"/>
    <cellStyle name="Percent 159 6 3" xfId="53512" xr:uid="{00000000-0005-0000-0000-00000DBE0000}"/>
    <cellStyle name="Percent 159 7" xfId="22743" xr:uid="{00000000-0005-0000-0000-00000EBE0000}"/>
    <cellStyle name="Percent 159 8" xfId="41207" xr:uid="{00000000-0005-0000-0000-00000FBE0000}"/>
    <cellStyle name="Percent 16" xfId="3355" xr:uid="{00000000-0005-0000-0000-000010BE0000}"/>
    <cellStyle name="Percent 160" xfId="433" xr:uid="{00000000-0005-0000-0000-000011BE0000}"/>
    <cellStyle name="Percent 161" xfId="3708" xr:uid="{00000000-0005-0000-0000-000012BE0000}"/>
    <cellStyle name="Percent 162" xfId="360" xr:uid="{00000000-0005-0000-0000-000013BE0000}"/>
    <cellStyle name="Percent 162 2" xfId="3846" xr:uid="{00000000-0005-0000-0000-000014BE0000}"/>
    <cellStyle name="Percent 162 2 2" xfId="5435" xr:uid="{00000000-0005-0000-0000-000015BE0000}"/>
    <cellStyle name="Percent 162 2 2 2" xfId="8520" xr:uid="{00000000-0005-0000-0000-000016BE0000}"/>
    <cellStyle name="Percent 162 2 2 2 2" xfId="14712" xr:uid="{00000000-0005-0000-0000-000017BE0000}"/>
    <cellStyle name="Percent 162 2 2 2 2 2" xfId="33672" xr:uid="{00000000-0005-0000-0000-000018BE0000}"/>
    <cellStyle name="Percent 162 2 2 2 2 3" xfId="52136" xr:uid="{00000000-0005-0000-0000-000019BE0000}"/>
    <cellStyle name="Percent 162 2 2 2 3" xfId="20864" xr:uid="{00000000-0005-0000-0000-00001ABE0000}"/>
    <cellStyle name="Percent 162 2 2 2 3 2" xfId="39824" xr:uid="{00000000-0005-0000-0000-00001BBE0000}"/>
    <cellStyle name="Percent 162 2 2 2 3 3" xfId="58288" xr:uid="{00000000-0005-0000-0000-00001CBE0000}"/>
    <cellStyle name="Percent 162 2 2 2 4" xfId="27519" xr:uid="{00000000-0005-0000-0000-00001DBE0000}"/>
    <cellStyle name="Percent 162 2 2 2 5" xfId="45983" xr:uid="{00000000-0005-0000-0000-00001EBE0000}"/>
    <cellStyle name="Percent 162 2 2 3" xfId="11646" xr:uid="{00000000-0005-0000-0000-00001FBE0000}"/>
    <cellStyle name="Percent 162 2 2 3 2" xfId="30606" xr:uid="{00000000-0005-0000-0000-000020BE0000}"/>
    <cellStyle name="Percent 162 2 2 3 3" xfId="49070" xr:uid="{00000000-0005-0000-0000-000021BE0000}"/>
    <cellStyle name="Percent 162 2 2 4" xfId="17798" xr:uid="{00000000-0005-0000-0000-000022BE0000}"/>
    <cellStyle name="Percent 162 2 2 4 2" xfId="36758" xr:uid="{00000000-0005-0000-0000-000023BE0000}"/>
    <cellStyle name="Percent 162 2 2 4 3" xfId="55222" xr:uid="{00000000-0005-0000-0000-000024BE0000}"/>
    <cellStyle name="Percent 162 2 2 5" xfId="24453" xr:uid="{00000000-0005-0000-0000-000025BE0000}"/>
    <cellStyle name="Percent 162 2 2 6" xfId="42917" xr:uid="{00000000-0005-0000-0000-000026BE0000}"/>
    <cellStyle name="Percent 162 2 3" xfId="6985" xr:uid="{00000000-0005-0000-0000-000027BE0000}"/>
    <cellStyle name="Percent 162 2 3 2" xfId="13178" xr:uid="{00000000-0005-0000-0000-000028BE0000}"/>
    <cellStyle name="Percent 162 2 3 2 2" xfId="32138" xr:uid="{00000000-0005-0000-0000-000029BE0000}"/>
    <cellStyle name="Percent 162 2 3 2 3" xfId="50602" xr:uid="{00000000-0005-0000-0000-00002ABE0000}"/>
    <cellStyle name="Percent 162 2 3 3" xfId="19330" xr:uid="{00000000-0005-0000-0000-00002BBE0000}"/>
    <cellStyle name="Percent 162 2 3 3 2" xfId="38290" xr:uid="{00000000-0005-0000-0000-00002CBE0000}"/>
    <cellStyle name="Percent 162 2 3 3 3" xfId="56754" xr:uid="{00000000-0005-0000-0000-00002DBE0000}"/>
    <cellStyle name="Percent 162 2 3 4" xfId="25985" xr:uid="{00000000-0005-0000-0000-00002EBE0000}"/>
    <cellStyle name="Percent 162 2 3 5" xfId="44449" xr:uid="{00000000-0005-0000-0000-00002FBE0000}"/>
    <cellStyle name="Percent 162 2 4" xfId="10112" xr:uid="{00000000-0005-0000-0000-000030BE0000}"/>
    <cellStyle name="Percent 162 2 4 2" xfId="29072" xr:uid="{00000000-0005-0000-0000-000031BE0000}"/>
    <cellStyle name="Percent 162 2 4 3" xfId="47536" xr:uid="{00000000-0005-0000-0000-000032BE0000}"/>
    <cellStyle name="Percent 162 2 5" xfId="16264" xr:uid="{00000000-0005-0000-0000-000033BE0000}"/>
    <cellStyle name="Percent 162 2 5 2" xfId="35224" xr:uid="{00000000-0005-0000-0000-000034BE0000}"/>
    <cellStyle name="Percent 162 2 5 3" xfId="53688" xr:uid="{00000000-0005-0000-0000-000035BE0000}"/>
    <cellStyle name="Percent 162 2 6" xfId="22919" xr:uid="{00000000-0005-0000-0000-000036BE0000}"/>
    <cellStyle name="Percent 162 2 7" xfId="41383" xr:uid="{00000000-0005-0000-0000-000037BE0000}"/>
    <cellStyle name="Percent 162 3" xfId="4650" xr:uid="{00000000-0005-0000-0000-000038BE0000}"/>
    <cellStyle name="Percent 162 3 2" xfId="7751" xr:uid="{00000000-0005-0000-0000-000039BE0000}"/>
    <cellStyle name="Percent 162 3 2 2" xfId="13943" xr:uid="{00000000-0005-0000-0000-00003ABE0000}"/>
    <cellStyle name="Percent 162 3 2 2 2" xfId="32903" xr:uid="{00000000-0005-0000-0000-00003BBE0000}"/>
    <cellStyle name="Percent 162 3 2 2 3" xfId="51367" xr:uid="{00000000-0005-0000-0000-00003CBE0000}"/>
    <cellStyle name="Percent 162 3 2 3" xfId="20095" xr:uid="{00000000-0005-0000-0000-00003DBE0000}"/>
    <cellStyle name="Percent 162 3 2 3 2" xfId="39055" xr:uid="{00000000-0005-0000-0000-00003EBE0000}"/>
    <cellStyle name="Percent 162 3 2 3 3" xfId="57519" xr:uid="{00000000-0005-0000-0000-00003FBE0000}"/>
    <cellStyle name="Percent 162 3 2 4" xfId="26750" xr:uid="{00000000-0005-0000-0000-000040BE0000}"/>
    <cellStyle name="Percent 162 3 2 5" xfId="45214" xr:uid="{00000000-0005-0000-0000-000041BE0000}"/>
    <cellStyle name="Percent 162 3 3" xfId="10877" xr:uid="{00000000-0005-0000-0000-000042BE0000}"/>
    <cellStyle name="Percent 162 3 3 2" xfId="29837" xr:uid="{00000000-0005-0000-0000-000043BE0000}"/>
    <cellStyle name="Percent 162 3 3 3" xfId="48301" xr:uid="{00000000-0005-0000-0000-000044BE0000}"/>
    <cellStyle name="Percent 162 3 4" xfId="17029" xr:uid="{00000000-0005-0000-0000-000045BE0000}"/>
    <cellStyle name="Percent 162 3 4 2" xfId="35989" xr:uid="{00000000-0005-0000-0000-000046BE0000}"/>
    <cellStyle name="Percent 162 3 4 3" xfId="54453" xr:uid="{00000000-0005-0000-0000-000047BE0000}"/>
    <cellStyle name="Percent 162 3 5" xfId="23684" xr:uid="{00000000-0005-0000-0000-000048BE0000}"/>
    <cellStyle name="Percent 162 3 6" xfId="42148" xr:uid="{00000000-0005-0000-0000-000049BE0000}"/>
    <cellStyle name="Percent 162 4" xfId="6216" xr:uid="{00000000-0005-0000-0000-00004ABE0000}"/>
    <cellStyle name="Percent 162 4 2" xfId="12409" xr:uid="{00000000-0005-0000-0000-00004BBE0000}"/>
    <cellStyle name="Percent 162 4 2 2" xfId="31369" xr:uid="{00000000-0005-0000-0000-00004CBE0000}"/>
    <cellStyle name="Percent 162 4 2 3" xfId="49833" xr:uid="{00000000-0005-0000-0000-00004DBE0000}"/>
    <cellStyle name="Percent 162 4 3" xfId="18561" xr:uid="{00000000-0005-0000-0000-00004EBE0000}"/>
    <cellStyle name="Percent 162 4 3 2" xfId="37521" xr:uid="{00000000-0005-0000-0000-00004FBE0000}"/>
    <cellStyle name="Percent 162 4 3 3" xfId="55985" xr:uid="{00000000-0005-0000-0000-000050BE0000}"/>
    <cellStyle name="Percent 162 4 4" xfId="25216" xr:uid="{00000000-0005-0000-0000-000051BE0000}"/>
    <cellStyle name="Percent 162 4 5" xfId="43680" xr:uid="{00000000-0005-0000-0000-000052BE0000}"/>
    <cellStyle name="Percent 162 5" xfId="9343" xr:uid="{00000000-0005-0000-0000-000053BE0000}"/>
    <cellStyle name="Percent 162 5 2" xfId="28303" xr:uid="{00000000-0005-0000-0000-000054BE0000}"/>
    <cellStyle name="Percent 162 5 3" xfId="46767" xr:uid="{00000000-0005-0000-0000-000055BE0000}"/>
    <cellStyle name="Percent 162 6" xfId="15495" xr:uid="{00000000-0005-0000-0000-000056BE0000}"/>
    <cellStyle name="Percent 162 6 2" xfId="34455" xr:uid="{00000000-0005-0000-0000-000057BE0000}"/>
    <cellStyle name="Percent 162 6 3" xfId="52919" xr:uid="{00000000-0005-0000-0000-000058BE0000}"/>
    <cellStyle name="Percent 162 7" xfId="22150" xr:uid="{00000000-0005-0000-0000-000059BE0000}"/>
    <cellStyle name="Percent 162 8" xfId="40611" xr:uid="{00000000-0005-0000-0000-00005ABE0000}"/>
    <cellStyle name="Percent 163" xfId="3810" xr:uid="{00000000-0005-0000-0000-00005BBE0000}"/>
    <cellStyle name="Percent 163 2" xfId="3817" xr:uid="{00000000-0005-0000-0000-00005CBE0000}"/>
    <cellStyle name="Percent 163 3" xfId="5406" xr:uid="{00000000-0005-0000-0000-00005DBE0000}"/>
    <cellStyle name="Percent 163 3 2" xfId="8491" xr:uid="{00000000-0005-0000-0000-00005EBE0000}"/>
    <cellStyle name="Percent 163 3 2 2" xfId="14683" xr:uid="{00000000-0005-0000-0000-00005FBE0000}"/>
    <cellStyle name="Percent 163 3 2 2 2" xfId="33643" xr:uid="{00000000-0005-0000-0000-000060BE0000}"/>
    <cellStyle name="Percent 163 3 2 2 3" xfId="52107" xr:uid="{00000000-0005-0000-0000-000061BE0000}"/>
    <cellStyle name="Percent 163 3 2 3" xfId="20835" xr:uid="{00000000-0005-0000-0000-000062BE0000}"/>
    <cellStyle name="Percent 163 3 2 3 2" xfId="39795" xr:uid="{00000000-0005-0000-0000-000063BE0000}"/>
    <cellStyle name="Percent 163 3 2 3 3" xfId="58259" xr:uid="{00000000-0005-0000-0000-000064BE0000}"/>
    <cellStyle name="Percent 163 3 2 4" xfId="27490" xr:uid="{00000000-0005-0000-0000-000065BE0000}"/>
    <cellStyle name="Percent 163 3 2 5" xfId="45954" xr:uid="{00000000-0005-0000-0000-000066BE0000}"/>
    <cellStyle name="Percent 163 3 3" xfId="11617" xr:uid="{00000000-0005-0000-0000-000067BE0000}"/>
    <cellStyle name="Percent 163 3 3 2" xfId="30577" xr:uid="{00000000-0005-0000-0000-000068BE0000}"/>
    <cellStyle name="Percent 163 3 3 3" xfId="49041" xr:uid="{00000000-0005-0000-0000-000069BE0000}"/>
    <cellStyle name="Percent 163 3 4" xfId="17769" xr:uid="{00000000-0005-0000-0000-00006ABE0000}"/>
    <cellStyle name="Percent 163 3 4 2" xfId="36729" xr:uid="{00000000-0005-0000-0000-00006BBE0000}"/>
    <cellStyle name="Percent 163 3 4 3" xfId="55193" xr:uid="{00000000-0005-0000-0000-00006CBE0000}"/>
    <cellStyle name="Percent 163 3 5" xfId="24424" xr:uid="{00000000-0005-0000-0000-00006DBE0000}"/>
    <cellStyle name="Percent 163 3 6" xfId="42888" xr:uid="{00000000-0005-0000-0000-00006EBE0000}"/>
    <cellStyle name="Percent 163 4" xfId="6956" xr:uid="{00000000-0005-0000-0000-00006FBE0000}"/>
    <cellStyle name="Percent 163 4 2" xfId="13149" xr:uid="{00000000-0005-0000-0000-000070BE0000}"/>
    <cellStyle name="Percent 163 4 2 2" xfId="32109" xr:uid="{00000000-0005-0000-0000-000071BE0000}"/>
    <cellStyle name="Percent 163 4 2 3" xfId="50573" xr:uid="{00000000-0005-0000-0000-000072BE0000}"/>
    <cellStyle name="Percent 163 4 3" xfId="19301" xr:uid="{00000000-0005-0000-0000-000073BE0000}"/>
    <cellStyle name="Percent 163 4 3 2" xfId="38261" xr:uid="{00000000-0005-0000-0000-000074BE0000}"/>
    <cellStyle name="Percent 163 4 3 3" xfId="56725" xr:uid="{00000000-0005-0000-0000-000075BE0000}"/>
    <cellStyle name="Percent 163 4 4" xfId="25956" xr:uid="{00000000-0005-0000-0000-000076BE0000}"/>
    <cellStyle name="Percent 163 4 5" xfId="44420" xr:uid="{00000000-0005-0000-0000-000077BE0000}"/>
    <cellStyle name="Percent 163 5" xfId="10083" xr:uid="{00000000-0005-0000-0000-000078BE0000}"/>
    <cellStyle name="Percent 163 5 2" xfId="29043" xr:uid="{00000000-0005-0000-0000-000079BE0000}"/>
    <cellStyle name="Percent 163 5 3" xfId="47507" xr:uid="{00000000-0005-0000-0000-00007ABE0000}"/>
    <cellStyle name="Percent 163 6" xfId="16235" xr:uid="{00000000-0005-0000-0000-00007BBE0000}"/>
    <cellStyle name="Percent 163 6 2" xfId="35195" xr:uid="{00000000-0005-0000-0000-00007CBE0000}"/>
    <cellStyle name="Percent 163 6 3" xfId="53659" xr:uid="{00000000-0005-0000-0000-00007DBE0000}"/>
    <cellStyle name="Percent 163 7" xfId="22890" xr:uid="{00000000-0005-0000-0000-00007EBE0000}"/>
    <cellStyle name="Percent 163 8" xfId="41354" xr:uid="{00000000-0005-0000-0000-00007FBE0000}"/>
    <cellStyle name="Percent 164" xfId="4549" xr:uid="{00000000-0005-0000-0000-000080BE0000}"/>
    <cellStyle name="Percent 165" xfId="4619" xr:uid="{00000000-0005-0000-0000-000081BE0000}"/>
    <cellStyle name="Percent 166" xfId="4557" xr:uid="{00000000-0005-0000-0000-000082BE0000}"/>
    <cellStyle name="Percent 167" xfId="4610" xr:uid="{00000000-0005-0000-0000-000083BE0000}"/>
    <cellStyle name="Percent 168" xfId="4568" xr:uid="{00000000-0005-0000-0000-000084BE0000}"/>
    <cellStyle name="Percent 169" xfId="4599" xr:uid="{00000000-0005-0000-0000-000085BE0000}"/>
    <cellStyle name="Percent 17" xfId="3356" xr:uid="{00000000-0005-0000-0000-000086BE0000}"/>
    <cellStyle name="Percent 170" xfId="4571" xr:uid="{00000000-0005-0000-0000-000087BE0000}"/>
    <cellStyle name="Percent 171" xfId="4596" xr:uid="{00000000-0005-0000-0000-000088BE0000}"/>
    <cellStyle name="Percent 172" xfId="4563" xr:uid="{00000000-0005-0000-0000-000089BE0000}"/>
    <cellStyle name="Percent 173" xfId="4613" xr:uid="{00000000-0005-0000-0000-00008ABE0000}"/>
    <cellStyle name="Percent 174" xfId="4556" xr:uid="{00000000-0005-0000-0000-00008BBE0000}"/>
    <cellStyle name="Percent 175" xfId="4588" xr:uid="{00000000-0005-0000-0000-00008CBE0000}"/>
    <cellStyle name="Percent 176" xfId="4566" xr:uid="{00000000-0005-0000-0000-00008DBE0000}"/>
    <cellStyle name="Percent 177" xfId="4612" xr:uid="{00000000-0005-0000-0000-00008EBE0000}"/>
    <cellStyle name="Percent 178" xfId="4580" xr:uid="{00000000-0005-0000-0000-00008FBE0000}"/>
    <cellStyle name="Percent 179" xfId="4603" xr:uid="{00000000-0005-0000-0000-000090BE0000}"/>
    <cellStyle name="Percent 18" xfId="3357" xr:uid="{00000000-0005-0000-0000-000091BE0000}"/>
    <cellStyle name="Percent 180" xfId="3821" xr:uid="{00000000-0005-0000-0000-000092BE0000}"/>
    <cellStyle name="Percent 180 2" xfId="5410" xr:uid="{00000000-0005-0000-0000-000093BE0000}"/>
    <cellStyle name="Percent 180 2 2" xfId="8495" xr:uid="{00000000-0005-0000-0000-000094BE0000}"/>
    <cellStyle name="Percent 180 2 2 2" xfId="14687" xr:uid="{00000000-0005-0000-0000-000095BE0000}"/>
    <cellStyle name="Percent 180 2 2 2 2" xfId="33647" xr:uid="{00000000-0005-0000-0000-000096BE0000}"/>
    <cellStyle name="Percent 180 2 2 2 3" xfId="52111" xr:uid="{00000000-0005-0000-0000-000097BE0000}"/>
    <cellStyle name="Percent 180 2 2 3" xfId="20839" xr:uid="{00000000-0005-0000-0000-000098BE0000}"/>
    <cellStyle name="Percent 180 2 2 3 2" xfId="39799" xr:uid="{00000000-0005-0000-0000-000099BE0000}"/>
    <cellStyle name="Percent 180 2 2 3 3" xfId="58263" xr:uid="{00000000-0005-0000-0000-00009ABE0000}"/>
    <cellStyle name="Percent 180 2 2 4" xfId="27494" xr:uid="{00000000-0005-0000-0000-00009BBE0000}"/>
    <cellStyle name="Percent 180 2 2 5" xfId="45958" xr:uid="{00000000-0005-0000-0000-00009CBE0000}"/>
    <cellStyle name="Percent 180 2 3" xfId="11621" xr:uid="{00000000-0005-0000-0000-00009DBE0000}"/>
    <cellStyle name="Percent 180 2 3 2" xfId="30581" xr:uid="{00000000-0005-0000-0000-00009EBE0000}"/>
    <cellStyle name="Percent 180 2 3 3" xfId="49045" xr:uid="{00000000-0005-0000-0000-00009FBE0000}"/>
    <cellStyle name="Percent 180 2 4" xfId="17773" xr:uid="{00000000-0005-0000-0000-0000A0BE0000}"/>
    <cellStyle name="Percent 180 2 4 2" xfId="36733" xr:uid="{00000000-0005-0000-0000-0000A1BE0000}"/>
    <cellStyle name="Percent 180 2 4 3" xfId="55197" xr:uid="{00000000-0005-0000-0000-0000A2BE0000}"/>
    <cellStyle name="Percent 180 2 5" xfId="24428" xr:uid="{00000000-0005-0000-0000-0000A3BE0000}"/>
    <cellStyle name="Percent 180 2 6" xfId="42892" xr:uid="{00000000-0005-0000-0000-0000A4BE0000}"/>
    <cellStyle name="Percent 180 3" xfId="6960" xr:uid="{00000000-0005-0000-0000-0000A5BE0000}"/>
    <cellStyle name="Percent 180 3 2" xfId="13153" xr:uid="{00000000-0005-0000-0000-0000A6BE0000}"/>
    <cellStyle name="Percent 180 3 2 2" xfId="32113" xr:uid="{00000000-0005-0000-0000-0000A7BE0000}"/>
    <cellStyle name="Percent 180 3 2 3" xfId="50577" xr:uid="{00000000-0005-0000-0000-0000A8BE0000}"/>
    <cellStyle name="Percent 180 3 3" xfId="19305" xr:uid="{00000000-0005-0000-0000-0000A9BE0000}"/>
    <cellStyle name="Percent 180 3 3 2" xfId="38265" xr:uid="{00000000-0005-0000-0000-0000AABE0000}"/>
    <cellStyle name="Percent 180 3 3 3" xfId="56729" xr:uid="{00000000-0005-0000-0000-0000ABBE0000}"/>
    <cellStyle name="Percent 180 3 4" xfId="25960" xr:uid="{00000000-0005-0000-0000-0000ACBE0000}"/>
    <cellStyle name="Percent 180 3 5" xfId="44424" xr:uid="{00000000-0005-0000-0000-0000ADBE0000}"/>
    <cellStyle name="Percent 180 4" xfId="10087" xr:uid="{00000000-0005-0000-0000-0000AEBE0000}"/>
    <cellStyle name="Percent 180 4 2" xfId="29047" xr:uid="{00000000-0005-0000-0000-0000AFBE0000}"/>
    <cellStyle name="Percent 180 4 3" xfId="47511" xr:uid="{00000000-0005-0000-0000-0000B0BE0000}"/>
    <cellStyle name="Percent 180 5" xfId="16239" xr:uid="{00000000-0005-0000-0000-0000B1BE0000}"/>
    <cellStyle name="Percent 180 5 2" xfId="35199" xr:uid="{00000000-0005-0000-0000-0000B2BE0000}"/>
    <cellStyle name="Percent 180 5 3" xfId="53663" xr:uid="{00000000-0005-0000-0000-0000B3BE0000}"/>
    <cellStyle name="Percent 180 6" xfId="22894" xr:uid="{00000000-0005-0000-0000-0000B4BE0000}"/>
    <cellStyle name="Percent 180 7" xfId="41358" xr:uid="{00000000-0005-0000-0000-0000B5BE0000}"/>
    <cellStyle name="Percent 181" xfId="6187" xr:uid="{00000000-0005-0000-0000-0000B6BE0000}"/>
    <cellStyle name="Percent 182" xfId="9258" xr:uid="{00000000-0005-0000-0000-0000B7BE0000}"/>
    <cellStyle name="Percent 183" xfId="9264" xr:uid="{00000000-0005-0000-0000-0000B8BE0000}"/>
    <cellStyle name="Percent 184" xfId="9314" xr:uid="{00000000-0005-0000-0000-0000B9BE0000}"/>
    <cellStyle name="Percent 185" xfId="21624" xr:uid="{00000000-0005-0000-0000-0000BABE0000}"/>
    <cellStyle name="Percent 186" xfId="3258" xr:uid="{00000000-0005-0000-0000-0000BBBE0000}"/>
    <cellStyle name="Percent 187" xfId="21687" xr:uid="{00000000-0005-0000-0000-0000BCBE0000}"/>
    <cellStyle name="Percent 188" xfId="22022" xr:uid="{00000000-0005-0000-0000-0000BDBE0000}"/>
    <cellStyle name="Percent 189" xfId="21722" xr:uid="{00000000-0005-0000-0000-0000BEBE0000}"/>
    <cellStyle name="Percent 19" xfId="3358" xr:uid="{00000000-0005-0000-0000-0000BFBE0000}"/>
    <cellStyle name="Percent 190" xfId="22018" xr:uid="{00000000-0005-0000-0000-0000C0BE0000}"/>
    <cellStyle name="Percent 191" xfId="21833" xr:uid="{00000000-0005-0000-0000-0000C1BE0000}"/>
    <cellStyle name="Percent 192" xfId="21964" xr:uid="{00000000-0005-0000-0000-0000C2BE0000}"/>
    <cellStyle name="Percent 193" xfId="22013" xr:uid="{00000000-0005-0000-0000-0000C3BE0000}"/>
    <cellStyle name="Percent 194" xfId="22016" xr:uid="{00000000-0005-0000-0000-0000C4BE0000}"/>
    <cellStyle name="Percent 195" xfId="21734" xr:uid="{00000000-0005-0000-0000-0000C5BE0000}"/>
    <cellStyle name="Percent 196" xfId="21999" xr:uid="{00000000-0005-0000-0000-0000C6BE0000}"/>
    <cellStyle name="Percent 197" xfId="21869" xr:uid="{00000000-0005-0000-0000-0000C7BE0000}"/>
    <cellStyle name="Percent 198" xfId="21969" xr:uid="{00000000-0005-0000-0000-0000C8BE0000}"/>
    <cellStyle name="Percent 199" xfId="22123" xr:uid="{00000000-0005-0000-0000-0000C9BE0000}"/>
    <cellStyle name="Percent 2" xfId="8" xr:uid="{00000000-0005-0000-0000-0000CABE0000}"/>
    <cellStyle name="Percent 2 10" xfId="453" xr:uid="{00000000-0005-0000-0000-0000CBBE0000}"/>
    <cellStyle name="Percent 2 10 2" xfId="3766" xr:uid="{00000000-0005-0000-0000-0000CCBE0000}"/>
    <cellStyle name="Percent 2 10 3" xfId="3360" xr:uid="{00000000-0005-0000-0000-0000CDBE0000}"/>
    <cellStyle name="Percent 2 11" xfId="369" xr:uid="{00000000-0005-0000-0000-0000CEBE0000}"/>
    <cellStyle name="Percent 2 11 2" xfId="3767" xr:uid="{00000000-0005-0000-0000-0000CFBE0000}"/>
    <cellStyle name="Percent 2 11 3" xfId="3361" xr:uid="{00000000-0005-0000-0000-0000D0BE0000}"/>
    <cellStyle name="Percent 2 12" xfId="409" xr:uid="{00000000-0005-0000-0000-0000D1BE0000}"/>
    <cellStyle name="Percent 2 12 2" xfId="3768" xr:uid="{00000000-0005-0000-0000-0000D2BE0000}"/>
    <cellStyle name="Percent 2 12 3" xfId="3362" xr:uid="{00000000-0005-0000-0000-0000D3BE0000}"/>
    <cellStyle name="Percent 2 13" xfId="478" xr:uid="{00000000-0005-0000-0000-0000D4BE0000}"/>
    <cellStyle name="Percent 2 13 2" xfId="3769" xr:uid="{00000000-0005-0000-0000-0000D5BE0000}"/>
    <cellStyle name="Percent 2 13 3" xfId="3363" xr:uid="{00000000-0005-0000-0000-0000D6BE0000}"/>
    <cellStyle name="Percent 2 14" xfId="250" xr:uid="{00000000-0005-0000-0000-0000D7BE0000}"/>
    <cellStyle name="Percent 2 14 2" xfId="3770" xr:uid="{00000000-0005-0000-0000-0000D8BE0000}"/>
    <cellStyle name="Percent 2 14 3" xfId="3364" xr:uid="{00000000-0005-0000-0000-0000D9BE0000}"/>
    <cellStyle name="Percent 2 15" xfId="438" xr:uid="{00000000-0005-0000-0000-0000DABE0000}"/>
    <cellStyle name="Percent 2 15 2" xfId="3771" xr:uid="{00000000-0005-0000-0000-0000DBBE0000}"/>
    <cellStyle name="Percent 2 15 3" xfId="3365" xr:uid="{00000000-0005-0000-0000-0000DCBE0000}"/>
    <cellStyle name="Percent 2 16" xfId="370" xr:uid="{00000000-0005-0000-0000-0000DDBE0000}"/>
    <cellStyle name="Percent 2 16 2" xfId="3772" xr:uid="{00000000-0005-0000-0000-0000DEBE0000}"/>
    <cellStyle name="Percent 2 16 3" xfId="3366" xr:uid="{00000000-0005-0000-0000-0000DFBE0000}"/>
    <cellStyle name="Percent 2 17" xfId="425" xr:uid="{00000000-0005-0000-0000-0000E0BE0000}"/>
    <cellStyle name="Percent 2 17 2" xfId="3773" xr:uid="{00000000-0005-0000-0000-0000E1BE0000}"/>
    <cellStyle name="Percent 2 17 3" xfId="3367" xr:uid="{00000000-0005-0000-0000-0000E2BE0000}"/>
    <cellStyle name="Percent 2 18" xfId="424" xr:uid="{00000000-0005-0000-0000-0000E3BE0000}"/>
    <cellStyle name="Percent 2 18 2" xfId="3774" xr:uid="{00000000-0005-0000-0000-0000E4BE0000}"/>
    <cellStyle name="Percent 2 18 3" xfId="3368" xr:uid="{00000000-0005-0000-0000-0000E5BE0000}"/>
    <cellStyle name="Percent 2 19" xfId="461" xr:uid="{00000000-0005-0000-0000-0000E6BE0000}"/>
    <cellStyle name="Percent 2 19 2" xfId="3775" xr:uid="{00000000-0005-0000-0000-0000E7BE0000}"/>
    <cellStyle name="Percent 2 19 3" xfId="3369" xr:uid="{00000000-0005-0000-0000-0000E8BE0000}"/>
    <cellStyle name="Percent 2 2" xfId="21" xr:uid="{00000000-0005-0000-0000-0000E9BE0000}"/>
    <cellStyle name="Percent 2 2 2" xfId="3371" xr:uid="{00000000-0005-0000-0000-0000EABE0000}"/>
    <cellStyle name="Percent 2 2 2 2" xfId="3372" xr:uid="{00000000-0005-0000-0000-0000EBBE0000}"/>
    <cellStyle name="Percent 2 2 2 2 2" xfId="3373" xr:uid="{00000000-0005-0000-0000-0000ECBE0000}"/>
    <cellStyle name="Percent 2 2 2 3" xfId="3374" xr:uid="{00000000-0005-0000-0000-0000EDBE0000}"/>
    <cellStyle name="Percent 2 2 3" xfId="3375" xr:uid="{00000000-0005-0000-0000-0000EEBE0000}"/>
    <cellStyle name="Percent 2 2 4" xfId="3376" xr:uid="{00000000-0005-0000-0000-0000EFBE0000}"/>
    <cellStyle name="Percent 2 2 5" xfId="3776" xr:uid="{00000000-0005-0000-0000-0000F0BE0000}"/>
    <cellStyle name="Percent 2 2 6" xfId="3370" xr:uid="{00000000-0005-0000-0000-0000F1BE0000}"/>
    <cellStyle name="Percent 2 20" xfId="3377" xr:uid="{00000000-0005-0000-0000-0000F2BE0000}"/>
    <cellStyle name="Percent 2 21" xfId="3378" xr:uid="{00000000-0005-0000-0000-0000F3BE0000}"/>
    <cellStyle name="Percent 2 22" xfId="3359" xr:uid="{00000000-0005-0000-0000-0000F4BE0000}"/>
    <cellStyle name="Percent 2 22 2" xfId="4405" xr:uid="{00000000-0005-0000-0000-0000F5BE0000}"/>
    <cellStyle name="Percent 2 22 2 2" xfId="6028" xr:uid="{00000000-0005-0000-0000-0000F6BE0000}"/>
    <cellStyle name="Percent 2 22 2 2 2" xfId="9114" xr:uid="{00000000-0005-0000-0000-0000F7BE0000}"/>
    <cellStyle name="Percent 2 22 2 2 2 2" xfId="15306" xr:uid="{00000000-0005-0000-0000-0000F8BE0000}"/>
    <cellStyle name="Percent 2 22 2 2 2 2 2" xfId="34266" xr:uid="{00000000-0005-0000-0000-0000F9BE0000}"/>
    <cellStyle name="Percent 2 22 2 2 2 2 3" xfId="52730" xr:uid="{00000000-0005-0000-0000-0000FABE0000}"/>
    <cellStyle name="Percent 2 22 2 2 2 3" xfId="21458" xr:uid="{00000000-0005-0000-0000-0000FBBE0000}"/>
    <cellStyle name="Percent 2 22 2 2 2 3 2" xfId="40418" xr:uid="{00000000-0005-0000-0000-0000FCBE0000}"/>
    <cellStyle name="Percent 2 22 2 2 2 3 3" xfId="58882" xr:uid="{00000000-0005-0000-0000-0000FDBE0000}"/>
    <cellStyle name="Percent 2 22 2 2 2 4" xfId="28113" xr:uid="{00000000-0005-0000-0000-0000FEBE0000}"/>
    <cellStyle name="Percent 2 22 2 2 2 5" xfId="46577" xr:uid="{00000000-0005-0000-0000-0000FFBE0000}"/>
    <cellStyle name="Percent 2 22 2 2 3" xfId="12240" xr:uid="{00000000-0005-0000-0000-000000BF0000}"/>
    <cellStyle name="Percent 2 22 2 2 3 2" xfId="31200" xr:uid="{00000000-0005-0000-0000-000001BF0000}"/>
    <cellStyle name="Percent 2 22 2 2 3 3" xfId="49664" xr:uid="{00000000-0005-0000-0000-000002BF0000}"/>
    <cellStyle name="Percent 2 22 2 2 4" xfId="18392" xr:uid="{00000000-0005-0000-0000-000003BF0000}"/>
    <cellStyle name="Percent 2 22 2 2 4 2" xfId="37352" xr:uid="{00000000-0005-0000-0000-000004BF0000}"/>
    <cellStyle name="Percent 2 22 2 2 4 3" xfId="55816" xr:uid="{00000000-0005-0000-0000-000005BF0000}"/>
    <cellStyle name="Percent 2 22 2 2 5" xfId="25047" xr:uid="{00000000-0005-0000-0000-000006BF0000}"/>
    <cellStyle name="Percent 2 22 2 2 6" xfId="43511" xr:uid="{00000000-0005-0000-0000-000007BF0000}"/>
    <cellStyle name="Percent 2 22 2 3" xfId="7579" xr:uid="{00000000-0005-0000-0000-000008BF0000}"/>
    <cellStyle name="Percent 2 22 2 3 2" xfId="13772" xr:uid="{00000000-0005-0000-0000-000009BF0000}"/>
    <cellStyle name="Percent 2 22 2 3 2 2" xfId="32732" xr:uid="{00000000-0005-0000-0000-00000ABF0000}"/>
    <cellStyle name="Percent 2 22 2 3 2 3" xfId="51196" xr:uid="{00000000-0005-0000-0000-00000BBF0000}"/>
    <cellStyle name="Percent 2 22 2 3 3" xfId="19924" xr:uid="{00000000-0005-0000-0000-00000CBF0000}"/>
    <cellStyle name="Percent 2 22 2 3 3 2" xfId="38884" xr:uid="{00000000-0005-0000-0000-00000DBF0000}"/>
    <cellStyle name="Percent 2 22 2 3 3 3" xfId="57348" xr:uid="{00000000-0005-0000-0000-00000EBF0000}"/>
    <cellStyle name="Percent 2 22 2 3 4" xfId="26579" xr:uid="{00000000-0005-0000-0000-00000FBF0000}"/>
    <cellStyle name="Percent 2 22 2 3 5" xfId="45043" xr:uid="{00000000-0005-0000-0000-000010BF0000}"/>
    <cellStyle name="Percent 2 22 2 4" xfId="10706" xr:uid="{00000000-0005-0000-0000-000011BF0000}"/>
    <cellStyle name="Percent 2 22 2 4 2" xfId="29666" xr:uid="{00000000-0005-0000-0000-000012BF0000}"/>
    <cellStyle name="Percent 2 22 2 4 3" xfId="48130" xr:uid="{00000000-0005-0000-0000-000013BF0000}"/>
    <cellStyle name="Percent 2 22 2 5" xfId="16858" xr:uid="{00000000-0005-0000-0000-000014BF0000}"/>
    <cellStyle name="Percent 2 22 2 5 2" xfId="35818" xr:uid="{00000000-0005-0000-0000-000015BF0000}"/>
    <cellStyle name="Percent 2 22 2 5 3" xfId="54282" xr:uid="{00000000-0005-0000-0000-000016BF0000}"/>
    <cellStyle name="Percent 2 22 2 6" xfId="23513" xr:uid="{00000000-0005-0000-0000-000017BF0000}"/>
    <cellStyle name="Percent 2 22 2 7" xfId="41977" xr:uid="{00000000-0005-0000-0000-000018BF0000}"/>
    <cellStyle name="Percent 2 22 3" xfId="5246" xr:uid="{00000000-0005-0000-0000-000019BF0000}"/>
    <cellStyle name="Percent 2 22 3 2" xfId="8345" xr:uid="{00000000-0005-0000-0000-00001ABF0000}"/>
    <cellStyle name="Percent 2 22 3 2 2" xfId="14537" xr:uid="{00000000-0005-0000-0000-00001BBF0000}"/>
    <cellStyle name="Percent 2 22 3 2 2 2" xfId="33497" xr:uid="{00000000-0005-0000-0000-00001CBF0000}"/>
    <cellStyle name="Percent 2 22 3 2 2 3" xfId="51961" xr:uid="{00000000-0005-0000-0000-00001DBF0000}"/>
    <cellStyle name="Percent 2 22 3 2 3" xfId="20689" xr:uid="{00000000-0005-0000-0000-00001EBF0000}"/>
    <cellStyle name="Percent 2 22 3 2 3 2" xfId="39649" xr:uid="{00000000-0005-0000-0000-00001FBF0000}"/>
    <cellStyle name="Percent 2 22 3 2 3 3" xfId="58113" xr:uid="{00000000-0005-0000-0000-000020BF0000}"/>
    <cellStyle name="Percent 2 22 3 2 4" xfId="27344" xr:uid="{00000000-0005-0000-0000-000021BF0000}"/>
    <cellStyle name="Percent 2 22 3 2 5" xfId="45808" xr:uid="{00000000-0005-0000-0000-000022BF0000}"/>
    <cellStyle name="Percent 2 22 3 3" xfId="11471" xr:uid="{00000000-0005-0000-0000-000023BF0000}"/>
    <cellStyle name="Percent 2 22 3 3 2" xfId="30431" xr:uid="{00000000-0005-0000-0000-000024BF0000}"/>
    <cellStyle name="Percent 2 22 3 3 3" xfId="48895" xr:uid="{00000000-0005-0000-0000-000025BF0000}"/>
    <cellStyle name="Percent 2 22 3 4" xfId="17623" xr:uid="{00000000-0005-0000-0000-000026BF0000}"/>
    <cellStyle name="Percent 2 22 3 4 2" xfId="36583" xr:uid="{00000000-0005-0000-0000-000027BF0000}"/>
    <cellStyle name="Percent 2 22 3 4 3" xfId="55047" xr:uid="{00000000-0005-0000-0000-000028BF0000}"/>
    <cellStyle name="Percent 2 22 3 5" xfId="24278" xr:uid="{00000000-0005-0000-0000-000029BF0000}"/>
    <cellStyle name="Percent 2 22 3 6" xfId="42742" xr:uid="{00000000-0005-0000-0000-00002ABF0000}"/>
    <cellStyle name="Percent 2 22 4" xfId="6810" xr:uid="{00000000-0005-0000-0000-00002BBF0000}"/>
    <cellStyle name="Percent 2 22 4 2" xfId="13003" xr:uid="{00000000-0005-0000-0000-00002CBF0000}"/>
    <cellStyle name="Percent 2 22 4 2 2" xfId="31963" xr:uid="{00000000-0005-0000-0000-00002DBF0000}"/>
    <cellStyle name="Percent 2 22 4 2 3" xfId="50427" xr:uid="{00000000-0005-0000-0000-00002EBF0000}"/>
    <cellStyle name="Percent 2 22 4 3" xfId="19155" xr:uid="{00000000-0005-0000-0000-00002FBF0000}"/>
    <cellStyle name="Percent 2 22 4 3 2" xfId="38115" xr:uid="{00000000-0005-0000-0000-000030BF0000}"/>
    <cellStyle name="Percent 2 22 4 3 3" xfId="56579" xr:uid="{00000000-0005-0000-0000-000031BF0000}"/>
    <cellStyle name="Percent 2 22 4 4" xfId="25810" xr:uid="{00000000-0005-0000-0000-000032BF0000}"/>
    <cellStyle name="Percent 2 22 4 5" xfId="44274" xr:uid="{00000000-0005-0000-0000-000033BF0000}"/>
    <cellStyle name="Percent 2 22 5" xfId="9937" xr:uid="{00000000-0005-0000-0000-000034BF0000}"/>
    <cellStyle name="Percent 2 22 5 2" xfId="28897" xr:uid="{00000000-0005-0000-0000-000035BF0000}"/>
    <cellStyle name="Percent 2 22 5 3" xfId="47361" xr:uid="{00000000-0005-0000-0000-000036BF0000}"/>
    <cellStyle name="Percent 2 22 6" xfId="16089" xr:uid="{00000000-0005-0000-0000-000037BF0000}"/>
    <cellStyle name="Percent 2 22 6 2" xfId="35049" xr:uid="{00000000-0005-0000-0000-000038BF0000}"/>
    <cellStyle name="Percent 2 22 6 3" xfId="53513" xr:uid="{00000000-0005-0000-0000-000039BF0000}"/>
    <cellStyle name="Percent 2 22 7" xfId="22744" xr:uid="{00000000-0005-0000-0000-00003ABF0000}"/>
    <cellStyle name="Percent 2 22 8" xfId="41208" xr:uid="{00000000-0005-0000-0000-00003BBF0000}"/>
    <cellStyle name="Percent 2 3" xfId="397" xr:uid="{00000000-0005-0000-0000-00003CBF0000}"/>
    <cellStyle name="Percent 2 3 2" xfId="3380" xr:uid="{00000000-0005-0000-0000-00003DBF0000}"/>
    <cellStyle name="Percent 2 3 3" xfId="3381" xr:uid="{00000000-0005-0000-0000-00003EBF0000}"/>
    <cellStyle name="Percent 2 3 4" xfId="3379" xr:uid="{00000000-0005-0000-0000-00003FBF0000}"/>
    <cellStyle name="Percent 2 3 5" xfId="9301" xr:uid="{00000000-0005-0000-0000-000040BF0000}"/>
    <cellStyle name="Percent 2 4" xfId="330" xr:uid="{00000000-0005-0000-0000-000041BF0000}"/>
    <cellStyle name="Percent 2 4 2" xfId="3383" xr:uid="{00000000-0005-0000-0000-000042BF0000}"/>
    <cellStyle name="Percent 2 4 3" xfId="3777" xr:uid="{00000000-0005-0000-0000-000043BF0000}"/>
    <cellStyle name="Percent 2 4 4" xfId="3382" xr:uid="{00000000-0005-0000-0000-000044BF0000}"/>
    <cellStyle name="Percent 2 5" xfId="385" xr:uid="{00000000-0005-0000-0000-000045BF0000}"/>
    <cellStyle name="Percent 2 5 2" xfId="3778" xr:uid="{00000000-0005-0000-0000-000046BF0000}"/>
    <cellStyle name="Percent 2 5 3" xfId="3384" xr:uid="{00000000-0005-0000-0000-000047BF0000}"/>
    <cellStyle name="Percent 2 6" xfId="386" xr:uid="{00000000-0005-0000-0000-000048BF0000}"/>
    <cellStyle name="Percent 2 6 2" xfId="3779" xr:uid="{00000000-0005-0000-0000-000049BF0000}"/>
    <cellStyle name="Percent 2 6 3" xfId="3385" xr:uid="{00000000-0005-0000-0000-00004ABF0000}"/>
    <cellStyle name="Percent 2 7" xfId="470" xr:uid="{00000000-0005-0000-0000-00004BBF0000}"/>
    <cellStyle name="Percent 2 7 2" xfId="3780" xr:uid="{00000000-0005-0000-0000-00004CBF0000}"/>
    <cellStyle name="Percent 2 7 3" xfId="3386" xr:uid="{00000000-0005-0000-0000-00004DBF0000}"/>
    <cellStyle name="Percent 2 8" xfId="228" xr:uid="{00000000-0005-0000-0000-00004EBF0000}"/>
    <cellStyle name="Percent 2 8 2" xfId="3781" xr:uid="{00000000-0005-0000-0000-00004FBF0000}"/>
    <cellStyle name="Percent 2 8 3" xfId="3387" xr:uid="{00000000-0005-0000-0000-000050BF0000}"/>
    <cellStyle name="Percent 2 9" xfId="410" xr:uid="{00000000-0005-0000-0000-000051BF0000}"/>
    <cellStyle name="Percent 2 9 2" xfId="3782" xr:uid="{00000000-0005-0000-0000-000052BF0000}"/>
    <cellStyle name="Percent 2 9 3" xfId="3388" xr:uid="{00000000-0005-0000-0000-000053BF0000}"/>
    <cellStyle name="Percent 20" xfId="3389" xr:uid="{00000000-0005-0000-0000-000054BF0000}"/>
    <cellStyle name="Percent 200" xfId="40584" xr:uid="{00000000-0005-0000-0000-000055BF0000}"/>
    <cellStyle name="Percent 21" xfId="3390" xr:uid="{00000000-0005-0000-0000-000056BF0000}"/>
    <cellStyle name="Percent 22" xfId="3391" xr:uid="{00000000-0005-0000-0000-000057BF0000}"/>
    <cellStyle name="Percent 23" xfId="3392" xr:uid="{00000000-0005-0000-0000-000058BF0000}"/>
    <cellStyle name="Percent 24" xfId="3393" xr:uid="{00000000-0005-0000-0000-000059BF0000}"/>
    <cellStyle name="Percent 25" xfId="3394" xr:uid="{00000000-0005-0000-0000-00005ABF0000}"/>
    <cellStyle name="Percent 25 2" xfId="3395" xr:uid="{00000000-0005-0000-0000-00005BBF0000}"/>
    <cellStyle name="Percent 25 2 2" xfId="3396" xr:uid="{00000000-0005-0000-0000-00005CBF0000}"/>
    <cellStyle name="Percent 25 2 2 2" xfId="4407" xr:uid="{00000000-0005-0000-0000-00005DBF0000}"/>
    <cellStyle name="Percent 25 2 2 2 2" xfId="6030" xr:uid="{00000000-0005-0000-0000-00005EBF0000}"/>
    <cellStyle name="Percent 25 2 2 2 2 2" xfId="9116" xr:uid="{00000000-0005-0000-0000-00005FBF0000}"/>
    <cellStyle name="Percent 25 2 2 2 2 2 2" xfId="15308" xr:uid="{00000000-0005-0000-0000-000060BF0000}"/>
    <cellStyle name="Percent 25 2 2 2 2 2 2 2" xfId="34268" xr:uid="{00000000-0005-0000-0000-000061BF0000}"/>
    <cellStyle name="Percent 25 2 2 2 2 2 2 3" xfId="52732" xr:uid="{00000000-0005-0000-0000-000062BF0000}"/>
    <cellStyle name="Percent 25 2 2 2 2 2 3" xfId="21460" xr:uid="{00000000-0005-0000-0000-000063BF0000}"/>
    <cellStyle name="Percent 25 2 2 2 2 2 3 2" xfId="40420" xr:uid="{00000000-0005-0000-0000-000064BF0000}"/>
    <cellStyle name="Percent 25 2 2 2 2 2 3 3" xfId="58884" xr:uid="{00000000-0005-0000-0000-000065BF0000}"/>
    <cellStyle name="Percent 25 2 2 2 2 2 4" xfId="28115" xr:uid="{00000000-0005-0000-0000-000066BF0000}"/>
    <cellStyle name="Percent 25 2 2 2 2 2 5" xfId="46579" xr:uid="{00000000-0005-0000-0000-000067BF0000}"/>
    <cellStyle name="Percent 25 2 2 2 2 3" xfId="12242" xr:uid="{00000000-0005-0000-0000-000068BF0000}"/>
    <cellStyle name="Percent 25 2 2 2 2 3 2" xfId="31202" xr:uid="{00000000-0005-0000-0000-000069BF0000}"/>
    <cellStyle name="Percent 25 2 2 2 2 3 3" xfId="49666" xr:uid="{00000000-0005-0000-0000-00006ABF0000}"/>
    <cellStyle name="Percent 25 2 2 2 2 4" xfId="18394" xr:uid="{00000000-0005-0000-0000-00006BBF0000}"/>
    <cellStyle name="Percent 25 2 2 2 2 4 2" xfId="37354" xr:uid="{00000000-0005-0000-0000-00006CBF0000}"/>
    <cellStyle name="Percent 25 2 2 2 2 4 3" xfId="55818" xr:uid="{00000000-0005-0000-0000-00006DBF0000}"/>
    <cellStyle name="Percent 25 2 2 2 2 5" xfId="25049" xr:uid="{00000000-0005-0000-0000-00006EBF0000}"/>
    <cellStyle name="Percent 25 2 2 2 2 6" xfId="43513" xr:uid="{00000000-0005-0000-0000-00006FBF0000}"/>
    <cellStyle name="Percent 25 2 2 2 3" xfId="7581" xr:uid="{00000000-0005-0000-0000-000070BF0000}"/>
    <cellStyle name="Percent 25 2 2 2 3 2" xfId="13774" xr:uid="{00000000-0005-0000-0000-000071BF0000}"/>
    <cellStyle name="Percent 25 2 2 2 3 2 2" xfId="32734" xr:uid="{00000000-0005-0000-0000-000072BF0000}"/>
    <cellStyle name="Percent 25 2 2 2 3 2 3" xfId="51198" xr:uid="{00000000-0005-0000-0000-000073BF0000}"/>
    <cellStyle name="Percent 25 2 2 2 3 3" xfId="19926" xr:uid="{00000000-0005-0000-0000-000074BF0000}"/>
    <cellStyle name="Percent 25 2 2 2 3 3 2" xfId="38886" xr:uid="{00000000-0005-0000-0000-000075BF0000}"/>
    <cellStyle name="Percent 25 2 2 2 3 3 3" xfId="57350" xr:uid="{00000000-0005-0000-0000-000076BF0000}"/>
    <cellStyle name="Percent 25 2 2 2 3 4" xfId="26581" xr:uid="{00000000-0005-0000-0000-000077BF0000}"/>
    <cellStyle name="Percent 25 2 2 2 3 5" xfId="45045" xr:uid="{00000000-0005-0000-0000-000078BF0000}"/>
    <cellStyle name="Percent 25 2 2 2 4" xfId="10708" xr:uid="{00000000-0005-0000-0000-000079BF0000}"/>
    <cellStyle name="Percent 25 2 2 2 4 2" xfId="29668" xr:uid="{00000000-0005-0000-0000-00007ABF0000}"/>
    <cellStyle name="Percent 25 2 2 2 4 3" xfId="48132" xr:uid="{00000000-0005-0000-0000-00007BBF0000}"/>
    <cellStyle name="Percent 25 2 2 2 5" xfId="16860" xr:uid="{00000000-0005-0000-0000-00007CBF0000}"/>
    <cellStyle name="Percent 25 2 2 2 5 2" xfId="35820" xr:uid="{00000000-0005-0000-0000-00007DBF0000}"/>
    <cellStyle name="Percent 25 2 2 2 5 3" xfId="54284" xr:uid="{00000000-0005-0000-0000-00007EBF0000}"/>
    <cellStyle name="Percent 25 2 2 2 6" xfId="23515" xr:uid="{00000000-0005-0000-0000-00007FBF0000}"/>
    <cellStyle name="Percent 25 2 2 2 7" xfId="41979" xr:uid="{00000000-0005-0000-0000-000080BF0000}"/>
    <cellStyle name="Percent 25 2 2 3" xfId="5252" xr:uid="{00000000-0005-0000-0000-000081BF0000}"/>
    <cellStyle name="Percent 25 2 2 3 2" xfId="8347" xr:uid="{00000000-0005-0000-0000-000082BF0000}"/>
    <cellStyle name="Percent 25 2 2 3 2 2" xfId="14539" xr:uid="{00000000-0005-0000-0000-000083BF0000}"/>
    <cellStyle name="Percent 25 2 2 3 2 2 2" xfId="33499" xr:uid="{00000000-0005-0000-0000-000084BF0000}"/>
    <cellStyle name="Percent 25 2 2 3 2 2 3" xfId="51963" xr:uid="{00000000-0005-0000-0000-000085BF0000}"/>
    <cellStyle name="Percent 25 2 2 3 2 3" xfId="20691" xr:uid="{00000000-0005-0000-0000-000086BF0000}"/>
    <cellStyle name="Percent 25 2 2 3 2 3 2" xfId="39651" xr:uid="{00000000-0005-0000-0000-000087BF0000}"/>
    <cellStyle name="Percent 25 2 2 3 2 3 3" xfId="58115" xr:uid="{00000000-0005-0000-0000-000088BF0000}"/>
    <cellStyle name="Percent 25 2 2 3 2 4" xfId="27346" xr:uid="{00000000-0005-0000-0000-000089BF0000}"/>
    <cellStyle name="Percent 25 2 2 3 2 5" xfId="45810" xr:uid="{00000000-0005-0000-0000-00008ABF0000}"/>
    <cellStyle name="Percent 25 2 2 3 3" xfId="11473" xr:uid="{00000000-0005-0000-0000-00008BBF0000}"/>
    <cellStyle name="Percent 25 2 2 3 3 2" xfId="30433" xr:uid="{00000000-0005-0000-0000-00008CBF0000}"/>
    <cellStyle name="Percent 25 2 2 3 3 3" xfId="48897" xr:uid="{00000000-0005-0000-0000-00008DBF0000}"/>
    <cellStyle name="Percent 25 2 2 3 4" xfId="17625" xr:uid="{00000000-0005-0000-0000-00008EBF0000}"/>
    <cellStyle name="Percent 25 2 2 3 4 2" xfId="36585" xr:uid="{00000000-0005-0000-0000-00008FBF0000}"/>
    <cellStyle name="Percent 25 2 2 3 4 3" xfId="55049" xr:uid="{00000000-0005-0000-0000-000090BF0000}"/>
    <cellStyle name="Percent 25 2 2 3 5" xfId="24280" xr:uid="{00000000-0005-0000-0000-000091BF0000}"/>
    <cellStyle name="Percent 25 2 2 3 6" xfId="42744" xr:uid="{00000000-0005-0000-0000-000092BF0000}"/>
    <cellStyle name="Percent 25 2 2 4" xfId="6812" xr:uid="{00000000-0005-0000-0000-000093BF0000}"/>
    <cellStyle name="Percent 25 2 2 4 2" xfId="13005" xr:uid="{00000000-0005-0000-0000-000094BF0000}"/>
    <cellStyle name="Percent 25 2 2 4 2 2" xfId="31965" xr:uid="{00000000-0005-0000-0000-000095BF0000}"/>
    <cellStyle name="Percent 25 2 2 4 2 3" xfId="50429" xr:uid="{00000000-0005-0000-0000-000096BF0000}"/>
    <cellStyle name="Percent 25 2 2 4 3" xfId="19157" xr:uid="{00000000-0005-0000-0000-000097BF0000}"/>
    <cellStyle name="Percent 25 2 2 4 3 2" xfId="38117" xr:uid="{00000000-0005-0000-0000-000098BF0000}"/>
    <cellStyle name="Percent 25 2 2 4 3 3" xfId="56581" xr:uid="{00000000-0005-0000-0000-000099BF0000}"/>
    <cellStyle name="Percent 25 2 2 4 4" xfId="25812" xr:uid="{00000000-0005-0000-0000-00009ABF0000}"/>
    <cellStyle name="Percent 25 2 2 4 5" xfId="44276" xr:uid="{00000000-0005-0000-0000-00009BBF0000}"/>
    <cellStyle name="Percent 25 2 2 5" xfId="9939" xr:uid="{00000000-0005-0000-0000-00009CBF0000}"/>
    <cellStyle name="Percent 25 2 2 5 2" xfId="28899" xr:uid="{00000000-0005-0000-0000-00009DBF0000}"/>
    <cellStyle name="Percent 25 2 2 5 3" xfId="47363" xr:uid="{00000000-0005-0000-0000-00009EBF0000}"/>
    <cellStyle name="Percent 25 2 2 6" xfId="16091" xr:uid="{00000000-0005-0000-0000-00009FBF0000}"/>
    <cellStyle name="Percent 25 2 2 6 2" xfId="35051" xr:uid="{00000000-0005-0000-0000-0000A0BF0000}"/>
    <cellStyle name="Percent 25 2 2 6 3" xfId="53515" xr:uid="{00000000-0005-0000-0000-0000A1BF0000}"/>
    <cellStyle name="Percent 25 2 2 7" xfId="22746" xr:uid="{00000000-0005-0000-0000-0000A2BF0000}"/>
    <cellStyle name="Percent 25 2 2 8" xfId="41210" xr:uid="{00000000-0005-0000-0000-0000A3BF0000}"/>
    <cellStyle name="Percent 25 2 3" xfId="4406" xr:uid="{00000000-0005-0000-0000-0000A4BF0000}"/>
    <cellStyle name="Percent 25 2 3 2" xfId="6029" xr:uid="{00000000-0005-0000-0000-0000A5BF0000}"/>
    <cellStyle name="Percent 25 2 3 2 2" xfId="9115" xr:uid="{00000000-0005-0000-0000-0000A6BF0000}"/>
    <cellStyle name="Percent 25 2 3 2 2 2" xfId="15307" xr:uid="{00000000-0005-0000-0000-0000A7BF0000}"/>
    <cellStyle name="Percent 25 2 3 2 2 2 2" xfId="34267" xr:uid="{00000000-0005-0000-0000-0000A8BF0000}"/>
    <cellStyle name="Percent 25 2 3 2 2 2 3" xfId="52731" xr:uid="{00000000-0005-0000-0000-0000A9BF0000}"/>
    <cellStyle name="Percent 25 2 3 2 2 3" xfId="21459" xr:uid="{00000000-0005-0000-0000-0000AABF0000}"/>
    <cellStyle name="Percent 25 2 3 2 2 3 2" xfId="40419" xr:uid="{00000000-0005-0000-0000-0000ABBF0000}"/>
    <cellStyle name="Percent 25 2 3 2 2 3 3" xfId="58883" xr:uid="{00000000-0005-0000-0000-0000ACBF0000}"/>
    <cellStyle name="Percent 25 2 3 2 2 4" xfId="28114" xr:uid="{00000000-0005-0000-0000-0000ADBF0000}"/>
    <cellStyle name="Percent 25 2 3 2 2 5" xfId="46578" xr:uid="{00000000-0005-0000-0000-0000AEBF0000}"/>
    <cellStyle name="Percent 25 2 3 2 3" xfId="12241" xr:uid="{00000000-0005-0000-0000-0000AFBF0000}"/>
    <cellStyle name="Percent 25 2 3 2 3 2" xfId="31201" xr:uid="{00000000-0005-0000-0000-0000B0BF0000}"/>
    <cellStyle name="Percent 25 2 3 2 3 3" xfId="49665" xr:uid="{00000000-0005-0000-0000-0000B1BF0000}"/>
    <cellStyle name="Percent 25 2 3 2 4" xfId="18393" xr:uid="{00000000-0005-0000-0000-0000B2BF0000}"/>
    <cellStyle name="Percent 25 2 3 2 4 2" xfId="37353" xr:uid="{00000000-0005-0000-0000-0000B3BF0000}"/>
    <cellStyle name="Percent 25 2 3 2 4 3" xfId="55817" xr:uid="{00000000-0005-0000-0000-0000B4BF0000}"/>
    <cellStyle name="Percent 25 2 3 2 5" xfId="25048" xr:uid="{00000000-0005-0000-0000-0000B5BF0000}"/>
    <cellStyle name="Percent 25 2 3 2 6" xfId="43512" xr:uid="{00000000-0005-0000-0000-0000B6BF0000}"/>
    <cellStyle name="Percent 25 2 3 3" xfId="7580" xr:uid="{00000000-0005-0000-0000-0000B7BF0000}"/>
    <cellStyle name="Percent 25 2 3 3 2" xfId="13773" xr:uid="{00000000-0005-0000-0000-0000B8BF0000}"/>
    <cellStyle name="Percent 25 2 3 3 2 2" xfId="32733" xr:uid="{00000000-0005-0000-0000-0000B9BF0000}"/>
    <cellStyle name="Percent 25 2 3 3 2 3" xfId="51197" xr:uid="{00000000-0005-0000-0000-0000BABF0000}"/>
    <cellStyle name="Percent 25 2 3 3 3" xfId="19925" xr:uid="{00000000-0005-0000-0000-0000BBBF0000}"/>
    <cellStyle name="Percent 25 2 3 3 3 2" xfId="38885" xr:uid="{00000000-0005-0000-0000-0000BCBF0000}"/>
    <cellStyle name="Percent 25 2 3 3 3 3" xfId="57349" xr:uid="{00000000-0005-0000-0000-0000BDBF0000}"/>
    <cellStyle name="Percent 25 2 3 3 4" xfId="26580" xr:uid="{00000000-0005-0000-0000-0000BEBF0000}"/>
    <cellStyle name="Percent 25 2 3 3 5" xfId="45044" xr:uid="{00000000-0005-0000-0000-0000BFBF0000}"/>
    <cellStyle name="Percent 25 2 3 4" xfId="10707" xr:uid="{00000000-0005-0000-0000-0000C0BF0000}"/>
    <cellStyle name="Percent 25 2 3 4 2" xfId="29667" xr:uid="{00000000-0005-0000-0000-0000C1BF0000}"/>
    <cellStyle name="Percent 25 2 3 4 3" xfId="48131" xr:uid="{00000000-0005-0000-0000-0000C2BF0000}"/>
    <cellStyle name="Percent 25 2 3 5" xfId="16859" xr:uid="{00000000-0005-0000-0000-0000C3BF0000}"/>
    <cellStyle name="Percent 25 2 3 5 2" xfId="35819" xr:uid="{00000000-0005-0000-0000-0000C4BF0000}"/>
    <cellStyle name="Percent 25 2 3 5 3" xfId="54283" xr:uid="{00000000-0005-0000-0000-0000C5BF0000}"/>
    <cellStyle name="Percent 25 2 3 6" xfId="23514" xr:uid="{00000000-0005-0000-0000-0000C6BF0000}"/>
    <cellStyle name="Percent 25 2 3 7" xfId="41978" xr:uid="{00000000-0005-0000-0000-0000C7BF0000}"/>
    <cellStyle name="Percent 25 2 4" xfId="5251" xr:uid="{00000000-0005-0000-0000-0000C8BF0000}"/>
    <cellStyle name="Percent 25 2 4 2" xfId="8346" xr:uid="{00000000-0005-0000-0000-0000C9BF0000}"/>
    <cellStyle name="Percent 25 2 4 2 2" xfId="14538" xr:uid="{00000000-0005-0000-0000-0000CABF0000}"/>
    <cellStyle name="Percent 25 2 4 2 2 2" xfId="33498" xr:uid="{00000000-0005-0000-0000-0000CBBF0000}"/>
    <cellStyle name="Percent 25 2 4 2 2 3" xfId="51962" xr:uid="{00000000-0005-0000-0000-0000CCBF0000}"/>
    <cellStyle name="Percent 25 2 4 2 3" xfId="20690" xr:uid="{00000000-0005-0000-0000-0000CDBF0000}"/>
    <cellStyle name="Percent 25 2 4 2 3 2" xfId="39650" xr:uid="{00000000-0005-0000-0000-0000CEBF0000}"/>
    <cellStyle name="Percent 25 2 4 2 3 3" xfId="58114" xr:uid="{00000000-0005-0000-0000-0000CFBF0000}"/>
    <cellStyle name="Percent 25 2 4 2 4" xfId="27345" xr:uid="{00000000-0005-0000-0000-0000D0BF0000}"/>
    <cellStyle name="Percent 25 2 4 2 5" xfId="45809" xr:uid="{00000000-0005-0000-0000-0000D1BF0000}"/>
    <cellStyle name="Percent 25 2 4 3" xfId="11472" xr:uid="{00000000-0005-0000-0000-0000D2BF0000}"/>
    <cellStyle name="Percent 25 2 4 3 2" xfId="30432" xr:uid="{00000000-0005-0000-0000-0000D3BF0000}"/>
    <cellStyle name="Percent 25 2 4 3 3" xfId="48896" xr:uid="{00000000-0005-0000-0000-0000D4BF0000}"/>
    <cellStyle name="Percent 25 2 4 4" xfId="17624" xr:uid="{00000000-0005-0000-0000-0000D5BF0000}"/>
    <cellStyle name="Percent 25 2 4 4 2" xfId="36584" xr:uid="{00000000-0005-0000-0000-0000D6BF0000}"/>
    <cellStyle name="Percent 25 2 4 4 3" xfId="55048" xr:uid="{00000000-0005-0000-0000-0000D7BF0000}"/>
    <cellStyle name="Percent 25 2 4 5" xfId="24279" xr:uid="{00000000-0005-0000-0000-0000D8BF0000}"/>
    <cellStyle name="Percent 25 2 4 6" xfId="42743" xr:uid="{00000000-0005-0000-0000-0000D9BF0000}"/>
    <cellStyle name="Percent 25 2 5" xfId="6811" xr:uid="{00000000-0005-0000-0000-0000DABF0000}"/>
    <cellStyle name="Percent 25 2 5 2" xfId="13004" xr:uid="{00000000-0005-0000-0000-0000DBBF0000}"/>
    <cellStyle name="Percent 25 2 5 2 2" xfId="31964" xr:uid="{00000000-0005-0000-0000-0000DCBF0000}"/>
    <cellStyle name="Percent 25 2 5 2 3" xfId="50428" xr:uid="{00000000-0005-0000-0000-0000DDBF0000}"/>
    <cellStyle name="Percent 25 2 5 3" xfId="19156" xr:uid="{00000000-0005-0000-0000-0000DEBF0000}"/>
    <cellStyle name="Percent 25 2 5 3 2" xfId="38116" xr:uid="{00000000-0005-0000-0000-0000DFBF0000}"/>
    <cellStyle name="Percent 25 2 5 3 3" xfId="56580" xr:uid="{00000000-0005-0000-0000-0000E0BF0000}"/>
    <cellStyle name="Percent 25 2 5 4" xfId="25811" xr:uid="{00000000-0005-0000-0000-0000E1BF0000}"/>
    <cellStyle name="Percent 25 2 5 5" xfId="44275" xr:uid="{00000000-0005-0000-0000-0000E2BF0000}"/>
    <cellStyle name="Percent 25 2 6" xfId="9938" xr:uid="{00000000-0005-0000-0000-0000E3BF0000}"/>
    <cellStyle name="Percent 25 2 6 2" xfId="28898" xr:uid="{00000000-0005-0000-0000-0000E4BF0000}"/>
    <cellStyle name="Percent 25 2 6 3" xfId="47362" xr:uid="{00000000-0005-0000-0000-0000E5BF0000}"/>
    <cellStyle name="Percent 25 2 7" xfId="16090" xr:uid="{00000000-0005-0000-0000-0000E6BF0000}"/>
    <cellStyle name="Percent 25 2 7 2" xfId="35050" xr:uid="{00000000-0005-0000-0000-0000E7BF0000}"/>
    <cellStyle name="Percent 25 2 7 3" xfId="53514" xr:uid="{00000000-0005-0000-0000-0000E8BF0000}"/>
    <cellStyle name="Percent 25 2 8" xfId="22745" xr:uid="{00000000-0005-0000-0000-0000E9BF0000}"/>
    <cellStyle name="Percent 25 2 9" xfId="41209" xr:uid="{00000000-0005-0000-0000-0000EABF0000}"/>
    <cellStyle name="Percent 25 3" xfId="3397" xr:uid="{00000000-0005-0000-0000-0000EBBF0000}"/>
    <cellStyle name="Percent 25 3 2" xfId="3398" xr:uid="{00000000-0005-0000-0000-0000ECBF0000}"/>
    <cellStyle name="Percent 25 3 2 2" xfId="4409" xr:uid="{00000000-0005-0000-0000-0000EDBF0000}"/>
    <cellStyle name="Percent 25 3 2 2 2" xfId="6032" xr:uid="{00000000-0005-0000-0000-0000EEBF0000}"/>
    <cellStyle name="Percent 25 3 2 2 2 2" xfId="9118" xr:uid="{00000000-0005-0000-0000-0000EFBF0000}"/>
    <cellStyle name="Percent 25 3 2 2 2 2 2" xfId="15310" xr:uid="{00000000-0005-0000-0000-0000F0BF0000}"/>
    <cellStyle name="Percent 25 3 2 2 2 2 2 2" xfId="34270" xr:uid="{00000000-0005-0000-0000-0000F1BF0000}"/>
    <cellStyle name="Percent 25 3 2 2 2 2 2 3" xfId="52734" xr:uid="{00000000-0005-0000-0000-0000F2BF0000}"/>
    <cellStyle name="Percent 25 3 2 2 2 2 3" xfId="21462" xr:uid="{00000000-0005-0000-0000-0000F3BF0000}"/>
    <cellStyle name="Percent 25 3 2 2 2 2 3 2" xfId="40422" xr:uid="{00000000-0005-0000-0000-0000F4BF0000}"/>
    <cellStyle name="Percent 25 3 2 2 2 2 3 3" xfId="58886" xr:uid="{00000000-0005-0000-0000-0000F5BF0000}"/>
    <cellStyle name="Percent 25 3 2 2 2 2 4" xfId="28117" xr:uid="{00000000-0005-0000-0000-0000F6BF0000}"/>
    <cellStyle name="Percent 25 3 2 2 2 2 5" xfId="46581" xr:uid="{00000000-0005-0000-0000-0000F7BF0000}"/>
    <cellStyle name="Percent 25 3 2 2 2 3" xfId="12244" xr:uid="{00000000-0005-0000-0000-0000F8BF0000}"/>
    <cellStyle name="Percent 25 3 2 2 2 3 2" xfId="31204" xr:uid="{00000000-0005-0000-0000-0000F9BF0000}"/>
    <cellStyle name="Percent 25 3 2 2 2 3 3" xfId="49668" xr:uid="{00000000-0005-0000-0000-0000FABF0000}"/>
    <cellStyle name="Percent 25 3 2 2 2 4" xfId="18396" xr:uid="{00000000-0005-0000-0000-0000FBBF0000}"/>
    <cellStyle name="Percent 25 3 2 2 2 4 2" xfId="37356" xr:uid="{00000000-0005-0000-0000-0000FCBF0000}"/>
    <cellStyle name="Percent 25 3 2 2 2 4 3" xfId="55820" xr:uid="{00000000-0005-0000-0000-0000FDBF0000}"/>
    <cellStyle name="Percent 25 3 2 2 2 5" xfId="25051" xr:uid="{00000000-0005-0000-0000-0000FEBF0000}"/>
    <cellStyle name="Percent 25 3 2 2 2 6" xfId="43515" xr:uid="{00000000-0005-0000-0000-0000FFBF0000}"/>
    <cellStyle name="Percent 25 3 2 2 3" xfId="7583" xr:uid="{00000000-0005-0000-0000-000000C00000}"/>
    <cellStyle name="Percent 25 3 2 2 3 2" xfId="13776" xr:uid="{00000000-0005-0000-0000-000001C00000}"/>
    <cellStyle name="Percent 25 3 2 2 3 2 2" xfId="32736" xr:uid="{00000000-0005-0000-0000-000002C00000}"/>
    <cellStyle name="Percent 25 3 2 2 3 2 3" xfId="51200" xr:uid="{00000000-0005-0000-0000-000003C00000}"/>
    <cellStyle name="Percent 25 3 2 2 3 3" xfId="19928" xr:uid="{00000000-0005-0000-0000-000004C00000}"/>
    <cellStyle name="Percent 25 3 2 2 3 3 2" xfId="38888" xr:uid="{00000000-0005-0000-0000-000005C00000}"/>
    <cellStyle name="Percent 25 3 2 2 3 3 3" xfId="57352" xr:uid="{00000000-0005-0000-0000-000006C00000}"/>
    <cellStyle name="Percent 25 3 2 2 3 4" xfId="26583" xr:uid="{00000000-0005-0000-0000-000007C00000}"/>
    <cellStyle name="Percent 25 3 2 2 3 5" xfId="45047" xr:uid="{00000000-0005-0000-0000-000008C00000}"/>
    <cellStyle name="Percent 25 3 2 2 4" xfId="10710" xr:uid="{00000000-0005-0000-0000-000009C00000}"/>
    <cellStyle name="Percent 25 3 2 2 4 2" xfId="29670" xr:uid="{00000000-0005-0000-0000-00000AC00000}"/>
    <cellStyle name="Percent 25 3 2 2 4 3" xfId="48134" xr:uid="{00000000-0005-0000-0000-00000BC00000}"/>
    <cellStyle name="Percent 25 3 2 2 5" xfId="16862" xr:uid="{00000000-0005-0000-0000-00000CC00000}"/>
    <cellStyle name="Percent 25 3 2 2 5 2" xfId="35822" xr:uid="{00000000-0005-0000-0000-00000DC00000}"/>
    <cellStyle name="Percent 25 3 2 2 5 3" xfId="54286" xr:uid="{00000000-0005-0000-0000-00000EC00000}"/>
    <cellStyle name="Percent 25 3 2 2 6" xfId="23517" xr:uid="{00000000-0005-0000-0000-00000FC00000}"/>
    <cellStyle name="Percent 25 3 2 2 7" xfId="41981" xr:uid="{00000000-0005-0000-0000-000010C00000}"/>
    <cellStyle name="Percent 25 3 2 3" xfId="5254" xr:uid="{00000000-0005-0000-0000-000011C00000}"/>
    <cellStyle name="Percent 25 3 2 3 2" xfId="8349" xr:uid="{00000000-0005-0000-0000-000012C00000}"/>
    <cellStyle name="Percent 25 3 2 3 2 2" xfId="14541" xr:uid="{00000000-0005-0000-0000-000013C00000}"/>
    <cellStyle name="Percent 25 3 2 3 2 2 2" xfId="33501" xr:uid="{00000000-0005-0000-0000-000014C00000}"/>
    <cellStyle name="Percent 25 3 2 3 2 2 3" xfId="51965" xr:uid="{00000000-0005-0000-0000-000015C00000}"/>
    <cellStyle name="Percent 25 3 2 3 2 3" xfId="20693" xr:uid="{00000000-0005-0000-0000-000016C00000}"/>
    <cellStyle name="Percent 25 3 2 3 2 3 2" xfId="39653" xr:uid="{00000000-0005-0000-0000-000017C00000}"/>
    <cellStyle name="Percent 25 3 2 3 2 3 3" xfId="58117" xr:uid="{00000000-0005-0000-0000-000018C00000}"/>
    <cellStyle name="Percent 25 3 2 3 2 4" xfId="27348" xr:uid="{00000000-0005-0000-0000-000019C00000}"/>
    <cellStyle name="Percent 25 3 2 3 2 5" xfId="45812" xr:uid="{00000000-0005-0000-0000-00001AC00000}"/>
    <cellStyle name="Percent 25 3 2 3 3" xfId="11475" xr:uid="{00000000-0005-0000-0000-00001BC00000}"/>
    <cellStyle name="Percent 25 3 2 3 3 2" xfId="30435" xr:uid="{00000000-0005-0000-0000-00001CC00000}"/>
    <cellStyle name="Percent 25 3 2 3 3 3" xfId="48899" xr:uid="{00000000-0005-0000-0000-00001DC00000}"/>
    <cellStyle name="Percent 25 3 2 3 4" xfId="17627" xr:uid="{00000000-0005-0000-0000-00001EC00000}"/>
    <cellStyle name="Percent 25 3 2 3 4 2" xfId="36587" xr:uid="{00000000-0005-0000-0000-00001FC00000}"/>
    <cellStyle name="Percent 25 3 2 3 4 3" xfId="55051" xr:uid="{00000000-0005-0000-0000-000020C00000}"/>
    <cellStyle name="Percent 25 3 2 3 5" xfId="24282" xr:uid="{00000000-0005-0000-0000-000021C00000}"/>
    <cellStyle name="Percent 25 3 2 3 6" xfId="42746" xr:uid="{00000000-0005-0000-0000-000022C00000}"/>
    <cellStyle name="Percent 25 3 2 4" xfId="6814" xr:uid="{00000000-0005-0000-0000-000023C00000}"/>
    <cellStyle name="Percent 25 3 2 4 2" xfId="13007" xr:uid="{00000000-0005-0000-0000-000024C00000}"/>
    <cellStyle name="Percent 25 3 2 4 2 2" xfId="31967" xr:uid="{00000000-0005-0000-0000-000025C00000}"/>
    <cellStyle name="Percent 25 3 2 4 2 3" xfId="50431" xr:uid="{00000000-0005-0000-0000-000026C00000}"/>
    <cellStyle name="Percent 25 3 2 4 3" xfId="19159" xr:uid="{00000000-0005-0000-0000-000027C00000}"/>
    <cellStyle name="Percent 25 3 2 4 3 2" xfId="38119" xr:uid="{00000000-0005-0000-0000-000028C00000}"/>
    <cellStyle name="Percent 25 3 2 4 3 3" xfId="56583" xr:uid="{00000000-0005-0000-0000-000029C00000}"/>
    <cellStyle name="Percent 25 3 2 4 4" xfId="25814" xr:uid="{00000000-0005-0000-0000-00002AC00000}"/>
    <cellStyle name="Percent 25 3 2 4 5" xfId="44278" xr:uid="{00000000-0005-0000-0000-00002BC00000}"/>
    <cellStyle name="Percent 25 3 2 5" xfId="9941" xr:uid="{00000000-0005-0000-0000-00002CC00000}"/>
    <cellStyle name="Percent 25 3 2 5 2" xfId="28901" xr:uid="{00000000-0005-0000-0000-00002DC00000}"/>
    <cellStyle name="Percent 25 3 2 5 3" xfId="47365" xr:uid="{00000000-0005-0000-0000-00002EC00000}"/>
    <cellStyle name="Percent 25 3 2 6" xfId="16093" xr:uid="{00000000-0005-0000-0000-00002FC00000}"/>
    <cellStyle name="Percent 25 3 2 6 2" xfId="35053" xr:uid="{00000000-0005-0000-0000-000030C00000}"/>
    <cellStyle name="Percent 25 3 2 6 3" xfId="53517" xr:uid="{00000000-0005-0000-0000-000031C00000}"/>
    <cellStyle name="Percent 25 3 2 7" xfId="22748" xr:uid="{00000000-0005-0000-0000-000032C00000}"/>
    <cellStyle name="Percent 25 3 2 8" xfId="41212" xr:uid="{00000000-0005-0000-0000-000033C00000}"/>
    <cellStyle name="Percent 25 3 3" xfId="4408" xr:uid="{00000000-0005-0000-0000-000034C00000}"/>
    <cellStyle name="Percent 25 3 3 2" xfId="6031" xr:uid="{00000000-0005-0000-0000-000035C00000}"/>
    <cellStyle name="Percent 25 3 3 2 2" xfId="9117" xr:uid="{00000000-0005-0000-0000-000036C00000}"/>
    <cellStyle name="Percent 25 3 3 2 2 2" xfId="15309" xr:uid="{00000000-0005-0000-0000-000037C00000}"/>
    <cellStyle name="Percent 25 3 3 2 2 2 2" xfId="34269" xr:uid="{00000000-0005-0000-0000-000038C00000}"/>
    <cellStyle name="Percent 25 3 3 2 2 2 3" xfId="52733" xr:uid="{00000000-0005-0000-0000-000039C00000}"/>
    <cellStyle name="Percent 25 3 3 2 2 3" xfId="21461" xr:uid="{00000000-0005-0000-0000-00003AC00000}"/>
    <cellStyle name="Percent 25 3 3 2 2 3 2" xfId="40421" xr:uid="{00000000-0005-0000-0000-00003BC00000}"/>
    <cellStyle name="Percent 25 3 3 2 2 3 3" xfId="58885" xr:uid="{00000000-0005-0000-0000-00003CC00000}"/>
    <cellStyle name="Percent 25 3 3 2 2 4" xfId="28116" xr:uid="{00000000-0005-0000-0000-00003DC00000}"/>
    <cellStyle name="Percent 25 3 3 2 2 5" xfId="46580" xr:uid="{00000000-0005-0000-0000-00003EC00000}"/>
    <cellStyle name="Percent 25 3 3 2 3" xfId="12243" xr:uid="{00000000-0005-0000-0000-00003FC00000}"/>
    <cellStyle name="Percent 25 3 3 2 3 2" xfId="31203" xr:uid="{00000000-0005-0000-0000-000040C00000}"/>
    <cellStyle name="Percent 25 3 3 2 3 3" xfId="49667" xr:uid="{00000000-0005-0000-0000-000041C00000}"/>
    <cellStyle name="Percent 25 3 3 2 4" xfId="18395" xr:uid="{00000000-0005-0000-0000-000042C00000}"/>
    <cellStyle name="Percent 25 3 3 2 4 2" xfId="37355" xr:uid="{00000000-0005-0000-0000-000043C00000}"/>
    <cellStyle name="Percent 25 3 3 2 4 3" xfId="55819" xr:uid="{00000000-0005-0000-0000-000044C00000}"/>
    <cellStyle name="Percent 25 3 3 2 5" xfId="25050" xr:uid="{00000000-0005-0000-0000-000045C00000}"/>
    <cellStyle name="Percent 25 3 3 2 6" xfId="43514" xr:uid="{00000000-0005-0000-0000-000046C00000}"/>
    <cellStyle name="Percent 25 3 3 3" xfId="7582" xr:uid="{00000000-0005-0000-0000-000047C00000}"/>
    <cellStyle name="Percent 25 3 3 3 2" xfId="13775" xr:uid="{00000000-0005-0000-0000-000048C00000}"/>
    <cellStyle name="Percent 25 3 3 3 2 2" xfId="32735" xr:uid="{00000000-0005-0000-0000-000049C00000}"/>
    <cellStyle name="Percent 25 3 3 3 2 3" xfId="51199" xr:uid="{00000000-0005-0000-0000-00004AC00000}"/>
    <cellStyle name="Percent 25 3 3 3 3" xfId="19927" xr:uid="{00000000-0005-0000-0000-00004BC00000}"/>
    <cellStyle name="Percent 25 3 3 3 3 2" xfId="38887" xr:uid="{00000000-0005-0000-0000-00004CC00000}"/>
    <cellStyle name="Percent 25 3 3 3 3 3" xfId="57351" xr:uid="{00000000-0005-0000-0000-00004DC00000}"/>
    <cellStyle name="Percent 25 3 3 3 4" xfId="26582" xr:uid="{00000000-0005-0000-0000-00004EC00000}"/>
    <cellStyle name="Percent 25 3 3 3 5" xfId="45046" xr:uid="{00000000-0005-0000-0000-00004FC00000}"/>
    <cellStyle name="Percent 25 3 3 4" xfId="10709" xr:uid="{00000000-0005-0000-0000-000050C00000}"/>
    <cellStyle name="Percent 25 3 3 4 2" xfId="29669" xr:uid="{00000000-0005-0000-0000-000051C00000}"/>
    <cellStyle name="Percent 25 3 3 4 3" xfId="48133" xr:uid="{00000000-0005-0000-0000-000052C00000}"/>
    <cellStyle name="Percent 25 3 3 5" xfId="16861" xr:uid="{00000000-0005-0000-0000-000053C00000}"/>
    <cellStyle name="Percent 25 3 3 5 2" xfId="35821" xr:uid="{00000000-0005-0000-0000-000054C00000}"/>
    <cellStyle name="Percent 25 3 3 5 3" xfId="54285" xr:uid="{00000000-0005-0000-0000-000055C00000}"/>
    <cellStyle name="Percent 25 3 3 6" xfId="23516" xr:uid="{00000000-0005-0000-0000-000056C00000}"/>
    <cellStyle name="Percent 25 3 3 7" xfId="41980" xr:uid="{00000000-0005-0000-0000-000057C00000}"/>
    <cellStyle name="Percent 25 3 4" xfId="5253" xr:uid="{00000000-0005-0000-0000-000058C00000}"/>
    <cellStyle name="Percent 25 3 4 2" xfId="8348" xr:uid="{00000000-0005-0000-0000-000059C00000}"/>
    <cellStyle name="Percent 25 3 4 2 2" xfId="14540" xr:uid="{00000000-0005-0000-0000-00005AC00000}"/>
    <cellStyle name="Percent 25 3 4 2 2 2" xfId="33500" xr:uid="{00000000-0005-0000-0000-00005BC00000}"/>
    <cellStyle name="Percent 25 3 4 2 2 3" xfId="51964" xr:uid="{00000000-0005-0000-0000-00005CC00000}"/>
    <cellStyle name="Percent 25 3 4 2 3" xfId="20692" xr:uid="{00000000-0005-0000-0000-00005DC00000}"/>
    <cellStyle name="Percent 25 3 4 2 3 2" xfId="39652" xr:uid="{00000000-0005-0000-0000-00005EC00000}"/>
    <cellStyle name="Percent 25 3 4 2 3 3" xfId="58116" xr:uid="{00000000-0005-0000-0000-00005FC00000}"/>
    <cellStyle name="Percent 25 3 4 2 4" xfId="27347" xr:uid="{00000000-0005-0000-0000-000060C00000}"/>
    <cellStyle name="Percent 25 3 4 2 5" xfId="45811" xr:uid="{00000000-0005-0000-0000-000061C00000}"/>
    <cellStyle name="Percent 25 3 4 3" xfId="11474" xr:uid="{00000000-0005-0000-0000-000062C00000}"/>
    <cellStyle name="Percent 25 3 4 3 2" xfId="30434" xr:uid="{00000000-0005-0000-0000-000063C00000}"/>
    <cellStyle name="Percent 25 3 4 3 3" xfId="48898" xr:uid="{00000000-0005-0000-0000-000064C00000}"/>
    <cellStyle name="Percent 25 3 4 4" xfId="17626" xr:uid="{00000000-0005-0000-0000-000065C00000}"/>
    <cellStyle name="Percent 25 3 4 4 2" xfId="36586" xr:uid="{00000000-0005-0000-0000-000066C00000}"/>
    <cellStyle name="Percent 25 3 4 4 3" xfId="55050" xr:uid="{00000000-0005-0000-0000-000067C00000}"/>
    <cellStyle name="Percent 25 3 4 5" xfId="24281" xr:uid="{00000000-0005-0000-0000-000068C00000}"/>
    <cellStyle name="Percent 25 3 4 6" xfId="42745" xr:uid="{00000000-0005-0000-0000-000069C00000}"/>
    <cellStyle name="Percent 25 3 5" xfId="6813" xr:uid="{00000000-0005-0000-0000-00006AC00000}"/>
    <cellStyle name="Percent 25 3 5 2" xfId="13006" xr:uid="{00000000-0005-0000-0000-00006BC00000}"/>
    <cellStyle name="Percent 25 3 5 2 2" xfId="31966" xr:uid="{00000000-0005-0000-0000-00006CC00000}"/>
    <cellStyle name="Percent 25 3 5 2 3" xfId="50430" xr:uid="{00000000-0005-0000-0000-00006DC00000}"/>
    <cellStyle name="Percent 25 3 5 3" xfId="19158" xr:uid="{00000000-0005-0000-0000-00006EC00000}"/>
    <cellStyle name="Percent 25 3 5 3 2" xfId="38118" xr:uid="{00000000-0005-0000-0000-00006FC00000}"/>
    <cellStyle name="Percent 25 3 5 3 3" xfId="56582" xr:uid="{00000000-0005-0000-0000-000070C00000}"/>
    <cellStyle name="Percent 25 3 5 4" xfId="25813" xr:uid="{00000000-0005-0000-0000-000071C00000}"/>
    <cellStyle name="Percent 25 3 5 5" xfId="44277" xr:uid="{00000000-0005-0000-0000-000072C00000}"/>
    <cellStyle name="Percent 25 3 6" xfId="9940" xr:uid="{00000000-0005-0000-0000-000073C00000}"/>
    <cellStyle name="Percent 25 3 6 2" xfId="28900" xr:uid="{00000000-0005-0000-0000-000074C00000}"/>
    <cellStyle name="Percent 25 3 6 3" xfId="47364" xr:uid="{00000000-0005-0000-0000-000075C00000}"/>
    <cellStyle name="Percent 25 3 7" xfId="16092" xr:uid="{00000000-0005-0000-0000-000076C00000}"/>
    <cellStyle name="Percent 25 3 7 2" xfId="35052" xr:uid="{00000000-0005-0000-0000-000077C00000}"/>
    <cellStyle name="Percent 25 3 7 3" xfId="53516" xr:uid="{00000000-0005-0000-0000-000078C00000}"/>
    <cellStyle name="Percent 25 3 8" xfId="22747" xr:uid="{00000000-0005-0000-0000-000079C00000}"/>
    <cellStyle name="Percent 25 3 9" xfId="41211" xr:uid="{00000000-0005-0000-0000-00007AC00000}"/>
    <cellStyle name="Percent 25 4" xfId="3399" xr:uid="{00000000-0005-0000-0000-00007BC00000}"/>
    <cellStyle name="Percent 25 4 2" xfId="3400" xr:uid="{00000000-0005-0000-0000-00007CC00000}"/>
    <cellStyle name="Percent 25 4 2 2" xfId="4410" xr:uid="{00000000-0005-0000-0000-00007DC00000}"/>
    <cellStyle name="Percent 25 4 2 2 2" xfId="6033" xr:uid="{00000000-0005-0000-0000-00007EC00000}"/>
    <cellStyle name="Percent 25 4 2 2 2 2" xfId="9119" xr:uid="{00000000-0005-0000-0000-00007FC00000}"/>
    <cellStyle name="Percent 25 4 2 2 2 2 2" xfId="15311" xr:uid="{00000000-0005-0000-0000-000080C00000}"/>
    <cellStyle name="Percent 25 4 2 2 2 2 2 2" xfId="34271" xr:uid="{00000000-0005-0000-0000-000081C00000}"/>
    <cellStyle name="Percent 25 4 2 2 2 2 2 3" xfId="52735" xr:uid="{00000000-0005-0000-0000-000082C00000}"/>
    <cellStyle name="Percent 25 4 2 2 2 2 3" xfId="21463" xr:uid="{00000000-0005-0000-0000-000083C00000}"/>
    <cellStyle name="Percent 25 4 2 2 2 2 3 2" xfId="40423" xr:uid="{00000000-0005-0000-0000-000084C00000}"/>
    <cellStyle name="Percent 25 4 2 2 2 2 3 3" xfId="58887" xr:uid="{00000000-0005-0000-0000-000085C00000}"/>
    <cellStyle name="Percent 25 4 2 2 2 2 4" xfId="28118" xr:uid="{00000000-0005-0000-0000-000086C00000}"/>
    <cellStyle name="Percent 25 4 2 2 2 2 5" xfId="46582" xr:uid="{00000000-0005-0000-0000-000087C00000}"/>
    <cellStyle name="Percent 25 4 2 2 2 3" xfId="12245" xr:uid="{00000000-0005-0000-0000-000088C00000}"/>
    <cellStyle name="Percent 25 4 2 2 2 3 2" xfId="31205" xr:uid="{00000000-0005-0000-0000-000089C00000}"/>
    <cellStyle name="Percent 25 4 2 2 2 3 3" xfId="49669" xr:uid="{00000000-0005-0000-0000-00008AC00000}"/>
    <cellStyle name="Percent 25 4 2 2 2 4" xfId="18397" xr:uid="{00000000-0005-0000-0000-00008BC00000}"/>
    <cellStyle name="Percent 25 4 2 2 2 4 2" xfId="37357" xr:uid="{00000000-0005-0000-0000-00008CC00000}"/>
    <cellStyle name="Percent 25 4 2 2 2 4 3" xfId="55821" xr:uid="{00000000-0005-0000-0000-00008DC00000}"/>
    <cellStyle name="Percent 25 4 2 2 2 5" xfId="25052" xr:uid="{00000000-0005-0000-0000-00008EC00000}"/>
    <cellStyle name="Percent 25 4 2 2 2 6" xfId="43516" xr:uid="{00000000-0005-0000-0000-00008FC00000}"/>
    <cellStyle name="Percent 25 4 2 2 3" xfId="7584" xr:uid="{00000000-0005-0000-0000-000090C00000}"/>
    <cellStyle name="Percent 25 4 2 2 3 2" xfId="13777" xr:uid="{00000000-0005-0000-0000-000091C00000}"/>
    <cellStyle name="Percent 25 4 2 2 3 2 2" xfId="32737" xr:uid="{00000000-0005-0000-0000-000092C00000}"/>
    <cellStyle name="Percent 25 4 2 2 3 2 3" xfId="51201" xr:uid="{00000000-0005-0000-0000-000093C00000}"/>
    <cellStyle name="Percent 25 4 2 2 3 3" xfId="19929" xr:uid="{00000000-0005-0000-0000-000094C00000}"/>
    <cellStyle name="Percent 25 4 2 2 3 3 2" xfId="38889" xr:uid="{00000000-0005-0000-0000-000095C00000}"/>
    <cellStyle name="Percent 25 4 2 2 3 3 3" xfId="57353" xr:uid="{00000000-0005-0000-0000-000096C00000}"/>
    <cellStyle name="Percent 25 4 2 2 3 4" xfId="26584" xr:uid="{00000000-0005-0000-0000-000097C00000}"/>
    <cellStyle name="Percent 25 4 2 2 3 5" xfId="45048" xr:uid="{00000000-0005-0000-0000-000098C00000}"/>
    <cellStyle name="Percent 25 4 2 2 4" xfId="10711" xr:uid="{00000000-0005-0000-0000-000099C00000}"/>
    <cellStyle name="Percent 25 4 2 2 4 2" xfId="29671" xr:uid="{00000000-0005-0000-0000-00009AC00000}"/>
    <cellStyle name="Percent 25 4 2 2 4 3" xfId="48135" xr:uid="{00000000-0005-0000-0000-00009BC00000}"/>
    <cellStyle name="Percent 25 4 2 2 5" xfId="16863" xr:uid="{00000000-0005-0000-0000-00009CC00000}"/>
    <cellStyle name="Percent 25 4 2 2 5 2" xfId="35823" xr:uid="{00000000-0005-0000-0000-00009DC00000}"/>
    <cellStyle name="Percent 25 4 2 2 5 3" xfId="54287" xr:uid="{00000000-0005-0000-0000-00009EC00000}"/>
    <cellStyle name="Percent 25 4 2 2 6" xfId="23518" xr:uid="{00000000-0005-0000-0000-00009FC00000}"/>
    <cellStyle name="Percent 25 4 2 2 7" xfId="41982" xr:uid="{00000000-0005-0000-0000-0000A0C00000}"/>
    <cellStyle name="Percent 25 4 2 3" xfId="5255" xr:uid="{00000000-0005-0000-0000-0000A1C00000}"/>
    <cellStyle name="Percent 25 4 2 3 2" xfId="8350" xr:uid="{00000000-0005-0000-0000-0000A2C00000}"/>
    <cellStyle name="Percent 25 4 2 3 2 2" xfId="14542" xr:uid="{00000000-0005-0000-0000-0000A3C00000}"/>
    <cellStyle name="Percent 25 4 2 3 2 2 2" xfId="33502" xr:uid="{00000000-0005-0000-0000-0000A4C00000}"/>
    <cellStyle name="Percent 25 4 2 3 2 2 3" xfId="51966" xr:uid="{00000000-0005-0000-0000-0000A5C00000}"/>
    <cellStyle name="Percent 25 4 2 3 2 3" xfId="20694" xr:uid="{00000000-0005-0000-0000-0000A6C00000}"/>
    <cellStyle name="Percent 25 4 2 3 2 3 2" xfId="39654" xr:uid="{00000000-0005-0000-0000-0000A7C00000}"/>
    <cellStyle name="Percent 25 4 2 3 2 3 3" xfId="58118" xr:uid="{00000000-0005-0000-0000-0000A8C00000}"/>
    <cellStyle name="Percent 25 4 2 3 2 4" xfId="27349" xr:uid="{00000000-0005-0000-0000-0000A9C00000}"/>
    <cellStyle name="Percent 25 4 2 3 2 5" xfId="45813" xr:uid="{00000000-0005-0000-0000-0000AAC00000}"/>
    <cellStyle name="Percent 25 4 2 3 3" xfId="11476" xr:uid="{00000000-0005-0000-0000-0000ABC00000}"/>
    <cellStyle name="Percent 25 4 2 3 3 2" xfId="30436" xr:uid="{00000000-0005-0000-0000-0000ACC00000}"/>
    <cellStyle name="Percent 25 4 2 3 3 3" xfId="48900" xr:uid="{00000000-0005-0000-0000-0000ADC00000}"/>
    <cellStyle name="Percent 25 4 2 3 4" xfId="17628" xr:uid="{00000000-0005-0000-0000-0000AEC00000}"/>
    <cellStyle name="Percent 25 4 2 3 4 2" xfId="36588" xr:uid="{00000000-0005-0000-0000-0000AFC00000}"/>
    <cellStyle name="Percent 25 4 2 3 4 3" xfId="55052" xr:uid="{00000000-0005-0000-0000-0000B0C00000}"/>
    <cellStyle name="Percent 25 4 2 3 5" xfId="24283" xr:uid="{00000000-0005-0000-0000-0000B1C00000}"/>
    <cellStyle name="Percent 25 4 2 3 6" xfId="42747" xr:uid="{00000000-0005-0000-0000-0000B2C00000}"/>
    <cellStyle name="Percent 25 4 2 4" xfId="6815" xr:uid="{00000000-0005-0000-0000-0000B3C00000}"/>
    <cellStyle name="Percent 25 4 2 4 2" xfId="13008" xr:uid="{00000000-0005-0000-0000-0000B4C00000}"/>
    <cellStyle name="Percent 25 4 2 4 2 2" xfId="31968" xr:uid="{00000000-0005-0000-0000-0000B5C00000}"/>
    <cellStyle name="Percent 25 4 2 4 2 3" xfId="50432" xr:uid="{00000000-0005-0000-0000-0000B6C00000}"/>
    <cellStyle name="Percent 25 4 2 4 3" xfId="19160" xr:uid="{00000000-0005-0000-0000-0000B7C00000}"/>
    <cellStyle name="Percent 25 4 2 4 3 2" xfId="38120" xr:uid="{00000000-0005-0000-0000-0000B8C00000}"/>
    <cellStyle name="Percent 25 4 2 4 3 3" xfId="56584" xr:uid="{00000000-0005-0000-0000-0000B9C00000}"/>
    <cellStyle name="Percent 25 4 2 4 4" xfId="25815" xr:uid="{00000000-0005-0000-0000-0000BAC00000}"/>
    <cellStyle name="Percent 25 4 2 4 5" xfId="44279" xr:uid="{00000000-0005-0000-0000-0000BBC00000}"/>
    <cellStyle name="Percent 25 4 2 5" xfId="9942" xr:uid="{00000000-0005-0000-0000-0000BCC00000}"/>
    <cellStyle name="Percent 25 4 2 5 2" xfId="28902" xr:uid="{00000000-0005-0000-0000-0000BDC00000}"/>
    <cellStyle name="Percent 25 4 2 5 3" xfId="47366" xr:uid="{00000000-0005-0000-0000-0000BEC00000}"/>
    <cellStyle name="Percent 25 4 2 6" xfId="16094" xr:uid="{00000000-0005-0000-0000-0000BFC00000}"/>
    <cellStyle name="Percent 25 4 2 6 2" xfId="35054" xr:uid="{00000000-0005-0000-0000-0000C0C00000}"/>
    <cellStyle name="Percent 25 4 2 6 3" xfId="53518" xr:uid="{00000000-0005-0000-0000-0000C1C00000}"/>
    <cellStyle name="Percent 25 4 2 7" xfId="22749" xr:uid="{00000000-0005-0000-0000-0000C2C00000}"/>
    <cellStyle name="Percent 25 4 2 8" xfId="41213" xr:uid="{00000000-0005-0000-0000-0000C3C00000}"/>
    <cellStyle name="Percent 25 5" xfId="3401" xr:uid="{00000000-0005-0000-0000-0000C4C00000}"/>
    <cellStyle name="Percent 25 5 2" xfId="4411" xr:uid="{00000000-0005-0000-0000-0000C5C00000}"/>
    <cellStyle name="Percent 25 5 2 2" xfId="6034" xr:uid="{00000000-0005-0000-0000-0000C6C00000}"/>
    <cellStyle name="Percent 25 5 2 2 2" xfId="9120" xr:uid="{00000000-0005-0000-0000-0000C7C00000}"/>
    <cellStyle name="Percent 25 5 2 2 2 2" xfId="15312" xr:uid="{00000000-0005-0000-0000-0000C8C00000}"/>
    <cellStyle name="Percent 25 5 2 2 2 2 2" xfId="34272" xr:uid="{00000000-0005-0000-0000-0000C9C00000}"/>
    <cellStyle name="Percent 25 5 2 2 2 2 3" xfId="52736" xr:uid="{00000000-0005-0000-0000-0000CAC00000}"/>
    <cellStyle name="Percent 25 5 2 2 2 3" xfId="21464" xr:uid="{00000000-0005-0000-0000-0000CBC00000}"/>
    <cellStyle name="Percent 25 5 2 2 2 3 2" xfId="40424" xr:uid="{00000000-0005-0000-0000-0000CCC00000}"/>
    <cellStyle name="Percent 25 5 2 2 2 3 3" xfId="58888" xr:uid="{00000000-0005-0000-0000-0000CDC00000}"/>
    <cellStyle name="Percent 25 5 2 2 2 4" xfId="28119" xr:uid="{00000000-0005-0000-0000-0000CEC00000}"/>
    <cellStyle name="Percent 25 5 2 2 2 5" xfId="46583" xr:uid="{00000000-0005-0000-0000-0000CFC00000}"/>
    <cellStyle name="Percent 25 5 2 2 3" xfId="12246" xr:uid="{00000000-0005-0000-0000-0000D0C00000}"/>
    <cellStyle name="Percent 25 5 2 2 3 2" xfId="31206" xr:uid="{00000000-0005-0000-0000-0000D1C00000}"/>
    <cellStyle name="Percent 25 5 2 2 3 3" xfId="49670" xr:uid="{00000000-0005-0000-0000-0000D2C00000}"/>
    <cellStyle name="Percent 25 5 2 2 4" xfId="18398" xr:uid="{00000000-0005-0000-0000-0000D3C00000}"/>
    <cellStyle name="Percent 25 5 2 2 4 2" xfId="37358" xr:uid="{00000000-0005-0000-0000-0000D4C00000}"/>
    <cellStyle name="Percent 25 5 2 2 4 3" xfId="55822" xr:uid="{00000000-0005-0000-0000-0000D5C00000}"/>
    <cellStyle name="Percent 25 5 2 2 5" xfId="25053" xr:uid="{00000000-0005-0000-0000-0000D6C00000}"/>
    <cellStyle name="Percent 25 5 2 2 6" xfId="43517" xr:uid="{00000000-0005-0000-0000-0000D7C00000}"/>
    <cellStyle name="Percent 25 5 2 3" xfId="7585" xr:uid="{00000000-0005-0000-0000-0000D8C00000}"/>
    <cellStyle name="Percent 25 5 2 3 2" xfId="13778" xr:uid="{00000000-0005-0000-0000-0000D9C00000}"/>
    <cellStyle name="Percent 25 5 2 3 2 2" xfId="32738" xr:uid="{00000000-0005-0000-0000-0000DAC00000}"/>
    <cellStyle name="Percent 25 5 2 3 2 3" xfId="51202" xr:uid="{00000000-0005-0000-0000-0000DBC00000}"/>
    <cellStyle name="Percent 25 5 2 3 3" xfId="19930" xr:uid="{00000000-0005-0000-0000-0000DCC00000}"/>
    <cellStyle name="Percent 25 5 2 3 3 2" xfId="38890" xr:uid="{00000000-0005-0000-0000-0000DDC00000}"/>
    <cellStyle name="Percent 25 5 2 3 3 3" xfId="57354" xr:uid="{00000000-0005-0000-0000-0000DEC00000}"/>
    <cellStyle name="Percent 25 5 2 3 4" xfId="26585" xr:uid="{00000000-0005-0000-0000-0000DFC00000}"/>
    <cellStyle name="Percent 25 5 2 3 5" xfId="45049" xr:uid="{00000000-0005-0000-0000-0000E0C00000}"/>
    <cellStyle name="Percent 25 5 2 4" xfId="10712" xr:uid="{00000000-0005-0000-0000-0000E1C00000}"/>
    <cellStyle name="Percent 25 5 2 4 2" xfId="29672" xr:uid="{00000000-0005-0000-0000-0000E2C00000}"/>
    <cellStyle name="Percent 25 5 2 4 3" xfId="48136" xr:uid="{00000000-0005-0000-0000-0000E3C00000}"/>
    <cellStyle name="Percent 25 5 2 5" xfId="16864" xr:uid="{00000000-0005-0000-0000-0000E4C00000}"/>
    <cellStyle name="Percent 25 5 2 5 2" xfId="35824" xr:uid="{00000000-0005-0000-0000-0000E5C00000}"/>
    <cellStyle name="Percent 25 5 2 5 3" xfId="54288" xr:uid="{00000000-0005-0000-0000-0000E6C00000}"/>
    <cellStyle name="Percent 25 5 2 6" xfId="23519" xr:uid="{00000000-0005-0000-0000-0000E7C00000}"/>
    <cellStyle name="Percent 25 5 2 7" xfId="41983" xr:uid="{00000000-0005-0000-0000-0000E8C00000}"/>
    <cellStyle name="Percent 25 5 3" xfId="5256" xr:uid="{00000000-0005-0000-0000-0000E9C00000}"/>
    <cellStyle name="Percent 25 5 3 2" xfId="8351" xr:uid="{00000000-0005-0000-0000-0000EAC00000}"/>
    <cellStyle name="Percent 25 5 3 2 2" xfId="14543" xr:uid="{00000000-0005-0000-0000-0000EBC00000}"/>
    <cellStyle name="Percent 25 5 3 2 2 2" xfId="33503" xr:uid="{00000000-0005-0000-0000-0000ECC00000}"/>
    <cellStyle name="Percent 25 5 3 2 2 3" xfId="51967" xr:uid="{00000000-0005-0000-0000-0000EDC00000}"/>
    <cellStyle name="Percent 25 5 3 2 3" xfId="20695" xr:uid="{00000000-0005-0000-0000-0000EEC00000}"/>
    <cellStyle name="Percent 25 5 3 2 3 2" xfId="39655" xr:uid="{00000000-0005-0000-0000-0000EFC00000}"/>
    <cellStyle name="Percent 25 5 3 2 3 3" xfId="58119" xr:uid="{00000000-0005-0000-0000-0000F0C00000}"/>
    <cellStyle name="Percent 25 5 3 2 4" xfId="27350" xr:uid="{00000000-0005-0000-0000-0000F1C00000}"/>
    <cellStyle name="Percent 25 5 3 2 5" xfId="45814" xr:uid="{00000000-0005-0000-0000-0000F2C00000}"/>
    <cellStyle name="Percent 25 5 3 3" xfId="11477" xr:uid="{00000000-0005-0000-0000-0000F3C00000}"/>
    <cellStyle name="Percent 25 5 3 3 2" xfId="30437" xr:uid="{00000000-0005-0000-0000-0000F4C00000}"/>
    <cellStyle name="Percent 25 5 3 3 3" xfId="48901" xr:uid="{00000000-0005-0000-0000-0000F5C00000}"/>
    <cellStyle name="Percent 25 5 3 4" xfId="17629" xr:uid="{00000000-0005-0000-0000-0000F6C00000}"/>
    <cellStyle name="Percent 25 5 3 4 2" xfId="36589" xr:uid="{00000000-0005-0000-0000-0000F7C00000}"/>
    <cellStyle name="Percent 25 5 3 4 3" xfId="55053" xr:uid="{00000000-0005-0000-0000-0000F8C00000}"/>
    <cellStyle name="Percent 25 5 3 5" xfId="24284" xr:uid="{00000000-0005-0000-0000-0000F9C00000}"/>
    <cellStyle name="Percent 25 5 3 6" xfId="42748" xr:uid="{00000000-0005-0000-0000-0000FAC00000}"/>
    <cellStyle name="Percent 25 5 4" xfId="6816" xr:uid="{00000000-0005-0000-0000-0000FBC00000}"/>
    <cellStyle name="Percent 25 5 4 2" xfId="13009" xr:uid="{00000000-0005-0000-0000-0000FCC00000}"/>
    <cellStyle name="Percent 25 5 4 2 2" xfId="31969" xr:uid="{00000000-0005-0000-0000-0000FDC00000}"/>
    <cellStyle name="Percent 25 5 4 2 3" xfId="50433" xr:uid="{00000000-0005-0000-0000-0000FEC00000}"/>
    <cellStyle name="Percent 25 5 4 3" xfId="19161" xr:uid="{00000000-0005-0000-0000-0000FFC00000}"/>
    <cellStyle name="Percent 25 5 4 3 2" xfId="38121" xr:uid="{00000000-0005-0000-0000-000000C10000}"/>
    <cellStyle name="Percent 25 5 4 3 3" xfId="56585" xr:uid="{00000000-0005-0000-0000-000001C10000}"/>
    <cellStyle name="Percent 25 5 4 4" xfId="25816" xr:uid="{00000000-0005-0000-0000-000002C10000}"/>
    <cellStyle name="Percent 25 5 4 5" xfId="44280" xr:uid="{00000000-0005-0000-0000-000003C10000}"/>
    <cellStyle name="Percent 25 5 5" xfId="9943" xr:uid="{00000000-0005-0000-0000-000004C10000}"/>
    <cellStyle name="Percent 25 5 5 2" xfId="28903" xr:uid="{00000000-0005-0000-0000-000005C10000}"/>
    <cellStyle name="Percent 25 5 5 3" xfId="47367" xr:uid="{00000000-0005-0000-0000-000006C10000}"/>
    <cellStyle name="Percent 25 5 6" xfId="16095" xr:uid="{00000000-0005-0000-0000-000007C10000}"/>
    <cellStyle name="Percent 25 5 6 2" xfId="35055" xr:uid="{00000000-0005-0000-0000-000008C10000}"/>
    <cellStyle name="Percent 25 5 6 3" xfId="53519" xr:uid="{00000000-0005-0000-0000-000009C10000}"/>
    <cellStyle name="Percent 25 5 7" xfId="22750" xr:uid="{00000000-0005-0000-0000-00000AC10000}"/>
    <cellStyle name="Percent 25 5 8" xfId="41214" xr:uid="{00000000-0005-0000-0000-00000BC10000}"/>
    <cellStyle name="Percent 26" xfId="3402" xr:uid="{00000000-0005-0000-0000-00000CC10000}"/>
    <cellStyle name="Percent 26 2" xfId="3403" xr:uid="{00000000-0005-0000-0000-00000DC10000}"/>
    <cellStyle name="Percent 26 2 2" xfId="3404" xr:uid="{00000000-0005-0000-0000-00000EC10000}"/>
    <cellStyle name="Percent 26 2 2 2" xfId="4413" xr:uid="{00000000-0005-0000-0000-00000FC10000}"/>
    <cellStyle name="Percent 26 2 2 2 2" xfId="6036" xr:uid="{00000000-0005-0000-0000-000010C10000}"/>
    <cellStyle name="Percent 26 2 2 2 2 2" xfId="9122" xr:uid="{00000000-0005-0000-0000-000011C10000}"/>
    <cellStyle name="Percent 26 2 2 2 2 2 2" xfId="15314" xr:uid="{00000000-0005-0000-0000-000012C10000}"/>
    <cellStyle name="Percent 26 2 2 2 2 2 2 2" xfId="34274" xr:uid="{00000000-0005-0000-0000-000013C10000}"/>
    <cellStyle name="Percent 26 2 2 2 2 2 2 3" xfId="52738" xr:uid="{00000000-0005-0000-0000-000014C10000}"/>
    <cellStyle name="Percent 26 2 2 2 2 2 3" xfId="21466" xr:uid="{00000000-0005-0000-0000-000015C10000}"/>
    <cellStyle name="Percent 26 2 2 2 2 2 3 2" xfId="40426" xr:uid="{00000000-0005-0000-0000-000016C10000}"/>
    <cellStyle name="Percent 26 2 2 2 2 2 3 3" xfId="58890" xr:uid="{00000000-0005-0000-0000-000017C10000}"/>
    <cellStyle name="Percent 26 2 2 2 2 2 4" xfId="28121" xr:uid="{00000000-0005-0000-0000-000018C10000}"/>
    <cellStyle name="Percent 26 2 2 2 2 2 5" xfId="46585" xr:uid="{00000000-0005-0000-0000-000019C10000}"/>
    <cellStyle name="Percent 26 2 2 2 2 3" xfId="12248" xr:uid="{00000000-0005-0000-0000-00001AC10000}"/>
    <cellStyle name="Percent 26 2 2 2 2 3 2" xfId="31208" xr:uid="{00000000-0005-0000-0000-00001BC10000}"/>
    <cellStyle name="Percent 26 2 2 2 2 3 3" xfId="49672" xr:uid="{00000000-0005-0000-0000-00001CC10000}"/>
    <cellStyle name="Percent 26 2 2 2 2 4" xfId="18400" xr:uid="{00000000-0005-0000-0000-00001DC10000}"/>
    <cellStyle name="Percent 26 2 2 2 2 4 2" xfId="37360" xr:uid="{00000000-0005-0000-0000-00001EC10000}"/>
    <cellStyle name="Percent 26 2 2 2 2 4 3" xfId="55824" xr:uid="{00000000-0005-0000-0000-00001FC10000}"/>
    <cellStyle name="Percent 26 2 2 2 2 5" xfId="25055" xr:uid="{00000000-0005-0000-0000-000020C10000}"/>
    <cellStyle name="Percent 26 2 2 2 2 6" xfId="43519" xr:uid="{00000000-0005-0000-0000-000021C10000}"/>
    <cellStyle name="Percent 26 2 2 2 3" xfId="7587" xr:uid="{00000000-0005-0000-0000-000022C10000}"/>
    <cellStyle name="Percent 26 2 2 2 3 2" xfId="13780" xr:uid="{00000000-0005-0000-0000-000023C10000}"/>
    <cellStyle name="Percent 26 2 2 2 3 2 2" xfId="32740" xr:uid="{00000000-0005-0000-0000-000024C10000}"/>
    <cellStyle name="Percent 26 2 2 2 3 2 3" xfId="51204" xr:uid="{00000000-0005-0000-0000-000025C10000}"/>
    <cellStyle name="Percent 26 2 2 2 3 3" xfId="19932" xr:uid="{00000000-0005-0000-0000-000026C10000}"/>
    <cellStyle name="Percent 26 2 2 2 3 3 2" xfId="38892" xr:uid="{00000000-0005-0000-0000-000027C10000}"/>
    <cellStyle name="Percent 26 2 2 2 3 3 3" xfId="57356" xr:uid="{00000000-0005-0000-0000-000028C10000}"/>
    <cellStyle name="Percent 26 2 2 2 3 4" xfId="26587" xr:uid="{00000000-0005-0000-0000-000029C10000}"/>
    <cellStyle name="Percent 26 2 2 2 3 5" xfId="45051" xr:uid="{00000000-0005-0000-0000-00002AC10000}"/>
    <cellStyle name="Percent 26 2 2 2 4" xfId="10714" xr:uid="{00000000-0005-0000-0000-00002BC10000}"/>
    <cellStyle name="Percent 26 2 2 2 4 2" xfId="29674" xr:uid="{00000000-0005-0000-0000-00002CC10000}"/>
    <cellStyle name="Percent 26 2 2 2 4 3" xfId="48138" xr:uid="{00000000-0005-0000-0000-00002DC10000}"/>
    <cellStyle name="Percent 26 2 2 2 5" xfId="16866" xr:uid="{00000000-0005-0000-0000-00002EC10000}"/>
    <cellStyle name="Percent 26 2 2 2 5 2" xfId="35826" xr:uid="{00000000-0005-0000-0000-00002FC10000}"/>
    <cellStyle name="Percent 26 2 2 2 5 3" xfId="54290" xr:uid="{00000000-0005-0000-0000-000030C10000}"/>
    <cellStyle name="Percent 26 2 2 2 6" xfId="23521" xr:uid="{00000000-0005-0000-0000-000031C10000}"/>
    <cellStyle name="Percent 26 2 2 2 7" xfId="41985" xr:uid="{00000000-0005-0000-0000-000032C10000}"/>
    <cellStyle name="Percent 26 2 2 3" xfId="5258" xr:uid="{00000000-0005-0000-0000-000033C10000}"/>
    <cellStyle name="Percent 26 2 2 3 2" xfId="8353" xr:uid="{00000000-0005-0000-0000-000034C10000}"/>
    <cellStyle name="Percent 26 2 2 3 2 2" xfId="14545" xr:uid="{00000000-0005-0000-0000-000035C10000}"/>
    <cellStyle name="Percent 26 2 2 3 2 2 2" xfId="33505" xr:uid="{00000000-0005-0000-0000-000036C10000}"/>
    <cellStyle name="Percent 26 2 2 3 2 2 3" xfId="51969" xr:uid="{00000000-0005-0000-0000-000037C10000}"/>
    <cellStyle name="Percent 26 2 2 3 2 3" xfId="20697" xr:uid="{00000000-0005-0000-0000-000038C10000}"/>
    <cellStyle name="Percent 26 2 2 3 2 3 2" xfId="39657" xr:uid="{00000000-0005-0000-0000-000039C10000}"/>
    <cellStyle name="Percent 26 2 2 3 2 3 3" xfId="58121" xr:uid="{00000000-0005-0000-0000-00003AC10000}"/>
    <cellStyle name="Percent 26 2 2 3 2 4" xfId="27352" xr:uid="{00000000-0005-0000-0000-00003BC10000}"/>
    <cellStyle name="Percent 26 2 2 3 2 5" xfId="45816" xr:uid="{00000000-0005-0000-0000-00003CC10000}"/>
    <cellStyle name="Percent 26 2 2 3 3" xfId="11479" xr:uid="{00000000-0005-0000-0000-00003DC10000}"/>
    <cellStyle name="Percent 26 2 2 3 3 2" xfId="30439" xr:uid="{00000000-0005-0000-0000-00003EC10000}"/>
    <cellStyle name="Percent 26 2 2 3 3 3" xfId="48903" xr:uid="{00000000-0005-0000-0000-00003FC10000}"/>
    <cellStyle name="Percent 26 2 2 3 4" xfId="17631" xr:uid="{00000000-0005-0000-0000-000040C10000}"/>
    <cellStyle name="Percent 26 2 2 3 4 2" xfId="36591" xr:uid="{00000000-0005-0000-0000-000041C10000}"/>
    <cellStyle name="Percent 26 2 2 3 4 3" xfId="55055" xr:uid="{00000000-0005-0000-0000-000042C10000}"/>
    <cellStyle name="Percent 26 2 2 3 5" xfId="24286" xr:uid="{00000000-0005-0000-0000-000043C10000}"/>
    <cellStyle name="Percent 26 2 2 3 6" xfId="42750" xr:uid="{00000000-0005-0000-0000-000044C10000}"/>
    <cellStyle name="Percent 26 2 2 4" xfId="6818" xr:uid="{00000000-0005-0000-0000-000045C10000}"/>
    <cellStyle name="Percent 26 2 2 4 2" xfId="13011" xr:uid="{00000000-0005-0000-0000-000046C10000}"/>
    <cellStyle name="Percent 26 2 2 4 2 2" xfId="31971" xr:uid="{00000000-0005-0000-0000-000047C10000}"/>
    <cellStyle name="Percent 26 2 2 4 2 3" xfId="50435" xr:uid="{00000000-0005-0000-0000-000048C10000}"/>
    <cellStyle name="Percent 26 2 2 4 3" xfId="19163" xr:uid="{00000000-0005-0000-0000-000049C10000}"/>
    <cellStyle name="Percent 26 2 2 4 3 2" xfId="38123" xr:uid="{00000000-0005-0000-0000-00004AC10000}"/>
    <cellStyle name="Percent 26 2 2 4 3 3" xfId="56587" xr:uid="{00000000-0005-0000-0000-00004BC10000}"/>
    <cellStyle name="Percent 26 2 2 4 4" xfId="25818" xr:uid="{00000000-0005-0000-0000-00004CC10000}"/>
    <cellStyle name="Percent 26 2 2 4 5" xfId="44282" xr:uid="{00000000-0005-0000-0000-00004DC10000}"/>
    <cellStyle name="Percent 26 2 2 5" xfId="9945" xr:uid="{00000000-0005-0000-0000-00004EC10000}"/>
    <cellStyle name="Percent 26 2 2 5 2" xfId="28905" xr:uid="{00000000-0005-0000-0000-00004FC10000}"/>
    <cellStyle name="Percent 26 2 2 5 3" xfId="47369" xr:uid="{00000000-0005-0000-0000-000050C10000}"/>
    <cellStyle name="Percent 26 2 2 6" xfId="16097" xr:uid="{00000000-0005-0000-0000-000051C10000}"/>
    <cellStyle name="Percent 26 2 2 6 2" xfId="35057" xr:uid="{00000000-0005-0000-0000-000052C10000}"/>
    <cellStyle name="Percent 26 2 2 6 3" xfId="53521" xr:uid="{00000000-0005-0000-0000-000053C10000}"/>
    <cellStyle name="Percent 26 2 2 7" xfId="22752" xr:uid="{00000000-0005-0000-0000-000054C10000}"/>
    <cellStyle name="Percent 26 2 2 8" xfId="41216" xr:uid="{00000000-0005-0000-0000-000055C10000}"/>
    <cellStyle name="Percent 26 2 3" xfId="4412" xr:uid="{00000000-0005-0000-0000-000056C10000}"/>
    <cellStyle name="Percent 26 2 3 2" xfId="6035" xr:uid="{00000000-0005-0000-0000-000057C10000}"/>
    <cellStyle name="Percent 26 2 3 2 2" xfId="9121" xr:uid="{00000000-0005-0000-0000-000058C10000}"/>
    <cellStyle name="Percent 26 2 3 2 2 2" xfId="15313" xr:uid="{00000000-0005-0000-0000-000059C10000}"/>
    <cellStyle name="Percent 26 2 3 2 2 2 2" xfId="34273" xr:uid="{00000000-0005-0000-0000-00005AC10000}"/>
    <cellStyle name="Percent 26 2 3 2 2 2 3" xfId="52737" xr:uid="{00000000-0005-0000-0000-00005BC10000}"/>
    <cellStyle name="Percent 26 2 3 2 2 3" xfId="21465" xr:uid="{00000000-0005-0000-0000-00005CC10000}"/>
    <cellStyle name="Percent 26 2 3 2 2 3 2" xfId="40425" xr:uid="{00000000-0005-0000-0000-00005DC10000}"/>
    <cellStyle name="Percent 26 2 3 2 2 3 3" xfId="58889" xr:uid="{00000000-0005-0000-0000-00005EC10000}"/>
    <cellStyle name="Percent 26 2 3 2 2 4" xfId="28120" xr:uid="{00000000-0005-0000-0000-00005FC10000}"/>
    <cellStyle name="Percent 26 2 3 2 2 5" xfId="46584" xr:uid="{00000000-0005-0000-0000-000060C10000}"/>
    <cellStyle name="Percent 26 2 3 2 3" xfId="12247" xr:uid="{00000000-0005-0000-0000-000061C10000}"/>
    <cellStyle name="Percent 26 2 3 2 3 2" xfId="31207" xr:uid="{00000000-0005-0000-0000-000062C10000}"/>
    <cellStyle name="Percent 26 2 3 2 3 3" xfId="49671" xr:uid="{00000000-0005-0000-0000-000063C10000}"/>
    <cellStyle name="Percent 26 2 3 2 4" xfId="18399" xr:uid="{00000000-0005-0000-0000-000064C10000}"/>
    <cellStyle name="Percent 26 2 3 2 4 2" xfId="37359" xr:uid="{00000000-0005-0000-0000-000065C10000}"/>
    <cellStyle name="Percent 26 2 3 2 4 3" xfId="55823" xr:uid="{00000000-0005-0000-0000-000066C10000}"/>
    <cellStyle name="Percent 26 2 3 2 5" xfId="25054" xr:uid="{00000000-0005-0000-0000-000067C10000}"/>
    <cellStyle name="Percent 26 2 3 2 6" xfId="43518" xr:uid="{00000000-0005-0000-0000-000068C10000}"/>
    <cellStyle name="Percent 26 2 3 3" xfId="7586" xr:uid="{00000000-0005-0000-0000-000069C10000}"/>
    <cellStyle name="Percent 26 2 3 3 2" xfId="13779" xr:uid="{00000000-0005-0000-0000-00006AC10000}"/>
    <cellStyle name="Percent 26 2 3 3 2 2" xfId="32739" xr:uid="{00000000-0005-0000-0000-00006BC10000}"/>
    <cellStyle name="Percent 26 2 3 3 2 3" xfId="51203" xr:uid="{00000000-0005-0000-0000-00006CC10000}"/>
    <cellStyle name="Percent 26 2 3 3 3" xfId="19931" xr:uid="{00000000-0005-0000-0000-00006DC10000}"/>
    <cellStyle name="Percent 26 2 3 3 3 2" xfId="38891" xr:uid="{00000000-0005-0000-0000-00006EC10000}"/>
    <cellStyle name="Percent 26 2 3 3 3 3" xfId="57355" xr:uid="{00000000-0005-0000-0000-00006FC10000}"/>
    <cellStyle name="Percent 26 2 3 3 4" xfId="26586" xr:uid="{00000000-0005-0000-0000-000070C10000}"/>
    <cellStyle name="Percent 26 2 3 3 5" xfId="45050" xr:uid="{00000000-0005-0000-0000-000071C10000}"/>
    <cellStyle name="Percent 26 2 3 4" xfId="10713" xr:uid="{00000000-0005-0000-0000-000072C10000}"/>
    <cellStyle name="Percent 26 2 3 4 2" xfId="29673" xr:uid="{00000000-0005-0000-0000-000073C10000}"/>
    <cellStyle name="Percent 26 2 3 4 3" xfId="48137" xr:uid="{00000000-0005-0000-0000-000074C10000}"/>
    <cellStyle name="Percent 26 2 3 5" xfId="16865" xr:uid="{00000000-0005-0000-0000-000075C10000}"/>
    <cellStyle name="Percent 26 2 3 5 2" xfId="35825" xr:uid="{00000000-0005-0000-0000-000076C10000}"/>
    <cellStyle name="Percent 26 2 3 5 3" xfId="54289" xr:uid="{00000000-0005-0000-0000-000077C10000}"/>
    <cellStyle name="Percent 26 2 3 6" xfId="23520" xr:uid="{00000000-0005-0000-0000-000078C10000}"/>
    <cellStyle name="Percent 26 2 3 7" xfId="41984" xr:uid="{00000000-0005-0000-0000-000079C10000}"/>
    <cellStyle name="Percent 26 2 4" xfId="5257" xr:uid="{00000000-0005-0000-0000-00007AC10000}"/>
    <cellStyle name="Percent 26 2 4 2" xfId="8352" xr:uid="{00000000-0005-0000-0000-00007BC10000}"/>
    <cellStyle name="Percent 26 2 4 2 2" xfId="14544" xr:uid="{00000000-0005-0000-0000-00007CC10000}"/>
    <cellStyle name="Percent 26 2 4 2 2 2" xfId="33504" xr:uid="{00000000-0005-0000-0000-00007DC10000}"/>
    <cellStyle name="Percent 26 2 4 2 2 3" xfId="51968" xr:uid="{00000000-0005-0000-0000-00007EC10000}"/>
    <cellStyle name="Percent 26 2 4 2 3" xfId="20696" xr:uid="{00000000-0005-0000-0000-00007FC10000}"/>
    <cellStyle name="Percent 26 2 4 2 3 2" xfId="39656" xr:uid="{00000000-0005-0000-0000-000080C10000}"/>
    <cellStyle name="Percent 26 2 4 2 3 3" xfId="58120" xr:uid="{00000000-0005-0000-0000-000081C10000}"/>
    <cellStyle name="Percent 26 2 4 2 4" xfId="27351" xr:uid="{00000000-0005-0000-0000-000082C10000}"/>
    <cellStyle name="Percent 26 2 4 2 5" xfId="45815" xr:uid="{00000000-0005-0000-0000-000083C10000}"/>
    <cellStyle name="Percent 26 2 4 3" xfId="11478" xr:uid="{00000000-0005-0000-0000-000084C10000}"/>
    <cellStyle name="Percent 26 2 4 3 2" xfId="30438" xr:uid="{00000000-0005-0000-0000-000085C10000}"/>
    <cellStyle name="Percent 26 2 4 3 3" xfId="48902" xr:uid="{00000000-0005-0000-0000-000086C10000}"/>
    <cellStyle name="Percent 26 2 4 4" xfId="17630" xr:uid="{00000000-0005-0000-0000-000087C10000}"/>
    <cellStyle name="Percent 26 2 4 4 2" xfId="36590" xr:uid="{00000000-0005-0000-0000-000088C10000}"/>
    <cellStyle name="Percent 26 2 4 4 3" xfId="55054" xr:uid="{00000000-0005-0000-0000-000089C10000}"/>
    <cellStyle name="Percent 26 2 4 5" xfId="24285" xr:uid="{00000000-0005-0000-0000-00008AC10000}"/>
    <cellStyle name="Percent 26 2 4 6" xfId="42749" xr:uid="{00000000-0005-0000-0000-00008BC10000}"/>
    <cellStyle name="Percent 26 2 5" xfId="6817" xr:uid="{00000000-0005-0000-0000-00008CC10000}"/>
    <cellStyle name="Percent 26 2 5 2" xfId="13010" xr:uid="{00000000-0005-0000-0000-00008DC10000}"/>
    <cellStyle name="Percent 26 2 5 2 2" xfId="31970" xr:uid="{00000000-0005-0000-0000-00008EC10000}"/>
    <cellStyle name="Percent 26 2 5 2 3" xfId="50434" xr:uid="{00000000-0005-0000-0000-00008FC10000}"/>
    <cellStyle name="Percent 26 2 5 3" xfId="19162" xr:uid="{00000000-0005-0000-0000-000090C10000}"/>
    <cellStyle name="Percent 26 2 5 3 2" xfId="38122" xr:uid="{00000000-0005-0000-0000-000091C10000}"/>
    <cellStyle name="Percent 26 2 5 3 3" xfId="56586" xr:uid="{00000000-0005-0000-0000-000092C10000}"/>
    <cellStyle name="Percent 26 2 5 4" xfId="25817" xr:uid="{00000000-0005-0000-0000-000093C10000}"/>
    <cellStyle name="Percent 26 2 5 5" xfId="44281" xr:uid="{00000000-0005-0000-0000-000094C10000}"/>
    <cellStyle name="Percent 26 2 6" xfId="9944" xr:uid="{00000000-0005-0000-0000-000095C10000}"/>
    <cellStyle name="Percent 26 2 6 2" xfId="28904" xr:uid="{00000000-0005-0000-0000-000096C10000}"/>
    <cellStyle name="Percent 26 2 6 3" xfId="47368" xr:uid="{00000000-0005-0000-0000-000097C10000}"/>
    <cellStyle name="Percent 26 2 7" xfId="16096" xr:uid="{00000000-0005-0000-0000-000098C10000}"/>
    <cellStyle name="Percent 26 2 7 2" xfId="35056" xr:uid="{00000000-0005-0000-0000-000099C10000}"/>
    <cellStyle name="Percent 26 2 7 3" xfId="53520" xr:uid="{00000000-0005-0000-0000-00009AC10000}"/>
    <cellStyle name="Percent 26 2 8" xfId="22751" xr:uid="{00000000-0005-0000-0000-00009BC10000}"/>
    <cellStyle name="Percent 26 2 9" xfId="41215" xr:uid="{00000000-0005-0000-0000-00009CC10000}"/>
    <cellStyle name="Percent 26 3" xfId="3405" xr:uid="{00000000-0005-0000-0000-00009DC10000}"/>
    <cellStyle name="Percent 26 3 2" xfId="3406" xr:uid="{00000000-0005-0000-0000-00009EC10000}"/>
    <cellStyle name="Percent 26 3 2 2" xfId="4415" xr:uid="{00000000-0005-0000-0000-00009FC10000}"/>
    <cellStyle name="Percent 26 3 2 2 2" xfId="6038" xr:uid="{00000000-0005-0000-0000-0000A0C10000}"/>
    <cellStyle name="Percent 26 3 2 2 2 2" xfId="9124" xr:uid="{00000000-0005-0000-0000-0000A1C10000}"/>
    <cellStyle name="Percent 26 3 2 2 2 2 2" xfId="15316" xr:uid="{00000000-0005-0000-0000-0000A2C10000}"/>
    <cellStyle name="Percent 26 3 2 2 2 2 2 2" xfId="34276" xr:uid="{00000000-0005-0000-0000-0000A3C10000}"/>
    <cellStyle name="Percent 26 3 2 2 2 2 2 3" xfId="52740" xr:uid="{00000000-0005-0000-0000-0000A4C10000}"/>
    <cellStyle name="Percent 26 3 2 2 2 2 3" xfId="21468" xr:uid="{00000000-0005-0000-0000-0000A5C10000}"/>
    <cellStyle name="Percent 26 3 2 2 2 2 3 2" xfId="40428" xr:uid="{00000000-0005-0000-0000-0000A6C10000}"/>
    <cellStyle name="Percent 26 3 2 2 2 2 3 3" xfId="58892" xr:uid="{00000000-0005-0000-0000-0000A7C10000}"/>
    <cellStyle name="Percent 26 3 2 2 2 2 4" xfId="28123" xr:uid="{00000000-0005-0000-0000-0000A8C10000}"/>
    <cellStyle name="Percent 26 3 2 2 2 2 5" xfId="46587" xr:uid="{00000000-0005-0000-0000-0000A9C10000}"/>
    <cellStyle name="Percent 26 3 2 2 2 3" xfId="12250" xr:uid="{00000000-0005-0000-0000-0000AAC10000}"/>
    <cellStyle name="Percent 26 3 2 2 2 3 2" xfId="31210" xr:uid="{00000000-0005-0000-0000-0000ABC10000}"/>
    <cellStyle name="Percent 26 3 2 2 2 3 3" xfId="49674" xr:uid="{00000000-0005-0000-0000-0000ACC10000}"/>
    <cellStyle name="Percent 26 3 2 2 2 4" xfId="18402" xr:uid="{00000000-0005-0000-0000-0000ADC10000}"/>
    <cellStyle name="Percent 26 3 2 2 2 4 2" xfId="37362" xr:uid="{00000000-0005-0000-0000-0000AEC10000}"/>
    <cellStyle name="Percent 26 3 2 2 2 4 3" xfId="55826" xr:uid="{00000000-0005-0000-0000-0000AFC10000}"/>
    <cellStyle name="Percent 26 3 2 2 2 5" xfId="25057" xr:uid="{00000000-0005-0000-0000-0000B0C10000}"/>
    <cellStyle name="Percent 26 3 2 2 2 6" xfId="43521" xr:uid="{00000000-0005-0000-0000-0000B1C10000}"/>
    <cellStyle name="Percent 26 3 2 2 3" xfId="7589" xr:uid="{00000000-0005-0000-0000-0000B2C10000}"/>
    <cellStyle name="Percent 26 3 2 2 3 2" xfId="13782" xr:uid="{00000000-0005-0000-0000-0000B3C10000}"/>
    <cellStyle name="Percent 26 3 2 2 3 2 2" xfId="32742" xr:uid="{00000000-0005-0000-0000-0000B4C10000}"/>
    <cellStyle name="Percent 26 3 2 2 3 2 3" xfId="51206" xr:uid="{00000000-0005-0000-0000-0000B5C10000}"/>
    <cellStyle name="Percent 26 3 2 2 3 3" xfId="19934" xr:uid="{00000000-0005-0000-0000-0000B6C10000}"/>
    <cellStyle name="Percent 26 3 2 2 3 3 2" xfId="38894" xr:uid="{00000000-0005-0000-0000-0000B7C10000}"/>
    <cellStyle name="Percent 26 3 2 2 3 3 3" xfId="57358" xr:uid="{00000000-0005-0000-0000-0000B8C10000}"/>
    <cellStyle name="Percent 26 3 2 2 3 4" xfId="26589" xr:uid="{00000000-0005-0000-0000-0000B9C10000}"/>
    <cellStyle name="Percent 26 3 2 2 3 5" xfId="45053" xr:uid="{00000000-0005-0000-0000-0000BAC10000}"/>
    <cellStyle name="Percent 26 3 2 2 4" xfId="10716" xr:uid="{00000000-0005-0000-0000-0000BBC10000}"/>
    <cellStyle name="Percent 26 3 2 2 4 2" xfId="29676" xr:uid="{00000000-0005-0000-0000-0000BCC10000}"/>
    <cellStyle name="Percent 26 3 2 2 4 3" xfId="48140" xr:uid="{00000000-0005-0000-0000-0000BDC10000}"/>
    <cellStyle name="Percent 26 3 2 2 5" xfId="16868" xr:uid="{00000000-0005-0000-0000-0000BEC10000}"/>
    <cellStyle name="Percent 26 3 2 2 5 2" xfId="35828" xr:uid="{00000000-0005-0000-0000-0000BFC10000}"/>
    <cellStyle name="Percent 26 3 2 2 5 3" xfId="54292" xr:uid="{00000000-0005-0000-0000-0000C0C10000}"/>
    <cellStyle name="Percent 26 3 2 2 6" xfId="23523" xr:uid="{00000000-0005-0000-0000-0000C1C10000}"/>
    <cellStyle name="Percent 26 3 2 2 7" xfId="41987" xr:uid="{00000000-0005-0000-0000-0000C2C10000}"/>
    <cellStyle name="Percent 26 3 2 3" xfId="5260" xr:uid="{00000000-0005-0000-0000-0000C3C10000}"/>
    <cellStyle name="Percent 26 3 2 3 2" xfId="8355" xr:uid="{00000000-0005-0000-0000-0000C4C10000}"/>
    <cellStyle name="Percent 26 3 2 3 2 2" xfId="14547" xr:uid="{00000000-0005-0000-0000-0000C5C10000}"/>
    <cellStyle name="Percent 26 3 2 3 2 2 2" xfId="33507" xr:uid="{00000000-0005-0000-0000-0000C6C10000}"/>
    <cellStyle name="Percent 26 3 2 3 2 2 3" xfId="51971" xr:uid="{00000000-0005-0000-0000-0000C7C10000}"/>
    <cellStyle name="Percent 26 3 2 3 2 3" xfId="20699" xr:uid="{00000000-0005-0000-0000-0000C8C10000}"/>
    <cellStyle name="Percent 26 3 2 3 2 3 2" xfId="39659" xr:uid="{00000000-0005-0000-0000-0000C9C10000}"/>
    <cellStyle name="Percent 26 3 2 3 2 3 3" xfId="58123" xr:uid="{00000000-0005-0000-0000-0000CAC10000}"/>
    <cellStyle name="Percent 26 3 2 3 2 4" xfId="27354" xr:uid="{00000000-0005-0000-0000-0000CBC10000}"/>
    <cellStyle name="Percent 26 3 2 3 2 5" xfId="45818" xr:uid="{00000000-0005-0000-0000-0000CCC10000}"/>
    <cellStyle name="Percent 26 3 2 3 3" xfId="11481" xr:uid="{00000000-0005-0000-0000-0000CDC10000}"/>
    <cellStyle name="Percent 26 3 2 3 3 2" xfId="30441" xr:uid="{00000000-0005-0000-0000-0000CEC10000}"/>
    <cellStyle name="Percent 26 3 2 3 3 3" xfId="48905" xr:uid="{00000000-0005-0000-0000-0000CFC10000}"/>
    <cellStyle name="Percent 26 3 2 3 4" xfId="17633" xr:uid="{00000000-0005-0000-0000-0000D0C10000}"/>
    <cellStyle name="Percent 26 3 2 3 4 2" xfId="36593" xr:uid="{00000000-0005-0000-0000-0000D1C10000}"/>
    <cellStyle name="Percent 26 3 2 3 4 3" xfId="55057" xr:uid="{00000000-0005-0000-0000-0000D2C10000}"/>
    <cellStyle name="Percent 26 3 2 3 5" xfId="24288" xr:uid="{00000000-0005-0000-0000-0000D3C10000}"/>
    <cellStyle name="Percent 26 3 2 3 6" xfId="42752" xr:uid="{00000000-0005-0000-0000-0000D4C10000}"/>
    <cellStyle name="Percent 26 3 2 4" xfId="6820" xr:uid="{00000000-0005-0000-0000-0000D5C10000}"/>
    <cellStyle name="Percent 26 3 2 4 2" xfId="13013" xr:uid="{00000000-0005-0000-0000-0000D6C10000}"/>
    <cellStyle name="Percent 26 3 2 4 2 2" xfId="31973" xr:uid="{00000000-0005-0000-0000-0000D7C10000}"/>
    <cellStyle name="Percent 26 3 2 4 2 3" xfId="50437" xr:uid="{00000000-0005-0000-0000-0000D8C10000}"/>
    <cellStyle name="Percent 26 3 2 4 3" xfId="19165" xr:uid="{00000000-0005-0000-0000-0000D9C10000}"/>
    <cellStyle name="Percent 26 3 2 4 3 2" xfId="38125" xr:uid="{00000000-0005-0000-0000-0000DAC10000}"/>
    <cellStyle name="Percent 26 3 2 4 3 3" xfId="56589" xr:uid="{00000000-0005-0000-0000-0000DBC10000}"/>
    <cellStyle name="Percent 26 3 2 4 4" xfId="25820" xr:uid="{00000000-0005-0000-0000-0000DCC10000}"/>
    <cellStyle name="Percent 26 3 2 4 5" xfId="44284" xr:uid="{00000000-0005-0000-0000-0000DDC10000}"/>
    <cellStyle name="Percent 26 3 2 5" xfId="9947" xr:uid="{00000000-0005-0000-0000-0000DEC10000}"/>
    <cellStyle name="Percent 26 3 2 5 2" xfId="28907" xr:uid="{00000000-0005-0000-0000-0000DFC10000}"/>
    <cellStyle name="Percent 26 3 2 5 3" xfId="47371" xr:uid="{00000000-0005-0000-0000-0000E0C10000}"/>
    <cellStyle name="Percent 26 3 2 6" xfId="16099" xr:uid="{00000000-0005-0000-0000-0000E1C10000}"/>
    <cellStyle name="Percent 26 3 2 6 2" xfId="35059" xr:uid="{00000000-0005-0000-0000-0000E2C10000}"/>
    <cellStyle name="Percent 26 3 2 6 3" xfId="53523" xr:uid="{00000000-0005-0000-0000-0000E3C10000}"/>
    <cellStyle name="Percent 26 3 2 7" xfId="22754" xr:uid="{00000000-0005-0000-0000-0000E4C10000}"/>
    <cellStyle name="Percent 26 3 2 8" xfId="41218" xr:uid="{00000000-0005-0000-0000-0000E5C10000}"/>
    <cellStyle name="Percent 26 3 3" xfId="4414" xr:uid="{00000000-0005-0000-0000-0000E6C10000}"/>
    <cellStyle name="Percent 26 3 3 2" xfId="6037" xr:uid="{00000000-0005-0000-0000-0000E7C10000}"/>
    <cellStyle name="Percent 26 3 3 2 2" xfId="9123" xr:uid="{00000000-0005-0000-0000-0000E8C10000}"/>
    <cellStyle name="Percent 26 3 3 2 2 2" xfId="15315" xr:uid="{00000000-0005-0000-0000-0000E9C10000}"/>
    <cellStyle name="Percent 26 3 3 2 2 2 2" xfId="34275" xr:uid="{00000000-0005-0000-0000-0000EAC10000}"/>
    <cellStyle name="Percent 26 3 3 2 2 2 3" xfId="52739" xr:uid="{00000000-0005-0000-0000-0000EBC10000}"/>
    <cellStyle name="Percent 26 3 3 2 2 3" xfId="21467" xr:uid="{00000000-0005-0000-0000-0000ECC10000}"/>
    <cellStyle name="Percent 26 3 3 2 2 3 2" xfId="40427" xr:uid="{00000000-0005-0000-0000-0000EDC10000}"/>
    <cellStyle name="Percent 26 3 3 2 2 3 3" xfId="58891" xr:uid="{00000000-0005-0000-0000-0000EEC10000}"/>
    <cellStyle name="Percent 26 3 3 2 2 4" xfId="28122" xr:uid="{00000000-0005-0000-0000-0000EFC10000}"/>
    <cellStyle name="Percent 26 3 3 2 2 5" xfId="46586" xr:uid="{00000000-0005-0000-0000-0000F0C10000}"/>
    <cellStyle name="Percent 26 3 3 2 3" xfId="12249" xr:uid="{00000000-0005-0000-0000-0000F1C10000}"/>
    <cellStyle name="Percent 26 3 3 2 3 2" xfId="31209" xr:uid="{00000000-0005-0000-0000-0000F2C10000}"/>
    <cellStyle name="Percent 26 3 3 2 3 3" xfId="49673" xr:uid="{00000000-0005-0000-0000-0000F3C10000}"/>
    <cellStyle name="Percent 26 3 3 2 4" xfId="18401" xr:uid="{00000000-0005-0000-0000-0000F4C10000}"/>
    <cellStyle name="Percent 26 3 3 2 4 2" xfId="37361" xr:uid="{00000000-0005-0000-0000-0000F5C10000}"/>
    <cellStyle name="Percent 26 3 3 2 4 3" xfId="55825" xr:uid="{00000000-0005-0000-0000-0000F6C10000}"/>
    <cellStyle name="Percent 26 3 3 2 5" xfId="25056" xr:uid="{00000000-0005-0000-0000-0000F7C10000}"/>
    <cellStyle name="Percent 26 3 3 2 6" xfId="43520" xr:uid="{00000000-0005-0000-0000-0000F8C10000}"/>
    <cellStyle name="Percent 26 3 3 3" xfId="7588" xr:uid="{00000000-0005-0000-0000-0000F9C10000}"/>
    <cellStyle name="Percent 26 3 3 3 2" xfId="13781" xr:uid="{00000000-0005-0000-0000-0000FAC10000}"/>
    <cellStyle name="Percent 26 3 3 3 2 2" xfId="32741" xr:uid="{00000000-0005-0000-0000-0000FBC10000}"/>
    <cellStyle name="Percent 26 3 3 3 2 3" xfId="51205" xr:uid="{00000000-0005-0000-0000-0000FCC10000}"/>
    <cellStyle name="Percent 26 3 3 3 3" xfId="19933" xr:uid="{00000000-0005-0000-0000-0000FDC10000}"/>
    <cellStyle name="Percent 26 3 3 3 3 2" xfId="38893" xr:uid="{00000000-0005-0000-0000-0000FEC10000}"/>
    <cellStyle name="Percent 26 3 3 3 3 3" xfId="57357" xr:uid="{00000000-0005-0000-0000-0000FFC10000}"/>
    <cellStyle name="Percent 26 3 3 3 4" xfId="26588" xr:uid="{00000000-0005-0000-0000-000000C20000}"/>
    <cellStyle name="Percent 26 3 3 3 5" xfId="45052" xr:uid="{00000000-0005-0000-0000-000001C20000}"/>
    <cellStyle name="Percent 26 3 3 4" xfId="10715" xr:uid="{00000000-0005-0000-0000-000002C20000}"/>
    <cellStyle name="Percent 26 3 3 4 2" xfId="29675" xr:uid="{00000000-0005-0000-0000-000003C20000}"/>
    <cellStyle name="Percent 26 3 3 4 3" xfId="48139" xr:uid="{00000000-0005-0000-0000-000004C20000}"/>
    <cellStyle name="Percent 26 3 3 5" xfId="16867" xr:uid="{00000000-0005-0000-0000-000005C20000}"/>
    <cellStyle name="Percent 26 3 3 5 2" xfId="35827" xr:uid="{00000000-0005-0000-0000-000006C20000}"/>
    <cellStyle name="Percent 26 3 3 5 3" xfId="54291" xr:uid="{00000000-0005-0000-0000-000007C20000}"/>
    <cellStyle name="Percent 26 3 3 6" xfId="23522" xr:uid="{00000000-0005-0000-0000-000008C20000}"/>
    <cellStyle name="Percent 26 3 3 7" xfId="41986" xr:uid="{00000000-0005-0000-0000-000009C20000}"/>
    <cellStyle name="Percent 26 3 4" xfId="5259" xr:uid="{00000000-0005-0000-0000-00000AC20000}"/>
    <cellStyle name="Percent 26 3 4 2" xfId="8354" xr:uid="{00000000-0005-0000-0000-00000BC20000}"/>
    <cellStyle name="Percent 26 3 4 2 2" xfId="14546" xr:uid="{00000000-0005-0000-0000-00000CC20000}"/>
    <cellStyle name="Percent 26 3 4 2 2 2" xfId="33506" xr:uid="{00000000-0005-0000-0000-00000DC20000}"/>
    <cellStyle name="Percent 26 3 4 2 2 3" xfId="51970" xr:uid="{00000000-0005-0000-0000-00000EC20000}"/>
    <cellStyle name="Percent 26 3 4 2 3" xfId="20698" xr:uid="{00000000-0005-0000-0000-00000FC20000}"/>
    <cellStyle name="Percent 26 3 4 2 3 2" xfId="39658" xr:uid="{00000000-0005-0000-0000-000010C20000}"/>
    <cellStyle name="Percent 26 3 4 2 3 3" xfId="58122" xr:uid="{00000000-0005-0000-0000-000011C20000}"/>
    <cellStyle name="Percent 26 3 4 2 4" xfId="27353" xr:uid="{00000000-0005-0000-0000-000012C20000}"/>
    <cellStyle name="Percent 26 3 4 2 5" xfId="45817" xr:uid="{00000000-0005-0000-0000-000013C20000}"/>
    <cellStyle name="Percent 26 3 4 3" xfId="11480" xr:uid="{00000000-0005-0000-0000-000014C20000}"/>
    <cellStyle name="Percent 26 3 4 3 2" xfId="30440" xr:uid="{00000000-0005-0000-0000-000015C20000}"/>
    <cellStyle name="Percent 26 3 4 3 3" xfId="48904" xr:uid="{00000000-0005-0000-0000-000016C20000}"/>
    <cellStyle name="Percent 26 3 4 4" xfId="17632" xr:uid="{00000000-0005-0000-0000-000017C20000}"/>
    <cellStyle name="Percent 26 3 4 4 2" xfId="36592" xr:uid="{00000000-0005-0000-0000-000018C20000}"/>
    <cellStyle name="Percent 26 3 4 4 3" xfId="55056" xr:uid="{00000000-0005-0000-0000-000019C20000}"/>
    <cellStyle name="Percent 26 3 4 5" xfId="24287" xr:uid="{00000000-0005-0000-0000-00001AC20000}"/>
    <cellStyle name="Percent 26 3 4 6" xfId="42751" xr:uid="{00000000-0005-0000-0000-00001BC20000}"/>
    <cellStyle name="Percent 26 3 5" xfId="6819" xr:uid="{00000000-0005-0000-0000-00001CC20000}"/>
    <cellStyle name="Percent 26 3 5 2" xfId="13012" xr:uid="{00000000-0005-0000-0000-00001DC20000}"/>
    <cellStyle name="Percent 26 3 5 2 2" xfId="31972" xr:uid="{00000000-0005-0000-0000-00001EC20000}"/>
    <cellStyle name="Percent 26 3 5 2 3" xfId="50436" xr:uid="{00000000-0005-0000-0000-00001FC20000}"/>
    <cellStyle name="Percent 26 3 5 3" xfId="19164" xr:uid="{00000000-0005-0000-0000-000020C20000}"/>
    <cellStyle name="Percent 26 3 5 3 2" xfId="38124" xr:uid="{00000000-0005-0000-0000-000021C20000}"/>
    <cellStyle name="Percent 26 3 5 3 3" xfId="56588" xr:uid="{00000000-0005-0000-0000-000022C20000}"/>
    <cellStyle name="Percent 26 3 5 4" xfId="25819" xr:uid="{00000000-0005-0000-0000-000023C20000}"/>
    <cellStyle name="Percent 26 3 5 5" xfId="44283" xr:uid="{00000000-0005-0000-0000-000024C20000}"/>
    <cellStyle name="Percent 26 3 6" xfId="9946" xr:uid="{00000000-0005-0000-0000-000025C20000}"/>
    <cellStyle name="Percent 26 3 6 2" xfId="28906" xr:uid="{00000000-0005-0000-0000-000026C20000}"/>
    <cellStyle name="Percent 26 3 6 3" xfId="47370" xr:uid="{00000000-0005-0000-0000-000027C20000}"/>
    <cellStyle name="Percent 26 3 7" xfId="16098" xr:uid="{00000000-0005-0000-0000-000028C20000}"/>
    <cellStyle name="Percent 26 3 7 2" xfId="35058" xr:uid="{00000000-0005-0000-0000-000029C20000}"/>
    <cellStyle name="Percent 26 3 7 3" xfId="53522" xr:uid="{00000000-0005-0000-0000-00002AC20000}"/>
    <cellStyle name="Percent 26 3 8" xfId="22753" xr:uid="{00000000-0005-0000-0000-00002BC20000}"/>
    <cellStyle name="Percent 26 3 9" xfId="41217" xr:uid="{00000000-0005-0000-0000-00002CC20000}"/>
    <cellStyle name="Percent 26 4" xfId="3407" xr:uid="{00000000-0005-0000-0000-00002DC20000}"/>
    <cellStyle name="Percent 26 4 2" xfId="3408" xr:uid="{00000000-0005-0000-0000-00002EC20000}"/>
    <cellStyle name="Percent 26 4 2 2" xfId="4416" xr:uid="{00000000-0005-0000-0000-00002FC20000}"/>
    <cellStyle name="Percent 26 4 2 2 2" xfId="6039" xr:uid="{00000000-0005-0000-0000-000030C20000}"/>
    <cellStyle name="Percent 26 4 2 2 2 2" xfId="9125" xr:uid="{00000000-0005-0000-0000-000031C20000}"/>
    <cellStyle name="Percent 26 4 2 2 2 2 2" xfId="15317" xr:uid="{00000000-0005-0000-0000-000032C20000}"/>
    <cellStyle name="Percent 26 4 2 2 2 2 2 2" xfId="34277" xr:uid="{00000000-0005-0000-0000-000033C20000}"/>
    <cellStyle name="Percent 26 4 2 2 2 2 2 3" xfId="52741" xr:uid="{00000000-0005-0000-0000-000034C20000}"/>
    <cellStyle name="Percent 26 4 2 2 2 2 3" xfId="21469" xr:uid="{00000000-0005-0000-0000-000035C20000}"/>
    <cellStyle name="Percent 26 4 2 2 2 2 3 2" xfId="40429" xr:uid="{00000000-0005-0000-0000-000036C20000}"/>
    <cellStyle name="Percent 26 4 2 2 2 2 3 3" xfId="58893" xr:uid="{00000000-0005-0000-0000-000037C20000}"/>
    <cellStyle name="Percent 26 4 2 2 2 2 4" xfId="28124" xr:uid="{00000000-0005-0000-0000-000038C20000}"/>
    <cellStyle name="Percent 26 4 2 2 2 2 5" xfId="46588" xr:uid="{00000000-0005-0000-0000-000039C20000}"/>
    <cellStyle name="Percent 26 4 2 2 2 3" xfId="12251" xr:uid="{00000000-0005-0000-0000-00003AC20000}"/>
    <cellStyle name="Percent 26 4 2 2 2 3 2" xfId="31211" xr:uid="{00000000-0005-0000-0000-00003BC20000}"/>
    <cellStyle name="Percent 26 4 2 2 2 3 3" xfId="49675" xr:uid="{00000000-0005-0000-0000-00003CC20000}"/>
    <cellStyle name="Percent 26 4 2 2 2 4" xfId="18403" xr:uid="{00000000-0005-0000-0000-00003DC20000}"/>
    <cellStyle name="Percent 26 4 2 2 2 4 2" xfId="37363" xr:uid="{00000000-0005-0000-0000-00003EC20000}"/>
    <cellStyle name="Percent 26 4 2 2 2 4 3" xfId="55827" xr:uid="{00000000-0005-0000-0000-00003FC20000}"/>
    <cellStyle name="Percent 26 4 2 2 2 5" xfId="25058" xr:uid="{00000000-0005-0000-0000-000040C20000}"/>
    <cellStyle name="Percent 26 4 2 2 2 6" xfId="43522" xr:uid="{00000000-0005-0000-0000-000041C20000}"/>
    <cellStyle name="Percent 26 4 2 2 3" xfId="7590" xr:uid="{00000000-0005-0000-0000-000042C20000}"/>
    <cellStyle name="Percent 26 4 2 2 3 2" xfId="13783" xr:uid="{00000000-0005-0000-0000-000043C20000}"/>
    <cellStyle name="Percent 26 4 2 2 3 2 2" xfId="32743" xr:uid="{00000000-0005-0000-0000-000044C20000}"/>
    <cellStyle name="Percent 26 4 2 2 3 2 3" xfId="51207" xr:uid="{00000000-0005-0000-0000-000045C20000}"/>
    <cellStyle name="Percent 26 4 2 2 3 3" xfId="19935" xr:uid="{00000000-0005-0000-0000-000046C20000}"/>
    <cellStyle name="Percent 26 4 2 2 3 3 2" xfId="38895" xr:uid="{00000000-0005-0000-0000-000047C20000}"/>
    <cellStyle name="Percent 26 4 2 2 3 3 3" xfId="57359" xr:uid="{00000000-0005-0000-0000-000048C20000}"/>
    <cellStyle name="Percent 26 4 2 2 3 4" xfId="26590" xr:uid="{00000000-0005-0000-0000-000049C20000}"/>
    <cellStyle name="Percent 26 4 2 2 3 5" xfId="45054" xr:uid="{00000000-0005-0000-0000-00004AC20000}"/>
    <cellStyle name="Percent 26 4 2 2 4" xfId="10717" xr:uid="{00000000-0005-0000-0000-00004BC20000}"/>
    <cellStyle name="Percent 26 4 2 2 4 2" xfId="29677" xr:uid="{00000000-0005-0000-0000-00004CC20000}"/>
    <cellStyle name="Percent 26 4 2 2 4 3" xfId="48141" xr:uid="{00000000-0005-0000-0000-00004DC20000}"/>
    <cellStyle name="Percent 26 4 2 2 5" xfId="16869" xr:uid="{00000000-0005-0000-0000-00004EC20000}"/>
    <cellStyle name="Percent 26 4 2 2 5 2" xfId="35829" xr:uid="{00000000-0005-0000-0000-00004FC20000}"/>
    <cellStyle name="Percent 26 4 2 2 5 3" xfId="54293" xr:uid="{00000000-0005-0000-0000-000050C20000}"/>
    <cellStyle name="Percent 26 4 2 2 6" xfId="23524" xr:uid="{00000000-0005-0000-0000-000051C20000}"/>
    <cellStyle name="Percent 26 4 2 2 7" xfId="41988" xr:uid="{00000000-0005-0000-0000-000052C20000}"/>
    <cellStyle name="Percent 26 4 2 3" xfId="5261" xr:uid="{00000000-0005-0000-0000-000053C20000}"/>
    <cellStyle name="Percent 26 4 2 3 2" xfId="8356" xr:uid="{00000000-0005-0000-0000-000054C20000}"/>
    <cellStyle name="Percent 26 4 2 3 2 2" xfId="14548" xr:uid="{00000000-0005-0000-0000-000055C20000}"/>
    <cellStyle name="Percent 26 4 2 3 2 2 2" xfId="33508" xr:uid="{00000000-0005-0000-0000-000056C20000}"/>
    <cellStyle name="Percent 26 4 2 3 2 2 3" xfId="51972" xr:uid="{00000000-0005-0000-0000-000057C20000}"/>
    <cellStyle name="Percent 26 4 2 3 2 3" xfId="20700" xr:uid="{00000000-0005-0000-0000-000058C20000}"/>
    <cellStyle name="Percent 26 4 2 3 2 3 2" xfId="39660" xr:uid="{00000000-0005-0000-0000-000059C20000}"/>
    <cellStyle name="Percent 26 4 2 3 2 3 3" xfId="58124" xr:uid="{00000000-0005-0000-0000-00005AC20000}"/>
    <cellStyle name="Percent 26 4 2 3 2 4" xfId="27355" xr:uid="{00000000-0005-0000-0000-00005BC20000}"/>
    <cellStyle name="Percent 26 4 2 3 2 5" xfId="45819" xr:uid="{00000000-0005-0000-0000-00005CC20000}"/>
    <cellStyle name="Percent 26 4 2 3 3" xfId="11482" xr:uid="{00000000-0005-0000-0000-00005DC20000}"/>
    <cellStyle name="Percent 26 4 2 3 3 2" xfId="30442" xr:uid="{00000000-0005-0000-0000-00005EC20000}"/>
    <cellStyle name="Percent 26 4 2 3 3 3" xfId="48906" xr:uid="{00000000-0005-0000-0000-00005FC20000}"/>
    <cellStyle name="Percent 26 4 2 3 4" xfId="17634" xr:uid="{00000000-0005-0000-0000-000060C20000}"/>
    <cellStyle name="Percent 26 4 2 3 4 2" xfId="36594" xr:uid="{00000000-0005-0000-0000-000061C20000}"/>
    <cellStyle name="Percent 26 4 2 3 4 3" xfId="55058" xr:uid="{00000000-0005-0000-0000-000062C20000}"/>
    <cellStyle name="Percent 26 4 2 3 5" xfId="24289" xr:uid="{00000000-0005-0000-0000-000063C20000}"/>
    <cellStyle name="Percent 26 4 2 3 6" xfId="42753" xr:uid="{00000000-0005-0000-0000-000064C20000}"/>
    <cellStyle name="Percent 26 4 2 4" xfId="6821" xr:uid="{00000000-0005-0000-0000-000065C20000}"/>
    <cellStyle name="Percent 26 4 2 4 2" xfId="13014" xr:uid="{00000000-0005-0000-0000-000066C20000}"/>
    <cellStyle name="Percent 26 4 2 4 2 2" xfId="31974" xr:uid="{00000000-0005-0000-0000-000067C20000}"/>
    <cellStyle name="Percent 26 4 2 4 2 3" xfId="50438" xr:uid="{00000000-0005-0000-0000-000068C20000}"/>
    <cellStyle name="Percent 26 4 2 4 3" xfId="19166" xr:uid="{00000000-0005-0000-0000-000069C20000}"/>
    <cellStyle name="Percent 26 4 2 4 3 2" xfId="38126" xr:uid="{00000000-0005-0000-0000-00006AC20000}"/>
    <cellStyle name="Percent 26 4 2 4 3 3" xfId="56590" xr:uid="{00000000-0005-0000-0000-00006BC20000}"/>
    <cellStyle name="Percent 26 4 2 4 4" xfId="25821" xr:uid="{00000000-0005-0000-0000-00006CC20000}"/>
    <cellStyle name="Percent 26 4 2 4 5" xfId="44285" xr:uid="{00000000-0005-0000-0000-00006DC20000}"/>
    <cellStyle name="Percent 26 4 2 5" xfId="9948" xr:uid="{00000000-0005-0000-0000-00006EC20000}"/>
    <cellStyle name="Percent 26 4 2 5 2" xfId="28908" xr:uid="{00000000-0005-0000-0000-00006FC20000}"/>
    <cellStyle name="Percent 26 4 2 5 3" xfId="47372" xr:uid="{00000000-0005-0000-0000-000070C20000}"/>
    <cellStyle name="Percent 26 4 2 6" xfId="16100" xr:uid="{00000000-0005-0000-0000-000071C20000}"/>
    <cellStyle name="Percent 26 4 2 6 2" xfId="35060" xr:uid="{00000000-0005-0000-0000-000072C20000}"/>
    <cellStyle name="Percent 26 4 2 6 3" xfId="53524" xr:uid="{00000000-0005-0000-0000-000073C20000}"/>
    <cellStyle name="Percent 26 4 2 7" xfId="22755" xr:uid="{00000000-0005-0000-0000-000074C20000}"/>
    <cellStyle name="Percent 26 4 2 8" xfId="41219" xr:uid="{00000000-0005-0000-0000-000075C20000}"/>
    <cellStyle name="Percent 26 5" xfId="3409" xr:uid="{00000000-0005-0000-0000-000076C20000}"/>
    <cellStyle name="Percent 26 5 2" xfId="4417" xr:uid="{00000000-0005-0000-0000-000077C20000}"/>
    <cellStyle name="Percent 26 5 2 2" xfId="6040" xr:uid="{00000000-0005-0000-0000-000078C20000}"/>
    <cellStyle name="Percent 26 5 2 2 2" xfId="9126" xr:uid="{00000000-0005-0000-0000-000079C20000}"/>
    <cellStyle name="Percent 26 5 2 2 2 2" xfId="15318" xr:uid="{00000000-0005-0000-0000-00007AC20000}"/>
    <cellStyle name="Percent 26 5 2 2 2 2 2" xfId="34278" xr:uid="{00000000-0005-0000-0000-00007BC20000}"/>
    <cellStyle name="Percent 26 5 2 2 2 2 3" xfId="52742" xr:uid="{00000000-0005-0000-0000-00007CC20000}"/>
    <cellStyle name="Percent 26 5 2 2 2 3" xfId="21470" xr:uid="{00000000-0005-0000-0000-00007DC20000}"/>
    <cellStyle name="Percent 26 5 2 2 2 3 2" xfId="40430" xr:uid="{00000000-0005-0000-0000-00007EC20000}"/>
    <cellStyle name="Percent 26 5 2 2 2 3 3" xfId="58894" xr:uid="{00000000-0005-0000-0000-00007FC20000}"/>
    <cellStyle name="Percent 26 5 2 2 2 4" xfId="28125" xr:uid="{00000000-0005-0000-0000-000080C20000}"/>
    <cellStyle name="Percent 26 5 2 2 2 5" xfId="46589" xr:uid="{00000000-0005-0000-0000-000081C20000}"/>
    <cellStyle name="Percent 26 5 2 2 3" xfId="12252" xr:uid="{00000000-0005-0000-0000-000082C20000}"/>
    <cellStyle name="Percent 26 5 2 2 3 2" xfId="31212" xr:uid="{00000000-0005-0000-0000-000083C20000}"/>
    <cellStyle name="Percent 26 5 2 2 3 3" xfId="49676" xr:uid="{00000000-0005-0000-0000-000084C20000}"/>
    <cellStyle name="Percent 26 5 2 2 4" xfId="18404" xr:uid="{00000000-0005-0000-0000-000085C20000}"/>
    <cellStyle name="Percent 26 5 2 2 4 2" xfId="37364" xr:uid="{00000000-0005-0000-0000-000086C20000}"/>
    <cellStyle name="Percent 26 5 2 2 4 3" xfId="55828" xr:uid="{00000000-0005-0000-0000-000087C20000}"/>
    <cellStyle name="Percent 26 5 2 2 5" xfId="25059" xr:uid="{00000000-0005-0000-0000-000088C20000}"/>
    <cellStyle name="Percent 26 5 2 2 6" xfId="43523" xr:uid="{00000000-0005-0000-0000-000089C20000}"/>
    <cellStyle name="Percent 26 5 2 3" xfId="7591" xr:uid="{00000000-0005-0000-0000-00008AC20000}"/>
    <cellStyle name="Percent 26 5 2 3 2" xfId="13784" xr:uid="{00000000-0005-0000-0000-00008BC20000}"/>
    <cellStyle name="Percent 26 5 2 3 2 2" xfId="32744" xr:uid="{00000000-0005-0000-0000-00008CC20000}"/>
    <cellStyle name="Percent 26 5 2 3 2 3" xfId="51208" xr:uid="{00000000-0005-0000-0000-00008DC20000}"/>
    <cellStyle name="Percent 26 5 2 3 3" xfId="19936" xr:uid="{00000000-0005-0000-0000-00008EC20000}"/>
    <cellStyle name="Percent 26 5 2 3 3 2" xfId="38896" xr:uid="{00000000-0005-0000-0000-00008FC20000}"/>
    <cellStyle name="Percent 26 5 2 3 3 3" xfId="57360" xr:uid="{00000000-0005-0000-0000-000090C20000}"/>
    <cellStyle name="Percent 26 5 2 3 4" xfId="26591" xr:uid="{00000000-0005-0000-0000-000091C20000}"/>
    <cellStyle name="Percent 26 5 2 3 5" xfId="45055" xr:uid="{00000000-0005-0000-0000-000092C20000}"/>
    <cellStyle name="Percent 26 5 2 4" xfId="10718" xr:uid="{00000000-0005-0000-0000-000093C20000}"/>
    <cellStyle name="Percent 26 5 2 4 2" xfId="29678" xr:uid="{00000000-0005-0000-0000-000094C20000}"/>
    <cellStyle name="Percent 26 5 2 4 3" xfId="48142" xr:uid="{00000000-0005-0000-0000-000095C20000}"/>
    <cellStyle name="Percent 26 5 2 5" xfId="16870" xr:uid="{00000000-0005-0000-0000-000096C20000}"/>
    <cellStyle name="Percent 26 5 2 5 2" xfId="35830" xr:uid="{00000000-0005-0000-0000-000097C20000}"/>
    <cellStyle name="Percent 26 5 2 5 3" xfId="54294" xr:uid="{00000000-0005-0000-0000-000098C20000}"/>
    <cellStyle name="Percent 26 5 2 6" xfId="23525" xr:uid="{00000000-0005-0000-0000-000099C20000}"/>
    <cellStyle name="Percent 26 5 2 7" xfId="41989" xr:uid="{00000000-0005-0000-0000-00009AC20000}"/>
    <cellStyle name="Percent 26 5 3" xfId="5262" xr:uid="{00000000-0005-0000-0000-00009BC20000}"/>
    <cellStyle name="Percent 26 5 3 2" xfId="8357" xr:uid="{00000000-0005-0000-0000-00009CC20000}"/>
    <cellStyle name="Percent 26 5 3 2 2" xfId="14549" xr:uid="{00000000-0005-0000-0000-00009DC20000}"/>
    <cellStyle name="Percent 26 5 3 2 2 2" xfId="33509" xr:uid="{00000000-0005-0000-0000-00009EC20000}"/>
    <cellStyle name="Percent 26 5 3 2 2 3" xfId="51973" xr:uid="{00000000-0005-0000-0000-00009FC20000}"/>
    <cellStyle name="Percent 26 5 3 2 3" xfId="20701" xr:uid="{00000000-0005-0000-0000-0000A0C20000}"/>
    <cellStyle name="Percent 26 5 3 2 3 2" xfId="39661" xr:uid="{00000000-0005-0000-0000-0000A1C20000}"/>
    <cellStyle name="Percent 26 5 3 2 3 3" xfId="58125" xr:uid="{00000000-0005-0000-0000-0000A2C20000}"/>
    <cellStyle name="Percent 26 5 3 2 4" xfId="27356" xr:uid="{00000000-0005-0000-0000-0000A3C20000}"/>
    <cellStyle name="Percent 26 5 3 2 5" xfId="45820" xr:uid="{00000000-0005-0000-0000-0000A4C20000}"/>
    <cellStyle name="Percent 26 5 3 3" xfId="11483" xr:uid="{00000000-0005-0000-0000-0000A5C20000}"/>
    <cellStyle name="Percent 26 5 3 3 2" xfId="30443" xr:uid="{00000000-0005-0000-0000-0000A6C20000}"/>
    <cellStyle name="Percent 26 5 3 3 3" xfId="48907" xr:uid="{00000000-0005-0000-0000-0000A7C20000}"/>
    <cellStyle name="Percent 26 5 3 4" xfId="17635" xr:uid="{00000000-0005-0000-0000-0000A8C20000}"/>
    <cellStyle name="Percent 26 5 3 4 2" xfId="36595" xr:uid="{00000000-0005-0000-0000-0000A9C20000}"/>
    <cellStyle name="Percent 26 5 3 4 3" xfId="55059" xr:uid="{00000000-0005-0000-0000-0000AAC20000}"/>
    <cellStyle name="Percent 26 5 3 5" xfId="24290" xr:uid="{00000000-0005-0000-0000-0000ABC20000}"/>
    <cellStyle name="Percent 26 5 3 6" xfId="42754" xr:uid="{00000000-0005-0000-0000-0000ACC20000}"/>
    <cellStyle name="Percent 26 5 4" xfId="6822" xr:uid="{00000000-0005-0000-0000-0000ADC20000}"/>
    <cellStyle name="Percent 26 5 4 2" xfId="13015" xr:uid="{00000000-0005-0000-0000-0000AEC20000}"/>
    <cellStyle name="Percent 26 5 4 2 2" xfId="31975" xr:uid="{00000000-0005-0000-0000-0000AFC20000}"/>
    <cellStyle name="Percent 26 5 4 2 3" xfId="50439" xr:uid="{00000000-0005-0000-0000-0000B0C20000}"/>
    <cellStyle name="Percent 26 5 4 3" xfId="19167" xr:uid="{00000000-0005-0000-0000-0000B1C20000}"/>
    <cellStyle name="Percent 26 5 4 3 2" xfId="38127" xr:uid="{00000000-0005-0000-0000-0000B2C20000}"/>
    <cellStyle name="Percent 26 5 4 3 3" xfId="56591" xr:uid="{00000000-0005-0000-0000-0000B3C20000}"/>
    <cellStyle name="Percent 26 5 4 4" xfId="25822" xr:uid="{00000000-0005-0000-0000-0000B4C20000}"/>
    <cellStyle name="Percent 26 5 4 5" xfId="44286" xr:uid="{00000000-0005-0000-0000-0000B5C20000}"/>
    <cellStyle name="Percent 26 5 5" xfId="9949" xr:uid="{00000000-0005-0000-0000-0000B6C20000}"/>
    <cellStyle name="Percent 26 5 5 2" xfId="28909" xr:uid="{00000000-0005-0000-0000-0000B7C20000}"/>
    <cellStyle name="Percent 26 5 5 3" xfId="47373" xr:uid="{00000000-0005-0000-0000-0000B8C20000}"/>
    <cellStyle name="Percent 26 5 6" xfId="16101" xr:uid="{00000000-0005-0000-0000-0000B9C20000}"/>
    <cellStyle name="Percent 26 5 6 2" xfId="35061" xr:uid="{00000000-0005-0000-0000-0000BAC20000}"/>
    <cellStyle name="Percent 26 5 6 3" xfId="53525" xr:uid="{00000000-0005-0000-0000-0000BBC20000}"/>
    <cellStyle name="Percent 26 5 7" xfId="22756" xr:uid="{00000000-0005-0000-0000-0000BCC20000}"/>
    <cellStyle name="Percent 26 5 8" xfId="41220" xr:uid="{00000000-0005-0000-0000-0000BDC20000}"/>
    <cellStyle name="Percent 27" xfId="3410" xr:uid="{00000000-0005-0000-0000-0000BEC20000}"/>
    <cellStyle name="Percent 27 2" xfId="3411" xr:uid="{00000000-0005-0000-0000-0000BFC20000}"/>
    <cellStyle name="Percent 27 2 2" xfId="3412" xr:uid="{00000000-0005-0000-0000-0000C0C20000}"/>
    <cellStyle name="Percent 27 2 2 2" xfId="4419" xr:uid="{00000000-0005-0000-0000-0000C1C20000}"/>
    <cellStyle name="Percent 27 2 2 2 2" xfId="6042" xr:uid="{00000000-0005-0000-0000-0000C2C20000}"/>
    <cellStyle name="Percent 27 2 2 2 2 2" xfId="9128" xr:uid="{00000000-0005-0000-0000-0000C3C20000}"/>
    <cellStyle name="Percent 27 2 2 2 2 2 2" xfId="15320" xr:uid="{00000000-0005-0000-0000-0000C4C20000}"/>
    <cellStyle name="Percent 27 2 2 2 2 2 2 2" xfId="34280" xr:uid="{00000000-0005-0000-0000-0000C5C20000}"/>
    <cellStyle name="Percent 27 2 2 2 2 2 2 3" xfId="52744" xr:uid="{00000000-0005-0000-0000-0000C6C20000}"/>
    <cellStyle name="Percent 27 2 2 2 2 2 3" xfId="21472" xr:uid="{00000000-0005-0000-0000-0000C7C20000}"/>
    <cellStyle name="Percent 27 2 2 2 2 2 3 2" xfId="40432" xr:uid="{00000000-0005-0000-0000-0000C8C20000}"/>
    <cellStyle name="Percent 27 2 2 2 2 2 3 3" xfId="58896" xr:uid="{00000000-0005-0000-0000-0000C9C20000}"/>
    <cellStyle name="Percent 27 2 2 2 2 2 4" xfId="28127" xr:uid="{00000000-0005-0000-0000-0000CAC20000}"/>
    <cellStyle name="Percent 27 2 2 2 2 2 5" xfId="46591" xr:uid="{00000000-0005-0000-0000-0000CBC20000}"/>
    <cellStyle name="Percent 27 2 2 2 2 3" xfId="12254" xr:uid="{00000000-0005-0000-0000-0000CCC20000}"/>
    <cellStyle name="Percent 27 2 2 2 2 3 2" xfId="31214" xr:uid="{00000000-0005-0000-0000-0000CDC20000}"/>
    <cellStyle name="Percent 27 2 2 2 2 3 3" xfId="49678" xr:uid="{00000000-0005-0000-0000-0000CEC20000}"/>
    <cellStyle name="Percent 27 2 2 2 2 4" xfId="18406" xr:uid="{00000000-0005-0000-0000-0000CFC20000}"/>
    <cellStyle name="Percent 27 2 2 2 2 4 2" xfId="37366" xr:uid="{00000000-0005-0000-0000-0000D0C20000}"/>
    <cellStyle name="Percent 27 2 2 2 2 4 3" xfId="55830" xr:uid="{00000000-0005-0000-0000-0000D1C20000}"/>
    <cellStyle name="Percent 27 2 2 2 2 5" xfId="25061" xr:uid="{00000000-0005-0000-0000-0000D2C20000}"/>
    <cellStyle name="Percent 27 2 2 2 2 6" xfId="43525" xr:uid="{00000000-0005-0000-0000-0000D3C20000}"/>
    <cellStyle name="Percent 27 2 2 2 3" xfId="7593" xr:uid="{00000000-0005-0000-0000-0000D4C20000}"/>
    <cellStyle name="Percent 27 2 2 2 3 2" xfId="13786" xr:uid="{00000000-0005-0000-0000-0000D5C20000}"/>
    <cellStyle name="Percent 27 2 2 2 3 2 2" xfId="32746" xr:uid="{00000000-0005-0000-0000-0000D6C20000}"/>
    <cellStyle name="Percent 27 2 2 2 3 2 3" xfId="51210" xr:uid="{00000000-0005-0000-0000-0000D7C20000}"/>
    <cellStyle name="Percent 27 2 2 2 3 3" xfId="19938" xr:uid="{00000000-0005-0000-0000-0000D8C20000}"/>
    <cellStyle name="Percent 27 2 2 2 3 3 2" xfId="38898" xr:uid="{00000000-0005-0000-0000-0000D9C20000}"/>
    <cellStyle name="Percent 27 2 2 2 3 3 3" xfId="57362" xr:uid="{00000000-0005-0000-0000-0000DAC20000}"/>
    <cellStyle name="Percent 27 2 2 2 3 4" xfId="26593" xr:uid="{00000000-0005-0000-0000-0000DBC20000}"/>
    <cellStyle name="Percent 27 2 2 2 3 5" xfId="45057" xr:uid="{00000000-0005-0000-0000-0000DCC20000}"/>
    <cellStyle name="Percent 27 2 2 2 4" xfId="10720" xr:uid="{00000000-0005-0000-0000-0000DDC20000}"/>
    <cellStyle name="Percent 27 2 2 2 4 2" xfId="29680" xr:uid="{00000000-0005-0000-0000-0000DEC20000}"/>
    <cellStyle name="Percent 27 2 2 2 4 3" xfId="48144" xr:uid="{00000000-0005-0000-0000-0000DFC20000}"/>
    <cellStyle name="Percent 27 2 2 2 5" xfId="16872" xr:uid="{00000000-0005-0000-0000-0000E0C20000}"/>
    <cellStyle name="Percent 27 2 2 2 5 2" xfId="35832" xr:uid="{00000000-0005-0000-0000-0000E1C20000}"/>
    <cellStyle name="Percent 27 2 2 2 5 3" xfId="54296" xr:uid="{00000000-0005-0000-0000-0000E2C20000}"/>
    <cellStyle name="Percent 27 2 2 2 6" xfId="23527" xr:uid="{00000000-0005-0000-0000-0000E3C20000}"/>
    <cellStyle name="Percent 27 2 2 2 7" xfId="41991" xr:uid="{00000000-0005-0000-0000-0000E4C20000}"/>
    <cellStyle name="Percent 27 2 2 3" xfId="5265" xr:uid="{00000000-0005-0000-0000-0000E5C20000}"/>
    <cellStyle name="Percent 27 2 2 3 2" xfId="8359" xr:uid="{00000000-0005-0000-0000-0000E6C20000}"/>
    <cellStyle name="Percent 27 2 2 3 2 2" xfId="14551" xr:uid="{00000000-0005-0000-0000-0000E7C20000}"/>
    <cellStyle name="Percent 27 2 2 3 2 2 2" xfId="33511" xr:uid="{00000000-0005-0000-0000-0000E8C20000}"/>
    <cellStyle name="Percent 27 2 2 3 2 2 3" xfId="51975" xr:uid="{00000000-0005-0000-0000-0000E9C20000}"/>
    <cellStyle name="Percent 27 2 2 3 2 3" xfId="20703" xr:uid="{00000000-0005-0000-0000-0000EAC20000}"/>
    <cellStyle name="Percent 27 2 2 3 2 3 2" xfId="39663" xr:uid="{00000000-0005-0000-0000-0000EBC20000}"/>
    <cellStyle name="Percent 27 2 2 3 2 3 3" xfId="58127" xr:uid="{00000000-0005-0000-0000-0000ECC20000}"/>
    <cellStyle name="Percent 27 2 2 3 2 4" xfId="27358" xr:uid="{00000000-0005-0000-0000-0000EDC20000}"/>
    <cellStyle name="Percent 27 2 2 3 2 5" xfId="45822" xr:uid="{00000000-0005-0000-0000-0000EEC20000}"/>
    <cellStyle name="Percent 27 2 2 3 3" xfId="11485" xr:uid="{00000000-0005-0000-0000-0000EFC20000}"/>
    <cellStyle name="Percent 27 2 2 3 3 2" xfId="30445" xr:uid="{00000000-0005-0000-0000-0000F0C20000}"/>
    <cellStyle name="Percent 27 2 2 3 3 3" xfId="48909" xr:uid="{00000000-0005-0000-0000-0000F1C20000}"/>
    <cellStyle name="Percent 27 2 2 3 4" xfId="17637" xr:uid="{00000000-0005-0000-0000-0000F2C20000}"/>
    <cellStyle name="Percent 27 2 2 3 4 2" xfId="36597" xr:uid="{00000000-0005-0000-0000-0000F3C20000}"/>
    <cellStyle name="Percent 27 2 2 3 4 3" xfId="55061" xr:uid="{00000000-0005-0000-0000-0000F4C20000}"/>
    <cellStyle name="Percent 27 2 2 3 5" xfId="24292" xr:uid="{00000000-0005-0000-0000-0000F5C20000}"/>
    <cellStyle name="Percent 27 2 2 3 6" xfId="42756" xr:uid="{00000000-0005-0000-0000-0000F6C20000}"/>
    <cellStyle name="Percent 27 2 2 4" xfId="6824" xr:uid="{00000000-0005-0000-0000-0000F7C20000}"/>
    <cellStyle name="Percent 27 2 2 4 2" xfId="13017" xr:uid="{00000000-0005-0000-0000-0000F8C20000}"/>
    <cellStyle name="Percent 27 2 2 4 2 2" xfId="31977" xr:uid="{00000000-0005-0000-0000-0000F9C20000}"/>
    <cellStyle name="Percent 27 2 2 4 2 3" xfId="50441" xr:uid="{00000000-0005-0000-0000-0000FAC20000}"/>
    <cellStyle name="Percent 27 2 2 4 3" xfId="19169" xr:uid="{00000000-0005-0000-0000-0000FBC20000}"/>
    <cellStyle name="Percent 27 2 2 4 3 2" xfId="38129" xr:uid="{00000000-0005-0000-0000-0000FCC20000}"/>
    <cellStyle name="Percent 27 2 2 4 3 3" xfId="56593" xr:uid="{00000000-0005-0000-0000-0000FDC20000}"/>
    <cellStyle name="Percent 27 2 2 4 4" xfId="25824" xr:uid="{00000000-0005-0000-0000-0000FEC20000}"/>
    <cellStyle name="Percent 27 2 2 4 5" xfId="44288" xr:uid="{00000000-0005-0000-0000-0000FFC20000}"/>
    <cellStyle name="Percent 27 2 2 5" xfId="9951" xr:uid="{00000000-0005-0000-0000-000000C30000}"/>
    <cellStyle name="Percent 27 2 2 5 2" xfId="28911" xr:uid="{00000000-0005-0000-0000-000001C30000}"/>
    <cellStyle name="Percent 27 2 2 5 3" xfId="47375" xr:uid="{00000000-0005-0000-0000-000002C30000}"/>
    <cellStyle name="Percent 27 2 2 6" xfId="16103" xr:uid="{00000000-0005-0000-0000-000003C30000}"/>
    <cellStyle name="Percent 27 2 2 6 2" xfId="35063" xr:uid="{00000000-0005-0000-0000-000004C30000}"/>
    <cellStyle name="Percent 27 2 2 6 3" xfId="53527" xr:uid="{00000000-0005-0000-0000-000005C30000}"/>
    <cellStyle name="Percent 27 2 2 7" xfId="22758" xr:uid="{00000000-0005-0000-0000-000006C30000}"/>
    <cellStyle name="Percent 27 2 2 8" xfId="41222" xr:uid="{00000000-0005-0000-0000-000007C30000}"/>
    <cellStyle name="Percent 27 2 3" xfId="4418" xr:uid="{00000000-0005-0000-0000-000008C30000}"/>
    <cellStyle name="Percent 27 2 3 2" xfId="6041" xr:uid="{00000000-0005-0000-0000-000009C30000}"/>
    <cellStyle name="Percent 27 2 3 2 2" xfId="9127" xr:uid="{00000000-0005-0000-0000-00000AC30000}"/>
    <cellStyle name="Percent 27 2 3 2 2 2" xfId="15319" xr:uid="{00000000-0005-0000-0000-00000BC30000}"/>
    <cellStyle name="Percent 27 2 3 2 2 2 2" xfId="34279" xr:uid="{00000000-0005-0000-0000-00000CC30000}"/>
    <cellStyle name="Percent 27 2 3 2 2 2 3" xfId="52743" xr:uid="{00000000-0005-0000-0000-00000DC30000}"/>
    <cellStyle name="Percent 27 2 3 2 2 3" xfId="21471" xr:uid="{00000000-0005-0000-0000-00000EC30000}"/>
    <cellStyle name="Percent 27 2 3 2 2 3 2" xfId="40431" xr:uid="{00000000-0005-0000-0000-00000FC30000}"/>
    <cellStyle name="Percent 27 2 3 2 2 3 3" xfId="58895" xr:uid="{00000000-0005-0000-0000-000010C30000}"/>
    <cellStyle name="Percent 27 2 3 2 2 4" xfId="28126" xr:uid="{00000000-0005-0000-0000-000011C30000}"/>
    <cellStyle name="Percent 27 2 3 2 2 5" xfId="46590" xr:uid="{00000000-0005-0000-0000-000012C30000}"/>
    <cellStyle name="Percent 27 2 3 2 3" xfId="12253" xr:uid="{00000000-0005-0000-0000-000013C30000}"/>
    <cellStyle name="Percent 27 2 3 2 3 2" xfId="31213" xr:uid="{00000000-0005-0000-0000-000014C30000}"/>
    <cellStyle name="Percent 27 2 3 2 3 3" xfId="49677" xr:uid="{00000000-0005-0000-0000-000015C30000}"/>
    <cellStyle name="Percent 27 2 3 2 4" xfId="18405" xr:uid="{00000000-0005-0000-0000-000016C30000}"/>
    <cellStyle name="Percent 27 2 3 2 4 2" xfId="37365" xr:uid="{00000000-0005-0000-0000-000017C30000}"/>
    <cellStyle name="Percent 27 2 3 2 4 3" xfId="55829" xr:uid="{00000000-0005-0000-0000-000018C30000}"/>
    <cellStyle name="Percent 27 2 3 2 5" xfId="25060" xr:uid="{00000000-0005-0000-0000-000019C30000}"/>
    <cellStyle name="Percent 27 2 3 2 6" xfId="43524" xr:uid="{00000000-0005-0000-0000-00001AC30000}"/>
    <cellStyle name="Percent 27 2 3 3" xfId="7592" xr:uid="{00000000-0005-0000-0000-00001BC30000}"/>
    <cellStyle name="Percent 27 2 3 3 2" xfId="13785" xr:uid="{00000000-0005-0000-0000-00001CC30000}"/>
    <cellStyle name="Percent 27 2 3 3 2 2" xfId="32745" xr:uid="{00000000-0005-0000-0000-00001DC30000}"/>
    <cellStyle name="Percent 27 2 3 3 2 3" xfId="51209" xr:uid="{00000000-0005-0000-0000-00001EC30000}"/>
    <cellStyle name="Percent 27 2 3 3 3" xfId="19937" xr:uid="{00000000-0005-0000-0000-00001FC30000}"/>
    <cellStyle name="Percent 27 2 3 3 3 2" xfId="38897" xr:uid="{00000000-0005-0000-0000-000020C30000}"/>
    <cellStyle name="Percent 27 2 3 3 3 3" xfId="57361" xr:uid="{00000000-0005-0000-0000-000021C30000}"/>
    <cellStyle name="Percent 27 2 3 3 4" xfId="26592" xr:uid="{00000000-0005-0000-0000-000022C30000}"/>
    <cellStyle name="Percent 27 2 3 3 5" xfId="45056" xr:uid="{00000000-0005-0000-0000-000023C30000}"/>
    <cellStyle name="Percent 27 2 3 4" xfId="10719" xr:uid="{00000000-0005-0000-0000-000024C30000}"/>
    <cellStyle name="Percent 27 2 3 4 2" xfId="29679" xr:uid="{00000000-0005-0000-0000-000025C30000}"/>
    <cellStyle name="Percent 27 2 3 4 3" xfId="48143" xr:uid="{00000000-0005-0000-0000-000026C30000}"/>
    <cellStyle name="Percent 27 2 3 5" xfId="16871" xr:uid="{00000000-0005-0000-0000-000027C30000}"/>
    <cellStyle name="Percent 27 2 3 5 2" xfId="35831" xr:uid="{00000000-0005-0000-0000-000028C30000}"/>
    <cellStyle name="Percent 27 2 3 5 3" xfId="54295" xr:uid="{00000000-0005-0000-0000-000029C30000}"/>
    <cellStyle name="Percent 27 2 3 6" xfId="23526" xr:uid="{00000000-0005-0000-0000-00002AC30000}"/>
    <cellStyle name="Percent 27 2 3 7" xfId="41990" xr:uid="{00000000-0005-0000-0000-00002BC30000}"/>
    <cellStyle name="Percent 27 2 4" xfId="5264" xr:uid="{00000000-0005-0000-0000-00002CC30000}"/>
    <cellStyle name="Percent 27 2 4 2" xfId="8358" xr:uid="{00000000-0005-0000-0000-00002DC30000}"/>
    <cellStyle name="Percent 27 2 4 2 2" xfId="14550" xr:uid="{00000000-0005-0000-0000-00002EC30000}"/>
    <cellStyle name="Percent 27 2 4 2 2 2" xfId="33510" xr:uid="{00000000-0005-0000-0000-00002FC30000}"/>
    <cellStyle name="Percent 27 2 4 2 2 3" xfId="51974" xr:uid="{00000000-0005-0000-0000-000030C30000}"/>
    <cellStyle name="Percent 27 2 4 2 3" xfId="20702" xr:uid="{00000000-0005-0000-0000-000031C30000}"/>
    <cellStyle name="Percent 27 2 4 2 3 2" xfId="39662" xr:uid="{00000000-0005-0000-0000-000032C30000}"/>
    <cellStyle name="Percent 27 2 4 2 3 3" xfId="58126" xr:uid="{00000000-0005-0000-0000-000033C30000}"/>
    <cellStyle name="Percent 27 2 4 2 4" xfId="27357" xr:uid="{00000000-0005-0000-0000-000034C30000}"/>
    <cellStyle name="Percent 27 2 4 2 5" xfId="45821" xr:uid="{00000000-0005-0000-0000-000035C30000}"/>
    <cellStyle name="Percent 27 2 4 3" xfId="11484" xr:uid="{00000000-0005-0000-0000-000036C30000}"/>
    <cellStyle name="Percent 27 2 4 3 2" xfId="30444" xr:uid="{00000000-0005-0000-0000-000037C30000}"/>
    <cellStyle name="Percent 27 2 4 3 3" xfId="48908" xr:uid="{00000000-0005-0000-0000-000038C30000}"/>
    <cellStyle name="Percent 27 2 4 4" xfId="17636" xr:uid="{00000000-0005-0000-0000-000039C30000}"/>
    <cellStyle name="Percent 27 2 4 4 2" xfId="36596" xr:uid="{00000000-0005-0000-0000-00003AC30000}"/>
    <cellStyle name="Percent 27 2 4 4 3" xfId="55060" xr:uid="{00000000-0005-0000-0000-00003BC30000}"/>
    <cellStyle name="Percent 27 2 4 5" xfId="24291" xr:uid="{00000000-0005-0000-0000-00003CC30000}"/>
    <cellStyle name="Percent 27 2 4 6" xfId="42755" xr:uid="{00000000-0005-0000-0000-00003DC30000}"/>
    <cellStyle name="Percent 27 2 5" xfId="6823" xr:uid="{00000000-0005-0000-0000-00003EC30000}"/>
    <cellStyle name="Percent 27 2 5 2" xfId="13016" xr:uid="{00000000-0005-0000-0000-00003FC30000}"/>
    <cellStyle name="Percent 27 2 5 2 2" xfId="31976" xr:uid="{00000000-0005-0000-0000-000040C30000}"/>
    <cellStyle name="Percent 27 2 5 2 3" xfId="50440" xr:uid="{00000000-0005-0000-0000-000041C30000}"/>
    <cellStyle name="Percent 27 2 5 3" xfId="19168" xr:uid="{00000000-0005-0000-0000-000042C30000}"/>
    <cellStyle name="Percent 27 2 5 3 2" xfId="38128" xr:uid="{00000000-0005-0000-0000-000043C30000}"/>
    <cellStyle name="Percent 27 2 5 3 3" xfId="56592" xr:uid="{00000000-0005-0000-0000-000044C30000}"/>
    <cellStyle name="Percent 27 2 5 4" xfId="25823" xr:uid="{00000000-0005-0000-0000-000045C30000}"/>
    <cellStyle name="Percent 27 2 5 5" xfId="44287" xr:uid="{00000000-0005-0000-0000-000046C30000}"/>
    <cellStyle name="Percent 27 2 6" xfId="9950" xr:uid="{00000000-0005-0000-0000-000047C30000}"/>
    <cellStyle name="Percent 27 2 6 2" xfId="28910" xr:uid="{00000000-0005-0000-0000-000048C30000}"/>
    <cellStyle name="Percent 27 2 6 3" xfId="47374" xr:uid="{00000000-0005-0000-0000-000049C30000}"/>
    <cellStyle name="Percent 27 2 7" xfId="16102" xr:uid="{00000000-0005-0000-0000-00004AC30000}"/>
    <cellStyle name="Percent 27 2 7 2" xfId="35062" xr:uid="{00000000-0005-0000-0000-00004BC30000}"/>
    <cellStyle name="Percent 27 2 7 3" xfId="53526" xr:uid="{00000000-0005-0000-0000-00004CC30000}"/>
    <cellStyle name="Percent 27 2 8" xfId="22757" xr:uid="{00000000-0005-0000-0000-00004DC30000}"/>
    <cellStyle name="Percent 27 2 9" xfId="41221" xr:uid="{00000000-0005-0000-0000-00004EC30000}"/>
    <cellStyle name="Percent 27 3" xfId="3413" xr:uid="{00000000-0005-0000-0000-00004FC30000}"/>
    <cellStyle name="Percent 27 3 2" xfId="3414" xr:uid="{00000000-0005-0000-0000-000050C30000}"/>
    <cellStyle name="Percent 27 3 2 2" xfId="4421" xr:uid="{00000000-0005-0000-0000-000051C30000}"/>
    <cellStyle name="Percent 27 3 2 2 2" xfId="6044" xr:uid="{00000000-0005-0000-0000-000052C30000}"/>
    <cellStyle name="Percent 27 3 2 2 2 2" xfId="9130" xr:uid="{00000000-0005-0000-0000-000053C30000}"/>
    <cellStyle name="Percent 27 3 2 2 2 2 2" xfId="15322" xr:uid="{00000000-0005-0000-0000-000054C30000}"/>
    <cellStyle name="Percent 27 3 2 2 2 2 2 2" xfId="34282" xr:uid="{00000000-0005-0000-0000-000055C30000}"/>
    <cellStyle name="Percent 27 3 2 2 2 2 2 3" xfId="52746" xr:uid="{00000000-0005-0000-0000-000056C30000}"/>
    <cellStyle name="Percent 27 3 2 2 2 2 3" xfId="21474" xr:uid="{00000000-0005-0000-0000-000057C30000}"/>
    <cellStyle name="Percent 27 3 2 2 2 2 3 2" xfId="40434" xr:uid="{00000000-0005-0000-0000-000058C30000}"/>
    <cellStyle name="Percent 27 3 2 2 2 2 3 3" xfId="58898" xr:uid="{00000000-0005-0000-0000-000059C30000}"/>
    <cellStyle name="Percent 27 3 2 2 2 2 4" xfId="28129" xr:uid="{00000000-0005-0000-0000-00005AC30000}"/>
    <cellStyle name="Percent 27 3 2 2 2 2 5" xfId="46593" xr:uid="{00000000-0005-0000-0000-00005BC30000}"/>
    <cellStyle name="Percent 27 3 2 2 2 3" xfId="12256" xr:uid="{00000000-0005-0000-0000-00005CC30000}"/>
    <cellStyle name="Percent 27 3 2 2 2 3 2" xfId="31216" xr:uid="{00000000-0005-0000-0000-00005DC30000}"/>
    <cellStyle name="Percent 27 3 2 2 2 3 3" xfId="49680" xr:uid="{00000000-0005-0000-0000-00005EC30000}"/>
    <cellStyle name="Percent 27 3 2 2 2 4" xfId="18408" xr:uid="{00000000-0005-0000-0000-00005FC30000}"/>
    <cellStyle name="Percent 27 3 2 2 2 4 2" xfId="37368" xr:uid="{00000000-0005-0000-0000-000060C30000}"/>
    <cellStyle name="Percent 27 3 2 2 2 4 3" xfId="55832" xr:uid="{00000000-0005-0000-0000-000061C30000}"/>
    <cellStyle name="Percent 27 3 2 2 2 5" xfId="25063" xr:uid="{00000000-0005-0000-0000-000062C30000}"/>
    <cellStyle name="Percent 27 3 2 2 2 6" xfId="43527" xr:uid="{00000000-0005-0000-0000-000063C30000}"/>
    <cellStyle name="Percent 27 3 2 2 3" xfId="7595" xr:uid="{00000000-0005-0000-0000-000064C30000}"/>
    <cellStyle name="Percent 27 3 2 2 3 2" xfId="13788" xr:uid="{00000000-0005-0000-0000-000065C30000}"/>
    <cellStyle name="Percent 27 3 2 2 3 2 2" xfId="32748" xr:uid="{00000000-0005-0000-0000-000066C30000}"/>
    <cellStyle name="Percent 27 3 2 2 3 2 3" xfId="51212" xr:uid="{00000000-0005-0000-0000-000067C30000}"/>
    <cellStyle name="Percent 27 3 2 2 3 3" xfId="19940" xr:uid="{00000000-0005-0000-0000-000068C30000}"/>
    <cellStyle name="Percent 27 3 2 2 3 3 2" xfId="38900" xr:uid="{00000000-0005-0000-0000-000069C30000}"/>
    <cellStyle name="Percent 27 3 2 2 3 3 3" xfId="57364" xr:uid="{00000000-0005-0000-0000-00006AC30000}"/>
    <cellStyle name="Percent 27 3 2 2 3 4" xfId="26595" xr:uid="{00000000-0005-0000-0000-00006BC30000}"/>
    <cellStyle name="Percent 27 3 2 2 3 5" xfId="45059" xr:uid="{00000000-0005-0000-0000-00006CC30000}"/>
    <cellStyle name="Percent 27 3 2 2 4" xfId="10722" xr:uid="{00000000-0005-0000-0000-00006DC30000}"/>
    <cellStyle name="Percent 27 3 2 2 4 2" xfId="29682" xr:uid="{00000000-0005-0000-0000-00006EC30000}"/>
    <cellStyle name="Percent 27 3 2 2 4 3" xfId="48146" xr:uid="{00000000-0005-0000-0000-00006FC30000}"/>
    <cellStyle name="Percent 27 3 2 2 5" xfId="16874" xr:uid="{00000000-0005-0000-0000-000070C30000}"/>
    <cellStyle name="Percent 27 3 2 2 5 2" xfId="35834" xr:uid="{00000000-0005-0000-0000-000071C30000}"/>
    <cellStyle name="Percent 27 3 2 2 5 3" xfId="54298" xr:uid="{00000000-0005-0000-0000-000072C30000}"/>
    <cellStyle name="Percent 27 3 2 2 6" xfId="23529" xr:uid="{00000000-0005-0000-0000-000073C30000}"/>
    <cellStyle name="Percent 27 3 2 2 7" xfId="41993" xr:uid="{00000000-0005-0000-0000-000074C30000}"/>
    <cellStyle name="Percent 27 3 2 3" xfId="5267" xr:uid="{00000000-0005-0000-0000-000075C30000}"/>
    <cellStyle name="Percent 27 3 2 3 2" xfId="8361" xr:uid="{00000000-0005-0000-0000-000076C30000}"/>
    <cellStyle name="Percent 27 3 2 3 2 2" xfId="14553" xr:uid="{00000000-0005-0000-0000-000077C30000}"/>
    <cellStyle name="Percent 27 3 2 3 2 2 2" xfId="33513" xr:uid="{00000000-0005-0000-0000-000078C30000}"/>
    <cellStyle name="Percent 27 3 2 3 2 2 3" xfId="51977" xr:uid="{00000000-0005-0000-0000-000079C30000}"/>
    <cellStyle name="Percent 27 3 2 3 2 3" xfId="20705" xr:uid="{00000000-0005-0000-0000-00007AC30000}"/>
    <cellStyle name="Percent 27 3 2 3 2 3 2" xfId="39665" xr:uid="{00000000-0005-0000-0000-00007BC30000}"/>
    <cellStyle name="Percent 27 3 2 3 2 3 3" xfId="58129" xr:uid="{00000000-0005-0000-0000-00007CC30000}"/>
    <cellStyle name="Percent 27 3 2 3 2 4" xfId="27360" xr:uid="{00000000-0005-0000-0000-00007DC30000}"/>
    <cellStyle name="Percent 27 3 2 3 2 5" xfId="45824" xr:uid="{00000000-0005-0000-0000-00007EC30000}"/>
    <cellStyle name="Percent 27 3 2 3 3" xfId="11487" xr:uid="{00000000-0005-0000-0000-00007FC30000}"/>
    <cellStyle name="Percent 27 3 2 3 3 2" xfId="30447" xr:uid="{00000000-0005-0000-0000-000080C30000}"/>
    <cellStyle name="Percent 27 3 2 3 3 3" xfId="48911" xr:uid="{00000000-0005-0000-0000-000081C30000}"/>
    <cellStyle name="Percent 27 3 2 3 4" xfId="17639" xr:uid="{00000000-0005-0000-0000-000082C30000}"/>
    <cellStyle name="Percent 27 3 2 3 4 2" xfId="36599" xr:uid="{00000000-0005-0000-0000-000083C30000}"/>
    <cellStyle name="Percent 27 3 2 3 4 3" xfId="55063" xr:uid="{00000000-0005-0000-0000-000084C30000}"/>
    <cellStyle name="Percent 27 3 2 3 5" xfId="24294" xr:uid="{00000000-0005-0000-0000-000085C30000}"/>
    <cellStyle name="Percent 27 3 2 3 6" xfId="42758" xr:uid="{00000000-0005-0000-0000-000086C30000}"/>
    <cellStyle name="Percent 27 3 2 4" xfId="6826" xr:uid="{00000000-0005-0000-0000-000087C30000}"/>
    <cellStyle name="Percent 27 3 2 4 2" xfId="13019" xr:uid="{00000000-0005-0000-0000-000088C30000}"/>
    <cellStyle name="Percent 27 3 2 4 2 2" xfId="31979" xr:uid="{00000000-0005-0000-0000-000089C30000}"/>
    <cellStyle name="Percent 27 3 2 4 2 3" xfId="50443" xr:uid="{00000000-0005-0000-0000-00008AC30000}"/>
    <cellStyle name="Percent 27 3 2 4 3" xfId="19171" xr:uid="{00000000-0005-0000-0000-00008BC30000}"/>
    <cellStyle name="Percent 27 3 2 4 3 2" xfId="38131" xr:uid="{00000000-0005-0000-0000-00008CC30000}"/>
    <cellStyle name="Percent 27 3 2 4 3 3" xfId="56595" xr:uid="{00000000-0005-0000-0000-00008DC30000}"/>
    <cellStyle name="Percent 27 3 2 4 4" xfId="25826" xr:uid="{00000000-0005-0000-0000-00008EC30000}"/>
    <cellStyle name="Percent 27 3 2 4 5" xfId="44290" xr:uid="{00000000-0005-0000-0000-00008FC30000}"/>
    <cellStyle name="Percent 27 3 2 5" xfId="9953" xr:uid="{00000000-0005-0000-0000-000090C30000}"/>
    <cellStyle name="Percent 27 3 2 5 2" xfId="28913" xr:uid="{00000000-0005-0000-0000-000091C30000}"/>
    <cellStyle name="Percent 27 3 2 5 3" xfId="47377" xr:uid="{00000000-0005-0000-0000-000092C30000}"/>
    <cellStyle name="Percent 27 3 2 6" xfId="16105" xr:uid="{00000000-0005-0000-0000-000093C30000}"/>
    <cellStyle name="Percent 27 3 2 6 2" xfId="35065" xr:uid="{00000000-0005-0000-0000-000094C30000}"/>
    <cellStyle name="Percent 27 3 2 6 3" xfId="53529" xr:uid="{00000000-0005-0000-0000-000095C30000}"/>
    <cellStyle name="Percent 27 3 2 7" xfId="22760" xr:uid="{00000000-0005-0000-0000-000096C30000}"/>
    <cellStyle name="Percent 27 3 2 8" xfId="41224" xr:uid="{00000000-0005-0000-0000-000097C30000}"/>
    <cellStyle name="Percent 27 3 3" xfId="4420" xr:uid="{00000000-0005-0000-0000-000098C30000}"/>
    <cellStyle name="Percent 27 3 3 2" xfId="6043" xr:uid="{00000000-0005-0000-0000-000099C30000}"/>
    <cellStyle name="Percent 27 3 3 2 2" xfId="9129" xr:uid="{00000000-0005-0000-0000-00009AC30000}"/>
    <cellStyle name="Percent 27 3 3 2 2 2" xfId="15321" xr:uid="{00000000-0005-0000-0000-00009BC30000}"/>
    <cellStyle name="Percent 27 3 3 2 2 2 2" xfId="34281" xr:uid="{00000000-0005-0000-0000-00009CC30000}"/>
    <cellStyle name="Percent 27 3 3 2 2 2 3" xfId="52745" xr:uid="{00000000-0005-0000-0000-00009DC30000}"/>
    <cellStyle name="Percent 27 3 3 2 2 3" xfId="21473" xr:uid="{00000000-0005-0000-0000-00009EC30000}"/>
    <cellStyle name="Percent 27 3 3 2 2 3 2" xfId="40433" xr:uid="{00000000-0005-0000-0000-00009FC30000}"/>
    <cellStyle name="Percent 27 3 3 2 2 3 3" xfId="58897" xr:uid="{00000000-0005-0000-0000-0000A0C30000}"/>
    <cellStyle name="Percent 27 3 3 2 2 4" xfId="28128" xr:uid="{00000000-0005-0000-0000-0000A1C30000}"/>
    <cellStyle name="Percent 27 3 3 2 2 5" xfId="46592" xr:uid="{00000000-0005-0000-0000-0000A2C30000}"/>
    <cellStyle name="Percent 27 3 3 2 3" xfId="12255" xr:uid="{00000000-0005-0000-0000-0000A3C30000}"/>
    <cellStyle name="Percent 27 3 3 2 3 2" xfId="31215" xr:uid="{00000000-0005-0000-0000-0000A4C30000}"/>
    <cellStyle name="Percent 27 3 3 2 3 3" xfId="49679" xr:uid="{00000000-0005-0000-0000-0000A5C30000}"/>
    <cellStyle name="Percent 27 3 3 2 4" xfId="18407" xr:uid="{00000000-0005-0000-0000-0000A6C30000}"/>
    <cellStyle name="Percent 27 3 3 2 4 2" xfId="37367" xr:uid="{00000000-0005-0000-0000-0000A7C30000}"/>
    <cellStyle name="Percent 27 3 3 2 4 3" xfId="55831" xr:uid="{00000000-0005-0000-0000-0000A8C30000}"/>
    <cellStyle name="Percent 27 3 3 2 5" xfId="25062" xr:uid="{00000000-0005-0000-0000-0000A9C30000}"/>
    <cellStyle name="Percent 27 3 3 2 6" xfId="43526" xr:uid="{00000000-0005-0000-0000-0000AAC30000}"/>
    <cellStyle name="Percent 27 3 3 3" xfId="7594" xr:uid="{00000000-0005-0000-0000-0000ABC30000}"/>
    <cellStyle name="Percent 27 3 3 3 2" xfId="13787" xr:uid="{00000000-0005-0000-0000-0000ACC30000}"/>
    <cellStyle name="Percent 27 3 3 3 2 2" xfId="32747" xr:uid="{00000000-0005-0000-0000-0000ADC30000}"/>
    <cellStyle name="Percent 27 3 3 3 2 3" xfId="51211" xr:uid="{00000000-0005-0000-0000-0000AEC30000}"/>
    <cellStyle name="Percent 27 3 3 3 3" xfId="19939" xr:uid="{00000000-0005-0000-0000-0000AFC30000}"/>
    <cellStyle name="Percent 27 3 3 3 3 2" xfId="38899" xr:uid="{00000000-0005-0000-0000-0000B0C30000}"/>
    <cellStyle name="Percent 27 3 3 3 3 3" xfId="57363" xr:uid="{00000000-0005-0000-0000-0000B1C30000}"/>
    <cellStyle name="Percent 27 3 3 3 4" xfId="26594" xr:uid="{00000000-0005-0000-0000-0000B2C30000}"/>
    <cellStyle name="Percent 27 3 3 3 5" xfId="45058" xr:uid="{00000000-0005-0000-0000-0000B3C30000}"/>
    <cellStyle name="Percent 27 3 3 4" xfId="10721" xr:uid="{00000000-0005-0000-0000-0000B4C30000}"/>
    <cellStyle name="Percent 27 3 3 4 2" xfId="29681" xr:uid="{00000000-0005-0000-0000-0000B5C30000}"/>
    <cellStyle name="Percent 27 3 3 4 3" xfId="48145" xr:uid="{00000000-0005-0000-0000-0000B6C30000}"/>
    <cellStyle name="Percent 27 3 3 5" xfId="16873" xr:uid="{00000000-0005-0000-0000-0000B7C30000}"/>
    <cellStyle name="Percent 27 3 3 5 2" xfId="35833" xr:uid="{00000000-0005-0000-0000-0000B8C30000}"/>
    <cellStyle name="Percent 27 3 3 5 3" xfId="54297" xr:uid="{00000000-0005-0000-0000-0000B9C30000}"/>
    <cellStyle name="Percent 27 3 3 6" xfId="23528" xr:uid="{00000000-0005-0000-0000-0000BAC30000}"/>
    <cellStyle name="Percent 27 3 3 7" xfId="41992" xr:uid="{00000000-0005-0000-0000-0000BBC30000}"/>
    <cellStyle name="Percent 27 3 4" xfId="5266" xr:uid="{00000000-0005-0000-0000-0000BCC30000}"/>
    <cellStyle name="Percent 27 3 4 2" xfId="8360" xr:uid="{00000000-0005-0000-0000-0000BDC30000}"/>
    <cellStyle name="Percent 27 3 4 2 2" xfId="14552" xr:uid="{00000000-0005-0000-0000-0000BEC30000}"/>
    <cellStyle name="Percent 27 3 4 2 2 2" xfId="33512" xr:uid="{00000000-0005-0000-0000-0000BFC30000}"/>
    <cellStyle name="Percent 27 3 4 2 2 3" xfId="51976" xr:uid="{00000000-0005-0000-0000-0000C0C30000}"/>
    <cellStyle name="Percent 27 3 4 2 3" xfId="20704" xr:uid="{00000000-0005-0000-0000-0000C1C30000}"/>
    <cellStyle name="Percent 27 3 4 2 3 2" xfId="39664" xr:uid="{00000000-0005-0000-0000-0000C2C30000}"/>
    <cellStyle name="Percent 27 3 4 2 3 3" xfId="58128" xr:uid="{00000000-0005-0000-0000-0000C3C30000}"/>
    <cellStyle name="Percent 27 3 4 2 4" xfId="27359" xr:uid="{00000000-0005-0000-0000-0000C4C30000}"/>
    <cellStyle name="Percent 27 3 4 2 5" xfId="45823" xr:uid="{00000000-0005-0000-0000-0000C5C30000}"/>
    <cellStyle name="Percent 27 3 4 3" xfId="11486" xr:uid="{00000000-0005-0000-0000-0000C6C30000}"/>
    <cellStyle name="Percent 27 3 4 3 2" xfId="30446" xr:uid="{00000000-0005-0000-0000-0000C7C30000}"/>
    <cellStyle name="Percent 27 3 4 3 3" xfId="48910" xr:uid="{00000000-0005-0000-0000-0000C8C30000}"/>
    <cellStyle name="Percent 27 3 4 4" xfId="17638" xr:uid="{00000000-0005-0000-0000-0000C9C30000}"/>
    <cellStyle name="Percent 27 3 4 4 2" xfId="36598" xr:uid="{00000000-0005-0000-0000-0000CAC30000}"/>
    <cellStyle name="Percent 27 3 4 4 3" xfId="55062" xr:uid="{00000000-0005-0000-0000-0000CBC30000}"/>
    <cellStyle name="Percent 27 3 4 5" xfId="24293" xr:uid="{00000000-0005-0000-0000-0000CCC30000}"/>
    <cellStyle name="Percent 27 3 4 6" xfId="42757" xr:uid="{00000000-0005-0000-0000-0000CDC30000}"/>
    <cellStyle name="Percent 27 3 5" xfId="6825" xr:uid="{00000000-0005-0000-0000-0000CEC30000}"/>
    <cellStyle name="Percent 27 3 5 2" xfId="13018" xr:uid="{00000000-0005-0000-0000-0000CFC30000}"/>
    <cellStyle name="Percent 27 3 5 2 2" xfId="31978" xr:uid="{00000000-0005-0000-0000-0000D0C30000}"/>
    <cellStyle name="Percent 27 3 5 2 3" xfId="50442" xr:uid="{00000000-0005-0000-0000-0000D1C30000}"/>
    <cellStyle name="Percent 27 3 5 3" xfId="19170" xr:uid="{00000000-0005-0000-0000-0000D2C30000}"/>
    <cellStyle name="Percent 27 3 5 3 2" xfId="38130" xr:uid="{00000000-0005-0000-0000-0000D3C30000}"/>
    <cellStyle name="Percent 27 3 5 3 3" xfId="56594" xr:uid="{00000000-0005-0000-0000-0000D4C30000}"/>
    <cellStyle name="Percent 27 3 5 4" xfId="25825" xr:uid="{00000000-0005-0000-0000-0000D5C30000}"/>
    <cellStyle name="Percent 27 3 5 5" xfId="44289" xr:uid="{00000000-0005-0000-0000-0000D6C30000}"/>
    <cellStyle name="Percent 27 3 6" xfId="9952" xr:uid="{00000000-0005-0000-0000-0000D7C30000}"/>
    <cellStyle name="Percent 27 3 6 2" xfId="28912" xr:uid="{00000000-0005-0000-0000-0000D8C30000}"/>
    <cellStyle name="Percent 27 3 6 3" xfId="47376" xr:uid="{00000000-0005-0000-0000-0000D9C30000}"/>
    <cellStyle name="Percent 27 3 7" xfId="16104" xr:uid="{00000000-0005-0000-0000-0000DAC30000}"/>
    <cellStyle name="Percent 27 3 7 2" xfId="35064" xr:uid="{00000000-0005-0000-0000-0000DBC30000}"/>
    <cellStyle name="Percent 27 3 7 3" xfId="53528" xr:uid="{00000000-0005-0000-0000-0000DCC30000}"/>
    <cellStyle name="Percent 27 3 8" xfId="22759" xr:uid="{00000000-0005-0000-0000-0000DDC30000}"/>
    <cellStyle name="Percent 27 3 9" xfId="41223" xr:uid="{00000000-0005-0000-0000-0000DEC30000}"/>
    <cellStyle name="Percent 27 4" xfId="3415" xr:uid="{00000000-0005-0000-0000-0000DFC30000}"/>
    <cellStyle name="Percent 27 4 2" xfId="3416" xr:uid="{00000000-0005-0000-0000-0000E0C30000}"/>
    <cellStyle name="Percent 27 4 2 2" xfId="4422" xr:uid="{00000000-0005-0000-0000-0000E1C30000}"/>
    <cellStyle name="Percent 27 4 2 2 2" xfId="6045" xr:uid="{00000000-0005-0000-0000-0000E2C30000}"/>
    <cellStyle name="Percent 27 4 2 2 2 2" xfId="9131" xr:uid="{00000000-0005-0000-0000-0000E3C30000}"/>
    <cellStyle name="Percent 27 4 2 2 2 2 2" xfId="15323" xr:uid="{00000000-0005-0000-0000-0000E4C30000}"/>
    <cellStyle name="Percent 27 4 2 2 2 2 2 2" xfId="34283" xr:uid="{00000000-0005-0000-0000-0000E5C30000}"/>
    <cellStyle name="Percent 27 4 2 2 2 2 2 3" xfId="52747" xr:uid="{00000000-0005-0000-0000-0000E6C30000}"/>
    <cellStyle name="Percent 27 4 2 2 2 2 3" xfId="21475" xr:uid="{00000000-0005-0000-0000-0000E7C30000}"/>
    <cellStyle name="Percent 27 4 2 2 2 2 3 2" xfId="40435" xr:uid="{00000000-0005-0000-0000-0000E8C30000}"/>
    <cellStyle name="Percent 27 4 2 2 2 2 3 3" xfId="58899" xr:uid="{00000000-0005-0000-0000-0000E9C30000}"/>
    <cellStyle name="Percent 27 4 2 2 2 2 4" xfId="28130" xr:uid="{00000000-0005-0000-0000-0000EAC30000}"/>
    <cellStyle name="Percent 27 4 2 2 2 2 5" xfId="46594" xr:uid="{00000000-0005-0000-0000-0000EBC30000}"/>
    <cellStyle name="Percent 27 4 2 2 2 3" xfId="12257" xr:uid="{00000000-0005-0000-0000-0000ECC30000}"/>
    <cellStyle name="Percent 27 4 2 2 2 3 2" xfId="31217" xr:uid="{00000000-0005-0000-0000-0000EDC30000}"/>
    <cellStyle name="Percent 27 4 2 2 2 3 3" xfId="49681" xr:uid="{00000000-0005-0000-0000-0000EEC30000}"/>
    <cellStyle name="Percent 27 4 2 2 2 4" xfId="18409" xr:uid="{00000000-0005-0000-0000-0000EFC30000}"/>
    <cellStyle name="Percent 27 4 2 2 2 4 2" xfId="37369" xr:uid="{00000000-0005-0000-0000-0000F0C30000}"/>
    <cellStyle name="Percent 27 4 2 2 2 4 3" xfId="55833" xr:uid="{00000000-0005-0000-0000-0000F1C30000}"/>
    <cellStyle name="Percent 27 4 2 2 2 5" xfId="25064" xr:uid="{00000000-0005-0000-0000-0000F2C30000}"/>
    <cellStyle name="Percent 27 4 2 2 2 6" xfId="43528" xr:uid="{00000000-0005-0000-0000-0000F3C30000}"/>
    <cellStyle name="Percent 27 4 2 2 3" xfId="7596" xr:uid="{00000000-0005-0000-0000-0000F4C30000}"/>
    <cellStyle name="Percent 27 4 2 2 3 2" xfId="13789" xr:uid="{00000000-0005-0000-0000-0000F5C30000}"/>
    <cellStyle name="Percent 27 4 2 2 3 2 2" xfId="32749" xr:uid="{00000000-0005-0000-0000-0000F6C30000}"/>
    <cellStyle name="Percent 27 4 2 2 3 2 3" xfId="51213" xr:uid="{00000000-0005-0000-0000-0000F7C30000}"/>
    <cellStyle name="Percent 27 4 2 2 3 3" xfId="19941" xr:uid="{00000000-0005-0000-0000-0000F8C30000}"/>
    <cellStyle name="Percent 27 4 2 2 3 3 2" xfId="38901" xr:uid="{00000000-0005-0000-0000-0000F9C30000}"/>
    <cellStyle name="Percent 27 4 2 2 3 3 3" xfId="57365" xr:uid="{00000000-0005-0000-0000-0000FAC30000}"/>
    <cellStyle name="Percent 27 4 2 2 3 4" xfId="26596" xr:uid="{00000000-0005-0000-0000-0000FBC30000}"/>
    <cellStyle name="Percent 27 4 2 2 3 5" xfId="45060" xr:uid="{00000000-0005-0000-0000-0000FCC30000}"/>
    <cellStyle name="Percent 27 4 2 2 4" xfId="10723" xr:uid="{00000000-0005-0000-0000-0000FDC30000}"/>
    <cellStyle name="Percent 27 4 2 2 4 2" xfId="29683" xr:uid="{00000000-0005-0000-0000-0000FEC30000}"/>
    <cellStyle name="Percent 27 4 2 2 4 3" xfId="48147" xr:uid="{00000000-0005-0000-0000-0000FFC30000}"/>
    <cellStyle name="Percent 27 4 2 2 5" xfId="16875" xr:uid="{00000000-0005-0000-0000-000000C40000}"/>
    <cellStyle name="Percent 27 4 2 2 5 2" xfId="35835" xr:uid="{00000000-0005-0000-0000-000001C40000}"/>
    <cellStyle name="Percent 27 4 2 2 5 3" xfId="54299" xr:uid="{00000000-0005-0000-0000-000002C40000}"/>
    <cellStyle name="Percent 27 4 2 2 6" xfId="23530" xr:uid="{00000000-0005-0000-0000-000003C40000}"/>
    <cellStyle name="Percent 27 4 2 2 7" xfId="41994" xr:uid="{00000000-0005-0000-0000-000004C40000}"/>
    <cellStyle name="Percent 27 4 2 3" xfId="5269" xr:uid="{00000000-0005-0000-0000-000005C40000}"/>
    <cellStyle name="Percent 27 4 2 3 2" xfId="8362" xr:uid="{00000000-0005-0000-0000-000006C40000}"/>
    <cellStyle name="Percent 27 4 2 3 2 2" xfId="14554" xr:uid="{00000000-0005-0000-0000-000007C40000}"/>
    <cellStyle name="Percent 27 4 2 3 2 2 2" xfId="33514" xr:uid="{00000000-0005-0000-0000-000008C40000}"/>
    <cellStyle name="Percent 27 4 2 3 2 2 3" xfId="51978" xr:uid="{00000000-0005-0000-0000-000009C40000}"/>
    <cellStyle name="Percent 27 4 2 3 2 3" xfId="20706" xr:uid="{00000000-0005-0000-0000-00000AC40000}"/>
    <cellStyle name="Percent 27 4 2 3 2 3 2" xfId="39666" xr:uid="{00000000-0005-0000-0000-00000BC40000}"/>
    <cellStyle name="Percent 27 4 2 3 2 3 3" xfId="58130" xr:uid="{00000000-0005-0000-0000-00000CC40000}"/>
    <cellStyle name="Percent 27 4 2 3 2 4" xfId="27361" xr:uid="{00000000-0005-0000-0000-00000DC40000}"/>
    <cellStyle name="Percent 27 4 2 3 2 5" xfId="45825" xr:uid="{00000000-0005-0000-0000-00000EC40000}"/>
    <cellStyle name="Percent 27 4 2 3 3" xfId="11488" xr:uid="{00000000-0005-0000-0000-00000FC40000}"/>
    <cellStyle name="Percent 27 4 2 3 3 2" xfId="30448" xr:uid="{00000000-0005-0000-0000-000010C40000}"/>
    <cellStyle name="Percent 27 4 2 3 3 3" xfId="48912" xr:uid="{00000000-0005-0000-0000-000011C40000}"/>
    <cellStyle name="Percent 27 4 2 3 4" xfId="17640" xr:uid="{00000000-0005-0000-0000-000012C40000}"/>
    <cellStyle name="Percent 27 4 2 3 4 2" xfId="36600" xr:uid="{00000000-0005-0000-0000-000013C40000}"/>
    <cellStyle name="Percent 27 4 2 3 4 3" xfId="55064" xr:uid="{00000000-0005-0000-0000-000014C40000}"/>
    <cellStyle name="Percent 27 4 2 3 5" xfId="24295" xr:uid="{00000000-0005-0000-0000-000015C40000}"/>
    <cellStyle name="Percent 27 4 2 3 6" xfId="42759" xr:uid="{00000000-0005-0000-0000-000016C40000}"/>
    <cellStyle name="Percent 27 4 2 4" xfId="6827" xr:uid="{00000000-0005-0000-0000-000017C40000}"/>
    <cellStyle name="Percent 27 4 2 4 2" xfId="13020" xr:uid="{00000000-0005-0000-0000-000018C40000}"/>
    <cellStyle name="Percent 27 4 2 4 2 2" xfId="31980" xr:uid="{00000000-0005-0000-0000-000019C40000}"/>
    <cellStyle name="Percent 27 4 2 4 2 3" xfId="50444" xr:uid="{00000000-0005-0000-0000-00001AC40000}"/>
    <cellStyle name="Percent 27 4 2 4 3" xfId="19172" xr:uid="{00000000-0005-0000-0000-00001BC40000}"/>
    <cellStyle name="Percent 27 4 2 4 3 2" xfId="38132" xr:uid="{00000000-0005-0000-0000-00001CC40000}"/>
    <cellStyle name="Percent 27 4 2 4 3 3" xfId="56596" xr:uid="{00000000-0005-0000-0000-00001DC40000}"/>
    <cellStyle name="Percent 27 4 2 4 4" xfId="25827" xr:uid="{00000000-0005-0000-0000-00001EC40000}"/>
    <cellStyle name="Percent 27 4 2 4 5" xfId="44291" xr:uid="{00000000-0005-0000-0000-00001FC40000}"/>
    <cellStyle name="Percent 27 4 2 5" xfId="9954" xr:uid="{00000000-0005-0000-0000-000020C40000}"/>
    <cellStyle name="Percent 27 4 2 5 2" xfId="28914" xr:uid="{00000000-0005-0000-0000-000021C40000}"/>
    <cellStyle name="Percent 27 4 2 5 3" xfId="47378" xr:uid="{00000000-0005-0000-0000-000022C40000}"/>
    <cellStyle name="Percent 27 4 2 6" xfId="16106" xr:uid="{00000000-0005-0000-0000-000023C40000}"/>
    <cellStyle name="Percent 27 4 2 6 2" xfId="35066" xr:uid="{00000000-0005-0000-0000-000024C40000}"/>
    <cellStyle name="Percent 27 4 2 6 3" xfId="53530" xr:uid="{00000000-0005-0000-0000-000025C40000}"/>
    <cellStyle name="Percent 27 4 2 7" xfId="22761" xr:uid="{00000000-0005-0000-0000-000026C40000}"/>
    <cellStyle name="Percent 27 4 2 8" xfId="41225" xr:uid="{00000000-0005-0000-0000-000027C40000}"/>
    <cellStyle name="Percent 27 5" xfId="3417" xr:uid="{00000000-0005-0000-0000-000028C40000}"/>
    <cellStyle name="Percent 27 5 2" xfId="4423" xr:uid="{00000000-0005-0000-0000-000029C40000}"/>
    <cellStyle name="Percent 27 5 2 2" xfId="6046" xr:uid="{00000000-0005-0000-0000-00002AC40000}"/>
    <cellStyle name="Percent 27 5 2 2 2" xfId="9132" xr:uid="{00000000-0005-0000-0000-00002BC40000}"/>
    <cellStyle name="Percent 27 5 2 2 2 2" xfId="15324" xr:uid="{00000000-0005-0000-0000-00002CC40000}"/>
    <cellStyle name="Percent 27 5 2 2 2 2 2" xfId="34284" xr:uid="{00000000-0005-0000-0000-00002DC40000}"/>
    <cellStyle name="Percent 27 5 2 2 2 2 3" xfId="52748" xr:uid="{00000000-0005-0000-0000-00002EC40000}"/>
    <cellStyle name="Percent 27 5 2 2 2 3" xfId="21476" xr:uid="{00000000-0005-0000-0000-00002FC40000}"/>
    <cellStyle name="Percent 27 5 2 2 2 3 2" xfId="40436" xr:uid="{00000000-0005-0000-0000-000030C40000}"/>
    <cellStyle name="Percent 27 5 2 2 2 3 3" xfId="58900" xr:uid="{00000000-0005-0000-0000-000031C40000}"/>
    <cellStyle name="Percent 27 5 2 2 2 4" xfId="28131" xr:uid="{00000000-0005-0000-0000-000032C40000}"/>
    <cellStyle name="Percent 27 5 2 2 2 5" xfId="46595" xr:uid="{00000000-0005-0000-0000-000033C40000}"/>
    <cellStyle name="Percent 27 5 2 2 3" xfId="12258" xr:uid="{00000000-0005-0000-0000-000034C40000}"/>
    <cellStyle name="Percent 27 5 2 2 3 2" xfId="31218" xr:uid="{00000000-0005-0000-0000-000035C40000}"/>
    <cellStyle name="Percent 27 5 2 2 3 3" xfId="49682" xr:uid="{00000000-0005-0000-0000-000036C40000}"/>
    <cellStyle name="Percent 27 5 2 2 4" xfId="18410" xr:uid="{00000000-0005-0000-0000-000037C40000}"/>
    <cellStyle name="Percent 27 5 2 2 4 2" xfId="37370" xr:uid="{00000000-0005-0000-0000-000038C40000}"/>
    <cellStyle name="Percent 27 5 2 2 4 3" xfId="55834" xr:uid="{00000000-0005-0000-0000-000039C40000}"/>
    <cellStyle name="Percent 27 5 2 2 5" xfId="25065" xr:uid="{00000000-0005-0000-0000-00003AC40000}"/>
    <cellStyle name="Percent 27 5 2 2 6" xfId="43529" xr:uid="{00000000-0005-0000-0000-00003BC40000}"/>
    <cellStyle name="Percent 27 5 2 3" xfId="7597" xr:uid="{00000000-0005-0000-0000-00003CC40000}"/>
    <cellStyle name="Percent 27 5 2 3 2" xfId="13790" xr:uid="{00000000-0005-0000-0000-00003DC40000}"/>
    <cellStyle name="Percent 27 5 2 3 2 2" xfId="32750" xr:uid="{00000000-0005-0000-0000-00003EC40000}"/>
    <cellStyle name="Percent 27 5 2 3 2 3" xfId="51214" xr:uid="{00000000-0005-0000-0000-00003FC40000}"/>
    <cellStyle name="Percent 27 5 2 3 3" xfId="19942" xr:uid="{00000000-0005-0000-0000-000040C40000}"/>
    <cellStyle name="Percent 27 5 2 3 3 2" xfId="38902" xr:uid="{00000000-0005-0000-0000-000041C40000}"/>
    <cellStyle name="Percent 27 5 2 3 3 3" xfId="57366" xr:uid="{00000000-0005-0000-0000-000042C40000}"/>
    <cellStyle name="Percent 27 5 2 3 4" xfId="26597" xr:uid="{00000000-0005-0000-0000-000043C40000}"/>
    <cellStyle name="Percent 27 5 2 3 5" xfId="45061" xr:uid="{00000000-0005-0000-0000-000044C40000}"/>
    <cellStyle name="Percent 27 5 2 4" xfId="10724" xr:uid="{00000000-0005-0000-0000-000045C40000}"/>
    <cellStyle name="Percent 27 5 2 4 2" xfId="29684" xr:uid="{00000000-0005-0000-0000-000046C40000}"/>
    <cellStyle name="Percent 27 5 2 4 3" xfId="48148" xr:uid="{00000000-0005-0000-0000-000047C40000}"/>
    <cellStyle name="Percent 27 5 2 5" xfId="16876" xr:uid="{00000000-0005-0000-0000-000048C40000}"/>
    <cellStyle name="Percent 27 5 2 5 2" xfId="35836" xr:uid="{00000000-0005-0000-0000-000049C40000}"/>
    <cellStyle name="Percent 27 5 2 5 3" xfId="54300" xr:uid="{00000000-0005-0000-0000-00004AC40000}"/>
    <cellStyle name="Percent 27 5 2 6" xfId="23531" xr:uid="{00000000-0005-0000-0000-00004BC40000}"/>
    <cellStyle name="Percent 27 5 2 7" xfId="41995" xr:uid="{00000000-0005-0000-0000-00004CC40000}"/>
    <cellStyle name="Percent 27 5 3" xfId="5270" xr:uid="{00000000-0005-0000-0000-00004DC40000}"/>
    <cellStyle name="Percent 27 5 3 2" xfId="8363" xr:uid="{00000000-0005-0000-0000-00004EC40000}"/>
    <cellStyle name="Percent 27 5 3 2 2" xfId="14555" xr:uid="{00000000-0005-0000-0000-00004FC40000}"/>
    <cellStyle name="Percent 27 5 3 2 2 2" xfId="33515" xr:uid="{00000000-0005-0000-0000-000050C40000}"/>
    <cellStyle name="Percent 27 5 3 2 2 3" xfId="51979" xr:uid="{00000000-0005-0000-0000-000051C40000}"/>
    <cellStyle name="Percent 27 5 3 2 3" xfId="20707" xr:uid="{00000000-0005-0000-0000-000052C40000}"/>
    <cellStyle name="Percent 27 5 3 2 3 2" xfId="39667" xr:uid="{00000000-0005-0000-0000-000053C40000}"/>
    <cellStyle name="Percent 27 5 3 2 3 3" xfId="58131" xr:uid="{00000000-0005-0000-0000-000054C40000}"/>
    <cellStyle name="Percent 27 5 3 2 4" xfId="27362" xr:uid="{00000000-0005-0000-0000-000055C40000}"/>
    <cellStyle name="Percent 27 5 3 2 5" xfId="45826" xr:uid="{00000000-0005-0000-0000-000056C40000}"/>
    <cellStyle name="Percent 27 5 3 3" xfId="11489" xr:uid="{00000000-0005-0000-0000-000057C40000}"/>
    <cellStyle name="Percent 27 5 3 3 2" xfId="30449" xr:uid="{00000000-0005-0000-0000-000058C40000}"/>
    <cellStyle name="Percent 27 5 3 3 3" xfId="48913" xr:uid="{00000000-0005-0000-0000-000059C40000}"/>
    <cellStyle name="Percent 27 5 3 4" xfId="17641" xr:uid="{00000000-0005-0000-0000-00005AC40000}"/>
    <cellStyle name="Percent 27 5 3 4 2" xfId="36601" xr:uid="{00000000-0005-0000-0000-00005BC40000}"/>
    <cellStyle name="Percent 27 5 3 4 3" xfId="55065" xr:uid="{00000000-0005-0000-0000-00005CC40000}"/>
    <cellStyle name="Percent 27 5 3 5" xfId="24296" xr:uid="{00000000-0005-0000-0000-00005DC40000}"/>
    <cellStyle name="Percent 27 5 3 6" xfId="42760" xr:uid="{00000000-0005-0000-0000-00005EC40000}"/>
    <cellStyle name="Percent 27 5 4" xfId="6828" xr:uid="{00000000-0005-0000-0000-00005FC40000}"/>
    <cellStyle name="Percent 27 5 4 2" xfId="13021" xr:uid="{00000000-0005-0000-0000-000060C40000}"/>
    <cellStyle name="Percent 27 5 4 2 2" xfId="31981" xr:uid="{00000000-0005-0000-0000-000061C40000}"/>
    <cellStyle name="Percent 27 5 4 2 3" xfId="50445" xr:uid="{00000000-0005-0000-0000-000062C40000}"/>
    <cellStyle name="Percent 27 5 4 3" xfId="19173" xr:uid="{00000000-0005-0000-0000-000063C40000}"/>
    <cellStyle name="Percent 27 5 4 3 2" xfId="38133" xr:uid="{00000000-0005-0000-0000-000064C40000}"/>
    <cellStyle name="Percent 27 5 4 3 3" xfId="56597" xr:uid="{00000000-0005-0000-0000-000065C40000}"/>
    <cellStyle name="Percent 27 5 4 4" xfId="25828" xr:uid="{00000000-0005-0000-0000-000066C40000}"/>
    <cellStyle name="Percent 27 5 4 5" xfId="44292" xr:uid="{00000000-0005-0000-0000-000067C40000}"/>
    <cellStyle name="Percent 27 5 5" xfId="9955" xr:uid="{00000000-0005-0000-0000-000068C40000}"/>
    <cellStyle name="Percent 27 5 5 2" xfId="28915" xr:uid="{00000000-0005-0000-0000-000069C40000}"/>
    <cellStyle name="Percent 27 5 5 3" xfId="47379" xr:uid="{00000000-0005-0000-0000-00006AC40000}"/>
    <cellStyle name="Percent 27 5 6" xfId="16107" xr:uid="{00000000-0005-0000-0000-00006BC40000}"/>
    <cellStyle name="Percent 27 5 6 2" xfId="35067" xr:uid="{00000000-0005-0000-0000-00006CC40000}"/>
    <cellStyle name="Percent 27 5 6 3" xfId="53531" xr:uid="{00000000-0005-0000-0000-00006DC40000}"/>
    <cellStyle name="Percent 27 5 7" xfId="22762" xr:uid="{00000000-0005-0000-0000-00006EC40000}"/>
    <cellStyle name="Percent 27 5 8" xfId="41226" xr:uid="{00000000-0005-0000-0000-00006FC40000}"/>
    <cellStyle name="Percent 28" xfId="3418" xr:uid="{00000000-0005-0000-0000-000070C40000}"/>
    <cellStyle name="Percent 28 2" xfId="3419" xr:uid="{00000000-0005-0000-0000-000071C40000}"/>
    <cellStyle name="Percent 28 2 2" xfId="3420" xr:uid="{00000000-0005-0000-0000-000072C40000}"/>
    <cellStyle name="Percent 28 2 2 2" xfId="4425" xr:uid="{00000000-0005-0000-0000-000073C40000}"/>
    <cellStyle name="Percent 28 2 2 2 2" xfId="6048" xr:uid="{00000000-0005-0000-0000-000074C40000}"/>
    <cellStyle name="Percent 28 2 2 2 2 2" xfId="9134" xr:uid="{00000000-0005-0000-0000-000075C40000}"/>
    <cellStyle name="Percent 28 2 2 2 2 2 2" xfId="15326" xr:uid="{00000000-0005-0000-0000-000076C40000}"/>
    <cellStyle name="Percent 28 2 2 2 2 2 2 2" xfId="34286" xr:uid="{00000000-0005-0000-0000-000077C40000}"/>
    <cellStyle name="Percent 28 2 2 2 2 2 2 3" xfId="52750" xr:uid="{00000000-0005-0000-0000-000078C40000}"/>
    <cellStyle name="Percent 28 2 2 2 2 2 3" xfId="21478" xr:uid="{00000000-0005-0000-0000-000079C40000}"/>
    <cellStyle name="Percent 28 2 2 2 2 2 3 2" xfId="40438" xr:uid="{00000000-0005-0000-0000-00007AC40000}"/>
    <cellStyle name="Percent 28 2 2 2 2 2 3 3" xfId="58902" xr:uid="{00000000-0005-0000-0000-00007BC40000}"/>
    <cellStyle name="Percent 28 2 2 2 2 2 4" xfId="28133" xr:uid="{00000000-0005-0000-0000-00007CC40000}"/>
    <cellStyle name="Percent 28 2 2 2 2 2 5" xfId="46597" xr:uid="{00000000-0005-0000-0000-00007DC40000}"/>
    <cellStyle name="Percent 28 2 2 2 2 3" xfId="12260" xr:uid="{00000000-0005-0000-0000-00007EC40000}"/>
    <cellStyle name="Percent 28 2 2 2 2 3 2" xfId="31220" xr:uid="{00000000-0005-0000-0000-00007FC40000}"/>
    <cellStyle name="Percent 28 2 2 2 2 3 3" xfId="49684" xr:uid="{00000000-0005-0000-0000-000080C40000}"/>
    <cellStyle name="Percent 28 2 2 2 2 4" xfId="18412" xr:uid="{00000000-0005-0000-0000-000081C40000}"/>
    <cellStyle name="Percent 28 2 2 2 2 4 2" xfId="37372" xr:uid="{00000000-0005-0000-0000-000082C40000}"/>
    <cellStyle name="Percent 28 2 2 2 2 4 3" xfId="55836" xr:uid="{00000000-0005-0000-0000-000083C40000}"/>
    <cellStyle name="Percent 28 2 2 2 2 5" xfId="25067" xr:uid="{00000000-0005-0000-0000-000084C40000}"/>
    <cellStyle name="Percent 28 2 2 2 2 6" xfId="43531" xr:uid="{00000000-0005-0000-0000-000085C40000}"/>
    <cellStyle name="Percent 28 2 2 2 3" xfId="7599" xr:uid="{00000000-0005-0000-0000-000086C40000}"/>
    <cellStyle name="Percent 28 2 2 2 3 2" xfId="13792" xr:uid="{00000000-0005-0000-0000-000087C40000}"/>
    <cellStyle name="Percent 28 2 2 2 3 2 2" xfId="32752" xr:uid="{00000000-0005-0000-0000-000088C40000}"/>
    <cellStyle name="Percent 28 2 2 2 3 2 3" xfId="51216" xr:uid="{00000000-0005-0000-0000-000089C40000}"/>
    <cellStyle name="Percent 28 2 2 2 3 3" xfId="19944" xr:uid="{00000000-0005-0000-0000-00008AC40000}"/>
    <cellStyle name="Percent 28 2 2 2 3 3 2" xfId="38904" xr:uid="{00000000-0005-0000-0000-00008BC40000}"/>
    <cellStyle name="Percent 28 2 2 2 3 3 3" xfId="57368" xr:uid="{00000000-0005-0000-0000-00008CC40000}"/>
    <cellStyle name="Percent 28 2 2 2 3 4" xfId="26599" xr:uid="{00000000-0005-0000-0000-00008DC40000}"/>
    <cellStyle name="Percent 28 2 2 2 3 5" xfId="45063" xr:uid="{00000000-0005-0000-0000-00008EC40000}"/>
    <cellStyle name="Percent 28 2 2 2 4" xfId="10726" xr:uid="{00000000-0005-0000-0000-00008FC40000}"/>
    <cellStyle name="Percent 28 2 2 2 4 2" xfId="29686" xr:uid="{00000000-0005-0000-0000-000090C40000}"/>
    <cellStyle name="Percent 28 2 2 2 4 3" xfId="48150" xr:uid="{00000000-0005-0000-0000-000091C40000}"/>
    <cellStyle name="Percent 28 2 2 2 5" xfId="16878" xr:uid="{00000000-0005-0000-0000-000092C40000}"/>
    <cellStyle name="Percent 28 2 2 2 5 2" xfId="35838" xr:uid="{00000000-0005-0000-0000-000093C40000}"/>
    <cellStyle name="Percent 28 2 2 2 5 3" xfId="54302" xr:uid="{00000000-0005-0000-0000-000094C40000}"/>
    <cellStyle name="Percent 28 2 2 2 6" xfId="23533" xr:uid="{00000000-0005-0000-0000-000095C40000}"/>
    <cellStyle name="Percent 28 2 2 2 7" xfId="41997" xr:uid="{00000000-0005-0000-0000-000096C40000}"/>
    <cellStyle name="Percent 28 2 2 3" xfId="5273" xr:uid="{00000000-0005-0000-0000-000097C40000}"/>
    <cellStyle name="Percent 28 2 2 3 2" xfId="8365" xr:uid="{00000000-0005-0000-0000-000098C40000}"/>
    <cellStyle name="Percent 28 2 2 3 2 2" xfId="14557" xr:uid="{00000000-0005-0000-0000-000099C40000}"/>
    <cellStyle name="Percent 28 2 2 3 2 2 2" xfId="33517" xr:uid="{00000000-0005-0000-0000-00009AC40000}"/>
    <cellStyle name="Percent 28 2 2 3 2 2 3" xfId="51981" xr:uid="{00000000-0005-0000-0000-00009BC40000}"/>
    <cellStyle name="Percent 28 2 2 3 2 3" xfId="20709" xr:uid="{00000000-0005-0000-0000-00009CC40000}"/>
    <cellStyle name="Percent 28 2 2 3 2 3 2" xfId="39669" xr:uid="{00000000-0005-0000-0000-00009DC40000}"/>
    <cellStyle name="Percent 28 2 2 3 2 3 3" xfId="58133" xr:uid="{00000000-0005-0000-0000-00009EC40000}"/>
    <cellStyle name="Percent 28 2 2 3 2 4" xfId="27364" xr:uid="{00000000-0005-0000-0000-00009FC40000}"/>
    <cellStyle name="Percent 28 2 2 3 2 5" xfId="45828" xr:uid="{00000000-0005-0000-0000-0000A0C40000}"/>
    <cellStyle name="Percent 28 2 2 3 3" xfId="11491" xr:uid="{00000000-0005-0000-0000-0000A1C40000}"/>
    <cellStyle name="Percent 28 2 2 3 3 2" xfId="30451" xr:uid="{00000000-0005-0000-0000-0000A2C40000}"/>
    <cellStyle name="Percent 28 2 2 3 3 3" xfId="48915" xr:uid="{00000000-0005-0000-0000-0000A3C40000}"/>
    <cellStyle name="Percent 28 2 2 3 4" xfId="17643" xr:uid="{00000000-0005-0000-0000-0000A4C40000}"/>
    <cellStyle name="Percent 28 2 2 3 4 2" xfId="36603" xr:uid="{00000000-0005-0000-0000-0000A5C40000}"/>
    <cellStyle name="Percent 28 2 2 3 4 3" xfId="55067" xr:uid="{00000000-0005-0000-0000-0000A6C40000}"/>
    <cellStyle name="Percent 28 2 2 3 5" xfId="24298" xr:uid="{00000000-0005-0000-0000-0000A7C40000}"/>
    <cellStyle name="Percent 28 2 2 3 6" xfId="42762" xr:uid="{00000000-0005-0000-0000-0000A8C40000}"/>
    <cellStyle name="Percent 28 2 2 4" xfId="6830" xr:uid="{00000000-0005-0000-0000-0000A9C40000}"/>
    <cellStyle name="Percent 28 2 2 4 2" xfId="13023" xr:uid="{00000000-0005-0000-0000-0000AAC40000}"/>
    <cellStyle name="Percent 28 2 2 4 2 2" xfId="31983" xr:uid="{00000000-0005-0000-0000-0000ABC40000}"/>
    <cellStyle name="Percent 28 2 2 4 2 3" xfId="50447" xr:uid="{00000000-0005-0000-0000-0000ACC40000}"/>
    <cellStyle name="Percent 28 2 2 4 3" xfId="19175" xr:uid="{00000000-0005-0000-0000-0000ADC40000}"/>
    <cellStyle name="Percent 28 2 2 4 3 2" xfId="38135" xr:uid="{00000000-0005-0000-0000-0000AEC40000}"/>
    <cellStyle name="Percent 28 2 2 4 3 3" xfId="56599" xr:uid="{00000000-0005-0000-0000-0000AFC40000}"/>
    <cellStyle name="Percent 28 2 2 4 4" xfId="25830" xr:uid="{00000000-0005-0000-0000-0000B0C40000}"/>
    <cellStyle name="Percent 28 2 2 4 5" xfId="44294" xr:uid="{00000000-0005-0000-0000-0000B1C40000}"/>
    <cellStyle name="Percent 28 2 2 5" xfId="9957" xr:uid="{00000000-0005-0000-0000-0000B2C40000}"/>
    <cellStyle name="Percent 28 2 2 5 2" xfId="28917" xr:uid="{00000000-0005-0000-0000-0000B3C40000}"/>
    <cellStyle name="Percent 28 2 2 5 3" xfId="47381" xr:uid="{00000000-0005-0000-0000-0000B4C40000}"/>
    <cellStyle name="Percent 28 2 2 6" xfId="16109" xr:uid="{00000000-0005-0000-0000-0000B5C40000}"/>
    <cellStyle name="Percent 28 2 2 6 2" xfId="35069" xr:uid="{00000000-0005-0000-0000-0000B6C40000}"/>
    <cellStyle name="Percent 28 2 2 6 3" xfId="53533" xr:uid="{00000000-0005-0000-0000-0000B7C40000}"/>
    <cellStyle name="Percent 28 2 2 7" xfId="22764" xr:uid="{00000000-0005-0000-0000-0000B8C40000}"/>
    <cellStyle name="Percent 28 2 2 8" xfId="41228" xr:uid="{00000000-0005-0000-0000-0000B9C40000}"/>
    <cellStyle name="Percent 28 2 3" xfId="4424" xr:uid="{00000000-0005-0000-0000-0000BAC40000}"/>
    <cellStyle name="Percent 28 2 3 2" xfId="6047" xr:uid="{00000000-0005-0000-0000-0000BBC40000}"/>
    <cellStyle name="Percent 28 2 3 2 2" xfId="9133" xr:uid="{00000000-0005-0000-0000-0000BCC40000}"/>
    <cellStyle name="Percent 28 2 3 2 2 2" xfId="15325" xr:uid="{00000000-0005-0000-0000-0000BDC40000}"/>
    <cellStyle name="Percent 28 2 3 2 2 2 2" xfId="34285" xr:uid="{00000000-0005-0000-0000-0000BEC40000}"/>
    <cellStyle name="Percent 28 2 3 2 2 2 3" xfId="52749" xr:uid="{00000000-0005-0000-0000-0000BFC40000}"/>
    <cellStyle name="Percent 28 2 3 2 2 3" xfId="21477" xr:uid="{00000000-0005-0000-0000-0000C0C40000}"/>
    <cellStyle name="Percent 28 2 3 2 2 3 2" xfId="40437" xr:uid="{00000000-0005-0000-0000-0000C1C40000}"/>
    <cellStyle name="Percent 28 2 3 2 2 3 3" xfId="58901" xr:uid="{00000000-0005-0000-0000-0000C2C40000}"/>
    <cellStyle name="Percent 28 2 3 2 2 4" xfId="28132" xr:uid="{00000000-0005-0000-0000-0000C3C40000}"/>
    <cellStyle name="Percent 28 2 3 2 2 5" xfId="46596" xr:uid="{00000000-0005-0000-0000-0000C4C40000}"/>
    <cellStyle name="Percent 28 2 3 2 3" xfId="12259" xr:uid="{00000000-0005-0000-0000-0000C5C40000}"/>
    <cellStyle name="Percent 28 2 3 2 3 2" xfId="31219" xr:uid="{00000000-0005-0000-0000-0000C6C40000}"/>
    <cellStyle name="Percent 28 2 3 2 3 3" xfId="49683" xr:uid="{00000000-0005-0000-0000-0000C7C40000}"/>
    <cellStyle name="Percent 28 2 3 2 4" xfId="18411" xr:uid="{00000000-0005-0000-0000-0000C8C40000}"/>
    <cellStyle name="Percent 28 2 3 2 4 2" xfId="37371" xr:uid="{00000000-0005-0000-0000-0000C9C40000}"/>
    <cellStyle name="Percent 28 2 3 2 4 3" xfId="55835" xr:uid="{00000000-0005-0000-0000-0000CAC40000}"/>
    <cellStyle name="Percent 28 2 3 2 5" xfId="25066" xr:uid="{00000000-0005-0000-0000-0000CBC40000}"/>
    <cellStyle name="Percent 28 2 3 2 6" xfId="43530" xr:uid="{00000000-0005-0000-0000-0000CCC40000}"/>
    <cellStyle name="Percent 28 2 3 3" xfId="7598" xr:uid="{00000000-0005-0000-0000-0000CDC40000}"/>
    <cellStyle name="Percent 28 2 3 3 2" xfId="13791" xr:uid="{00000000-0005-0000-0000-0000CEC40000}"/>
    <cellStyle name="Percent 28 2 3 3 2 2" xfId="32751" xr:uid="{00000000-0005-0000-0000-0000CFC40000}"/>
    <cellStyle name="Percent 28 2 3 3 2 3" xfId="51215" xr:uid="{00000000-0005-0000-0000-0000D0C40000}"/>
    <cellStyle name="Percent 28 2 3 3 3" xfId="19943" xr:uid="{00000000-0005-0000-0000-0000D1C40000}"/>
    <cellStyle name="Percent 28 2 3 3 3 2" xfId="38903" xr:uid="{00000000-0005-0000-0000-0000D2C40000}"/>
    <cellStyle name="Percent 28 2 3 3 3 3" xfId="57367" xr:uid="{00000000-0005-0000-0000-0000D3C40000}"/>
    <cellStyle name="Percent 28 2 3 3 4" xfId="26598" xr:uid="{00000000-0005-0000-0000-0000D4C40000}"/>
    <cellStyle name="Percent 28 2 3 3 5" xfId="45062" xr:uid="{00000000-0005-0000-0000-0000D5C40000}"/>
    <cellStyle name="Percent 28 2 3 4" xfId="10725" xr:uid="{00000000-0005-0000-0000-0000D6C40000}"/>
    <cellStyle name="Percent 28 2 3 4 2" xfId="29685" xr:uid="{00000000-0005-0000-0000-0000D7C40000}"/>
    <cellStyle name="Percent 28 2 3 4 3" xfId="48149" xr:uid="{00000000-0005-0000-0000-0000D8C40000}"/>
    <cellStyle name="Percent 28 2 3 5" xfId="16877" xr:uid="{00000000-0005-0000-0000-0000D9C40000}"/>
    <cellStyle name="Percent 28 2 3 5 2" xfId="35837" xr:uid="{00000000-0005-0000-0000-0000DAC40000}"/>
    <cellStyle name="Percent 28 2 3 5 3" xfId="54301" xr:uid="{00000000-0005-0000-0000-0000DBC40000}"/>
    <cellStyle name="Percent 28 2 3 6" xfId="23532" xr:uid="{00000000-0005-0000-0000-0000DCC40000}"/>
    <cellStyle name="Percent 28 2 3 7" xfId="41996" xr:uid="{00000000-0005-0000-0000-0000DDC40000}"/>
    <cellStyle name="Percent 28 2 4" xfId="5272" xr:uid="{00000000-0005-0000-0000-0000DEC40000}"/>
    <cellStyle name="Percent 28 2 4 2" xfId="8364" xr:uid="{00000000-0005-0000-0000-0000DFC40000}"/>
    <cellStyle name="Percent 28 2 4 2 2" xfId="14556" xr:uid="{00000000-0005-0000-0000-0000E0C40000}"/>
    <cellStyle name="Percent 28 2 4 2 2 2" xfId="33516" xr:uid="{00000000-0005-0000-0000-0000E1C40000}"/>
    <cellStyle name="Percent 28 2 4 2 2 3" xfId="51980" xr:uid="{00000000-0005-0000-0000-0000E2C40000}"/>
    <cellStyle name="Percent 28 2 4 2 3" xfId="20708" xr:uid="{00000000-0005-0000-0000-0000E3C40000}"/>
    <cellStyle name="Percent 28 2 4 2 3 2" xfId="39668" xr:uid="{00000000-0005-0000-0000-0000E4C40000}"/>
    <cellStyle name="Percent 28 2 4 2 3 3" xfId="58132" xr:uid="{00000000-0005-0000-0000-0000E5C40000}"/>
    <cellStyle name="Percent 28 2 4 2 4" xfId="27363" xr:uid="{00000000-0005-0000-0000-0000E6C40000}"/>
    <cellStyle name="Percent 28 2 4 2 5" xfId="45827" xr:uid="{00000000-0005-0000-0000-0000E7C40000}"/>
    <cellStyle name="Percent 28 2 4 3" xfId="11490" xr:uid="{00000000-0005-0000-0000-0000E8C40000}"/>
    <cellStyle name="Percent 28 2 4 3 2" xfId="30450" xr:uid="{00000000-0005-0000-0000-0000E9C40000}"/>
    <cellStyle name="Percent 28 2 4 3 3" xfId="48914" xr:uid="{00000000-0005-0000-0000-0000EAC40000}"/>
    <cellStyle name="Percent 28 2 4 4" xfId="17642" xr:uid="{00000000-0005-0000-0000-0000EBC40000}"/>
    <cellStyle name="Percent 28 2 4 4 2" xfId="36602" xr:uid="{00000000-0005-0000-0000-0000ECC40000}"/>
    <cellStyle name="Percent 28 2 4 4 3" xfId="55066" xr:uid="{00000000-0005-0000-0000-0000EDC40000}"/>
    <cellStyle name="Percent 28 2 4 5" xfId="24297" xr:uid="{00000000-0005-0000-0000-0000EEC40000}"/>
    <cellStyle name="Percent 28 2 4 6" xfId="42761" xr:uid="{00000000-0005-0000-0000-0000EFC40000}"/>
    <cellStyle name="Percent 28 2 5" xfId="6829" xr:uid="{00000000-0005-0000-0000-0000F0C40000}"/>
    <cellStyle name="Percent 28 2 5 2" xfId="13022" xr:uid="{00000000-0005-0000-0000-0000F1C40000}"/>
    <cellStyle name="Percent 28 2 5 2 2" xfId="31982" xr:uid="{00000000-0005-0000-0000-0000F2C40000}"/>
    <cellStyle name="Percent 28 2 5 2 3" xfId="50446" xr:uid="{00000000-0005-0000-0000-0000F3C40000}"/>
    <cellStyle name="Percent 28 2 5 3" xfId="19174" xr:uid="{00000000-0005-0000-0000-0000F4C40000}"/>
    <cellStyle name="Percent 28 2 5 3 2" xfId="38134" xr:uid="{00000000-0005-0000-0000-0000F5C40000}"/>
    <cellStyle name="Percent 28 2 5 3 3" xfId="56598" xr:uid="{00000000-0005-0000-0000-0000F6C40000}"/>
    <cellStyle name="Percent 28 2 5 4" xfId="25829" xr:uid="{00000000-0005-0000-0000-0000F7C40000}"/>
    <cellStyle name="Percent 28 2 5 5" xfId="44293" xr:uid="{00000000-0005-0000-0000-0000F8C40000}"/>
    <cellStyle name="Percent 28 2 6" xfId="9956" xr:uid="{00000000-0005-0000-0000-0000F9C40000}"/>
    <cellStyle name="Percent 28 2 6 2" xfId="28916" xr:uid="{00000000-0005-0000-0000-0000FAC40000}"/>
    <cellStyle name="Percent 28 2 6 3" xfId="47380" xr:uid="{00000000-0005-0000-0000-0000FBC40000}"/>
    <cellStyle name="Percent 28 2 7" xfId="16108" xr:uid="{00000000-0005-0000-0000-0000FCC40000}"/>
    <cellStyle name="Percent 28 2 7 2" xfId="35068" xr:uid="{00000000-0005-0000-0000-0000FDC40000}"/>
    <cellStyle name="Percent 28 2 7 3" xfId="53532" xr:uid="{00000000-0005-0000-0000-0000FEC40000}"/>
    <cellStyle name="Percent 28 2 8" xfId="22763" xr:uid="{00000000-0005-0000-0000-0000FFC40000}"/>
    <cellStyle name="Percent 28 2 9" xfId="41227" xr:uid="{00000000-0005-0000-0000-000000C50000}"/>
    <cellStyle name="Percent 28 3" xfId="3421" xr:uid="{00000000-0005-0000-0000-000001C50000}"/>
    <cellStyle name="Percent 28 3 2" xfId="3422" xr:uid="{00000000-0005-0000-0000-000002C50000}"/>
    <cellStyle name="Percent 28 3 2 2" xfId="4427" xr:uid="{00000000-0005-0000-0000-000003C50000}"/>
    <cellStyle name="Percent 28 3 2 2 2" xfId="6050" xr:uid="{00000000-0005-0000-0000-000004C50000}"/>
    <cellStyle name="Percent 28 3 2 2 2 2" xfId="9136" xr:uid="{00000000-0005-0000-0000-000005C50000}"/>
    <cellStyle name="Percent 28 3 2 2 2 2 2" xfId="15328" xr:uid="{00000000-0005-0000-0000-000006C50000}"/>
    <cellStyle name="Percent 28 3 2 2 2 2 2 2" xfId="34288" xr:uid="{00000000-0005-0000-0000-000007C50000}"/>
    <cellStyle name="Percent 28 3 2 2 2 2 2 3" xfId="52752" xr:uid="{00000000-0005-0000-0000-000008C50000}"/>
    <cellStyle name="Percent 28 3 2 2 2 2 3" xfId="21480" xr:uid="{00000000-0005-0000-0000-000009C50000}"/>
    <cellStyle name="Percent 28 3 2 2 2 2 3 2" xfId="40440" xr:uid="{00000000-0005-0000-0000-00000AC50000}"/>
    <cellStyle name="Percent 28 3 2 2 2 2 3 3" xfId="58904" xr:uid="{00000000-0005-0000-0000-00000BC50000}"/>
    <cellStyle name="Percent 28 3 2 2 2 2 4" xfId="28135" xr:uid="{00000000-0005-0000-0000-00000CC50000}"/>
    <cellStyle name="Percent 28 3 2 2 2 2 5" xfId="46599" xr:uid="{00000000-0005-0000-0000-00000DC50000}"/>
    <cellStyle name="Percent 28 3 2 2 2 3" xfId="12262" xr:uid="{00000000-0005-0000-0000-00000EC50000}"/>
    <cellStyle name="Percent 28 3 2 2 2 3 2" xfId="31222" xr:uid="{00000000-0005-0000-0000-00000FC50000}"/>
    <cellStyle name="Percent 28 3 2 2 2 3 3" xfId="49686" xr:uid="{00000000-0005-0000-0000-000010C50000}"/>
    <cellStyle name="Percent 28 3 2 2 2 4" xfId="18414" xr:uid="{00000000-0005-0000-0000-000011C50000}"/>
    <cellStyle name="Percent 28 3 2 2 2 4 2" xfId="37374" xr:uid="{00000000-0005-0000-0000-000012C50000}"/>
    <cellStyle name="Percent 28 3 2 2 2 4 3" xfId="55838" xr:uid="{00000000-0005-0000-0000-000013C50000}"/>
    <cellStyle name="Percent 28 3 2 2 2 5" xfId="25069" xr:uid="{00000000-0005-0000-0000-000014C50000}"/>
    <cellStyle name="Percent 28 3 2 2 2 6" xfId="43533" xr:uid="{00000000-0005-0000-0000-000015C50000}"/>
    <cellStyle name="Percent 28 3 2 2 3" xfId="7601" xr:uid="{00000000-0005-0000-0000-000016C50000}"/>
    <cellStyle name="Percent 28 3 2 2 3 2" xfId="13794" xr:uid="{00000000-0005-0000-0000-000017C50000}"/>
    <cellStyle name="Percent 28 3 2 2 3 2 2" xfId="32754" xr:uid="{00000000-0005-0000-0000-000018C50000}"/>
    <cellStyle name="Percent 28 3 2 2 3 2 3" xfId="51218" xr:uid="{00000000-0005-0000-0000-000019C50000}"/>
    <cellStyle name="Percent 28 3 2 2 3 3" xfId="19946" xr:uid="{00000000-0005-0000-0000-00001AC50000}"/>
    <cellStyle name="Percent 28 3 2 2 3 3 2" xfId="38906" xr:uid="{00000000-0005-0000-0000-00001BC50000}"/>
    <cellStyle name="Percent 28 3 2 2 3 3 3" xfId="57370" xr:uid="{00000000-0005-0000-0000-00001CC50000}"/>
    <cellStyle name="Percent 28 3 2 2 3 4" xfId="26601" xr:uid="{00000000-0005-0000-0000-00001DC50000}"/>
    <cellStyle name="Percent 28 3 2 2 3 5" xfId="45065" xr:uid="{00000000-0005-0000-0000-00001EC50000}"/>
    <cellStyle name="Percent 28 3 2 2 4" xfId="10728" xr:uid="{00000000-0005-0000-0000-00001FC50000}"/>
    <cellStyle name="Percent 28 3 2 2 4 2" xfId="29688" xr:uid="{00000000-0005-0000-0000-000020C50000}"/>
    <cellStyle name="Percent 28 3 2 2 4 3" xfId="48152" xr:uid="{00000000-0005-0000-0000-000021C50000}"/>
    <cellStyle name="Percent 28 3 2 2 5" xfId="16880" xr:uid="{00000000-0005-0000-0000-000022C50000}"/>
    <cellStyle name="Percent 28 3 2 2 5 2" xfId="35840" xr:uid="{00000000-0005-0000-0000-000023C50000}"/>
    <cellStyle name="Percent 28 3 2 2 5 3" xfId="54304" xr:uid="{00000000-0005-0000-0000-000024C50000}"/>
    <cellStyle name="Percent 28 3 2 2 6" xfId="23535" xr:uid="{00000000-0005-0000-0000-000025C50000}"/>
    <cellStyle name="Percent 28 3 2 2 7" xfId="41999" xr:uid="{00000000-0005-0000-0000-000026C50000}"/>
    <cellStyle name="Percent 28 3 2 3" xfId="5275" xr:uid="{00000000-0005-0000-0000-000027C50000}"/>
    <cellStyle name="Percent 28 3 2 3 2" xfId="8367" xr:uid="{00000000-0005-0000-0000-000028C50000}"/>
    <cellStyle name="Percent 28 3 2 3 2 2" xfId="14559" xr:uid="{00000000-0005-0000-0000-000029C50000}"/>
    <cellStyle name="Percent 28 3 2 3 2 2 2" xfId="33519" xr:uid="{00000000-0005-0000-0000-00002AC50000}"/>
    <cellStyle name="Percent 28 3 2 3 2 2 3" xfId="51983" xr:uid="{00000000-0005-0000-0000-00002BC50000}"/>
    <cellStyle name="Percent 28 3 2 3 2 3" xfId="20711" xr:uid="{00000000-0005-0000-0000-00002CC50000}"/>
    <cellStyle name="Percent 28 3 2 3 2 3 2" xfId="39671" xr:uid="{00000000-0005-0000-0000-00002DC50000}"/>
    <cellStyle name="Percent 28 3 2 3 2 3 3" xfId="58135" xr:uid="{00000000-0005-0000-0000-00002EC50000}"/>
    <cellStyle name="Percent 28 3 2 3 2 4" xfId="27366" xr:uid="{00000000-0005-0000-0000-00002FC50000}"/>
    <cellStyle name="Percent 28 3 2 3 2 5" xfId="45830" xr:uid="{00000000-0005-0000-0000-000030C50000}"/>
    <cellStyle name="Percent 28 3 2 3 3" xfId="11493" xr:uid="{00000000-0005-0000-0000-000031C50000}"/>
    <cellStyle name="Percent 28 3 2 3 3 2" xfId="30453" xr:uid="{00000000-0005-0000-0000-000032C50000}"/>
    <cellStyle name="Percent 28 3 2 3 3 3" xfId="48917" xr:uid="{00000000-0005-0000-0000-000033C50000}"/>
    <cellStyle name="Percent 28 3 2 3 4" xfId="17645" xr:uid="{00000000-0005-0000-0000-000034C50000}"/>
    <cellStyle name="Percent 28 3 2 3 4 2" xfId="36605" xr:uid="{00000000-0005-0000-0000-000035C50000}"/>
    <cellStyle name="Percent 28 3 2 3 4 3" xfId="55069" xr:uid="{00000000-0005-0000-0000-000036C50000}"/>
    <cellStyle name="Percent 28 3 2 3 5" xfId="24300" xr:uid="{00000000-0005-0000-0000-000037C50000}"/>
    <cellStyle name="Percent 28 3 2 3 6" xfId="42764" xr:uid="{00000000-0005-0000-0000-000038C50000}"/>
    <cellStyle name="Percent 28 3 2 4" xfId="6832" xr:uid="{00000000-0005-0000-0000-000039C50000}"/>
    <cellStyle name="Percent 28 3 2 4 2" xfId="13025" xr:uid="{00000000-0005-0000-0000-00003AC50000}"/>
    <cellStyle name="Percent 28 3 2 4 2 2" xfId="31985" xr:uid="{00000000-0005-0000-0000-00003BC50000}"/>
    <cellStyle name="Percent 28 3 2 4 2 3" xfId="50449" xr:uid="{00000000-0005-0000-0000-00003CC50000}"/>
    <cellStyle name="Percent 28 3 2 4 3" xfId="19177" xr:uid="{00000000-0005-0000-0000-00003DC50000}"/>
    <cellStyle name="Percent 28 3 2 4 3 2" xfId="38137" xr:uid="{00000000-0005-0000-0000-00003EC50000}"/>
    <cellStyle name="Percent 28 3 2 4 3 3" xfId="56601" xr:uid="{00000000-0005-0000-0000-00003FC50000}"/>
    <cellStyle name="Percent 28 3 2 4 4" xfId="25832" xr:uid="{00000000-0005-0000-0000-000040C50000}"/>
    <cellStyle name="Percent 28 3 2 4 5" xfId="44296" xr:uid="{00000000-0005-0000-0000-000041C50000}"/>
    <cellStyle name="Percent 28 3 2 5" xfId="9959" xr:uid="{00000000-0005-0000-0000-000042C50000}"/>
    <cellStyle name="Percent 28 3 2 5 2" xfId="28919" xr:uid="{00000000-0005-0000-0000-000043C50000}"/>
    <cellStyle name="Percent 28 3 2 5 3" xfId="47383" xr:uid="{00000000-0005-0000-0000-000044C50000}"/>
    <cellStyle name="Percent 28 3 2 6" xfId="16111" xr:uid="{00000000-0005-0000-0000-000045C50000}"/>
    <cellStyle name="Percent 28 3 2 6 2" xfId="35071" xr:uid="{00000000-0005-0000-0000-000046C50000}"/>
    <cellStyle name="Percent 28 3 2 6 3" xfId="53535" xr:uid="{00000000-0005-0000-0000-000047C50000}"/>
    <cellStyle name="Percent 28 3 2 7" xfId="22766" xr:uid="{00000000-0005-0000-0000-000048C50000}"/>
    <cellStyle name="Percent 28 3 2 8" xfId="41230" xr:uid="{00000000-0005-0000-0000-000049C50000}"/>
    <cellStyle name="Percent 28 3 3" xfId="4426" xr:uid="{00000000-0005-0000-0000-00004AC50000}"/>
    <cellStyle name="Percent 28 3 3 2" xfId="6049" xr:uid="{00000000-0005-0000-0000-00004BC50000}"/>
    <cellStyle name="Percent 28 3 3 2 2" xfId="9135" xr:uid="{00000000-0005-0000-0000-00004CC50000}"/>
    <cellStyle name="Percent 28 3 3 2 2 2" xfId="15327" xr:uid="{00000000-0005-0000-0000-00004DC50000}"/>
    <cellStyle name="Percent 28 3 3 2 2 2 2" xfId="34287" xr:uid="{00000000-0005-0000-0000-00004EC50000}"/>
    <cellStyle name="Percent 28 3 3 2 2 2 3" xfId="52751" xr:uid="{00000000-0005-0000-0000-00004FC50000}"/>
    <cellStyle name="Percent 28 3 3 2 2 3" xfId="21479" xr:uid="{00000000-0005-0000-0000-000050C50000}"/>
    <cellStyle name="Percent 28 3 3 2 2 3 2" xfId="40439" xr:uid="{00000000-0005-0000-0000-000051C50000}"/>
    <cellStyle name="Percent 28 3 3 2 2 3 3" xfId="58903" xr:uid="{00000000-0005-0000-0000-000052C50000}"/>
    <cellStyle name="Percent 28 3 3 2 2 4" xfId="28134" xr:uid="{00000000-0005-0000-0000-000053C50000}"/>
    <cellStyle name="Percent 28 3 3 2 2 5" xfId="46598" xr:uid="{00000000-0005-0000-0000-000054C50000}"/>
    <cellStyle name="Percent 28 3 3 2 3" xfId="12261" xr:uid="{00000000-0005-0000-0000-000055C50000}"/>
    <cellStyle name="Percent 28 3 3 2 3 2" xfId="31221" xr:uid="{00000000-0005-0000-0000-000056C50000}"/>
    <cellStyle name="Percent 28 3 3 2 3 3" xfId="49685" xr:uid="{00000000-0005-0000-0000-000057C50000}"/>
    <cellStyle name="Percent 28 3 3 2 4" xfId="18413" xr:uid="{00000000-0005-0000-0000-000058C50000}"/>
    <cellStyle name="Percent 28 3 3 2 4 2" xfId="37373" xr:uid="{00000000-0005-0000-0000-000059C50000}"/>
    <cellStyle name="Percent 28 3 3 2 4 3" xfId="55837" xr:uid="{00000000-0005-0000-0000-00005AC50000}"/>
    <cellStyle name="Percent 28 3 3 2 5" xfId="25068" xr:uid="{00000000-0005-0000-0000-00005BC50000}"/>
    <cellStyle name="Percent 28 3 3 2 6" xfId="43532" xr:uid="{00000000-0005-0000-0000-00005CC50000}"/>
    <cellStyle name="Percent 28 3 3 3" xfId="7600" xr:uid="{00000000-0005-0000-0000-00005DC50000}"/>
    <cellStyle name="Percent 28 3 3 3 2" xfId="13793" xr:uid="{00000000-0005-0000-0000-00005EC50000}"/>
    <cellStyle name="Percent 28 3 3 3 2 2" xfId="32753" xr:uid="{00000000-0005-0000-0000-00005FC50000}"/>
    <cellStyle name="Percent 28 3 3 3 2 3" xfId="51217" xr:uid="{00000000-0005-0000-0000-000060C50000}"/>
    <cellStyle name="Percent 28 3 3 3 3" xfId="19945" xr:uid="{00000000-0005-0000-0000-000061C50000}"/>
    <cellStyle name="Percent 28 3 3 3 3 2" xfId="38905" xr:uid="{00000000-0005-0000-0000-000062C50000}"/>
    <cellStyle name="Percent 28 3 3 3 3 3" xfId="57369" xr:uid="{00000000-0005-0000-0000-000063C50000}"/>
    <cellStyle name="Percent 28 3 3 3 4" xfId="26600" xr:uid="{00000000-0005-0000-0000-000064C50000}"/>
    <cellStyle name="Percent 28 3 3 3 5" xfId="45064" xr:uid="{00000000-0005-0000-0000-000065C50000}"/>
    <cellStyle name="Percent 28 3 3 4" xfId="10727" xr:uid="{00000000-0005-0000-0000-000066C50000}"/>
    <cellStyle name="Percent 28 3 3 4 2" xfId="29687" xr:uid="{00000000-0005-0000-0000-000067C50000}"/>
    <cellStyle name="Percent 28 3 3 4 3" xfId="48151" xr:uid="{00000000-0005-0000-0000-000068C50000}"/>
    <cellStyle name="Percent 28 3 3 5" xfId="16879" xr:uid="{00000000-0005-0000-0000-000069C50000}"/>
    <cellStyle name="Percent 28 3 3 5 2" xfId="35839" xr:uid="{00000000-0005-0000-0000-00006AC50000}"/>
    <cellStyle name="Percent 28 3 3 5 3" xfId="54303" xr:uid="{00000000-0005-0000-0000-00006BC50000}"/>
    <cellStyle name="Percent 28 3 3 6" xfId="23534" xr:uid="{00000000-0005-0000-0000-00006CC50000}"/>
    <cellStyle name="Percent 28 3 3 7" xfId="41998" xr:uid="{00000000-0005-0000-0000-00006DC50000}"/>
    <cellStyle name="Percent 28 3 4" xfId="5274" xr:uid="{00000000-0005-0000-0000-00006EC50000}"/>
    <cellStyle name="Percent 28 3 4 2" xfId="8366" xr:uid="{00000000-0005-0000-0000-00006FC50000}"/>
    <cellStyle name="Percent 28 3 4 2 2" xfId="14558" xr:uid="{00000000-0005-0000-0000-000070C50000}"/>
    <cellStyle name="Percent 28 3 4 2 2 2" xfId="33518" xr:uid="{00000000-0005-0000-0000-000071C50000}"/>
    <cellStyle name="Percent 28 3 4 2 2 3" xfId="51982" xr:uid="{00000000-0005-0000-0000-000072C50000}"/>
    <cellStyle name="Percent 28 3 4 2 3" xfId="20710" xr:uid="{00000000-0005-0000-0000-000073C50000}"/>
    <cellStyle name="Percent 28 3 4 2 3 2" xfId="39670" xr:uid="{00000000-0005-0000-0000-000074C50000}"/>
    <cellStyle name="Percent 28 3 4 2 3 3" xfId="58134" xr:uid="{00000000-0005-0000-0000-000075C50000}"/>
    <cellStyle name="Percent 28 3 4 2 4" xfId="27365" xr:uid="{00000000-0005-0000-0000-000076C50000}"/>
    <cellStyle name="Percent 28 3 4 2 5" xfId="45829" xr:uid="{00000000-0005-0000-0000-000077C50000}"/>
    <cellStyle name="Percent 28 3 4 3" xfId="11492" xr:uid="{00000000-0005-0000-0000-000078C50000}"/>
    <cellStyle name="Percent 28 3 4 3 2" xfId="30452" xr:uid="{00000000-0005-0000-0000-000079C50000}"/>
    <cellStyle name="Percent 28 3 4 3 3" xfId="48916" xr:uid="{00000000-0005-0000-0000-00007AC50000}"/>
    <cellStyle name="Percent 28 3 4 4" xfId="17644" xr:uid="{00000000-0005-0000-0000-00007BC50000}"/>
    <cellStyle name="Percent 28 3 4 4 2" xfId="36604" xr:uid="{00000000-0005-0000-0000-00007CC50000}"/>
    <cellStyle name="Percent 28 3 4 4 3" xfId="55068" xr:uid="{00000000-0005-0000-0000-00007DC50000}"/>
    <cellStyle name="Percent 28 3 4 5" xfId="24299" xr:uid="{00000000-0005-0000-0000-00007EC50000}"/>
    <cellStyle name="Percent 28 3 4 6" xfId="42763" xr:uid="{00000000-0005-0000-0000-00007FC50000}"/>
    <cellStyle name="Percent 28 3 5" xfId="6831" xr:uid="{00000000-0005-0000-0000-000080C50000}"/>
    <cellStyle name="Percent 28 3 5 2" xfId="13024" xr:uid="{00000000-0005-0000-0000-000081C50000}"/>
    <cellStyle name="Percent 28 3 5 2 2" xfId="31984" xr:uid="{00000000-0005-0000-0000-000082C50000}"/>
    <cellStyle name="Percent 28 3 5 2 3" xfId="50448" xr:uid="{00000000-0005-0000-0000-000083C50000}"/>
    <cellStyle name="Percent 28 3 5 3" xfId="19176" xr:uid="{00000000-0005-0000-0000-000084C50000}"/>
    <cellStyle name="Percent 28 3 5 3 2" xfId="38136" xr:uid="{00000000-0005-0000-0000-000085C50000}"/>
    <cellStyle name="Percent 28 3 5 3 3" xfId="56600" xr:uid="{00000000-0005-0000-0000-000086C50000}"/>
    <cellStyle name="Percent 28 3 5 4" xfId="25831" xr:uid="{00000000-0005-0000-0000-000087C50000}"/>
    <cellStyle name="Percent 28 3 5 5" xfId="44295" xr:uid="{00000000-0005-0000-0000-000088C50000}"/>
    <cellStyle name="Percent 28 3 6" xfId="9958" xr:uid="{00000000-0005-0000-0000-000089C50000}"/>
    <cellStyle name="Percent 28 3 6 2" xfId="28918" xr:uid="{00000000-0005-0000-0000-00008AC50000}"/>
    <cellStyle name="Percent 28 3 6 3" xfId="47382" xr:uid="{00000000-0005-0000-0000-00008BC50000}"/>
    <cellStyle name="Percent 28 3 7" xfId="16110" xr:uid="{00000000-0005-0000-0000-00008CC50000}"/>
    <cellStyle name="Percent 28 3 7 2" xfId="35070" xr:uid="{00000000-0005-0000-0000-00008DC50000}"/>
    <cellStyle name="Percent 28 3 7 3" xfId="53534" xr:uid="{00000000-0005-0000-0000-00008EC50000}"/>
    <cellStyle name="Percent 28 3 8" xfId="22765" xr:uid="{00000000-0005-0000-0000-00008FC50000}"/>
    <cellStyle name="Percent 28 3 9" xfId="41229" xr:uid="{00000000-0005-0000-0000-000090C50000}"/>
    <cellStyle name="Percent 28 4" xfId="3423" xr:uid="{00000000-0005-0000-0000-000091C50000}"/>
    <cellStyle name="Percent 28 4 2" xfId="3424" xr:uid="{00000000-0005-0000-0000-000092C50000}"/>
    <cellStyle name="Percent 28 4 2 2" xfId="4428" xr:uid="{00000000-0005-0000-0000-000093C50000}"/>
    <cellStyle name="Percent 28 4 2 2 2" xfId="6051" xr:uid="{00000000-0005-0000-0000-000094C50000}"/>
    <cellStyle name="Percent 28 4 2 2 2 2" xfId="9137" xr:uid="{00000000-0005-0000-0000-000095C50000}"/>
    <cellStyle name="Percent 28 4 2 2 2 2 2" xfId="15329" xr:uid="{00000000-0005-0000-0000-000096C50000}"/>
    <cellStyle name="Percent 28 4 2 2 2 2 2 2" xfId="34289" xr:uid="{00000000-0005-0000-0000-000097C50000}"/>
    <cellStyle name="Percent 28 4 2 2 2 2 2 3" xfId="52753" xr:uid="{00000000-0005-0000-0000-000098C50000}"/>
    <cellStyle name="Percent 28 4 2 2 2 2 3" xfId="21481" xr:uid="{00000000-0005-0000-0000-000099C50000}"/>
    <cellStyle name="Percent 28 4 2 2 2 2 3 2" xfId="40441" xr:uid="{00000000-0005-0000-0000-00009AC50000}"/>
    <cellStyle name="Percent 28 4 2 2 2 2 3 3" xfId="58905" xr:uid="{00000000-0005-0000-0000-00009BC50000}"/>
    <cellStyle name="Percent 28 4 2 2 2 2 4" xfId="28136" xr:uid="{00000000-0005-0000-0000-00009CC50000}"/>
    <cellStyle name="Percent 28 4 2 2 2 2 5" xfId="46600" xr:uid="{00000000-0005-0000-0000-00009DC50000}"/>
    <cellStyle name="Percent 28 4 2 2 2 3" xfId="12263" xr:uid="{00000000-0005-0000-0000-00009EC50000}"/>
    <cellStyle name="Percent 28 4 2 2 2 3 2" xfId="31223" xr:uid="{00000000-0005-0000-0000-00009FC50000}"/>
    <cellStyle name="Percent 28 4 2 2 2 3 3" xfId="49687" xr:uid="{00000000-0005-0000-0000-0000A0C50000}"/>
    <cellStyle name="Percent 28 4 2 2 2 4" xfId="18415" xr:uid="{00000000-0005-0000-0000-0000A1C50000}"/>
    <cellStyle name="Percent 28 4 2 2 2 4 2" xfId="37375" xr:uid="{00000000-0005-0000-0000-0000A2C50000}"/>
    <cellStyle name="Percent 28 4 2 2 2 4 3" xfId="55839" xr:uid="{00000000-0005-0000-0000-0000A3C50000}"/>
    <cellStyle name="Percent 28 4 2 2 2 5" xfId="25070" xr:uid="{00000000-0005-0000-0000-0000A4C50000}"/>
    <cellStyle name="Percent 28 4 2 2 2 6" xfId="43534" xr:uid="{00000000-0005-0000-0000-0000A5C50000}"/>
    <cellStyle name="Percent 28 4 2 2 3" xfId="7602" xr:uid="{00000000-0005-0000-0000-0000A6C50000}"/>
    <cellStyle name="Percent 28 4 2 2 3 2" xfId="13795" xr:uid="{00000000-0005-0000-0000-0000A7C50000}"/>
    <cellStyle name="Percent 28 4 2 2 3 2 2" xfId="32755" xr:uid="{00000000-0005-0000-0000-0000A8C50000}"/>
    <cellStyle name="Percent 28 4 2 2 3 2 3" xfId="51219" xr:uid="{00000000-0005-0000-0000-0000A9C50000}"/>
    <cellStyle name="Percent 28 4 2 2 3 3" xfId="19947" xr:uid="{00000000-0005-0000-0000-0000AAC50000}"/>
    <cellStyle name="Percent 28 4 2 2 3 3 2" xfId="38907" xr:uid="{00000000-0005-0000-0000-0000ABC50000}"/>
    <cellStyle name="Percent 28 4 2 2 3 3 3" xfId="57371" xr:uid="{00000000-0005-0000-0000-0000ACC50000}"/>
    <cellStyle name="Percent 28 4 2 2 3 4" xfId="26602" xr:uid="{00000000-0005-0000-0000-0000ADC50000}"/>
    <cellStyle name="Percent 28 4 2 2 3 5" xfId="45066" xr:uid="{00000000-0005-0000-0000-0000AEC50000}"/>
    <cellStyle name="Percent 28 4 2 2 4" xfId="10729" xr:uid="{00000000-0005-0000-0000-0000AFC50000}"/>
    <cellStyle name="Percent 28 4 2 2 4 2" xfId="29689" xr:uid="{00000000-0005-0000-0000-0000B0C50000}"/>
    <cellStyle name="Percent 28 4 2 2 4 3" xfId="48153" xr:uid="{00000000-0005-0000-0000-0000B1C50000}"/>
    <cellStyle name="Percent 28 4 2 2 5" xfId="16881" xr:uid="{00000000-0005-0000-0000-0000B2C50000}"/>
    <cellStyle name="Percent 28 4 2 2 5 2" xfId="35841" xr:uid="{00000000-0005-0000-0000-0000B3C50000}"/>
    <cellStyle name="Percent 28 4 2 2 5 3" xfId="54305" xr:uid="{00000000-0005-0000-0000-0000B4C50000}"/>
    <cellStyle name="Percent 28 4 2 2 6" xfId="23536" xr:uid="{00000000-0005-0000-0000-0000B5C50000}"/>
    <cellStyle name="Percent 28 4 2 2 7" xfId="42000" xr:uid="{00000000-0005-0000-0000-0000B6C50000}"/>
    <cellStyle name="Percent 28 4 2 3" xfId="5276" xr:uid="{00000000-0005-0000-0000-0000B7C50000}"/>
    <cellStyle name="Percent 28 4 2 3 2" xfId="8368" xr:uid="{00000000-0005-0000-0000-0000B8C50000}"/>
    <cellStyle name="Percent 28 4 2 3 2 2" xfId="14560" xr:uid="{00000000-0005-0000-0000-0000B9C50000}"/>
    <cellStyle name="Percent 28 4 2 3 2 2 2" xfId="33520" xr:uid="{00000000-0005-0000-0000-0000BAC50000}"/>
    <cellStyle name="Percent 28 4 2 3 2 2 3" xfId="51984" xr:uid="{00000000-0005-0000-0000-0000BBC50000}"/>
    <cellStyle name="Percent 28 4 2 3 2 3" xfId="20712" xr:uid="{00000000-0005-0000-0000-0000BCC50000}"/>
    <cellStyle name="Percent 28 4 2 3 2 3 2" xfId="39672" xr:uid="{00000000-0005-0000-0000-0000BDC50000}"/>
    <cellStyle name="Percent 28 4 2 3 2 3 3" xfId="58136" xr:uid="{00000000-0005-0000-0000-0000BEC50000}"/>
    <cellStyle name="Percent 28 4 2 3 2 4" xfId="27367" xr:uid="{00000000-0005-0000-0000-0000BFC50000}"/>
    <cellStyle name="Percent 28 4 2 3 2 5" xfId="45831" xr:uid="{00000000-0005-0000-0000-0000C0C50000}"/>
    <cellStyle name="Percent 28 4 2 3 3" xfId="11494" xr:uid="{00000000-0005-0000-0000-0000C1C50000}"/>
    <cellStyle name="Percent 28 4 2 3 3 2" xfId="30454" xr:uid="{00000000-0005-0000-0000-0000C2C50000}"/>
    <cellStyle name="Percent 28 4 2 3 3 3" xfId="48918" xr:uid="{00000000-0005-0000-0000-0000C3C50000}"/>
    <cellStyle name="Percent 28 4 2 3 4" xfId="17646" xr:uid="{00000000-0005-0000-0000-0000C4C50000}"/>
    <cellStyle name="Percent 28 4 2 3 4 2" xfId="36606" xr:uid="{00000000-0005-0000-0000-0000C5C50000}"/>
    <cellStyle name="Percent 28 4 2 3 4 3" xfId="55070" xr:uid="{00000000-0005-0000-0000-0000C6C50000}"/>
    <cellStyle name="Percent 28 4 2 3 5" xfId="24301" xr:uid="{00000000-0005-0000-0000-0000C7C50000}"/>
    <cellStyle name="Percent 28 4 2 3 6" xfId="42765" xr:uid="{00000000-0005-0000-0000-0000C8C50000}"/>
    <cellStyle name="Percent 28 4 2 4" xfId="6833" xr:uid="{00000000-0005-0000-0000-0000C9C50000}"/>
    <cellStyle name="Percent 28 4 2 4 2" xfId="13026" xr:uid="{00000000-0005-0000-0000-0000CAC50000}"/>
    <cellStyle name="Percent 28 4 2 4 2 2" xfId="31986" xr:uid="{00000000-0005-0000-0000-0000CBC50000}"/>
    <cellStyle name="Percent 28 4 2 4 2 3" xfId="50450" xr:uid="{00000000-0005-0000-0000-0000CCC50000}"/>
    <cellStyle name="Percent 28 4 2 4 3" xfId="19178" xr:uid="{00000000-0005-0000-0000-0000CDC50000}"/>
    <cellStyle name="Percent 28 4 2 4 3 2" xfId="38138" xr:uid="{00000000-0005-0000-0000-0000CEC50000}"/>
    <cellStyle name="Percent 28 4 2 4 3 3" xfId="56602" xr:uid="{00000000-0005-0000-0000-0000CFC50000}"/>
    <cellStyle name="Percent 28 4 2 4 4" xfId="25833" xr:uid="{00000000-0005-0000-0000-0000D0C50000}"/>
    <cellStyle name="Percent 28 4 2 4 5" xfId="44297" xr:uid="{00000000-0005-0000-0000-0000D1C50000}"/>
    <cellStyle name="Percent 28 4 2 5" xfId="9960" xr:uid="{00000000-0005-0000-0000-0000D2C50000}"/>
    <cellStyle name="Percent 28 4 2 5 2" xfId="28920" xr:uid="{00000000-0005-0000-0000-0000D3C50000}"/>
    <cellStyle name="Percent 28 4 2 5 3" xfId="47384" xr:uid="{00000000-0005-0000-0000-0000D4C50000}"/>
    <cellStyle name="Percent 28 4 2 6" xfId="16112" xr:uid="{00000000-0005-0000-0000-0000D5C50000}"/>
    <cellStyle name="Percent 28 4 2 6 2" xfId="35072" xr:uid="{00000000-0005-0000-0000-0000D6C50000}"/>
    <cellStyle name="Percent 28 4 2 6 3" xfId="53536" xr:uid="{00000000-0005-0000-0000-0000D7C50000}"/>
    <cellStyle name="Percent 28 4 2 7" xfId="22767" xr:uid="{00000000-0005-0000-0000-0000D8C50000}"/>
    <cellStyle name="Percent 28 4 2 8" xfId="41231" xr:uid="{00000000-0005-0000-0000-0000D9C50000}"/>
    <cellStyle name="Percent 28 5" xfId="3425" xr:uid="{00000000-0005-0000-0000-0000DAC50000}"/>
    <cellStyle name="Percent 28 5 2" xfId="4429" xr:uid="{00000000-0005-0000-0000-0000DBC50000}"/>
    <cellStyle name="Percent 28 5 2 2" xfId="6052" xr:uid="{00000000-0005-0000-0000-0000DCC50000}"/>
    <cellStyle name="Percent 28 5 2 2 2" xfId="9138" xr:uid="{00000000-0005-0000-0000-0000DDC50000}"/>
    <cellStyle name="Percent 28 5 2 2 2 2" xfId="15330" xr:uid="{00000000-0005-0000-0000-0000DEC50000}"/>
    <cellStyle name="Percent 28 5 2 2 2 2 2" xfId="34290" xr:uid="{00000000-0005-0000-0000-0000DFC50000}"/>
    <cellStyle name="Percent 28 5 2 2 2 2 3" xfId="52754" xr:uid="{00000000-0005-0000-0000-0000E0C50000}"/>
    <cellStyle name="Percent 28 5 2 2 2 3" xfId="21482" xr:uid="{00000000-0005-0000-0000-0000E1C50000}"/>
    <cellStyle name="Percent 28 5 2 2 2 3 2" xfId="40442" xr:uid="{00000000-0005-0000-0000-0000E2C50000}"/>
    <cellStyle name="Percent 28 5 2 2 2 3 3" xfId="58906" xr:uid="{00000000-0005-0000-0000-0000E3C50000}"/>
    <cellStyle name="Percent 28 5 2 2 2 4" xfId="28137" xr:uid="{00000000-0005-0000-0000-0000E4C50000}"/>
    <cellStyle name="Percent 28 5 2 2 2 5" xfId="46601" xr:uid="{00000000-0005-0000-0000-0000E5C50000}"/>
    <cellStyle name="Percent 28 5 2 2 3" xfId="12264" xr:uid="{00000000-0005-0000-0000-0000E6C50000}"/>
    <cellStyle name="Percent 28 5 2 2 3 2" xfId="31224" xr:uid="{00000000-0005-0000-0000-0000E7C50000}"/>
    <cellStyle name="Percent 28 5 2 2 3 3" xfId="49688" xr:uid="{00000000-0005-0000-0000-0000E8C50000}"/>
    <cellStyle name="Percent 28 5 2 2 4" xfId="18416" xr:uid="{00000000-0005-0000-0000-0000E9C50000}"/>
    <cellStyle name="Percent 28 5 2 2 4 2" xfId="37376" xr:uid="{00000000-0005-0000-0000-0000EAC50000}"/>
    <cellStyle name="Percent 28 5 2 2 4 3" xfId="55840" xr:uid="{00000000-0005-0000-0000-0000EBC50000}"/>
    <cellStyle name="Percent 28 5 2 2 5" xfId="25071" xr:uid="{00000000-0005-0000-0000-0000ECC50000}"/>
    <cellStyle name="Percent 28 5 2 2 6" xfId="43535" xr:uid="{00000000-0005-0000-0000-0000EDC50000}"/>
    <cellStyle name="Percent 28 5 2 3" xfId="7603" xr:uid="{00000000-0005-0000-0000-0000EEC50000}"/>
    <cellStyle name="Percent 28 5 2 3 2" xfId="13796" xr:uid="{00000000-0005-0000-0000-0000EFC50000}"/>
    <cellStyle name="Percent 28 5 2 3 2 2" xfId="32756" xr:uid="{00000000-0005-0000-0000-0000F0C50000}"/>
    <cellStyle name="Percent 28 5 2 3 2 3" xfId="51220" xr:uid="{00000000-0005-0000-0000-0000F1C50000}"/>
    <cellStyle name="Percent 28 5 2 3 3" xfId="19948" xr:uid="{00000000-0005-0000-0000-0000F2C50000}"/>
    <cellStyle name="Percent 28 5 2 3 3 2" xfId="38908" xr:uid="{00000000-0005-0000-0000-0000F3C50000}"/>
    <cellStyle name="Percent 28 5 2 3 3 3" xfId="57372" xr:uid="{00000000-0005-0000-0000-0000F4C50000}"/>
    <cellStyle name="Percent 28 5 2 3 4" xfId="26603" xr:uid="{00000000-0005-0000-0000-0000F5C50000}"/>
    <cellStyle name="Percent 28 5 2 3 5" xfId="45067" xr:uid="{00000000-0005-0000-0000-0000F6C50000}"/>
    <cellStyle name="Percent 28 5 2 4" xfId="10730" xr:uid="{00000000-0005-0000-0000-0000F7C50000}"/>
    <cellStyle name="Percent 28 5 2 4 2" xfId="29690" xr:uid="{00000000-0005-0000-0000-0000F8C50000}"/>
    <cellStyle name="Percent 28 5 2 4 3" xfId="48154" xr:uid="{00000000-0005-0000-0000-0000F9C50000}"/>
    <cellStyle name="Percent 28 5 2 5" xfId="16882" xr:uid="{00000000-0005-0000-0000-0000FAC50000}"/>
    <cellStyle name="Percent 28 5 2 5 2" xfId="35842" xr:uid="{00000000-0005-0000-0000-0000FBC50000}"/>
    <cellStyle name="Percent 28 5 2 5 3" xfId="54306" xr:uid="{00000000-0005-0000-0000-0000FCC50000}"/>
    <cellStyle name="Percent 28 5 2 6" xfId="23537" xr:uid="{00000000-0005-0000-0000-0000FDC50000}"/>
    <cellStyle name="Percent 28 5 2 7" xfId="42001" xr:uid="{00000000-0005-0000-0000-0000FEC50000}"/>
    <cellStyle name="Percent 28 5 3" xfId="5277" xr:uid="{00000000-0005-0000-0000-0000FFC50000}"/>
    <cellStyle name="Percent 28 5 3 2" xfId="8369" xr:uid="{00000000-0005-0000-0000-000000C60000}"/>
    <cellStyle name="Percent 28 5 3 2 2" xfId="14561" xr:uid="{00000000-0005-0000-0000-000001C60000}"/>
    <cellStyle name="Percent 28 5 3 2 2 2" xfId="33521" xr:uid="{00000000-0005-0000-0000-000002C60000}"/>
    <cellStyle name="Percent 28 5 3 2 2 3" xfId="51985" xr:uid="{00000000-0005-0000-0000-000003C60000}"/>
    <cellStyle name="Percent 28 5 3 2 3" xfId="20713" xr:uid="{00000000-0005-0000-0000-000004C60000}"/>
    <cellStyle name="Percent 28 5 3 2 3 2" xfId="39673" xr:uid="{00000000-0005-0000-0000-000005C60000}"/>
    <cellStyle name="Percent 28 5 3 2 3 3" xfId="58137" xr:uid="{00000000-0005-0000-0000-000006C60000}"/>
    <cellStyle name="Percent 28 5 3 2 4" xfId="27368" xr:uid="{00000000-0005-0000-0000-000007C60000}"/>
    <cellStyle name="Percent 28 5 3 2 5" xfId="45832" xr:uid="{00000000-0005-0000-0000-000008C60000}"/>
    <cellStyle name="Percent 28 5 3 3" xfId="11495" xr:uid="{00000000-0005-0000-0000-000009C60000}"/>
    <cellStyle name="Percent 28 5 3 3 2" xfId="30455" xr:uid="{00000000-0005-0000-0000-00000AC60000}"/>
    <cellStyle name="Percent 28 5 3 3 3" xfId="48919" xr:uid="{00000000-0005-0000-0000-00000BC60000}"/>
    <cellStyle name="Percent 28 5 3 4" xfId="17647" xr:uid="{00000000-0005-0000-0000-00000CC60000}"/>
    <cellStyle name="Percent 28 5 3 4 2" xfId="36607" xr:uid="{00000000-0005-0000-0000-00000DC60000}"/>
    <cellStyle name="Percent 28 5 3 4 3" xfId="55071" xr:uid="{00000000-0005-0000-0000-00000EC60000}"/>
    <cellStyle name="Percent 28 5 3 5" xfId="24302" xr:uid="{00000000-0005-0000-0000-00000FC60000}"/>
    <cellStyle name="Percent 28 5 3 6" xfId="42766" xr:uid="{00000000-0005-0000-0000-000010C60000}"/>
    <cellStyle name="Percent 28 5 4" xfId="6834" xr:uid="{00000000-0005-0000-0000-000011C60000}"/>
    <cellStyle name="Percent 28 5 4 2" xfId="13027" xr:uid="{00000000-0005-0000-0000-000012C60000}"/>
    <cellStyle name="Percent 28 5 4 2 2" xfId="31987" xr:uid="{00000000-0005-0000-0000-000013C60000}"/>
    <cellStyle name="Percent 28 5 4 2 3" xfId="50451" xr:uid="{00000000-0005-0000-0000-000014C60000}"/>
    <cellStyle name="Percent 28 5 4 3" xfId="19179" xr:uid="{00000000-0005-0000-0000-000015C60000}"/>
    <cellStyle name="Percent 28 5 4 3 2" xfId="38139" xr:uid="{00000000-0005-0000-0000-000016C60000}"/>
    <cellStyle name="Percent 28 5 4 3 3" xfId="56603" xr:uid="{00000000-0005-0000-0000-000017C60000}"/>
    <cellStyle name="Percent 28 5 4 4" xfId="25834" xr:uid="{00000000-0005-0000-0000-000018C60000}"/>
    <cellStyle name="Percent 28 5 4 5" xfId="44298" xr:uid="{00000000-0005-0000-0000-000019C60000}"/>
    <cellStyle name="Percent 28 5 5" xfId="9961" xr:uid="{00000000-0005-0000-0000-00001AC60000}"/>
    <cellStyle name="Percent 28 5 5 2" xfId="28921" xr:uid="{00000000-0005-0000-0000-00001BC60000}"/>
    <cellStyle name="Percent 28 5 5 3" xfId="47385" xr:uid="{00000000-0005-0000-0000-00001CC60000}"/>
    <cellStyle name="Percent 28 5 6" xfId="16113" xr:uid="{00000000-0005-0000-0000-00001DC60000}"/>
    <cellStyle name="Percent 28 5 6 2" xfId="35073" xr:uid="{00000000-0005-0000-0000-00001EC60000}"/>
    <cellStyle name="Percent 28 5 6 3" xfId="53537" xr:uid="{00000000-0005-0000-0000-00001FC60000}"/>
    <cellStyle name="Percent 28 5 7" xfId="22768" xr:uid="{00000000-0005-0000-0000-000020C60000}"/>
    <cellStyle name="Percent 28 5 8" xfId="41232" xr:uid="{00000000-0005-0000-0000-000021C60000}"/>
    <cellStyle name="Percent 29" xfId="3426" xr:uid="{00000000-0005-0000-0000-000022C60000}"/>
    <cellStyle name="Percent 29 2" xfId="3427" xr:uid="{00000000-0005-0000-0000-000023C60000}"/>
    <cellStyle name="Percent 29 2 2" xfId="3428" xr:uid="{00000000-0005-0000-0000-000024C60000}"/>
    <cellStyle name="Percent 29 2 2 2" xfId="4431" xr:uid="{00000000-0005-0000-0000-000025C60000}"/>
    <cellStyle name="Percent 29 2 2 2 2" xfId="6054" xr:uid="{00000000-0005-0000-0000-000026C60000}"/>
    <cellStyle name="Percent 29 2 2 2 2 2" xfId="9140" xr:uid="{00000000-0005-0000-0000-000027C60000}"/>
    <cellStyle name="Percent 29 2 2 2 2 2 2" xfId="15332" xr:uid="{00000000-0005-0000-0000-000028C60000}"/>
    <cellStyle name="Percent 29 2 2 2 2 2 2 2" xfId="34292" xr:uid="{00000000-0005-0000-0000-000029C60000}"/>
    <cellStyle name="Percent 29 2 2 2 2 2 2 3" xfId="52756" xr:uid="{00000000-0005-0000-0000-00002AC60000}"/>
    <cellStyle name="Percent 29 2 2 2 2 2 3" xfId="21484" xr:uid="{00000000-0005-0000-0000-00002BC60000}"/>
    <cellStyle name="Percent 29 2 2 2 2 2 3 2" xfId="40444" xr:uid="{00000000-0005-0000-0000-00002CC60000}"/>
    <cellStyle name="Percent 29 2 2 2 2 2 3 3" xfId="58908" xr:uid="{00000000-0005-0000-0000-00002DC60000}"/>
    <cellStyle name="Percent 29 2 2 2 2 2 4" xfId="28139" xr:uid="{00000000-0005-0000-0000-00002EC60000}"/>
    <cellStyle name="Percent 29 2 2 2 2 2 5" xfId="46603" xr:uid="{00000000-0005-0000-0000-00002FC60000}"/>
    <cellStyle name="Percent 29 2 2 2 2 3" xfId="12266" xr:uid="{00000000-0005-0000-0000-000030C60000}"/>
    <cellStyle name="Percent 29 2 2 2 2 3 2" xfId="31226" xr:uid="{00000000-0005-0000-0000-000031C60000}"/>
    <cellStyle name="Percent 29 2 2 2 2 3 3" xfId="49690" xr:uid="{00000000-0005-0000-0000-000032C60000}"/>
    <cellStyle name="Percent 29 2 2 2 2 4" xfId="18418" xr:uid="{00000000-0005-0000-0000-000033C60000}"/>
    <cellStyle name="Percent 29 2 2 2 2 4 2" xfId="37378" xr:uid="{00000000-0005-0000-0000-000034C60000}"/>
    <cellStyle name="Percent 29 2 2 2 2 4 3" xfId="55842" xr:uid="{00000000-0005-0000-0000-000035C60000}"/>
    <cellStyle name="Percent 29 2 2 2 2 5" xfId="25073" xr:uid="{00000000-0005-0000-0000-000036C60000}"/>
    <cellStyle name="Percent 29 2 2 2 2 6" xfId="43537" xr:uid="{00000000-0005-0000-0000-000037C60000}"/>
    <cellStyle name="Percent 29 2 2 2 3" xfId="7605" xr:uid="{00000000-0005-0000-0000-000038C60000}"/>
    <cellStyle name="Percent 29 2 2 2 3 2" xfId="13798" xr:uid="{00000000-0005-0000-0000-000039C60000}"/>
    <cellStyle name="Percent 29 2 2 2 3 2 2" xfId="32758" xr:uid="{00000000-0005-0000-0000-00003AC60000}"/>
    <cellStyle name="Percent 29 2 2 2 3 2 3" xfId="51222" xr:uid="{00000000-0005-0000-0000-00003BC60000}"/>
    <cellStyle name="Percent 29 2 2 2 3 3" xfId="19950" xr:uid="{00000000-0005-0000-0000-00003CC60000}"/>
    <cellStyle name="Percent 29 2 2 2 3 3 2" xfId="38910" xr:uid="{00000000-0005-0000-0000-00003DC60000}"/>
    <cellStyle name="Percent 29 2 2 2 3 3 3" xfId="57374" xr:uid="{00000000-0005-0000-0000-00003EC60000}"/>
    <cellStyle name="Percent 29 2 2 2 3 4" xfId="26605" xr:uid="{00000000-0005-0000-0000-00003FC60000}"/>
    <cellStyle name="Percent 29 2 2 2 3 5" xfId="45069" xr:uid="{00000000-0005-0000-0000-000040C60000}"/>
    <cellStyle name="Percent 29 2 2 2 4" xfId="10732" xr:uid="{00000000-0005-0000-0000-000041C60000}"/>
    <cellStyle name="Percent 29 2 2 2 4 2" xfId="29692" xr:uid="{00000000-0005-0000-0000-000042C60000}"/>
    <cellStyle name="Percent 29 2 2 2 4 3" xfId="48156" xr:uid="{00000000-0005-0000-0000-000043C60000}"/>
    <cellStyle name="Percent 29 2 2 2 5" xfId="16884" xr:uid="{00000000-0005-0000-0000-000044C60000}"/>
    <cellStyle name="Percent 29 2 2 2 5 2" xfId="35844" xr:uid="{00000000-0005-0000-0000-000045C60000}"/>
    <cellStyle name="Percent 29 2 2 2 5 3" xfId="54308" xr:uid="{00000000-0005-0000-0000-000046C60000}"/>
    <cellStyle name="Percent 29 2 2 2 6" xfId="23539" xr:uid="{00000000-0005-0000-0000-000047C60000}"/>
    <cellStyle name="Percent 29 2 2 2 7" xfId="42003" xr:uid="{00000000-0005-0000-0000-000048C60000}"/>
    <cellStyle name="Percent 29 2 2 3" xfId="5280" xr:uid="{00000000-0005-0000-0000-000049C60000}"/>
    <cellStyle name="Percent 29 2 2 3 2" xfId="8371" xr:uid="{00000000-0005-0000-0000-00004AC60000}"/>
    <cellStyle name="Percent 29 2 2 3 2 2" xfId="14563" xr:uid="{00000000-0005-0000-0000-00004BC60000}"/>
    <cellStyle name="Percent 29 2 2 3 2 2 2" xfId="33523" xr:uid="{00000000-0005-0000-0000-00004CC60000}"/>
    <cellStyle name="Percent 29 2 2 3 2 2 3" xfId="51987" xr:uid="{00000000-0005-0000-0000-00004DC60000}"/>
    <cellStyle name="Percent 29 2 2 3 2 3" xfId="20715" xr:uid="{00000000-0005-0000-0000-00004EC60000}"/>
    <cellStyle name="Percent 29 2 2 3 2 3 2" xfId="39675" xr:uid="{00000000-0005-0000-0000-00004FC60000}"/>
    <cellStyle name="Percent 29 2 2 3 2 3 3" xfId="58139" xr:uid="{00000000-0005-0000-0000-000050C60000}"/>
    <cellStyle name="Percent 29 2 2 3 2 4" xfId="27370" xr:uid="{00000000-0005-0000-0000-000051C60000}"/>
    <cellStyle name="Percent 29 2 2 3 2 5" xfId="45834" xr:uid="{00000000-0005-0000-0000-000052C60000}"/>
    <cellStyle name="Percent 29 2 2 3 3" xfId="11497" xr:uid="{00000000-0005-0000-0000-000053C60000}"/>
    <cellStyle name="Percent 29 2 2 3 3 2" xfId="30457" xr:uid="{00000000-0005-0000-0000-000054C60000}"/>
    <cellStyle name="Percent 29 2 2 3 3 3" xfId="48921" xr:uid="{00000000-0005-0000-0000-000055C60000}"/>
    <cellStyle name="Percent 29 2 2 3 4" xfId="17649" xr:uid="{00000000-0005-0000-0000-000056C60000}"/>
    <cellStyle name="Percent 29 2 2 3 4 2" xfId="36609" xr:uid="{00000000-0005-0000-0000-000057C60000}"/>
    <cellStyle name="Percent 29 2 2 3 4 3" xfId="55073" xr:uid="{00000000-0005-0000-0000-000058C60000}"/>
    <cellStyle name="Percent 29 2 2 3 5" xfId="24304" xr:uid="{00000000-0005-0000-0000-000059C60000}"/>
    <cellStyle name="Percent 29 2 2 3 6" xfId="42768" xr:uid="{00000000-0005-0000-0000-00005AC60000}"/>
    <cellStyle name="Percent 29 2 2 4" xfId="6836" xr:uid="{00000000-0005-0000-0000-00005BC60000}"/>
    <cellStyle name="Percent 29 2 2 4 2" xfId="13029" xr:uid="{00000000-0005-0000-0000-00005CC60000}"/>
    <cellStyle name="Percent 29 2 2 4 2 2" xfId="31989" xr:uid="{00000000-0005-0000-0000-00005DC60000}"/>
    <cellStyle name="Percent 29 2 2 4 2 3" xfId="50453" xr:uid="{00000000-0005-0000-0000-00005EC60000}"/>
    <cellStyle name="Percent 29 2 2 4 3" xfId="19181" xr:uid="{00000000-0005-0000-0000-00005FC60000}"/>
    <cellStyle name="Percent 29 2 2 4 3 2" xfId="38141" xr:uid="{00000000-0005-0000-0000-000060C60000}"/>
    <cellStyle name="Percent 29 2 2 4 3 3" xfId="56605" xr:uid="{00000000-0005-0000-0000-000061C60000}"/>
    <cellStyle name="Percent 29 2 2 4 4" xfId="25836" xr:uid="{00000000-0005-0000-0000-000062C60000}"/>
    <cellStyle name="Percent 29 2 2 4 5" xfId="44300" xr:uid="{00000000-0005-0000-0000-000063C60000}"/>
    <cellStyle name="Percent 29 2 2 5" xfId="9963" xr:uid="{00000000-0005-0000-0000-000064C60000}"/>
    <cellStyle name="Percent 29 2 2 5 2" xfId="28923" xr:uid="{00000000-0005-0000-0000-000065C60000}"/>
    <cellStyle name="Percent 29 2 2 5 3" xfId="47387" xr:uid="{00000000-0005-0000-0000-000066C60000}"/>
    <cellStyle name="Percent 29 2 2 6" xfId="16115" xr:uid="{00000000-0005-0000-0000-000067C60000}"/>
    <cellStyle name="Percent 29 2 2 6 2" xfId="35075" xr:uid="{00000000-0005-0000-0000-000068C60000}"/>
    <cellStyle name="Percent 29 2 2 6 3" xfId="53539" xr:uid="{00000000-0005-0000-0000-000069C60000}"/>
    <cellStyle name="Percent 29 2 2 7" xfId="22770" xr:uid="{00000000-0005-0000-0000-00006AC60000}"/>
    <cellStyle name="Percent 29 2 2 8" xfId="41234" xr:uid="{00000000-0005-0000-0000-00006BC60000}"/>
    <cellStyle name="Percent 29 2 3" xfId="4430" xr:uid="{00000000-0005-0000-0000-00006CC60000}"/>
    <cellStyle name="Percent 29 2 3 2" xfId="6053" xr:uid="{00000000-0005-0000-0000-00006DC60000}"/>
    <cellStyle name="Percent 29 2 3 2 2" xfId="9139" xr:uid="{00000000-0005-0000-0000-00006EC60000}"/>
    <cellStyle name="Percent 29 2 3 2 2 2" xfId="15331" xr:uid="{00000000-0005-0000-0000-00006FC60000}"/>
    <cellStyle name="Percent 29 2 3 2 2 2 2" xfId="34291" xr:uid="{00000000-0005-0000-0000-000070C60000}"/>
    <cellStyle name="Percent 29 2 3 2 2 2 3" xfId="52755" xr:uid="{00000000-0005-0000-0000-000071C60000}"/>
    <cellStyle name="Percent 29 2 3 2 2 3" xfId="21483" xr:uid="{00000000-0005-0000-0000-000072C60000}"/>
    <cellStyle name="Percent 29 2 3 2 2 3 2" xfId="40443" xr:uid="{00000000-0005-0000-0000-000073C60000}"/>
    <cellStyle name="Percent 29 2 3 2 2 3 3" xfId="58907" xr:uid="{00000000-0005-0000-0000-000074C60000}"/>
    <cellStyle name="Percent 29 2 3 2 2 4" xfId="28138" xr:uid="{00000000-0005-0000-0000-000075C60000}"/>
    <cellStyle name="Percent 29 2 3 2 2 5" xfId="46602" xr:uid="{00000000-0005-0000-0000-000076C60000}"/>
    <cellStyle name="Percent 29 2 3 2 3" xfId="12265" xr:uid="{00000000-0005-0000-0000-000077C60000}"/>
    <cellStyle name="Percent 29 2 3 2 3 2" xfId="31225" xr:uid="{00000000-0005-0000-0000-000078C60000}"/>
    <cellStyle name="Percent 29 2 3 2 3 3" xfId="49689" xr:uid="{00000000-0005-0000-0000-000079C60000}"/>
    <cellStyle name="Percent 29 2 3 2 4" xfId="18417" xr:uid="{00000000-0005-0000-0000-00007AC60000}"/>
    <cellStyle name="Percent 29 2 3 2 4 2" xfId="37377" xr:uid="{00000000-0005-0000-0000-00007BC60000}"/>
    <cellStyle name="Percent 29 2 3 2 4 3" xfId="55841" xr:uid="{00000000-0005-0000-0000-00007CC60000}"/>
    <cellStyle name="Percent 29 2 3 2 5" xfId="25072" xr:uid="{00000000-0005-0000-0000-00007DC60000}"/>
    <cellStyle name="Percent 29 2 3 2 6" xfId="43536" xr:uid="{00000000-0005-0000-0000-00007EC60000}"/>
    <cellStyle name="Percent 29 2 3 3" xfId="7604" xr:uid="{00000000-0005-0000-0000-00007FC60000}"/>
    <cellStyle name="Percent 29 2 3 3 2" xfId="13797" xr:uid="{00000000-0005-0000-0000-000080C60000}"/>
    <cellStyle name="Percent 29 2 3 3 2 2" xfId="32757" xr:uid="{00000000-0005-0000-0000-000081C60000}"/>
    <cellStyle name="Percent 29 2 3 3 2 3" xfId="51221" xr:uid="{00000000-0005-0000-0000-000082C60000}"/>
    <cellStyle name="Percent 29 2 3 3 3" xfId="19949" xr:uid="{00000000-0005-0000-0000-000083C60000}"/>
    <cellStyle name="Percent 29 2 3 3 3 2" xfId="38909" xr:uid="{00000000-0005-0000-0000-000084C60000}"/>
    <cellStyle name="Percent 29 2 3 3 3 3" xfId="57373" xr:uid="{00000000-0005-0000-0000-000085C60000}"/>
    <cellStyle name="Percent 29 2 3 3 4" xfId="26604" xr:uid="{00000000-0005-0000-0000-000086C60000}"/>
    <cellStyle name="Percent 29 2 3 3 5" xfId="45068" xr:uid="{00000000-0005-0000-0000-000087C60000}"/>
    <cellStyle name="Percent 29 2 3 4" xfId="10731" xr:uid="{00000000-0005-0000-0000-000088C60000}"/>
    <cellStyle name="Percent 29 2 3 4 2" xfId="29691" xr:uid="{00000000-0005-0000-0000-000089C60000}"/>
    <cellStyle name="Percent 29 2 3 4 3" xfId="48155" xr:uid="{00000000-0005-0000-0000-00008AC60000}"/>
    <cellStyle name="Percent 29 2 3 5" xfId="16883" xr:uid="{00000000-0005-0000-0000-00008BC60000}"/>
    <cellStyle name="Percent 29 2 3 5 2" xfId="35843" xr:uid="{00000000-0005-0000-0000-00008CC60000}"/>
    <cellStyle name="Percent 29 2 3 5 3" xfId="54307" xr:uid="{00000000-0005-0000-0000-00008DC60000}"/>
    <cellStyle name="Percent 29 2 3 6" xfId="23538" xr:uid="{00000000-0005-0000-0000-00008EC60000}"/>
    <cellStyle name="Percent 29 2 3 7" xfId="42002" xr:uid="{00000000-0005-0000-0000-00008FC60000}"/>
    <cellStyle name="Percent 29 2 4" xfId="5279" xr:uid="{00000000-0005-0000-0000-000090C60000}"/>
    <cellStyle name="Percent 29 2 4 2" xfId="8370" xr:uid="{00000000-0005-0000-0000-000091C60000}"/>
    <cellStyle name="Percent 29 2 4 2 2" xfId="14562" xr:uid="{00000000-0005-0000-0000-000092C60000}"/>
    <cellStyle name="Percent 29 2 4 2 2 2" xfId="33522" xr:uid="{00000000-0005-0000-0000-000093C60000}"/>
    <cellStyle name="Percent 29 2 4 2 2 3" xfId="51986" xr:uid="{00000000-0005-0000-0000-000094C60000}"/>
    <cellStyle name="Percent 29 2 4 2 3" xfId="20714" xr:uid="{00000000-0005-0000-0000-000095C60000}"/>
    <cellStyle name="Percent 29 2 4 2 3 2" xfId="39674" xr:uid="{00000000-0005-0000-0000-000096C60000}"/>
    <cellStyle name="Percent 29 2 4 2 3 3" xfId="58138" xr:uid="{00000000-0005-0000-0000-000097C60000}"/>
    <cellStyle name="Percent 29 2 4 2 4" xfId="27369" xr:uid="{00000000-0005-0000-0000-000098C60000}"/>
    <cellStyle name="Percent 29 2 4 2 5" xfId="45833" xr:uid="{00000000-0005-0000-0000-000099C60000}"/>
    <cellStyle name="Percent 29 2 4 3" xfId="11496" xr:uid="{00000000-0005-0000-0000-00009AC60000}"/>
    <cellStyle name="Percent 29 2 4 3 2" xfId="30456" xr:uid="{00000000-0005-0000-0000-00009BC60000}"/>
    <cellStyle name="Percent 29 2 4 3 3" xfId="48920" xr:uid="{00000000-0005-0000-0000-00009CC60000}"/>
    <cellStyle name="Percent 29 2 4 4" xfId="17648" xr:uid="{00000000-0005-0000-0000-00009DC60000}"/>
    <cellStyle name="Percent 29 2 4 4 2" xfId="36608" xr:uid="{00000000-0005-0000-0000-00009EC60000}"/>
    <cellStyle name="Percent 29 2 4 4 3" xfId="55072" xr:uid="{00000000-0005-0000-0000-00009FC60000}"/>
    <cellStyle name="Percent 29 2 4 5" xfId="24303" xr:uid="{00000000-0005-0000-0000-0000A0C60000}"/>
    <cellStyle name="Percent 29 2 4 6" xfId="42767" xr:uid="{00000000-0005-0000-0000-0000A1C60000}"/>
    <cellStyle name="Percent 29 2 5" xfId="6835" xr:uid="{00000000-0005-0000-0000-0000A2C60000}"/>
    <cellStyle name="Percent 29 2 5 2" xfId="13028" xr:uid="{00000000-0005-0000-0000-0000A3C60000}"/>
    <cellStyle name="Percent 29 2 5 2 2" xfId="31988" xr:uid="{00000000-0005-0000-0000-0000A4C60000}"/>
    <cellStyle name="Percent 29 2 5 2 3" xfId="50452" xr:uid="{00000000-0005-0000-0000-0000A5C60000}"/>
    <cellStyle name="Percent 29 2 5 3" xfId="19180" xr:uid="{00000000-0005-0000-0000-0000A6C60000}"/>
    <cellStyle name="Percent 29 2 5 3 2" xfId="38140" xr:uid="{00000000-0005-0000-0000-0000A7C60000}"/>
    <cellStyle name="Percent 29 2 5 3 3" xfId="56604" xr:uid="{00000000-0005-0000-0000-0000A8C60000}"/>
    <cellStyle name="Percent 29 2 5 4" xfId="25835" xr:uid="{00000000-0005-0000-0000-0000A9C60000}"/>
    <cellStyle name="Percent 29 2 5 5" xfId="44299" xr:uid="{00000000-0005-0000-0000-0000AAC60000}"/>
    <cellStyle name="Percent 29 2 6" xfId="9962" xr:uid="{00000000-0005-0000-0000-0000ABC60000}"/>
    <cellStyle name="Percent 29 2 6 2" xfId="28922" xr:uid="{00000000-0005-0000-0000-0000ACC60000}"/>
    <cellStyle name="Percent 29 2 6 3" xfId="47386" xr:uid="{00000000-0005-0000-0000-0000ADC60000}"/>
    <cellStyle name="Percent 29 2 7" xfId="16114" xr:uid="{00000000-0005-0000-0000-0000AEC60000}"/>
    <cellStyle name="Percent 29 2 7 2" xfId="35074" xr:uid="{00000000-0005-0000-0000-0000AFC60000}"/>
    <cellStyle name="Percent 29 2 7 3" xfId="53538" xr:uid="{00000000-0005-0000-0000-0000B0C60000}"/>
    <cellStyle name="Percent 29 2 8" xfId="22769" xr:uid="{00000000-0005-0000-0000-0000B1C60000}"/>
    <cellStyle name="Percent 29 2 9" xfId="41233" xr:uid="{00000000-0005-0000-0000-0000B2C60000}"/>
    <cellStyle name="Percent 29 3" xfId="3429" xr:uid="{00000000-0005-0000-0000-0000B3C60000}"/>
    <cellStyle name="Percent 29 3 2" xfId="3430" xr:uid="{00000000-0005-0000-0000-0000B4C60000}"/>
    <cellStyle name="Percent 29 3 2 2" xfId="4433" xr:uid="{00000000-0005-0000-0000-0000B5C60000}"/>
    <cellStyle name="Percent 29 3 2 2 2" xfId="6056" xr:uid="{00000000-0005-0000-0000-0000B6C60000}"/>
    <cellStyle name="Percent 29 3 2 2 2 2" xfId="9142" xr:uid="{00000000-0005-0000-0000-0000B7C60000}"/>
    <cellStyle name="Percent 29 3 2 2 2 2 2" xfId="15334" xr:uid="{00000000-0005-0000-0000-0000B8C60000}"/>
    <cellStyle name="Percent 29 3 2 2 2 2 2 2" xfId="34294" xr:uid="{00000000-0005-0000-0000-0000B9C60000}"/>
    <cellStyle name="Percent 29 3 2 2 2 2 2 3" xfId="52758" xr:uid="{00000000-0005-0000-0000-0000BAC60000}"/>
    <cellStyle name="Percent 29 3 2 2 2 2 3" xfId="21486" xr:uid="{00000000-0005-0000-0000-0000BBC60000}"/>
    <cellStyle name="Percent 29 3 2 2 2 2 3 2" xfId="40446" xr:uid="{00000000-0005-0000-0000-0000BCC60000}"/>
    <cellStyle name="Percent 29 3 2 2 2 2 3 3" xfId="58910" xr:uid="{00000000-0005-0000-0000-0000BDC60000}"/>
    <cellStyle name="Percent 29 3 2 2 2 2 4" xfId="28141" xr:uid="{00000000-0005-0000-0000-0000BEC60000}"/>
    <cellStyle name="Percent 29 3 2 2 2 2 5" xfId="46605" xr:uid="{00000000-0005-0000-0000-0000BFC60000}"/>
    <cellStyle name="Percent 29 3 2 2 2 3" xfId="12268" xr:uid="{00000000-0005-0000-0000-0000C0C60000}"/>
    <cellStyle name="Percent 29 3 2 2 2 3 2" xfId="31228" xr:uid="{00000000-0005-0000-0000-0000C1C60000}"/>
    <cellStyle name="Percent 29 3 2 2 2 3 3" xfId="49692" xr:uid="{00000000-0005-0000-0000-0000C2C60000}"/>
    <cellStyle name="Percent 29 3 2 2 2 4" xfId="18420" xr:uid="{00000000-0005-0000-0000-0000C3C60000}"/>
    <cellStyle name="Percent 29 3 2 2 2 4 2" xfId="37380" xr:uid="{00000000-0005-0000-0000-0000C4C60000}"/>
    <cellStyle name="Percent 29 3 2 2 2 4 3" xfId="55844" xr:uid="{00000000-0005-0000-0000-0000C5C60000}"/>
    <cellStyle name="Percent 29 3 2 2 2 5" xfId="25075" xr:uid="{00000000-0005-0000-0000-0000C6C60000}"/>
    <cellStyle name="Percent 29 3 2 2 2 6" xfId="43539" xr:uid="{00000000-0005-0000-0000-0000C7C60000}"/>
    <cellStyle name="Percent 29 3 2 2 3" xfId="7607" xr:uid="{00000000-0005-0000-0000-0000C8C60000}"/>
    <cellStyle name="Percent 29 3 2 2 3 2" xfId="13800" xr:uid="{00000000-0005-0000-0000-0000C9C60000}"/>
    <cellStyle name="Percent 29 3 2 2 3 2 2" xfId="32760" xr:uid="{00000000-0005-0000-0000-0000CAC60000}"/>
    <cellStyle name="Percent 29 3 2 2 3 2 3" xfId="51224" xr:uid="{00000000-0005-0000-0000-0000CBC60000}"/>
    <cellStyle name="Percent 29 3 2 2 3 3" xfId="19952" xr:uid="{00000000-0005-0000-0000-0000CCC60000}"/>
    <cellStyle name="Percent 29 3 2 2 3 3 2" xfId="38912" xr:uid="{00000000-0005-0000-0000-0000CDC60000}"/>
    <cellStyle name="Percent 29 3 2 2 3 3 3" xfId="57376" xr:uid="{00000000-0005-0000-0000-0000CEC60000}"/>
    <cellStyle name="Percent 29 3 2 2 3 4" xfId="26607" xr:uid="{00000000-0005-0000-0000-0000CFC60000}"/>
    <cellStyle name="Percent 29 3 2 2 3 5" xfId="45071" xr:uid="{00000000-0005-0000-0000-0000D0C60000}"/>
    <cellStyle name="Percent 29 3 2 2 4" xfId="10734" xr:uid="{00000000-0005-0000-0000-0000D1C60000}"/>
    <cellStyle name="Percent 29 3 2 2 4 2" xfId="29694" xr:uid="{00000000-0005-0000-0000-0000D2C60000}"/>
    <cellStyle name="Percent 29 3 2 2 4 3" xfId="48158" xr:uid="{00000000-0005-0000-0000-0000D3C60000}"/>
    <cellStyle name="Percent 29 3 2 2 5" xfId="16886" xr:uid="{00000000-0005-0000-0000-0000D4C60000}"/>
    <cellStyle name="Percent 29 3 2 2 5 2" xfId="35846" xr:uid="{00000000-0005-0000-0000-0000D5C60000}"/>
    <cellStyle name="Percent 29 3 2 2 5 3" xfId="54310" xr:uid="{00000000-0005-0000-0000-0000D6C60000}"/>
    <cellStyle name="Percent 29 3 2 2 6" xfId="23541" xr:uid="{00000000-0005-0000-0000-0000D7C60000}"/>
    <cellStyle name="Percent 29 3 2 2 7" xfId="42005" xr:uid="{00000000-0005-0000-0000-0000D8C60000}"/>
    <cellStyle name="Percent 29 3 2 3" xfId="5282" xr:uid="{00000000-0005-0000-0000-0000D9C60000}"/>
    <cellStyle name="Percent 29 3 2 3 2" xfId="8373" xr:uid="{00000000-0005-0000-0000-0000DAC60000}"/>
    <cellStyle name="Percent 29 3 2 3 2 2" xfId="14565" xr:uid="{00000000-0005-0000-0000-0000DBC60000}"/>
    <cellStyle name="Percent 29 3 2 3 2 2 2" xfId="33525" xr:uid="{00000000-0005-0000-0000-0000DCC60000}"/>
    <cellStyle name="Percent 29 3 2 3 2 2 3" xfId="51989" xr:uid="{00000000-0005-0000-0000-0000DDC60000}"/>
    <cellStyle name="Percent 29 3 2 3 2 3" xfId="20717" xr:uid="{00000000-0005-0000-0000-0000DEC60000}"/>
    <cellStyle name="Percent 29 3 2 3 2 3 2" xfId="39677" xr:uid="{00000000-0005-0000-0000-0000DFC60000}"/>
    <cellStyle name="Percent 29 3 2 3 2 3 3" xfId="58141" xr:uid="{00000000-0005-0000-0000-0000E0C60000}"/>
    <cellStyle name="Percent 29 3 2 3 2 4" xfId="27372" xr:uid="{00000000-0005-0000-0000-0000E1C60000}"/>
    <cellStyle name="Percent 29 3 2 3 2 5" xfId="45836" xr:uid="{00000000-0005-0000-0000-0000E2C60000}"/>
    <cellStyle name="Percent 29 3 2 3 3" xfId="11499" xr:uid="{00000000-0005-0000-0000-0000E3C60000}"/>
    <cellStyle name="Percent 29 3 2 3 3 2" xfId="30459" xr:uid="{00000000-0005-0000-0000-0000E4C60000}"/>
    <cellStyle name="Percent 29 3 2 3 3 3" xfId="48923" xr:uid="{00000000-0005-0000-0000-0000E5C60000}"/>
    <cellStyle name="Percent 29 3 2 3 4" xfId="17651" xr:uid="{00000000-0005-0000-0000-0000E6C60000}"/>
    <cellStyle name="Percent 29 3 2 3 4 2" xfId="36611" xr:uid="{00000000-0005-0000-0000-0000E7C60000}"/>
    <cellStyle name="Percent 29 3 2 3 4 3" xfId="55075" xr:uid="{00000000-0005-0000-0000-0000E8C60000}"/>
    <cellStyle name="Percent 29 3 2 3 5" xfId="24306" xr:uid="{00000000-0005-0000-0000-0000E9C60000}"/>
    <cellStyle name="Percent 29 3 2 3 6" xfId="42770" xr:uid="{00000000-0005-0000-0000-0000EAC60000}"/>
    <cellStyle name="Percent 29 3 2 4" xfId="6838" xr:uid="{00000000-0005-0000-0000-0000EBC60000}"/>
    <cellStyle name="Percent 29 3 2 4 2" xfId="13031" xr:uid="{00000000-0005-0000-0000-0000ECC60000}"/>
    <cellStyle name="Percent 29 3 2 4 2 2" xfId="31991" xr:uid="{00000000-0005-0000-0000-0000EDC60000}"/>
    <cellStyle name="Percent 29 3 2 4 2 3" xfId="50455" xr:uid="{00000000-0005-0000-0000-0000EEC60000}"/>
    <cellStyle name="Percent 29 3 2 4 3" xfId="19183" xr:uid="{00000000-0005-0000-0000-0000EFC60000}"/>
    <cellStyle name="Percent 29 3 2 4 3 2" xfId="38143" xr:uid="{00000000-0005-0000-0000-0000F0C60000}"/>
    <cellStyle name="Percent 29 3 2 4 3 3" xfId="56607" xr:uid="{00000000-0005-0000-0000-0000F1C60000}"/>
    <cellStyle name="Percent 29 3 2 4 4" xfId="25838" xr:uid="{00000000-0005-0000-0000-0000F2C60000}"/>
    <cellStyle name="Percent 29 3 2 4 5" xfId="44302" xr:uid="{00000000-0005-0000-0000-0000F3C60000}"/>
    <cellStyle name="Percent 29 3 2 5" xfId="9965" xr:uid="{00000000-0005-0000-0000-0000F4C60000}"/>
    <cellStyle name="Percent 29 3 2 5 2" xfId="28925" xr:uid="{00000000-0005-0000-0000-0000F5C60000}"/>
    <cellStyle name="Percent 29 3 2 5 3" xfId="47389" xr:uid="{00000000-0005-0000-0000-0000F6C60000}"/>
    <cellStyle name="Percent 29 3 2 6" xfId="16117" xr:uid="{00000000-0005-0000-0000-0000F7C60000}"/>
    <cellStyle name="Percent 29 3 2 6 2" xfId="35077" xr:uid="{00000000-0005-0000-0000-0000F8C60000}"/>
    <cellStyle name="Percent 29 3 2 6 3" xfId="53541" xr:uid="{00000000-0005-0000-0000-0000F9C60000}"/>
    <cellStyle name="Percent 29 3 2 7" xfId="22772" xr:uid="{00000000-0005-0000-0000-0000FAC60000}"/>
    <cellStyle name="Percent 29 3 2 8" xfId="41236" xr:uid="{00000000-0005-0000-0000-0000FBC60000}"/>
    <cellStyle name="Percent 29 3 3" xfId="4432" xr:uid="{00000000-0005-0000-0000-0000FCC60000}"/>
    <cellStyle name="Percent 29 3 3 2" xfId="6055" xr:uid="{00000000-0005-0000-0000-0000FDC60000}"/>
    <cellStyle name="Percent 29 3 3 2 2" xfId="9141" xr:uid="{00000000-0005-0000-0000-0000FEC60000}"/>
    <cellStyle name="Percent 29 3 3 2 2 2" xfId="15333" xr:uid="{00000000-0005-0000-0000-0000FFC60000}"/>
    <cellStyle name="Percent 29 3 3 2 2 2 2" xfId="34293" xr:uid="{00000000-0005-0000-0000-000000C70000}"/>
    <cellStyle name="Percent 29 3 3 2 2 2 3" xfId="52757" xr:uid="{00000000-0005-0000-0000-000001C70000}"/>
    <cellStyle name="Percent 29 3 3 2 2 3" xfId="21485" xr:uid="{00000000-0005-0000-0000-000002C70000}"/>
    <cellStyle name="Percent 29 3 3 2 2 3 2" xfId="40445" xr:uid="{00000000-0005-0000-0000-000003C70000}"/>
    <cellStyle name="Percent 29 3 3 2 2 3 3" xfId="58909" xr:uid="{00000000-0005-0000-0000-000004C70000}"/>
    <cellStyle name="Percent 29 3 3 2 2 4" xfId="28140" xr:uid="{00000000-0005-0000-0000-000005C70000}"/>
    <cellStyle name="Percent 29 3 3 2 2 5" xfId="46604" xr:uid="{00000000-0005-0000-0000-000006C70000}"/>
    <cellStyle name="Percent 29 3 3 2 3" xfId="12267" xr:uid="{00000000-0005-0000-0000-000007C70000}"/>
    <cellStyle name="Percent 29 3 3 2 3 2" xfId="31227" xr:uid="{00000000-0005-0000-0000-000008C70000}"/>
    <cellStyle name="Percent 29 3 3 2 3 3" xfId="49691" xr:uid="{00000000-0005-0000-0000-000009C70000}"/>
    <cellStyle name="Percent 29 3 3 2 4" xfId="18419" xr:uid="{00000000-0005-0000-0000-00000AC70000}"/>
    <cellStyle name="Percent 29 3 3 2 4 2" xfId="37379" xr:uid="{00000000-0005-0000-0000-00000BC70000}"/>
    <cellStyle name="Percent 29 3 3 2 4 3" xfId="55843" xr:uid="{00000000-0005-0000-0000-00000CC70000}"/>
    <cellStyle name="Percent 29 3 3 2 5" xfId="25074" xr:uid="{00000000-0005-0000-0000-00000DC70000}"/>
    <cellStyle name="Percent 29 3 3 2 6" xfId="43538" xr:uid="{00000000-0005-0000-0000-00000EC70000}"/>
    <cellStyle name="Percent 29 3 3 3" xfId="7606" xr:uid="{00000000-0005-0000-0000-00000FC70000}"/>
    <cellStyle name="Percent 29 3 3 3 2" xfId="13799" xr:uid="{00000000-0005-0000-0000-000010C70000}"/>
    <cellStyle name="Percent 29 3 3 3 2 2" xfId="32759" xr:uid="{00000000-0005-0000-0000-000011C70000}"/>
    <cellStyle name="Percent 29 3 3 3 2 3" xfId="51223" xr:uid="{00000000-0005-0000-0000-000012C70000}"/>
    <cellStyle name="Percent 29 3 3 3 3" xfId="19951" xr:uid="{00000000-0005-0000-0000-000013C70000}"/>
    <cellStyle name="Percent 29 3 3 3 3 2" xfId="38911" xr:uid="{00000000-0005-0000-0000-000014C70000}"/>
    <cellStyle name="Percent 29 3 3 3 3 3" xfId="57375" xr:uid="{00000000-0005-0000-0000-000015C70000}"/>
    <cellStyle name="Percent 29 3 3 3 4" xfId="26606" xr:uid="{00000000-0005-0000-0000-000016C70000}"/>
    <cellStyle name="Percent 29 3 3 3 5" xfId="45070" xr:uid="{00000000-0005-0000-0000-000017C70000}"/>
    <cellStyle name="Percent 29 3 3 4" xfId="10733" xr:uid="{00000000-0005-0000-0000-000018C70000}"/>
    <cellStyle name="Percent 29 3 3 4 2" xfId="29693" xr:uid="{00000000-0005-0000-0000-000019C70000}"/>
    <cellStyle name="Percent 29 3 3 4 3" xfId="48157" xr:uid="{00000000-0005-0000-0000-00001AC70000}"/>
    <cellStyle name="Percent 29 3 3 5" xfId="16885" xr:uid="{00000000-0005-0000-0000-00001BC70000}"/>
    <cellStyle name="Percent 29 3 3 5 2" xfId="35845" xr:uid="{00000000-0005-0000-0000-00001CC70000}"/>
    <cellStyle name="Percent 29 3 3 5 3" xfId="54309" xr:uid="{00000000-0005-0000-0000-00001DC70000}"/>
    <cellStyle name="Percent 29 3 3 6" xfId="23540" xr:uid="{00000000-0005-0000-0000-00001EC70000}"/>
    <cellStyle name="Percent 29 3 3 7" xfId="42004" xr:uid="{00000000-0005-0000-0000-00001FC70000}"/>
    <cellStyle name="Percent 29 3 4" xfId="5281" xr:uid="{00000000-0005-0000-0000-000020C70000}"/>
    <cellStyle name="Percent 29 3 4 2" xfId="8372" xr:uid="{00000000-0005-0000-0000-000021C70000}"/>
    <cellStyle name="Percent 29 3 4 2 2" xfId="14564" xr:uid="{00000000-0005-0000-0000-000022C70000}"/>
    <cellStyle name="Percent 29 3 4 2 2 2" xfId="33524" xr:uid="{00000000-0005-0000-0000-000023C70000}"/>
    <cellStyle name="Percent 29 3 4 2 2 3" xfId="51988" xr:uid="{00000000-0005-0000-0000-000024C70000}"/>
    <cellStyle name="Percent 29 3 4 2 3" xfId="20716" xr:uid="{00000000-0005-0000-0000-000025C70000}"/>
    <cellStyle name="Percent 29 3 4 2 3 2" xfId="39676" xr:uid="{00000000-0005-0000-0000-000026C70000}"/>
    <cellStyle name="Percent 29 3 4 2 3 3" xfId="58140" xr:uid="{00000000-0005-0000-0000-000027C70000}"/>
    <cellStyle name="Percent 29 3 4 2 4" xfId="27371" xr:uid="{00000000-0005-0000-0000-000028C70000}"/>
    <cellStyle name="Percent 29 3 4 2 5" xfId="45835" xr:uid="{00000000-0005-0000-0000-000029C70000}"/>
    <cellStyle name="Percent 29 3 4 3" xfId="11498" xr:uid="{00000000-0005-0000-0000-00002AC70000}"/>
    <cellStyle name="Percent 29 3 4 3 2" xfId="30458" xr:uid="{00000000-0005-0000-0000-00002BC70000}"/>
    <cellStyle name="Percent 29 3 4 3 3" xfId="48922" xr:uid="{00000000-0005-0000-0000-00002CC70000}"/>
    <cellStyle name="Percent 29 3 4 4" xfId="17650" xr:uid="{00000000-0005-0000-0000-00002DC70000}"/>
    <cellStyle name="Percent 29 3 4 4 2" xfId="36610" xr:uid="{00000000-0005-0000-0000-00002EC70000}"/>
    <cellStyle name="Percent 29 3 4 4 3" xfId="55074" xr:uid="{00000000-0005-0000-0000-00002FC70000}"/>
    <cellStyle name="Percent 29 3 4 5" xfId="24305" xr:uid="{00000000-0005-0000-0000-000030C70000}"/>
    <cellStyle name="Percent 29 3 4 6" xfId="42769" xr:uid="{00000000-0005-0000-0000-000031C70000}"/>
    <cellStyle name="Percent 29 3 5" xfId="6837" xr:uid="{00000000-0005-0000-0000-000032C70000}"/>
    <cellStyle name="Percent 29 3 5 2" xfId="13030" xr:uid="{00000000-0005-0000-0000-000033C70000}"/>
    <cellStyle name="Percent 29 3 5 2 2" xfId="31990" xr:uid="{00000000-0005-0000-0000-000034C70000}"/>
    <cellStyle name="Percent 29 3 5 2 3" xfId="50454" xr:uid="{00000000-0005-0000-0000-000035C70000}"/>
    <cellStyle name="Percent 29 3 5 3" xfId="19182" xr:uid="{00000000-0005-0000-0000-000036C70000}"/>
    <cellStyle name="Percent 29 3 5 3 2" xfId="38142" xr:uid="{00000000-0005-0000-0000-000037C70000}"/>
    <cellStyle name="Percent 29 3 5 3 3" xfId="56606" xr:uid="{00000000-0005-0000-0000-000038C70000}"/>
    <cellStyle name="Percent 29 3 5 4" xfId="25837" xr:uid="{00000000-0005-0000-0000-000039C70000}"/>
    <cellStyle name="Percent 29 3 5 5" xfId="44301" xr:uid="{00000000-0005-0000-0000-00003AC70000}"/>
    <cellStyle name="Percent 29 3 6" xfId="9964" xr:uid="{00000000-0005-0000-0000-00003BC70000}"/>
    <cellStyle name="Percent 29 3 6 2" xfId="28924" xr:uid="{00000000-0005-0000-0000-00003CC70000}"/>
    <cellStyle name="Percent 29 3 6 3" xfId="47388" xr:uid="{00000000-0005-0000-0000-00003DC70000}"/>
    <cellStyle name="Percent 29 3 7" xfId="16116" xr:uid="{00000000-0005-0000-0000-00003EC70000}"/>
    <cellStyle name="Percent 29 3 7 2" xfId="35076" xr:uid="{00000000-0005-0000-0000-00003FC70000}"/>
    <cellStyle name="Percent 29 3 7 3" xfId="53540" xr:uid="{00000000-0005-0000-0000-000040C70000}"/>
    <cellStyle name="Percent 29 3 8" xfId="22771" xr:uid="{00000000-0005-0000-0000-000041C70000}"/>
    <cellStyle name="Percent 29 3 9" xfId="41235" xr:uid="{00000000-0005-0000-0000-000042C70000}"/>
    <cellStyle name="Percent 29 4" xfId="3431" xr:uid="{00000000-0005-0000-0000-000043C70000}"/>
    <cellStyle name="Percent 29 4 2" xfId="3432" xr:uid="{00000000-0005-0000-0000-000044C70000}"/>
    <cellStyle name="Percent 29 4 2 2" xfId="4434" xr:uid="{00000000-0005-0000-0000-000045C70000}"/>
    <cellStyle name="Percent 29 4 2 2 2" xfId="6057" xr:uid="{00000000-0005-0000-0000-000046C70000}"/>
    <cellStyle name="Percent 29 4 2 2 2 2" xfId="9143" xr:uid="{00000000-0005-0000-0000-000047C70000}"/>
    <cellStyle name="Percent 29 4 2 2 2 2 2" xfId="15335" xr:uid="{00000000-0005-0000-0000-000048C70000}"/>
    <cellStyle name="Percent 29 4 2 2 2 2 2 2" xfId="34295" xr:uid="{00000000-0005-0000-0000-000049C70000}"/>
    <cellStyle name="Percent 29 4 2 2 2 2 2 3" xfId="52759" xr:uid="{00000000-0005-0000-0000-00004AC70000}"/>
    <cellStyle name="Percent 29 4 2 2 2 2 3" xfId="21487" xr:uid="{00000000-0005-0000-0000-00004BC70000}"/>
    <cellStyle name="Percent 29 4 2 2 2 2 3 2" xfId="40447" xr:uid="{00000000-0005-0000-0000-00004CC70000}"/>
    <cellStyle name="Percent 29 4 2 2 2 2 3 3" xfId="58911" xr:uid="{00000000-0005-0000-0000-00004DC70000}"/>
    <cellStyle name="Percent 29 4 2 2 2 2 4" xfId="28142" xr:uid="{00000000-0005-0000-0000-00004EC70000}"/>
    <cellStyle name="Percent 29 4 2 2 2 2 5" xfId="46606" xr:uid="{00000000-0005-0000-0000-00004FC70000}"/>
    <cellStyle name="Percent 29 4 2 2 2 3" xfId="12269" xr:uid="{00000000-0005-0000-0000-000050C70000}"/>
    <cellStyle name="Percent 29 4 2 2 2 3 2" xfId="31229" xr:uid="{00000000-0005-0000-0000-000051C70000}"/>
    <cellStyle name="Percent 29 4 2 2 2 3 3" xfId="49693" xr:uid="{00000000-0005-0000-0000-000052C70000}"/>
    <cellStyle name="Percent 29 4 2 2 2 4" xfId="18421" xr:uid="{00000000-0005-0000-0000-000053C70000}"/>
    <cellStyle name="Percent 29 4 2 2 2 4 2" xfId="37381" xr:uid="{00000000-0005-0000-0000-000054C70000}"/>
    <cellStyle name="Percent 29 4 2 2 2 4 3" xfId="55845" xr:uid="{00000000-0005-0000-0000-000055C70000}"/>
    <cellStyle name="Percent 29 4 2 2 2 5" xfId="25076" xr:uid="{00000000-0005-0000-0000-000056C70000}"/>
    <cellStyle name="Percent 29 4 2 2 2 6" xfId="43540" xr:uid="{00000000-0005-0000-0000-000057C70000}"/>
    <cellStyle name="Percent 29 4 2 2 3" xfId="7608" xr:uid="{00000000-0005-0000-0000-000058C70000}"/>
    <cellStyle name="Percent 29 4 2 2 3 2" xfId="13801" xr:uid="{00000000-0005-0000-0000-000059C70000}"/>
    <cellStyle name="Percent 29 4 2 2 3 2 2" xfId="32761" xr:uid="{00000000-0005-0000-0000-00005AC70000}"/>
    <cellStyle name="Percent 29 4 2 2 3 2 3" xfId="51225" xr:uid="{00000000-0005-0000-0000-00005BC70000}"/>
    <cellStyle name="Percent 29 4 2 2 3 3" xfId="19953" xr:uid="{00000000-0005-0000-0000-00005CC70000}"/>
    <cellStyle name="Percent 29 4 2 2 3 3 2" xfId="38913" xr:uid="{00000000-0005-0000-0000-00005DC70000}"/>
    <cellStyle name="Percent 29 4 2 2 3 3 3" xfId="57377" xr:uid="{00000000-0005-0000-0000-00005EC70000}"/>
    <cellStyle name="Percent 29 4 2 2 3 4" xfId="26608" xr:uid="{00000000-0005-0000-0000-00005FC70000}"/>
    <cellStyle name="Percent 29 4 2 2 3 5" xfId="45072" xr:uid="{00000000-0005-0000-0000-000060C70000}"/>
    <cellStyle name="Percent 29 4 2 2 4" xfId="10735" xr:uid="{00000000-0005-0000-0000-000061C70000}"/>
    <cellStyle name="Percent 29 4 2 2 4 2" xfId="29695" xr:uid="{00000000-0005-0000-0000-000062C70000}"/>
    <cellStyle name="Percent 29 4 2 2 4 3" xfId="48159" xr:uid="{00000000-0005-0000-0000-000063C70000}"/>
    <cellStyle name="Percent 29 4 2 2 5" xfId="16887" xr:uid="{00000000-0005-0000-0000-000064C70000}"/>
    <cellStyle name="Percent 29 4 2 2 5 2" xfId="35847" xr:uid="{00000000-0005-0000-0000-000065C70000}"/>
    <cellStyle name="Percent 29 4 2 2 5 3" xfId="54311" xr:uid="{00000000-0005-0000-0000-000066C70000}"/>
    <cellStyle name="Percent 29 4 2 2 6" xfId="23542" xr:uid="{00000000-0005-0000-0000-000067C70000}"/>
    <cellStyle name="Percent 29 4 2 2 7" xfId="42006" xr:uid="{00000000-0005-0000-0000-000068C70000}"/>
    <cellStyle name="Percent 29 4 2 3" xfId="5283" xr:uid="{00000000-0005-0000-0000-000069C70000}"/>
    <cellStyle name="Percent 29 4 2 3 2" xfId="8374" xr:uid="{00000000-0005-0000-0000-00006AC70000}"/>
    <cellStyle name="Percent 29 4 2 3 2 2" xfId="14566" xr:uid="{00000000-0005-0000-0000-00006BC70000}"/>
    <cellStyle name="Percent 29 4 2 3 2 2 2" xfId="33526" xr:uid="{00000000-0005-0000-0000-00006CC70000}"/>
    <cellStyle name="Percent 29 4 2 3 2 2 3" xfId="51990" xr:uid="{00000000-0005-0000-0000-00006DC70000}"/>
    <cellStyle name="Percent 29 4 2 3 2 3" xfId="20718" xr:uid="{00000000-0005-0000-0000-00006EC70000}"/>
    <cellStyle name="Percent 29 4 2 3 2 3 2" xfId="39678" xr:uid="{00000000-0005-0000-0000-00006FC70000}"/>
    <cellStyle name="Percent 29 4 2 3 2 3 3" xfId="58142" xr:uid="{00000000-0005-0000-0000-000070C70000}"/>
    <cellStyle name="Percent 29 4 2 3 2 4" xfId="27373" xr:uid="{00000000-0005-0000-0000-000071C70000}"/>
    <cellStyle name="Percent 29 4 2 3 2 5" xfId="45837" xr:uid="{00000000-0005-0000-0000-000072C70000}"/>
    <cellStyle name="Percent 29 4 2 3 3" xfId="11500" xr:uid="{00000000-0005-0000-0000-000073C70000}"/>
    <cellStyle name="Percent 29 4 2 3 3 2" xfId="30460" xr:uid="{00000000-0005-0000-0000-000074C70000}"/>
    <cellStyle name="Percent 29 4 2 3 3 3" xfId="48924" xr:uid="{00000000-0005-0000-0000-000075C70000}"/>
    <cellStyle name="Percent 29 4 2 3 4" xfId="17652" xr:uid="{00000000-0005-0000-0000-000076C70000}"/>
    <cellStyle name="Percent 29 4 2 3 4 2" xfId="36612" xr:uid="{00000000-0005-0000-0000-000077C70000}"/>
    <cellStyle name="Percent 29 4 2 3 4 3" xfId="55076" xr:uid="{00000000-0005-0000-0000-000078C70000}"/>
    <cellStyle name="Percent 29 4 2 3 5" xfId="24307" xr:uid="{00000000-0005-0000-0000-000079C70000}"/>
    <cellStyle name="Percent 29 4 2 3 6" xfId="42771" xr:uid="{00000000-0005-0000-0000-00007AC70000}"/>
    <cellStyle name="Percent 29 4 2 4" xfId="6839" xr:uid="{00000000-0005-0000-0000-00007BC70000}"/>
    <cellStyle name="Percent 29 4 2 4 2" xfId="13032" xr:uid="{00000000-0005-0000-0000-00007CC70000}"/>
    <cellStyle name="Percent 29 4 2 4 2 2" xfId="31992" xr:uid="{00000000-0005-0000-0000-00007DC70000}"/>
    <cellStyle name="Percent 29 4 2 4 2 3" xfId="50456" xr:uid="{00000000-0005-0000-0000-00007EC70000}"/>
    <cellStyle name="Percent 29 4 2 4 3" xfId="19184" xr:uid="{00000000-0005-0000-0000-00007FC70000}"/>
    <cellStyle name="Percent 29 4 2 4 3 2" xfId="38144" xr:uid="{00000000-0005-0000-0000-000080C70000}"/>
    <cellStyle name="Percent 29 4 2 4 3 3" xfId="56608" xr:uid="{00000000-0005-0000-0000-000081C70000}"/>
    <cellStyle name="Percent 29 4 2 4 4" xfId="25839" xr:uid="{00000000-0005-0000-0000-000082C70000}"/>
    <cellStyle name="Percent 29 4 2 4 5" xfId="44303" xr:uid="{00000000-0005-0000-0000-000083C70000}"/>
    <cellStyle name="Percent 29 4 2 5" xfId="9966" xr:uid="{00000000-0005-0000-0000-000084C70000}"/>
    <cellStyle name="Percent 29 4 2 5 2" xfId="28926" xr:uid="{00000000-0005-0000-0000-000085C70000}"/>
    <cellStyle name="Percent 29 4 2 5 3" xfId="47390" xr:uid="{00000000-0005-0000-0000-000086C70000}"/>
    <cellStyle name="Percent 29 4 2 6" xfId="16118" xr:uid="{00000000-0005-0000-0000-000087C70000}"/>
    <cellStyle name="Percent 29 4 2 6 2" xfId="35078" xr:uid="{00000000-0005-0000-0000-000088C70000}"/>
    <cellStyle name="Percent 29 4 2 6 3" xfId="53542" xr:uid="{00000000-0005-0000-0000-000089C70000}"/>
    <cellStyle name="Percent 29 4 2 7" xfId="22773" xr:uid="{00000000-0005-0000-0000-00008AC70000}"/>
    <cellStyle name="Percent 29 4 2 8" xfId="41237" xr:uid="{00000000-0005-0000-0000-00008BC70000}"/>
    <cellStyle name="Percent 29 5" xfId="3433" xr:uid="{00000000-0005-0000-0000-00008CC70000}"/>
    <cellStyle name="Percent 29 5 2" xfId="4435" xr:uid="{00000000-0005-0000-0000-00008DC70000}"/>
    <cellStyle name="Percent 29 5 2 2" xfId="6058" xr:uid="{00000000-0005-0000-0000-00008EC70000}"/>
    <cellStyle name="Percent 29 5 2 2 2" xfId="9144" xr:uid="{00000000-0005-0000-0000-00008FC70000}"/>
    <cellStyle name="Percent 29 5 2 2 2 2" xfId="15336" xr:uid="{00000000-0005-0000-0000-000090C70000}"/>
    <cellStyle name="Percent 29 5 2 2 2 2 2" xfId="34296" xr:uid="{00000000-0005-0000-0000-000091C70000}"/>
    <cellStyle name="Percent 29 5 2 2 2 2 3" xfId="52760" xr:uid="{00000000-0005-0000-0000-000092C70000}"/>
    <cellStyle name="Percent 29 5 2 2 2 3" xfId="21488" xr:uid="{00000000-0005-0000-0000-000093C70000}"/>
    <cellStyle name="Percent 29 5 2 2 2 3 2" xfId="40448" xr:uid="{00000000-0005-0000-0000-000094C70000}"/>
    <cellStyle name="Percent 29 5 2 2 2 3 3" xfId="58912" xr:uid="{00000000-0005-0000-0000-000095C70000}"/>
    <cellStyle name="Percent 29 5 2 2 2 4" xfId="28143" xr:uid="{00000000-0005-0000-0000-000096C70000}"/>
    <cellStyle name="Percent 29 5 2 2 2 5" xfId="46607" xr:uid="{00000000-0005-0000-0000-000097C70000}"/>
    <cellStyle name="Percent 29 5 2 2 3" xfId="12270" xr:uid="{00000000-0005-0000-0000-000098C70000}"/>
    <cellStyle name="Percent 29 5 2 2 3 2" xfId="31230" xr:uid="{00000000-0005-0000-0000-000099C70000}"/>
    <cellStyle name="Percent 29 5 2 2 3 3" xfId="49694" xr:uid="{00000000-0005-0000-0000-00009AC70000}"/>
    <cellStyle name="Percent 29 5 2 2 4" xfId="18422" xr:uid="{00000000-0005-0000-0000-00009BC70000}"/>
    <cellStyle name="Percent 29 5 2 2 4 2" xfId="37382" xr:uid="{00000000-0005-0000-0000-00009CC70000}"/>
    <cellStyle name="Percent 29 5 2 2 4 3" xfId="55846" xr:uid="{00000000-0005-0000-0000-00009DC70000}"/>
    <cellStyle name="Percent 29 5 2 2 5" xfId="25077" xr:uid="{00000000-0005-0000-0000-00009EC70000}"/>
    <cellStyle name="Percent 29 5 2 2 6" xfId="43541" xr:uid="{00000000-0005-0000-0000-00009FC70000}"/>
    <cellStyle name="Percent 29 5 2 3" xfId="7609" xr:uid="{00000000-0005-0000-0000-0000A0C70000}"/>
    <cellStyle name="Percent 29 5 2 3 2" xfId="13802" xr:uid="{00000000-0005-0000-0000-0000A1C70000}"/>
    <cellStyle name="Percent 29 5 2 3 2 2" xfId="32762" xr:uid="{00000000-0005-0000-0000-0000A2C70000}"/>
    <cellStyle name="Percent 29 5 2 3 2 3" xfId="51226" xr:uid="{00000000-0005-0000-0000-0000A3C70000}"/>
    <cellStyle name="Percent 29 5 2 3 3" xfId="19954" xr:uid="{00000000-0005-0000-0000-0000A4C70000}"/>
    <cellStyle name="Percent 29 5 2 3 3 2" xfId="38914" xr:uid="{00000000-0005-0000-0000-0000A5C70000}"/>
    <cellStyle name="Percent 29 5 2 3 3 3" xfId="57378" xr:uid="{00000000-0005-0000-0000-0000A6C70000}"/>
    <cellStyle name="Percent 29 5 2 3 4" xfId="26609" xr:uid="{00000000-0005-0000-0000-0000A7C70000}"/>
    <cellStyle name="Percent 29 5 2 3 5" xfId="45073" xr:uid="{00000000-0005-0000-0000-0000A8C70000}"/>
    <cellStyle name="Percent 29 5 2 4" xfId="10736" xr:uid="{00000000-0005-0000-0000-0000A9C70000}"/>
    <cellStyle name="Percent 29 5 2 4 2" xfId="29696" xr:uid="{00000000-0005-0000-0000-0000AAC70000}"/>
    <cellStyle name="Percent 29 5 2 4 3" xfId="48160" xr:uid="{00000000-0005-0000-0000-0000ABC70000}"/>
    <cellStyle name="Percent 29 5 2 5" xfId="16888" xr:uid="{00000000-0005-0000-0000-0000ACC70000}"/>
    <cellStyle name="Percent 29 5 2 5 2" xfId="35848" xr:uid="{00000000-0005-0000-0000-0000ADC70000}"/>
    <cellStyle name="Percent 29 5 2 5 3" xfId="54312" xr:uid="{00000000-0005-0000-0000-0000AEC70000}"/>
    <cellStyle name="Percent 29 5 2 6" xfId="23543" xr:uid="{00000000-0005-0000-0000-0000AFC70000}"/>
    <cellStyle name="Percent 29 5 2 7" xfId="42007" xr:uid="{00000000-0005-0000-0000-0000B0C70000}"/>
    <cellStyle name="Percent 29 5 3" xfId="5284" xr:uid="{00000000-0005-0000-0000-0000B1C70000}"/>
    <cellStyle name="Percent 29 5 3 2" xfId="8375" xr:uid="{00000000-0005-0000-0000-0000B2C70000}"/>
    <cellStyle name="Percent 29 5 3 2 2" xfId="14567" xr:uid="{00000000-0005-0000-0000-0000B3C70000}"/>
    <cellStyle name="Percent 29 5 3 2 2 2" xfId="33527" xr:uid="{00000000-0005-0000-0000-0000B4C70000}"/>
    <cellStyle name="Percent 29 5 3 2 2 3" xfId="51991" xr:uid="{00000000-0005-0000-0000-0000B5C70000}"/>
    <cellStyle name="Percent 29 5 3 2 3" xfId="20719" xr:uid="{00000000-0005-0000-0000-0000B6C70000}"/>
    <cellStyle name="Percent 29 5 3 2 3 2" xfId="39679" xr:uid="{00000000-0005-0000-0000-0000B7C70000}"/>
    <cellStyle name="Percent 29 5 3 2 3 3" xfId="58143" xr:uid="{00000000-0005-0000-0000-0000B8C70000}"/>
    <cellStyle name="Percent 29 5 3 2 4" xfId="27374" xr:uid="{00000000-0005-0000-0000-0000B9C70000}"/>
    <cellStyle name="Percent 29 5 3 2 5" xfId="45838" xr:uid="{00000000-0005-0000-0000-0000BAC70000}"/>
    <cellStyle name="Percent 29 5 3 3" xfId="11501" xr:uid="{00000000-0005-0000-0000-0000BBC70000}"/>
    <cellStyle name="Percent 29 5 3 3 2" xfId="30461" xr:uid="{00000000-0005-0000-0000-0000BCC70000}"/>
    <cellStyle name="Percent 29 5 3 3 3" xfId="48925" xr:uid="{00000000-0005-0000-0000-0000BDC70000}"/>
    <cellStyle name="Percent 29 5 3 4" xfId="17653" xr:uid="{00000000-0005-0000-0000-0000BEC70000}"/>
    <cellStyle name="Percent 29 5 3 4 2" xfId="36613" xr:uid="{00000000-0005-0000-0000-0000BFC70000}"/>
    <cellStyle name="Percent 29 5 3 4 3" xfId="55077" xr:uid="{00000000-0005-0000-0000-0000C0C70000}"/>
    <cellStyle name="Percent 29 5 3 5" xfId="24308" xr:uid="{00000000-0005-0000-0000-0000C1C70000}"/>
    <cellStyle name="Percent 29 5 3 6" xfId="42772" xr:uid="{00000000-0005-0000-0000-0000C2C70000}"/>
    <cellStyle name="Percent 29 5 4" xfId="6840" xr:uid="{00000000-0005-0000-0000-0000C3C70000}"/>
    <cellStyle name="Percent 29 5 4 2" xfId="13033" xr:uid="{00000000-0005-0000-0000-0000C4C70000}"/>
    <cellStyle name="Percent 29 5 4 2 2" xfId="31993" xr:uid="{00000000-0005-0000-0000-0000C5C70000}"/>
    <cellStyle name="Percent 29 5 4 2 3" xfId="50457" xr:uid="{00000000-0005-0000-0000-0000C6C70000}"/>
    <cellStyle name="Percent 29 5 4 3" xfId="19185" xr:uid="{00000000-0005-0000-0000-0000C7C70000}"/>
    <cellStyle name="Percent 29 5 4 3 2" xfId="38145" xr:uid="{00000000-0005-0000-0000-0000C8C70000}"/>
    <cellStyle name="Percent 29 5 4 3 3" xfId="56609" xr:uid="{00000000-0005-0000-0000-0000C9C70000}"/>
    <cellStyle name="Percent 29 5 4 4" xfId="25840" xr:uid="{00000000-0005-0000-0000-0000CAC70000}"/>
    <cellStyle name="Percent 29 5 4 5" xfId="44304" xr:uid="{00000000-0005-0000-0000-0000CBC70000}"/>
    <cellStyle name="Percent 29 5 5" xfId="9967" xr:uid="{00000000-0005-0000-0000-0000CCC70000}"/>
    <cellStyle name="Percent 29 5 5 2" xfId="28927" xr:uid="{00000000-0005-0000-0000-0000CDC70000}"/>
    <cellStyle name="Percent 29 5 5 3" xfId="47391" xr:uid="{00000000-0005-0000-0000-0000CEC70000}"/>
    <cellStyle name="Percent 29 5 6" xfId="16119" xr:uid="{00000000-0005-0000-0000-0000CFC70000}"/>
    <cellStyle name="Percent 29 5 6 2" xfId="35079" xr:uid="{00000000-0005-0000-0000-0000D0C70000}"/>
    <cellStyle name="Percent 29 5 6 3" xfId="53543" xr:uid="{00000000-0005-0000-0000-0000D1C70000}"/>
    <cellStyle name="Percent 29 5 7" xfId="22774" xr:uid="{00000000-0005-0000-0000-0000D2C70000}"/>
    <cellStyle name="Percent 29 5 8" xfId="41238" xr:uid="{00000000-0005-0000-0000-0000D3C70000}"/>
    <cellStyle name="Percent 3" xfId="22" xr:uid="{00000000-0005-0000-0000-0000D4C70000}"/>
    <cellStyle name="Percent 3 10" xfId="3434" xr:uid="{00000000-0005-0000-0000-0000D5C70000}"/>
    <cellStyle name="Percent 3 10 2" xfId="4436" xr:uid="{00000000-0005-0000-0000-0000D6C70000}"/>
    <cellStyle name="Percent 3 10 2 2" xfId="6059" xr:uid="{00000000-0005-0000-0000-0000D7C70000}"/>
    <cellStyle name="Percent 3 10 2 2 2" xfId="9145" xr:uid="{00000000-0005-0000-0000-0000D8C70000}"/>
    <cellStyle name="Percent 3 10 2 2 2 2" xfId="15337" xr:uid="{00000000-0005-0000-0000-0000D9C70000}"/>
    <cellStyle name="Percent 3 10 2 2 2 2 2" xfId="34297" xr:uid="{00000000-0005-0000-0000-0000DAC70000}"/>
    <cellStyle name="Percent 3 10 2 2 2 2 3" xfId="52761" xr:uid="{00000000-0005-0000-0000-0000DBC70000}"/>
    <cellStyle name="Percent 3 10 2 2 2 3" xfId="21489" xr:uid="{00000000-0005-0000-0000-0000DCC70000}"/>
    <cellStyle name="Percent 3 10 2 2 2 3 2" xfId="40449" xr:uid="{00000000-0005-0000-0000-0000DDC70000}"/>
    <cellStyle name="Percent 3 10 2 2 2 3 3" xfId="58913" xr:uid="{00000000-0005-0000-0000-0000DEC70000}"/>
    <cellStyle name="Percent 3 10 2 2 2 4" xfId="28144" xr:uid="{00000000-0005-0000-0000-0000DFC70000}"/>
    <cellStyle name="Percent 3 10 2 2 2 5" xfId="46608" xr:uid="{00000000-0005-0000-0000-0000E0C70000}"/>
    <cellStyle name="Percent 3 10 2 2 3" xfId="12271" xr:uid="{00000000-0005-0000-0000-0000E1C70000}"/>
    <cellStyle name="Percent 3 10 2 2 3 2" xfId="31231" xr:uid="{00000000-0005-0000-0000-0000E2C70000}"/>
    <cellStyle name="Percent 3 10 2 2 3 3" xfId="49695" xr:uid="{00000000-0005-0000-0000-0000E3C70000}"/>
    <cellStyle name="Percent 3 10 2 2 4" xfId="18423" xr:uid="{00000000-0005-0000-0000-0000E4C70000}"/>
    <cellStyle name="Percent 3 10 2 2 4 2" xfId="37383" xr:uid="{00000000-0005-0000-0000-0000E5C70000}"/>
    <cellStyle name="Percent 3 10 2 2 4 3" xfId="55847" xr:uid="{00000000-0005-0000-0000-0000E6C70000}"/>
    <cellStyle name="Percent 3 10 2 2 5" xfId="25078" xr:uid="{00000000-0005-0000-0000-0000E7C70000}"/>
    <cellStyle name="Percent 3 10 2 2 6" xfId="43542" xr:uid="{00000000-0005-0000-0000-0000E8C70000}"/>
    <cellStyle name="Percent 3 10 2 3" xfId="7610" xr:uid="{00000000-0005-0000-0000-0000E9C70000}"/>
    <cellStyle name="Percent 3 10 2 3 2" xfId="13803" xr:uid="{00000000-0005-0000-0000-0000EAC70000}"/>
    <cellStyle name="Percent 3 10 2 3 2 2" xfId="32763" xr:uid="{00000000-0005-0000-0000-0000EBC70000}"/>
    <cellStyle name="Percent 3 10 2 3 2 3" xfId="51227" xr:uid="{00000000-0005-0000-0000-0000ECC70000}"/>
    <cellStyle name="Percent 3 10 2 3 3" xfId="19955" xr:uid="{00000000-0005-0000-0000-0000EDC70000}"/>
    <cellStyle name="Percent 3 10 2 3 3 2" xfId="38915" xr:uid="{00000000-0005-0000-0000-0000EEC70000}"/>
    <cellStyle name="Percent 3 10 2 3 3 3" xfId="57379" xr:uid="{00000000-0005-0000-0000-0000EFC70000}"/>
    <cellStyle name="Percent 3 10 2 3 4" xfId="26610" xr:uid="{00000000-0005-0000-0000-0000F0C70000}"/>
    <cellStyle name="Percent 3 10 2 3 5" xfId="45074" xr:uid="{00000000-0005-0000-0000-0000F1C70000}"/>
    <cellStyle name="Percent 3 10 2 4" xfId="10737" xr:uid="{00000000-0005-0000-0000-0000F2C70000}"/>
    <cellStyle name="Percent 3 10 2 4 2" xfId="29697" xr:uid="{00000000-0005-0000-0000-0000F3C70000}"/>
    <cellStyle name="Percent 3 10 2 4 3" xfId="48161" xr:uid="{00000000-0005-0000-0000-0000F4C70000}"/>
    <cellStyle name="Percent 3 10 2 5" xfId="16889" xr:uid="{00000000-0005-0000-0000-0000F5C70000}"/>
    <cellStyle name="Percent 3 10 2 5 2" xfId="35849" xr:uid="{00000000-0005-0000-0000-0000F6C70000}"/>
    <cellStyle name="Percent 3 10 2 5 3" xfId="54313" xr:uid="{00000000-0005-0000-0000-0000F7C70000}"/>
    <cellStyle name="Percent 3 10 2 6" xfId="23544" xr:uid="{00000000-0005-0000-0000-0000F8C70000}"/>
    <cellStyle name="Percent 3 10 2 7" xfId="42008" xr:uid="{00000000-0005-0000-0000-0000F9C70000}"/>
    <cellStyle name="Percent 3 10 3" xfId="5285" xr:uid="{00000000-0005-0000-0000-0000FAC70000}"/>
    <cellStyle name="Percent 3 10 3 2" xfId="8376" xr:uid="{00000000-0005-0000-0000-0000FBC70000}"/>
    <cellStyle name="Percent 3 10 3 2 2" xfId="14568" xr:uid="{00000000-0005-0000-0000-0000FCC70000}"/>
    <cellStyle name="Percent 3 10 3 2 2 2" xfId="33528" xr:uid="{00000000-0005-0000-0000-0000FDC70000}"/>
    <cellStyle name="Percent 3 10 3 2 2 3" xfId="51992" xr:uid="{00000000-0005-0000-0000-0000FEC70000}"/>
    <cellStyle name="Percent 3 10 3 2 3" xfId="20720" xr:uid="{00000000-0005-0000-0000-0000FFC70000}"/>
    <cellStyle name="Percent 3 10 3 2 3 2" xfId="39680" xr:uid="{00000000-0005-0000-0000-000000C80000}"/>
    <cellStyle name="Percent 3 10 3 2 3 3" xfId="58144" xr:uid="{00000000-0005-0000-0000-000001C80000}"/>
    <cellStyle name="Percent 3 10 3 2 4" xfId="27375" xr:uid="{00000000-0005-0000-0000-000002C80000}"/>
    <cellStyle name="Percent 3 10 3 2 5" xfId="45839" xr:uid="{00000000-0005-0000-0000-000003C80000}"/>
    <cellStyle name="Percent 3 10 3 3" xfId="11502" xr:uid="{00000000-0005-0000-0000-000004C80000}"/>
    <cellStyle name="Percent 3 10 3 3 2" xfId="30462" xr:uid="{00000000-0005-0000-0000-000005C80000}"/>
    <cellStyle name="Percent 3 10 3 3 3" xfId="48926" xr:uid="{00000000-0005-0000-0000-000006C80000}"/>
    <cellStyle name="Percent 3 10 3 4" xfId="17654" xr:uid="{00000000-0005-0000-0000-000007C80000}"/>
    <cellStyle name="Percent 3 10 3 4 2" xfId="36614" xr:uid="{00000000-0005-0000-0000-000008C80000}"/>
    <cellStyle name="Percent 3 10 3 4 3" xfId="55078" xr:uid="{00000000-0005-0000-0000-000009C80000}"/>
    <cellStyle name="Percent 3 10 3 5" xfId="24309" xr:uid="{00000000-0005-0000-0000-00000AC80000}"/>
    <cellStyle name="Percent 3 10 3 6" xfId="42773" xr:uid="{00000000-0005-0000-0000-00000BC80000}"/>
    <cellStyle name="Percent 3 10 4" xfId="6841" xr:uid="{00000000-0005-0000-0000-00000CC80000}"/>
    <cellStyle name="Percent 3 10 4 2" xfId="13034" xr:uid="{00000000-0005-0000-0000-00000DC80000}"/>
    <cellStyle name="Percent 3 10 4 2 2" xfId="31994" xr:uid="{00000000-0005-0000-0000-00000EC80000}"/>
    <cellStyle name="Percent 3 10 4 2 3" xfId="50458" xr:uid="{00000000-0005-0000-0000-00000FC80000}"/>
    <cellStyle name="Percent 3 10 4 3" xfId="19186" xr:uid="{00000000-0005-0000-0000-000010C80000}"/>
    <cellStyle name="Percent 3 10 4 3 2" xfId="38146" xr:uid="{00000000-0005-0000-0000-000011C80000}"/>
    <cellStyle name="Percent 3 10 4 3 3" xfId="56610" xr:uid="{00000000-0005-0000-0000-000012C80000}"/>
    <cellStyle name="Percent 3 10 4 4" xfId="25841" xr:uid="{00000000-0005-0000-0000-000013C80000}"/>
    <cellStyle name="Percent 3 10 4 5" xfId="44305" xr:uid="{00000000-0005-0000-0000-000014C80000}"/>
    <cellStyle name="Percent 3 10 5" xfId="9968" xr:uid="{00000000-0005-0000-0000-000015C80000}"/>
    <cellStyle name="Percent 3 10 5 2" xfId="28928" xr:uid="{00000000-0005-0000-0000-000016C80000}"/>
    <cellStyle name="Percent 3 10 5 3" xfId="47392" xr:uid="{00000000-0005-0000-0000-000017C80000}"/>
    <cellStyle name="Percent 3 10 6" xfId="16120" xr:uid="{00000000-0005-0000-0000-000018C80000}"/>
    <cellStyle name="Percent 3 10 6 2" xfId="35080" xr:uid="{00000000-0005-0000-0000-000019C80000}"/>
    <cellStyle name="Percent 3 10 6 3" xfId="53544" xr:uid="{00000000-0005-0000-0000-00001AC80000}"/>
    <cellStyle name="Percent 3 10 7" xfId="22775" xr:uid="{00000000-0005-0000-0000-00001BC80000}"/>
    <cellStyle name="Percent 3 10 8" xfId="41239" xr:uid="{00000000-0005-0000-0000-00001CC80000}"/>
    <cellStyle name="Percent 3 11" xfId="3435" xr:uid="{00000000-0005-0000-0000-00001DC80000}"/>
    <cellStyle name="Percent 3 11 2" xfId="4437" xr:uid="{00000000-0005-0000-0000-00001EC80000}"/>
    <cellStyle name="Percent 3 11 2 2" xfId="6060" xr:uid="{00000000-0005-0000-0000-00001FC80000}"/>
    <cellStyle name="Percent 3 11 2 2 2" xfId="9146" xr:uid="{00000000-0005-0000-0000-000020C80000}"/>
    <cellStyle name="Percent 3 11 2 2 2 2" xfId="15338" xr:uid="{00000000-0005-0000-0000-000021C80000}"/>
    <cellStyle name="Percent 3 11 2 2 2 2 2" xfId="34298" xr:uid="{00000000-0005-0000-0000-000022C80000}"/>
    <cellStyle name="Percent 3 11 2 2 2 2 3" xfId="52762" xr:uid="{00000000-0005-0000-0000-000023C80000}"/>
    <cellStyle name="Percent 3 11 2 2 2 3" xfId="21490" xr:uid="{00000000-0005-0000-0000-000024C80000}"/>
    <cellStyle name="Percent 3 11 2 2 2 3 2" xfId="40450" xr:uid="{00000000-0005-0000-0000-000025C80000}"/>
    <cellStyle name="Percent 3 11 2 2 2 3 3" xfId="58914" xr:uid="{00000000-0005-0000-0000-000026C80000}"/>
    <cellStyle name="Percent 3 11 2 2 2 4" xfId="28145" xr:uid="{00000000-0005-0000-0000-000027C80000}"/>
    <cellStyle name="Percent 3 11 2 2 2 5" xfId="46609" xr:uid="{00000000-0005-0000-0000-000028C80000}"/>
    <cellStyle name="Percent 3 11 2 2 3" xfId="12272" xr:uid="{00000000-0005-0000-0000-000029C80000}"/>
    <cellStyle name="Percent 3 11 2 2 3 2" xfId="31232" xr:uid="{00000000-0005-0000-0000-00002AC80000}"/>
    <cellStyle name="Percent 3 11 2 2 3 3" xfId="49696" xr:uid="{00000000-0005-0000-0000-00002BC80000}"/>
    <cellStyle name="Percent 3 11 2 2 4" xfId="18424" xr:uid="{00000000-0005-0000-0000-00002CC80000}"/>
    <cellStyle name="Percent 3 11 2 2 4 2" xfId="37384" xr:uid="{00000000-0005-0000-0000-00002DC80000}"/>
    <cellStyle name="Percent 3 11 2 2 4 3" xfId="55848" xr:uid="{00000000-0005-0000-0000-00002EC80000}"/>
    <cellStyle name="Percent 3 11 2 2 5" xfId="25079" xr:uid="{00000000-0005-0000-0000-00002FC80000}"/>
    <cellStyle name="Percent 3 11 2 2 6" xfId="43543" xr:uid="{00000000-0005-0000-0000-000030C80000}"/>
    <cellStyle name="Percent 3 11 2 3" xfId="7611" xr:uid="{00000000-0005-0000-0000-000031C80000}"/>
    <cellStyle name="Percent 3 11 2 3 2" xfId="13804" xr:uid="{00000000-0005-0000-0000-000032C80000}"/>
    <cellStyle name="Percent 3 11 2 3 2 2" xfId="32764" xr:uid="{00000000-0005-0000-0000-000033C80000}"/>
    <cellStyle name="Percent 3 11 2 3 2 3" xfId="51228" xr:uid="{00000000-0005-0000-0000-000034C80000}"/>
    <cellStyle name="Percent 3 11 2 3 3" xfId="19956" xr:uid="{00000000-0005-0000-0000-000035C80000}"/>
    <cellStyle name="Percent 3 11 2 3 3 2" xfId="38916" xr:uid="{00000000-0005-0000-0000-000036C80000}"/>
    <cellStyle name="Percent 3 11 2 3 3 3" xfId="57380" xr:uid="{00000000-0005-0000-0000-000037C80000}"/>
    <cellStyle name="Percent 3 11 2 3 4" xfId="26611" xr:uid="{00000000-0005-0000-0000-000038C80000}"/>
    <cellStyle name="Percent 3 11 2 3 5" xfId="45075" xr:uid="{00000000-0005-0000-0000-000039C80000}"/>
    <cellStyle name="Percent 3 11 2 4" xfId="10738" xr:uid="{00000000-0005-0000-0000-00003AC80000}"/>
    <cellStyle name="Percent 3 11 2 4 2" xfId="29698" xr:uid="{00000000-0005-0000-0000-00003BC80000}"/>
    <cellStyle name="Percent 3 11 2 4 3" xfId="48162" xr:uid="{00000000-0005-0000-0000-00003CC80000}"/>
    <cellStyle name="Percent 3 11 2 5" xfId="16890" xr:uid="{00000000-0005-0000-0000-00003DC80000}"/>
    <cellStyle name="Percent 3 11 2 5 2" xfId="35850" xr:uid="{00000000-0005-0000-0000-00003EC80000}"/>
    <cellStyle name="Percent 3 11 2 5 3" xfId="54314" xr:uid="{00000000-0005-0000-0000-00003FC80000}"/>
    <cellStyle name="Percent 3 11 2 6" xfId="23545" xr:uid="{00000000-0005-0000-0000-000040C80000}"/>
    <cellStyle name="Percent 3 11 2 7" xfId="42009" xr:uid="{00000000-0005-0000-0000-000041C80000}"/>
    <cellStyle name="Percent 3 11 3" xfId="5286" xr:uid="{00000000-0005-0000-0000-000042C80000}"/>
    <cellStyle name="Percent 3 11 3 2" xfId="8377" xr:uid="{00000000-0005-0000-0000-000043C80000}"/>
    <cellStyle name="Percent 3 11 3 2 2" xfId="14569" xr:uid="{00000000-0005-0000-0000-000044C80000}"/>
    <cellStyle name="Percent 3 11 3 2 2 2" xfId="33529" xr:uid="{00000000-0005-0000-0000-000045C80000}"/>
    <cellStyle name="Percent 3 11 3 2 2 3" xfId="51993" xr:uid="{00000000-0005-0000-0000-000046C80000}"/>
    <cellStyle name="Percent 3 11 3 2 3" xfId="20721" xr:uid="{00000000-0005-0000-0000-000047C80000}"/>
    <cellStyle name="Percent 3 11 3 2 3 2" xfId="39681" xr:uid="{00000000-0005-0000-0000-000048C80000}"/>
    <cellStyle name="Percent 3 11 3 2 3 3" xfId="58145" xr:uid="{00000000-0005-0000-0000-000049C80000}"/>
    <cellStyle name="Percent 3 11 3 2 4" xfId="27376" xr:uid="{00000000-0005-0000-0000-00004AC80000}"/>
    <cellStyle name="Percent 3 11 3 2 5" xfId="45840" xr:uid="{00000000-0005-0000-0000-00004BC80000}"/>
    <cellStyle name="Percent 3 11 3 3" xfId="11503" xr:uid="{00000000-0005-0000-0000-00004CC80000}"/>
    <cellStyle name="Percent 3 11 3 3 2" xfId="30463" xr:uid="{00000000-0005-0000-0000-00004DC80000}"/>
    <cellStyle name="Percent 3 11 3 3 3" xfId="48927" xr:uid="{00000000-0005-0000-0000-00004EC80000}"/>
    <cellStyle name="Percent 3 11 3 4" xfId="17655" xr:uid="{00000000-0005-0000-0000-00004FC80000}"/>
    <cellStyle name="Percent 3 11 3 4 2" xfId="36615" xr:uid="{00000000-0005-0000-0000-000050C80000}"/>
    <cellStyle name="Percent 3 11 3 4 3" xfId="55079" xr:uid="{00000000-0005-0000-0000-000051C80000}"/>
    <cellStyle name="Percent 3 11 3 5" xfId="24310" xr:uid="{00000000-0005-0000-0000-000052C80000}"/>
    <cellStyle name="Percent 3 11 3 6" xfId="42774" xr:uid="{00000000-0005-0000-0000-000053C80000}"/>
    <cellStyle name="Percent 3 11 4" xfId="6842" xr:uid="{00000000-0005-0000-0000-000054C80000}"/>
    <cellStyle name="Percent 3 11 4 2" xfId="13035" xr:uid="{00000000-0005-0000-0000-000055C80000}"/>
    <cellStyle name="Percent 3 11 4 2 2" xfId="31995" xr:uid="{00000000-0005-0000-0000-000056C80000}"/>
    <cellStyle name="Percent 3 11 4 2 3" xfId="50459" xr:uid="{00000000-0005-0000-0000-000057C80000}"/>
    <cellStyle name="Percent 3 11 4 3" xfId="19187" xr:uid="{00000000-0005-0000-0000-000058C80000}"/>
    <cellStyle name="Percent 3 11 4 3 2" xfId="38147" xr:uid="{00000000-0005-0000-0000-000059C80000}"/>
    <cellStyle name="Percent 3 11 4 3 3" xfId="56611" xr:uid="{00000000-0005-0000-0000-00005AC80000}"/>
    <cellStyle name="Percent 3 11 4 4" xfId="25842" xr:uid="{00000000-0005-0000-0000-00005BC80000}"/>
    <cellStyle name="Percent 3 11 4 5" xfId="44306" xr:uid="{00000000-0005-0000-0000-00005CC80000}"/>
    <cellStyle name="Percent 3 11 5" xfId="9969" xr:uid="{00000000-0005-0000-0000-00005DC80000}"/>
    <cellStyle name="Percent 3 11 5 2" xfId="28929" xr:uid="{00000000-0005-0000-0000-00005EC80000}"/>
    <cellStyle name="Percent 3 11 5 3" xfId="47393" xr:uid="{00000000-0005-0000-0000-00005FC80000}"/>
    <cellStyle name="Percent 3 11 6" xfId="16121" xr:uid="{00000000-0005-0000-0000-000060C80000}"/>
    <cellStyle name="Percent 3 11 6 2" xfId="35081" xr:uid="{00000000-0005-0000-0000-000061C80000}"/>
    <cellStyle name="Percent 3 11 6 3" xfId="53545" xr:uid="{00000000-0005-0000-0000-000062C80000}"/>
    <cellStyle name="Percent 3 11 7" xfId="22776" xr:uid="{00000000-0005-0000-0000-000063C80000}"/>
    <cellStyle name="Percent 3 11 8" xfId="41240" xr:uid="{00000000-0005-0000-0000-000064C80000}"/>
    <cellStyle name="Percent 3 12" xfId="3436" xr:uid="{00000000-0005-0000-0000-000065C80000}"/>
    <cellStyle name="Percent 3 12 2" xfId="4438" xr:uid="{00000000-0005-0000-0000-000066C80000}"/>
    <cellStyle name="Percent 3 12 2 2" xfId="6061" xr:uid="{00000000-0005-0000-0000-000067C80000}"/>
    <cellStyle name="Percent 3 12 2 2 2" xfId="9147" xr:uid="{00000000-0005-0000-0000-000068C80000}"/>
    <cellStyle name="Percent 3 12 2 2 2 2" xfId="15339" xr:uid="{00000000-0005-0000-0000-000069C80000}"/>
    <cellStyle name="Percent 3 12 2 2 2 2 2" xfId="34299" xr:uid="{00000000-0005-0000-0000-00006AC80000}"/>
    <cellStyle name="Percent 3 12 2 2 2 2 3" xfId="52763" xr:uid="{00000000-0005-0000-0000-00006BC80000}"/>
    <cellStyle name="Percent 3 12 2 2 2 3" xfId="21491" xr:uid="{00000000-0005-0000-0000-00006CC80000}"/>
    <cellStyle name="Percent 3 12 2 2 2 3 2" xfId="40451" xr:uid="{00000000-0005-0000-0000-00006DC80000}"/>
    <cellStyle name="Percent 3 12 2 2 2 3 3" xfId="58915" xr:uid="{00000000-0005-0000-0000-00006EC80000}"/>
    <cellStyle name="Percent 3 12 2 2 2 4" xfId="28146" xr:uid="{00000000-0005-0000-0000-00006FC80000}"/>
    <cellStyle name="Percent 3 12 2 2 2 5" xfId="46610" xr:uid="{00000000-0005-0000-0000-000070C80000}"/>
    <cellStyle name="Percent 3 12 2 2 3" xfId="12273" xr:uid="{00000000-0005-0000-0000-000071C80000}"/>
    <cellStyle name="Percent 3 12 2 2 3 2" xfId="31233" xr:uid="{00000000-0005-0000-0000-000072C80000}"/>
    <cellStyle name="Percent 3 12 2 2 3 3" xfId="49697" xr:uid="{00000000-0005-0000-0000-000073C80000}"/>
    <cellStyle name="Percent 3 12 2 2 4" xfId="18425" xr:uid="{00000000-0005-0000-0000-000074C80000}"/>
    <cellStyle name="Percent 3 12 2 2 4 2" xfId="37385" xr:uid="{00000000-0005-0000-0000-000075C80000}"/>
    <cellStyle name="Percent 3 12 2 2 4 3" xfId="55849" xr:uid="{00000000-0005-0000-0000-000076C80000}"/>
    <cellStyle name="Percent 3 12 2 2 5" xfId="25080" xr:uid="{00000000-0005-0000-0000-000077C80000}"/>
    <cellStyle name="Percent 3 12 2 2 6" xfId="43544" xr:uid="{00000000-0005-0000-0000-000078C80000}"/>
    <cellStyle name="Percent 3 12 2 3" xfId="7612" xr:uid="{00000000-0005-0000-0000-000079C80000}"/>
    <cellStyle name="Percent 3 12 2 3 2" xfId="13805" xr:uid="{00000000-0005-0000-0000-00007AC80000}"/>
    <cellStyle name="Percent 3 12 2 3 2 2" xfId="32765" xr:uid="{00000000-0005-0000-0000-00007BC80000}"/>
    <cellStyle name="Percent 3 12 2 3 2 3" xfId="51229" xr:uid="{00000000-0005-0000-0000-00007CC80000}"/>
    <cellStyle name="Percent 3 12 2 3 3" xfId="19957" xr:uid="{00000000-0005-0000-0000-00007DC80000}"/>
    <cellStyle name="Percent 3 12 2 3 3 2" xfId="38917" xr:uid="{00000000-0005-0000-0000-00007EC80000}"/>
    <cellStyle name="Percent 3 12 2 3 3 3" xfId="57381" xr:uid="{00000000-0005-0000-0000-00007FC80000}"/>
    <cellStyle name="Percent 3 12 2 3 4" xfId="26612" xr:uid="{00000000-0005-0000-0000-000080C80000}"/>
    <cellStyle name="Percent 3 12 2 3 5" xfId="45076" xr:uid="{00000000-0005-0000-0000-000081C80000}"/>
    <cellStyle name="Percent 3 12 2 4" xfId="10739" xr:uid="{00000000-0005-0000-0000-000082C80000}"/>
    <cellStyle name="Percent 3 12 2 4 2" xfId="29699" xr:uid="{00000000-0005-0000-0000-000083C80000}"/>
    <cellStyle name="Percent 3 12 2 4 3" xfId="48163" xr:uid="{00000000-0005-0000-0000-000084C80000}"/>
    <cellStyle name="Percent 3 12 2 5" xfId="16891" xr:uid="{00000000-0005-0000-0000-000085C80000}"/>
    <cellStyle name="Percent 3 12 2 5 2" xfId="35851" xr:uid="{00000000-0005-0000-0000-000086C80000}"/>
    <cellStyle name="Percent 3 12 2 5 3" xfId="54315" xr:uid="{00000000-0005-0000-0000-000087C80000}"/>
    <cellStyle name="Percent 3 12 2 6" xfId="23546" xr:uid="{00000000-0005-0000-0000-000088C80000}"/>
    <cellStyle name="Percent 3 12 2 7" xfId="42010" xr:uid="{00000000-0005-0000-0000-000089C80000}"/>
    <cellStyle name="Percent 3 12 3" xfId="5287" xr:uid="{00000000-0005-0000-0000-00008AC80000}"/>
    <cellStyle name="Percent 3 12 3 2" xfId="8378" xr:uid="{00000000-0005-0000-0000-00008BC80000}"/>
    <cellStyle name="Percent 3 12 3 2 2" xfId="14570" xr:uid="{00000000-0005-0000-0000-00008CC80000}"/>
    <cellStyle name="Percent 3 12 3 2 2 2" xfId="33530" xr:uid="{00000000-0005-0000-0000-00008DC80000}"/>
    <cellStyle name="Percent 3 12 3 2 2 3" xfId="51994" xr:uid="{00000000-0005-0000-0000-00008EC80000}"/>
    <cellStyle name="Percent 3 12 3 2 3" xfId="20722" xr:uid="{00000000-0005-0000-0000-00008FC80000}"/>
    <cellStyle name="Percent 3 12 3 2 3 2" xfId="39682" xr:uid="{00000000-0005-0000-0000-000090C80000}"/>
    <cellStyle name="Percent 3 12 3 2 3 3" xfId="58146" xr:uid="{00000000-0005-0000-0000-000091C80000}"/>
    <cellStyle name="Percent 3 12 3 2 4" xfId="27377" xr:uid="{00000000-0005-0000-0000-000092C80000}"/>
    <cellStyle name="Percent 3 12 3 2 5" xfId="45841" xr:uid="{00000000-0005-0000-0000-000093C80000}"/>
    <cellStyle name="Percent 3 12 3 3" xfId="11504" xr:uid="{00000000-0005-0000-0000-000094C80000}"/>
    <cellStyle name="Percent 3 12 3 3 2" xfId="30464" xr:uid="{00000000-0005-0000-0000-000095C80000}"/>
    <cellStyle name="Percent 3 12 3 3 3" xfId="48928" xr:uid="{00000000-0005-0000-0000-000096C80000}"/>
    <cellStyle name="Percent 3 12 3 4" xfId="17656" xr:uid="{00000000-0005-0000-0000-000097C80000}"/>
    <cellStyle name="Percent 3 12 3 4 2" xfId="36616" xr:uid="{00000000-0005-0000-0000-000098C80000}"/>
    <cellStyle name="Percent 3 12 3 4 3" xfId="55080" xr:uid="{00000000-0005-0000-0000-000099C80000}"/>
    <cellStyle name="Percent 3 12 3 5" xfId="24311" xr:uid="{00000000-0005-0000-0000-00009AC80000}"/>
    <cellStyle name="Percent 3 12 3 6" xfId="42775" xr:uid="{00000000-0005-0000-0000-00009BC80000}"/>
    <cellStyle name="Percent 3 12 4" xfId="6843" xr:uid="{00000000-0005-0000-0000-00009CC80000}"/>
    <cellStyle name="Percent 3 12 4 2" xfId="13036" xr:uid="{00000000-0005-0000-0000-00009DC80000}"/>
    <cellStyle name="Percent 3 12 4 2 2" xfId="31996" xr:uid="{00000000-0005-0000-0000-00009EC80000}"/>
    <cellStyle name="Percent 3 12 4 2 3" xfId="50460" xr:uid="{00000000-0005-0000-0000-00009FC80000}"/>
    <cellStyle name="Percent 3 12 4 3" xfId="19188" xr:uid="{00000000-0005-0000-0000-0000A0C80000}"/>
    <cellStyle name="Percent 3 12 4 3 2" xfId="38148" xr:uid="{00000000-0005-0000-0000-0000A1C80000}"/>
    <cellStyle name="Percent 3 12 4 3 3" xfId="56612" xr:uid="{00000000-0005-0000-0000-0000A2C80000}"/>
    <cellStyle name="Percent 3 12 4 4" xfId="25843" xr:uid="{00000000-0005-0000-0000-0000A3C80000}"/>
    <cellStyle name="Percent 3 12 4 5" xfId="44307" xr:uid="{00000000-0005-0000-0000-0000A4C80000}"/>
    <cellStyle name="Percent 3 12 5" xfId="9970" xr:uid="{00000000-0005-0000-0000-0000A5C80000}"/>
    <cellStyle name="Percent 3 12 5 2" xfId="28930" xr:uid="{00000000-0005-0000-0000-0000A6C80000}"/>
    <cellStyle name="Percent 3 12 5 3" xfId="47394" xr:uid="{00000000-0005-0000-0000-0000A7C80000}"/>
    <cellStyle name="Percent 3 12 6" xfId="16122" xr:uid="{00000000-0005-0000-0000-0000A8C80000}"/>
    <cellStyle name="Percent 3 12 6 2" xfId="35082" xr:uid="{00000000-0005-0000-0000-0000A9C80000}"/>
    <cellStyle name="Percent 3 12 6 3" xfId="53546" xr:uid="{00000000-0005-0000-0000-0000AAC80000}"/>
    <cellStyle name="Percent 3 12 7" xfId="22777" xr:uid="{00000000-0005-0000-0000-0000ABC80000}"/>
    <cellStyle name="Percent 3 12 8" xfId="41241" xr:uid="{00000000-0005-0000-0000-0000ACC80000}"/>
    <cellStyle name="Percent 3 13" xfId="3437" xr:uid="{00000000-0005-0000-0000-0000ADC80000}"/>
    <cellStyle name="Percent 3 13 2" xfId="4439" xr:uid="{00000000-0005-0000-0000-0000AEC80000}"/>
    <cellStyle name="Percent 3 13 2 2" xfId="6062" xr:uid="{00000000-0005-0000-0000-0000AFC80000}"/>
    <cellStyle name="Percent 3 13 2 2 2" xfId="9148" xr:uid="{00000000-0005-0000-0000-0000B0C80000}"/>
    <cellStyle name="Percent 3 13 2 2 2 2" xfId="15340" xr:uid="{00000000-0005-0000-0000-0000B1C80000}"/>
    <cellStyle name="Percent 3 13 2 2 2 2 2" xfId="34300" xr:uid="{00000000-0005-0000-0000-0000B2C80000}"/>
    <cellStyle name="Percent 3 13 2 2 2 2 3" xfId="52764" xr:uid="{00000000-0005-0000-0000-0000B3C80000}"/>
    <cellStyle name="Percent 3 13 2 2 2 3" xfId="21492" xr:uid="{00000000-0005-0000-0000-0000B4C80000}"/>
    <cellStyle name="Percent 3 13 2 2 2 3 2" xfId="40452" xr:uid="{00000000-0005-0000-0000-0000B5C80000}"/>
    <cellStyle name="Percent 3 13 2 2 2 3 3" xfId="58916" xr:uid="{00000000-0005-0000-0000-0000B6C80000}"/>
    <cellStyle name="Percent 3 13 2 2 2 4" xfId="28147" xr:uid="{00000000-0005-0000-0000-0000B7C80000}"/>
    <cellStyle name="Percent 3 13 2 2 2 5" xfId="46611" xr:uid="{00000000-0005-0000-0000-0000B8C80000}"/>
    <cellStyle name="Percent 3 13 2 2 3" xfId="12274" xr:uid="{00000000-0005-0000-0000-0000B9C80000}"/>
    <cellStyle name="Percent 3 13 2 2 3 2" xfId="31234" xr:uid="{00000000-0005-0000-0000-0000BAC80000}"/>
    <cellStyle name="Percent 3 13 2 2 3 3" xfId="49698" xr:uid="{00000000-0005-0000-0000-0000BBC80000}"/>
    <cellStyle name="Percent 3 13 2 2 4" xfId="18426" xr:uid="{00000000-0005-0000-0000-0000BCC80000}"/>
    <cellStyle name="Percent 3 13 2 2 4 2" xfId="37386" xr:uid="{00000000-0005-0000-0000-0000BDC80000}"/>
    <cellStyle name="Percent 3 13 2 2 4 3" xfId="55850" xr:uid="{00000000-0005-0000-0000-0000BEC80000}"/>
    <cellStyle name="Percent 3 13 2 2 5" xfId="25081" xr:uid="{00000000-0005-0000-0000-0000BFC80000}"/>
    <cellStyle name="Percent 3 13 2 2 6" xfId="43545" xr:uid="{00000000-0005-0000-0000-0000C0C80000}"/>
    <cellStyle name="Percent 3 13 2 3" xfId="7613" xr:uid="{00000000-0005-0000-0000-0000C1C80000}"/>
    <cellStyle name="Percent 3 13 2 3 2" xfId="13806" xr:uid="{00000000-0005-0000-0000-0000C2C80000}"/>
    <cellStyle name="Percent 3 13 2 3 2 2" xfId="32766" xr:uid="{00000000-0005-0000-0000-0000C3C80000}"/>
    <cellStyle name="Percent 3 13 2 3 2 3" xfId="51230" xr:uid="{00000000-0005-0000-0000-0000C4C80000}"/>
    <cellStyle name="Percent 3 13 2 3 3" xfId="19958" xr:uid="{00000000-0005-0000-0000-0000C5C80000}"/>
    <cellStyle name="Percent 3 13 2 3 3 2" xfId="38918" xr:uid="{00000000-0005-0000-0000-0000C6C80000}"/>
    <cellStyle name="Percent 3 13 2 3 3 3" xfId="57382" xr:uid="{00000000-0005-0000-0000-0000C7C80000}"/>
    <cellStyle name="Percent 3 13 2 3 4" xfId="26613" xr:uid="{00000000-0005-0000-0000-0000C8C80000}"/>
    <cellStyle name="Percent 3 13 2 3 5" xfId="45077" xr:uid="{00000000-0005-0000-0000-0000C9C80000}"/>
    <cellStyle name="Percent 3 13 2 4" xfId="10740" xr:uid="{00000000-0005-0000-0000-0000CAC80000}"/>
    <cellStyle name="Percent 3 13 2 4 2" xfId="29700" xr:uid="{00000000-0005-0000-0000-0000CBC80000}"/>
    <cellStyle name="Percent 3 13 2 4 3" xfId="48164" xr:uid="{00000000-0005-0000-0000-0000CCC80000}"/>
    <cellStyle name="Percent 3 13 2 5" xfId="16892" xr:uid="{00000000-0005-0000-0000-0000CDC80000}"/>
    <cellStyle name="Percent 3 13 2 5 2" xfId="35852" xr:uid="{00000000-0005-0000-0000-0000CEC80000}"/>
    <cellStyle name="Percent 3 13 2 5 3" xfId="54316" xr:uid="{00000000-0005-0000-0000-0000CFC80000}"/>
    <cellStyle name="Percent 3 13 2 6" xfId="23547" xr:uid="{00000000-0005-0000-0000-0000D0C80000}"/>
    <cellStyle name="Percent 3 13 2 7" xfId="42011" xr:uid="{00000000-0005-0000-0000-0000D1C80000}"/>
    <cellStyle name="Percent 3 13 3" xfId="5288" xr:uid="{00000000-0005-0000-0000-0000D2C80000}"/>
    <cellStyle name="Percent 3 13 3 2" xfId="8379" xr:uid="{00000000-0005-0000-0000-0000D3C80000}"/>
    <cellStyle name="Percent 3 13 3 2 2" xfId="14571" xr:uid="{00000000-0005-0000-0000-0000D4C80000}"/>
    <cellStyle name="Percent 3 13 3 2 2 2" xfId="33531" xr:uid="{00000000-0005-0000-0000-0000D5C80000}"/>
    <cellStyle name="Percent 3 13 3 2 2 3" xfId="51995" xr:uid="{00000000-0005-0000-0000-0000D6C80000}"/>
    <cellStyle name="Percent 3 13 3 2 3" xfId="20723" xr:uid="{00000000-0005-0000-0000-0000D7C80000}"/>
    <cellStyle name="Percent 3 13 3 2 3 2" xfId="39683" xr:uid="{00000000-0005-0000-0000-0000D8C80000}"/>
    <cellStyle name="Percent 3 13 3 2 3 3" xfId="58147" xr:uid="{00000000-0005-0000-0000-0000D9C80000}"/>
    <cellStyle name="Percent 3 13 3 2 4" xfId="27378" xr:uid="{00000000-0005-0000-0000-0000DAC80000}"/>
    <cellStyle name="Percent 3 13 3 2 5" xfId="45842" xr:uid="{00000000-0005-0000-0000-0000DBC80000}"/>
    <cellStyle name="Percent 3 13 3 3" xfId="11505" xr:uid="{00000000-0005-0000-0000-0000DCC80000}"/>
    <cellStyle name="Percent 3 13 3 3 2" xfId="30465" xr:uid="{00000000-0005-0000-0000-0000DDC80000}"/>
    <cellStyle name="Percent 3 13 3 3 3" xfId="48929" xr:uid="{00000000-0005-0000-0000-0000DEC80000}"/>
    <cellStyle name="Percent 3 13 3 4" xfId="17657" xr:uid="{00000000-0005-0000-0000-0000DFC80000}"/>
    <cellStyle name="Percent 3 13 3 4 2" xfId="36617" xr:uid="{00000000-0005-0000-0000-0000E0C80000}"/>
    <cellStyle name="Percent 3 13 3 4 3" xfId="55081" xr:uid="{00000000-0005-0000-0000-0000E1C80000}"/>
    <cellStyle name="Percent 3 13 3 5" xfId="24312" xr:uid="{00000000-0005-0000-0000-0000E2C80000}"/>
    <cellStyle name="Percent 3 13 3 6" xfId="42776" xr:uid="{00000000-0005-0000-0000-0000E3C80000}"/>
    <cellStyle name="Percent 3 13 4" xfId="6844" xr:uid="{00000000-0005-0000-0000-0000E4C80000}"/>
    <cellStyle name="Percent 3 13 4 2" xfId="13037" xr:uid="{00000000-0005-0000-0000-0000E5C80000}"/>
    <cellStyle name="Percent 3 13 4 2 2" xfId="31997" xr:uid="{00000000-0005-0000-0000-0000E6C80000}"/>
    <cellStyle name="Percent 3 13 4 2 3" xfId="50461" xr:uid="{00000000-0005-0000-0000-0000E7C80000}"/>
    <cellStyle name="Percent 3 13 4 3" xfId="19189" xr:uid="{00000000-0005-0000-0000-0000E8C80000}"/>
    <cellStyle name="Percent 3 13 4 3 2" xfId="38149" xr:uid="{00000000-0005-0000-0000-0000E9C80000}"/>
    <cellStyle name="Percent 3 13 4 3 3" xfId="56613" xr:uid="{00000000-0005-0000-0000-0000EAC80000}"/>
    <cellStyle name="Percent 3 13 4 4" xfId="25844" xr:uid="{00000000-0005-0000-0000-0000EBC80000}"/>
    <cellStyle name="Percent 3 13 4 5" xfId="44308" xr:uid="{00000000-0005-0000-0000-0000ECC80000}"/>
    <cellStyle name="Percent 3 13 5" xfId="9971" xr:uid="{00000000-0005-0000-0000-0000EDC80000}"/>
    <cellStyle name="Percent 3 13 5 2" xfId="28931" xr:uid="{00000000-0005-0000-0000-0000EEC80000}"/>
    <cellStyle name="Percent 3 13 5 3" xfId="47395" xr:uid="{00000000-0005-0000-0000-0000EFC80000}"/>
    <cellStyle name="Percent 3 13 6" xfId="16123" xr:uid="{00000000-0005-0000-0000-0000F0C80000}"/>
    <cellStyle name="Percent 3 13 6 2" xfId="35083" xr:uid="{00000000-0005-0000-0000-0000F1C80000}"/>
    <cellStyle name="Percent 3 13 6 3" xfId="53547" xr:uid="{00000000-0005-0000-0000-0000F2C80000}"/>
    <cellStyle name="Percent 3 13 7" xfId="22778" xr:uid="{00000000-0005-0000-0000-0000F3C80000}"/>
    <cellStyle name="Percent 3 13 8" xfId="41242" xr:uid="{00000000-0005-0000-0000-0000F4C80000}"/>
    <cellStyle name="Percent 3 14" xfId="3438" xr:uid="{00000000-0005-0000-0000-0000F5C80000}"/>
    <cellStyle name="Percent 3 14 2" xfId="4440" xr:uid="{00000000-0005-0000-0000-0000F6C80000}"/>
    <cellStyle name="Percent 3 14 2 2" xfId="6063" xr:uid="{00000000-0005-0000-0000-0000F7C80000}"/>
    <cellStyle name="Percent 3 14 2 2 2" xfId="9149" xr:uid="{00000000-0005-0000-0000-0000F8C80000}"/>
    <cellStyle name="Percent 3 14 2 2 2 2" xfId="15341" xr:uid="{00000000-0005-0000-0000-0000F9C80000}"/>
    <cellStyle name="Percent 3 14 2 2 2 2 2" xfId="34301" xr:uid="{00000000-0005-0000-0000-0000FAC80000}"/>
    <cellStyle name="Percent 3 14 2 2 2 2 3" xfId="52765" xr:uid="{00000000-0005-0000-0000-0000FBC80000}"/>
    <cellStyle name="Percent 3 14 2 2 2 3" xfId="21493" xr:uid="{00000000-0005-0000-0000-0000FCC80000}"/>
    <cellStyle name="Percent 3 14 2 2 2 3 2" xfId="40453" xr:uid="{00000000-0005-0000-0000-0000FDC80000}"/>
    <cellStyle name="Percent 3 14 2 2 2 3 3" xfId="58917" xr:uid="{00000000-0005-0000-0000-0000FEC80000}"/>
    <cellStyle name="Percent 3 14 2 2 2 4" xfId="28148" xr:uid="{00000000-0005-0000-0000-0000FFC80000}"/>
    <cellStyle name="Percent 3 14 2 2 2 5" xfId="46612" xr:uid="{00000000-0005-0000-0000-000000C90000}"/>
    <cellStyle name="Percent 3 14 2 2 3" xfId="12275" xr:uid="{00000000-0005-0000-0000-000001C90000}"/>
    <cellStyle name="Percent 3 14 2 2 3 2" xfId="31235" xr:uid="{00000000-0005-0000-0000-000002C90000}"/>
    <cellStyle name="Percent 3 14 2 2 3 3" xfId="49699" xr:uid="{00000000-0005-0000-0000-000003C90000}"/>
    <cellStyle name="Percent 3 14 2 2 4" xfId="18427" xr:uid="{00000000-0005-0000-0000-000004C90000}"/>
    <cellStyle name="Percent 3 14 2 2 4 2" xfId="37387" xr:uid="{00000000-0005-0000-0000-000005C90000}"/>
    <cellStyle name="Percent 3 14 2 2 4 3" xfId="55851" xr:uid="{00000000-0005-0000-0000-000006C90000}"/>
    <cellStyle name="Percent 3 14 2 2 5" xfId="25082" xr:uid="{00000000-0005-0000-0000-000007C90000}"/>
    <cellStyle name="Percent 3 14 2 2 6" xfId="43546" xr:uid="{00000000-0005-0000-0000-000008C90000}"/>
    <cellStyle name="Percent 3 14 2 3" xfId="7614" xr:uid="{00000000-0005-0000-0000-000009C90000}"/>
    <cellStyle name="Percent 3 14 2 3 2" xfId="13807" xr:uid="{00000000-0005-0000-0000-00000AC90000}"/>
    <cellStyle name="Percent 3 14 2 3 2 2" xfId="32767" xr:uid="{00000000-0005-0000-0000-00000BC90000}"/>
    <cellStyle name="Percent 3 14 2 3 2 3" xfId="51231" xr:uid="{00000000-0005-0000-0000-00000CC90000}"/>
    <cellStyle name="Percent 3 14 2 3 3" xfId="19959" xr:uid="{00000000-0005-0000-0000-00000DC90000}"/>
    <cellStyle name="Percent 3 14 2 3 3 2" xfId="38919" xr:uid="{00000000-0005-0000-0000-00000EC90000}"/>
    <cellStyle name="Percent 3 14 2 3 3 3" xfId="57383" xr:uid="{00000000-0005-0000-0000-00000FC90000}"/>
    <cellStyle name="Percent 3 14 2 3 4" xfId="26614" xr:uid="{00000000-0005-0000-0000-000010C90000}"/>
    <cellStyle name="Percent 3 14 2 3 5" xfId="45078" xr:uid="{00000000-0005-0000-0000-000011C90000}"/>
    <cellStyle name="Percent 3 14 2 4" xfId="10741" xr:uid="{00000000-0005-0000-0000-000012C90000}"/>
    <cellStyle name="Percent 3 14 2 4 2" xfId="29701" xr:uid="{00000000-0005-0000-0000-000013C90000}"/>
    <cellStyle name="Percent 3 14 2 4 3" xfId="48165" xr:uid="{00000000-0005-0000-0000-000014C90000}"/>
    <cellStyle name="Percent 3 14 2 5" xfId="16893" xr:uid="{00000000-0005-0000-0000-000015C90000}"/>
    <cellStyle name="Percent 3 14 2 5 2" xfId="35853" xr:uid="{00000000-0005-0000-0000-000016C90000}"/>
    <cellStyle name="Percent 3 14 2 5 3" xfId="54317" xr:uid="{00000000-0005-0000-0000-000017C90000}"/>
    <cellStyle name="Percent 3 14 2 6" xfId="23548" xr:uid="{00000000-0005-0000-0000-000018C90000}"/>
    <cellStyle name="Percent 3 14 2 7" xfId="42012" xr:uid="{00000000-0005-0000-0000-000019C90000}"/>
    <cellStyle name="Percent 3 14 3" xfId="5289" xr:uid="{00000000-0005-0000-0000-00001AC90000}"/>
    <cellStyle name="Percent 3 14 3 2" xfId="8380" xr:uid="{00000000-0005-0000-0000-00001BC90000}"/>
    <cellStyle name="Percent 3 14 3 2 2" xfId="14572" xr:uid="{00000000-0005-0000-0000-00001CC90000}"/>
    <cellStyle name="Percent 3 14 3 2 2 2" xfId="33532" xr:uid="{00000000-0005-0000-0000-00001DC90000}"/>
    <cellStyle name="Percent 3 14 3 2 2 3" xfId="51996" xr:uid="{00000000-0005-0000-0000-00001EC90000}"/>
    <cellStyle name="Percent 3 14 3 2 3" xfId="20724" xr:uid="{00000000-0005-0000-0000-00001FC90000}"/>
    <cellStyle name="Percent 3 14 3 2 3 2" xfId="39684" xr:uid="{00000000-0005-0000-0000-000020C90000}"/>
    <cellStyle name="Percent 3 14 3 2 3 3" xfId="58148" xr:uid="{00000000-0005-0000-0000-000021C90000}"/>
    <cellStyle name="Percent 3 14 3 2 4" xfId="27379" xr:uid="{00000000-0005-0000-0000-000022C90000}"/>
    <cellStyle name="Percent 3 14 3 2 5" xfId="45843" xr:uid="{00000000-0005-0000-0000-000023C90000}"/>
    <cellStyle name="Percent 3 14 3 3" xfId="11506" xr:uid="{00000000-0005-0000-0000-000024C90000}"/>
    <cellStyle name="Percent 3 14 3 3 2" xfId="30466" xr:uid="{00000000-0005-0000-0000-000025C90000}"/>
    <cellStyle name="Percent 3 14 3 3 3" xfId="48930" xr:uid="{00000000-0005-0000-0000-000026C90000}"/>
    <cellStyle name="Percent 3 14 3 4" xfId="17658" xr:uid="{00000000-0005-0000-0000-000027C90000}"/>
    <cellStyle name="Percent 3 14 3 4 2" xfId="36618" xr:uid="{00000000-0005-0000-0000-000028C90000}"/>
    <cellStyle name="Percent 3 14 3 4 3" xfId="55082" xr:uid="{00000000-0005-0000-0000-000029C90000}"/>
    <cellStyle name="Percent 3 14 3 5" xfId="24313" xr:uid="{00000000-0005-0000-0000-00002AC90000}"/>
    <cellStyle name="Percent 3 14 3 6" xfId="42777" xr:uid="{00000000-0005-0000-0000-00002BC90000}"/>
    <cellStyle name="Percent 3 14 4" xfId="6845" xr:uid="{00000000-0005-0000-0000-00002CC90000}"/>
    <cellStyle name="Percent 3 14 4 2" xfId="13038" xr:uid="{00000000-0005-0000-0000-00002DC90000}"/>
    <cellStyle name="Percent 3 14 4 2 2" xfId="31998" xr:uid="{00000000-0005-0000-0000-00002EC90000}"/>
    <cellStyle name="Percent 3 14 4 2 3" xfId="50462" xr:uid="{00000000-0005-0000-0000-00002FC90000}"/>
    <cellStyle name="Percent 3 14 4 3" xfId="19190" xr:uid="{00000000-0005-0000-0000-000030C90000}"/>
    <cellStyle name="Percent 3 14 4 3 2" xfId="38150" xr:uid="{00000000-0005-0000-0000-000031C90000}"/>
    <cellStyle name="Percent 3 14 4 3 3" xfId="56614" xr:uid="{00000000-0005-0000-0000-000032C90000}"/>
    <cellStyle name="Percent 3 14 4 4" xfId="25845" xr:uid="{00000000-0005-0000-0000-000033C90000}"/>
    <cellStyle name="Percent 3 14 4 5" xfId="44309" xr:uid="{00000000-0005-0000-0000-000034C90000}"/>
    <cellStyle name="Percent 3 14 5" xfId="9972" xr:uid="{00000000-0005-0000-0000-000035C90000}"/>
    <cellStyle name="Percent 3 14 5 2" xfId="28932" xr:uid="{00000000-0005-0000-0000-000036C90000}"/>
    <cellStyle name="Percent 3 14 5 3" xfId="47396" xr:uid="{00000000-0005-0000-0000-000037C90000}"/>
    <cellStyle name="Percent 3 14 6" xfId="16124" xr:uid="{00000000-0005-0000-0000-000038C90000}"/>
    <cellStyle name="Percent 3 14 6 2" xfId="35084" xr:uid="{00000000-0005-0000-0000-000039C90000}"/>
    <cellStyle name="Percent 3 14 6 3" xfId="53548" xr:uid="{00000000-0005-0000-0000-00003AC90000}"/>
    <cellStyle name="Percent 3 14 7" xfId="22779" xr:uid="{00000000-0005-0000-0000-00003BC90000}"/>
    <cellStyle name="Percent 3 14 8" xfId="41243" xr:uid="{00000000-0005-0000-0000-00003CC90000}"/>
    <cellStyle name="Percent 3 15" xfId="3439" xr:uid="{00000000-0005-0000-0000-00003DC90000}"/>
    <cellStyle name="Percent 3 15 2" xfId="4441" xr:uid="{00000000-0005-0000-0000-00003EC90000}"/>
    <cellStyle name="Percent 3 15 2 2" xfId="6064" xr:uid="{00000000-0005-0000-0000-00003FC90000}"/>
    <cellStyle name="Percent 3 15 2 2 2" xfId="9150" xr:uid="{00000000-0005-0000-0000-000040C90000}"/>
    <cellStyle name="Percent 3 15 2 2 2 2" xfId="15342" xr:uid="{00000000-0005-0000-0000-000041C90000}"/>
    <cellStyle name="Percent 3 15 2 2 2 2 2" xfId="34302" xr:uid="{00000000-0005-0000-0000-000042C90000}"/>
    <cellStyle name="Percent 3 15 2 2 2 2 3" xfId="52766" xr:uid="{00000000-0005-0000-0000-000043C90000}"/>
    <cellStyle name="Percent 3 15 2 2 2 3" xfId="21494" xr:uid="{00000000-0005-0000-0000-000044C90000}"/>
    <cellStyle name="Percent 3 15 2 2 2 3 2" xfId="40454" xr:uid="{00000000-0005-0000-0000-000045C90000}"/>
    <cellStyle name="Percent 3 15 2 2 2 3 3" xfId="58918" xr:uid="{00000000-0005-0000-0000-000046C90000}"/>
    <cellStyle name="Percent 3 15 2 2 2 4" xfId="28149" xr:uid="{00000000-0005-0000-0000-000047C90000}"/>
    <cellStyle name="Percent 3 15 2 2 2 5" xfId="46613" xr:uid="{00000000-0005-0000-0000-000048C90000}"/>
    <cellStyle name="Percent 3 15 2 2 3" xfId="12276" xr:uid="{00000000-0005-0000-0000-000049C90000}"/>
    <cellStyle name="Percent 3 15 2 2 3 2" xfId="31236" xr:uid="{00000000-0005-0000-0000-00004AC90000}"/>
    <cellStyle name="Percent 3 15 2 2 3 3" xfId="49700" xr:uid="{00000000-0005-0000-0000-00004BC90000}"/>
    <cellStyle name="Percent 3 15 2 2 4" xfId="18428" xr:uid="{00000000-0005-0000-0000-00004CC90000}"/>
    <cellStyle name="Percent 3 15 2 2 4 2" xfId="37388" xr:uid="{00000000-0005-0000-0000-00004DC90000}"/>
    <cellStyle name="Percent 3 15 2 2 4 3" xfId="55852" xr:uid="{00000000-0005-0000-0000-00004EC90000}"/>
    <cellStyle name="Percent 3 15 2 2 5" xfId="25083" xr:uid="{00000000-0005-0000-0000-00004FC90000}"/>
    <cellStyle name="Percent 3 15 2 2 6" xfId="43547" xr:uid="{00000000-0005-0000-0000-000050C90000}"/>
    <cellStyle name="Percent 3 15 2 3" xfId="7615" xr:uid="{00000000-0005-0000-0000-000051C90000}"/>
    <cellStyle name="Percent 3 15 2 3 2" xfId="13808" xr:uid="{00000000-0005-0000-0000-000052C90000}"/>
    <cellStyle name="Percent 3 15 2 3 2 2" xfId="32768" xr:uid="{00000000-0005-0000-0000-000053C90000}"/>
    <cellStyle name="Percent 3 15 2 3 2 3" xfId="51232" xr:uid="{00000000-0005-0000-0000-000054C90000}"/>
    <cellStyle name="Percent 3 15 2 3 3" xfId="19960" xr:uid="{00000000-0005-0000-0000-000055C90000}"/>
    <cellStyle name="Percent 3 15 2 3 3 2" xfId="38920" xr:uid="{00000000-0005-0000-0000-000056C90000}"/>
    <cellStyle name="Percent 3 15 2 3 3 3" xfId="57384" xr:uid="{00000000-0005-0000-0000-000057C90000}"/>
    <cellStyle name="Percent 3 15 2 3 4" xfId="26615" xr:uid="{00000000-0005-0000-0000-000058C90000}"/>
    <cellStyle name="Percent 3 15 2 3 5" xfId="45079" xr:uid="{00000000-0005-0000-0000-000059C90000}"/>
    <cellStyle name="Percent 3 15 2 4" xfId="10742" xr:uid="{00000000-0005-0000-0000-00005AC90000}"/>
    <cellStyle name="Percent 3 15 2 4 2" xfId="29702" xr:uid="{00000000-0005-0000-0000-00005BC90000}"/>
    <cellStyle name="Percent 3 15 2 4 3" xfId="48166" xr:uid="{00000000-0005-0000-0000-00005CC90000}"/>
    <cellStyle name="Percent 3 15 2 5" xfId="16894" xr:uid="{00000000-0005-0000-0000-00005DC90000}"/>
    <cellStyle name="Percent 3 15 2 5 2" xfId="35854" xr:uid="{00000000-0005-0000-0000-00005EC90000}"/>
    <cellStyle name="Percent 3 15 2 5 3" xfId="54318" xr:uid="{00000000-0005-0000-0000-00005FC90000}"/>
    <cellStyle name="Percent 3 15 2 6" xfId="23549" xr:uid="{00000000-0005-0000-0000-000060C90000}"/>
    <cellStyle name="Percent 3 15 2 7" xfId="42013" xr:uid="{00000000-0005-0000-0000-000061C90000}"/>
    <cellStyle name="Percent 3 15 3" xfId="5290" xr:uid="{00000000-0005-0000-0000-000062C90000}"/>
    <cellStyle name="Percent 3 15 3 2" xfId="8381" xr:uid="{00000000-0005-0000-0000-000063C90000}"/>
    <cellStyle name="Percent 3 15 3 2 2" xfId="14573" xr:uid="{00000000-0005-0000-0000-000064C90000}"/>
    <cellStyle name="Percent 3 15 3 2 2 2" xfId="33533" xr:uid="{00000000-0005-0000-0000-000065C90000}"/>
    <cellStyle name="Percent 3 15 3 2 2 3" xfId="51997" xr:uid="{00000000-0005-0000-0000-000066C90000}"/>
    <cellStyle name="Percent 3 15 3 2 3" xfId="20725" xr:uid="{00000000-0005-0000-0000-000067C90000}"/>
    <cellStyle name="Percent 3 15 3 2 3 2" xfId="39685" xr:uid="{00000000-0005-0000-0000-000068C90000}"/>
    <cellStyle name="Percent 3 15 3 2 3 3" xfId="58149" xr:uid="{00000000-0005-0000-0000-000069C90000}"/>
    <cellStyle name="Percent 3 15 3 2 4" xfId="27380" xr:uid="{00000000-0005-0000-0000-00006AC90000}"/>
    <cellStyle name="Percent 3 15 3 2 5" xfId="45844" xr:uid="{00000000-0005-0000-0000-00006BC90000}"/>
    <cellStyle name="Percent 3 15 3 3" xfId="11507" xr:uid="{00000000-0005-0000-0000-00006CC90000}"/>
    <cellStyle name="Percent 3 15 3 3 2" xfId="30467" xr:uid="{00000000-0005-0000-0000-00006DC90000}"/>
    <cellStyle name="Percent 3 15 3 3 3" xfId="48931" xr:uid="{00000000-0005-0000-0000-00006EC90000}"/>
    <cellStyle name="Percent 3 15 3 4" xfId="17659" xr:uid="{00000000-0005-0000-0000-00006FC90000}"/>
    <cellStyle name="Percent 3 15 3 4 2" xfId="36619" xr:uid="{00000000-0005-0000-0000-000070C90000}"/>
    <cellStyle name="Percent 3 15 3 4 3" xfId="55083" xr:uid="{00000000-0005-0000-0000-000071C90000}"/>
    <cellStyle name="Percent 3 15 3 5" xfId="24314" xr:uid="{00000000-0005-0000-0000-000072C90000}"/>
    <cellStyle name="Percent 3 15 3 6" xfId="42778" xr:uid="{00000000-0005-0000-0000-000073C90000}"/>
    <cellStyle name="Percent 3 15 4" xfId="6846" xr:uid="{00000000-0005-0000-0000-000074C90000}"/>
    <cellStyle name="Percent 3 15 4 2" xfId="13039" xr:uid="{00000000-0005-0000-0000-000075C90000}"/>
    <cellStyle name="Percent 3 15 4 2 2" xfId="31999" xr:uid="{00000000-0005-0000-0000-000076C90000}"/>
    <cellStyle name="Percent 3 15 4 2 3" xfId="50463" xr:uid="{00000000-0005-0000-0000-000077C90000}"/>
    <cellStyle name="Percent 3 15 4 3" xfId="19191" xr:uid="{00000000-0005-0000-0000-000078C90000}"/>
    <cellStyle name="Percent 3 15 4 3 2" xfId="38151" xr:uid="{00000000-0005-0000-0000-000079C90000}"/>
    <cellStyle name="Percent 3 15 4 3 3" xfId="56615" xr:uid="{00000000-0005-0000-0000-00007AC90000}"/>
    <cellStyle name="Percent 3 15 4 4" xfId="25846" xr:uid="{00000000-0005-0000-0000-00007BC90000}"/>
    <cellStyle name="Percent 3 15 4 5" xfId="44310" xr:uid="{00000000-0005-0000-0000-00007CC90000}"/>
    <cellStyle name="Percent 3 15 5" xfId="9973" xr:uid="{00000000-0005-0000-0000-00007DC90000}"/>
    <cellStyle name="Percent 3 15 5 2" xfId="28933" xr:uid="{00000000-0005-0000-0000-00007EC90000}"/>
    <cellStyle name="Percent 3 15 5 3" xfId="47397" xr:uid="{00000000-0005-0000-0000-00007FC90000}"/>
    <cellStyle name="Percent 3 15 6" xfId="16125" xr:uid="{00000000-0005-0000-0000-000080C90000}"/>
    <cellStyle name="Percent 3 15 6 2" xfId="35085" xr:uid="{00000000-0005-0000-0000-000081C90000}"/>
    <cellStyle name="Percent 3 15 6 3" xfId="53549" xr:uid="{00000000-0005-0000-0000-000082C90000}"/>
    <cellStyle name="Percent 3 15 7" xfId="22780" xr:uid="{00000000-0005-0000-0000-000083C90000}"/>
    <cellStyle name="Percent 3 15 8" xfId="41244" xr:uid="{00000000-0005-0000-0000-000084C90000}"/>
    <cellStyle name="Percent 3 16" xfId="3440" xr:uid="{00000000-0005-0000-0000-000085C90000}"/>
    <cellStyle name="Percent 3 16 2" xfId="4442" xr:uid="{00000000-0005-0000-0000-000086C90000}"/>
    <cellStyle name="Percent 3 16 2 2" xfId="6065" xr:uid="{00000000-0005-0000-0000-000087C90000}"/>
    <cellStyle name="Percent 3 16 2 2 2" xfId="9151" xr:uid="{00000000-0005-0000-0000-000088C90000}"/>
    <cellStyle name="Percent 3 16 2 2 2 2" xfId="15343" xr:uid="{00000000-0005-0000-0000-000089C90000}"/>
    <cellStyle name="Percent 3 16 2 2 2 2 2" xfId="34303" xr:uid="{00000000-0005-0000-0000-00008AC90000}"/>
    <cellStyle name="Percent 3 16 2 2 2 2 3" xfId="52767" xr:uid="{00000000-0005-0000-0000-00008BC90000}"/>
    <cellStyle name="Percent 3 16 2 2 2 3" xfId="21495" xr:uid="{00000000-0005-0000-0000-00008CC90000}"/>
    <cellStyle name="Percent 3 16 2 2 2 3 2" xfId="40455" xr:uid="{00000000-0005-0000-0000-00008DC90000}"/>
    <cellStyle name="Percent 3 16 2 2 2 3 3" xfId="58919" xr:uid="{00000000-0005-0000-0000-00008EC90000}"/>
    <cellStyle name="Percent 3 16 2 2 2 4" xfId="28150" xr:uid="{00000000-0005-0000-0000-00008FC90000}"/>
    <cellStyle name="Percent 3 16 2 2 2 5" xfId="46614" xr:uid="{00000000-0005-0000-0000-000090C90000}"/>
    <cellStyle name="Percent 3 16 2 2 3" xfId="12277" xr:uid="{00000000-0005-0000-0000-000091C90000}"/>
    <cellStyle name="Percent 3 16 2 2 3 2" xfId="31237" xr:uid="{00000000-0005-0000-0000-000092C90000}"/>
    <cellStyle name="Percent 3 16 2 2 3 3" xfId="49701" xr:uid="{00000000-0005-0000-0000-000093C90000}"/>
    <cellStyle name="Percent 3 16 2 2 4" xfId="18429" xr:uid="{00000000-0005-0000-0000-000094C90000}"/>
    <cellStyle name="Percent 3 16 2 2 4 2" xfId="37389" xr:uid="{00000000-0005-0000-0000-000095C90000}"/>
    <cellStyle name="Percent 3 16 2 2 4 3" xfId="55853" xr:uid="{00000000-0005-0000-0000-000096C90000}"/>
    <cellStyle name="Percent 3 16 2 2 5" xfId="25084" xr:uid="{00000000-0005-0000-0000-000097C90000}"/>
    <cellStyle name="Percent 3 16 2 2 6" xfId="43548" xr:uid="{00000000-0005-0000-0000-000098C90000}"/>
    <cellStyle name="Percent 3 16 2 3" xfId="7616" xr:uid="{00000000-0005-0000-0000-000099C90000}"/>
    <cellStyle name="Percent 3 16 2 3 2" xfId="13809" xr:uid="{00000000-0005-0000-0000-00009AC90000}"/>
    <cellStyle name="Percent 3 16 2 3 2 2" xfId="32769" xr:uid="{00000000-0005-0000-0000-00009BC90000}"/>
    <cellStyle name="Percent 3 16 2 3 2 3" xfId="51233" xr:uid="{00000000-0005-0000-0000-00009CC90000}"/>
    <cellStyle name="Percent 3 16 2 3 3" xfId="19961" xr:uid="{00000000-0005-0000-0000-00009DC90000}"/>
    <cellStyle name="Percent 3 16 2 3 3 2" xfId="38921" xr:uid="{00000000-0005-0000-0000-00009EC90000}"/>
    <cellStyle name="Percent 3 16 2 3 3 3" xfId="57385" xr:uid="{00000000-0005-0000-0000-00009FC90000}"/>
    <cellStyle name="Percent 3 16 2 3 4" xfId="26616" xr:uid="{00000000-0005-0000-0000-0000A0C90000}"/>
    <cellStyle name="Percent 3 16 2 3 5" xfId="45080" xr:uid="{00000000-0005-0000-0000-0000A1C90000}"/>
    <cellStyle name="Percent 3 16 2 4" xfId="10743" xr:uid="{00000000-0005-0000-0000-0000A2C90000}"/>
    <cellStyle name="Percent 3 16 2 4 2" xfId="29703" xr:uid="{00000000-0005-0000-0000-0000A3C90000}"/>
    <cellStyle name="Percent 3 16 2 4 3" xfId="48167" xr:uid="{00000000-0005-0000-0000-0000A4C90000}"/>
    <cellStyle name="Percent 3 16 2 5" xfId="16895" xr:uid="{00000000-0005-0000-0000-0000A5C90000}"/>
    <cellStyle name="Percent 3 16 2 5 2" xfId="35855" xr:uid="{00000000-0005-0000-0000-0000A6C90000}"/>
    <cellStyle name="Percent 3 16 2 5 3" xfId="54319" xr:uid="{00000000-0005-0000-0000-0000A7C90000}"/>
    <cellStyle name="Percent 3 16 2 6" xfId="23550" xr:uid="{00000000-0005-0000-0000-0000A8C90000}"/>
    <cellStyle name="Percent 3 16 2 7" xfId="42014" xr:uid="{00000000-0005-0000-0000-0000A9C90000}"/>
    <cellStyle name="Percent 3 16 3" xfId="5291" xr:uid="{00000000-0005-0000-0000-0000AAC90000}"/>
    <cellStyle name="Percent 3 16 3 2" xfId="8382" xr:uid="{00000000-0005-0000-0000-0000ABC90000}"/>
    <cellStyle name="Percent 3 16 3 2 2" xfId="14574" xr:uid="{00000000-0005-0000-0000-0000ACC90000}"/>
    <cellStyle name="Percent 3 16 3 2 2 2" xfId="33534" xr:uid="{00000000-0005-0000-0000-0000ADC90000}"/>
    <cellStyle name="Percent 3 16 3 2 2 3" xfId="51998" xr:uid="{00000000-0005-0000-0000-0000AEC90000}"/>
    <cellStyle name="Percent 3 16 3 2 3" xfId="20726" xr:uid="{00000000-0005-0000-0000-0000AFC90000}"/>
    <cellStyle name="Percent 3 16 3 2 3 2" xfId="39686" xr:uid="{00000000-0005-0000-0000-0000B0C90000}"/>
    <cellStyle name="Percent 3 16 3 2 3 3" xfId="58150" xr:uid="{00000000-0005-0000-0000-0000B1C90000}"/>
    <cellStyle name="Percent 3 16 3 2 4" xfId="27381" xr:uid="{00000000-0005-0000-0000-0000B2C90000}"/>
    <cellStyle name="Percent 3 16 3 2 5" xfId="45845" xr:uid="{00000000-0005-0000-0000-0000B3C90000}"/>
    <cellStyle name="Percent 3 16 3 3" xfId="11508" xr:uid="{00000000-0005-0000-0000-0000B4C90000}"/>
    <cellStyle name="Percent 3 16 3 3 2" xfId="30468" xr:uid="{00000000-0005-0000-0000-0000B5C90000}"/>
    <cellStyle name="Percent 3 16 3 3 3" xfId="48932" xr:uid="{00000000-0005-0000-0000-0000B6C90000}"/>
    <cellStyle name="Percent 3 16 3 4" xfId="17660" xr:uid="{00000000-0005-0000-0000-0000B7C90000}"/>
    <cellStyle name="Percent 3 16 3 4 2" xfId="36620" xr:uid="{00000000-0005-0000-0000-0000B8C90000}"/>
    <cellStyle name="Percent 3 16 3 4 3" xfId="55084" xr:uid="{00000000-0005-0000-0000-0000B9C90000}"/>
    <cellStyle name="Percent 3 16 3 5" xfId="24315" xr:uid="{00000000-0005-0000-0000-0000BAC90000}"/>
    <cellStyle name="Percent 3 16 3 6" xfId="42779" xr:uid="{00000000-0005-0000-0000-0000BBC90000}"/>
    <cellStyle name="Percent 3 16 4" xfId="6847" xr:uid="{00000000-0005-0000-0000-0000BCC90000}"/>
    <cellStyle name="Percent 3 16 4 2" xfId="13040" xr:uid="{00000000-0005-0000-0000-0000BDC90000}"/>
    <cellStyle name="Percent 3 16 4 2 2" xfId="32000" xr:uid="{00000000-0005-0000-0000-0000BEC90000}"/>
    <cellStyle name="Percent 3 16 4 2 3" xfId="50464" xr:uid="{00000000-0005-0000-0000-0000BFC90000}"/>
    <cellStyle name="Percent 3 16 4 3" xfId="19192" xr:uid="{00000000-0005-0000-0000-0000C0C90000}"/>
    <cellStyle name="Percent 3 16 4 3 2" xfId="38152" xr:uid="{00000000-0005-0000-0000-0000C1C90000}"/>
    <cellStyle name="Percent 3 16 4 3 3" xfId="56616" xr:uid="{00000000-0005-0000-0000-0000C2C90000}"/>
    <cellStyle name="Percent 3 16 4 4" xfId="25847" xr:uid="{00000000-0005-0000-0000-0000C3C90000}"/>
    <cellStyle name="Percent 3 16 4 5" xfId="44311" xr:uid="{00000000-0005-0000-0000-0000C4C90000}"/>
    <cellStyle name="Percent 3 16 5" xfId="9974" xr:uid="{00000000-0005-0000-0000-0000C5C90000}"/>
    <cellStyle name="Percent 3 16 5 2" xfId="28934" xr:uid="{00000000-0005-0000-0000-0000C6C90000}"/>
    <cellStyle name="Percent 3 16 5 3" xfId="47398" xr:uid="{00000000-0005-0000-0000-0000C7C90000}"/>
    <cellStyle name="Percent 3 16 6" xfId="16126" xr:uid="{00000000-0005-0000-0000-0000C8C90000}"/>
    <cellStyle name="Percent 3 16 6 2" xfId="35086" xr:uid="{00000000-0005-0000-0000-0000C9C90000}"/>
    <cellStyle name="Percent 3 16 6 3" xfId="53550" xr:uid="{00000000-0005-0000-0000-0000CAC90000}"/>
    <cellStyle name="Percent 3 16 7" xfId="22781" xr:uid="{00000000-0005-0000-0000-0000CBC90000}"/>
    <cellStyle name="Percent 3 16 8" xfId="41245" xr:uid="{00000000-0005-0000-0000-0000CCC90000}"/>
    <cellStyle name="Percent 3 17" xfId="3441" xr:uid="{00000000-0005-0000-0000-0000CDC90000}"/>
    <cellStyle name="Percent 3 17 2" xfId="4443" xr:uid="{00000000-0005-0000-0000-0000CEC90000}"/>
    <cellStyle name="Percent 3 17 2 2" xfId="6066" xr:uid="{00000000-0005-0000-0000-0000CFC90000}"/>
    <cellStyle name="Percent 3 17 2 2 2" xfId="9152" xr:uid="{00000000-0005-0000-0000-0000D0C90000}"/>
    <cellStyle name="Percent 3 17 2 2 2 2" xfId="15344" xr:uid="{00000000-0005-0000-0000-0000D1C90000}"/>
    <cellStyle name="Percent 3 17 2 2 2 2 2" xfId="34304" xr:uid="{00000000-0005-0000-0000-0000D2C90000}"/>
    <cellStyle name="Percent 3 17 2 2 2 2 3" xfId="52768" xr:uid="{00000000-0005-0000-0000-0000D3C90000}"/>
    <cellStyle name="Percent 3 17 2 2 2 3" xfId="21496" xr:uid="{00000000-0005-0000-0000-0000D4C90000}"/>
    <cellStyle name="Percent 3 17 2 2 2 3 2" xfId="40456" xr:uid="{00000000-0005-0000-0000-0000D5C90000}"/>
    <cellStyle name="Percent 3 17 2 2 2 3 3" xfId="58920" xr:uid="{00000000-0005-0000-0000-0000D6C90000}"/>
    <cellStyle name="Percent 3 17 2 2 2 4" xfId="28151" xr:uid="{00000000-0005-0000-0000-0000D7C90000}"/>
    <cellStyle name="Percent 3 17 2 2 2 5" xfId="46615" xr:uid="{00000000-0005-0000-0000-0000D8C90000}"/>
    <cellStyle name="Percent 3 17 2 2 3" xfId="12278" xr:uid="{00000000-0005-0000-0000-0000D9C90000}"/>
    <cellStyle name="Percent 3 17 2 2 3 2" xfId="31238" xr:uid="{00000000-0005-0000-0000-0000DAC90000}"/>
    <cellStyle name="Percent 3 17 2 2 3 3" xfId="49702" xr:uid="{00000000-0005-0000-0000-0000DBC90000}"/>
    <cellStyle name="Percent 3 17 2 2 4" xfId="18430" xr:uid="{00000000-0005-0000-0000-0000DCC90000}"/>
    <cellStyle name="Percent 3 17 2 2 4 2" xfId="37390" xr:uid="{00000000-0005-0000-0000-0000DDC90000}"/>
    <cellStyle name="Percent 3 17 2 2 4 3" xfId="55854" xr:uid="{00000000-0005-0000-0000-0000DEC90000}"/>
    <cellStyle name="Percent 3 17 2 2 5" xfId="25085" xr:uid="{00000000-0005-0000-0000-0000DFC90000}"/>
    <cellStyle name="Percent 3 17 2 2 6" xfId="43549" xr:uid="{00000000-0005-0000-0000-0000E0C90000}"/>
    <cellStyle name="Percent 3 17 2 3" xfId="7617" xr:uid="{00000000-0005-0000-0000-0000E1C90000}"/>
    <cellStyle name="Percent 3 17 2 3 2" xfId="13810" xr:uid="{00000000-0005-0000-0000-0000E2C90000}"/>
    <cellStyle name="Percent 3 17 2 3 2 2" xfId="32770" xr:uid="{00000000-0005-0000-0000-0000E3C90000}"/>
    <cellStyle name="Percent 3 17 2 3 2 3" xfId="51234" xr:uid="{00000000-0005-0000-0000-0000E4C90000}"/>
    <cellStyle name="Percent 3 17 2 3 3" xfId="19962" xr:uid="{00000000-0005-0000-0000-0000E5C90000}"/>
    <cellStyle name="Percent 3 17 2 3 3 2" xfId="38922" xr:uid="{00000000-0005-0000-0000-0000E6C90000}"/>
    <cellStyle name="Percent 3 17 2 3 3 3" xfId="57386" xr:uid="{00000000-0005-0000-0000-0000E7C90000}"/>
    <cellStyle name="Percent 3 17 2 3 4" xfId="26617" xr:uid="{00000000-0005-0000-0000-0000E8C90000}"/>
    <cellStyle name="Percent 3 17 2 3 5" xfId="45081" xr:uid="{00000000-0005-0000-0000-0000E9C90000}"/>
    <cellStyle name="Percent 3 17 2 4" xfId="10744" xr:uid="{00000000-0005-0000-0000-0000EAC90000}"/>
    <cellStyle name="Percent 3 17 2 4 2" xfId="29704" xr:uid="{00000000-0005-0000-0000-0000EBC90000}"/>
    <cellStyle name="Percent 3 17 2 4 3" xfId="48168" xr:uid="{00000000-0005-0000-0000-0000ECC90000}"/>
    <cellStyle name="Percent 3 17 2 5" xfId="16896" xr:uid="{00000000-0005-0000-0000-0000EDC90000}"/>
    <cellStyle name="Percent 3 17 2 5 2" xfId="35856" xr:uid="{00000000-0005-0000-0000-0000EEC90000}"/>
    <cellStyle name="Percent 3 17 2 5 3" xfId="54320" xr:uid="{00000000-0005-0000-0000-0000EFC90000}"/>
    <cellStyle name="Percent 3 17 2 6" xfId="23551" xr:uid="{00000000-0005-0000-0000-0000F0C90000}"/>
    <cellStyle name="Percent 3 17 2 7" xfId="42015" xr:uid="{00000000-0005-0000-0000-0000F1C90000}"/>
    <cellStyle name="Percent 3 17 3" xfId="5292" xr:uid="{00000000-0005-0000-0000-0000F2C90000}"/>
    <cellStyle name="Percent 3 17 3 2" xfId="8383" xr:uid="{00000000-0005-0000-0000-0000F3C90000}"/>
    <cellStyle name="Percent 3 17 3 2 2" xfId="14575" xr:uid="{00000000-0005-0000-0000-0000F4C90000}"/>
    <cellStyle name="Percent 3 17 3 2 2 2" xfId="33535" xr:uid="{00000000-0005-0000-0000-0000F5C90000}"/>
    <cellStyle name="Percent 3 17 3 2 2 3" xfId="51999" xr:uid="{00000000-0005-0000-0000-0000F6C90000}"/>
    <cellStyle name="Percent 3 17 3 2 3" xfId="20727" xr:uid="{00000000-0005-0000-0000-0000F7C90000}"/>
    <cellStyle name="Percent 3 17 3 2 3 2" xfId="39687" xr:uid="{00000000-0005-0000-0000-0000F8C90000}"/>
    <cellStyle name="Percent 3 17 3 2 3 3" xfId="58151" xr:uid="{00000000-0005-0000-0000-0000F9C90000}"/>
    <cellStyle name="Percent 3 17 3 2 4" xfId="27382" xr:uid="{00000000-0005-0000-0000-0000FAC90000}"/>
    <cellStyle name="Percent 3 17 3 2 5" xfId="45846" xr:uid="{00000000-0005-0000-0000-0000FBC90000}"/>
    <cellStyle name="Percent 3 17 3 3" xfId="11509" xr:uid="{00000000-0005-0000-0000-0000FCC90000}"/>
    <cellStyle name="Percent 3 17 3 3 2" xfId="30469" xr:uid="{00000000-0005-0000-0000-0000FDC90000}"/>
    <cellStyle name="Percent 3 17 3 3 3" xfId="48933" xr:uid="{00000000-0005-0000-0000-0000FEC90000}"/>
    <cellStyle name="Percent 3 17 3 4" xfId="17661" xr:uid="{00000000-0005-0000-0000-0000FFC90000}"/>
    <cellStyle name="Percent 3 17 3 4 2" xfId="36621" xr:uid="{00000000-0005-0000-0000-000000CA0000}"/>
    <cellStyle name="Percent 3 17 3 4 3" xfId="55085" xr:uid="{00000000-0005-0000-0000-000001CA0000}"/>
    <cellStyle name="Percent 3 17 3 5" xfId="24316" xr:uid="{00000000-0005-0000-0000-000002CA0000}"/>
    <cellStyle name="Percent 3 17 3 6" xfId="42780" xr:uid="{00000000-0005-0000-0000-000003CA0000}"/>
    <cellStyle name="Percent 3 17 4" xfId="6848" xr:uid="{00000000-0005-0000-0000-000004CA0000}"/>
    <cellStyle name="Percent 3 17 4 2" xfId="13041" xr:uid="{00000000-0005-0000-0000-000005CA0000}"/>
    <cellStyle name="Percent 3 17 4 2 2" xfId="32001" xr:uid="{00000000-0005-0000-0000-000006CA0000}"/>
    <cellStyle name="Percent 3 17 4 2 3" xfId="50465" xr:uid="{00000000-0005-0000-0000-000007CA0000}"/>
    <cellStyle name="Percent 3 17 4 3" xfId="19193" xr:uid="{00000000-0005-0000-0000-000008CA0000}"/>
    <cellStyle name="Percent 3 17 4 3 2" xfId="38153" xr:uid="{00000000-0005-0000-0000-000009CA0000}"/>
    <cellStyle name="Percent 3 17 4 3 3" xfId="56617" xr:uid="{00000000-0005-0000-0000-00000ACA0000}"/>
    <cellStyle name="Percent 3 17 4 4" xfId="25848" xr:uid="{00000000-0005-0000-0000-00000BCA0000}"/>
    <cellStyle name="Percent 3 17 4 5" xfId="44312" xr:uid="{00000000-0005-0000-0000-00000CCA0000}"/>
    <cellStyle name="Percent 3 17 5" xfId="9975" xr:uid="{00000000-0005-0000-0000-00000DCA0000}"/>
    <cellStyle name="Percent 3 17 5 2" xfId="28935" xr:uid="{00000000-0005-0000-0000-00000ECA0000}"/>
    <cellStyle name="Percent 3 17 5 3" xfId="47399" xr:uid="{00000000-0005-0000-0000-00000FCA0000}"/>
    <cellStyle name="Percent 3 17 6" xfId="16127" xr:uid="{00000000-0005-0000-0000-000010CA0000}"/>
    <cellStyle name="Percent 3 17 6 2" xfId="35087" xr:uid="{00000000-0005-0000-0000-000011CA0000}"/>
    <cellStyle name="Percent 3 17 6 3" xfId="53551" xr:uid="{00000000-0005-0000-0000-000012CA0000}"/>
    <cellStyle name="Percent 3 17 7" xfId="22782" xr:uid="{00000000-0005-0000-0000-000013CA0000}"/>
    <cellStyle name="Percent 3 17 8" xfId="41246" xr:uid="{00000000-0005-0000-0000-000014CA0000}"/>
    <cellStyle name="Percent 3 18" xfId="3442" xr:uid="{00000000-0005-0000-0000-000015CA0000}"/>
    <cellStyle name="Percent 3 18 2" xfId="4444" xr:uid="{00000000-0005-0000-0000-000016CA0000}"/>
    <cellStyle name="Percent 3 18 2 2" xfId="6067" xr:uid="{00000000-0005-0000-0000-000017CA0000}"/>
    <cellStyle name="Percent 3 18 2 2 2" xfId="9153" xr:uid="{00000000-0005-0000-0000-000018CA0000}"/>
    <cellStyle name="Percent 3 18 2 2 2 2" xfId="15345" xr:uid="{00000000-0005-0000-0000-000019CA0000}"/>
    <cellStyle name="Percent 3 18 2 2 2 2 2" xfId="34305" xr:uid="{00000000-0005-0000-0000-00001ACA0000}"/>
    <cellStyle name="Percent 3 18 2 2 2 2 3" xfId="52769" xr:uid="{00000000-0005-0000-0000-00001BCA0000}"/>
    <cellStyle name="Percent 3 18 2 2 2 3" xfId="21497" xr:uid="{00000000-0005-0000-0000-00001CCA0000}"/>
    <cellStyle name="Percent 3 18 2 2 2 3 2" xfId="40457" xr:uid="{00000000-0005-0000-0000-00001DCA0000}"/>
    <cellStyle name="Percent 3 18 2 2 2 3 3" xfId="58921" xr:uid="{00000000-0005-0000-0000-00001ECA0000}"/>
    <cellStyle name="Percent 3 18 2 2 2 4" xfId="28152" xr:uid="{00000000-0005-0000-0000-00001FCA0000}"/>
    <cellStyle name="Percent 3 18 2 2 2 5" xfId="46616" xr:uid="{00000000-0005-0000-0000-000020CA0000}"/>
    <cellStyle name="Percent 3 18 2 2 3" xfId="12279" xr:uid="{00000000-0005-0000-0000-000021CA0000}"/>
    <cellStyle name="Percent 3 18 2 2 3 2" xfId="31239" xr:uid="{00000000-0005-0000-0000-000022CA0000}"/>
    <cellStyle name="Percent 3 18 2 2 3 3" xfId="49703" xr:uid="{00000000-0005-0000-0000-000023CA0000}"/>
    <cellStyle name="Percent 3 18 2 2 4" xfId="18431" xr:uid="{00000000-0005-0000-0000-000024CA0000}"/>
    <cellStyle name="Percent 3 18 2 2 4 2" xfId="37391" xr:uid="{00000000-0005-0000-0000-000025CA0000}"/>
    <cellStyle name="Percent 3 18 2 2 4 3" xfId="55855" xr:uid="{00000000-0005-0000-0000-000026CA0000}"/>
    <cellStyle name="Percent 3 18 2 2 5" xfId="25086" xr:uid="{00000000-0005-0000-0000-000027CA0000}"/>
    <cellStyle name="Percent 3 18 2 2 6" xfId="43550" xr:uid="{00000000-0005-0000-0000-000028CA0000}"/>
    <cellStyle name="Percent 3 18 2 3" xfId="7618" xr:uid="{00000000-0005-0000-0000-000029CA0000}"/>
    <cellStyle name="Percent 3 18 2 3 2" xfId="13811" xr:uid="{00000000-0005-0000-0000-00002ACA0000}"/>
    <cellStyle name="Percent 3 18 2 3 2 2" xfId="32771" xr:uid="{00000000-0005-0000-0000-00002BCA0000}"/>
    <cellStyle name="Percent 3 18 2 3 2 3" xfId="51235" xr:uid="{00000000-0005-0000-0000-00002CCA0000}"/>
    <cellStyle name="Percent 3 18 2 3 3" xfId="19963" xr:uid="{00000000-0005-0000-0000-00002DCA0000}"/>
    <cellStyle name="Percent 3 18 2 3 3 2" xfId="38923" xr:uid="{00000000-0005-0000-0000-00002ECA0000}"/>
    <cellStyle name="Percent 3 18 2 3 3 3" xfId="57387" xr:uid="{00000000-0005-0000-0000-00002FCA0000}"/>
    <cellStyle name="Percent 3 18 2 3 4" xfId="26618" xr:uid="{00000000-0005-0000-0000-000030CA0000}"/>
    <cellStyle name="Percent 3 18 2 3 5" xfId="45082" xr:uid="{00000000-0005-0000-0000-000031CA0000}"/>
    <cellStyle name="Percent 3 18 2 4" xfId="10745" xr:uid="{00000000-0005-0000-0000-000032CA0000}"/>
    <cellStyle name="Percent 3 18 2 4 2" xfId="29705" xr:uid="{00000000-0005-0000-0000-000033CA0000}"/>
    <cellStyle name="Percent 3 18 2 4 3" xfId="48169" xr:uid="{00000000-0005-0000-0000-000034CA0000}"/>
    <cellStyle name="Percent 3 18 2 5" xfId="16897" xr:uid="{00000000-0005-0000-0000-000035CA0000}"/>
    <cellStyle name="Percent 3 18 2 5 2" xfId="35857" xr:uid="{00000000-0005-0000-0000-000036CA0000}"/>
    <cellStyle name="Percent 3 18 2 5 3" xfId="54321" xr:uid="{00000000-0005-0000-0000-000037CA0000}"/>
    <cellStyle name="Percent 3 18 2 6" xfId="23552" xr:uid="{00000000-0005-0000-0000-000038CA0000}"/>
    <cellStyle name="Percent 3 18 2 7" xfId="42016" xr:uid="{00000000-0005-0000-0000-000039CA0000}"/>
    <cellStyle name="Percent 3 18 3" xfId="5293" xr:uid="{00000000-0005-0000-0000-00003ACA0000}"/>
    <cellStyle name="Percent 3 18 3 2" xfId="8384" xr:uid="{00000000-0005-0000-0000-00003BCA0000}"/>
    <cellStyle name="Percent 3 18 3 2 2" xfId="14576" xr:uid="{00000000-0005-0000-0000-00003CCA0000}"/>
    <cellStyle name="Percent 3 18 3 2 2 2" xfId="33536" xr:uid="{00000000-0005-0000-0000-00003DCA0000}"/>
    <cellStyle name="Percent 3 18 3 2 2 3" xfId="52000" xr:uid="{00000000-0005-0000-0000-00003ECA0000}"/>
    <cellStyle name="Percent 3 18 3 2 3" xfId="20728" xr:uid="{00000000-0005-0000-0000-00003FCA0000}"/>
    <cellStyle name="Percent 3 18 3 2 3 2" xfId="39688" xr:uid="{00000000-0005-0000-0000-000040CA0000}"/>
    <cellStyle name="Percent 3 18 3 2 3 3" xfId="58152" xr:uid="{00000000-0005-0000-0000-000041CA0000}"/>
    <cellStyle name="Percent 3 18 3 2 4" xfId="27383" xr:uid="{00000000-0005-0000-0000-000042CA0000}"/>
    <cellStyle name="Percent 3 18 3 2 5" xfId="45847" xr:uid="{00000000-0005-0000-0000-000043CA0000}"/>
    <cellStyle name="Percent 3 18 3 3" xfId="11510" xr:uid="{00000000-0005-0000-0000-000044CA0000}"/>
    <cellStyle name="Percent 3 18 3 3 2" xfId="30470" xr:uid="{00000000-0005-0000-0000-000045CA0000}"/>
    <cellStyle name="Percent 3 18 3 3 3" xfId="48934" xr:uid="{00000000-0005-0000-0000-000046CA0000}"/>
    <cellStyle name="Percent 3 18 3 4" xfId="17662" xr:uid="{00000000-0005-0000-0000-000047CA0000}"/>
    <cellStyle name="Percent 3 18 3 4 2" xfId="36622" xr:uid="{00000000-0005-0000-0000-000048CA0000}"/>
    <cellStyle name="Percent 3 18 3 4 3" xfId="55086" xr:uid="{00000000-0005-0000-0000-000049CA0000}"/>
    <cellStyle name="Percent 3 18 3 5" xfId="24317" xr:uid="{00000000-0005-0000-0000-00004ACA0000}"/>
    <cellStyle name="Percent 3 18 3 6" xfId="42781" xr:uid="{00000000-0005-0000-0000-00004BCA0000}"/>
    <cellStyle name="Percent 3 18 4" xfId="6849" xr:uid="{00000000-0005-0000-0000-00004CCA0000}"/>
    <cellStyle name="Percent 3 18 4 2" xfId="13042" xr:uid="{00000000-0005-0000-0000-00004DCA0000}"/>
    <cellStyle name="Percent 3 18 4 2 2" xfId="32002" xr:uid="{00000000-0005-0000-0000-00004ECA0000}"/>
    <cellStyle name="Percent 3 18 4 2 3" xfId="50466" xr:uid="{00000000-0005-0000-0000-00004FCA0000}"/>
    <cellStyle name="Percent 3 18 4 3" xfId="19194" xr:uid="{00000000-0005-0000-0000-000050CA0000}"/>
    <cellStyle name="Percent 3 18 4 3 2" xfId="38154" xr:uid="{00000000-0005-0000-0000-000051CA0000}"/>
    <cellStyle name="Percent 3 18 4 3 3" xfId="56618" xr:uid="{00000000-0005-0000-0000-000052CA0000}"/>
    <cellStyle name="Percent 3 18 4 4" xfId="25849" xr:uid="{00000000-0005-0000-0000-000053CA0000}"/>
    <cellStyle name="Percent 3 18 4 5" xfId="44313" xr:uid="{00000000-0005-0000-0000-000054CA0000}"/>
    <cellStyle name="Percent 3 18 5" xfId="9976" xr:uid="{00000000-0005-0000-0000-000055CA0000}"/>
    <cellStyle name="Percent 3 18 5 2" xfId="28936" xr:uid="{00000000-0005-0000-0000-000056CA0000}"/>
    <cellStyle name="Percent 3 18 5 3" xfId="47400" xr:uid="{00000000-0005-0000-0000-000057CA0000}"/>
    <cellStyle name="Percent 3 18 6" xfId="16128" xr:uid="{00000000-0005-0000-0000-000058CA0000}"/>
    <cellStyle name="Percent 3 18 6 2" xfId="35088" xr:uid="{00000000-0005-0000-0000-000059CA0000}"/>
    <cellStyle name="Percent 3 18 6 3" xfId="53552" xr:uid="{00000000-0005-0000-0000-00005ACA0000}"/>
    <cellStyle name="Percent 3 18 7" xfId="22783" xr:uid="{00000000-0005-0000-0000-00005BCA0000}"/>
    <cellStyle name="Percent 3 18 8" xfId="41247" xr:uid="{00000000-0005-0000-0000-00005CCA0000}"/>
    <cellStyle name="Percent 3 19" xfId="3443" xr:uid="{00000000-0005-0000-0000-00005DCA0000}"/>
    <cellStyle name="Percent 3 19 2" xfId="4445" xr:uid="{00000000-0005-0000-0000-00005ECA0000}"/>
    <cellStyle name="Percent 3 19 2 2" xfId="6068" xr:uid="{00000000-0005-0000-0000-00005FCA0000}"/>
    <cellStyle name="Percent 3 19 2 2 2" xfId="9154" xr:uid="{00000000-0005-0000-0000-000060CA0000}"/>
    <cellStyle name="Percent 3 19 2 2 2 2" xfId="15346" xr:uid="{00000000-0005-0000-0000-000061CA0000}"/>
    <cellStyle name="Percent 3 19 2 2 2 2 2" xfId="34306" xr:uid="{00000000-0005-0000-0000-000062CA0000}"/>
    <cellStyle name="Percent 3 19 2 2 2 2 3" xfId="52770" xr:uid="{00000000-0005-0000-0000-000063CA0000}"/>
    <cellStyle name="Percent 3 19 2 2 2 3" xfId="21498" xr:uid="{00000000-0005-0000-0000-000064CA0000}"/>
    <cellStyle name="Percent 3 19 2 2 2 3 2" xfId="40458" xr:uid="{00000000-0005-0000-0000-000065CA0000}"/>
    <cellStyle name="Percent 3 19 2 2 2 3 3" xfId="58922" xr:uid="{00000000-0005-0000-0000-000066CA0000}"/>
    <cellStyle name="Percent 3 19 2 2 2 4" xfId="28153" xr:uid="{00000000-0005-0000-0000-000067CA0000}"/>
    <cellStyle name="Percent 3 19 2 2 2 5" xfId="46617" xr:uid="{00000000-0005-0000-0000-000068CA0000}"/>
    <cellStyle name="Percent 3 19 2 2 3" xfId="12280" xr:uid="{00000000-0005-0000-0000-000069CA0000}"/>
    <cellStyle name="Percent 3 19 2 2 3 2" xfId="31240" xr:uid="{00000000-0005-0000-0000-00006ACA0000}"/>
    <cellStyle name="Percent 3 19 2 2 3 3" xfId="49704" xr:uid="{00000000-0005-0000-0000-00006BCA0000}"/>
    <cellStyle name="Percent 3 19 2 2 4" xfId="18432" xr:uid="{00000000-0005-0000-0000-00006CCA0000}"/>
    <cellStyle name="Percent 3 19 2 2 4 2" xfId="37392" xr:uid="{00000000-0005-0000-0000-00006DCA0000}"/>
    <cellStyle name="Percent 3 19 2 2 4 3" xfId="55856" xr:uid="{00000000-0005-0000-0000-00006ECA0000}"/>
    <cellStyle name="Percent 3 19 2 2 5" xfId="25087" xr:uid="{00000000-0005-0000-0000-00006FCA0000}"/>
    <cellStyle name="Percent 3 19 2 2 6" xfId="43551" xr:uid="{00000000-0005-0000-0000-000070CA0000}"/>
    <cellStyle name="Percent 3 19 2 3" xfId="7619" xr:uid="{00000000-0005-0000-0000-000071CA0000}"/>
    <cellStyle name="Percent 3 19 2 3 2" xfId="13812" xr:uid="{00000000-0005-0000-0000-000072CA0000}"/>
    <cellStyle name="Percent 3 19 2 3 2 2" xfId="32772" xr:uid="{00000000-0005-0000-0000-000073CA0000}"/>
    <cellStyle name="Percent 3 19 2 3 2 3" xfId="51236" xr:uid="{00000000-0005-0000-0000-000074CA0000}"/>
    <cellStyle name="Percent 3 19 2 3 3" xfId="19964" xr:uid="{00000000-0005-0000-0000-000075CA0000}"/>
    <cellStyle name="Percent 3 19 2 3 3 2" xfId="38924" xr:uid="{00000000-0005-0000-0000-000076CA0000}"/>
    <cellStyle name="Percent 3 19 2 3 3 3" xfId="57388" xr:uid="{00000000-0005-0000-0000-000077CA0000}"/>
    <cellStyle name="Percent 3 19 2 3 4" xfId="26619" xr:uid="{00000000-0005-0000-0000-000078CA0000}"/>
    <cellStyle name="Percent 3 19 2 3 5" xfId="45083" xr:uid="{00000000-0005-0000-0000-000079CA0000}"/>
    <cellStyle name="Percent 3 19 2 4" xfId="10746" xr:uid="{00000000-0005-0000-0000-00007ACA0000}"/>
    <cellStyle name="Percent 3 19 2 4 2" xfId="29706" xr:uid="{00000000-0005-0000-0000-00007BCA0000}"/>
    <cellStyle name="Percent 3 19 2 4 3" xfId="48170" xr:uid="{00000000-0005-0000-0000-00007CCA0000}"/>
    <cellStyle name="Percent 3 19 2 5" xfId="16898" xr:uid="{00000000-0005-0000-0000-00007DCA0000}"/>
    <cellStyle name="Percent 3 19 2 5 2" xfId="35858" xr:uid="{00000000-0005-0000-0000-00007ECA0000}"/>
    <cellStyle name="Percent 3 19 2 5 3" xfId="54322" xr:uid="{00000000-0005-0000-0000-00007FCA0000}"/>
    <cellStyle name="Percent 3 19 2 6" xfId="23553" xr:uid="{00000000-0005-0000-0000-000080CA0000}"/>
    <cellStyle name="Percent 3 19 2 7" xfId="42017" xr:uid="{00000000-0005-0000-0000-000081CA0000}"/>
    <cellStyle name="Percent 3 19 3" xfId="5294" xr:uid="{00000000-0005-0000-0000-000082CA0000}"/>
    <cellStyle name="Percent 3 19 3 2" xfId="8385" xr:uid="{00000000-0005-0000-0000-000083CA0000}"/>
    <cellStyle name="Percent 3 19 3 2 2" xfId="14577" xr:uid="{00000000-0005-0000-0000-000084CA0000}"/>
    <cellStyle name="Percent 3 19 3 2 2 2" xfId="33537" xr:uid="{00000000-0005-0000-0000-000085CA0000}"/>
    <cellStyle name="Percent 3 19 3 2 2 3" xfId="52001" xr:uid="{00000000-0005-0000-0000-000086CA0000}"/>
    <cellStyle name="Percent 3 19 3 2 3" xfId="20729" xr:uid="{00000000-0005-0000-0000-000087CA0000}"/>
    <cellStyle name="Percent 3 19 3 2 3 2" xfId="39689" xr:uid="{00000000-0005-0000-0000-000088CA0000}"/>
    <cellStyle name="Percent 3 19 3 2 3 3" xfId="58153" xr:uid="{00000000-0005-0000-0000-000089CA0000}"/>
    <cellStyle name="Percent 3 19 3 2 4" xfId="27384" xr:uid="{00000000-0005-0000-0000-00008ACA0000}"/>
    <cellStyle name="Percent 3 19 3 2 5" xfId="45848" xr:uid="{00000000-0005-0000-0000-00008BCA0000}"/>
    <cellStyle name="Percent 3 19 3 3" xfId="11511" xr:uid="{00000000-0005-0000-0000-00008CCA0000}"/>
    <cellStyle name="Percent 3 19 3 3 2" xfId="30471" xr:uid="{00000000-0005-0000-0000-00008DCA0000}"/>
    <cellStyle name="Percent 3 19 3 3 3" xfId="48935" xr:uid="{00000000-0005-0000-0000-00008ECA0000}"/>
    <cellStyle name="Percent 3 19 3 4" xfId="17663" xr:uid="{00000000-0005-0000-0000-00008FCA0000}"/>
    <cellStyle name="Percent 3 19 3 4 2" xfId="36623" xr:uid="{00000000-0005-0000-0000-000090CA0000}"/>
    <cellStyle name="Percent 3 19 3 4 3" xfId="55087" xr:uid="{00000000-0005-0000-0000-000091CA0000}"/>
    <cellStyle name="Percent 3 19 3 5" xfId="24318" xr:uid="{00000000-0005-0000-0000-000092CA0000}"/>
    <cellStyle name="Percent 3 19 3 6" xfId="42782" xr:uid="{00000000-0005-0000-0000-000093CA0000}"/>
    <cellStyle name="Percent 3 19 4" xfId="6850" xr:uid="{00000000-0005-0000-0000-000094CA0000}"/>
    <cellStyle name="Percent 3 19 4 2" xfId="13043" xr:uid="{00000000-0005-0000-0000-000095CA0000}"/>
    <cellStyle name="Percent 3 19 4 2 2" xfId="32003" xr:uid="{00000000-0005-0000-0000-000096CA0000}"/>
    <cellStyle name="Percent 3 19 4 2 3" xfId="50467" xr:uid="{00000000-0005-0000-0000-000097CA0000}"/>
    <cellStyle name="Percent 3 19 4 3" xfId="19195" xr:uid="{00000000-0005-0000-0000-000098CA0000}"/>
    <cellStyle name="Percent 3 19 4 3 2" xfId="38155" xr:uid="{00000000-0005-0000-0000-000099CA0000}"/>
    <cellStyle name="Percent 3 19 4 3 3" xfId="56619" xr:uid="{00000000-0005-0000-0000-00009ACA0000}"/>
    <cellStyle name="Percent 3 19 4 4" xfId="25850" xr:uid="{00000000-0005-0000-0000-00009BCA0000}"/>
    <cellStyle name="Percent 3 19 4 5" xfId="44314" xr:uid="{00000000-0005-0000-0000-00009CCA0000}"/>
    <cellStyle name="Percent 3 19 5" xfId="9977" xr:uid="{00000000-0005-0000-0000-00009DCA0000}"/>
    <cellStyle name="Percent 3 19 5 2" xfId="28937" xr:uid="{00000000-0005-0000-0000-00009ECA0000}"/>
    <cellStyle name="Percent 3 19 5 3" xfId="47401" xr:uid="{00000000-0005-0000-0000-00009FCA0000}"/>
    <cellStyle name="Percent 3 19 6" xfId="16129" xr:uid="{00000000-0005-0000-0000-0000A0CA0000}"/>
    <cellStyle name="Percent 3 19 6 2" xfId="35089" xr:uid="{00000000-0005-0000-0000-0000A1CA0000}"/>
    <cellStyle name="Percent 3 19 6 3" xfId="53553" xr:uid="{00000000-0005-0000-0000-0000A2CA0000}"/>
    <cellStyle name="Percent 3 19 7" xfId="22784" xr:uid="{00000000-0005-0000-0000-0000A3CA0000}"/>
    <cellStyle name="Percent 3 19 8" xfId="41248" xr:uid="{00000000-0005-0000-0000-0000A4CA0000}"/>
    <cellStyle name="Percent 3 2" xfId="23" xr:uid="{00000000-0005-0000-0000-0000A5CA0000}"/>
    <cellStyle name="Percent 3 2 10" xfId="3445" xr:uid="{00000000-0005-0000-0000-0000A6CA0000}"/>
    <cellStyle name="Percent 3 2 10 2" xfId="4447" xr:uid="{00000000-0005-0000-0000-0000A7CA0000}"/>
    <cellStyle name="Percent 3 2 10 2 2" xfId="6070" xr:uid="{00000000-0005-0000-0000-0000A8CA0000}"/>
    <cellStyle name="Percent 3 2 10 2 2 2" xfId="9156" xr:uid="{00000000-0005-0000-0000-0000A9CA0000}"/>
    <cellStyle name="Percent 3 2 10 2 2 2 2" xfId="15348" xr:uid="{00000000-0005-0000-0000-0000AACA0000}"/>
    <cellStyle name="Percent 3 2 10 2 2 2 2 2" xfId="34308" xr:uid="{00000000-0005-0000-0000-0000ABCA0000}"/>
    <cellStyle name="Percent 3 2 10 2 2 2 2 3" xfId="52772" xr:uid="{00000000-0005-0000-0000-0000ACCA0000}"/>
    <cellStyle name="Percent 3 2 10 2 2 2 3" xfId="21500" xr:uid="{00000000-0005-0000-0000-0000ADCA0000}"/>
    <cellStyle name="Percent 3 2 10 2 2 2 3 2" xfId="40460" xr:uid="{00000000-0005-0000-0000-0000AECA0000}"/>
    <cellStyle name="Percent 3 2 10 2 2 2 3 3" xfId="58924" xr:uid="{00000000-0005-0000-0000-0000AFCA0000}"/>
    <cellStyle name="Percent 3 2 10 2 2 2 4" xfId="28155" xr:uid="{00000000-0005-0000-0000-0000B0CA0000}"/>
    <cellStyle name="Percent 3 2 10 2 2 2 5" xfId="46619" xr:uid="{00000000-0005-0000-0000-0000B1CA0000}"/>
    <cellStyle name="Percent 3 2 10 2 2 3" xfId="12282" xr:uid="{00000000-0005-0000-0000-0000B2CA0000}"/>
    <cellStyle name="Percent 3 2 10 2 2 3 2" xfId="31242" xr:uid="{00000000-0005-0000-0000-0000B3CA0000}"/>
    <cellStyle name="Percent 3 2 10 2 2 3 3" xfId="49706" xr:uid="{00000000-0005-0000-0000-0000B4CA0000}"/>
    <cellStyle name="Percent 3 2 10 2 2 4" xfId="18434" xr:uid="{00000000-0005-0000-0000-0000B5CA0000}"/>
    <cellStyle name="Percent 3 2 10 2 2 4 2" xfId="37394" xr:uid="{00000000-0005-0000-0000-0000B6CA0000}"/>
    <cellStyle name="Percent 3 2 10 2 2 4 3" xfId="55858" xr:uid="{00000000-0005-0000-0000-0000B7CA0000}"/>
    <cellStyle name="Percent 3 2 10 2 2 5" xfId="25089" xr:uid="{00000000-0005-0000-0000-0000B8CA0000}"/>
    <cellStyle name="Percent 3 2 10 2 2 6" xfId="43553" xr:uid="{00000000-0005-0000-0000-0000B9CA0000}"/>
    <cellStyle name="Percent 3 2 10 2 3" xfId="7621" xr:uid="{00000000-0005-0000-0000-0000BACA0000}"/>
    <cellStyle name="Percent 3 2 10 2 3 2" xfId="13814" xr:uid="{00000000-0005-0000-0000-0000BBCA0000}"/>
    <cellStyle name="Percent 3 2 10 2 3 2 2" xfId="32774" xr:uid="{00000000-0005-0000-0000-0000BCCA0000}"/>
    <cellStyle name="Percent 3 2 10 2 3 2 3" xfId="51238" xr:uid="{00000000-0005-0000-0000-0000BDCA0000}"/>
    <cellStyle name="Percent 3 2 10 2 3 3" xfId="19966" xr:uid="{00000000-0005-0000-0000-0000BECA0000}"/>
    <cellStyle name="Percent 3 2 10 2 3 3 2" xfId="38926" xr:uid="{00000000-0005-0000-0000-0000BFCA0000}"/>
    <cellStyle name="Percent 3 2 10 2 3 3 3" xfId="57390" xr:uid="{00000000-0005-0000-0000-0000C0CA0000}"/>
    <cellStyle name="Percent 3 2 10 2 3 4" xfId="26621" xr:uid="{00000000-0005-0000-0000-0000C1CA0000}"/>
    <cellStyle name="Percent 3 2 10 2 3 5" xfId="45085" xr:uid="{00000000-0005-0000-0000-0000C2CA0000}"/>
    <cellStyle name="Percent 3 2 10 2 4" xfId="10748" xr:uid="{00000000-0005-0000-0000-0000C3CA0000}"/>
    <cellStyle name="Percent 3 2 10 2 4 2" xfId="29708" xr:uid="{00000000-0005-0000-0000-0000C4CA0000}"/>
    <cellStyle name="Percent 3 2 10 2 4 3" xfId="48172" xr:uid="{00000000-0005-0000-0000-0000C5CA0000}"/>
    <cellStyle name="Percent 3 2 10 2 5" xfId="16900" xr:uid="{00000000-0005-0000-0000-0000C6CA0000}"/>
    <cellStyle name="Percent 3 2 10 2 5 2" xfId="35860" xr:uid="{00000000-0005-0000-0000-0000C7CA0000}"/>
    <cellStyle name="Percent 3 2 10 2 5 3" xfId="54324" xr:uid="{00000000-0005-0000-0000-0000C8CA0000}"/>
    <cellStyle name="Percent 3 2 10 2 6" xfId="23555" xr:uid="{00000000-0005-0000-0000-0000C9CA0000}"/>
    <cellStyle name="Percent 3 2 10 2 7" xfId="42019" xr:uid="{00000000-0005-0000-0000-0000CACA0000}"/>
    <cellStyle name="Percent 3 2 10 3" xfId="5296" xr:uid="{00000000-0005-0000-0000-0000CBCA0000}"/>
    <cellStyle name="Percent 3 2 10 3 2" xfId="8387" xr:uid="{00000000-0005-0000-0000-0000CCCA0000}"/>
    <cellStyle name="Percent 3 2 10 3 2 2" xfId="14579" xr:uid="{00000000-0005-0000-0000-0000CDCA0000}"/>
    <cellStyle name="Percent 3 2 10 3 2 2 2" xfId="33539" xr:uid="{00000000-0005-0000-0000-0000CECA0000}"/>
    <cellStyle name="Percent 3 2 10 3 2 2 3" xfId="52003" xr:uid="{00000000-0005-0000-0000-0000CFCA0000}"/>
    <cellStyle name="Percent 3 2 10 3 2 3" xfId="20731" xr:uid="{00000000-0005-0000-0000-0000D0CA0000}"/>
    <cellStyle name="Percent 3 2 10 3 2 3 2" xfId="39691" xr:uid="{00000000-0005-0000-0000-0000D1CA0000}"/>
    <cellStyle name="Percent 3 2 10 3 2 3 3" xfId="58155" xr:uid="{00000000-0005-0000-0000-0000D2CA0000}"/>
    <cellStyle name="Percent 3 2 10 3 2 4" xfId="27386" xr:uid="{00000000-0005-0000-0000-0000D3CA0000}"/>
    <cellStyle name="Percent 3 2 10 3 2 5" xfId="45850" xr:uid="{00000000-0005-0000-0000-0000D4CA0000}"/>
    <cellStyle name="Percent 3 2 10 3 3" xfId="11513" xr:uid="{00000000-0005-0000-0000-0000D5CA0000}"/>
    <cellStyle name="Percent 3 2 10 3 3 2" xfId="30473" xr:uid="{00000000-0005-0000-0000-0000D6CA0000}"/>
    <cellStyle name="Percent 3 2 10 3 3 3" xfId="48937" xr:uid="{00000000-0005-0000-0000-0000D7CA0000}"/>
    <cellStyle name="Percent 3 2 10 3 4" xfId="17665" xr:uid="{00000000-0005-0000-0000-0000D8CA0000}"/>
    <cellStyle name="Percent 3 2 10 3 4 2" xfId="36625" xr:uid="{00000000-0005-0000-0000-0000D9CA0000}"/>
    <cellStyle name="Percent 3 2 10 3 4 3" xfId="55089" xr:uid="{00000000-0005-0000-0000-0000DACA0000}"/>
    <cellStyle name="Percent 3 2 10 3 5" xfId="24320" xr:uid="{00000000-0005-0000-0000-0000DBCA0000}"/>
    <cellStyle name="Percent 3 2 10 3 6" xfId="42784" xr:uid="{00000000-0005-0000-0000-0000DCCA0000}"/>
    <cellStyle name="Percent 3 2 10 4" xfId="6852" xr:uid="{00000000-0005-0000-0000-0000DDCA0000}"/>
    <cellStyle name="Percent 3 2 10 4 2" xfId="13045" xr:uid="{00000000-0005-0000-0000-0000DECA0000}"/>
    <cellStyle name="Percent 3 2 10 4 2 2" xfId="32005" xr:uid="{00000000-0005-0000-0000-0000DFCA0000}"/>
    <cellStyle name="Percent 3 2 10 4 2 3" xfId="50469" xr:uid="{00000000-0005-0000-0000-0000E0CA0000}"/>
    <cellStyle name="Percent 3 2 10 4 3" xfId="19197" xr:uid="{00000000-0005-0000-0000-0000E1CA0000}"/>
    <cellStyle name="Percent 3 2 10 4 3 2" xfId="38157" xr:uid="{00000000-0005-0000-0000-0000E2CA0000}"/>
    <cellStyle name="Percent 3 2 10 4 3 3" xfId="56621" xr:uid="{00000000-0005-0000-0000-0000E3CA0000}"/>
    <cellStyle name="Percent 3 2 10 4 4" xfId="25852" xr:uid="{00000000-0005-0000-0000-0000E4CA0000}"/>
    <cellStyle name="Percent 3 2 10 4 5" xfId="44316" xr:uid="{00000000-0005-0000-0000-0000E5CA0000}"/>
    <cellStyle name="Percent 3 2 10 5" xfId="9979" xr:uid="{00000000-0005-0000-0000-0000E6CA0000}"/>
    <cellStyle name="Percent 3 2 10 5 2" xfId="28939" xr:uid="{00000000-0005-0000-0000-0000E7CA0000}"/>
    <cellStyle name="Percent 3 2 10 5 3" xfId="47403" xr:uid="{00000000-0005-0000-0000-0000E8CA0000}"/>
    <cellStyle name="Percent 3 2 10 6" xfId="16131" xr:uid="{00000000-0005-0000-0000-0000E9CA0000}"/>
    <cellStyle name="Percent 3 2 10 6 2" xfId="35091" xr:uid="{00000000-0005-0000-0000-0000EACA0000}"/>
    <cellStyle name="Percent 3 2 10 6 3" xfId="53555" xr:uid="{00000000-0005-0000-0000-0000EBCA0000}"/>
    <cellStyle name="Percent 3 2 10 7" xfId="22786" xr:uid="{00000000-0005-0000-0000-0000ECCA0000}"/>
    <cellStyle name="Percent 3 2 10 8" xfId="41250" xr:uid="{00000000-0005-0000-0000-0000EDCA0000}"/>
    <cellStyle name="Percent 3 2 11" xfId="3446" xr:uid="{00000000-0005-0000-0000-0000EECA0000}"/>
    <cellStyle name="Percent 3 2 11 2" xfId="4448" xr:uid="{00000000-0005-0000-0000-0000EFCA0000}"/>
    <cellStyle name="Percent 3 2 11 2 2" xfId="6071" xr:uid="{00000000-0005-0000-0000-0000F0CA0000}"/>
    <cellStyle name="Percent 3 2 11 2 2 2" xfId="9157" xr:uid="{00000000-0005-0000-0000-0000F1CA0000}"/>
    <cellStyle name="Percent 3 2 11 2 2 2 2" xfId="15349" xr:uid="{00000000-0005-0000-0000-0000F2CA0000}"/>
    <cellStyle name="Percent 3 2 11 2 2 2 2 2" xfId="34309" xr:uid="{00000000-0005-0000-0000-0000F3CA0000}"/>
    <cellStyle name="Percent 3 2 11 2 2 2 2 3" xfId="52773" xr:uid="{00000000-0005-0000-0000-0000F4CA0000}"/>
    <cellStyle name="Percent 3 2 11 2 2 2 3" xfId="21501" xr:uid="{00000000-0005-0000-0000-0000F5CA0000}"/>
    <cellStyle name="Percent 3 2 11 2 2 2 3 2" xfId="40461" xr:uid="{00000000-0005-0000-0000-0000F6CA0000}"/>
    <cellStyle name="Percent 3 2 11 2 2 2 3 3" xfId="58925" xr:uid="{00000000-0005-0000-0000-0000F7CA0000}"/>
    <cellStyle name="Percent 3 2 11 2 2 2 4" xfId="28156" xr:uid="{00000000-0005-0000-0000-0000F8CA0000}"/>
    <cellStyle name="Percent 3 2 11 2 2 2 5" xfId="46620" xr:uid="{00000000-0005-0000-0000-0000F9CA0000}"/>
    <cellStyle name="Percent 3 2 11 2 2 3" xfId="12283" xr:uid="{00000000-0005-0000-0000-0000FACA0000}"/>
    <cellStyle name="Percent 3 2 11 2 2 3 2" xfId="31243" xr:uid="{00000000-0005-0000-0000-0000FBCA0000}"/>
    <cellStyle name="Percent 3 2 11 2 2 3 3" xfId="49707" xr:uid="{00000000-0005-0000-0000-0000FCCA0000}"/>
    <cellStyle name="Percent 3 2 11 2 2 4" xfId="18435" xr:uid="{00000000-0005-0000-0000-0000FDCA0000}"/>
    <cellStyle name="Percent 3 2 11 2 2 4 2" xfId="37395" xr:uid="{00000000-0005-0000-0000-0000FECA0000}"/>
    <cellStyle name="Percent 3 2 11 2 2 4 3" xfId="55859" xr:uid="{00000000-0005-0000-0000-0000FFCA0000}"/>
    <cellStyle name="Percent 3 2 11 2 2 5" xfId="25090" xr:uid="{00000000-0005-0000-0000-000000CB0000}"/>
    <cellStyle name="Percent 3 2 11 2 2 6" xfId="43554" xr:uid="{00000000-0005-0000-0000-000001CB0000}"/>
    <cellStyle name="Percent 3 2 11 2 3" xfId="7622" xr:uid="{00000000-0005-0000-0000-000002CB0000}"/>
    <cellStyle name="Percent 3 2 11 2 3 2" xfId="13815" xr:uid="{00000000-0005-0000-0000-000003CB0000}"/>
    <cellStyle name="Percent 3 2 11 2 3 2 2" xfId="32775" xr:uid="{00000000-0005-0000-0000-000004CB0000}"/>
    <cellStyle name="Percent 3 2 11 2 3 2 3" xfId="51239" xr:uid="{00000000-0005-0000-0000-000005CB0000}"/>
    <cellStyle name="Percent 3 2 11 2 3 3" xfId="19967" xr:uid="{00000000-0005-0000-0000-000006CB0000}"/>
    <cellStyle name="Percent 3 2 11 2 3 3 2" xfId="38927" xr:uid="{00000000-0005-0000-0000-000007CB0000}"/>
    <cellStyle name="Percent 3 2 11 2 3 3 3" xfId="57391" xr:uid="{00000000-0005-0000-0000-000008CB0000}"/>
    <cellStyle name="Percent 3 2 11 2 3 4" xfId="26622" xr:uid="{00000000-0005-0000-0000-000009CB0000}"/>
    <cellStyle name="Percent 3 2 11 2 3 5" xfId="45086" xr:uid="{00000000-0005-0000-0000-00000ACB0000}"/>
    <cellStyle name="Percent 3 2 11 2 4" xfId="10749" xr:uid="{00000000-0005-0000-0000-00000BCB0000}"/>
    <cellStyle name="Percent 3 2 11 2 4 2" xfId="29709" xr:uid="{00000000-0005-0000-0000-00000CCB0000}"/>
    <cellStyle name="Percent 3 2 11 2 4 3" xfId="48173" xr:uid="{00000000-0005-0000-0000-00000DCB0000}"/>
    <cellStyle name="Percent 3 2 11 2 5" xfId="16901" xr:uid="{00000000-0005-0000-0000-00000ECB0000}"/>
    <cellStyle name="Percent 3 2 11 2 5 2" xfId="35861" xr:uid="{00000000-0005-0000-0000-00000FCB0000}"/>
    <cellStyle name="Percent 3 2 11 2 5 3" xfId="54325" xr:uid="{00000000-0005-0000-0000-000010CB0000}"/>
    <cellStyle name="Percent 3 2 11 2 6" xfId="23556" xr:uid="{00000000-0005-0000-0000-000011CB0000}"/>
    <cellStyle name="Percent 3 2 11 2 7" xfId="42020" xr:uid="{00000000-0005-0000-0000-000012CB0000}"/>
    <cellStyle name="Percent 3 2 11 3" xfId="5297" xr:uid="{00000000-0005-0000-0000-000013CB0000}"/>
    <cellStyle name="Percent 3 2 11 3 2" xfId="8388" xr:uid="{00000000-0005-0000-0000-000014CB0000}"/>
    <cellStyle name="Percent 3 2 11 3 2 2" xfId="14580" xr:uid="{00000000-0005-0000-0000-000015CB0000}"/>
    <cellStyle name="Percent 3 2 11 3 2 2 2" xfId="33540" xr:uid="{00000000-0005-0000-0000-000016CB0000}"/>
    <cellStyle name="Percent 3 2 11 3 2 2 3" xfId="52004" xr:uid="{00000000-0005-0000-0000-000017CB0000}"/>
    <cellStyle name="Percent 3 2 11 3 2 3" xfId="20732" xr:uid="{00000000-0005-0000-0000-000018CB0000}"/>
    <cellStyle name="Percent 3 2 11 3 2 3 2" xfId="39692" xr:uid="{00000000-0005-0000-0000-000019CB0000}"/>
    <cellStyle name="Percent 3 2 11 3 2 3 3" xfId="58156" xr:uid="{00000000-0005-0000-0000-00001ACB0000}"/>
    <cellStyle name="Percent 3 2 11 3 2 4" xfId="27387" xr:uid="{00000000-0005-0000-0000-00001BCB0000}"/>
    <cellStyle name="Percent 3 2 11 3 2 5" xfId="45851" xr:uid="{00000000-0005-0000-0000-00001CCB0000}"/>
    <cellStyle name="Percent 3 2 11 3 3" xfId="11514" xr:uid="{00000000-0005-0000-0000-00001DCB0000}"/>
    <cellStyle name="Percent 3 2 11 3 3 2" xfId="30474" xr:uid="{00000000-0005-0000-0000-00001ECB0000}"/>
    <cellStyle name="Percent 3 2 11 3 3 3" xfId="48938" xr:uid="{00000000-0005-0000-0000-00001FCB0000}"/>
    <cellStyle name="Percent 3 2 11 3 4" xfId="17666" xr:uid="{00000000-0005-0000-0000-000020CB0000}"/>
    <cellStyle name="Percent 3 2 11 3 4 2" xfId="36626" xr:uid="{00000000-0005-0000-0000-000021CB0000}"/>
    <cellStyle name="Percent 3 2 11 3 4 3" xfId="55090" xr:uid="{00000000-0005-0000-0000-000022CB0000}"/>
    <cellStyle name="Percent 3 2 11 3 5" xfId="24321" xr:uid="{00000000-0005-0000-0000-000023CB0000}"/>
    <cellStyle name="Percent 3 2 11 3 6" xfId="42785" xr:uid="{00000000-0005-0000-0000-000024CB0000}"/>
    <cellStyle name="Percent 3 2 11 4" xfId="6853" xr:uid="{00000000-0005-0000-0000-000025CB0000}"/>
    <cellStyle name="Percent 3 2 11 4 2" xfId="13046" xr:uid="{00000000-0005-0000-0000-000026CB0000}"/>
    <cellStyle name="Percent 3 2 11 4 2 2" xfId="32006" xr:uid="{00000000-0005-0000-0000-000027CB0000}"/>
    <cellStyle name="Percent 3 2 11 4 2 3" xfId="50470" xr:uid="{00000000-0005-0000-0000-000028CB0000}"/>
    <cellStyle name="Percent 3 2 11 4 3" xfId="19198" xr:uid="{00000000-0005-0000-0000-000029CB0000}"/>
    <cellStyle name="Percent 3 2 11 4 3 2" xfId="38158" xr:uid="{00000000-0005-0000-0000-00002ACB0000}"/>
    <cellStyle name="Percent 3 2 11 4 3 3" xfId="56622" xr:uid="{00000000-0005-0000-0000-00002BCB0000}"/>
    <cellStyle name="Percent 3 2 11 4 4" xfId="25853" xr:uid="{00000000-0005-0000-0000-00002CCB0000}"/>
    <cellStyle name="Percent 3 2 11 4 5" xfId="44317" xr:uid="{00000000-0005-0000-0000-00002DCB0000}"/>
    <cellStyle name="Percent 3 2 11 5" xfId="9980" xr:uid="{00000000-0005-0000-0000-00002ECB0000}"/>
    <cellStyle name="Percent 3 2 11 5 2" xfId="28940" xr:uid="{00000000-0005-0000-0000-00002FCB0000}"/>
    <cellStyle name="Percent 3 2 11 5 3" xfId="47404" xr:uid="{00000000-0005-0000-0000-000030CB0000}"/>
    <cellStyle name="Percent 3 2 11 6" xfId="16132" xr:uid="{00000000-0005-0000-0000-000031CB0000}"/>
    <cellStyle name="Percent 3 2 11 6 2" xfId="35092" xr:uid="{00000000-0005-0000-0000-000032CB0000}"/>
    <cellStyle name="Percent 3 2 11 6 3" xfId="53556" xr:uid="{00000000-0005-0000-0000-000033CB0000}"/>
    <cellStyle name="Percent 3 2 11 7" xfId="22787" xr:uid="{00000000-0005-0000-0000-000034CB0000}"/>
    <cellStyle name="Percent 3 2 11 8" xfId="41251" xr:uid="{00000000-0005-0000-0000-000035CB0000}"/>
    <cellStyle name="Percent 3 2 12" xfId="3447" xr:uid="{00000000-0005-0000-0000-000036CB0000}"/>
    <cellStyle name="Percent 3 2 12 2" xfId="4449" xr:uid="{00000000-0005-0000-0000-000037CB0000}"/>
    <cellStyle name="Percent 3 2 12 2 2" xfId="6072" xr:uid="{00000000-0005-0000-0000-000038CB0000}"/>
    <cellStyle name="Percent 3 2 12 2 2 2" xfId="9158" xr:uid="{00000000-0005-0000-0000-000039CB0000}"/>
    <cellStyle name="Percent 3 2 12 2 2 2 2" xfId="15350" xr:uid="{00000000-0005-0000-0000-00003ACB0000}"/>
    <cellStyle name="Percent 3 2 12 2 2 2 2 2" xfId="34310" xr:uid="{00000000-0005-0000-0000-00003BCB0000}"/>
    <cellStyle name="Percent 3 2 12 2 2 2 2 3" xfId="52774" xr:uid="{00000000-0005-0000-0000-00003CCB0000}"/>
    <cellStyle name="Percent 3 2 12 2 2 2 3" xfId="21502" xr:uid="{00000000-0005-0000-0000-00003DCB0000}"/>
    <cellStyle name="Percent 3 2 12 2 2 2 3 2" xfId="40462" xr:uid="{00000000-0005-0000-0000-00003ECB0000}"/>
    <cellStyle name="Percent 3 2 12 2 2 2 3 3" xfId="58926" xr:uid="{00000000-0005-0000-0000-00003FCB0000}"/>
    <cellStyle name="Percent 3 2 12 2 2 2 4" xfId="28157" xr:uid="{00000000-0005-0000-0000-000040CB0000}"/>
    <cellStyle name="Percent 3 2 12 2 2 2 5" xfId="46621" xr:uid="{00000000-0005-0000-0000-000041CB0000}"/>
    <cellStyle name="Percent 3 2 12 2 2 3" xfId="12284" xr:uid="{00000000-0005-0000-0000-000042CB0000}"/>
    <cellStyle name="Percent 3 2 12 2 2 3 2" xfId="31244" xr:uid="{00000000-0005-0000-0000-000043CB0000}"/>
    <cellStyle name="Percent 3 2 12 2 2 3 3" xfId="49708" xr:uid="{00000000-0005-0000-0000-000044CB0000}"/>
    <cellStyle name="Percent 3 2 12 2 2 4" xfId="18436" xr:uid="{00000000-0005-0000-0000-000045CB0000}"/>
    <cellStyle name="Percent 3 2 12 2 2 4 2" xfId="37396" xr:uid="{00000000-0005-0000-0000-000046CB0000}"/>
    <cellStyle name="Percent 3 2 12 2 2 4 3" xfId="55860" xr:uid="{00000000-0005-0000-0000-000047CB0000}"/>
    <cellStyle name="Percent 3 2 12 2 2 5" xfId="25091" xr:uid="{00000000-0005-0000-0000-000048CB0000}"/>
    <cellStyle name="Percent 3 2 12 2 2 6" xfId="43555" xr:uid="{00000000-0005-0000-0000-000049CB0000}"/>
    <cellStyle name="Percent 3 2 12 2 3" xfId="7623" xr:uid="{00000000-0005-0000-0000-00004ACB0000}"/>
    <cellStyle name="Percent 3 2 12 2 3 2" xfId="13816" xr:uid="{00000000-0005-0000-0000-00004BCB0000}"/>
    <cellStyle name="Percent 3 2 12 2 3 2 2" xfId="32776" xr:uid="{00000000-0005-0000-0000-00004CCB0000}"/>
    <cellStyle name="Percent 3 2 12 2 3 2 3" xfId="51240" xr:uid="{00000000-0005-0000-0000-00004DCB0000}"/>
    <cellStyle name="Percent 3 2 12 2 3 3" xfId="19968" xr:uid="{00000000-0005-0000-0000-00004ECB0000}"/>
    <cellStyle name="Percent 3 2 12 2 3 3 2" xfId="38928" xr:uid="{00000000-0005-0000-0000-00004FCB0000}"/>
    <cellStyle name="Percent 3 2 12 2 3 3 3" xfId="57392" xr:uid="{00000000-0005-0000-0000-000050CB0000}"/>
    <cellStyle name="Percent 3 2 12 2 3 4" xfId="26623" xr:uid="{00000000-0005-0000-0000-000051CB0000}"/>
    <cellStyle name="Percent 3 2 12 2 3 5" xfId="45087" xr:uid="{00000000-0005-0000-0000-000052CB0000}"/>
    <cellStyle name="Percent 3 2 12 2 4" xfId="10750" xr:uid="{00000000-0005-0000-0000-000053CB0000}"/>
    <cellStyle name="Percent 3 2 12 2 4 2" xfId="29710" xr:uid="{00000000-0005-0000-0000-000054CB0000}"/>
    <cellStyle name="Percent 3 2 12 2 4 3" xfId="48174" xr:uid="{00000000-0005-0000-0000-000055CB0000}"/>
    <cellStyle name="Percent 3 2 12 2 5" xfId="16902" xr:uid="{00000000-0005-0000-0000-000056CB0000}"/>
    <cellStyle name="Percent 3 2 12 2 5 2" xfId="35862" xr:uid="{00000000-0005-0000-0000-000057CB0000}"/>
    <cellStyle name="Percent 3 2 12 2 5 3" xfId="54326" xr:uid="{00000000-0005-0000-0000-000058CB0000}"/>
    <cellStyle name="Percent 3 2 12 2 6" xfId="23557" xr:uid="{00000000-0005-0000-0000-000059CB0000}"/>
    <cellStyle name="Percent 3 2 12 2 7" xfId="42021" xr:uid="{00000000-0005-0000-0000-00005ACB0000}"/>
    <cellStyle name="Percent 3 2 12 3" xfId="5298" xr:uid="{00000000-0005-0000-0000-00005BCB0000}"/>
    <cellStyle name="Percent 3 2 12 3 2" xfId="8389" xr:uid="{00000000-0005-0000-0000-00005CCB0000}"/>
    <cellStyle name="Percent 3 2 12 3 2 2" xfId="14581" xr:uid="{00000000-0005-0000-0000-00005DCB0000}"/>
    <cellStyle name="Percent 3 2 12 3 2 2 2" xfId="33541" xr:uid="{00000000-0005-0000-0000-00005ECB0000}"/>
    <cellStyle name="Percent 3 2 12 3 2 2 3" xfId="52005" xr:uid="{00000000-0005-0000-0000-00005FCB0000}"/>
    <cellStyle name="Percent 3 2 12 3 2 3" xfId="20733" xr:uid="{00000000-0005-0000-0000-000060CB0000}"/>
    <cellStyle name="Percent 3 2 12 3 2 3 2" xfId="39693" xr:uid="{00000000-0005-0000-0000-000061CB0000}"/>
    <cellStyle name="Percent 3 2 12 3 2 3 3" xfId="58157" xr:uid="{00000000-0005-0000-0000-000062CB0000}"/>
    <cellStyle name="Percent 3 2 12 3 2 4" xfId="27388" xr:uid="{00000000-0005-0000-0000-000063CB0000}"/>
    <cellStyle name="Percent 3 2 12 3 2 5" xfId="45852" xr:uid="{00000000-0005-0000-0000-000064CB0000}"/>
    <cellStyle name="Percent 3 2 12 3 3" xfId="11515" xr:uid="{00000000-0005-0000-0000-000065CB0000}"/>
    <cellStyle name="Percent 3 2 12 3 3 2" xfId="30475" xr:uid="{00000000-0005-0000-0000-000066CB0000}"/>
    <cellStyle name="Percent 3 2 12 3 3 3" xfId="48939" xr:uid="{00000000-0005-0000-0000-000067CB0000}"/>
    <cellStyle name="Percent 3 2 12 3 4" xfId="17667" xr:uid="{00000000-0005-0000-0000-000068CB0000}"/>
    <cellStyle name="Percent 3 2 12 3 4 2" xfId="36627" xr:uid="{00000000-0005-0000-0000-000069CB0000}"/>
    <cellStyle name="Percent 3 2 12 3 4 3" xfId="55091" xr:uid="{00000000-0005-0000-0000-00006ACB0000}"/>
    <cellStyle name="Percent 3 2 12 3 5" xfId="24322" xr:uid="{00000000-0005-0000-0000-00006BCB0000}"/>
    <cellStyle name="Percent 3 2 12 3 6" xfId="42786" xr:uid="{00000000-0005-0000-0000-00006CCB0000}"/>
    <cellStyle name="Percent 3 2 12 4" xfId="6854" xr:uid="{00000000-0005-0000-0000-00006DCB0000}"/>
    <cellStyle name="Percent 3 2 12 4 2" xfId="13047" xr:uid="{00000000-0005-0000-0000-00006ECB0000}"/>
    <cellStyle name="Percent 3 2 12 4 2 2" xfId="32007" xr:uid="{00000000-0005-0000-0000-00006FCB0000}"/>
    <cellStyle name="Percent 3 2 12 4 2 3" xfId="50471" xr:uid="{00000000-0005-0000-0000-000070CB0000}"/>
    <cellStyle name="Percent 3 2 12 4 3" xfId="19199" xr:uid="{00000000-0005-0000-0000-000071CB0000}"/>
    <cellStyle name="Percent 3 2 12 4 3 2" xfId="38159" xr:uid="{00000000-0005-0000-0000-000072CB0000}"/>
    <cellStyle name="Percent 3 2 12 4 3 3" xfId="56623" xr:uid="{00000000-0005-0000-0000-000073CB0000}"/>
    <cellStyle name="Percent 3 2 12 4 4" xfId="25854" xr:uid="{00000000-0005-0000-0000-000074CB0000}"/>
    <cellStyle name="Percent 3 2 12 4 5" xfId="44318" xr:uid="{00000000-0005-0000-0000-000075CB0000}"/>
    <cellStyle name="Percent 3 2 12 5" xfId="9981" xr:uid="{00000000-0005-0000-0000-000076CB0000}"/>
    <cellStyle name="Percent 3 2 12 5 2" xfId="28941" xr:uid="{00000000-0005-0000-0000-000077CB0000}"/>
    <cellStyle name="Percent 3 2 12 5 3" xfId="47405" xr:uid="{00000000-0005-0000-0000-000078CB0000}"/>
    <cellStyle name="Percent 3 2 12 6" xfId="16133" xr:uid="{00000000-0005-0000-0000-000079CB0000}"/>
    <cellStyle name="Percent 3 2 12 6 2" xfId="35093" xr:uid="{00000000-0005-0000-0000-00007ACB0000}"/>
    <cellStyle name="Percent 3 2 12 6 3" xfId="53557" xr:uid="{00000000-0005-0000-0000-00007BCB0000}"/>
    <cellStyle name="Percent 3 2 12 7" xfId="22788" xr:uid="{00000000-0005-0000-0000-00007CCB0000}"/>
    <cellStyle name="Percent 3 2 12 8" xfId="41252" xr:uid="{00000000-0005-0000-0000-00007DCB0000}"/>
    <cellStyle name="Percent 3 2 13" xfId="3448" xr:uid="{00000000-0005-0000-0000-00007ECB0000}"/>
    <cellStyle name="Percent 3 2 13 2" xfId="4450" xr:uid="{00000000-0005-0000-0000-00007FCB0000}"/>
    <cellStyle name="Percent 3 2 13 2 2" xfId="6073" xr:uid="{00000000-0005-0000-0000-000080CB0000}"/>
    <cellStyle name="Percent 3 2 13 2 2 2" xfId="9159" xr:uid="{00000000-0005-0000-0000-000081CB0000}"/>
    <cellStyle name="Percent 3 2 13 2 2 2 2" xfId="15351" xr:uid="{00000000-0005-0000-0000-000082CB0000}"/>
    <cellStyle name="Percent 3 2 13 2 2 2 2 2" xfId="34311" xr:uid="{00000000-0005-0000-0000-000083CB0000}"/>
    <cellStyle name="Percent 3 2 13 2 2 2 2 3" xfId="52775" xr:uid="{00000000-0005-0000-0000-000084CB0000}"/>
    <cellStyle name="Percent 3 2 13 2 2 2 3" xfId="21503" xr:uid="{00000000-0005-0000-0000-000085CB0000}"/>
    <cellStyle name="Percent 3 2 13 2 2 2 3 2" xfId="40463" xr:uid="{00000000-0005-0000-0000-000086CB0000}"/>
    <cellStyle name="Percent 3 2 13 2 2 2 3 3" xfId="58927" xr:uid="{00000000-0005-0000-0000-000087CB0000}"/>
    <cellStyle name="Percent 3 2 13 2 2 2 4" xfId="28158" xr:uid="{00000000-0005-0000-0000-000088CB0000}"/>
    <cellStyle name="Percent 3 2 13 2 2 2 5" xfId="46622" xr:uid="{00000000-0005-0000-0000-000089CB0000}"/>
    <cellStyle name="Percent 3 2 13 2 2 3" xfId="12285" xr:uid="{00000000-0005-0000-0000-00008ACB0000}"/>
    <cellStyle name="Percent 3 2 13 2 2 3 2" xfId="31245" xr:uid="{00000000-0005-0000-0000-00008BCB0000}"/>
    <cellStyle name="Percent 3 2 13 2 2 3 3" xfId="49709" xr:uid="{00000000-0005-0000-0000-00008CCB0000}"/>
    <cellStyle name="Percent 3 2 13 2 2 4" xfId="18437" xr:uid="{00000000-0005-0000-0000-00008DCB0000}"/>
    <cellStyle name="Percent 3 2 13 2 2 4 2" xfId="37397" xr:uid="{00000000-0005-0000-0000-00008ECB0000}"/>
    <cellStyle name="Percent 3 2 13 2 2 4 3" xfId="55861" xr:uid="{00000000-0005-0000-0000-00008FCB0000}"/>
    <cellStyle name="Percent 3 2 13 2 2 5" xfId="25092" xr:uid="{00000000-0005-0000-0000-000090CB0000}"/>
    <cellStyle name="Percent 3 2 13 2 2 6" xfId="43556" xr:uid="{00000000-0005-0000-0000-000091CB0000}"/>
    <cellStyle name="Percent 3 2 13 2 3" xfId="7624" xr:uid="{00000000-0005-0000-0000-000092CB0000}"/>
    <cellStyle name="Percent 3 2 13 2 3 2" xfId="13817" xr:uid="{00000000-0005-0000-0000-000093CB0000}"/>
    <cellStyle name="Percent 3 2 13 2 3 2 2" xfId="32777" xr:uid="{00000000-0005-0000-0000-000094CB0000}"/>
    <cellStyle name="Percent 3 2 13 2 3 2 3" xfId="51241" xr:uid="{00000000-0005-0000-0000-000095CB0000}"/>
    <cellStyle name="Percent 3 2 13 2 3 3" xfId="19969" xr:uid="{00000000-0005-0000-0000-000096CB0000}"/>
    <cellStyle name="Percent 3 2 13 2 3 3 2" xfId="38929" xr:uid="{00000000-0005-0000-0000-000097CB0000}"/>
    <cellStyle name="Percent 3 2 13 2 3 3 3" xfId="57393" xr:uid="{00000000-0005-0000-0000-000098CB0000}"/>
    <cellStyle name="Percent 3 2 13 2 3 4" xfId="26624" xr:uid="{00000000-0005-0000-0000-000099CB0000}"/>
    <cellStyle name="Percent 3 2 13 2 3 5" xfId="45088" xr:uid="{00000000-0005-0000-0000-00009ACB0000}"/>
    <cellStyle name="Percent 3 2 13 2 4" xfId="10751" xr:uid="{00000000-0005-0000-0000-00009BCB0000}"/>
    <cellStyle name="Percent 3 2 13 2 4 2" xfId="29711" xr:uid="{00000000-0005-0000-0000-00009CCB0000}"/>
    <cellStyle name="Percent 3 2 13 2 4 3" xfId="48175" xr:uid="{00000000-0005-0000-0000-00009DCB0000}"/>
    <cellStyle name="Percent 3 2 13 2 5" xfId="16903" xr:uid="{00000000-0005-0000-0000-00009ECB0000}"/>
    <cellStyle name="Percent 3 2 13 2 5 2" xfId="35863" xr:uid="{00000000-0005-0000-0000-00009FCB0000}"/>
    <cellStyle name="Percent 3 2 13 2 5 3" xfId="54327" xr:uid="{00000000-0005-0000-0000-0000A0CB0000}"/>
    <cellStyle name="Percent 3 2 13 2 6" xfId="23558" xr:uid="{00000000-0005-0000-0000-0000A1CB0000}"/>
    <cellStyle name="Percent 3 2 13 2 7" xfId="42022" xr:uid="{00000000-0005-0000-0000-0000A2CB0000}"/>
    <cellStyle name="Percent 3 2 13 3" xfId="5299" xr:uid="{00000000-0005-0000-0000-0000A3CB0000}"/>
    <cellStyle name="Percent 3 2 13 3 2" xfId="8390" xr:uid="{00000000-0005-0000-0000-0000A4CB0000}"/>
    <cellStyle name="Percent 3 2 13 3 2 2" xfId="14582" xr:uid="{00000000-0005-0000-0000-0000A5CB0000}"/>
    <cellStyle name="Percent 3 2 13 3 2 2 2" xfId="33542" xr:uid="{00000000-0005-0000-0000-0000A6CB0000}"/>
    <cellStyle name="Percent 3 2 13 3 2 2 3" xfId="52006" xr:uid="{00000000-0005-0000-0000-0000A7CB0000}"/>
    <cellStyle name="Percent 3 2 13 3 2 3" xfId="20734" xr:uid="{00000000-0005-0000-0000-0000A8CB0000}"/>
    <cellStyle name="Percent 3 2 13 3 2 3 2" xfId="39694" xr:uid="{00000000-0005-0000-0000-0000A9CB0000}"/>
    <cellStyle name="Percent 3 2 13 3 2 3 3" xfId="58158" xr:uid="{00000000-0005-0000-0000-0000AACB0000}"/>
    <cellStyle name="Percent 3 2 13 3 2 4" xfId="27389" xr:uid="{00000000-0005-0000-0000-0000ABCB0000}"/>
    <cellStyle name="Percent 3 2 13 3 2 5" xfId="45853" xr:uid="{00000000-0005-0000-0000-0000ACCB0000}"/>
    <cellStyle name="Percent 3 2 13 3 3" xfId="11516" xr:uid="{00000000-0005-0000-0000-0000ADCB0000}"/>
    <cellStyle name="Percent 3 2 13 3 3 2" xfId="30476" xr:uid="{00000000-0005-0000-0000-0000AECB0000}"/>
    <cellStyle name="Percent 3 2 13 3 3 3" xfId="48940" xr:uid="{00000000-0005-0000-0000-0000AFCB0000}"/>
    <cellStyle name="Percent 3 2 13 3 4" xfId="17668" xr:uid="{00000000-0005-0000-0000-0000B0CB0000}"/>
    <cellStyle name="Percent 3 2 13 3 4 2" xfId="36628" xr:uid="{00000000-0005-0000-0000-0000B1CB0000}"/>
    <cellStyle name="Percent 3 2 13 3 4 3" xfId="55092" xr:uid="{00000000-0005-0000-0000-0000B2CB0000}"/>
    <cellStyle name="Percent 3 2 13 3 5" xfId="24323" xr:uid="{00000000-0005-0000-0000-0000B3CB0000}"/>
    <cellStyle name="Percent 3 2 13 3 6" xfId="42787" xr:uid="{00000000-0005-0000-0000-0000B4CB0000}"/>
    <cellStyle name="Percent 3 2 13 4" xfId="6855" xr:uid="{00000000-0005-0000-0000-0000B5CB0000}"/>
    <cellStyle name="Percent 3 2 13 4 2" xfId="13048" xr:uid="{00000000-0005-0000-0000-0000B6CB0000}"/>
    <cellStyle name="Percent 3 2 13 4 2 2" xfId="32008" xr:uid="{00000000-0005-0000-0000-0000B7CB0000}"/>
    <cellStyle name="Percent 3 2 13 4 2 3" xfId="50472" xr:uid="{00000000-0005-0000-0000-0000B8CB0000}"/>
    <cellStyle name="Percent 3 2 13 4 3" xfId="19200" xr:uid="{00000000-0005-0000-0000-0000B9CB0000}"/>
    <cellStyle name="Percent 3 2 13 4 3 2" xfId="38160" xr:uid="{00000000-0005-0000-0000-0000BACB0000}"/>
    <cellStyle name="Percent 3 2 13 4 3 3" xfId="56624" xr:uid="{00000000-0005-0000-0000-0000BBCB0000}"/>
    <cellStyle name="Percent 3 2 13 4 4" xfId="25855" xr:uid="{00000000-0005-0000-0000-0000BCCB0000}"/>
    <cellStyle name="Percent 3 2 13 4 5" xfId="44319" xr:uid="{00000000-0005-0000-0000-0000BDCB0000}"/>
    <cellStyle name="Percent 3 2 13 5" xfId="9982" xr:uid="{00000000-0005-0000-0000-0000BECB0000}"/>
    <cellStyle name="Percent 3 2 13 5 2" xfId="28942" xr:uid="{00000000-0005-0000-0000-0000BFCB0000}"/>
    <cellStyle name="Percent 3 2 13 5 3" xfId="47406" xr:uid="{00000000-0005-0000-0000-0000C0CB0000}"/>
    <cellStyle name="Percent 3 2 13 6" xfId="16134" xr:uid="{00000000-0005-0000-0000-0000C1CB0000}"/>
    <cellStyle name="Percent 3 2 13 6 2" xfId="35094" xr:uid="{00000000-0005-0000-0000-0000C2CB0000}"/>
    <cellStyle name="Percent 3 2 13 6 3" xfId="53558" xr:uid="{00000000-0005-0000-0000-0000C3CB0000}"/>
    <cellStyle name="Percent 3 2 13 7" xfId="22789" xr:uid="{00000000-0005-0000-0000-0000C4CB0000}"/>
    <cellStyle name="Percent 3 2 13 8" xfId="41253" xr:uid="{00000000-0005-0000-0000-0000C5CB0000}"/>
    <cellStyle name="Percent 3 2 14" xfId="3449" xr:uid="{00000000-0005-0000-0000-0000C6CB0000}"/>
    <cellStyle name="Percent 3 2 14 2" xfId="4451" xr:uid="{00000000-0005-0000-0000-0000C7CB0000}"/>
    <cellStyle name="Percent 3 2 14 2 2" xfId="6074" xr:uid="{00000000-0005-0000-0000-0000C8CB0000}"/>
    <cellStyle name="Percent 3 2 14 2 2 2" xfId="9160" xr:uid="{00000000-0005-0000-0000-0000C9CB0000}"/>
    <cellStyle name="Percent 3 2 14 2 2 2 2" xfId="15352" xr:uid="{00000000-0005-0000-0000-0000CACB0000}"/>
    <cellStyle name="Percent 3 2 14 2 2 2 2 2" xfId="34312" xr:uid="{00000000-0005-0000-0000-0000CBCB0000}"/>
    <cellStyle name="Percent 3 2 14 2 2 2 2 3" xfId="52776" xr:uid="{00000000-0005-0000-0000-0000CCCB0000}"/>
    <cellStyle name="Percent 3 2 14 2 2 2 3" xfId="21504" xr:uid="{00000000-0005-0000-0000-0000CDCB0000}"/>
    <cellStyle name="Percent 3 2 14 2 2 2 3 2" xfId="40464" xr:uid="{00000000-0005-0000-0000-0000CECB0000}"/>
    <cellStyle name="Percent 3 2 14 2 2 2 3 3" xfId="58928" xr:uid="{00000000-0005-0000-0000-0000CFCB0000}"/>
    <cellStyle name="Percent 3 2 14 2 2 2 4" xfId="28159" xr:uid="{00000000-0005-0000-0000-0000D0CB0000}"/>
    <cellStyle name="Percent 3 2 14 2 2 2 5" xfId="46623" xr:uid="{00000000-0005-0000-0000-0000D1CB0000}"/>
    <cellStyle name="Percent 3 2 14 2 2 3" xfId="12286" xr:uid="{00000000-0005-0000-0000-0000D2CB0000}"/>
    <cellStyle name="Percent 3 2 14 2 2 3 2" xfId="31246" xr:uid="{00000000-0005-0000-0000-0000D3CB0000}"/>
    <cellStyle name="Percent 3 2 14 2 2 3 3" xfId="49710" xr:uid="{00000000-0005-0000-0000-0000D4CB0000}"/>
    <cellStyle name="Percent 3 2 14 2 2 4" xfId="18438" xr:uid="{00000000-0005-0000-0000-0000D5CB0000}"/>
    <cellStyle name="Percent 3 2 14 2 2 4 2" xfId="37398" xr:uid="{00000000-0005-0000-0000-0000D6CB0000}"/>
    <cellStyle name="Percent 3 2 14 2 2 4 3" xfId="55862" xr:uid="{00000000-0005-0000-0000-0000D7CB0000}"/>
    <cellStyle name="Percent 3 2 14 2 2 5" xfId="25093" xr:uid="{00000000-0005-0000-0000-0000D8CB0000}"/>
    <cellStyle name="Percent 3 2 14 2 2 6" xfId="43557" xr:uid="{00000000-0005-0000-0000-0000D9CB0000}"/>
    <cellStyle name="Percent 3 2 14 2 3" xfId="7625" xr:uid="{00000000-0005-0000-0000-0000DACB0000}"/>
    <cellStyle name="Percent 3 2 14 2 3 2" xfId="13818" xr:uid="{00000000-0005-0000-0000-0000DBCB0000}"/>
    <cellStyle name="Percent 3 2 14 2 3 2 2" xfId="32778" xr:uid="{00000000-0005-0000-0000-0000DCCB0000}"/>
    <cellStyle name="Percent 3 2 14 2 3 2 3" xfId="51242" xr:uid="{00000000-0005-0000-0000-0000DDCB0000}"/>
    <cellStyle name="Percent 3 2 14 2 3 3" xfId="19970" xr:uid="{00000000-0005-0000-0000-0000DECB0000}"/>
    <cellStyle name="Percent 3 2 14 2 3 3 2" xfId="38930" xr:uid="{00000000-0005-0000-0000-0000DFCB0000}"/>
    <cellStyle name="Percent 3 2 14 2 3 3 3" xfId="57394" xr:uid="{00000000-0005-0000-0000-0000E0CB0000}"/>
    <cellStyle name="Percent 3 2 14 2 3 4" xfId="26625" xr:uid="{00000000-0005-0000-0000-0000E1CB0000}"/>
    <cellStyle name="Percent 3 2 14 2 3 5" xfId="45089" xr:uid="{00000000-0005-0000-0000-0000E2CB0000}"/>
    <cellStyle name="Percent 3 2 14 2 4" xfId="10752" xr:uid="{00000000-0005-0000-0000-0000E3CB0000}"/>
    <cellStyle name="Percent 3 2 14 2 4 2" xfId="29712" xr:uid="{00000000-0005-0000-0000-0000E4CB0000}"/>
    <cellStyle name="Percent 3 2 14 2 4 3" xfId="48176" xr:uid="{00000000-0005-0000-0000-0000E5CB0000}"/>
    <cellStyle name="Percent 3 2 14 2 5" xfId="16904" xr:uid="{00000000-0005-0000-0000-0000E6CB0000}"/>
    <cellStyle name="Percent 3 2 14 2 5 2" xfId="35864" xr:uid="{00000000-0005-0000-0000-0000E7CB0000}"/>
    <cellStyle name="Percent 3 2 14 2 5 3" xfId="54328" xr:uid="{00000000-0005-0000-0000-0000E8CB0000}"/>
    <cellStyle name="Percent 3 2 14 2 6" xfId="23559" xr:uid="{00000000-0005-0000-0000-0000E9CB0000}"/>
    <cellStyle name="Percent 3 2 14 2 7" xfId="42023" xr:uid="{00000000-0005-0000-0000-0000EACB0000}"/>
    <cellStyle name="Percent 3 2 14 3" xfId="5300" xr:uid="{00000000-0005-0000-0000-0000EBCB0000}"/>
    <cellStyle name="Percent 3 2 14 3 2" xfId="8391" xr:uid="{00000000-0005-0000-0000-0000ECCB0000}"/>
    <cellStyle name="Percent 3 2 14 3 2 2" xfId="14583" xr:uid="{00000000-0005-0000-0000-0000EDCB0000}"/>
    <cellStyle name="Percent 3 2 14 3 2 2 2" xfId="33543" xr:uid="{00000000-0005-0000-0000-0000EECB0000}"/>
    <cellStyle name="Percent 3 2 14 3 2 2 3" xfId="52007" xr:uid="{00000000-0005-0000-0000-0000EFCB0000}"/>
    <cellStyle name="Percent 3 2 14 3 2 3" xfId="20735" xr:uid="{00000000-0005-0000-0000-0000F0CB0000}"/>
    <cellStyle name="Percent 3 2 14 3 2 3 2" xfId="39695" xr:uid="{00000000-0005-0000-0000-0000F1CB0000}"/>
    <cellStyle name="Percent 3 2 14 3 2 3 3" xfId="58159" xr:uid="{00000000-0005-0000-0000-0000F2CB0000}"/>
    <cellStyle name="Percent 3 2 14 3 2 4" xfId="27390" xr:uid="{00000000-0005-0000-0000-0000F3CB0000}"/>
    <cellStyle name="Percent 3 2 14 3 2 5" xfId="45854" xr:uid="{00000000-0005-0000-0000-0000F4CB0000}"/>
    <cellStyle name="Percent 3 2 14 3 3" xfId="11517" xr:uid="{00000000-0005-0000-0000-0000F5CB0000}"/>
    <cellStyle name="Percent 3 2 14 3 3 2" xfId="30477" xr:uid="{00000000-0005-0000-0000-0000F6CB0000}"/>
    <cellStyle name="Percent 3 2 14 3 3 3" xfId="48941" xr:uid="{00000000-0005-0000-0000-0000F7CB0000}"/>
    <cellStyle name="Percent 3 2 14 3 4" xfId="17669" xr:uid="{00000000-0005-0000-0000-0000F8CB0000}"/>
    <cellStyle name="Percent 3 2 14 3 4 2" xfId="36629" xr:uid="{00000000-0005-0000-0000-0000F9CB0000}"/>
    <cellStyle name="Percent 3 2 14 3 4 3" xfId="55093" xr:uid="{00000000-0005-0000-0000-0000FACB0000}"/>
    <cellStyle name="Percent 3 2 14 3 5" xfId="24324" xr:uid="{00000000-0005-0000-0000-0000FBCB0000}"/>
    <cellStyle name="Percent 3 2 14 3 6" xfId="42788" xr:uid="{00000000-0005-0000-0000-0000FCCB0000}"/>
    <cellStyle name="Percent 3 2 14 4" xfId="6856" xr:uid="{00000000-0005-0000-0000-0000FDCB0000}"/>
    <cellStyle name="Percent 3 2 14 4 2" xfId="13049" xr:uid="{00000000-0005-0000-0000-0000FECB0000}"/>
    <cellStyle name="Percent 3 2 14 4 2 2" xfId="32009" xr:uid="{00000000-0005-0000-0000-0000FFCB0000}"/>
    <cellStyle name="Percent 3 2 14 4 2 3" xfId="50473" xr:uid="{00000000-0005-0000-0000-000000CC0000}"/>
    <cellStyle name="Percent 3 2 14 4 3" xfId="19201" xr:uid="{00000000-0005-0000-0000-000001CC0000}"/>
    <cellStyle name="Percent 3 2 14 4 3 2" xfId="38161" xr:uid="{00000000-0005-0000-0000-000002CC0000}"/>
    <cellStyle name="Percent 3 2 14 4 3 3" xfId="56625" xr:uid="{00000000-0005-0000-0000-000003CC0000}"/>
    <cellStyle name="Percent 3 2 14 4 4" xfId="25856" xr:uid="{00000000-0005-0000-0000-000004CC0000}"/>
    <cellStyle name="Percent 3 2 14 4 5" xfId="44320" xr:uid="{00000000-0005-0000-0000-000005CC0000}"/>
    <cellStyle name="Percent 3 2 14 5" xfId="9983" xr:uid="{00000000-0005-0000-0000-000006CC0000}"/>
    <cellStyle name="Percent 3 2 14 5 2" xfId="28943" xr:uid="{00000000-0005-0000-0000-000007CC0000}"/>
    <cellStyle name="Percent 3 2 14 5 3" xfId="47407" xr:uid="{00000000-0005-0000-0000-000008CC0000}"/>
    <cellStyle name="Percent 3 2 14 6" xfId="16135" xr:uid="{00000000-0005-0000-0000-000009CC0000}"/>
    <cellStyle name="Percent 3 2 14 6 2" xfId="35095" xr:uid="{00000000-0005-0000-0000-00000ACC0000}"/>
    <cellStyle name="Percent 3 2 14 6 3" xfId="53559" xr:uid="{00000000-0005-0000-0000-00000BCC0000}"/>
    <cellStyle name="Percent 3 2 14 7" xfId="22790" xr:uid="{00000000-0005-0000-0000-00000CCC0000}"/>
    <cellStyle name="Percent 3 2 14 8" xfId="41254" xr:uid="{00000000-0005-0000-0000-00000DCC0000}"/>
    <cellStyle name="Percent 3 2 15" xfId="3450" xr:uid="{00000000-0005-0000-0000-00000ECC0000}"/>
    <cellStyle name="Percent 3 2 15 2" xfId="4452" xr:uid="{00000000-0005-0000-0000-00000FCC0000}"/>
    <cellStyle name="Percent 3 2 15 2 2" xfId="6075" xr:uid="{00000000-0005-0000-0000-000010CC0000}"/>
    <cellStyle name="Percent 3 2 15 2 2 2" xfId="9161" xr:uid="{00000000-0005-0000-0000-000011CC0000}"/>
    <cellStyle name="Percent 3 2 15 2 2 2 2" xfId="15353" xr:uid="{00000000-0005-0000-0000-000012CC0000}"/>
    <cellStyle name="Percent 3 2 15 2 2 2 2 2" xfId="34313" xr:uid="{00000000-0005-0000-0000-000013CC0000}"/>
    <cellStyle name="Percent 3 2 15 2 2 2 2 3" xfId="52777" xr:uid="{00000000-0005-0000-0000-000014CC0000}"/>
    <cellStyle name="Percent 3 2 15 2 2 2 3" xfId="21505" xr:uid="{00000000-0005-0000-0000-000015CC0000}"/>
    <cellStyle name="Percent 3 2 15 2 2 2 3 2" xfId="40465" xr:uid="{00000000-0005-0000-0000-000016CC0000}"/>
    <cellStyle name="Percent 3 2 15 2 2 2 3 3" xfId="58929" xr:uid="{00000000-0005-0000-0000-000017CC0000}"/>
    <cellStyle name="Percent 3 2 15 2 2 2 4" xfId="28160" xr:uid="{00000000-0005-0000-0000-000018CC0000}"/>
    <cellStyle name="Percent 3 2 15 2 2 2 5" xfId="46624" xr:uid="{00000000-0005-0000-0000-000019CC0000}"/>
    <cellStyle name="Percent 3 2 15 2 2 3" xfId="12287" xr:uid="{00000000-0005-0000-0000-00001ACC0000}"/>
    <cellStyle name="Percent 3 2 15 2 2 3 2" xfId="31247" xr:uid="{00000000-0005-0000-0000-00001BCC0000}"/>
    <cellStyle name="Percent 3 2 15 2 2 3 3" xfId="49711" xr:uid="{00000000-0005-0000-0000-00001CCC0000}"/>
    <cellStyle name="Percent 3 2 15 2 2 4" xfId="18439" xr:uid="{00000000-0005-0000-0000-00001DCC0000}"/>
    <cellStyle name="Percent 3 2 15 2 2 4 2" xfId="37399" xr:uid="{00000000-0005-0000-0000-00001ECC0000}"/>
    <cellStyle name="Percent 3 2 15 2 2 4 3" xfId="55863" xr:uid="{00000000-0005-0000-0000-00001FCC0000}"/>
    <cellStyle name="Percent 3 2 15 2 2 5" xfId="25094" xr:uid="{00000000-0005-0000-0000-000020CC0000}"/>
    <cellStyle name="Percent 3 2 15 2 2 6" xfId="43558" xr:uid="{00000000-0005-0000-0000-000021CC0000}"/>
    <cellStyle name="Percent 3 2 15 2 3" xfId="7626" xr:uid="{00000000-0005-0000-0000-000022CC0000}"/>
    <cellStyle name="Percent 3 2 15 2 3 2" xfId="13819" xr:uid="{00000000-0005-0000-0000-000023CC0000}"/>
    <cellStyle name="Percent 3 2 15 2 3 2 2" xfId="32779" xr:uid="{00000000-0005-0000-0000-000024CC0000}"/>
    <cellStyle name="Percent 3 2 15 2 3 2 3" xfId="51243" xr:uid="{00000000-0005-0000-0000-000025CC0000}"/>
    <cellStyle name="Percent 3 2 15 2 3 3" xfId="19971" xr:uid="{00000000-0005-0000-0000-000026CC0000}"/>
    <cellStyle name="Percent 3 2 15 2 3 3 2" xfId="38931" xr:uid="{00000000-0005-0000-0000-000027CC0000}"/>
    <cellStyle name="Percent 3 2 15 2 3 3 3" xfId="57395" xr:uid="{00000000-0005-0000-0000-000028CC0000}"/>
    <cellStyle name="Percent 3 2 15 2 3 4" xfId="26626" xr:uid="{00000000-0005-0000-0000-000029CC0000}"/>
    <cellStyle name="Percent 3 2 15 2 3 5" xfId="45090" xr:uid="{00000000-0005-0000-0000-00002ACC0000}"/>
    <cellStyle name="Percent 3 2 15 2 4" xfId="10753" xr:uid="{00000000-0005-0000-0000-00002BCC0000}"/>
    <cellStyle name="Percent 3 2 15 2 4 2" xfId="29713" xr:uid="{00000000-0005-0000-0000-00002CCC0000}"/>
    <cellStyle name="Percent 3 2 15 2 4 3" xfId="48177" xr:uid="{00000000-0005-0000-0000-00002DCC0000}"/>
    <cellStyle name="Percent 3 2 15 2 5" xfId="16905" xr:uid="{00000000-0005-0000-0000-00002ECC0000}"/>
    <cellStyle name="Percent 3 2 15 2 5 2" xfId="35865" xr:uid="{00000000-0005-0000-0000-00002FCC0000}"/>
    <cellStyle name="Percent 3 2 15 2 5 3" xfId="54329" xr:uid="{00000000-0005-0000-0000-000030CC0000}"/>
    <cellStyle name="Percent 3 2 15 2 6" xfId="23560" xr:uid="{00000000-0005-0000-0000-000031CC0000}"/>
    <cellStyle name="Percent 3 2 15 2 7" xfId="42024" xr:uid="{00000000-0005-0000-0000-000032CC0000}"/>
    <cellStyle name="Percent 3 2 15 3" xfId="5301" xr:uid="{00000000-0005-0000-0000-000033CC0000}"/>
    <cellStyle name="Percent 3 2 15 3 2" xfId="8392" xr:uid="{00000000-0005-0000-0000-000034CC0000}"/>
    <cellStyle name="Percent 3 2 15 3 2 2" xfId="14584" xr:uid="{00000000-0005-0000-0000-000035CC0000}"/>
    <cellStyle name="Percent 3 2 15 3 2 2 2" xfId="33544" xr:uid="{00000000-0005-0000-0000-000036CC0000}"/>
    <cellStyle name="Percent 3 2 15 3 2 2 3" xfId="52008" xr:uid="{00000000-0005-0000-0000-000037CC0000}"/>
    <cellStyle name="Percent 3 2 15 3 2 3" xfId="20736" xr:uid="{00000000-0005-0000-0000-000038CC0000}"/>
    <cellStyle name="Percent 3 2 15 3 2 3 2" xfId="39696" xr:uid="{00000000-0005-0000-0000-000039CC0000}"/>
    <cellStyle name="Percent 3 2 15 3 2 3 3" xfId="58160" xr:uid="{00000000-0005-0000-0000-00003ACC0000}"/>
    <cellStyle name="Percent 3 2 15 3 2 4" xfId="27391" xr:uid="{00000000-0005-0000-0000-00003BCC0000}"/>
    <cellStyle name="Percent 3 2 15 3 2 5" xfId="45855" xr:uid="{00000000-0005-0000-0000-00003CCC0000}"/>
    <cellStyle name="Percent 3 2 15 3 3" xfId="11518" xr:uid="{00000000-0005-0000-0000-00003DCC0000}"/>
    <cellStyle name="Percent 3 2 15 3 3 2" xfId="30478" xr:uid="{00000000-0005-0000-0000-00003ECC0000}"/>
    <cellStyle name="Percent 3 2 15 3 3 3" xfId="48942" xr:uid="{00000000-0005-0000-0000-00003FCC0000}"/>
    <cellStyle name="Percent 3 2 15 3 4" xfId="17670" xr:uid="{00000000-0005-0000-0000-000040CC0000}"/>
    <cellStyle name="Percent 3 2 15 3 4 2" xfId="36630" xr:uid="{00000000-0005-0000-0000-000041CC0000}"/>
    <cellStyle name="Percent 3 2 15 3 4 3" xfId="55094" xr:uid="{00000000-0005-0000-0000-000042CC0000}"/>
    <cellStyle name="Percent 3 2 15 3 5" xfId="24325" xr:uid="{00000000-0005-0000-0000-000043CC0000}"/>
    <cellStyle name="Percent 3 2 15 3 6" xfId="42789" xr:uid="{00000000-0005-0000-0000-000044CC0000}"/>
    <cellStyle name="Percent 3 2 15 4" xfId="6857" xr:uid="{00000000-0005-0000-0000-000045CC0000}"/>
    <cellStyle name="Percent 3 2 15 4 2" xfId="13050" xr:uid="{00000000-0005-0000-0000-000046CC0000}"/>
    <cellStyle name="Percent 3 2 15 4 2 2" xfId="32010" xr:uid="{00000000-0005-0000-0000-000047CC0000}"/>
    <cellStyle name="Percent 3 2 15 4 2 3" xfId="50474" xr:uid="{00000000-0005-0000-0000-000048CC0000}"/>
    <cellStyle name="Percent 3 2 15 4 3" xfId="19202" xr:uid="{00000000-0005-0000-0000-000049CC0000}"/>
    <cellStyle name="Percent 3 2 15 4 3 2" xfId="38162" xr:uid="{00000000-0005-0000-0000-00004ACC0000}"/>
    <cellStyle name="Percent 3 2 15 4 3 3" xfId="56626" xr:uid="{00000000-0005-0000-0000-00004BCC0000}"/>
    <cellStyle name="Percent 3 2 15 4 4" xfId="25857" xr:uid="{00000000-0005-0000-0000-00004CCC0000}"/>
    <cellStyle name="Percent 3 2 15 4 5" xfId="44321" xr:uid="{00000000-0005-0000-0000-00004DCC0000}"/>
    <cellStyle name="Percent 3 2 15 5" xfId="9984" xr:uid="{00000000-0005-0000-0000-00004ECC0000}"/>
    <cellStyle name="Percent 3 2 15 5 2" xfId="28944" xr:uid="{00000000-0005-0000-0000-00004FCC0000}"/>
    <cellStyle name="Percent 3 2 15 5 3" xfId="47408" xr:uid="{00000000-0005-0000-0000-000050CC0000}"/>
    <cellStyle name="Percent 3 2 15 6" xfId="16136" xr:uid="{00000000-0005-0000-0000-000051CC0000}"/>
    <cellStyle name="Percent 3 2 15 6 2" xfId="35096" xr:uid="{00000000-0005-0000-0000-000052CC0000}"/>
    <cellStyle name="Percent 3 2 15 6 3" xfId="53560" xr:uid="{00000000-0005-0000-0000-000053CC0000}"/>
    <cellStyle name="Percent 3 2 15 7" xfId="22791" xr:uid="{00000000-0005-0000-0000-000054CC0000}"/>
    <cellStyle name="Percent 3 2 15 8" xfId="41255" xr:uid="{00000000-0005-0000-0000-000055CC0000}"/>
    <cellStyle name="Percent 3 2 16" xfId="3451" xr:uid="{00000000-0005-0000-0000-000056CC0000}"/>
    <cellStyle name="Percent 3 2 16 2" xfId="4453" xr:uid="{00000000-0005-0000-0000-000057CC0000}"/>
    <cellStyle name="Percent 3 2 16 2 2" xfId="6076" xr:uid="{00000000-0005-0000-0000-000058CC0000}"/>
    <cellStyle name="Percent 3 2 16 2 2 2" xfId="9162" xr:uid="{00000000-0005-0000-0000-000059CC0000}"/>
    <cellStyle name="Percent 3 2 16 2 2 2 2" xfId="15354" xr:uid="{00000000-0005-0000-0000-00005ACC0000}"/>
    <cellStyle name="Percent 3 2 16 2 2 2 2 2" xfId="34314" xr:uid="{00000000-0005-0000-0000-00005BCC0000}"/>
    <cellStyle name="Percent 3 2 16 2 2 2 2 3" xfId="52778" xr:uid="{00000000-0005-0000-0000-00005CCC0000}"/>
    <cellStyle name="Percent 3 2 16 2 2 2 3" xfId="21506" xr:uid="{00000000-0005-0000-0000-00005DCC0000}"/>
    <cellStyle name="Percent 3 2 16 2 2 2 3 2" xfId="40466" xr:uid="{00000000-0005-0000-0000-00005ECC0000}"/>
    <cellStyle name="Percent 3 2 16 2 2 2 3 3" xfId="58930" xr:uid="{00000000-0005-0000-0000-00005FCC0000}"/>
    <cellStyle name="Percent 3 2 16 2 2 2 4" xfId="28161" xr:uid="{00000000-0005-0000-0000-000060CC0000}"/>
    <cellStyle name="Percent 3 2 16 2 2 2 5" xfId="46625" xr:uid="{00000000-0005-0000-0000-000061CC0000}"/>
    <cellStyle name="Percent 3 2 16 2 2 3" xfId="12288" xr:uid="{00000000-0005-0000-0000-000062CC0000}"/>
    <cellStyle name="Percent 3 2 16 2 2 3 2" xfId="31248" xr:uid="{00000000-0005-0000-0000-000063CC0000}"/>
    <cellStyle name="Percent 3 2 16 2 2 3 3" xfId="49712" xr:uid="{00000000-0005-0000-0000-000064CC0000}"/>
    <cellStyle name="Percent 3 2 16 2 2 4" xfId="18440" xr:uid="{00000000-0005-0000-0000-000065CC0000}"/>
    <cellStyle name="Percent 3 2 16 2 2 4 2" xfId="37400" xr:uid="{00000000-0005-0000-0000-000066CC0000}"/>
    <cellStyle name="Percent 3 2 16 2 2 4 3" xfId="55864" xr:uid="{00000000-0005-0000-0000-000067CC0000}"/>
    <cellStyle name="Percent 3 2 16 2 2 5" xfId="25095" xr:uid="{00000000-0005-0000-0000-000068CC0000}"/>
    <cellStyle name="Percent 3 2 16 2 2 6" xfId="43559" xr:uid="{00000000-0005-0000-0000-000069CC0000}"/>
    <cellStyle name="Percent 3 2 16 2 3" xfId="7627" xr:uid="{00000000-0005-0000-0000-00006ACC0000}"/>
    <cellStyle name="Percent 3 2 16 2 3 2" xfId="13820" xr:uid="{00000000-0005-0000-0000-00006BCC0000}"/>
    <cellStyle name="Percent 3 2 16 2 3 2 2" xfId="32780" xr:uid="{00000000-0005-0000-0000-00006CCC0000}"/>
    <cellStyle name="Percent 3 2 16 2 3 2 3" xfId="51244" xr:uid="{00000000-0005-0000-0000-00006DCC0000}"/>
    <cellStyle name="Percent 3 2 16 2 3 3" xfId="19972" xr:uid="{00000000-0005-0000-0000-00006ECC0000}"/>
    <cellStyle name="Percent 3 2 16 2 3 3 2" xfId="38932" xr:uid="{00000000-0005-0000-0000-00006FCC0000}"/>
    <cellStyle name="Percent 3 2 16 2 3 3 3" xfId="57396" xr:uid="{00000000-0005-0000-0000-000070CC0000}"/>
    <cellStyle name="Percent 3 2 16 2 3 4" xfId="26627" xr:uid="{00000000-0005-0000-0000-000071CC0000}"/>
    <cellStyle name="Percent 3 2 16 2 3 5" xfId="45091" xr:uid="{00000000-0005-0000-0000-000072CC0000}"/>
    <cellStyle name="Percent 3 2 16 2 4" xfId="10754" xr:uid="{00000000-0005-0000-0000-000073CC0000}"/>
    <cellStyle name="Percent 3 2 16 2 4 2" xfId="29714" xr:uid="{00000000-0005-0000-0000-000074CC0000}"/>
    <cellStyle name="Percent 3 2 16 2 4 3" xfId="48178" xr:uid="{00000000-0005-0000-0000-000075CC0000}"/>
    <cellStyle name="Percent 3 2 16 2 5" xfId="16906" xr:uid="{00000000-0005-0000-0000-000076CC0000}"/>
    <cellStyle name="Percent 3 2 16 2 5 2" xfId="35866" xr:uid="{00000000-0005-0000-0000-000077CC0000}"/>
    <cellStyle name="Percent 3 2 16 2 5 3" xfId="54330" xr:uid="{00000000-0005-0000-0000-000078CC0000}"/>
    <cellStyle name="Percent 3 2 16 2 6" xfId="23561" xr:uid="{00000000-0005-0000-0000-000079CC0000}"/>
    <cellStyle name="Percent 3 2 16 2 7" xfId="42025" xr:uid="{00000000-0005-0000-0000-00007ACC0000}"/>
    <cellStyle name="Percent 3 2 16 3" xfId="5302" xr:uid="{00000000-0005-0000-0000-00007BCC0000}"/>
    <cellStyle name="Percent 3 2 16 3 2" xfId="8393" xr:uid="{00000000-0005-0000-0000-00007CCC0000}"/>
    <cellStyle name="Percent 3 2 16 3 2 2" xfId="14585" xr:uid="{00000000-0005-0000-0000-00007DCC0000}"/>
    <cellStyle name="Percent 3 2 16 3 2 2 2" xfId="33545" xr:uid="{00000000-0005-0000-0000-00007ECC0000}"/>
    <cellStyle name="Percent 3 2 16 3 2 2 3" xfId="52009" xr:uid="{00000000-0005-0000-0000-00007FCC0000}"/>
    <cellStyle name="Percent 3 2 16 3 2 3" xfId="20737" xr:uid="{00000000-0005-0000-0000-000080CC0000}"/>
    <cellStyle name="Percent 3 2 16 3 2 3 2" xfId="39697" xr:uid="{00000000-0005-0000-0000-000081CC0000}"/>
    <cellStyle name="Percent 3 2 16 3 2 3 3" xfId="58161" xr:uid="{00000000-0005-0000-0000-000082CC0000}"/>
    <cellStyle name="Percent 3 2 16 3 2 4" xfId="27392" xr:uid="{00000000-0005-0000-0000-000083CC0000}"/>
    <cellStyle name="Percent 3 2 16 3 2 5" xfId="45856" xr:uid="{00000000-0005-0000-0000-000084CC0000}"/>
    <cellStyle name="Percent 3 2 16 3 3" xfId="11519" xr:uid="{00000000-0005-0000-0000-000085CC0000}"/>
    <cellStyle name="Percent 3 2 16 3 3 2" xfId="30479" xr:uid="{00000000-0005-0000-0000-000086CC0000}"/>
    <cellStyle name="Percent 3 2 16 3 3 3" xfId="48943" xr:uid="{00000000-0005-0000-0000-000087CC0000}"/>
    <cellStyle name="Percent 3 2 16 3 4" xfId="17671" xr:uid="{00000000-0005-0000-0000-000088CC0000}"/>
    <cellStyle name="Percent 3 2 16 3 4 2" xfId="36631" xr:uid="{00000000-0005-0000-0000-000089CC0000}"/>
    <cellStyle name="Percent 3 2 16 3 4 3" xfId="55095" xr:uid="{00000000-0005-0000-0000-00008ACC0000}"/>
    <cellStyle name="Percent 3 2 16 3 5" xfId="24326" xr:uid="{00000000-0005-0000-0000-00008BCC0000}"/>
    <cellStyle name="Percent 3 2 16 3 6" xfId="42790" xr:uid="{00000000-0005-0000-0000-00008CCC0000}"/>
    <cellStyle name="Percent 3 2 16 4" xfId="6858" xr:uid="{00000000-0005-0000-0000-00008DCC0000}"/>
    <cellStyle name="Percent 3 2 16 4 2" xfId="13051" xr:uid="{00000000-0005-0000-0000-00008ECC0000}"/>
    <cellStyle name="Percent 3 2 16 4 2 2" xfId="32011" xr:uid="{00000000-0005-0000-0000-00008FCC0000}"/>
    <cellStyle name="Percent 3 2 16 4 2 3" xfId="50475" xr:uid="{00000000-0005-0000-0000-000090CC0000}"/>
    <cellStyle name="Percent 3 2 16 4 3" xfId="19203" xr:uid="{00000000-0005-0000-0000-000091CC0000}"/>
    <cellStyle name="Percent 3 2 16 4 3 2" xfId="38163" xr:uid="{00000000-0005-0000-0000-000092CC0000}"/>
    <cellStyle name="Percent 3 2 16 4 3 3" xfId="56627" xr:uid="{00000000-0005-0000-0000-000093CC0000}"/>
    <cellStyle name="Percent 3 2 16 4 4" xfId="25858" xr:uid="{00000000-0005-0000-0000-000094CC0000}"/>
    <cellStyle name="Percent 3 2 16 4 5" xfId="44322" xr:uid="{00000000-0005-0000-0000-000095CC0000}"/>
    <cellStyle name="Percent 3 2 16 5" xfId="9985" xr:uid="{00000000-0005-0000-0000-000096CC0000}"/>
    <cellStyle name="Percent 3 2 16 5 2" xfId="28945" xr:uid="{00000000-0005-0000-0000-000097CC0000}"/>
    <cellStyle name="Percent 3 2 16 5 3" xfId="47409" xr:uid="{00000000-0005-0000-0000-000098CC0000}"/>
    <cellStyle name="Percent 3 2 16 6" xfId="16137" xr:uid="{00000000-0005-0000-0000-000099CC0000}"/>
    <cellStyle name="Percent 3 2 16 6 2" xfId="35097" xr:uid="{00000000-0005-0000-0000-00009ACC0000}"/>
    <cellStyle name="Percent 3 2 16 6 3" xfId="53561" xr:uid="{00000000-0005-0000-0000-00009BCC0000}"/>
    <cellStyle name="Percent 3 2 16 7" xfId="22792" xr:uid="{00000000-0005-0000-0000-00009CCC0000}"/>
    <cellStyle name="Percent 3 2 16 8" xfId="41256" xr:uid="{00000000-0005-0000-0000-00009DCC0000}"/>
    <cellStyle name="Percent 3 2 17" xfId="3452" xr:uid="{00000000-0005-0000-0000-00009ECC0000}"/>
    <cellStyle name="Percent 3 2 17 2" xfId="4454" xr:uid="{00000000-0005-0000-0000-00009FCC0000}"/>
    <cellStyle name="Percent 3 2 17 2 2" xfId="6077" xr:uid="{00000000-0005-0000-0000-0000A0CC0000}"/>
    <cellStyle name="Percent 3 2 17 2 2 2" xfId="9163" xr:uid="{00000000-0005-0000-0000-0000A1CC0000}"/>
    <cellStyle name="Percent 3 2 17 2 2 2 2" xfId="15355" xr:uid="{00000000-0005-0000-0000-0000A2CC0000}"/>
    <cellStyle name="Percent 3 2 17 2 2 2 2 2" xfId="34315" xr:uid="{00000000-0005-0000-0000-0000A3CC0000}"/>
    <cellStyle name="Percent 3 2 17 2 2 2 2 3" xfId="52779" xr:uid="{00000000-0005-0000-0000-0000A4CC0000}"/>
    <cellStyle name="Percent 3 2 17 2 2 2 3" xfId="21507" xr:uid="{00000000-0005-0000-0000-0000A5CC0000}"/>
    <cellStyle name="Percent 3 2 17 2 2 2 3 2" xfId="40467" xr:uid="{00000000-0005-0000-0000-0000A6CC0000}"/>
    <cellStyle name="Percent 3 2 17 2 2 2 3 3" xfId="58931" xr:uid="{00000000-0005-0000-0000-0000A7CC0000}"/>
    <cellStyle name="Percent 3 2 17 2 2 2 4" xfId="28162" xr:uid="{00000000-0005-0000-0000-0000A8CC0000}"/>
    <cellStyle name="Percent 3 2 17 2 2 2 5" xfId="46626" xr:uid="{00000000-0005-0000-0000-0000A9CC0000}"/>
    <cellStyle name="Percent 3 2 17 2 2 3" xfId="12289" xr:uid="{00000000-0005-0000-0000-0000AACC0000}"/>
    <cellStyle name="Percent 3 2 17 2 2 3 2" xfId="31249" xr:uid="{00000000-0005-0000-0000-0000ABCC0000}"/>
    <cellStyle name="Percent 3 2 17 2 2 3 3" xfId="49713" xr:uid="{00000000-0005-0000-0000-0000ACCC0000}"/>
    <cellStyle name="Percent 3 2 17 2 2 4" xfId="18441" xr:uid="{00000000-0005-0000-0000-0000ADCC0000}"/>
    <cellStyle name="Percent 3 2 17 2 2 4 2" xfId="37401" xr:uid="{00000000-0005-0000-0000-0000AECC0000}"/>
    <cellStyle name="Percent 3 2 17 2 2 4 3" xfId="55865" xr:uid="{00000000-0005-0000-0000-0000AFCC0000}"/>
    <cellStyle name="Percent 3 2 17 2 2 5" xfId="25096" xr:uid="{00000000-0005-0000-0000-0000B0CC0000}"/>
    <cellStyle name="Percent 3 2 17 2 2 6" xfId="43560" xr:uid="{00000000-0005-0000-0000-0000B1CC0000}"/>
    <cellStyle name="Percent 3 2 17 2 3" xfId="7628" xr:uid="{00000000-0005-0000-0000-0000B2CC0000}"/>
    <cellStyle name="Percent 3 2 17 2 3 2" xfId="13821" xr:uid="{00000000-0005-0000-0000-0000B3CC0000}"/>
    <cellStyle name="Percent 3 2 17 2 3 2 2" xfId="32781" xr:uid="{00000000-0005-0000-0000-0000B4CC0000}"/>
    <cellStyle name="Percent 3 2 17 2 3 2 3" xfId="51245" xr:uid="{00000000-0005-0000-0000-0000B5CC0000}"/>
    <cellStyle name="Percent 3 2 17 2 3 3" xfId="19973" xr:uid="{00000000-0005-0000-0000-0000B6CC0000}"/>
    <cellStyle name="Percent 3 2 17 2 3 3 2" xfId="38933" xr:uid="{00000000-0005-0000-0000-0000B7CC0000}"/>
    <cellStyle name="Percent 3 2 17 2 3 3 3" xfId="57397" xr:uid="{00000000-0005-0000-0000-0000B8CC0000}"/>
    <cellStyle name="Percent 3 2 17 2 3 4" xfId="26628" xr:uid="{00000000-0005-0000-0000-0000B9CC0000}"/>
    <cellStyle name="Percent 3 2 17 2 3 5" xfId="45092" xr:uid="{00000000-0005-0000-0000-0000BACC0000}"/>
    <cellStyle name="Percent 3 2 17 2 4" xfId="10755" xr:uid="{00000000-0005-0000-0000-0000BBCC0000}"/>
    <cellStyle name="Percent 3 2 17 2 4 2" xfId="29715" xr:uid="{00000000-0005-0000-0000-0000BCCC0000}"/>
    <cellStyle name="Percent 3 2 17 2 4 3" xfId="48179" xr:uid="{00000000-0005-0000-0000-0000BDCC0000}"/>
    <cellStyle name="Percent 3 2 17 2 5" xfId="16907" xr:uid="{00000000-0005-0000-0000-0000BECC0000}"/>
    <cellStyle name="Percent 3 2 17 2 5 2" xfId="35867" xr:uid="{00000000-0005-0000-0000-0000BFCC0000}"/>
    <cellStyle name="Percent 3 2 17 2 5 3" xfId="54331" xr:uid="{00000000-0005-0000-0000-0000C0CC0000}"/>
    <cellStyle name="Percent 3 2 17 2 6" xfId="23562" xr:uid="{00000000-0005-0000-0000-0000C1CC0000}"/>
    <cellStyle name="Percent 3 2 17 2 7" xfId="42026" xr:uid="{00000000-0005-0000-0000-0000C2CC0000}"/>
    <cellStyle name="Percent 3 2 17 3" xfId="5303" xr:uid="{00000000-0005-0000-0000-0000C3CC0000}"/>
    <cellStyle name="Percent 3 2 17 3 2" xfId="8394" xr:uid="{00000000-0005-0000-0000-0000C4CC0000}"/>
    <cellStyle name="Percent 3 2 17 3 2 2" xfId="14586" xr:uid="{00000000-0005-0000-0000-0000C5CC0000}"/>
    <cellStyle name="Percent 3 2 17 3 2 2 2" xfId="33546" xr:uid="{00000000-0005-0000-0000-0000C6CC0000}"/>
    <cellStyle name="Percent 3 2 17 3 2 2 3" xfId="52010" xr:uid="{00000000-0005-0000-0000-0000C7CC0000}"/>
    <cellStyle name="Percent 3 2 17 3 2 3" xfId="20738" xr:uid="{00000000-0005-0000-0000-0000C8CC0000}"/>
    <cellStyle name="Percent 3 2 17 3 2 3 2" xfId="39698" xr:uid="{00000000-0005-0000-0000-0000C9CC0000}"/>
    <cellStyle name="Percent 3 2 17 3 2 3 3" xfId="58162" xr:uid="{00000000-0005-0000-0000-0000CACC0000}"/>
    <cellStyle name="Percent 3 2 17 3 2 4" xfId="27393" xr:uid="{00000000-0005-0000-0000-0000CBCC0000}"/>
    <cellStyle name="Percent 3 2 17 3 2 5" xfId="45857" xr:uid="{00000000-0005-0000-0000-0000CCCC0000}"/>
    <cellStyle name="Percent 3 2 17 3 3" xfId="11520" xr:uid="{00000000-0005-0000-0000-0000CDCC0000}"/>
    <cellStyle name="Percent 3 2 17 3 3 2" xfId="30480" xr:uid="{00000000-0005-0000-0000-0000CECC0000}"/>
    <cellStyle name="Percent 3 2 17 3 3 3" xfId="48944" xr:uid="{00000000-0005-0000-0000-0000CFCC0000}"/>
    <cellStyle name="Percent 3 2 17 3 4" xfId="17672" xr:uid="{00000000-0005-0000-0000-0000D0CC0000}"/>
    <cellStyle name="Percent 3 2 17 3 4 2" xfId="36632" xr:uid="{00000000-0005-0000-0000-0000D1CC0000}"/>
    <cellStyle name="Percent 3 2 17 3 4 3" xfId="55096" xr:uid="{00000000-0005-0000-0000-0000D2CC0000}"/>
    <cellStyle name="Percent 3 2 17 3 5" xfId="24327" xr:uid="{00000000-0005-0000-0000-0000D3CC0000}"/>
    <cellStyle name="Percent 3 2 17 3 6" xfId="42791" xr:uid="{00000000-0005-0000-0000-0000D4CC0000}"/>
    <cellStyle name="Percent 3 2 17 4" xfId="6859" xr:uid="{00000000-0005-0000-0000-0000D5CC0000}"/>
    <cellStyle name="Percent 3 2 17 4 2" xfId="13052" xr:uid="{00000000-0005-0000-0000-0000D6CC0000}"/>
    <cellStyle name="Percent 3 2 17 4 2 2" xfId="32012" xr:uid="{00000000-0005-0000-0000-0000D7CC0000}"/>
    <cellStyle name="Percent 3 2 17 4 2 3" xfId="50476" xr:uid="{00000000-0005-0000-0000-0000D8CC0000}"/>
    <cellStyle name="Percent 3 2 17 4 3" xfId="19204" xr:uid="{00000000-0005-0000-0000-0000D9CC0000}"/>
    <cellStyle name="Percent 3 2 17 4 3 2" xfId="38164" xr:uid="{00000000-0005-0000-0000-0000DACC0000}"/>
    <cellStyle name="Percent 3 2 17 4 3 3" xfId="56628" xr:uid="{00000000-0005-0000-0000-0000DBCC0000}"/>
    <cellStyle name="Percent 3 2 17 4 4" xfId="25859" xr:uid="{00000000-0005-0000-0000-0000DCCC0000}"/>
    <cellStyle name="Percent 3 2 17 4 5" xfId="44323" xr:uid="{00000000-0005-0000-0000-0000DDCC0000}"/>
    <cellStyle name="Percent 3 2 17 5" xfId="9986" xr:uid="{00000000-0005-0000-0000-0000DECC0000}"/>
    <cellStyle name="Percent 3 2 17 5 2" xfId="28946" xr:uid="{00000000-0005-0000-0000-0000DFCC0000}"/>
    <cellStyle name="Percent 3 2 17 5 3" xfId="47410" xr:uid="{00000000-0005-0000-0000-0000E0CC0000}"/>
    <cellStyle name="Percent 3 2 17 6" xfId="16138" xr:uid="{00000000-0005-0000-0000-0000E1CC0000}"/>
    <cellStyle name="Percent 3 2 17 6 2" xfId="35098" xr:uid="{00000000-0005-0000-0000-0000E2CC0000}"/>
    <cellStyle name="Percent 3 2 17 6 3" xfId="53562" xr:uid="{00000000-0005-0000-0000-0000E3CC0000}"/>
    <cellStyle name="Percent 3 2 17 7" xfId="22793" xr:uid="{00000000-0005-0000-0000-0000E4CC0000}"/>
    <cellStyle name="Percent 3 2 17 8" xfId="41257" xr:uid="{00000000-0005-0000-0000-0000E5CC0000}"/>
    <cellStyle name="Percent 3 2 18" xfId="3453" xr:uid="{00000000-0005-0000-0000-0000E6CC0000}"/>
    <cellStyle name="Percent 3 2 18 2" xfId="4455" xr:uid="{00000000-0005-0000-0000-0000E7CC0000}"/>
    <cellStyle name="Percent 3 2 18 2 2" xfId="6078" xr:uid="{00000000-0005-0000-0000-0000E8CC0000}"/>
    <cellStyle name="Percent 3 2 18 2 2 2" xfId="9164" xr:uid="{00000000-0005-0000-0000-0000E9CC0000}"/>
    <cellStyle name="Percent 3 2 18 2 2 2 2" xfId="15356" xr:uid="{00000000-0005-0000-0000-0000EACC0000}"/>
    <cellStyle name="Percent 3 2 18 2 2 2 2 2" xfId="34316" xr:uid="{00000000-0005-0000-0000-0000EBCC0000}"/>
    <cellStyle name="Percent 3 2 18 2 2 2 2 3" xfId="52780" xr:uid="{00000000-0005-0000-0000-0000ECCC0000}"/>
    <cellStyle name="Percent 3 2 18 2 2 2 3" xfId="21508" xr:uid="{00000000-0005-0000-0000-0000EDCC0000}"/>
    <cellStyle name="Percent 3 2 18 2 2 2 3 2" xfId="40468" xr:uid="{00000000-0005-0000-0000-0000EECC0000}"/>
    <cellStyle name="Percent 3 2 18 2 2 2 3 3" xfId="58932" xr:uid="{00000000-0005-0000-0000-0000EFCC0000}"/>
    <cellStyle name="Percent 3 2 18 2 2 2 4" xfId="28163" xr:uid="{00000000-0005-0000-0000-0000F0CC0000}"/>
    <cellStyle name="Percent 3 2 18 2 2 2 5" xfId="46627" xr:uid="{00000000-0005-0000-0000-0000F1CC0000}"/>
    <cellStyle name="Percent 3 2 18 2 2 3" xfId="12290" xr:uid="{00000000-0005-0000-0000-0000F2CC0000}"/>
    <cellStyle name="Percent 3 2 18 2 2 3 2" xfId="31250" xr:uid="{00000000-0005-0000-0000-0000F3CC0000}"/>
    <cellStyle name="Percent 3 2 18 2 2 3 3" xfId="49714" xr:uid="{00000000-0005-0000-0000-0000F4CC0000}"/>
    <cellStyle name="Percent 3 2 18 2 2 4" xfId="18442" xr:uid="{00000000-0005-0000-0000-0000F5CC0000}"/>
    <cellStyle name="Percent 3 2 18 2 2 4 2" xfId="37402" xr:uid="{00000000-0005-0000-0000-0000F6CC0000}"/>
    <cellStyle name="Percent 3 2 18 2 2 4 3" xfId="55866" xr:uid="{00000000-0005-0000-0000-0000F7CC0000}"/>
    <cellStyle name="Percent 3 2 18 2 2 5" xfId="25097" xr:uid="{00000000-0005-0000-0000-0000F8CC0000}"/>
    <cellStyle name="Percent 3 2 18 2 2 6" xfId="43561" xr:uid="{00000000-0005-0000-0000-0000F9CC0000}"/>
    <cellStyle name="Percent 3 2 18 2 3" xfId="7629" xr:uid="{00000000-0005-0000-0000-0000FACC0000}"/>
    <cellStyle name="Percent 3 2 18 2 3 2" xfId="13822" xr:uid="{00000000-0005-0000-0000-0000FBCC0000}"/>
    <cellStyle name="Percent 3 2 18 2 3 2 2" xfId="32782" xr:uid="{00000000-0005-0000-0000-0000FCCC0000}"/>
    <cellStyle name="Percent 3 2 18 2 3 2 3" xfId="51246" xr:uid="{00000000-0005-0000-0000-0000FDCC0000}"/>
    <cellStyle name="Percent 3 2 18 2 3 3" xfId="19974" xr:uid="{00000000-0005-0000-0000-0000FECC0000}"/>
    <cellStyle name="Percent 3 2 18 2 3 3 2" xfId="38934" xr:uid="{00000000-0005-0000-0000-0000FFCC0000}"/>
    <cellStyle name="Percent 3 2 18 2 3 3 3" xfId="57398" xr:uid="{00000000-0005-0000-0000-000000CD0000}"/>
    <cellStyle name="Percent 3 2 18 2 3 4" xfId="26629" xr:uid="{00000000-0005-0000-0000-000001CD0000}"/>
    <cellStyle name="Percent 3 2 18 2 3 5" xfId="45093" xr:uid="{00000000-0005-0000-0000-000002CD0000}"/>
    <cellStyle name="Percent 3 2 18 2 4" xfId="10756" xr:uid="{00000000-0005-0000-0000-000003CD0000}"/>
    <cellStyle name="Percent 3 2 18 2 4 2" xfId="29716" xr:uid="{00000000-0005-0000-0000-000004CD0000}"/>
    <cellStyle name="Percent 3 2 18 2 4 3" xfId="48180" xr:uid="{00000000-0005-0000-0000-000005CD0000}"/>
    <cellStyle name="Percent 3 2 18 2 5" xfId="16908" xr:uid="{00000000-0005-0000-0000-000006CD0000}"/>
    <cellStyle name="Percent 3 2 18 2 5 2" xfId="35868" xr:uid="{00000000-0005-0000-0000-000007CD0000}"/>
    <cellStyle name="Percent 3 2 18 2 5 3" xfId="54332" xr:uid="{00000000-0005-0000-0000-000008CD0000}"/>
    <cellStyle name="Percent 3 2 18 2 6" xfId="23563" xr:uid="{00000000-0005-0000-0000-000009CD0000}"/>
    <cellStyle name="Percent 3 2 18 2 7" xfId="42027" xr:uid="{00000000-0005-0000-0000-00000ACD0000}"/>
    <cellStyle name="Percent 3 2 18 3" xfId="5304" xr:uid="{00000000-0005-0000-0000-00000BCD0000}"/>
    <cellStyle name="Percent 3 2 18 3 2" xfId="8395" xr:uid="{00000000-0005-0000-0000-00000CCD0000}"/>
    <cellStyle name="Percent 3 2 18 3 2 2" xfId="14587" xr:uid="{00000000-0005-0000-0000-00000DCD0000}"/>
    <cellStyle name="Percent 3 2 18 3 2 2 2" xfId="33547" xr:uid="{00000000-0005-0000-0000-00000ECD0000}"/>
    <cellStyle name="Percent 3 2 18 3 2 2 3" xfId="52011" xr:uid="{00000000-0005-0000-0000-00000FCD0000}"/>
    <cellStyle name="Percent 3 2 18 3 2 3" xfId="20739" xr:uid="{00000000-0005-0000-0000-000010CD0000}"/>
    <cellStyle name="Percent 3 2 18 3 2 3 2" xfId="39699" xr:uid="{00000000-0005-0000-0000-000011CD0000}"/>
    <cellStyle name="Percent 3 2 18 3 2 3 3" xfId="58163" xr:uid="{00000000-0005-0000-0000-000012CD0000}"/>
    <cellStyle name="Percent 3 2 18 3 2 4" xfId="27394" xr:uid="{00000000-0005-0000-0000-000013CD0000}"/>
    <cellStyle name="Percent 3 2 18 3 2 5" xfId="45858" xr:uid="{00000000-0005-0000-0000-000014CD0000}"/>
    <cellStyle name="Percent 3 2 18 3 3" xfId="11521" xr:uid="{00000000-0005-0000-0000-000015CD0000}"/>
    <cellStyle name="Percent 3 2 18 3 3 2" xfId="30481" xr:uid="{00000000-0005-0000-0000-000016CD0000}"/>
    <cellStyle name="Percent 3 2 18 3 3 3" xfId="48945" xr:uid="{00000000-0005-0000-0000-000017CD0000}"/>
    <cellStyle name="Percent 3 2 18 3 4" xfId="17673" xr:uid="{00000000-0005-0000-0000-000018CD0000}"/>
    <cellStyle name="Percent 3 2 18 3 4 2" xfId="36633" xr:uid="{00000000-0005-0000-0000-000019CD0000}"/>
    <cellStyle name="Percent 3 2 18 3 4 3" xfId="55097" xr:uid="{00000000-0005-0000-0000-00001ACD0000}"/>
    <cellStyle name="Percent 3 2 18 3 5" xfId="24328" xr:uid="{00000000-0005-0000-0000-00001BCD0000}"/>
    <cellStyle name="Percent 3 2 18 3 6" xfId="42792" xr:uid="{00000000-0005-0000-0000-00001CCD0000}"/>
    <cellStyle name="Percent 3 2 18 4" xfId="6860" xr:uid="{00000000-0005-0000-0000-00001DCD0000}"/>
    <cellStyle name="Percent 3 2 18 4 2" xfId="13053" xr:uid="{00000000-0005-0000-0000-00001ECD0000}"/>
    <cellStyle name="Percent 3 2 18 4 2 2" xfId="32013" xr:uid="{00000000-0005-0000-0000-00001FCD0000}"/>
    <cellStyle name="Percent 3 2 18 4 2 3" xfId="50477" xr:uid="{00000000-0005-0000-0000-000020CD0000}"/>
    <cellStyle name="Percent 3 2 18 4 3" xfId="19205" xr:uid="{00000000-0005-0000-0000-000021CD0000}"/>
    <cellStyle name="Percent 3 2 18 4 3 2" xfId="38165" xr:uid="{00000000-0005-0000-0000-000022CD0000}"/>
    <cellStyle name="Percent 3 2 18 4 3 3" xfId="56629" xr:uid="{00000000-0005-0000-0000-000023CD0000}"/>
    <cellStyle name="Percent 3 2 18 4 4" xfId="25860" xr:uid="{00000000-0005-0000-0000-000024CD0000}"/>
    <cellStyle name="Percent 3 2 18 4 5" xfId="44324" xr:uid="{00000000-0005-0000-0000-000025CD0000}"/>
    <cellStyle name="Percent 3 2 18 5" xfId="9987" xr:uid="{00000000-0005-0000-0000-000026CD0000}"/>
    <cellStyle name="Percent 3 2 18 5 2" xfId="28947" xr:uid="{00000000-0005-0000-0000-000027CD0000}"/>
    <cellStyle name="Percent 3 2 18 5 3" xfId="47411" xr:uid="{00000000-0005-0000-0000-000028CD0000}"/>
    <cellStyle name="Percent 3 2 18 6" xfId="16139" xr:uid="{00000000-0005-0000-0000-000029CD0000}"/>
    <cellStyle name="Percent 3 2 18 6 2" xfId="35099" xr:uid="{00000000-0005-0000-0000-00002ACD0000}"/>
    <cellStyle name="Percent 3 2 18 6 3" xfId="53563" xr:uid="{00000000-0005-0000-0000-00002BCD0000}"/>
    <cellStyle name="Percent 3 2 18 7" xfId="22794" xr:uid="{00000000-0005-0000-0000-00002CCD0000}"/>
    <cellStyle name="Percent 3 2 18 8" xfId="41258" xr:uid="{00000000-0005-0000-0000-00002DCD0000}"/>
    <cellStyle name="Percent 3 2 19" xfId="3454" xr:uid="{00000000-0005-0000-0000-00002ECD0000}"/>
    <cellStyle name="Percent 3 2 19 2" xfId="4456" xr:uid="{00000000-0005-0000-0000-00002FCD0000}"/>
    <cellStyle name="Percent 3 2 19 2 2" xfId="6079" xr:uid="{00000000-0005-0000-0000-000030CD0000}"/>
    <cellStyle name="Percent 3 2 19 2 2 2" xfId="9165" xr:uid="{00000000-0005-0000-0000-000031CD0000}"/>
    <cellStyle name="Percent 3 2 19 2 2 2 2" xfId="15357" xr:uid="{00000000-0005-0000-0000-000032CD0000}"/>
    <cellStyle name="Percent 3 2 19 2 2 2 2 2" xfId="34317" xr:uid="{00000000-0005-0000-0000-000033CD0000}"/>
    <cellStyle name="Percent 3 2 19 2 2 2 2 3" xfId="52781" xr:uid="{00000000-0005-0000-0000-000034CD0000}"/>
    <cellStyle name="Percent 3 2 19 2 2 2 3" xfId="21509" xr:uid="{00000000-0005-0000-0000-000035CD0000}"/>
    <cellStyle name="Percent 3 2 19 2 2 2 3 2" xfId="40469" xr:uid="{00000000-0005-0000-0000-000036CD0000}"/>
    <cellStyle name="Percent 3 2 19 2 2 2 3 3" xfId="58933" xr:uid="{00000000-0005-0000-0000-000037CD0000}"/>
    <cellStyle name="Percent 3 2 19 2 2 2 4" xfId="28164" xr:uid="{00000000-0005-0000-0000-000038CD0000}"/>
    <cellStyle name="Percent 3 2 19 2 2 2 5" xfId="46628" xr:uid="{00000000-0005-0000-0000-000039CD0000}"/>
    <cellStyle name="Percent 3 2 19 2 2 3" xfId="12291" xr:uid="{00000000-0005-0000-0000-00003ACD0000}"/>
    <cellStyle name="Percent 3 2 19 2 2 3 2" xfId="31251" xr:uid="{00000000-0005-0000-0000-00003BCD0000}"/>
    <cellStyle name="Percent 3 2 19 2 2 3 3" xfId="49715" xr:uid="{00000000-0005-0000-0000-00003CCD0000}"/>
    <cellStyle name="Percent 3 2 19 2 2 4" xfId="18443" xr:uid="{00000000-0005-0000-0000-00003DCD0000}"/>
    <cellStyle name="Percent 3 2 19 2 2 4 2" xfId="37403" xr:uid="{00000000-0005-0000-0000-00003ECD0000}"/>
    <cellStyle name="Percent 3 2 19 2 2 4 3" xfId="55867" xr:uid="{00000000-0005-0000-0000-00003FCD0000}"/>
    <cellStyle name="Percent 3 2 19 2 2 5" xfId="25098" xr:uid="{00000000-0005-0000-0000-000040CD0000}"/>
    <cellStyle name="Percent 3 2 19 2 2 6" xfId="43562" xr:uid="{00000000-0005-0000-0000-000041CD0000}"/>
    <cellStyle name="Percent 3 2 19 2 3" xfId="7630" xr:uid="{00000000-0005-0000-0000-000042CD0000}"/>
    <cellStyle name="Percent 3 2 19 2 3 2" xfId="13823" xr:uid="{00000000-0005-0000-0000-000043CD0000}"/>
    <cellStyle name="Percent 3 2 19 2 3 2 2" xfId="32783" xr:uid="{00000000-0005-0000-0000-000044CD0000}"/>
    <cellStyle name="Percent 3 2 19 2 3 2 3" xfId="51247" xr:uid="{00000000-0005-0000-0000-000045CD0000}"/>
    <cellStyle name="Percent 3 2 19 2 3 3" xfId="19975" xr:uid="{00000000-0005-0000-0000-000046CD0000}"/>
    <cellStyle name="Percent 3 2 19 2 3 3 2" xfId="38935" xr:uid="{00000000-0005-0000-0000-000047CD0000}"/>
    <cellStyle name="Percent 3 2 19 2 3 3 3" xfId="57399" xr:uid="{00000000-0005-0000-0000-000048CD0000}"/>
    <cellStyle name="Percent 3 2 19 2 3 4" xfId="26630" xr:uid="{00000000-0005-0000-0000-000049CD0000}"/>
    <cellStyle name="Percent 3 2 19 2 3 5" xfId="45094" xr:uid="{00000000-0005-0000-0000-00004ACD0000}"/>
    <cellStyle name="Percent 3 2 19 2 4" xfId="10757" xr:uid="{00000000-0005-0000-0000-00004BCD0000}"/>
    <cellStyle name="Percent 3 2 19 2 4 2" xfId="29717" xr:uid="{00000000-0005-0000-0000-00004CCD0000}"/>
    <cellStyle name="Percent 3 2 19 2 4 3" xfId="48181" xr:uid="{00000000-0005-0000-0000-00004DCD0000}"/>
    <cellStyle name="Percent 3 2 19 2 5" xfId="16909" xr:uid="{00000000-0005-0000-0000-00004ECD0000}"/>
    <cellStyle name="Percent 3 2 19 2 5 2" xfId="35869" xr:uid="{00000000-0005-0000-0000-00004FCD0000}"/>
    <cellStyle name="Percent 3 2 19 2 5 3" xfId="54333" xr:uid="{00000000-0005-0000-0000-000050CD0000}"/>
    <cellStyle name="Percent 3 2 19 2 6" xfId="23564" xr:uid="{00000000-0005-0000-0000-000051CD0000}"/>
    <cellStyle name="Percent 3 2 19 2 7" xfId="42028" xr:uid="{00000000-0005-0000-0000-000052CD0000}"/>
    <cellStyle name="Percent 3 2 19 3" xfId="5305" xr:uid="{00000000-0005-0000-0000-000053CD0000}"/>
    <cellStyle name="Percent 3 2 19 3 2" xfId="8396" xr:uid="{00000000-0005-0000-0000-000054CD0000}"/>
    <cellStyle name="Percent 3 2 19 3 2 2" xfId="14588" xr:uid="{00000000-0005-0000-0000-000055CD0000}"/>
    <cellStyle name="Percent 3 2 19 3 2 2 2" xfId="33548" xr:uid="{00000000-0005-0000-0000-000056CD0000}"/>
    <cellStyle name="Percent 3 2 19 3 2 2 3" xfId="52012" xr:uid="{00000000-0005-0000-0000-000057CD0000}"/>
    <cellStyle name="Percent 3 2 19 3 2 3" xfId="20740" xr:uid="{00000000-0005-0000-0000-000058CD0000}"/>
    <cellStyle name="Percent 3 2 19 3 2 3 2" xfId="39700" xr:uid="{00000000-0005-0000-0000-000059CD0000}"/>
    <cellStyle name="Percent 3 2 19 3 2 3 3" xfId="58164" xr:uid="{00000000-0005-0000-0000-00005ACD0000}"/>
    <cellStyle name="Percent 3 2 19 3 2 4" xfId="27395" xr:uid="{00000000-0005-0000-0000-00005BCD0000}"/>
    <cellStyle name="Percent 3 2 19 3 2 5" xfId="45859" xr:uid="{00000000-0005-0000-0000-00005CCD0000}"/>
    <cellStyle name="Percent 3 2 19 3 3" xfId="11522" xr:uid="{00000000-0005-0000-0000-00005DCD0000}"/>
    <cellStyle name="Percent 3 2 19 3 3 2" xfId="30482" xr:uid="{00000000-0005-0000-0000-00005ECD0000}"/>
    <cellStyle name="Percent 3 2 19 3 3 3" xfId="48946" xr:uid="{00000000-0005-0000-0000-00005FCD0000}"/>
    <cellStyle name="Percent 3 2 19 3 4" xfId="17674" xr:uid="{00000000-0005-0000-0000-000060CD0000}"/>
    <cellStyle name="Percent 3 2 19 3 4 2" xfId="36634" xr:uid="{00000000-0005-0000-0000-000061CD0000}"/>
    <cellStyle name="Percent 3 2 19 3 4 3" xfId="55098" xr:uid="{00000000-0005-0000-0000-000062CD0000}"/>
    <cellStyle name="Percent 3 2 19 3 5" xfId="24329" xr:uid="{00000000-0005-0000-0000-000063CD0000}"/>
    <cellStyle name="Percent 3 2 19 3 6" xfId="42793" xr:uid="{00000000-0005-0000-0000-000064CD0000}"/>
    <cellStyle name="Percent 3 2 19 4" xfId="6861" xr:uid="{00000000-0005-0000-0000-000065CD0000}"/>
    <cellStyle name="Percent 3 2 19 4 2" xfId="13054" xr:uid="{00000000-0005-0000-0000-000066CD0000}"/>
    <cellStyle name="Percent 3 2 19 4 2 2" xfId="32014" xr:uid="{00000000-0005-0000-0000-000067CD0000}"/>
    <cellStyle name="Percent 3 2 19 4 2 3" xfId="50478" xr:uid="{00000000-0005-0000-0000-000068CD0000}"/>
    <cellStyle name="Percent 3 2 19 4 3" xfId="19206" xr:uid="{00000000-0005-0000-0000-000069CD0000}"/>
    <cellStyle name="Percent 3 2 19 4 3 2" xfId="38166" xr:uid="{00000000-0005-0000-0000-00006ACD0000}"/>
    <cellStyle name="Percent 3 2 19 4 3 3" xfId="56630" xr:uid="{00000000-0005-0000-0000-00006BCD0000}"/>
    <cellStyle name="Percent 3 2 19 4 4" xfId="25861" xr:uid="{00000000-0005-0000-0000-00006CCD0000}"/>
    <cellStyle name="Percent 3 2 19 4 5" xfId="44325" xr:uid="{00000000-0005-0000-0000-00006DCD0000}"/>
    <cellStyle name="Percent 3 2 19 5" xfId="9988" xr:uid="{00000000-0005-0000-0000-00006ECD0000}"/>
    <cellStyle name="Percent 3 2 19 5 2" xfId="28948" xr:uid="{00000000-0005-0000-0000-00006FCD0000}"/>
    <cellStyle name="Percent 3 2 19 5 3" xfId="47412" xr:uid="{00000000-0005-0000-0000-000070CD0000}"/>
    <cellStyle name="Percent 3 2 19 6" xfId="16140" xr:uid="{00000000-0005-0000-0000-000071CD0000}"/>
    <cellStyle name="Percent 3 2 19 6 2" xfId="35100" xr:uid="{00000000-0005-0000-0000-000072CD0000}"/>
    <cellStyle name="Percent 3 2 19 6 3" xfId="53564" xr:uid="{00000000-0005-0000-0000-000073CD0000}"/>
    <cellStyle name="Percent 3 2 19 7" xfId="22795" xr:uid="{00000000-0005-0000-0000-000074CD0000}"/>
    <cellStyle name="Percent 3 2 19 8" xfId="41259" xr:uid="{00000000-0005-0000-0000-000075CD0000}"/>
    <cellStyle name="Percent 3 2 2" xfId="3455" xr:uid="{00000000-0005-0000-0000-000076CD0000}"/>
    <cellStyle name="Percent 3 2 2 2" xfId="3456" xr:uid="{00000000-0005-0000-0000-000077CD0000}"/>
    <cellStyle name="Percent 3 2 2 2 2" xfId="4457" xr:uid="{00000000-0005-0000-0000-000078CD0000}"/>
    <cellStyle name="Percent 3 2 2 2 2 2" xfId="6080" xr:uid="{00000000-0005-0000-0000-000079CD0000}"/>
    <cellStyle name="Percent 3 2 2 2 2 2 2" xfId="9166" xr:uid="{00000000-0005-0000-0000-00007ACD0000}"/>
    <cellStyle name="Percent 3 2 2 2 2 2 2 2" xfId="15358" xr:uid="{00000000-0005-0000-0000-00007BCD0000}"/>
    <cellStyle name="Percent 3 2 2 2 2 2 2 2 2" xfId="34318" xr:uid="{00000000-0005-0000-0000-00007CCD0000}"/>
    <cellStyle name="Percent 3 2 2 2 2 2 2 2 3" xfId="52782" xr:uid="{00000000-0005-0000-0000-00007DCD0000}"/>
    <cellStyle name="Percent 3 2 2 2 2 2 2 3" xfId="21510" xr:uid="{00000000-0005-0000-0000-00007ECD0000}"/>
    <cellStyle name="Percent 3 2 2 2 2 2 2 3 2" xfId="40470" xr:uid="{00000000-0005-0000-0000-00007FCD0000}"/>
    <cellStyle name="Percent 3 2 2 2 2 2 2 3 3" xfId="58934" xr:uid="{00000000-0005-0000-0000-000080CD0000}"/>
    <cellStyle name="Percent 3 2 2 2 2 2 2 4" xfId="28165" xr:uid="{00000000-0005-0000-0000-000081CD0000}"/>
    <cellStyle name="Percent 3 2 2 2 2 2 2 5" xfId="46629" xr:uid="{00000000-0005-0000-0000-000082CD0000}"/>
    <cellStyle name="Percent 3 2 2 2 2 2 3" xfId="12292" xr:uid="{00000000-0005-0000-0000-000083CD0000}"/>
    <cellStyle name="Percent 3 2 2 2 2 2 3 2" xfId="31252" xr:uid="{00000000-0005-0000-0000-000084CD0000}"/>
    <cellStyle name="Percent 3 2 2 2 2 2 3 3" xfId="49716" xr:uid="{00000000-0005-0000-0000-000085CD0000}"/>
    <cellStyle name="Percent 3 2 2 2 2 2 4" xfId="18444" xr:uid="{00000000-0005-0000-0000-000086CD0000}"/>
    <cellStyle name="Percent 3 2 2 2 2 2 4 2" xfId="37404" xr:uid="{00000000-0005-0000-0000-000087CD0000}"/>
    <cellStyle name="Percent 3 2 2 2 2 2 4 3" xfId="55868" xr:uid="{00000000-0005-0000-0000-000088CD0000}"/>
    <cellStyle name="Percent 3 2 2 2 2 2 5" xfId="25099" xr:uid="{00000000-0005-0000-0000-000089CD0000}"/>
    <cellStyle name="Percent 3 2 2 2 2 2 6" xfId="43563" xr:uid="{00000000-0005-0000-0000-00008ACD0000}"/>
    <cellStyle name="Percent 3 2 2 2 2 3" xfId="7631" xr:uid="{00000000-0005-0000-0000-00008BCD0000}"/>
    <cellStyle name="Percent 3 2 2 2 2 3 2" xfId="13824" xr:uid="{00000000-0005-0000-0000-00008CCD0000}"/>
    <cellStyle name="Percent 3 2 2 2 2 3 2 2" xfId="32784" xr:uid="{00000000-0005-0000-0000-00008DCD0000}"/>
    <cellStyle name="Percent 3 2 2 2 2 3 2 3" xfId="51248" xr:uid="{00000000-0005-0000-0000-00008ECD0000}"/>
    <cellStyle name="Percent 3 2 2 2 2 3 3" xfId="19976" xr:uid="{00000000-0005-0000-0000-00008FCD0000}"/>
    <cellStyle name="Percent 3 2 2 2 2 3 3 2" xfId="38936" xr:uid="{00000000-0005-0000-0000-000090CD0000}"/>
    <cellStyle name="Percent 3 2 2 2 2 3 3 3" xfId="57400" xr:uid="{00000000-0005-0000-0000-000091CD0000}"/>
    <cellStyle name="Percent 3 2 2 2 2 3 4" xfId="26631" xr:uid="{00000000-0005-0000-0000-000092CD0000}"/>
    <cellStyle name="Percent 3 2 2 2 2 3 5" xfId="45095" xr:uid="{00000000-0005-0000-0000-000093CD0000}"/>
    <cellStyle name="Percent 3 2 2 2 2 4" xfId="10758" xr:uid="{00000000-0005-0000-0000-000094CD0000}"/>
    <cellStyle name="Percent 3 2 2 2 2 4 2" xfId="29718" xr:uid="{00000000-0005-0000-0000-000095CD0000}"/>
    <cellStyle name="Percent 3 2 2 2 2 4 3" xfId="48182" xr:uid="{00000000-0005-0000-0000-000096CD0000}"/>
    <cellStyle name="Percent 3 2 2 2 2 5" xfId="16910" xr:uid="{00000000-0005-0000-0000-000097CD0000}"/>
    <cellStyle name="Percent 3 2 2 2 2 5 2" xfId="35870" xr:uid="{00000000-0005-0000-0000-000098CD0000}"/>
    <cellStyle name="Percent 3 2 2 2 2 5 3" xfId="54334" xr:uid="{00000000-0005-0000-0000-000099CD0000}"/>
    <cellStyle name="Percent 3 2 2 2 2 6" xfId="23565" xr:uid="{00000000-0005-0000-0000-00009ACD0000}"/>
    <cellStyle name="Percent 3 2 2 2 2 7" xfId="42029" xr:uid="{00000000-0005-0000-0000-00009BCD0000}"/>
    <cellStyle name="Percent 3 2 2 2 3" xfId="5306" xr:uid="{00000000-0005-0000-0000-00009CCD0000}"/>
    <cellStyle name="Percent 3 2 2 2 3 2" xfId="8397" xr:uid="{00000000-0005-0000-0000-00009DCD0000}"/>
    <cellStyle name="Percent 3 2 2 2 3 2 2" xfId="14589" xr:uid="{00000000-0005-0000-0000-00009ECD0000}"/>
    <cellStyle name="Percent 3 2 2 2 3 2 2 2" xfId="33549" xr:uid="{00000000-0005-0000-0000-00009FCD0000}"/>
    <cellStyle name="Percent 3 2 2 2 3 2 2 3" xfId="52013" xr:uid="{00000000-0005-0000-0000-0000A0CD0000}"/>
    <cellStyle name="Percent 3 2 2 2 3 2 3" xfId="20741" xr:uid="{00000000-0005-0000-0000-0000A1CD0000}"/>
    <cellStyle name="Percent 3 2 2 2 3 2 3 2" xfId="39701" xr:uid="{00000000-0005-0000-0000-0000A2CD0000}"/>
    <cellStyle name="Percent 3 2 2 2 3 2 3 3" xfId="58165" xr:uid="{00000000-0005-0000-0000-0000A3CD0000}"/>
    <cellStyle name="Percent 3 2 2 2 3 2 4" xfId="27396" xr:uid="{00000000-0005-0000-0000-0000A4CD0000}"/>
    <cellStyle name="Percent 3 2 2 2 3 2 5" xfId="45860" xr:uid="{00000000-0005-0000-0000-0000A5CD0000}"/>
    <cellStyle name="Percent 3 2 2 2 3 3" xfId="11523" xr:uid="{00000000-0005-0000-0000-0000A6CD0000}"/>
    <cellStyle name="Percent 3 2 2 2 3 3 2" xfId="30483" xr:uid="{00000000-0005-0000-0000-0000A7CD0000}"/>
    <cellStyle name="Percent 3 2 2 2 3 3 3" xfId="48947" xr:uid="{00000000-0005-0000-0000-0000A8CD0000}"/>
    <cellStyle name="Percent 3 2 2 2 3 4" xfId="17675" xr:uid="{00000000-0005-0000-0000-0000A9CD0000}"/>
    <cellStyle name="Percent 3 2 2 2 3 4 2" xfId="36635" xr:uid="{00000000-0005-0000-0000-0000AACD0000}"/>
    <cellStyle name="Percent 3 2 2 2 3 4 3" xfId="55099" xr:uid="{00000000-0005-0000-0000-0000ABCD0000}"/>
    <cellStyle name="Percent 3 2 2 2 3 5" xfId="24330" xr:uid="{00000000-0005-0000-0000-0000ACCD0000}"/>
    <cellStyle name="Percent 3 2 2 2 3 6" xfId="42794" xr:uid="{00000000-0005-0000-0000-0000ADCD0000}"/>
    <cellStyle name="Percent 3 2 2 2 4" xfId="6862" xr:uid="{00000000-0005-0000-0000-0000AECD0000}"/>
    <cellStyle name="Percent 3 2 2 2 4 2" xfId="13055" xr:uid="{00000000-0005-0000-0000-0000AFCD0000}"/>
    <cellStyle name="Percent 3 2 2 2 4 2 2" xfId="32015" xr:uid="{00000000-0005-0000-0000-0000B0CD0000}"/>
    <cellStyle name="Percent 3 2 2 2 4 2 3" xfId="50479" xr:uid="{00000000-0005-0000-0000-0000B1CD0000}"/>
    <cellStyle name="Percent 3 2 2 2 4 3" xfId="19207" xr:uid="{00000000-0005-0000-0000-0000B2CD0000}"/>
    <cellStyle name="Percent 3 2 2 2 4 3 2" xfId="38167" xr:uid="{00000000-0005-0000-0000-0000B3CD0000}"/>
    <cellStyle name="Percent 3 2 2 2 4 3 3" xfId="56631" xr:uid="{00000000-0005-0000-0000-0000B4CD0000}"/>
    <cellStyle name="Percent 3 2 2 2 4 4" xfId="25862" xr:uid="{00000000-0005-0000-0000-0000B5CD0000}"/>
    <cellStyle name="Percent 3 2 2 2 4 5" xfId="44326" xr:uid="{00000000-0005-0000-0000-0000B6CD0000}"/>
    <cellStyle name="Percent 3 2 2 2 5" xfId="9989" xr:uid="{00000000-0005-0000-0000-0000B7CD0000}"/>
    <cellStyle name="Percent 3 2 2 2 5 2" xfId="28949" xr:uid="{00000000-0005-0000-0000-0000B8CD0000}"/>
    <cellStyle name="Percent 3 2 2 2 5 3" xfId="47413" xr:uid="{00000000-0005-0000-0000-0000B9CD0000}"/>
    <cellStyle name="Percent 3 2 2 2 6" xfId="16141" xr:uid="{00000000-0005-0000-0000-0000BACD0000}"/>
    <cellStyle name="Percent 3 2 2 2 6 2" xfId="35101" xr:uid="{00000000-0005-0000-0000-0000BBCD0000}"/>
    <cellStyle name="Percent 3 2 2 2 6 3" xfId="53565" xr:uid="{00000000-0005-0000-0000-0000BCCD0000}"/>
    <cellStyle name="Percent 3 2 2 2 7" xfId="22796" xr:uid="{00000000-0005-0000-0000-0000BDCD0000}"/>
    <cellStyle name="Percent 3 2 2 2 8" xfId="41260" xr:uid="{00000000-0005-0000-0000-0000BECD0000}"/>
    <cellStyle name="Percent 3 2 2 3" xfId="3457" xr:uid="{00000000-0005-0000-0000-0000BFCD0000}"/>
    <cellStyle name="Percent 3 2 2 3 2" xfId="4458" xr:uid="{00000000-0005-0000-0000-0000C0CD0000}"/>
    <cellStyle name="Percent 3 2 2 3 2 2" xfId="6081" xr:uid="{00000000-0005-0000-0000-0000C1CD0000}"/>
    <cellStyle name="Percent 3 2 2 3 2 2 2" xfId="9167" xr:uid="{00000000-0005-0000-0000-0000C2CD0000}"/>
    <cellStyle name="Percent 3 2 2 3 2 2 2 2" xfId="15359" xr:uid="{00000000-0005-0000-0000-0000C3CD0000}"/>
    <cellStyle name="Percent 3 2 2 3 2 2 2 2 2" xfId="34319" xr:uid="{00000000-0005-0000-0000-0000C4CD0000}"/>
    <cellStyle name="Percent 3 2 2 3 2 2 2 2 3" xfId="52783" xr:uid="{00000000-0005-0000-0000-0000C5CD0000}"/>
    <cellStyle name="Percent 3 2 2 3 2 2 2 3" xfId="21511" xr:uid="{00000000-0005-0000-0000-0000C6CD0000}"/>
    <cellStyle name="Percent 3 2 2 3 2 2 2 3 2" xfId="40471" xr:uid="{00000000-0005-0000-0000-0000C7CD0000}"/>
    <cellStyle name="Percent 3 2 2 3 2 2 2 3 3" xfId="58935" xr:uid="{00000000-0005-0000-0000-0000C8CD0000}"/>
    <cellStyle name="Percent 3 2 2 3 2 2 2 4" xfId="28166" xr:uid="{00000000-0005-0000-0000-0000C9CD0000}"/>
    <cellStyle name="Percent 3 2 2 3 2 2 2 5" xfId="46630" xr:uid="{00000000-0005-0000-0000-0000CACD0000}"/>
    <cellStyle name="Percent 3 2 2 3 2 2 3" xfId="12293" xr:uid="{00000000-0005-0000-0000-0000CBCD0000}"/>
    <cellStyle name="Percent 3 2 2 3 2 2 3 2" xfId="31253" xr:uid="{00000000-0005-0000-0000-0000CCCD0000}"/>
    <cellStyle name="Percent 3 2 2 3 2 2 3 3" xfId="49717" xr:uid="{00000000-0005-0000-0000-0000CDCD0000}"/>
    <cellStyle name="Percent 3 2 2 3 2 2 4" xfId="18445" xr:uid="{00000000-0005-0000-0000-0000CECD0000}"/>
    <cellStyle name="Percent 3 2 2 3 2 2 4 2" xfId="37405" xr:uid="{00000000-0005-0000-0000-0000CFCD0000}"/>
    <cellStyle name="Percent 3 2 2 3 2 2 4 3" xfId="55869" xr:uid="{00000000-0005-0000-0000-0000D0CD0000}"/>
    <cellStyle name="Percent 3 2 2 3 2 2 5" xfId="25100" xr:uid="{00000000-0005-0000-0000-0000D1CD0000}"/>
    <cellStyle name="Percent 3 2 2 3 2 2 6" xfId="43564" xr:uid="{00000000-0005-0000-0000-0000D2CD0000}"/>
    <cellStyle name="Percent 3 2 2 3 2 3" xfId="7632" xr:uid="{00000000-0005-0000-0000-0000D3CD0000}"/>
    <cellStyle name="Percent 3 2 2 3 2 3 2" xfId="13825" xr:uid="{00000000-0005-0000-0000-0000D4CD0000}"/>
    <cellStyle name="Percent 3 2 2 3 2 3 2 2" xfId="32785" xr:uid="{00000000-0005-0000-0000-0000D5CD0000}"/>
    <cellStyle name="Percent 3 2 2 3 2 3 2 3" xfId="51249" xr:uid="{00000000-0005-0000-0000-0000D6CD0000}"/>
    <cellStyle name="Percent 3 2 2 3 2 3 3" xfId="19977" xr:uid="{00000000-0005-0000-0000-0000D7CD0000}"/>
    <cellStyle name="Percent 3 2 2 3 2 3 3 2" xfId="38937" xr:uid="{00000000-0005-0000-0000-0000D8CD0000}"/>
    <cellStyle name="Percent 3 2 2 3 2 3 3 3" xfId="57401" xr:uid="{00000000-0005-0000-0000-0000D9CD0000}"/>
    <cellStyle name="Percent 3 2 2 3 2 3 4" xfId="26632" xr:uid="{00000000-0005-0000-0000-0000DACD0000}"/>
    <cellStyle name="Percent 3 2 2 3 2 3 5" xfId="45096" xr:uid="{00000000-0005-0000-0000-0000DBCD0000}"/>
    <cellStyle name="Percent 3 2 2 3 2 4" xfId="10759" xr:uid="{00000000-0005-0000-0000-0000DCCD0000}"/>
    <cellStyle name="Percent 3 2 2 3 2 4 2" xfId="29719" xr:uid="{00000000-0005-0000-0000-0000DDCD0000}"/>
    <cellStyle name="Percent 3 2 2 3 2 4 3" xfId="48183" xr:uid="{00000000-0005-0000-0000-0000DECD0000}"/>
    <cellStyle name="Percent 3 2 2 3 2 5" xfId="16911" xr:uid="{00000000-0005-0000-0000-0000DFCD0000}"/>
    <cellStyle name="Percent 3 2 2 3 2 5 2" xfId="35871" xr:uid="{00000000-0005-0000-0000-0000E0CD0000}"/>
    <cellStyle name="Percent 3 2 2 3 2 5 3" xfId="54335" xr:uid="{00000000-0005-0000-0000-0000E1CD0000}"/>
    <cellStyle name="Percent 3 2 2 3 2 6" xfId="23566" xr:uid="{00000000-0005-0000-0000-0000E2CD0000}"/>
    <cellStyle name="Percent 3 2 2 3 2 7" xfId="42030" xr:uid="{00000000-0005-0000-0000-0000E3CD0000}"/>
    <cellStyle name="Percent 3 2 2 3 3" xfId="5307" xr:uid="{00000000-0005-0000-0000-0000E4CD0000}"/>
    <cellStyle name="Percent 3 2 2 3 3 2" xfId="8398" xr:uid="{00000000-0005-0000-0000-0000E5CD0000}"/>
    <cellStyle name="Percent 3 2 2 3 3 2 2" xfId="14590" xr:uid="{00000000-0005-0000-0000-0000E6CD0000}"/>
    <cellStyle name="Percent 3 2 2 3 3 2 2 2" xfId="33550" xr:uid="{00000000-0005-0000-0000-0000E7CD0000}"/>
    <cellStyle name="Percent 3 2 2 3 3 2 2 3" xfId="52014" xr:uid="{00000000-0005-0000-0000-0000E8CD0000}"/>
    <cellStyle name="Percent 3 2 2 3 3 2 3" xfId="20742" xr:uid="{00000000-0005-0000-0000-0000E9CD0000}"/>
    <cellStyle name="Percent 3 2 2 3 3 2 3 2" xfId="39702" xr:uid="{00000000-0005-0000-0000-0000EACD0000}"/>
    <cellStyle name="Percent 3 2 2 3 3 2 3 3" xfId="58166" xr:uid="{00000000-0005-0000-0000-0000EBCD0000}"/>
    <cellStyle name="Percent 3 2 2 3 3 2 4" xfId="27397" xr:uid="{00000000-0005-0000-0000-0000ECCD0000}"/>
    <cellStyle name="Percent 3 2 2 3 3 2 5" xfId="45861" xr:uid="{00000000-0005-0000-0000-0000EDCD0000}"/>
    <cellStyle name="Percent 3 2 2 3 3 3" xfId="11524" xr:uid="{00000000-0005-0000-0000-0000EECD0000}"/>
    <cellStyle name="Percent 3 2 2 3 3 3 2" xfId="30484" xr:uid="{00000000-0005-0000-0000-0000EFCD0000}"/>
    <cellStyle name="Percent 3 2 2 3 3 3 3" xfId="48948" xr:uid="{00000000-0005-0000-0000-0000F0CD0000}"/>
    <cellStyle name="Percent 3 2 2 3 3 4" xfId="17676" xr:uid="{00000000-0005-0000-0000-0000F1CD0000}"/>
    <cellStyle name="Percent 3 2 2 3 3 4 2" xfId="36636" xr:uid="{00000000-0005-0000-0000-0000F2CD0000}"/>
    <cellStyle name="Percent 3 2 2 3 3 4 3" xfId="55100" xr:uid="{00000000-0005-0000-0000-0000F3CD0000}"/>
    <cellStyle name="Percent 3 2 2 3 3 5" xfId="24331" xr:uid="{00000000-0005-0000-0000-0000F4CD0000}"/>
    <cellStyle name="Percent 3 2 2 3 3 6" xfId="42795" xr:uid="{00000000-0005-0000-0000-0000F5CD0000}"/>
    <cellStyle name="Percent 3 2 2 3 4" xfId="6863" xr:uid="{00000000-0005-0000-0000-0000F6CD0000}"/>
    <cellStyle name="Percent 3 2 2 3 4 2" xfId="13056" xr:uid="{00000000-0005-0000-0000-0000F7CD0000}"/>
    <cellStyle name="Percent 3 2 2 3 4 2 2" xfId="32016" xr:uid="{00000000-0005-0000-0000-0000F8CD0000}"/>
    <cellStyle name="Percent 3 2 2 3 4 2 3" xfId="50480" xr:uid="{00000000-0005-0000-0000-0000F9CD0000}"/>
    <cellStyle name="Percent 3 2 2 3 4 3" xfId="19208" xr:uid="{00000000-0005-0000-0000-0000FACD0000}"/>
    <cellStyle name="Percent 3 2 2 3 4 3 2" xfId="38168" xr:uid="{00000000-0005-0000-0000-0000FBCD0000}"/>
    <cellStyle name="Percent 3 2 2 3 4 3 3" xfId="56632" xr:uid="{00000000-0005-0000-0000-0000FCCD0000}"/>
    <cellStyle name="Percent 3 2 2 3 4 4" xfId="25863" xr:uid="{00000000-0005-0000-0000-0000FDCD0000}"/>
    <cellStyle name="Percent 3 2 2 3 4 5" xfId="44327" xr:uid="{00000000-0005-0000-0000-0000FECD0000}"/>
    <cellStyle name="Percent 3 2 2 3 5" xfId="9990" xr:uid="{00000000-0005-0000-0000-0000FFCD0000}"/>
    <cellStyle name="Percent 3 2 2 3 5 2" xfId="28950" xr:uid="{00000000-0005-0000-0000-000000CE0000}"/>
    <cellStyle name="Percent 3 2 2 3 5 3" xfId="47414" xr:uid="{00000000-0005-0000-0000-000001CE0000}"/>
    <cellStyle name="Percent 3 2 2 3 6" xfId="16142" xr:uid="{00000000-0005-0000-0000-000002CE0000}"/>
    <cellStyle name="Percent 3 2 2 3 6 2" xfId="35102" xr:uid="{00000000-0005-0000-0000-000003CE0000}"/>
    <cellStyle name="Percent 3 2 2 3 6 3" xfId="53566" xr:uid="{00000000-0005-0000-0000-000004CE0000}"/>
    <cellStyle name="Percent 3 2 2 3 7" xfId="22797" xr:uid="{00000000-0005-0000-0000-000005CE0000}"/>
    <cellStyle name="Percent 3 2 2 3 8" xfId="41261" xr:uid="{00000000-0005-0000-0000-000006CE0000}"/>
    <cellStyle name="Percent 3 2 2 4" xfId="3458" xr:uid="{00000000-0005-0000-0000-000007CE0000}"/>
    <cellStyle name="Percent 3 2 2 4 2" xfId="4459" xr:uid="{00000000-0005-0000-0000-000008CE0000}"/>
    <cellStyle name="Percent 3 2 2 4 2 2" xfId="6082" xr:uid="{00000000-0005-0000-0000-000009CE0000}"/>
    <cellStyle name="Percent 3 2 2 4 2 2 2" xfId="9168" xr:uid="{00000000-0005-0000-0000-00000ACE0000}"/>
    <cellStyle name="Percent 3 2 2 4 2 2 2 2" xfId="15360" xr:uid="{00000000-0005-0000-0000-00000BCE0000}"/>
    <cellStyle name="Percent 3 2 2 4 2 2 2 2 2" xfId="34320" xr:uid="{00000000-0005-0000-0000-00000CCE0000}"/>
    <cellStyle name="Percent 3 2 2 4 2 2 2 2 3" xfId="52784" xr:uid="{00000000-0005-0000-0000-00000DCE0000}"/>
    <cellStyle name="Percent 3 2 2 4 2 2 2 3" xfId="21512" xr:uid="{00000000-0005-0000-0000-00000ECE0000}"/>
    <cellStyle name="Percent 3 2 2 4 2 2 2 3 2" xfId="40472" xr:uid="{00000000-0005-0000-0000-00000FCE0000}"/>
    <cellStyle name="Percent 3 2 2 4 2 2 2 3 3" xfId="58936" xr:uid="{00000000-0005-0000-0000-000010CE0000}"/>
    <cellStyle name="Percent 3 2 2 4 2 2 2 4" xfId="28167" xr:uid="{00000000-0005-0000-0000-000011CE0000}"/>
    <cellStyle name="Percent 3 2 2 4 2 2 2 5" xfId="46631" xr:uid="{00000000-0005-0000-0000-000012CE0000}"/>
    <cellStyle name="Percent 3 2 2 4 2 2 3" xfId="12294" xr:uid="{00000000-0005-0000-0000-000013CE0000}"/>
    <cellStyle name="Percent 3 2 2 4 2 2 3 2" xfId="31254" xr:uid="{00000000-0005-0000-0000-000014CE0000}"/>
    <cellStyle name="Percent 3 2 2 4 2 2 3 3" xfId="49718" xr:uid="{00000000-0005-0000-0000-000015CE0000}"/>
    <cellStyle name="Percent 3 2 2 4 2 2 4" xfId="18446" xr:uid="{00000000-0005-0000-0000-000016CE0000}"/>
    <cellStyle name="Percent 3 2 2 4 2 2 4 2" xfId="37406" xr:uid="{00000000-0005-0000-0000-000017CE0000}"/>
    <cellStyle name="Percent 3 2 2 4 2 2 4 3" xfId="55870" xr:uid="{00000000-0005-0000-0000-000018CE0000}"/>
    <cellStyle name="Percent 3 2 2 4 2 2 5" xfId="25101" xr:uid="{00000000-0005-0000-0000-000019CE0000}"/>
    <cellStyle name="Percent 3 2 2 4 2 2 6" xfId="43565" xr:uid="{00000000-0005-0000-0000-00001ACE0000}"/>
    <cellStyle name="Percent 3 2 2 4 2 3" xfId="7633" xr:uid="{00000000-0005-0000-0000-00001BCE0000}"/>
    <cellStyle name="Percent 3 2 2 4 2 3 2" xfId="13826" xr:uid="{00000000-0005-0000-0000-00001CCE0000}"/>
    <cellStyle name="Percent 3 2 2 4 2 3 2 2" xfId="32786" xr:uid="{00000000-0005-0000-0000-00001DCE0000}"/>
    <cellStyle name="Percent 3 2 2 4 2 3 2 3" xfId="51250" xr:uid="{00000000-0005-0000-0000-00001ECE0000}"/>
    <cellStyle name="Percent 3 2 2 4 2 3 3" xfId="19978" xr:uid="{00000000-0005-0000-0000-00001FCE0000}"/>
    <cellStyle name="Percent 3 2 2 4 2 3 3 2" xfId="38938" xr:uid="{00000000-0005-0000-0000-000020CE0000}"/>
    <cellStyle name="Percent 3 2 2 4 2 3 3 3" xfId="57402" xr:uid="{00000000-0005-0000-0000-000021CE0000}"/>
    <cellStyle name="Percent 3 2 2 4 2 3 4" xfId="26633" xr:uid="{00000000-0005-0000-0000-000022CE0000}"/>
    <cellStyle name="Percent 3 2 2 4 2 3 5" xfId="45097" xr:uid="{00000000-0005-0000-0000-000023CE0000}"/>
    <cellStyle name="Percent 3 2 2 4 2 4" xfId="10760" xr:uid="{00000000-0005-0000-0000-000024CE0000}"/>
    <cellStyle name="Percent 3 2 2 4 2 4 2" xfId="29720" xr:uid="{00000000-0005-0000-0000-000025CE0000}"/>
    <cellStyle name="Percent 3 2 2 4 2 4 3" xfId="48184" xr:uid="{00000000-0005-0000-0000-000026CE0000}"/>
    <cellStyle name="Percent 3 2 2 4 2 5" xfId="16912" xr:uid="{00000000-0005-0000-0000-000027CE0000}"/>
    <cellStyle name="Percent 3 2 2 4 2 5 2" xfId="35872" xr:uid="{00000000-0005-0000-0000-000028CE0000}"/>
    <cellStyle name="Percent 3 2 2 4 2 5 3" xfId="54336" xr:uid="{00000000-0005-0000-0000-000029CE0000}"/>
    <cellStyle name="Percent 3 2 2 4 2 6" xfId="23567" xr:uid="{00000000-0005-0000-0000-00002ACE0000}"/>
    <cellStyle name="Percent 3 2 2 4 2 7" xfId="42031" xr:uid="{00000000-0005-0000-0000-00002BCE0000}"/>
    <cellStyle name="Percent 3 2 2 4 3" xfId="5308" xr:uid="{00000000-0005-0000-0000-00002CCE0000}"/>
    <cellStyle name="Percent 3 2 2 4 3 2" xfId="8399" xr:uid="{00000000-0005-0000-0000-00002DCE0000}"/>
    <cellStyle name="Percent 3 2 2 4 3 2 2" xfId="14591" xr:uid="{00000000-0005-0000-0000-00002ECE0000}"/>
    <cellStyle name="Percent 3 2 2 4 3 2 2 2" xfId="33551" xr:uid="{00000000-0005-0000-0000-00002FCE0000}"/>
    <cellStyle name="Percent 3 2 2 4 3 2 2 3" xfId="52015" xr:uid="{00000000-0005-0000-0000-000030CE0000}"/>
    <cellStyle name="Percent 3 2 2 4 3 2 3" xfId="20743" xr:uid="{00000000-0005-0000-0000-000031CE0000}"/>
    <cellStyle name="Percent 3 2 2 4 3 2 3 2" xfId="39703" xr:uid="{00000000-0005-0000-0000-000032CE0000}"/>
    <cellStyle name="Percent 3 2 2 4 3 2 3 3" xfId="58167" xr:uid="{00000000-0005-0000-0000-000033CE0000}"/>
    <cellStyle name="Percent 3 2 2 4 3 2 4" xfId="27398" xr:uid="{00000000-0005-0000-0000-000034CE0000}"/>
    <cellStyle name="Percent 3 2 2 4 3 2 5" xfId="45862" xr:uid="{00000000-0005-0000-0000-000035CE0000}"/>
    <cellStyle name="Percent 3 2 2 4 3 3" xfId="11525" xr:uid="{00000000-0005-0000-0000-000036CE0000}"/>
    <cellStyle name="Percent 3 2 2 4 3 3 2" xfId="30485" xr:uid="{00000000-0005-0000-0000-000037CE0000}"/>
    <cellStyle name="Percent 3 2 2 4 3 3 3" xfId="48949" xr:uid="{00000000-0005-0000-0000-000038CE0000}"/>
    <cellStyle name="Percent 3 2 2 4 3 4" xfId="17677" xr:uid="{00000000-0005-0000-0000-000039CE0000}"/>
    <cellStyle name="Percent 3 2 2 4 3 4 2" xfId="36637" xr:uid="{00000000-0005-0000-0000-00003ACE0000}"/>
    <cellStyle name="Percent 3 2 2 4 3 4 3" xfId="55101" xr:uid="{00000000-0005-0000-0000-00003BCE0000}"/>
    <cellStyle name="Percent 3 2 2 4 3 5" xfId="24332" xr:uid="{00000000-0005-0000-0000-00003CCE0000}"/>
    <cellStyle name="Percent 3 2 2 4 3 6" xfId="42796" xr:uid="{00000000-0005-0000-0000-00003DCE0000}"/>
    <cellStyle name="Percent 3 2 2 4 4" xfId="6864" xr:uid="{00000000-0005-0000-0000-00003ECE0000}"/>
    <cellStyle name="Percent 3 2 2 4 4 2" xfId="13057" xr:uid="{00000000-0005-0000-0000-00003FCE0000}"/>
    <cellStyle name="Percent 3 2 2 4 4 2 2" xfId="32017" xr:uid="{00000000-0005-0000-0000-000040CE0000}"/>
    <cellStyle name="Percent 3 2 2 4 4 2 3" xfId="50481" xr:uid="{00000000-0005-0000-0000-000041CE0000}"/>
    <cellStyle name="Percent 3 2 2 4 4 3" xfId="19209" xr:uid="{00000000-0005-0000-0000-000042CE0000}"/>
    <cellStyle name="Percent 3 2 2 4 4 3 2" xfId="38169" xr:uid="{00000000-0005-0000-0000-000043CE0000}"/>
    <cellStyle name="Percent 3 2 2 4 4 3 3" xfId="56633" xr:uid="{00000000-0005-0000-0000-000044CE0000}"/>
    <cellStyle name="Percent 3 2 2 4 4 4" xfId="25864" xr:uid="{00000000-0005-0000-0000-000045CE0000}"/>
    <cellStyle name="Percent 3 2 2 4 4 5" xfId="44328" xr:uid="{00000000-0005-0000-0000-000046CE0000}"/>
    <cellStyle name="Percent 3 2 2 4 5" xfId="9991" xr:uid="{00000000-0005-0000-0000-000047CE0000}"/>
    <cellStyle name="Percent 3 2 2 4 5 2" xfId="28951" xr:uid="{00000000-0005-0000-0000-000048CE0000}"/>
    <cellStyle name="Percent 3 2 2 4 5 3" xfId="47415" xr:uid="{00000000-0005-0000-0000-000049CE0000}"/>
    <cellStyle name="Percent 3 2 2 4 6" xfId="16143" xr:uid="{00000000-0005-0000-0000-00004ACE0000}"/>
    <cellStyle name="Percent 3 2 2 4 6 2" xfId="35103" xr:uid="{00000000-0005-0000-0000-00004BCE0000}"/>
    <cellStyle name="Percent 3 2 2 4 6 3" xfId="53567" xr:uid="{00000000-0005-0000-0000-00004CCE0000}"/>
    <cellStyle name="Percent 3 2 2 4 7" xfId="22798" xr:uid="{00000000-0005-0000-0000-00004DCE0000}"/>
    <cellStyle name="Percent 3 2 2 4 8" xfId="41262" xr:uid="{00000000-0005-0000-0000-00004ECE0000}"/>
    <cellStyle name="Percent 3 2 2 5" xfId="3459" xr:uid="{00000000-0005-0000-0000-00004FCE0000}"/>
    <cellStyle name="Percent 3 2 2 5 2" xfId="4460" xr:uid="{00000000-0005-0000-0000-000050CE0000}"/>
    <cellStyle name="Percent 3 2 2 5 2 2" xfId="6083" xr:uid="{00000000-0005-0000-0000-000051CE0000}"/>
    <cellStyle name="Percent 3 2 2 5 2 2 2" xfId="9169" xr:uid="{00000000-0005-0000-0000-000052CE0000}"/>
    <cellStyle name="Percent 3 2 2 5 2 2 2 2" xfId="15361" xr:uid="{00000000-0005-0000-0000-000053CE0000}"/>
    <cellStyle name="Percent 3 2 2 5 2 2 2 2 2" xfId="34321" xr:uid="{00000000-0005-0000-0000-000054CE0000}"/>
    <cellStyle name="Percent 3 2 2 5 2 2 2 2 3" xfId="52785" xr:uid="{00000000-0005-0000-0000-000055CE0000}"/>
    <cellStyle name="Percent 3 2 2 5 2 2 2 3" xfId="21513" xr:uid="{00000000-0005-0000-0000-000056CE0000}"/>
    <cellStyle name="Percent 3 2 2 5 2 2 2 3 2" xfId="40473" xr:uid="{00000000-0005-0000-0000-000057CE0000}"/>
    <cellStyle name="Percent 3 2 2 5 2 2 2 3 3" xfId="58937" xr:uid="{00000000-0005-0000-0000-000058CE0000}"/>
    <cellStyle name="Percent 3 2 2 5 2 2 2 4" xfId="28168" xr:uid="{00000000-0005-0000-0000-000059CE0000}"/>
    <cellStyle name="Percent 3 2 2 5 2 2 2 5" xfId="46632" xr:uid="{00000000-0005-0000-0000-00005ACE0000}"/>
    <cellStyle name="Percent 3 2 2 5 2 2 3" xfId="12295" xr:uid="{00000000-0005-0000-0000-00005BCE0000}"/>
    <cellStyle name="Percent 3 2 2 5 2 2 3 2" xfId="31255" xr:uid="{00000000-0005-0000-0000-00005CCE0000}"/>
    <cellStyle name="Percent 3 2 2 5 2 2 3 3" xfId="49719" xr:uid="{00000000-0005-0000-0000-00005DCE0000}"/>
    <cellStyle name="Percent 3 2 2 5 2 2 4" xfId="18447" xr:uid="{00000000-0005-0000-0000-00005ECE0000}"/>
    <cellStyle name="Percent 3 2 2 5 2 2 4 2" xfId="37407" xr:uid="{00000000-0005-0000-0000-00005FCE0000}"/>
    <cellStyle name="Percent 3 2 2 5 2 2 4 3" xfId="55871" xr:uid="{00000000-0005-0000-0000-000060CE0000}"/>
    <cellStyle name="Percent 3 2 2 5 2 2 5" xfId="25102" xr:uid="{00000000-0005-0000-0000-000061CE0000}"/>
    <cellStyle name="Percent 3 2 2 5 2 2 6" xfId="43566" xr:uid="{00000000-0005-0000-0000-000062CE0000}"/>
    <cellStyle name="Percent 3 2 2 5 2 3" xfId="7634" xr:uid="{00000000-0005-0000-0000-000063CE0000}"/>
    <cellStyle name="Percent 3 2 2 5 2 3 2" xfId="13827" xr:uid="{00000000-0005-0000-0000-000064CE0000}"/>
    <cellStyle name="Percent 3 2 2 5 2 3 2 2" xfId="32787" xr:uid="{00000000-0005-0000-0000-000065CE0000}"/>
    <cellStyle name="Percent 3 2 2 5 2 3 2 3" xfId="51251" xr:uid="{00000000-0005-0000-0000-000066CE0000}"/>
    <cellStyle name="Percent 3 2 2 5 2 3 3" xfId="19979" xr:uid="{00000000-0005-0000-0000-000067CE0000}"/>
    <cellStyle name="Percent 3 2 2 5 2 3 3 2" xfId="38939" xr:uid="{00000000-0005-0000-0000-000068CE0000}"/>
    <cellStyle name="Percent 3 2 2 5 2 3 3 3" xfId="57403" xr:uid="{00000000-0005-0000-0000-000069CE0000}"/>
    <cellStyle name="Percent 3 2 2 5 2 3 4" xfId="26634" xr:uid="{00000000-0005-0000-0000-00006ACE0000}"/>
    <cellStyle name="Percent 3 2 2 5 2 3 5" xfId="45098" xr:uid="{00000000-0005-0000-0000-00006BCE0000}"/>
    <cellStyle name="Percent 3 2 2 5 2 4" xfId="10761" xr:uid="{00000000-0005-0000-0000-00006CCE0000}"/>
    <cellStyle name="Percent 3 2 2 5 2 4 2" xfId="29721" xr:uid="{00000000-0005-0000-0000-00006DCE0000}"/>
    <cellStyle name="Percent 3 2 2 5 2 4 3" xfId="48185" xr:uid="{00000000-0005-0000-0000-00006ECE0000}"/>
    <cellStyle name="Percent 3 2 2 5 2 5" xfId="16913" xr:uid="{00000000-0005-0000-0000-00006FCE0000}"/>
    <cellStyle name="Percent 3 2 2 5 2 5 2" xfId="35873" xr:uid="{00000000-0005-0000-0000-000070CE0000}"/>
    <cellStyle name="Percent 3 2 2 5 2 5 3" xfId="54337" xr:uid="{00000000-0005-0000-0000-000071CE0000}"/>
    <cellStyle name="Percent 3 2 2 5 2 6" xfId="23568" xr:uid="{00000000-0005-0000-0000-000072CE0000}"/>
    <cellStyle name="Percent 3 2 2 5 2 7" xfId="42032" xr:uid="{00000000-0005-0000-0000-000073CE0000}"/>
    <cellStyle name="Percent 3 2 2 5 3" xfId="5309" xr:uid="{00000000-0005-0000-0000-000074CE0000}"/>
    <cellStyle name="Percent 3 2 2 5 3 2" xfId="8400" xr:uid="{00000000-0005-0000-0000-000075CE0000}"/>
    <cellStyle name="Percent 3 2 2 5 3 2 2" xfId="14592" xr:uid="{00000000-0005-0000-0000-000076CE0000}"/>
    <cellStyle name="Percent 3 2 2 5 3 2 2 2" xfId="33552" xr:uid="{00000000-0005-0000-0000-000077CE0000}"/>
    <cellStyle name="Percent 3 2 2 5 3 2 2 3" xfId="52016" xr:uid="{00000000-0005-0000-0000-000078CE0000}"/>
    <cellStyle name="Percent 3 2 2 5 3 2 3" xfId="20744" xr:uid="{00000000-0005-0000-0000-000079CE0000}"/>
    <cellStyle name="Percent 3 2 2 5 3 2 3 2" xfId="39704" xr:uid="{00000000-0005-0000-0000-00007ACE0000}"/>
    <cellStyle name="Percent 3 2 2 5 3 2 3 3" xfId="58168" xr:uid="{00000000-0005-0000-0000-00007BCE0000}"/>
    <cellStyle name="Percent 3 2 2 5 3 2 4" xfId="27399" xr:uid="{00000000-0005-0000-0000-00007CCE0000}"/>
    <cellStyle name="Percent 3 2 2 5 3 2 5" xfId="45863" xr:uid="{00000000-0005-0000-0000-00007DCE0000}"/>
    <cellStyle name="Percent 3 2 2 5 3 3" xfId="11526" xr:uid="{00000000-0005-0000-0000-00007ECE0000}"/>
    <cellStyle name="Percent 3 2 2 5 3 3 2" xfId="30486" xr:uid="{00000000-0005-0000-0000-00007FCE0000}"/>
    <cellStyle name="Percent 3 2 2 5 3 3 3" xfId="48950" xr:uid="{00000000-0005-0000-0000-000080CE0000}"/>
    <cellStyle name="Percent 3 2 2 5 3 4" xfId="17678" xr:uid="{00000000-0005-0000-0000-000081CE0000}"/>
    <cellStyle name="Percent 3 2 2 5 3 4 2" xfId="36638" xr:uid="{00000000-0005-0000-0000-000082CE0000}"/>
    <cellStyle name="Percent 3 2 2 5 3 4 3" xfId="55102" xr:uid="{00000000-0005-0000-0000-000083CE0000}"/>
    <cellStyle name="Percent 3 2 2 5 3 5" xfId="24333" xr:uid="{00000000-0005-0000-0000-000084CE0000}"/>
    <cellStyle name="Percent 3 2 2 5 3 6" xfId="42797" xr:uid="{00000000-0005-0000-0000-000085CE0000}"/>
    <cellStyle name="Percent 3 2 2 5 4" xfId="6865" xr:uid="{00000000-0005-0000-0000-000086CE0000}"/>
    <cellStyle name="Percent 3 2 2 5 4 2" xfId="13058" xr:uid="{00000000-0005-0000-0000-000087CE0000}"/>
    <cellStyle name="Percent 3 2 2 5 4 2 2" xfId="32018" xr:uid="{00000000-0005-0000-0000-000088CE0000}"/>
    <cellStyle name="Percent 3 2 2 5 4 2 3" xfId="50482" xr:uid="{00000000-0005-0000-0000-000089CE0000}"/>
    <cellStyle name="Percent 3 2 2 5 4 3" xfId="19210" xr:uid="{00000000-0005-0000-0000-00008ACE0000}"/>
    <cellStyle name="Percent 3 2 2 5 4 3 2" xfId="38170" xr:uid="{00000000-0005-0000-0000-00008BCE0000}"/>
    <cellStyle name="Percent 3 2 2 5 4 3 3" xfId="56634" xr:uid="{00000000-0005-0000-0000-00008CCE0000}"/>
    <cellStyle name="Percent 3 2 2 5 4 4" xfId="25865" xr:uid="{00000000-0005-0000-0000-00008DCE0000}"/>
    <cellStyle name="Percent 3 2 2 5 4 5" xfId="44329" xr:uid="{00000000-0005-0000-0000-00008ECE0000}"/>
    <cellStyle name="Percent 3 2 2 5 5" xfId="9992" xr:uid="{00000000-0005-0000-0000-00008FCE0000}"/>
    <cellStyle name="Percent 3 2 2 5 5 2" xfId="28952" xr:uid="{00000000-0005-0000-0000-000090CE0000}"/>
    <cellStyle name="Percent 3 2 2 5 5 3" xfId="47416" xr:uid="{00000000-0005-0000-0000-000091CE0000}"/>
    <cellStyle name="Percent 3 2 2 5 6" xfId="16144" xr:uid="{00000000-0005-0000-0000-000092CE0000}"/>
    <cellStyle name="Percent 3 2 2 5 6 2" xfId="35104" xr:uid="{00000000-0005-0000-0000-000093CE0000}"/>
    <cellStyle name="Percent 3 2 2 5 6 3" xfId="53568" xr:uid="{00000000-0005-0000-0000-000094CE0000}"/>
    <cellStyle name="Percent 3 2 2 5 7" xfId="22799" xr:uid="{00000000-0005-0000-0000-000095CE0000}"/>
    <cellStyle name="Percent 3 2 2 5 8" xfId="41263" xr:uid="{00000000-0005-0000-0000-000096CE0000}"/>
    <cellStyle name="Percent 3 2 20" xfId="3460" xr:uid="{00000000-0005-0000-0000-000097CE0000}"/>
    <cellStyle name="Percent 3 2 20 2" xfId="4461" xr:uid="{00000000-0005-0000-0000-000098CE0000}"/>
    <cellStyle name="Percent 3 2 20 2 2" xfId="6084" xr:uid="{00000000-0005-0000-0000-000099CE0000}"/>
    <cellStyle name="Percent 3 2 20 2 2 2" xfId="9170" xr:uid="{00000000-0005-0000-0000-00009ACE0000}"/>
    <cellStyle name="Percent 3 2 20 2 2 2 2" xfId="15362" xr:uid="{00000000-0005-0000-0000-00009BCE0000}"/>
    <cellStyle name="Percent 3 2 20 2 2 2 2 2" xfId="34322" xr:uid="{00000000-0005-0000-0000-00009CCE0000}"/>
    <cellStyle name="Percent 3 2 20 2 2 2 2 3" xfId="52786" xr:uid="{00000000-0005-0000-0000-00009DCE0000}"/>
    <cellStyle name="Percent 3 2 20 2 2 2 3" xfId="21514" xr:uid="{00000000-0005-0000-0000-00009ECE0000}"/>
    <cellStyle name="Percent 3 2 20 2 2 2 3 2" xfId="40474" xr:uid="{00000000-0005-0000-0000-00009FCE0000}"/>
    <cellStyle name="Percent 3 2 20 2 2 2 3 3" xfId="58938" xr:uid="{00000000-0005-0000-0000-0000A0CE0000}"/>
    <cellStyle name="Percent 3 2 20 2 2 2 4" xfId="28169" xr:uid="{00000000-0005-0000-0000-0000A1CE0000}"/>
    <cellStyle name="Percent 3 2 20 2 2 2 5" xfId="46633" xr:uid="{00000000-0005-0000-0000-0000A2CE0000}"/>
    <cellStyle name="Percent 3 2 20 2 2 3" xfId="12296" xr:uid="{00000000-0005-0000-0000-0000A3CE0000}"/>
    <cellStyle name="Percent 3 2 20 2 2 3 2" xfId="31256" xr:uid="{00000000-0005-0000-0000-0000A4CE0000}"/>
    <cellStyle name="Percent 3 2 20 2 2 3 3" xfId="49720" xr:uid="{00000000-0005-0000-0000-0000A5CE0000}"/>
    <cellStyle name="Percent 3 2 20 2 2 4" xfId="18448" xr:uid="{00000000-0005-0000-0000-0000A6CE0000}"/>
    <cellStyle name="Percent 3 2 20 2 2 4 2" xfId="37408" xr:uid="{00000000-0005-0000-0000-0000A7CE0000}"/>
    <cellStyle name="Percent 3 2 20 2 2 4 3" xfId="55872" xr:uid="{00000000-0005-0000-0000-0000A8CE0000}"/>
    <cellStyle name="Percent 3 2 20 2 2 5" xfId="25103" xr:uid="{00000000-0005-0000-0000-0000A9CE0000}"/>
    <cellStyle name="Percent 3 2 20 2 2 6" xfId="43567" xr:uid="{00000000-0005-0000-0000-0000AACE0000}"/>
    <cellStyle name="Percent 3 2 20 2 3" xfId="7635" xr:uid="{00000000-0005-0000-0000-0000ABCE0000}"/>
    <cellStyle name="Percent 3 2 20 2 3 2" xfId="13828" xr:uid="{00000000-0005-0000-0000-0000ACCE0000}"/>
    <cellStyle name="Percent 3 2 20 2 3 2 2" xfId="32788" xr:uid="{00000000-0005-0000-0000-0000ADCE0000}"/>
    <cellStyle name="Percent 3 2 20 2 3 2 3" xfId="51252" xr:uid="{00000000-0005-0000-0000-0000AECE0000}"/>
    <cellStyle name="Percent 3 2 20 2 3 3" xfId="19980" xr:uid="{00000000-0005-0000-0000-0000AFCE0000}"/>
    <cellStyle name="Percent 3 2 20 2 3 3 2" xfId="38940" xr:uid="{00000000-0005-0000-0000-0000B0CE0000}"/>
    <cellStyle name="Percent 3 2 20 2 3 3 3" xfId="57404" xr:uid="{00000000-0005-0000-0000-0000B1CE0000}"/>
    <cellStyle name="Percent 3 2 20 2 3 4" xfId="26635" xr:uid="{00000000-0005-0000-0000-0000B2CE0000}"/>
    <cellStyle name="Percent 3 2 20 2 3 5" xfId="45099" xr:uid="{00000000-0005-0000-0000-0000B3CE0000}"/>
    <cellStyle name="Percent 3 2 20 2 4" xfId="10762" xr:uid="{00000000-0005-0000-0000-0000B4CE0000}"/>
    <cellStyle name="Percent 3 2 20 2 4 2" xfId="29722" xr:uid="{00000000-0005-0000-0000-0000B5CE0000}"/>
    <cellStyle name="Percent 3 2 20 2 4 3" xfId="48186" xr:uid="{00000000-0005-0000-0000-0000B6CE0000}"/>
    <cellStyle name="Percent 3 2 20 2 5" xfId="16914" xr:uid="{00000000-0005-0000-0000-0000B7CE0000}"/>
    <cellStyle name="Percent 3 2 20 2 5 2" xfId="35874" xr:uid="{00000000-0005-0000-0000-0000B8CE0000}"/>
    <cellStyle name="Percent 3 2 20 2 5 3" xfId="54338" xr:uid="{00000000-0005-0000-0000-0000B9CE0000}"/>
    <cellStyle name="Percent 3 2 20 2 6" xfId="23569" xr:uid="{00000000-0005-0000-0000-0000BACE0000}"/>
    <cellStyle name="Percent 3 2 20 2 7" xfId="42033" xr:uid="{00000000-0005-0000-0000-0000BBCE0000}"/>
    <cellStyle name="Percent 3 2 20 3" xfId="5310" xr:uid="{00000000-0005-0000-0000-0000BCCE0000}"/>
    <cellStyle name="Percent 3 2 20 3 2" xfId="8401" xr:uid="{00000000-0005-0000-0000-0000BDCE0000}"/>
    <cellStyle name="Percent 3 2 20 3 2 2" xfId="14593" xr:uid="{00000000-0005-0000-0000-0000BECE0000}"/>
    <cellStyle name="Percent 3 2 20 3 2 2 2" xfId="33553" xr:uid="{00000000-0005-0000-0000-0000BFCE0000}"/>
    <cellStyle name="Percent 3 2 20 3 2 2 3" xfId="52017" xr:uid="{00000000-0005-0000-0000-0000C0CE0000}"/>
    <cellStyle name="Percent 3 2 20 3 2 3" xfId="20745" xr:uid="{00000000-0005-0000-0000-0000C1CE0000}"/>
    <cellStyle name="Percent 3 2 20 3 2 3 2" xfId="39705" xr:uid="{00000000-0005-0000-0000-0000C2CE0000}"/>
    <cellStyle name="Percent 3 2 20 3 2 3 3" xfId="58169" xr:uid="{00000000-0005-0000-0000-0000C3CE0000}"/>
    <cellStyle name="Percent 3 2 20 3 2 4" xfId="27400" xr:uid="{00000000-0005-0000-0000-0000C4CE0000}"/>
    <cellStyle name="Percent 3 2 20 3 2 5" xfId="45864" xr:uid="{00000000-0005-0000-0000-0000C5CE0000}"/>
    <cellStyle name="Percent 3 2 20 3 3" xfId="11527" xr:uid="{00000000-0005-0000-0000-0000C6CE0000}"/>
    <cellStyle name="Percent 3 2 20 3 3 2" xfId="30487" xr:uid="{00000000-0005-0000-0000-0000C7CE0000}"/>
    <cellStyle name="Percent 3 2 20 3 3 3" xfId="48951" xr:uid="{00000000-0005-0000-0000-0000C8CE0000}"/>
    <cellStyle name="Percent 3 2 20 3 4" xfId="17679" xr:uid="{00000000-0005-0000-0000-0000C9CE0000}"/>
    <cellStyle name="Percent 3 2 20 3 4 2" xfId="36639" xr:uid="{00000000-0005-0000-0000-0000CACE0000}"/>
    <cellStyle name="Percent 3 2 20 3 4 3" xfId="55103" xr:uid="{00000000-0005-0000-0000-0000CBCE0000}"/>
    <cellStyle name="Percent 3 2 20 3 5" xfId="24334" xr:uid="{00000000-0005-0000-0000-0000CCCE0000}"/>
    <cellStyle name="Percent 3 2 20 3 6" xfId="42798" xr:uid="{00000000-0005-0000-0000-0000CDCE0000}"/>
    <cellStyle name="Percent 3 2 20 4" xfId="6866" xr:uid="{00000000-0005-0000-0000-0000CECE0000}"/>
    <cellStyle name="Percent 3 2 20 4 2" xfId="13059" xr:uid="{00000000-0005-0000-0000-0000CFCE0000}"/>
    <cellStyle name="Percent 3 2 20 4 2 2" xfId="32019" xr:uid="{00000000-0005-0000-0000-0000D0CE0000}"/>
    <cellStyle name="Percent 3 2 20 4 2 3" xfId="50483" xr:uid="{00000000-0005-0000-0000-0000D1CE0000}"/>
    <cellStyle name="Percent 3 2 20 4 3" xfId="19211" xr:uid="{00000000-0005-0000-0000-0000D2CE0000}"/>
    <cellStyle name="Percent 3 2 20 4 3 2" xfId="38171" xr:uid="{00000000-0005-0000-0000-0000D3CE0000}"/>
    <cellStyle name="Percent 3 2 20 4 3 3" xfId="56635" xr:uid="{00000000-0005-0000-0000-0000D4CE0000}"/>
    <cellStyle name="Percent 3 2 20 4 4" xfId="25866" xr:uid="{00000000-0005-0000-0000-0000D5CE0000}"/>
    <cellStyle name="Percent 3 2 20 4 5" xfId="44330" xr:uid="{00000000-0005-0000-0000-0000D6CE0000}"/>
    <cellStyle name="Percent 3 2 20 5" xfId="9993" xr:uid="{00000000-0005-0000-0000-0000D7CE0000}"/>
    <cellStyle name="Percent 3 2 20 5 2" xfId="28953" xr:uid="{00000000-0005-0000-0000-0000D8CE0000}"/>
    <cellStyle name="Percent 3 2 20 5 3" xfId="47417" xr:uid="{00000000-0005-0000-0000-0000D9CE0000}"/>
    <cellStyle name="Percent 3 2 20 6" xfId="16145" xr:uid="{00000000-0005-0000-0000-0000DACE0000}"/>
    <cellStyle name="Percent 3 2 20 6 2" xfId="35105" xr:uid="{00000000-0005-0000-0000-0000DBCE0000}"/>
    <cellStyle name="Percent 3 2 20 6 3" xfId="53569" xr:uid="{00000000-0005-0000-0000-0000DCCE0000}"/>
    <cellStyle name="Percent 3 2 20 7" xfId="22800" xr:uid="{00000000-0005-0000-0000-0000DDCE0000}"/>
    <cellStyle name="Percent 3 2 20 8" xfId="41264" xr:uid="{00000000-0005-0000-0000-0000DECE0000}"/>
    <cellStyle name="Percent 3 2 21" xfId="3461" xr:uid="{00000000-0005-0000-0000-0000DFCE0000}"/>
    <cellStyle name="Percent 3 2 21 2" xfId="3462" xr:uid="{00000000-0005-0000-0000-0000E0CE0000}"/>
    <cellStyle name="Percent 3 2 21 2 2" xfId="4462" xr:uid="{00000000-0005-0000-0000-0000E1CE0000}"/>
    <cellStyle name="Percent 3 2 21 2 2 2" xfId="6085" xr:uid="{00000000-0005-0000-0000-0000E2CE0000}"/>
    <cellStyle name="Percent 3 2 21 2 2 2 2" xfId="9171" xr:uid="{00000000-0005-0000-0000-0000E3CE0000}"/>
    <cellStyle name="Percent 3 2 21 2 2 2 2 2" xfId="15363" xr:uid="{00000000-0005-0000-0000-0000E4CE0000}"/>
    <cellStyle name="Percent 3 2 21 2 2 2 2 2 2" xfId="34323" xr:uid="{00000000-0005-0000-0000-0000E5CE0000}"/>
    <cellStyle name="Percent 3 2 21 2 2 2 2 2 3" xfId="52787" xr:uid="{00000000-0005-0000-0000-0000E6CE0000}"/>
    <cellStyle name="Percent 3 2 21 2 2 2 2 3" xfId="21515" xr:uid="{00000000-0005-0000-0000-0000E7CE0000}"/>
    <cellStyle name="Percent 3 2 21 2 2 2 2 3 2" xfId="40475" xr:uid="{00000000-0005-0000-0000-0000E8CE0000}"/>
    <cellStyle name="Percent 3 2 21 2 2 2 2 3 3" xfId="58939" xr:uid="{00000000-0005-0000-0000-0000E9CE0000}"/>
    <cellStyle name="Percent 3 2 21 2 2 2 2 4" xfId="28170" xr:uid="{00000000-0005-0000-0000-0000EACE0000}"/>
    <cellStyle name="Percent 3 2 21 2 2 2 2 5" xfId="46634" xr:uid="{00000000-0005-0000-0000-0000EBCE0000}"/>
    <cellStyle name="Percent 3 2 21 2 2 2 3" xfId="12297" xr:uid="{00000000-0005-0000-0000-0000ECCE0000}"/>
    <cellStyle name="Percent 3 2 21 2 2 2 3 2" xfId="31257" xr:uid="{00000000-0005-0000-0000-0000EDCE0000}"/>
    <cellStyle name="Percent 3 2 21 2 2 2 3 3" xfId="49721" xr:uid="{00000000-0005-0000-0000-0000EECE0000}"/>
    <cellStyle name="Percent 3 2 21 2 2 2 4" xfId="18449" xr:uid="{00000000-0005-0000-0000-0000EFCE0000}"/>
    <cellStyle name="Percent 3 2 21 2 2 2 4 2" xfId="37409" xr:uid="{00000000-0005-0000-0000-0000F0CE0000}"/>
    <cellStyle name="Percent 3 2 21 2 2 2 4 3" xfId="55873" xr:uid="{00000000-0005-0000-0000-0000F1CE0000}"/>
    <cellStyle name="Percent 3 2 21 2 2 2 5" xfId="25104" xr:uid="{00000000-0005-0000-0000-0000F2CE0000}"/>
    <cellStyle name="Percent 3 2 21 2 2 2 6" xfId="43568" xr:uid="{00000000-0005-0000-0000-0000F3CE0000}"/>
    <cellStyle name="Percent 3 2 21 2 2 3" xfId="7636" xr:uid="{00000000-0005-0000-0000-0000F4CE0000}"/>
    <cellStyle name="Percent 3 2 21 2 2 3 2" xfId="13829" xr:uid="{00000000-0005-0000-0000-0000F5CE0000}"/>
    <cellStyle name="Percent 3 2 21 2 2 3 2 2" xfId="32789" xr:uid="{00000000-0005-0000-0000-0000F6CE0000}"/>
    <cellStyle name="Percent 3 2 21 2 2 3 2 3" xfId="51253" xr:uid="{00000000-0005-0000-0000-0000F7CE0000}"/>
    <cellStyle name="Percent 3 2 21 2 2 3 3" xfId="19981" xr:uid="{00000000-0005-0000-0000-0000F8CE0000}"/>
    <cellStyle name="Percent 3 2 21 2 2 3 3 2" xfId="38941" xr:uid="{00000000-0005-0000-0000-0000F9CE0000}"/>
    <cellStyle name="Percent 3 2 21 2 2 3 3 3" xfId="57405" xr:uid="{00000000-0005-0000-0000-0000FACE0000}"/>
    <cellStyle name="Percent 3 2 21 2 2 3 4" xfId="26636" xr:uid="{00000000-0005-0000-0000-0000FBCE0000}"/>
    <cellStyle name="Percent 3 2 21 2 2 3 5" xfId="45100" xr:uid="{00000000-0005-0000-0000-0000FCCE0000}"/>
    <cellStyle name="Percent 3 2 21 2 2 4" xfId="10763" xr:uid="{00000000-0005-0000-0000-0000FDCE0000}"/>
    <cellStyle name="Percent 3 2 21 2 2 4 2" xfId="29723" xr:uid="{00000000-0005-0000-0000-0000FECE0000}"/>
    <cellStyle name="Percent 3 2 21 2 2 4 3" xfId="48187" xr:uid="{00000000-0005-0000-0000-0000FFCE0000}"/>
    <cellStyle name="Percent 3 2 21 2 2 5" xfId="16915" xr:uid="{00000000-0005-0000-0000-000000CF0000}"/>
    <cellStyle name="Percent 3 2 21 2 2 5 2" xfId="35875" xr:uid="{00000000-0005-0000-0000-000001CF0000}"/>
    <cellStyle name="Percent 3 2 21 2 2 5 3" xfId="54339" xr:uid="{00000000-0005-0000-0000-000002CF0000}"/>
    <cellStyle name="Percent 3 2 21 2 2 6" xfId="23570" xr:uid="{00000000-0005-0000-0000-000003CF0000}"/>
    <cellStyle name="Percent 3 2 21 2 2 7" xfId="42034" xr:uid="{00000000-0005-0000-0000-000004CF0000}"/>
    <cellStyle name="Percent 3 2 21 2 3" xfId="5311" xr:uid="{00000000-0005-0000-0000-000005CF0000}"/>
    <cellStyle name="Percent 3 2 21 2 3 2" xfId="8402" xr:uid="{00000000-0005-0000-0000-000006CF0000}"/>
    <cellStyle name="Percent 3 2 21 2 3 2 2" xfId="14594" xr:uid="{00000000-0005-0000-0000-000007CF0000}"/>
    <cellStyle name="Percent 3 2 21 2 3 2 2 2" xfId="33554" xr:uid="{00000000-0005-0000-0000-000008CF0000}"/>
    <cellStyle name="Percent 3 2 21 2 3 2 2 3" xfId="52018" xr:uid="{00000000-0005-0000-0000-000009CF0000}"/>
    <cellStyle name="Percent 3 2 21 2 3 2 3" xfId="20746" xr:uid="{00000000-0005-0000-0000-00000ACF0000}"/>
    <cellStyle name="Percent 3 2 21 2 3 2 3 2" xfId="39706" xr:uid="{00000000-0005-0000-0000-00000BCF0000}"/>
    <cellStyle name="Percent 3 2 21 2 3 2 3 3" xfId="58170" xr:uid="{00000000-0005-0000-0000-00000CCF0000}"/>
    <cellStyle name="Percent 3 2 21 2 3 2 4" xfId="27401" xr:uid="{00000000-0005-0000-0000-00000DCF0000}"/>
    <cellStyle name="Percent 3 2 21 2 3 2 5" xfId="45865" xr:uid="{00000000-0005-0000-0000-00000ECF0000}"/>
    <cellStyle name="Percent 3 2 21 2 3 3" xfId="11528" xr:uid="{00000000-0005-0000-0000-00000FCF0000}"/>
    <cellStyle name="Percent 3 2 21 2 3 3 2" xfId="30488" xr:uid="{00000000-0005-0000-0000-000010CF0000}"/>
    <cellStyle name="Percent 3 2 21 2 3 3 3" xfId="48952" xr:uid="{00000000-0005-0000-0000-000011CF0000}"/>
    <cellStyle name="Percent 3 2 21 2 3 4" xfId="17680" xr:uid="{00000000-0005-0000-0000-000012CF0000}"/>
    <cellStyle name="Percent 3 2 21 2 3 4 2" xfId="36640" xr:uid="{00000000-0005-0000-0000-000013CF0000}"/>
    <cellStyle name="Percent 3 2 21 2 3 4 3" xfId="55104" xr:uid="{00000000-0005-0000-0000-000014CF0000}"/>
    <cellStyle name="Percent 3 2 21 2 3 5" xfId="24335" xr:uid="{00000000-0005-0000-0000-000015CF0000}"/>
    <cellStyle name="Percent 3 2 21 2 3 6" xfId="42799" xr:uid="{00000000-0005-0000-0000-000016CF0000}"/>
    <cellStyle name="Percent 3 2 21 2 4" xfId="6867" xr:uid="{00000000-0005-0000-0000-000017CF0000}"/>
    <cellStyle name="Percent 3 2 21 2 4 2" xfId="13060" xr:uid="{00000000-0005-0000-0000-000018CF0000}"/>
    <cellStyle name="Percent 3 2 21 2 4 2 2" xfId="32020" xr:uid="{00000000-0005-0000-0000-000019CF0000}"/>
    <cellStyle name="Percent 3 2 21 2 4 2 3" xfId="50484" xr:uid="{00000000-0005-0000-0000-00001ACF0000}"/>
    <cellStyle name="Percent 3 2 21 2 4 3" xfId="19212" xr:uid="{00000000-0005-0000-0000-00001BCF0000}"/>
    <cellStyle name="Percent 3 2 21 2 4 3 2" xfId="38172" xr:uid="{00000000-0005-0000-0000-00001CCF0000}"/>
    <cellStyle name="Percent 3 2 21 2 4 3 3" xfId="56636" xr:uid="{00000000-0005-0000-0000-00001DCF0000}"/>
    <cellStyle name="Percent 3 2 21 2 4 4" xfId="25867" xr:uid="{00000000-0005-0000-0000-00001ECF0000}"/>
    <cellStyle name="Percent 3 2 21 2 4 5" xfId="44331" xr:uid="{00000000-0005-0000-0000-00001FCF0000}"/>
    <cellStyle name="Percent 3 2 21 2 5" xfId="9994" xr:uid="{00000000-0005-0000-0000-000020CF0000}"/>
    <cellStyle name="Percent 3 2 21 2 5 2" xfId="28954" xr:uid="{00000000-0005-0000-0000-000021CF0000}"/>
    <cellStyle name="Percent 3 2 21 2 5 3" xfId="47418" xr:uid="{00000000-0005-0000-0000-000022CF0000}"/>
    <cellStyle name="Percent 3 2 21 2 6" xfId="16146" xr:uid="{00000000-0005-0000-0000-000023CF0000}"/>
    <cellStyle name="Percent 3 2 21 2 6 2" xfId="35106" xr:uid="{00000000-0005-0000-0000-000024CF0000}"/>
    <cellStyle name="Percent 3 2 21 2 6 3" xfId="53570" xr:uid="{00000000-0005-0000-0000-000025CF0000}"/>
    <cellStyle name="Percent 3 2 21 2 7" xfId="22801" xr:uid="{00000000-0005-0000-0000-000026CF0000}"/>
    <cellStyle name="Percent 3 2 21 2 8" xfId="41265" xr:uid="{00000000-0005-0000-0000-000027CF0000}"/>
    <cellStyle name="Percent 3 2 21 3" xfId="3463" xr:uid="{00000000-0005-0000-0000-000028CF0000}"/>
    <cellStyle name="Percent 3 2 21 4" xfId="3464" xr:uid="{00000000-0005-0000-0000-000029CF0000}"/>
    <cellStyle name="Percent 3 2 22" xfId="3465" xr:uid="{00000000-0005-0000-0000-00002ACF0000}"/>
    <cellStyle name="Percent 3 2 23" xfId="4446" xr:uid="{00000000-0005-0000-0000-00002BCF0000}"/>
    <cellStyle name="Percent 3 2 23 2" xfId="6069" xr:uid="{00000000-0005-0000-0000-00002CCF0000}"/>
    <cellStyle name="Percent 3 2 23 2 2" xfId="9155" xr:uid="{00000000-0005-0000-0000-00002DCF0000}"/>
    <cellStyle name="Percent 3 2 23 2 2 2" xfId="15347" xr:uid="{00000000-0005-0000-0000-00002ECF0000}"/>
    <cellStyle name="Percent 3 2 23 2 2 2 2" xfId="34307" xr:uid="{00000000-0005-0000-0000-00002FCF0000}"/>
    <cellStyle name="Percent 3 2 23 2 2 2 3" xfId="52771" xr:uid="{00000000-0005-0000-0000-000030CF0000}"/>
    <cellStyle name="Percent 3 2 23 2 2 3" xfId="21499" xr:uid="{00000000-0005-0000-0000-000031CF0000}"/>
    <cellStyle name="Percent 3 2 23 2 2 3 2" xfId="40459" xr:uid="{00000000-0005-0000-0000-000032CF0000}"/>
    <cellStyle name="Percent 3 2 23 2 2 3 3" xfId="58923" xr:uid="{00000000-0005-0000-0000-000033CF0000}"/>
    <cellStyle name="Percent 3 2 23 2 2 4" xfId="28154" xr:uid="{00000000-0005-0000-0000-000034CF0000}"/>
    <cellStyle name="Percent 3 2 23 2 2 5" xfId="46618" xr:uid="{00000000-0005-0000-0000-000035CF0000}"/>
    <cellStyle name="Percent 3 2 23 2 3" xfId="12281" xr:uid="{00000000-0005-0000-0000-000036CF0000}"/>
    <cellStyle name="Percent 3 2 23 2 3 2" xfId="31241" xr:uid="{00000000-0005-0000-0000-000037CF0000}"/>
    <cellStyle name="Percent 3 2 23 2 3 3" xfId="49705" xr:uid="{00000000-0005-0000-0000-000038CF0000}"/>
    <cellStyle name="Percent 3 2 23 2 4" xfId="18433" xr:uid="{00000000-0005-0000-0000-000039CF0000}"/>
    <cellStyle name="Percent 3 2 23 2 4 2" xfId="37393" xr:uid="{00000000-0005-0000-0000-00003ACF0000}"/>
    <cellStyle name="Percent 3 2 23 2 4 3" xfId="55857" xr:uid="{00000000-0005-0000-0000-00003BCF0000}"/>
    <cellStyle name="Percent 3 2 23 2 5" xfId="25088" xr:uid="{00000000-0005-0000-0000-00003CCF0000}"/>
    <cellStyle name="Percent 3 2 23 2 6" xfId="43552" xr:uid="{00000000-0005-0000-0000-00003DCF0000}"/>
    <cellStyle name="Percent 3 2 23 3" xfId="7620" xr:uid="{00000000-0005-0000-0000-00003ECF0000}"/>
    <cellStyle name="Percent 3 2 23 3 2" xfId="13813" xr:uid="{00000000-0005-0000-0000-00003FCF0000}"/>
    <cellStyle name="Percent 3 2 23 3 2 2" xfId="32773" xr:uid="{00000000-0005-0000-0000-000040CF0000}"/>
    <cellStyle name="Percent 3 2 23 3 2 3" xfId="51237" xr:uid="{00000000-0005-0000-0000-000041CF0000}"/>
    <cellStyle name="Percent 3 2 23 3 3" xfId="19965" xr:uid="{00000000-0005-0000-0000-000042CF0000}"/>
    <cellStyle name="Percent 3 2 23 3 3 2" xfId="38925" xr:uid="{00000000-0005-0000-0000-000043CF0000}"/>
    <cellStyle name="Percent 3 2 23 3 3 3" xfId="57389" xr:uid="{00000000-0005-0000-0000-000044CF0000}"/>
    <cellStyle name="Percent 3 2 23 3 4" xfId="26620" xr:uid="{00000000-0005-0000-0000-000045CF0000}"/>
    <cellStyle name="Percent 3 2 23 3 5" xfId="45084" xr:uid="{00000000-0005-0000-0000-000046CF0000}"/>
    <cellStyle name="Percent 3 2 23 4" xfId="10747" xr:uid="{00000000-0005-0000-0000-000047CF0000}"/>
    <cellStyle name="Percent 3 2 23 4 2" xfId="29707" xr:uid="{00000000-0005-0000-0000-000048CF0000}"/>
    <cellStyle name="Percent 3 2 23 4 3" xfId="48171" xr:uid="{00000000-0005-0000-0000-000049CF0000}"/>
    <cellStyle name="Percent 3 2 23 5" xfId="16899" xr:uid="{00000000-0005-0000-0000-00004ACF0000}"/>
    <cellStyle name="Percent 3 2 23 5 2" xfId="35859" xr:uid="{00000000-0005-0000-0000-00004BCF0000}"/>
    <cellStyle name="Percent 3 2 23 5 3" xfId="54323" xr:uid="{00000000-0005-0000-0000-00004CCF0000}"/>
    <cellStyle name="Percent 3 2 23 6" xfId="23554" xr:uid="{00000000-0005-0000-0000-00004DCF0000}"/>
    <cellStyle name="Percent 3 2 23 7" xfId="42018" xr:uid="{00000000-0005-0000-0000-00004ECF0000}"/>
    <cellStyle name="Percent 3 2 24" xfId="5295" xr:uid="{00000000-0005-0000-0000-00004FCF0000}"/>
    <cellStyle name="Percent 3 2 24 2" xfId="8386" xr:uid="{00000000-0005-0000-0000-000050CF0000}"/>
    <cellStyle name="Percent 3 2 24 2 2" xfId="14578" xr:uid="{00000000-0005-0000-0000-000051CF0000}"/>
    <cellStyle name="Percent 3 2 24 2 2 2" xfId="33538" xr:uid="{00000000-0005-0000-0000-000052CF0000}"/>
    <cellStyle name="Percent 3 2 24 2 2 3" xfId="52002" xr:uid="{00000000-0005-0000-0000-000053CF0000}"/>
    <cellStyle name="Percent 3 2 24 2 3" xfId="20730" xr:uid="{00000000-0005-0000-0000-000054CF0000}"/>
    <cellStyle name="Percent 3 2 24 2 3 2" xfId="39690" xr:uid="{00000000-0005-0000-0000-000055CF0000}"/>
    <cellStyle name="Percent 3 2 24 2 3 3" xfId="58154" xr:uid="{00000000-0005-0000-0000-000056CF0000}"/>
    <cellStyle name="Percent 3 2 24 2 4" xfId="27385" xr:uid="{00000000-0005-0000-0000-000057CF0000}"/>
    <cellStyle name="Percent 3 2 24 2 5" xfId="45849" xr:uid="{00000000-0005-0000-0000-000058CF0000}"/>
    <cellStyle name="Percent 3 2 24 3" xfId="11512" xr:uid="{00000000-0005-0000-0000-000059CF0000}"/>
    <cellStyle name="Percent 3 2 24 3 2" xfId="30472" xr:uid="{00000000-0005-0000-0000-00005ACF0000}"/>
    <cellStyle name="Percent 3 2 24 3 3" xfId="48936" xr:uid="{00000000-0005-0000-0000-00005BCF0000}"/>
    <cellStyle name="Percent 3 2 24 4" xfId="17664" xr:uid="{00000000-0005-0000-0000-00005CCF0000}"/>
    <cellStyle name="Percent 3 2 24 4 2" xfId="36624" xr:uid="{00000000-0005-0000-0000-00005DCF0000}"/>
    <cellStyle name="Percent 3 2 24 4 3" xfId="55088" xr:uid="{00000000-0005-0000-0000-00005ECF0000}"/>
    <cellStyle name="Percent 3 2 24 5" xfId="24319" xr:uid="{00000000-0005-0000-0000-00005FCF0000}"/>
    <cellStyle name="Percent 3 2 24 6" xfId="42783" xr:uid="{00000000-0005-0000-0000-000060CF0000}"/>
    <cellStyle name="Percent 3 2 25" xfId="6851" xr:uid="{00000000-0005-0000-0000-000061CF0000}"/>
    <cellStyle name="Percent 3 2 25 2" xfId="13044" xr:uid="{00000000-0005-0000-0000-000062CF0000}"/>
    <cellStyle name="Percent 3 2 25 2 2" xfId="32004" xr:uid="{00000000-0005-0000-0000-000063CF0000}"/>
    <cellStyle name="Percent 3 2 25 2 3" xfId="50468" xr:uid="{00000000-0005-0000-0000-000064CF0000}"/>
    <cellStyle name="Percent 3 2 25 3" xfId="19196" xr:uid="{00000000-0005-0000-0000-000065CF0000}"/>
    <cellStyle name="Percent 3 2 25 3 2" xfId="38156" xr:uid="{00000000-0005-0000-0000-000066CF0000}"/>
    <cellStyle name="Percent 3 2 25 3 3" xfId="56620" xr:uid="{00000000-0005-0000-0000-000067CF0000}"/>
    <cellStyle name="Percent 3 2 25 4" xfId="25851" xr:uid="{00000000-0005-0000-0000-000068CF0000}"/>
    <cellStyle name="Percent 3 2 25 5" xfId="44315" xr:uid="{00000000-0005-0000-0000-000069CF0000}"/>
    <cellStyle name="Percent 3 2 26" xfId="9978" xr:uid="{00000000-0005-0000-0000-00006ACF0000}"/>
    <cellStyle name="Percent 3 2 26 2" xfId="28938" xr:uid="{00000000-0005-0000-0000-00006BCF0000}"/>
    <cellStyle name="Percent 3 2 26 3" xfId="47402" xr:uid="{00000000-0005-0000-0000-00006CCF0000}"/>
    <cellStyle name="Percent 3 2 27" xfId="16130" xr:uid="{00000000-0005-0000-0000-00006DCF0000}"/>
    <cellStyle name="Percent 3 2 27 2" xfId="35090" xr:uid="{00000000-0005-0000-0000-00006ECF0000}"/>
    <cellStyle name="Percent 3 2 27 3" xfId="53554" xr:uid="{00000000-0005-0000-0000-00006FCF0000}"/>
    <cellStyle name="Percent 3 2 28" xfId="3444" xr:uid="{00000000-0005-0000-0000-000070CF0000}"/>
    <cellStyle name="Percent 3 2 29" xfId="22785" xr:uid="{00000000-0005-0000-0000-000071CF0000}"/>
    <cellStyle name="Percent 3 2 3" xfId="3466" xr:uid="{00000000-0005-0000-0000-000072CF0000}"/>
    <cellStyle name="Percent 3 2 3 10" xfId="16147" xr:uid="{00000000-0005-0000-0000-000073CF0000}"/>
    <cellStyle name="Percent 3 2 3 10 2" xfId="35107" xr:uid="{00000000-0005-0000-0000-000074CF0000}"/>
    <cellStyle name="Percent 3 2 3 10 3" xfId="53571" xr:uid="{00000000-0005-0000-0000-000075CF0000}"/>
    <cellStyle name="Percent 3 2 3 11" xfId="22802" xr:uid="{00000000-0005-0000-0000-000076CF0000}"/>
    <cellStyle name="Percent 3 2 3 12" xfId="41266" xr:uid="{00000000-0005-0000-0000-000077CF0000}"/>
    <cellStyle name="Percent 3 2 3 2" xfId="3467" xr:uid="{00000000-0005-0000-0000-000078CF0000}"/>
    <cellStyle name="Percent 3 2 3 2 2" xfId="4464" xr:uid="{00000000-0005-0000-0000-000079CF0000}"/>
    <cellStyle name="Percent 3 2 3 2 2 2" xfId="6087" xr:uid="{00000000-0005-0000-0000-00007ACF0000}"/>
    <cellStyle name="Percent 3 2 3 2 2 2 2" xfId="9173" xr:uid="{00000000-0005-0000-0000-00007BCF0000}"/>
    <cellStyle name="Percent 3 2 3 2 2 2 2 2" xfId="15365" xr:uid="{00000000-0005-0000-0000-00007CCF0000}"/>
    <cellStyle name="Percent 3 2 3 2 2 2 2 2 2" xfId="34325" xr:uid="{00000000-0005-0000-0000-00007DCF0000}"/>
    <cellStyle name="Percent 3 2 3 2 2 2 2 2 3" xfId="52789" xr:uid="{00000000-0005-0000-0000-00007ECF0000}"/>
    <cellStyle name="Percent 3 2 3 2 2 2 2 3" xfId="21517" xr:uid="{00000000-0005-0000-0000-00007FCF0000}"/>
    <cellStyle name="Percent 3 2 3 2 2 2 2 3 2" xfId="40477" xr:uid="{00000000-0005-0000-0000-000080CF0000}"/>
    <cellStyle name="Percent 3 2 3 2 2 2 2 3 3" xfId="58941" xr:uid="{00000000-0005-0000-0000-000081CF0000}"/>
    <cellStyle name="Percent 3 2 3 2 2 2 2 4" xfId="28172" xr:uid="{00000000-0005-0000-0000-000082CF0000}"/>
    <cellStyle name="Percent 3 2 3 2 2 2 2 5" xfId="46636" xr:uid="{00000000-0005-0000-0000-000083CF0000}"/>
    <cellStyle name="Percent 3 2 3 2 2 2 3" xfId="12299" xr:uid="{00000000-0005-0000-0000-000084CF0000}"/>
    <cellStyle name="Percent 3 2 3 2 2 2 3 2" xfId="31259" xr:uid="{00000000-0005-0000-0000-000085CF0000}"/>
    <cellStyle name="Percent 3 2 3 2 2 2 3 3" xfId="49723" xr:uid="{00000000-0005-0000-0000-000086CF0000}"/>
    <cellStyle name="Percent 3 2 3 2 2 2 4" xfId="18451" xr:uid="{00000000-0005-0000-0000-000087CF0000}"/>
    <cellStyle name="Percent 3 2 3 2 2 2 4 2" xfId="37411" xr:uid="{00000000-0005-0000-0000-000088CF0000}"/>
    <cellStyle name="Percent 3 2 3 2 2 2 4 3" xfId="55875" xr:uid="{00000000-0005-0000-0000-000089CF0000}"/>
    <cellStyle name="Percent 3 2 3 2 2 2 5" xfId="25106" xr:uid="{00000000-0005-0000-0000-00008ACF0000}"/>
    <cellStyle name="Percent 3 2 3 2 2 2 6" xfId="43570" xr:uid="{00000000-0005-0000-0000-00008BCF0000}"/>
    <cellStyle name="Percent 3 2 3 2 2 3" xfId="7638" xr:uid="{00000000-0005-0000-0000-00008CCF0000}"/>
    <cellStyle name="Percent 3 2 3 2 2 3 2" xfId="13831" xr:uid="{00000000-0005-0000-0000-00008DCF0000}"/>
    <cellStyle name="Percent 3 2 3 2 2 3 2 2" xfId="32791" xr:uid="{00000000-0005-0000-0000-00008ECF0000}"/>
    <cellStyle name="Percent 3 2 3 2 2 3 2 3" xfId="51255" xr:uid="{00000000-0005-0000-0000-00008FCF0000}"/>
    <cellStyle name="Percent 3 2 3 2 2 3 3" xfId="19983" xr:uid="{00000000-0005-0000-0000-000090CF0000}"/>
    <cellStyle name="Percent 3 2 3 2 2 3 3 2" xfId="38943" xr:uid="{00000000-0005-0000-0000-000091CF0000}"/>
    <cellStyle name="Percent 3 2 3 2 2 3 3 3" xfId="57407" xr:uid="{00000000-0005-0000-0000-000092CF0000}"/>
    <cellStyle name="Percent 3 2 3 2 2 3 4" xfId="26638" xr:uid="{00000000-0005-0000-0000-000093CF0000}"/>
    <cellStyle name="Percent 3 2 3 2 2 3 5" xfId="45102" xr:uid="{00000000-0005-0000-0000-000094CF0000}"/>
    <cellStyle name="Percent 3 2 3 2 2 4" xfId="10765" xr:uid="{00000000-0005-0000-0000-000095CF0000}"/>
    <cellStyle name="Percent 3 2 3 2 2 4 2" xfId="29725" xr:uid="{00000000-0005-0000-0000-000096CF0000}"/>
    <cellStyle name="Percent 3 2 3 2 2 4 3" xfId="48189" xr:uid="{00000000-0005-0000-0000-000097CF0000}"/>
    <cellStyle name="Percent 3 2 3 2 2 5" xfId="16917" xr:uid="{00000000-0005-0000-0000-000098CF0000}"/>
    <cellStyle name="Percent 3 2 3 2 2 5 2" xfId="35877" xr:uid="{00000000-0005-0000-0000-000099CF0000}"/>
    <cellStyle name="Percent 3 2 3 2 2 5 3" xfId="54341" xr:uid="{00000000-0005-0000-0000-00009ACF0000}"/>
    <cellStyle name="Percent 3 2 3 2 2 6" xfId="23572" xr:uid="{00000000-0005-0000-0000-00009BCF0000}"/>
    <cellStyle name="Percent 3 2 3 2 2 7" xfId="42036" xr:uid="{00000000-0005-0000-0000-00009CCF0000}"/>
    <cellStyle name="Percent 3 2 3 2 3" xfId="5315" xr:uid="{00000000-0005-0000-0000-00009DCF0000}"/>
    <cellStyle name="Percent 3 2 3 2 3 2" xfId="8404" xr:uid="{00000000-0005-0000-0000-00009ECF0000}"/>
    <cellStyle name="Percent 3 2 3 2 3 2 2" xfId="14596" xr:uid="{00000000-0005-0000-0000-00009FCF0000}"/>
    <cellStyle name="Percent 3 2 3 2 3 2 2 2" xfId="33556" xr:uid="{00000000-0005-0000-0000-0000A0CF0000}"/>
    <cellStyle name="Percent 3 2 3 2 3 2 2 3" xfId="52020" xr:uid="{00000000-0005-0000-0000-0000A1CF0000}"/>
    <cellStyle name="Percent 3 2 3 2 3 2 3" xfId="20748" xr:uid="{00000000-0005-0000-0000-0000A2CF0000}"/>
    <cellStyle name="Percent 3 2 3 2 3 2 3 2" xfId="39708" xr:uid="{00000000-0005-0000-0000-0000A3CF0000}"/>
    <cellStyle name="Percent 3 2 3 2 3 2 3 3" xfId="58172" xr:uid="{00000000-0005-0000-0000-0000A4CF0000}"/>
    <cellStyle name="Percent 3 2 3 2 3 2 4" xfId="27403" xr:uid="{00000000-0005-0000-0000-0000A5CF0000}"/>
    <cellStyle name="Percent 3 2 3 2 3 2 5" xfId="45867" xr:uid="{00000000-0005-0000-0000-0000A6CF0000}"/>
    <cellStyle name="Percent 3 2 3 2 3 3" xfId="11530" xr:uid="{00000000-0005-0000-0000-0000A7CF0000}"/>
    <cellStyle name="Percent 3 2 3 2 3 3 2" xfId="30490" xr:uid="{00000000-0005-0000-0000-0000A8CF0000}"/>
    <cellStyle name="Percent 3 2 3 2 3 3 3" xfId="48954" xr:uid="{00000000-0005-0000-0000-0000A9CF0000}"/>
    <cellStyle name="Percent 3 2 3 2 3 4" xfId="17682" xr:uid="{00000000-0005-0000-0000-0000AACF0000}"/>
    <cellStyle name="Percent 3 2 3 2 3 4 2" xfId="36642" xr:uid="{00000000-0005-0000-0000-0000ABCF0000}"/>
    <cellStyle name="Percent 3 2 3 2 3 4 3" xfId="55106" xr:uid="{00000000-0005-0000-0000-0000ACCF0000}"/>
    <cellStyle name="Percent 3 2 3 2 3 5" xfId="24337" xr:uid="{00000000-0005-0000-0000-0000ADCF0000}"/>
    <cellStyle name="Percent 3 2 3 2 3 6" xfId="42801" xr:uid="{00000000-0005-0000-0000-0000AECF0000}"/>
    <cellStyle name="Percent 3 2 3 2 4" xfId="6869" xr:uid="{00000000-0005-0000-0000-0000AFCF0000}"/>
    <cellStyle name="Percent 3 2 3 2 4 2" xfId="13062" xr:uid="{00000000-0005-0000-0000-0000B0CF0000}"/>
    <cellStyle name="Percent 3 2 3 2 4 2 2" xfId="32022" xr:uid="{00000000-0005-0000-0000-0000B1CF0000}"/>
    <cellStyle name="Percent 3 2 3 2 4 2 3" xfId="50486" xr:uid="{00000000-0005-0000-0000-0000B2CF0000}"/>
    <cellStyle name="Percent 3 2 3 2 4 3" xfId="19214" xr:uid="{00000000-0005-0000-0000-0000B3CF0000}"/>
    <cellStyle name="Percent 3 2 3 2 4 3 2" xfId="38174" xr:uid="{00000000-0005-0000-0000-0000B4CF0000}"/>
    <cellStyle name="Percent 3 2 3 2 4 3 3" xfId="56638" xr:uid="{00000000-0005-0000-0000-0000B5CF0000}"/>
    <cellStyle name="Percent 3 2 3 2 4 4" xfId="25869" xr:uid="{00000000-0005-0000-0000-0000B6CF0000}"/>
    <cellStyle name="Percent 3 2 3 2 4 5" xfId="44333" xr:uid="{00000000-0005-0000-0000-0000B7CF0000}"/>
    <cellStyle name="Percent 3 2 3 2 5" xfId="9996" xr:uid="{00000000-0005-0000-0000-0000B8CF0000}"/>
    <cellStyle name="Percent 3 2 3 2 5 2" xfId="28956" xr:uid="{00000000-0005-0000-0000-0000B9CF0000}"/>
    <cellStyle name="Percent 3 2 3 2 5 3" xfId="47420" xr:uid="{00000000-0005-0000-0000-0000BACF0000}"/>
    <cellStyle name="Percent 3 2 3 2 6" xfId="16148" xr:uid="{00000000-0005-0000-0000-0000BBCF0000}"/>
    <cellStyle name="Percent 3 2 3 2 6 2" xfId="35108" xr:uid="{00000000-0005-0000-0000-0000BCCF0000}"/>
    <cellStyle name="Percent 3 2 3 2 6 3" xfId="53572" xr:uid="{00000000-0005-0000-0000-0000BDCF0000}"/>
    <cellStyle name="Percent 3 2 3 2 7" xfId="22803" xr:uid="{00000000-0005-0000-0000-0000BECF0000}"/>
    <cellStyle name="Percent 3 2 3 2 8" xfId="41267" xr:uid="{00000000-0005-0000-0000-0000BFCF0000}"/>
    <cellStyle name="Percent 3 2 3 3" xfId="3468" xr:uid="{00000000-0005-0000-0000-0000C0CF0000}"/>
    <cellStyle name="Percent 3 2 3 3 2" xfId="4465" xr:uid="{00000000-0005-0000-0000-0000C1CF0000}"/>
    <cellStyle name="Percent 3 2 3 3 2 2" xfId="6088" xr:uid="{00000000-0005-0000-0000-0000C2CF0000}"/>
    <cellStyle name="Percent 3 2 3 3 2 2 2" xfId="9174" xr:uid="{00000000-0005-0000-0000-0000C3CF0000}"/>
    <cellStyle name="Percent 3 2 3 3 2 2 2 2" xfId="15366" xr:uid="{00000000-0005-0000-0000-0000C4CF0000}"/>
    <cellStyle name="Percent 3 2 3 3 2 2 2 2 2" xfId="34326" xr:uid="{00000000-0005-0000-0000-0000C5CF0000}"/>
    <cellStyle name="Percent 3 2 3 3 2 2 2 2 3" xfId="52790" xr:uid="{00000000-0005-0000-0000-0000C6CF0000}"/>
    <cellStyle name="Percent 3 2 3 3 2 2 2 3" xfId="21518" xr:uid="{00000000-0005-0000-0000-0000C7CF0000}"/>
    <cellStyle name="Percent 3 2 3 3 2 2 2 3 2" xfId="40478" xr:uid="{00000000-0005-0000-0000-0000C8CF0000}"/>
    <cellStyle name="Percent 3 2 3 3 2 2 2 3 3" xfId="58942" xr:uid="{00000000-0005-0000-0000-0000C9CF0000}"/>
    <cellStyle name="Percent 3 2 3 3 2 2 2 4" xfId="28173" xr:uid="{00000000-0005-0000-0000-0000CACF0000}"/>
    <cellStyle name="Percent 3 2 3 3 2 2 2 5" xfId="46637" xr:uid="{00000000-0005-0000-0000-0000CBCF0000}"/>
    <cellStyle name="Percent 3 2 3 3 2 2 3" xfId="12300" xr:uid="{00000000-0005-0000-0000-0000CCCF0000}"/>
    <cellStyle name="Percent 3 2 3 3 2 2 3 2" xfId="31260" xr:uid="{00000000-0005-0000-0000-0000CDCF0000}"/>
    <cellStyle name="Percent 3 2 3 3 2 2 3 3" xfId="49724" xr:uid="{00000000-0005-0000-0000-0000CECF0000}"/>
    <cellStyle name="Percent 3 2 3 3 2 2 4" xfId="18452" xr:uid="{00000000-0005-0000-0000-0000CFCF0000}"/>
    <cellStyle name="Percent 3 2 3 3 2 2 4 2" xfId="37412" xr:uid="{00000000-0005-0000-0000-0000D0CF0000}"/>
    <cellStyle name="Percent 3 2 3 3 2 2 4 3" xfId="55876" xr:uid="{00000000-0005-0000-0000-0000D1CF0000}"/>
    <cellStyle name="Percent 3 2 3 3 2 2 5" xfId="25107" xr:uid="{00000000-0005-0000-0000-0000D2CF0000}"/>
    <cellStyle name="Percent 3 2 3 3 2 2 6" xfId="43571" xr:uid="{00000000-0005-0000-0000-0000D3CF0000}"/>
    <cellStyle name="Percent 3 2 3 3 2 3" xfId="7639" xr:uid="{00000000-0005-0000-0000-0000D4CF0000}"/>
    <cellStyle name="Percent 3 2 3 3 2 3 2" xfId="13832" xr:uid="{00000000-0005-0000-0000-0000D5CF0000}"/>
    <cellStyle name="Percent 3 2 3 3 2 3 2 2" xfId="32792" xr:uid="{00000000-0005-0000-0000-0000D6CF0000}"/>
    <cellStyle name="Percent 3 2 3 3 2 3 2 3" xfId="51256" xr:uid="{00000000-0005-0000-0000-0000D7CF0000}"/>
    <cellStyle name="Percent 3 2 3 3 2 3 3" xfId="19984" xr:uid="{00000000-0005-0000-0000-0000D8CF0000}"/>
    <cellStyle name="Percent 3 2 3 3 2 3 3 2" xfId="38944" xr:uid="{00000000-0005-0000-0000-0000D9CF0000}"/>
    <cellStyle name="Percent 3 2 3 3 2 3 3 3" xfId="57408" xr:uid="{00000000-0005-0000-0000-0000DACF0000}"/>
    <cellStyle name="Percent 3 2 3 3 2 3 4" xfId="26639" xr:uid="{00000000-0005-0000-0000-0000DBCF0000}"/>
    <cellStyle name="Percent 3 2 3 3 2 3 5" xfId="45103" xr:uid="{00000000-0005-0000-0000-0000DCCF0000}"/>
    <cellStyle name="Percent 3 2 3 3 2 4" xfId="10766" xr:uid="{00000000-0005-0000-0000-0000DDCF0000}"/>
    <cellStyle name="Percent 3 2 3 3 2 4 2" xfId="29726" xr:uid="{00000000-0005-0000-0000-0000DECF0000}"/>
    <cellStyle name="Percent 3 2 3 3 2 4 3" xfId="48190" xr:uid="{00000000-0005-0000-0000-0000DFCF0000}"/>
    <cellStyle name="Percent 3 2 3 3 2 5" xfId="16918" xr:uid="{00000000-0005-0000-0000-0000E0CF0000}"/>
    <cellStyle name="Percent 3 2 3 3 2 5 2" xfId="35878" xr:uid="{00000000-0005-0000-0000-0000E1CF0000}"/>
    <cellStyle name="Percent 3 2 3 3 2 5 3" xfId="54342" xr:uid="{00000000-0005-0000-0000-0000E2CF0000}"/>
    <cellStyle name="Percent 3 2 3 3 2 6" xfId="23573" xr:uid="{00000000-0005-0000-0000-0000E3CF0000}"/>
    <cellStyle name="Percent 3 2 3 3 2 7" xfId="42037" xr:uid="{00000000-0005-0000-0000-0000E4CF0000}"/>
    <cellStyle name="Percent 3 2 3 3 3" xfId="5316" xr:uid="{00000000-0005-0000-0000-0000E5CF0000}"/>
    <cellStyle name="Percent 3 2 3 3 3 2" xfId="8405" xr:uid="{00000000-0005-0000-0000-0000E6CF0000}"/>
    <cellStyle name="Percent 3 2 3 3 3 2 2" xfId="14597" xr:uid="{00000000-0005-0000-0000-0000E7CF0000}"/>
    <cellStyle name="Percent 3 2 3 3 3 2 2 2" xfId="33557" xr:uid="{00000000-0005-0000-0000-0000E8CF0000}"/>
    <cellStyle name="Percent 3 2 3 3 3 2 2 3" xfId="52021" xr:uid="{00000000-0005-0000-0000-0000E9CF0000}"/>
    <cellStyle name="Percent 3 2 3 3 3 2 3" xfId="20749" xr:uid="{00000000-0005-0000-0000-0000EACF0000}"/>
    <cellStyle name="Percent 3 2 3 3 3 2 3 2" xfId="39709" xr:uid="{00000000-0005-0000-0000-0000EBCF0000}"/>
    <cellStyle name="Percent 3 2 3 3 3 2 3 3" xfId="58173" xr:uid="{00000000-0005-0000-0000-0000ECCF0000}"/>
    <cellStyle name="Percent 3 2 3 3 3 2 4" xfId="27404" xr:uid="{00000000-0005-0000-0000-0000EDCF0000}"/>
    <cellStyle name="Percent 3 2 3 3 3 2 5" xfId="45868" xr:uid="{00000000-0005-0000-0000-0000EECF0000}"/>
    <cellStyle name="Percent 3 2 3 3 3 3" xfId="11531" xr:uid="{00000000-0005-0000-0000-0000EFCF0000}"/>
    <cellStyle name="Percent 3 2 3 3 3 3 2" xfId="30491" xr:uid="{00000000-0005-0000-0000-0000F0CF0000}"/>
    <cellStyle name="Percent 3 2 3 3 3 3 3" xfId="48955" xr:uid="{00000000-0005-0000-0000-0000F1CF0000}"/>
    <cellStyle name="Percent 3 2 3 3 3 4" xfId="17683" xr:uid="{00000000-0005-0000-0000-0000F2CF0000}"/>
    <cellStyle name="Percent 3 2 3 3 3 4 2" xfId="36643" xr:uid="{00000000-0005-0000-0000-0000F3CF0000}"/>
    <cellStyle name="Percent 3 2 3 3 3 4 3" xfId="55107" xr:uid="{00000000-0005-0000-0000-0000F4CF0000}"/>
    <cellStyle name="Percent 3 2 3 3 3 5" xfId="24338" xr:uid="{00000000-0005-0000-0000-0000F5CF0000}"/>
    <cellStyle name="Percent 3 2 3 3 3 6" xfId="42802" xr:uid="{00000000-0005-0000-0000-0000F6CF0000}"/>
    <cellStyle name="Percent 3 2 3 3 4" xfId="6870" xr:uid="{00000000-0005-0000-0000-0000F7CF0000}"/>
    <cellStyle name="Percent 3 2 3 3 4 2" xfId="13063" xr:uid="{00000000-0005-0000-0000-0000F8CF0000}"/>
    <cellStyle name="Percent 3 2 3 3 4 2 2" xfId="32023" xr:uid="{00000000-0005-0000-0000-0000F9CF0000}"/>
    <cellStyle name="Percent 3 2 3 3 4 2 3" xfId="50487" xr:uid="{00000000-0005-0000-0000-0000FACF0000}"/>
    <cellStyle name="Percent 3 2 3 3 4 3" xfId="19215" xr:uid="{00000000-0005-0000-0000-0000FBCF0000}"/>
    <cellStyle name="Percent 3 2 3 3 4 3 2" xfId="38175" xr:uid="{00000000-0005-0000-0000-0000FCCF0000}"/>
    <cellStyle name="Percent 3 2 3 3 4 3 3" xfId="56639" xr:uid="{00000000-0005-0000-0000-0000FDCF0000}"/>
    <cellStyle name="Percent 3 2 3 3 4 4" xfId="25870" xr:uid="{00000000-0005-0000-0000-0000FECF0000}"/>
    <cellStyle name="Percent 3 2 3 3 4 5" xfId="44334" xr:uid="{00000000-0005-0000-0000-0000FFCF0000}"/>
    <cellStyle name="Percent 3 2 3 3 5" xfId="9997" xr:uid="{00000000-0005-0000-0000-000000D00000}"/>
    <cellStyle name="Percent 3 2 3 3 5 2" xfId="28957" xr:uid="{00000000-0005-0000-0000-000001D00000}"/>
    <cellStyle name="Percent 3 2 3 3 5 3" xfId="47421" xr:uid="{00000000-0005-0000-0000-000002D00000}"/>
    <cellStyle name="Percent 3 2 3 3 6" xfId="16149" xr:uid="{00000000-0005-0000-0000-000003D00000}"/>
    <cellStyle name="Percent 3 2 3 3 6 2" xfId="35109" xr:uid="{00000000-0005-0000-0000-000004D00000}"/>
    <cellStyle name="Percent 3 2 3 3 6 3" xfId="53573" xr:uid="{00000000-0005-0000-0000-000005D00000}"/>
    <cellStyle name="Percent 3 2 3 3 7" xfId="22804" xr:uid="{00000000-0005-0000-0000-000006D00000}"/>
    <cellStyle name="Percent 3 2 3 3 8" xfId="41268" xr:uid="{00000000-0005-0000-0000-000007D00000}"/>
    <cellStyle name="Percent 3 2 3 4" xfId="3469" xr:uid="{00000000-0005-0000-0000-000008D00000}"/>
    <cellStyle name="Percent 3 2 3 4 2" xfId="4466" xr:uid="{00000000-0005-0000-0000-000009D00000}"/>
    <cellStyle name="Percent 3 2 3 4 2 2" xfId="6089" xr:uid="{00000000-0005-0000-0000-00000AD00000}"/>
    <cellStyle name="Percent 3 2 3 4 2 2 2" xfId="9175" xr:uid="{00000000-0005-0000-0000-00000BD00000}"/>
    <cellStyle name="Percent 3 2 3 4 2 2 2 2" xfId="15367" xr:uid="{00000000-0005-0000-0000-00000CD00000}"/>
    <cellStyle name="Percent 3 2 3 4 2 2 2 2 2" xfId="34327" xr:uid="{00000000-0005-0000-0000-00000DD00000}"/>
    <cellStyle name="Percent 3 2 3 4 2 2 2 2 3" xfId="52791" xr:uid="{00000000-0005-0000-0000-00000ED00000}"/>
    <cellStyle name="Percent 3 2 3 4 2 2 2 3" xfId="21519" xr:uid="{00000000-0005-0000-0000-00000FD00000}"/>
    <cellStyle name="Percent 3 2 3 4 2 2 2 3 2" xfId="40479" xr:uid="{00000000-0005-0000-0000-000010D00000}"/>
    <cellStyle name="Percent 3 2 3 4 2 2 2 3 3" xfId="58943" xr:uid="{00000000-0005-0000-0000-000011D00000}"/>
    <cellStyle name="Percent 3 2 3 4 2 2 2 4" xfId="28174" xr:uid="{00000000-0005-0000-0000-000012D00000}"/>
    <cellStyle name="Percent 3 2 3 4 2 2 2 5" xfId="46638" xr:uid="{00000000-0005-0000-0000-000013D00000}"/>
    <cellStyle name="Percent 3 2 3 4 2 2 3" xfId="12301" xr:uid="{00000000-0005-0000-0000-000014D00000}"/>
    <cellStyle name="Percent 3 2 3 4 2 2 3 2" xfId="31261" xr:uid="{00000000-0005-0000-0000-000015D00000}"/>
    <cellStyle name="Percent 3 2 3 4 2 2 3 3" xfId="49725" xr:uid="{00000000-0005-0000-0000-000016D00000}"/>
    <cellStyle name="Percent 3 2 3 4 2 2 4" xfId="18453" xr:uid="{00000000-0005-0000-0000-000017D00000}"/>
    <cellStyle name="Percent 3 2 3 4 2 2 4 2" xfId="37413" xr:uid="{00000000-0005-0000-0000-000018D00000}"/>
    <cellStyle name="Percent 3 2 3 4 2 2 4 3" xfId="55877" xr:uid="{00000000-0005-0000-0000-000019D00000}"/>
    <cellStyle name="Percent 3 2 3 4 2 2 5" xfId="25108" xr:uid="{00000000-0005-0000-0000-00001AD00000}"/>
    <cellStyle name="Percent 3 2 3 4 2 2 6" xfId="43572" xr:uid="{00000000-0005-0000-0000-00001BD00000}"/>
    <cellStyle name="Percent 3 2 3 4 2 3" xfId="7640" xr:uid="{00000000-0005-0000-0000-00001CD00000}"/>
    <cellStyle name="Percent 3 2 3 4 2 3 2" xfId="13833" xr:uid="{00000000-0005-0000-0000-00001DD00000}"/>
    <cellStyle name="Percent 3 2 3 4 2 3 2 2" xfId="32793" xr:uid="{00000000-0005-0000-0000-00001ED00000}"/>
    <cellStyle name="Percent 3 2 3 4 2 3 2 3" xfId="51257" xr:uid="{00000000-0005-0000-0000-00001FD00000}"/>
    <cellStyle name="Percent 3 2 3 4 2 3 3" xfId="19985" xr:uid="{00000000-0005-0000-0000-000020D00000}"/>
    <cellStyle name="Percent 3 2 3 4 2 3 3 2" xfId="38945" xr:uid="{00000000-0005-0000-0000-000021D00000}"/>
    <cellStyle name="Percent 3 2 3 4 2 3 3 3" xfId="57409" xr:uid="{00000000-0005-0000-0000-000022D00000}"/>
    <cellStyle name="Percent 3 2 3 4 2 3 4" xfId="26640" xr:uid="{00000000-0005-0000-0000-000023D00000}"/>
    <cellStyle name="Percent 3 2 3 4 2 3 5" xfId="45104" xr:uid="{00000000-0005-0000-0000-000024D00000}"/>
    <cellStyle name="Percent 3 2 3 4 2 4" xfId="10767" xr:uid="{00000000-0005-0000-0000-000025D00000}"/>
    <cellStyle name="Percent 3 2 3 4 2 4 2" xfId="29727" xr:uid="{00000000-0005-0000-0000-000026D00000}"/>
    <cellStyle name="Percent 3 2 3 4 2 4 3" xfId="48191" xr:uid="{00000000-0005-0000-0000-000027D00000}"/>
    <cellStyle name="Percent 3 2 3 4 2 5" xfId="16919" xr:uid="{00000000-0005-0000-0000-000028D00000}"/>
    <cellStyle name="Percent 3 2 3 4 2 5 2" xfId="35879" xr:uid="{00000000-0005-0000-0000-000029D00000}"/>
    <cellStyle name="Percent 3 2 3 4 2 5 3" xfId="54343" xr:uid="{00000000-0005-0000-0000-00002AD00000}"/>
    <cellStyle name="Percent 3 2 3 4 2 6" xfId="23574" xr:uid="{00000000-0005-0000-0000-00002BD00000}"/>
    <cellStyle name="Percent 3 2 3 4 2 7" xfId="42038" xr:uid="{00000000-0005-0000-0000-00002CD00000}"/>
    <cellStyle name="Percent 3 2 3 4 3" xfId="5317" xr:uid="{00000000-0005-0000-0000-00002DD00000}"/>
    <cellStyle name="Percent 3 2 3 4 3 2" xfId="8406" xr:uid="{00000000-0005-0000-0000-00002ED00000}"/>
    <cellStyle name="Percent 3 2 3 4 3 2 2" xfId="14598" xr:uid="{00000000-0005-0000-0000-00002FD00000}"/>
    <cellStyle name="Percent 3 2 3 4 3 2 2 2" xfId="33558" xr:uid="{00000000-0005-0000-0000-000030D00000}"/>
    <cellStyle name="Percent 3 2 3 4 3 2 2 3" xfId="52022" xr:uid="{00000000-0005-0000-0000-000031D00000}"/>
    <cellStyle name="Percent 3 2 3 4 3 2 3" xfId="20750" xr:uid="{00000000-0005-0000-0000-000032D00000}"/>
    <cellStyle name="Percent 3 2 3 4 3 2 3 2" xfId="39710" xr:uid="{00000000-0005-0000-0000-000033D00000}"/>
    <cellStyle name="Percent 3 2 3 4 3 2 3 3" xfId="58174" xr:uid="{00000000-0005-0000-0000-000034D00000}"/>
    <cellStyle name="Percent 3 2 3 4 3 2 4" xfId="27405" xr:uid="{00000000-0005-0000-0000-000035D00000}"/>
    <cellStyle name="Percent 3 2 3 4 3 2 5" xfId="45869" xr:uid="{00000000-0005-0000-0000-000036D00000}"/>
    <cellStyle name="Percent 3 2 3 4 3 3" xfId="11532" xr:uid="{00000000-0005-0000-0000-000037D00000}"/>
    <cellStyle name="Percent 3 2 3 4 3 3 2" xfId="30492" xr:uid="{00000000-0005-0000-0000-000038D00000}"/>
    <cellStyle name="Percent 3 2 3 4 3 3 3" xfId="48956" xr:uid="{00000000-0005-0000-0000-000039D00000}"/>
    <cellStyle name="Percent 3 2 3 4 3 4" xfId="17684" xr:uid="{00000000-0005-0000-0000-00003AD00000}"/>
    <cellStyle name="Percent 3 2 3 4 3 4 2" xfId="36644" xr:uid="{00000000-0005-0000-0000-00003BD00000}"/>
    <cellStyle name="Percent 3 2 3 4 3 4 3" xfId="55108" xr:uid="{00000000-0005-0000-0000-00003CD00000}"/>
    <cellStyle name="Percent 3 2 3 4 3 5" xfId="24339" xr:uid="{00000000-0005-0000-0000-00003DD00000}"/>
    <cellStyle name="Percent 3 2 3 4 3 6" xfId="42803" xr:uid="{00000000-0005-0000-0000-00003ED00000}"/>
    <cellStyle name="Percent 3 2 3 4 4" xfId="6871" xr:uid="{00000000-0005-0000-0000-00003FD00000}"/>
    <cellStyle name="Percent 3 2 3 4 4 2" xfId="13064" xr:uid="{00000000-0005-0000-0000-000040D00000}"/>
    <cellStyle name="Percent 3 2 3 4 4 2 2" xfId="32024" xr:uid="{00000000-0005-0000-0000-000041D00000}"/>
    <cellStyle name="Percent 3 2 3 4 4 2 3" xfId="50488" xr:uid="{00000000-0005-0000-0000-000042D00000}"/>
    <cellStyle name="Percent 3 2 3 4 4 3" xfId="19216" xr:uid="{00000000-0005-0000-0000-000043D00000}"/>
    <cellStyle name="Percent 3 2 3 4 4 3 2" xfId="38176" xr:uid="{00000000-0005-0000-0000-000044D00000}"/>
    <cellStyle name="Percent 3 2 3 4 4 3 3" xfId="56640" xr:uid="{00000000-0005-0000-0000-000045D00000}"/>
    <cellStyle name="Percent 3 2 3 4 4 4" xfId="25871" xr:uid="{00000000-0005-0000-0000-000046D00000}"/>
    <cellStyle name="Percent 3 2 3 4 4 5" xfId="44335" xr:uid="{00000000-0005-0000-0000-000047D00000}"/>
    <cellStyle name="Percent 3 2 3 4 5" xfId="9998" xr:uid="{00000000-0005-0000-0000-000048D00000}"/>
    <cellStyle name="Percent 3 2 3 4 5 2" xfId="28958" xr:uid="{00000000-0005-0000-0000-000049D00000}"/>
    <cellStyle name="Percent 3 2 3 4 5 3" xfId="47422" xr:uid="{00000000-0005-0000-0000-00004AD00000}"/>
    <cellStyle name="Percent 3 2 3 4 6" xfId="16150" xr:uid="{00000000-0005-0000-0000-00004BD00000}"/>
    <cellStyle name="Percent 3 2 3 4 6 2" xfId="35110" xr:uid="{00000000-0005-0000-0000-00004CD00000}"/>
    <cellStyle name="Percent 3 2 3 4 6 3" xfId="53574" xr:uid="{00000000-0005-0000-0000-00004DD00000}"/>
    <cellStyle name="Percent 3 2 3 4 7" xfId="22805" xr:uid="{00000000-0005-0000-0000-00004ED00000}"/>
    <cellStyle name="Percent 3 2 3 4 8" xfId="41269" xr:uid="{00000000-0005-0000-0000-00004FD00000}"/>
    <cellStyle name="Percent 3 2 3 5" xfId="3470" xr:uid="{00000000-0005-0000-0000-000050D00000}"/>
    <cellStyle name="Percent 3 2 3 5 2" xfId="4467" xr:uid="{00000000-0005-0000-0000-000051D00000}"/>
    <cellStyle name="Percent 3 2 3 5 2 2" xfId="6090" xr:uid="{00000000-0005-0000-0000-000052D00000}"/>
    <cellStyle name="Percent 3 2 3 5 2 2 2" xfId="9176" xr:uid="{00000000-0005-0000-0000-000053D00000}"/>
    <cellStyle name="Percent 3 2 3 5 2 2 2 2" xfId="15368" xr:uid="{00000000-0005-0000-0000-000054D00000}"/>
    <cellStyle name="Percent 3 2 3 5 2 2 2 2 2" xfId="34328" xr:uid="{00000000-0005-0000-0000-000055D00000}"/>
    <cellStyle name="Percent 3 2 3 5 2 2 2 2 3" xfId="52792" xr:uid="{00000000-0005-0000-0000-000056D00000}"/>
    <cellStyle name="Percent 3 2 3 5 2 2 2 3" xfId="21520" xr:uid="{00000000-0005-0000-0000-000057D00000}"/>
    <cellStyle name="Percent 3 2 3 5 2 2 2 3 2" xfId="40480" xr:uid="{00000000-0005-0000-0000-000058D00000}"/>
    <cellStyle name="Percent 3 2 3 5 2 2 2 3 3" xfId="58944" xr:uid="{00000000-0005-0000-0000-000059D00000}"/>
    <cellStyle name="Percent 3 2 3 5 2 2 2 4" xfId="28175" xr:uid="{00000000-0005-0000-0000-00005AD00000}"/>
    <cellStyle name="Percent 3 2 3 5 2 2 2 5" xfId="46639" xr:uid="{00000000-0005-0000-0000-00005BD00000}"/>
    <cellStyle name="Percent 3 2 3 5 2 2 3" xfId="12302" xr:uid="{00000000-0005-0000-0000-00005CD00000}"/>
    <cellStyle name="Percent 3 2 3 5 2 2 3 2" xfId="31262" xr:uid="{00000000-0005-0000-0000-00005DD00000}"/>
    <cellStyle name="Percent 3 2 3 5 2 2 3 3" xfId="49726" xr:uid="{00000000-0005-0000-0000-00005ED00000}"/>
    <cellStyle name="Percent 3 2 3 5 2 2 4" xfId="18454" xr:uid="{00000000-0005-0000-0000-00005FD00000}"/>
    <cellStyle name="Percent 3 2 3 5 2 2 4 2" xfId="37414" xr:uid="{00000000-0005-0000-0000-000060D00000}"/>
    <cellStyle name="Percent 3 2 3 5 2 2 4 3" xfId="55878" xr:uid="{00000000-0005-0000-0000-000061D00000}"/>
    <cellStyle name="Percent 3 2 3 5 2 2 5" xfId="25109" xr:uid="{00000000-0005-0000-0000-000062D00000}"/>
    <cellStyle name="Percent 3 2 3 5 2 2 6" xfId="43573" xr:uid="{00000000-0005-0000-0000-000063D00000}"/>
    <cellStyle name="Percent 3 2 3 5 2 3" xfId="7641" xr:uid="{00000000-0005-0000-0000-000064D00000}"/>
    <cellStyle name="Percent 3 2 3 5 2 3 2" xfId="13834" xr:uid="{00000000-0005-0000-0000-000065D00000}"/>
    <cellStyle name="Percent 3 2 3 5 2 3 2 2" xfId="32794" xr:uid="{00000000-0005-0000-0000-000066D00000}"/>
    <cellStyle name="Percent 3 2 3 5 2 3 2 3" xfId="51258" xr:uid="{00000000-0005-0000-0000-000067D00000}"/>
    <cellStyle name="Percent 3 2 3 5 2 3 3" xfId="19986" xr:uid="{00000000-0005-0000-0000-000068D00000}"/>
    <cellStyle name="Percent 3 2 3 5 2 3 3 2" xfId="38946" xr:uid="{00000000-0005-0000-0000-000069D00000}"/>
    <cellStyle name="Percent 3 2 3 5 2 3 3 3" xfId="57410" xr:uid="{00000000-0005-0000-0000-00006AD00000}"/>
    <cellStyle name="Percent 3 2 3 5 2 3 4" xfId="26641" xr:uid="{00000000-0005-0000-0000-00006BD00000}"/>
    <cellStyle name="Percent 3 2 3 5 2 3 5" xfId="45105" xr:uid="{00000000-0005-0000-0000-00006CD00000}"/>
    <cellStyle name="Percent 3 2 3 5 2 4" xfId="10768" xr:uid="{00000000-0005-0000-0000-00006DD00000}"/>
    <cellStyle name="Percent 3 2 3 5 2 4 2" xfId="29728" xr:uid="{00000000-0005-0000-0000-00006ED00000}"/>
    <cellStyle name="Percent 3 2 3 5 2 4 3" xfId="48192" xr:uid="{00000000-0005-0000-0000-00006FD00000}"/>
    <cellStyle name="Percent 3 2 3 5 2 5" xfId="16920" xr:uid="{00000000-0005-0000-0000-000070D00000}"/>
    <cellStyle name="Percent 3 2 3 5 2 5 2" xfId="35880" xr:uid="{00000000-0005-0000-0000-000071D00000}"/>
    <cellStyle name="Percent 3 2 3 5 2 5 3" xfId="54344" xr:uid="{00000000-0005-0000-0000-000072D00000}"/>
    <cellStyle name="Percent 3 2 3 5 2 6" xfId="23575" xr:uid="{00000000-0005-0000-0000-000073D00000}"/>
    <cellStyle name="Percent 3 2 3 5 2 7" xfId="42039" xr:uid="{00000000-0005-0000-0000-000074D00000}"/>
    <cellStyle name="Percent 3 2 3 5 3" xfId="5318" xr:uid="{00000000-0005-0000-0000-000075D00000}"/>
    <cellStyle name="Percent 3 2 3 5 3 2" xfId="8407" xr:uid="{00000000-0005-0000-0000-000076D00000}"/>
    <cellStyle name="Percent 3 2 3 5 3 2 2" xfId="14599" xr:uid="{00000000-0005-0000-0000-000077D00000}"/>
    <cellStyle name="Percent 3 2 3 5 3 2 2 2" xfId="33559" xr:uid="{00000000-0005-0000-0000-000078D00000}"/>
    <cellStyle name="Percent 3 2 3 5 3 2 2 3" xfId="52023" xr:uid="{00000000-0005-0000-0000-000079D00000}"/>
    <cellStyle name="Percent 3 2 3 5 3 2 3" xfId="20751" xr:uid="{00000000-0005-0000-0000-00007AD00000}"/>
    <cellStyle name="Percent 3 2 3 5 3 2 3 2" xfId="39711" xr:uid="{00000000-0005-0000-0000-00007BD00000}"/>
    <cellStyle name="Percent 3 2 3 5 3 2 3 3" xfId="58175" xr:uid="{00000000-0005-0000-0000-00007CD00000}"/>
    <cellStyle name="Percent 3 2 3 5 3 2 4" xfId="27406" xr:uid="{00000000-0005-0000-0000-00007DD00000}"/>
    <cellStyle name="Percent 3 2 3 5 3 2 5" xfId="45870" xr:uid="{00000000-0005-0000-0000-00007ED00000}"/>
    <cellStyle name="Percent 3 2 3 5 3 3" xfId="11533" xr:uid="{00000000-0005-0000-0000-00007FD00000}"/>
    <cellStyle name="Percent 3 2 3 5 3 3 2" xfId="30493" xr:uid="{00000000-0005-0000-0000-000080D00000}"/>
    <cellStyle name="Percent 3 2 3 5 3 3 3" xfId="48957" xr:uid="{00000000-0005-0000-0000-000081D00000}"/>
    <cellStyle name="Percent 3 2 3 5 3 4" xfId="17685" xr:uid="{00000000-0005-0000-0000-000082D00000}"/>
    <cellStyle name="Percent 3 2 3 5 3 4 2" xfId="36645" xr:uid="{00000000-0005-0000-0000-000083D00000}"/>
    <cellStyle name="Percent 3 2 3 5 3 4 3" xfId="55109" xr:uid="{00000000-0005-0000-0000-000084D00000}"/>
    <cellStyle name="Percent 3 2 3 5 3 5" xfId="24340" xr:uid="{00000000-0005-0000-0000-000085D00000}"/>
    <cellStyle name="Percent 3 2 3 5 3 6" xfId="42804" xr:uid="{00000000-0005-0000-0000-000086D00000}"/>
    <cellStyle name="Percent 3 2 3 5 4" xfId="6872" xr:uid="{00000000-0005-0000-0000-000087D00000}"/>
    <cellStyle name="Percent 3 2 3 5 4 2" xfId="13065" xr:uid="{00000000-0005-0000-0000-000088D00000}"/>
    <cellStyle name="Percent 3 2 3 5 4 2 2" xfId="32025" xr:uid="{00000000-0005-0000-0000-000089D00000}"/>
    <cellStyle name="Percent 3 2 3 5 4 2 3" xfId="50489" xr:uid="{00000000-0005-0000-0000-00008AD00000}"/>
    <cellStyle name="Percent 3 2 3 5 4 3" xfId="19217" xr:uid="{00000000-0005-0000-0000-00008BD00000}"/>
    <cellStyle name="Percent 3 2 3 5 4 3 2" xfId="38177" xr:uid="{00000000-0005-0000-0000-00008CD00000}"/>
    <cellStyle name="Percent 3 2 3 5 4 3 3" xfId="56641" xr:uid="{00000000-0005-0000-0000-00008DD00000}"/>
    <cellStyle name="Percent 3 2 3 5 4 4" xfId="25872" xr:uid="{00000000-0005-0000-0000-00008ED00000}"/>
    <cellStyle name="Percent 3 2 3 5 4 5" xfId="44336" xr:uid="{00000000-0005-0000-0000-00008FD00000}"/>
    <cellStyle name="Percent 3 2 3 5 5" xfId="9999" xr:uid="{00000000-0005-0000-0000-000090D00000}"/>
    <cellStyle name="Percent 3 2 3 5 5 2" xfId="28959" xr:uid="{00000000-0005-0000-0000-000091D00000}"/>
    <cellStyle name="Percent 3 2 3 5 5 3" xfId="47423" xr:uid="{00000000-0005-0000-0000-000092D00000}"/>
    <cellStyle name="Percent 3 2 3 5 6" xfId="16151" xr:uid="{00000000-0005-0000-0000-000093D00000}"/>
    <cellStyle name="Percent 3 2 3 5 6 2" xfId="35111" xr:uid="{00000000-0005-0000-0000-000094D00000}"/>
    <cellStyle name="Percent 3 2 3 5 6 3" xfId="53575" xr:uid="{00000000-0005-0000-0000-000095D00000}"/>
    <cellStyle name="Percent 3 2 3 5 7" xfId="22806" xr:uid="{00000000-0005-0000-0000-000096D00000}"/>
    <cellStyle name="Percent 3 2 3 5 8" xfId="41270" xr:uid="{00000000-0005-0000-0000-000097D00000}"/>
    <cellStyle name="Percent 3 2 3 6" xfId="4463" xr:uid="{00000000-0005-0000-0000-000098D00000}"/>
    <cellStyle name="Percent 3 2 3 6 2" xfId="6086" xr:uid="{00000000-0005-0000-0000-000099D00000}"/>
    <cellStyle name="Percent 3 2 3 6 2 2" xfId="9172" xr:uid="{00000000-0005-0000-0000-00009AD00000}"/>
    <cellStyle name="Percent 3 2 3 6 2 2 2" xfId="15364" xr:uid="{00000000-0005-0000-0000-00009BD00000}"/>
    <cellStyle name="Percent 3 2 3 6 2 2 2 2" xfId="34324" xr:uid="{00000000-0005-0000-0000-00009CD00000}"/>
    <cellStyle name="Percent 3 2 3 6 2 2 2 3" xfId="52788" xr:uid="{00000000-0005-0000-0000-00009DD00000}"/>
    <cellStyle name="Percent 3 2 3 6 2 2 3" xfId="21516" xr:uid="{00000000-0005-0000-0000-00009ED00000}"/>
    <cellStyle name="Percent 3 2 3 6 2 2 3 2" xfId="40476" xr:uid="{00000000-0005-0000-0000-00009FD00000}"/>
    <cellStyle name="Percent 3 2 3 6 2 2 3 3" xfId="58940" xr:uid="{00000000-0005-0000-0000-0000A0D00000}"/>
    <cellStyle name="Percent 3 2 3 6 2 2 4" xfId="28171" xr:uid="{00000000-0005-0000-0000-0000A1D00000}"/>
    <cellStyle name="Percent 3 2 3 6 2 2 5" xfId="46635" xr:uid="{00000000-0005-0000-0000-0000A2D00000}"/>
    <cellStyle name="Percent 3 2 3 6 2 3" xfId="12298" xr:uid="{00000000-0005-0000-0000-0000A3D00000}"/>
    <cellStyle name="Percent 3 2 3 6 2 3 2" xfId="31258" xr:uid="{00000000-0005-0000-0000-0000A4D00000}"/>
    <cellStyle name="Percent 3 2 3 6 2 3 3" xfId="49722" xr:uid="{00000000-0005-0000-0000-0000A5D00000}"/>
    <cellStyle name="Percent 3 2 3 6 2 4" xfId="18450" xr:uid="{00000000-0005-0000-0000-0000A6D00000}"/>
    <cellStyle name="Percent 3 2 3 6 2 4 2" xfId="37410" xr:uid="{00000000-0005-0000-0000-0000A7D00000}"/>
    <cellStyle name="Percent 3 2 3 6 2 4 3" xfId="55874" xr:uid="{00000000-0005-0000-0000-0000A8D00000}"/>
    <cellStyle name="Percent 3 2 3 6 2 5" xfId="25105" xr:uid="{00000000-0005-0000-0000-0000A9D00000}"/>
    <cellStyle name="Percent 3 2 3 6 2 6" xfId="43569" xr:uid="{00000000-0005-0000-0000-0000AAD00000}"/>
    <cellStyle name="Percent 3 2 3 6 3" xfId="7637" xr:uid="{00000000-0005-0000-0000-0000ABD00000}"/>
    <cellStyle name="Percent 3 2 3 6 3 2" xfId="13830" xr:uid="{00000000-0005-0000-0000-0000ACD00000}"/>
    <cellStyle name="Percent 3 2 3 6 3 2 2" xfId="32790" xr:uid="{00000000-0005-0000-0000-0000ADD00000}"/>
    <cellStyle name="Percent 3 2 3 6 3 2 3" xfId="51254" xr:uid="{00000000-0005-0000-0000-0000AED00000}"/>
    <cellStyle name="Percent 3 2 3 6 3 3" xfId="19982" xr:uid="{00000000-0005-0000-0000-0000AFD00000}"/>
    <cellStyle name="Percent 3 2 3 6 3 3 2" xfId="38942" xr:uid="{00000000-0005-0000-0000-0000B0D00000}"/>
    <cellStyle name="Percent 3 2 3 6 3 3 3" xfId="57406" xr:uid="{00000000-0005-0000-0000-0000B1D00000}"/>
    <cellStyle name="Percent 3 2 3 6 3 4" xfId="26637" xr:uid="{00000000-0005-0000-0000-0000B2D00000}"/>
    <cellStyle name="Percent 3 2 3 6 3 5" xfId="45101" xr:uid="{00000000-0005-0000-0000-0000B3D00000}"/>
    <cellStyle name="Percent 3 2 3 6 4" xfId="10764" xr:uid="{00000000-0005-0000-0000-0000B4D00000}"/>
    <cellStyle name="Percent 3 2 3 6 4 2" xfId="29724" xr:uid="{00000000-0005-0000-0000-0000B5D00000}"/>
    <cellStyle name="Percent 3 2 3 6 4 3" xfId="48188" xr:uid="{00000000-0005-0000-0000-0000B6D00000}"/>
    <cellStyle name="Percent 3 2 3 6 5" xfId="16916" xr:uid="{00000000-0005-0000-0000-0000B7D00000}"/>
    <cellStyle name="Percent 3 2 3 6 5 2" xfId="35876" xr:uid="{00000000-0005-0000-0000-0000B8D00000}"/>
    <cellStyle name="Percent 3 2 3 6 5 3" xfId="54340" xr:uid="{00000000-0005-0000-0000-0000B9D00000}"/>
    <cellStyle name="Percent 3 2 3 6 6" xfId="23571" xr:uid="{00000000-0005-0000-0000-0000BAD00000}"/>
    <cellStyle name="Percent 3 2 3 6 7" xfId="42035" xr:uid="{00000000-0005-0000-0000-0000BBD00000}"/>
    <cellStyle name="Percent 3 2 3 7" xfId="5314" xr:uid="{00000000-0005-0000-0000-0000BCD00000}"/>
    <cellStyle name="Percent 3 2 3 7 2" xfId="8403" xr:uid="{00000000-0005-0000-0000-0000BDD00000}"/>
    <cellStyle name="Percent 3 2 3 7 2 2" xfId="14595" xr:uid="{00000000-0005-0000-0000-0000BED00000}"/>
    <cellStyle name="Percent 3 2 3 7 2 2 2" xfId="33555" xr:uid="{00000000-0005-0000-0000-0000BFD00000}"/>
    <cellStyle name="Percent 3 2 3 7 2 2 3" xfId="52019" xr:uid="{00000000-0005-0000-0000-0000C0D00000}"/>
    <cellStyle name="Percent 3 2 3 7 2 3" xfId="20747" xr:uid="{00000000-0005-0000-0000-0000C1D00000}"/>
    <cellStyle name="Percent 3 2 3 7 2 3 2" xfId="39707" xr:uid="{00000000-0005-0000-0000-0000C2D00000}"/>
    <cellStyle name="Percent 3 2 3 7 2 3 3" xfId="58171" xr:uid="{00000000-0005-0000-0000-0000C3D00000}"/>
    <cellStyle name="Percent 3 2 3 7 2 4" xfId="27402" xr:uid="{00000000-0005-0000-0000-0000C4D00000}"/>
    <cellStyle name="Percent 3 2 3 7 2 5" xfId="45866" xr:uid="{00000000-0005-0000-0000-0000C5D00000}"/>
    <cellStyle name="Percent 3 2 3 7 3" xfId="11529" xr:uid="{00000000-0005-0000-0000-0000C6D00000}"/>
    <cellStyle name="Percent 3 2 3 7 3 2" xfId="30489" xr:uid="{00000000-0005-0000-0000-0000C7D00000}"/>
    <cellStyle name="Percent 3 2 3 7 3 3" xfId="48953" xr:uid="{00000000-0005-0000-0000-0000C8D00000}"/>
    <cellStyle name="Percent 3 2 3 7 4" xfId="17681" xr:uid="{00000000-0005-0000-0000-0000C9D00000}"/>
    <cellStyle name="Percent 3 2 3 7 4 2" xfId="36641" xr:uid="{00000000-0005-0000-0000-0000CAD00000}"/>
    <cellStyle name="Percent 3 2 3 7 4 3" xfId="55105" xr:uid="{00000000-0005-0000-0000-0000CBD00000}"/>
    <cellStyle name="Percent 3 2 3 7 5" xfId="24336" xr:uid="{00000000-0005-0000-0000-0000CCD00000}"/>
    <cellStyle name="Percent 3 2 3 7 6" xfId="42800" xr:uid="{00000000-0005-0000-0000-0000CDD00000}"/>
    <cellStyle name="Percent 3 2 3 8" xfId="6868" xr:uid="{00000000-0005-0000-0000-0000CED00000}"/>
    <cellStyle name="Percent 3 2 3 8 2" xfId="13061" xr:uid="{00000000-0005-0000-0000-0000CFD00000}"/>
    <cellStyle name="Percent 3 2 3 8 2 2" xfId="32021" xr:uid="{00000000-0005-0000-0000-0000D0D00000}"/>
    <cellStyle name="Percent 3 2 3 8 2 3" xfId="50485" xr:uid="{00000000-0005-0000-0000-0000D1D00000}"/>
    <cellStyle name="Percent 3 2 3 8 3" xfId="19213" xr:uid="{00000000-0005-0000-0000-0000D2D00000}"/>
    <cellStyle name="Percent 3 2 3 8 3 2" xfId="38173" xr:uid="{00000000-0005-0000-0000-0000D3D00000}"/>
    <cellStyle name="Percent 3 2 3 8 3 3" xfId="56637" xr:uid="{00000000-0005-0000-0000-0000D4D00000}"/>
    <cellStyle name="Percent 3 2 3 8 4" xfId="25868" xr:uid="{00000000-0005-0000-0000-0000D5D00000}"/>
    <cellStyle name="Percent 3 2 3 8 5" xfId="44332" xr:uid="{00000000-0005-0000-0000-0000D6D00000}"/>
    <cellStyle name="Percent 3 2 3 9" xfId="9995" xr:uid="{00000000-0005-0000-0000-0000D7D00000}"/>
    <cellStyle name="Percent 3 2 3 9 2" xfId="28955" xr:uid="{00000000-0005-0000-0000-0000D8D00000}"/>
    <cellStyle name="Percent 3 2 3 9 3" xfId="47419" xr:uid="{00000000-0005-0000-0000-0000D9D00000}"/>
    <cellStyle name="Percent 3 2 30" xfId="41249" xr:uid="{00000000-0005-0000-0000-0000DAD00000}"/>
    <cellStyle name="Percent 3 2 4" xfId="3471" xr:uid="{00000000-0005-0000-0000-0000DBD00000}"/>
    <cellStyle name="Percent 3 2 4 2" xfId="3472" xr:uid="{00000000-0005-0000-0000-0000DCD00000}"/>
    <cellStyle name="Percent 3 2 4 2 2" xfId="4469" xr:uid="{00000000-0005-0000-0000-0000DDD00000}"/>
    <cellStyle name="Percent 3 2 4 2 2 2" xfId="6092" xr:uid="{00000000-0005-0000-0000-0000DED00000}"/>
    <cellStyle name="Percent 3 2 4 2 2 2 2" xfId="9178" xr:uid="{00000000-0005-0000-0000-0000DFD00000}"/>
    <cellStyle name="Percent 3 2 4 2 2 2 2 2" xfId="15370" xr:uid="{00000000-0005-0000-0000-0000E0D00000}"/>
    <cellStyle name="Percent 3 2 4 2 2 2 2 2 2" xfId="34330" xr:uid="{00000000-0005-0000-0000-0000E1D00000}"/>
    <cellStyle name="Percent 3 2 4 2 2 2 2 2 3" xfId="52794" xr:uid="{00000000-0005-0000-0000-0000E2D00000}"/>
    <cellStyle name="Percent 3 2 4 2 2 2 2 3" xfId="21522" xr:uid="{00000000-0005-0000-0000-0000E3D00000}"/>
    <cellStyle name="Percent 3 2 4 2 2 2 2 3 2" xfId="40482" xr:uid="{00000000-0005-0000-0000-0000E4D00000}"/>
    <cellStyle name="Percent 3 2 4 2 2 2 2 3 3" xfId="58946" xr:uid="{00000000-0005-0000-0000-0000E5D00000}"/>
    <cellStyle name="Percent 3 2 4 2 2 2 2 4" xfId="28177" xr:uid="{00000000-0005-0000-0000-0000E6D00000}"/>
    <cellStyle name="Percent 3 2 4 2 2 2 2 5" xfId="46641" xr:uid="{00000000-0005-0000-0000-0000E7D00000}"/>
    <cellStyle name="Percent 3 2 4 2 2 2 3" xfId="12304" xr:uid="{00000000-0005-0000-0000-0000E8D00000}"/>
    <cellStyle name="Percent 3 2 4 2 2 2 3 2" xfId="31264" xr:uid="{00000000-0005-0000-0000-0000E9D00000}"/>
    <cellStyle name="Percent 3 2 4 2 2 2 3 3" xfId="49728" xr:uid="{00000000-0005-0000-0000-0000EAD00000}"/>
    <cellStyle name="Percent 3 2 4 2 2 2 4" xfId="18456" xr:uid="{00000000-0005-0000-0000-0000EBD00000}"/>
    <cellStyle name="Percent 3 2 4 2 2 2 4 2" xfId="37416" xr:uid="{00000000-0005-0000-0000-0000ECD00000}"/>
    <cellStyle name="Percent 3 2 4 2 2 2 4 3" xfId="55880" xr:uid="{00000000-0005-0000-0000-0000EDD00000}"/>
    <cellStyle name="Percent 3 2 4 2 2 2 5" xfId="25111" xr:uid="{00000000-0005-0000-0000-0000EED00000}"/>
    <cellStyle name="Percent 3 2 4 2 2 2 6" xfId="43575" xr:uid="{00000000-0005-0000-0000-0000EFD00000}"/>
    <cellStyle name="Percent 3 2 4 2 2 3" xfId="7643" xr:uid="{00000000-0005-0000-0000-0000F0D00000}"/>
    <cellStyle name="Percent 3 2 4 2 2 3 2" xfId="13836" xr:uid="{00000000-0005-0000-0000-0000F1D00000}"/>
    <cellStyle name="Percent 3 2 4 2 2 3 2 2" xfId="32796" xr:uid="{00000000-0005-0000-0000-0000F2D00000}"/>
    <cellStyle name="Percent 3 2 4 2 2 3 2 3" xfId="51260" xr:uid="{00000000-0005-0000-0000-0000F3D00000}"/>
    <cellStyle name="Percent 3 2 4 2 2 3 3" xfId="19988" xr:uid="{00000000-0005-0000-0000-0000F4D00000}"/>
    <cellStyle name="Percent 3 2 4 2 2 3 3 2" xfId="38948" xr:uid="{00000000-0005-0000-0000-0000F5D00000}"/>
    <cellStyle name="Percent 3 2 4 2 2 3 3 3" xfId="57412" xr:uid="{00000000-0005-0000-0000-0000F6D00000}"/>
    <cellStyle name="Percent 3 2 4 2 2 3 4" xfId="26643" xr:uid="{00000000-0005-0000-0000-0000F7D00000}"/>
    <cellStyle name="Percent 3 2 4 2 2 3 5" xfId="45107" xr:uid="{00000000-0005-0000-0000-0000F8D00000}"/>
    <cellStyle name="Percent 3 2 4 2 2 4" xfId="10770" xr:uid="{00000000-0005-0000-0000-0000F9D00000}"/>
    <cellStyle name="Percent 3 2 4 2 2 4 2" xfId="29730" xr:uid="{00000000-0005-0000-0000-0000FAD00000}"/>
    <cellStyle name="Percent 3 2 4 2 2 4 3" xfId="48194" xr:uid="{00000000-0005-0000-0000-0000FBD00000}"/>
    <cellStyle name="Percent 3 2 4 2 2 5" xfId="16922" xr:uid="{00000000-0005-0000-0000-0000FCD00000}"/>
    <cellStyle name="Percent 3 2 4 2 2 5 2" xfId="35882" xr:uid="{00000000-0005-0000-0000-0000FDD00000}"/>
    <cellStyle name="Percent 3 2 4 2 2 5 3" xfId="54346" xr:uid="{00000000-0005-0000-0000-0000FED00000}"/>
    <cellStyle name="Percent 3 2 4 2 2 6" xfId="23577" xr:uid="{00000000-0005-0000-0000-0000FFD00000}"/>
    <cellStyle name="Percent 3 2 4 2 2 7" xfId="42041" xr:uid="{00000000-0005-0000-0000-000000D10000}"/>
    <cellStyle name="Percent 3 2 4 2 3" xfId="5320" xr:uid="{00000000-0005-0000-0000-000001D10000}"/>
    <cellStyle name="Percent 3 2 4 2 3 2" xfId="8409" xr:uid="{00000000-0005-0000-0000-000002D10000}"/>
    <cellStyle name="Percent 3 2 4 2 3 2 2" xfId="14601" xr:uid="{00000000-0005-0000-0000-000003D10000}"/>
    <cellStyle name="Percent 3 2 4 2 3 2 2 2" xfId="33561" xr:uid="{00000000-0005-0000-0000-000004D10000}"/>
    <cellStyle name="Percent 3 2 4 2 3 2 2 3" xfId="52025" xr:uid="{00000000-0005-0000-0000-000005D10000}"/>
    <cellStyle name="Percent 3 2 4 2 3 2 3" xfId="20753" xr:uid="{00000000-0005-0000-0000-000006D10000}"/>
    <cellStyle name="Percent 3 2 4 2 3 2 3 2" xfId="39713" xr:uid="{00000000-0005-0000-0000-000007D10000}"/>
    <cellStyle name="Percent 3 2 4 2 3 2 3 3" xfId="58177" xr:uid="{00000000-0005-0000-0000-000008D10000}"/>
    <cellStyle name="Percent 3 2 4 2 3 2 4" xfId="27408" xr:uid="{00000000-0005-0000-0000-000009D10000}"/>
    <cellStyle name="Percent 3 2 4 2 3 2 5" xfId="45872" xr:uid="{00000000-0005-0000-0000-00000AD10000}"/>
    <cellStyle name="Percent 3 2 4 2 3 3" xfId="11535" xr:uid="{00000000-0005-0000-0000-00000BD10000}"/>
    <cellStyle name="Percent 3 2 4 2 3 3 2" xfId="30495" xr:uid="{00000000-0005-0000-0000-00000CD10000}"/>
    <cellStyle name="Percent 3 2 4 2 3 3 3" xfId="48959" xr:uid="{00000000-0005-0000-0000-00000DD10000}"/>
    <cellStyle name="Percent 3 2 4 2 3 4" xfId="17687" xr:uid="{00000000-0005-0000-0000-00000ED10000}"/>
    <cellStyle name="Percent 3 2 4 2 3 4 2" xfId="36647" xr:uid="{00000000-0005-0000-0000-00000FD10000}"/>
    <cellStyle name="Percent 3 2 4 2 3 4 3" xfId="55111" xr:uid="{00000000-0005-0000-0000-000010D10000}"/>
    <cellStyle name="Percent 3 2 4 2 3 5" xfId="24342" xr:uid="{00000000-0005-0000-0000-000011D10000}"/>
    <cellStyle name="Percent 3 2 4 2 3 6" xfId="42806" xr:uid="{00000000-0005-0000-0000-000012D10000}"/>
    <cellStyle name="Percent 3 2 4 2 4" xfId="6874" xr:uid="{00000000-0005-0000-0000-000013D10000}"/>
    <cellStyle name="Percent 3 2 4 2 4 2" xfId="13067" xr:uid="{00000000-0005-0000-0000-000014D10000}"/>
    <cellStyle name="Percent 3 2 4 2 4 2 2" xfId="32027" xr:uid="{00000000-0005-0000-0000-000015D10000}"/>
    <cellStyle name="Percent 3 2 4 2 4 2 3" xfId="50491" xr:uid="{00000000-0005-0000-0000-000016D10000}"/>
    <cellStyle name="Percent 3 2 4 2 4 3" xfId="19219" xr:uid="{00000000-0005-0000-0000-000017D10000}"/>
    <cellStyle name="Percent 3 2 4 2 4 3 2" xfId="38179" xr:uid="{00000000-0005-0000-0000-000018D10000}"/>
    <cellStyle name="Percent 3 2 4 2 4 3 3" xfId="56643" xr:uid="{00000000-0005-0000-0000-000019D10000}"/>
    <cellStyle name="Percent 3 2 4 2 4 4" xfId="25874" xr:uid="{00000000-0005-0000-0000-00001AD10000}"/>
    <cellStyle name="Percent 3 2 4 2 4 5" xfId="44338" xr:uid="{00000000-0005-0000-0000-00001BD10000}"/>
    <cellStyle name="Percent 3 2 4 2 5" xfId="10001" xr:uid="{00000000-0005-0000-0000-00001CD10000}"/>
    <cellStyle name="Percent 3 2 4 2 5 2" xfId="28961" xr:uid="{00000000-0005-0000-0000-00001DD10000}"/>
    <cellStyle name="Percent 3 2 4 2 5 3" xfId="47425" xr:uid="{00000000-0005-0000-0000-00001ED10000}"/>
    <cellStyle name="Percent 3 2 4 2 6" xfId="16153" xr:uid="{00000000-0005-0000-0000-00001FD10000}"/>
    <cellStyle name="Percent 3 2 4 2 6 2" xfId="35113" xr:uid="{00000000-0005-0000-0000-000020D10000}"/>
    <cellStyle name="Percent 3 2 4 2 6 3" xfId="53577" xr:uid="{00000000-0005-0000-0000-000021D10000}"/>
    <cellStyle name="Percent 3 2 4 2 7" xfId="22808" xr:uid="{00000000-0005-0000-0000-000022D10000}"/>
    <cellStyle name="Percent 3 2 4 2 8" xfId="41272" xr:uid="{00000000-0005-0000-0000-000023D10000}"/>
    <cellStyle name="Percent 3 2 4 3" xfId="4468" xr:uid="{00000000-0005-0000-0000-000024D10000}"/>
    <cellStyle name="Percent 3 2 4 3 2" xfId="6091" xr:uid="{00000000-0005-0000-0000-000025D10000}"/>
    <cellStyle name="Percent 3 2 4 3 2 2" xfId="9177" xr:uid="{00000000-0005-0000-0000-000026D10000}"/>
    <cellStyle name="Percent 3 2 4 3 2 2 2" xfId="15369" xr:uid="{00000000-0005-0000-0000-000027D10000}"/>
    <cellStyle name="Percent 3 2 4 3 2 2 2 2" xfId="34329" xr:uid="{00000000-0005-0000-0000-000028D10000}"/>
    <cellStyle name="Percent 3 2 4 3 2 2 2 3" xfId="52793" xr:uid="{00000000-0005-0000-0000-000029D10000}"/>
    <cellStyle name="Percent 3 2 4 3 2 2 3" xfId="21521" xr:uid="{00000000-0005-0000-0000-00002AD10000}"/>
    <cellStyle name="Percent 3 2 4 3 2 2 3 2" xfId="40481" xr:uid="{00000000-0005-0000-0000-00002BD10000}"/>
    <cellStyle name="Percent 3 2 4 3 2 2 3 3" xfId="58945" xr:uid="{00000000-0005-0000-0000-00002CD10000}"/>
    <cellStyle name="Percent 3 2 4 3 2 2 4" xfId="28176" xr:uid="{00000000-0005-0000-0000-00002DD10000}"/>
    <cellStyle name="Percent 3 2 4 3 2 2 5" xfId="46640" xr:uid="{00000000-0005-0000-0000-00002ED10000}"/>
    <cellStyle name="Percent 3 2 4 3 2 3" xfId="12303" xr:uid="{00000000-0005-0000-0000-00002FD10000}"/>
    <cellStyle name="Percent 3 2 4 3 2 3 2" xfId="31263" xr:uid="{00000000-0005-0000-0000-000030D10000}"/>
    <cellStyle name="Percent 3 2 4 3 2 3 3" xfId="49727" xr:uid="{00000000-0005-0000-0000-000031D10000}"/>
    <cellStyle name="Percent 3 2 4 3 2 4" xfId="18455" xr:uid="{00000000-0005-0000-0000-000032D10000}"/>
    <cellStyle name="Percent 3 2 4 3 2 4 2" xfId="37415" xr:uid="{00000000-0005-0000-0000-000033D10000}"/>
    <cellStyle name="Percent 3 2 4 3 2 4 3" xfId="55879" xr:uid="{00000000-0005-0000-0000-000034D10000}"/>
    <cellStyle name="Percent 3 2 4 3 2 5" xfId="25110" xr:uid="{00000000-0005-0000-0000-000035D10000}"/>
    <cellStyle name="Percent 3 2 4 3 2 6" xfId="43574" xr:uid="{00000000-0005-0000-0000-000036D10000}"/>
    <cellStyle name="Percent 3 2 4 3 3" xfId="7642" xr:uid="{00000000-0005-0000-0000-000037D10000}"/>
    <cellStyle name="Percent 3 2 4 3 3 2" xfId="13835" xr:uid="{00000000-0005-0000-0000-000038D10000}"/>
    <cellStyle name="Percent 3 2 4 3 3 2 2" xfId="32795" xr:uid="{00000000-0005-0000-0000-000039D10000}"/>
    <cellStyle name="Percent 3 2 4 3 3 2 3" xfId="51259" xr:uid="{00000000-0005-0000-0000-00003AD10000}"/>
    <cellStyle name="Percent 3 2 4 3 3 3" xfId="19987" xr:uid="{00000000-0005-0000-0000-00003BD10000}"/>
    <cellStyle name="Percent 3 2 4 3 3 3 2" xfId="38947" xr:uid="{00000000-0005-0000-0000-00003CD10000}"/>
    <cellStyle name="Percent 3 2 4 3 3 3 3" xfId="57411" xr:uid="{00000000-0005-0000-0000-00003DD10000}"/>
    <cellStyle name="Percent 3 2 4 3 3 4" xfId="26642" xr:uid="{00000000-0005-0000-0000-00003ED10000}"/>
    <cellStyle name="Percent 3 2 4 3 3 5" xfId="45106" xr:uid="{00000000-0005-0000-0000-00003FD10000}"/>
    <cellStyle name="Percent 3 2 4 3 4" xfId="10769" xr:uid="{00000000-0005-0000-0000-000040D10000}"/>
    <cellStyle name="Percent 3 2 4 3 4 2" xfId="29729" xr:uid="{00000000-0005-0000-0000-000041D10000}"/>
    <cellStyle name="Percent 3 2 4 3 4 3" xfId="48193" xr:uid="{00000000-0005-0000-0000-000042D10000}"/>
    <cellStyle name="Percent 3 2 4 3 5" xfId="16921" xr:uid="{00000000-0005-0000-0000-000043D10000}"/>
    <cellStyle name="Percent 3 2 4 3 5 2" xfId="35881" xr:uid="{00000000-0005-0000-0000-000044D10000}"/>
    <cellStyle name="Percent 3 2 4 3 5 3" xfId="54345" xr:uid="{00000000-0005-0000-0000-000045D10000}"/>
    <cellStyle name="Percent 3 2 4 3 6" xfId="23576" xr:uid="{00000000-0005-0000-0000-000046D10000}"/>
    <cellStyle name="Percent 3 2 4 3 7" xfId="42040" xr:uid="{00000000-0005-0000-0000-000047D10000}"/>
    <cellStyle name="Percent 3 2 4 4" xfId="5319" xr:uid="{00000000-0005-0000-0000-000048D10000}"/>
    <cellStyle name="Percent 3 2 4 4 2" xfId="8408" xr:uid="{00000000-0005-0000-0000-000049D10000}"/>
    <cellStyle name="Percent 3 2 4 4 2 2" xfId="14600" xr:uid="{00000000-0005-0000-0000-00004AD10000}"/>
    <cellStyle name="Percent 3 2 4 4 2 2 2" xfId="33560" xr:uid="{00000000-0005-0000-0000-00004BD10000}"/>
    <cellStyle name="Percent 3 2 4 4 2 2 3" xfId="52024" xr:uid="{00000000-0005-0000-0000-00004CD10000}"/>
    <cellStyle name="Percent 3 2 4 4 2 3" xfId="20752" xr:uid="{00000000-0005-0000-0000-00004DD10000}"/>
    <cellStyle name="Percent 3 2 4 4 2 3 2" xfId="39712" xr:uid="{00000000-0005-0000-0000-00004ED10000}"/>
    <cellStyle name="Percent 3 2 4 4 2 3 3" xfId="58176" xr:uid="{00000000-0005-0000-0000-00004FD10000}"/>
    <cellStyle name="Percent 3 2 4 4 2 4" xfId="27407" xr:uid="{00000000-0005-0000-0000-000050D10000}"/>
    <cellStyle name="Percent 3 2 4 4 2 5" xfId="45871" xr:uid="{00000000-0005-0000-0000-000051D10000}"/>
    <cellStyle name="Percent 3 2 4 4 3" xfId="11534" xr:uid="{00000000-0005-0000-0000-000052D10000}"/>
    <cellStyle name="Percent 3 2 4 4 3 2" xfId="30494" xr:uid="{00000000-0005-0000-0000-000053D10000}"/>
    <cellStyle name="Percent 3 2 4 4 3 3" xfId="48958" xr:uid="{00000000-0005-0000-0000-000054D10000}"/>
    <cellStyle name="Percent 3 2 4 4 4" xfId="17686" xr:uid="{00000000-0005-0000-0000-000055D10000}"/>
    <cellStyle name="Percent 3 2 4 4 4 2" xfId="36646" xr:uid="{00000000-0005-0000-0000-000056D10000}"/>
    <cellStyle name="Percent 3 2 4 4 4 3" xfId="55110" xr:uid="{00000000-0005-0000-0000-000057D10000}"/>
    <cellStyle name="Percent 3 2 4 4 5" xfId="24341" xr:uid="{00000000-0005-0000-0000-000058D10000}"/>
    <cellStyle name="Percent 3 2 4 4 6" xfId="42805" xr:uid="{00000000-0005-0000-0000-000059D10000}"/>
    <cellStyle name="Percent 3 2 4 5" xfId="6873" xr:uid="{00000000-0005-0000-0000-00005AD10000}"/>
    <cellStyle name="Percent 3 2 4 5 2" xfId="13066" xr:uid="{00000000-0005-0000-0000-00005BD10000}"/>
    <cellStyle name="Percent 3 2 4 5 2 2" xfId="32026" xr:uid="{00000000-0005-0000-0000-00005CD10000}"/>
    <cellStyle name="Percent 3 2 4 5 2 3" xfId="50490" xr:uid="{00000000-0005-0000-0000-00005DD10000}"/>
    <cellStyle name="Percent 3 2 4 5 3" xfId="19218" xr:uid="{00000000-0005-0000-0000-00005ED10000}"/>
    <cellStyle name="Percent 3 2 4 5 3 2" xfId="38178" xr:uid="{00000000-0005-0000-0000-00005FD10000}"/>
    <cellStyle name="Percent 3 2 4 5 3 3" xfId="56642" xr:uid="{00000000-0005-0000-0000-000060D10000}"/>
    <cellStyle name="Percent 3 2 4 5 4" xfId="25873" xr:uid="{00000000-0005-0000-0000-000061D10000}"/>
    <cellStyle name="Percent 3 2 4 5 5" xfId="44337" xr:uid="{00000000-0005-0000-0000-000062D10000}"/>
    <cellStyle name="Percent 3 2 4 6" xfId="10000" xr:uid="{00000000-0005-0000-0000-000063D10000}"/>
    <cellStyle name="Percent 3 2 4 6 2" xfId="28960" xr:uid="{00000000-0005-0000-0000-000064D10000}"/>
    <cellStyle name="Percent 3 2 4 6 3" xfId="47424" xr:uid="{00000000-0005-0000-0000-000065D10000}"/>
    <cellStyle name="Percent 3 2 4 7" xfId="16152" xr:uid="{00000000-0005-0000-0000-000066D10000}"/>
    <cellStyle name="Percent 3 2 4 7 2" xfId="35112" xr:uid="{00000000-0005-0000-0000-000067D10000}"/>
    <cellStyle name="Percent 3 2 4 7 3" xfId="53576" xr:uid="{00000000-0005-0000-0000-000068D10000}"/>
    <cellStyle name="Percent 3 2 4 8" xfId="22807" xr:uid="{00000000-0005-0000-0000-000069D10000}"/>
    <cellStyle name="Percent 3 2 4 9" xfId="41271" xr:uid="{00000000-0005-0000-0000-00006AD10000}"/>
    <cellStyle name="Percent 3 2 5" xfId="3473" xr:uid="{00000000-0005-0000-0000-00006BD10000}"/>
    <cellStyle name="Percent 3 2 5 2" xfId="3474" xr:uid="{00000000-0005-0000-0000-00006CD10000}"/>
    <cellStyle name="Percent 3 2 5 2 2" xfId="4471" xr:uid="{00000000-0005-0000-0000-00006DD10000}"/>
    <cellStyle name="Percent 3 2 5 2 2 2" xfId="6094" xr:uid="{00000000-0005-0000-0000-00006ED10000}"/>
    <cellStyle name="Percent 3 2 5 2 2 2 2" xfId="9180" xr:uid="{00000000-0005-0000-0000-00006FD10000}"/>
    <cellStyle name="Percent 3 2 5 2 2 2 2 2" xfId="15372" xr:uid="{00000000-0005-0000-0000-000070D10000}"/>
    <cellStyle name="Percent 3 2 5 2 2 2 2 2 2" xfId="34332" xr:uid="{00000000-0005-0000-0000-000071D10000}"/>
    <cellStyle name="Percent 3 2 5 2 2 2 2 2 3" xfId="52796" xr:uid="{00000000-0005-0000-0000-000072D10000}"/>
    <cellStyle name="Percent 3 2 5 2 2 2 2 3" xfId="21524" xr:uid="{00000000-0005-0000-0000-000073D10000}"/>
    <cellStyle name="Percent 3 2 5 2 2 2 2 3 2" xfId="40484" xr:uid="{00000000-0005-0000-0000-000074D10000}"/>
    <cellStyle name="Percent 3 2 5 2 2 2 2 3 3" xfId="58948" xr:uid="{00000000-0005-0000-0000-000075D10000}"/>
    <cellStyle name="Percent 3 2 5 2 2 2 2 4" xfId="28179" xr:uid="{00000000-0005-0000-0000-000076D10000}"/>
    <cellStyle name="Percent 3 2 5 2 2 2 2 5" xfId="46643" xr:uid="{00000000-0005-0000-0000-000077D10000}"/>
    <cellStyle name="Percent 3 2 5 2 2 2 3" xfId="12306" xr:uid="{00000000-0005-0000-0000-000078D10000}"/>
    <cellStyle name="Percent 3 2 5 2 2 2 3 2" xfId="31266" xr:uid="{00000000-0005-0000-0000-000079D10000}"/>
    <cellStyle name="Percent 3 2 5 2 2 2 3 3" xfId="49730" xr:uid="{00000000-0005-0000-0000-00007AD10000}"/>
    <cellStyle name="Percent 3 2 5 2 2 2 4" xfId="18458" xr:uid="{00000000-0005-0000-0000-00007BD10000}"/>
    <cellStyle name="Percent 3 2 5 2 2 2 4 2" xfId="37418" xr:uid="{00000000-0005-0000-0000-00007CD10000}"/>
    <cellStyle name="Percent 3 2 5 2 2 2 4 3" xfId="55882" xr:uid="{00000000-0005-0000-0000-00007DD10000}"/>
    <cellStyle name="Percent 3 2 5 2 2 2 5" xfId="25113" xr:uid="{00000000-0005-0000-0000-00007ED10000}"/>
    <cellStyle name="Percent 3 2 5 2 2 2 6" xfId="43577" xr:uid="{00000000-0005-0000-0000-00007FD10000}"/>
    <cellStyle name="Percent 3 2 5 2 2 3" xfId="7645" xr:uid="{00000000-0005-0000-0000-000080D10000}"/>
    <cellStyle name="Percent 3 2 5 2 2 3 2" xfId="13838" xr:uid="{00000000-0005-0000-0000-000081D10000}"/>
    <cellStyle name="Percent 3 2 5 2 2 3 2 2" xfId="32798" xr:uid="{00000000-0005-0000-0000-000082D10000}"/>
    <cellStyle name="Percent 3 2 5 2 2 3 2 3" xfId="51262" xr:uid="{00000000-0005-0000-0000-000083D10000}"/>
    <cellStyle name="Percent 3 2 5 2 2 3 3" xfId="19990" xr:uid="{00000000-0005-0000-0000-000084D10000}"/>
    <cellStyle name="Percent 3 2 5 2 2 3 3 2" xfId="38950" xr:uid="{00000000-0005-0000-0000-000085D10000}"/>
    <cellStyle name="Percent 3 2 5 2 2 3 3 3" xfId="57414" xr:uid="{00000000-0005-0000-0000-000086D10000}"/>
    <cellStyle name="Percent 3 2 5 2 2 3 4" xfId="26645" xr:uid="{00000000-0005-0000-0000-000087D10000}"/>
    <cellStyle name="Percent 3 2 5 2 2 3 5" xfId="45109" xr:uid="{00000000-0005-0000-0000-000088D10000}"/>
    <cellStyle name="Percent 3 2 5 2 2 4" xfId="10772" xr:uid="{00000000-0005-0000-0000-000089D10000}"/>
    <cellStyle name="Percent 3 2 5 2 2 4 2" xfId="29732" xr:uid="{00000000-0005-0000-0000-00008AD10000}"/>
    <cellStyle name="Percent 3 2 5 2 2 4 3" xfId="48196" xr:uid="{00000000-0005-0000-0000-00008BD10000}"/>
    <cellStyle name="Percent 3 2 5 2 2 5" xfId="16924" xr:uid="{00000000-0005-0000-0000-00008CD10000}"/>
    <cellStyle name="Percent 3 2 5 2 2 5 2" xfId="35884" xr:uid="{00000000-0005-0000-0000-00008DD10000}"/>
    <cellStyle name="Percent 3 2 5 2 2 5 3" xfId="54348" xr:uid="{00000000-0005-0000-0000-00008ED10000}"/>
    <cellStyle name="Percent 3 2 5 2 2 6" xfId="23579" xr:uid="{00000000-0005-0000-0000-00008FD10000}"/>
    <cellStyle name="Percent 3 2 5 2 2 7" xfId="42043" xr:uid="{00000000-0005-0000-0000-000090D10000}"/>
    <cellStyle name="Percent 3 2 5 2 3" xfId="5322" xr:uid="{00000000-0005-0000-0000-000091D10000}"/>
    <cellStyle name="Percent 3 2 5 2 3 2" xfId="8411" xr:uid="{00000000-0005-0000-0000-000092D10000}"/>
    <cellStyle name="Percent 3 2 5 2 3 2 2" xfId="14603" xr:uid="{00000000-0005-0000-0000-000093D10000}"/>
    <cellStyle name="Percent 3 2 5 2 3 2 2 2" xfId="33563" xr:uid="{00000000-0005-0000-0000-000094D10000}"/>
    <cellStyle name="Percent 3 2 5 2 3 2 2 3" xfId="52027" xr:uid="{00000000-0005-0000-0000-000095D10000}"/>
    <cellStyle name="Percent 3 2 5 2 3 2 3" xfId="20755" xr:uid="{00000000-0005-0000-0000-000096D10000}"/>
    <cellStyle name="Percent 3 2 5 2 3 2 3 2" xfId="39715" xr:uid="{00000000-0005-0000-0000-000097D10000}"/>
    <cellStyle name="Percent 3 2 5 2 3 2 3 3" xfId="58179" xr:uid="{00000000-0005-0000-0000-000098D10000}"/>
    <cellStyle name="Percent 3 2 5 2 3 2 4" xfId="27410" xr:uid="{00000000-0005-0000-0000-000099D10000}"/>
    <cellStyle name="Percent 3 2 5 2 3 2 5" xfId="45874" xr:uid="{00000000-0005-0000-0000-00009AD10000}"/>
    <cellStyle name="Percent 3 2 5 2 3 3" xfId="11537" xr:uid="{00000000-0005-0000-0000-00009BD10000}"/>
    <cellStyle name="Percent 3 2 5 2 3 3 2" xfId="30497" xr:uid="{00000000-0005-0000-0000-00009CD10000}"/>
    <cellStyle name="Percent 3 2 5 2 3 3 3" xfId="48961" xr:uid="{00000000-0005-0000-0000-00009DD10000}"/>
    <cellStyle name="Percent 3 2 5 2 3 4" xfId="17689" xr:uid="{00000000-0005-0000-0000-00009ED10000}"/>
    <cellStyle name="Percent 3 2 5 2 3 4 2" xfId="36649" xr:uid="{00000000-0005-0000-0000-00009FD10000}"/>
    <cellStyle name="Percent 3 2 5 2 3 4 3" xfId="55113" xr:uid="{00000000-0005-0000-0000-0000A0D10000}"/>
    <cellStyle name="Percent 3 2 5 2 3 5" xfId="24344" xr:uid="{00000000-0005-0000-0000-0000A1D10000}"/>
    <cellStyle name="Percent 3 2 5 2 3 6" xfId="42808" xr:uid="{00000000-0005-0000-0000-0000A2D10000}"/>
    <cellStyle name="Percent 3 2 5 2 4" xfId="6876" xr:uid="{00000000-0005-0000-0000-0000A3D10000}"/>
    <cellStyle name="Percent 3 2 5 2 4 2" xfId="13069" xr:uid="{00000000-0005-0000-0000-0000A4D10000}"/>
    <cellStyle name="Percent 3 2 5 2 4 2 2" xfId="32029" xr:uid="{00000000-0005-0000-0000-0000A5D10000}"/>
    <cellStyle name="Percent 3 2 5 2 4 2 3" xfId="50493" xr:uid="{00000000-0005-0000-0000-0000A6D10000}"/>
    <cellStyle name="Percent 3 2 5 2 4 3" xfId="19221" xr:uid="{00000000-0005-0000-0000-0000A7D10000}"/>
    <cellStyle name="Percent 3 2 5 2 4 3 2" xfId="38181" xr:uid="{00000000-0005-0000-0000-0000A8D10000}"/>
    <cellStyle name="Percent 3 2 5 2 4 3 3" xfId="56645" xr:uid="{00000000-0005-0000-0000-0000A9D10000}"/>
    <cellStyle name="Percent 3 2 5 2 4 4" xfId="25876" xr:uid="{00000000-0005-0000-0000-0000AAD10000}"/>
    <cellStyle name="Percent 3 2 5 2 4 5" xfId="44340" xr:uid="{00000000-0005-0000-0000-0000ABD10000}"/>
    <cellStyle name="Percent 3 2 5 2 5" xfId="10003" xr:uid="{00000000-0005-0000-0000-0000ACD10000}"/>
    <cellStyle name="Percent 3 2 5 2 5 2" xfId="28963" xr:uid="{00000000-0005-0000-0000-0000ADD10000}"/>
    <cellStyle name="Percent 3 2 5 2 5 3" xfId="47427" xr:uid="{00000000-0005-0000-0000-0000AED10000}"/>
    <cellStyle name="Percent 3 2 5 2 6" xfId="16155" xr:uid="{00000000-0005-0000-0000-0000AFD10000}"/>
    <cellStyle name="Percent 3 2 5 2 6 2" xfId="35115" xr:uid="{00000000-0005-0000-0000-0000B0D10000}"/>
    <cellStyle name="Percent 3 2 5 2 6 3" xfId="53579" xr:uid="{00000000-0005-0000-0000-0000B1D10000}"/>
    <cellStyle name="Percent 3 2 5 2 7" xfId="22810" xr:uid="{00000000-0005-0000-0000-0000B2D10000}"/>
    <cellStyle name="Percent 3 2 5 2 8" xfId="41274" xr:uid="{00000000-0005-0000-0000-0000B3D10000}"/>
    <cellStyle name="Percent 3 2 5 3" xfId="4470" xr:uid="{00000000-0005-0000-0000-0000B4D10000}"/>
    <cellStyle name="Percent 3 2 5 3 2" xfId="6093" xr:uid="{00000000-0005-0000-0000-0000B5D10000}"/>
    <cellStyle name="Percent 3 2 5 3 2 2" xfId="9179" xr:uid="{00000000-0005-0000-0000-0000B6D10000}"/>
    <cellStyle name="Percent 3 2 5 3 2 2 2" xfId="15371" xr:uid="{00000000-0005-0000-0000-0000B7D10000}"/>
    <cellStyle name="Percent 3 2 5 3 2 2 2 2" xfId="34331" xr:uid="{00000000-0005-0000-0000-0000B8D10000}"/>
    <cellStyle name="Percent 3 2 5 3 2 2 2 3" xfId="52795" xr:uid="{00000000-0005-0000-0000-0000B9D10000}"/>
    <cellStyle name="Percent 3 2 5 3 2 2 3" xfId="21523" xr:uid="{00000000-0005-0000-0000-0000BAD10000}"/>
    <cellStyle name="Percent 3 2 5 3 2 2 3 2" xfId="40483" xr:uid="{00000000-0005-0000-0000-0000BBD10000}"/>
    <cellStyle name="Percent 3 2 5 3 2 2 3 3" xfId="58947" xr:uid="{00000000-0005-0000-0000-0000BCD10000}"/>
    <cellStyle name="Percent 3 2 5 3 2 2 4" xfId="28178" xr:uid="{00000000-0005-0000-0000-0000BDD10000}"/>
    <cellStyle name="Percent 3 2 5 3 2 2 5" xfId="46642" xr:uid="{00000000-0005-0000-0000-0000BED10000}"/>
    <cellStyle name="Percent 3 2 5 3 2 3" xfId="12305" xr:uid="{00000000-0005-0000-0000-0000BFD10000}"/>
    <cellStyle name="Percent 3 2 5 3 2 3 2" xfId="31265" xr:uid="{00000000-0005-0000-0000-0000C0D10000}"/>
    <cellStyle name="Percent 3 2 5 3 2 3 3" xfId="49729" xr:uid="{00000000-0005-0000-0000-0000C1D10000}"/>
    <cellStyle name="Percent 3 2 5 3 2 4" xfId="18457" xr:uid="{00000000-0005-0000-0000-0000C2D10000}"/>
    <cellStyle name="Percent 3 2 5 3 2 4 2" xfId="37417" xr:uid="{00000000-0005-0000-0000-0000C3D10000}"/>
    <cellStyle name="Percent 3 2 5 3 2 4 3" xfId="55881" xr:uid="{00000000-0005-0000-0000-0000C4D10000}"/>
    <cellStyle name="Percent 3 2 5 3 2 5" xfId="25112" xr:uid="{00000000-0005-0000-0000-0000C5D10000}"/>
    <cellStyle name="Percent 3 2 5 3 2 6" xfId="43576" xr:uid="{00000000-0005-0000-0000-0000C6D10000}"/>
    <cellStyle name="Percent 3 2 5 3 3" xfId="7644" xr:uid="{00000000-0005-0000-0000-0000C7D10000}"/>
    <cellStyle name="Percent 3 2 5 3 3 2" xfId="13837" xr:uid="{00000000-0005-0000-0000-0000C8D10000}"/>
    <cellStyle name="Percent 3 2 5 3 3 2 2" xfId="32797" xr:uid="{00000000-0005-0000-0000-0000C9D10000}"/>
    <cellStyle name="Percent 3 2 5 3 3 2 3" xfId="51261" xr:uid="{00000000-0005-0000-0000-0000CAD10000}"/>
    <cellStyle name="Percent 3 2 5 3 3 3" xfId="19989" xr:uid="{00000000-0005-0000-0000-0000CBD10000}"/>
    <cellStyle name="Percent 3 2 5 3 3 3 2" xfId="38949" xr:uid="{00000000-0005-0000-0000-0000CCD10000}"/>
    <cellStyle name="Percent 3 2 5 3 3 3 3" xfId="57413" xr:uid="{00000000-0005-0000-0000-0000CDD10000}"/>
    <cellStyle name="Percent 3 2 5 3 3 4" xfId="26644" xr:uid="{00000000-0005-0000-0000-0000CED10000}"/>
    <cellStyle name="Percent 3 2 5 3 3 5" xfId="45108" xr:uid="{00000000-0005-0000-0000-0000CFD10000}"/>
    <cellStyle name="Percent 3 2 5 3 4" xfId="10771" xr:uid="{00000000-0005-0000-0000-0000D0D10000}"/>
    <cellStyle name="Percent 3 2 5 3 4 2" xfId="29731" xr:uid="{00000000-0005-0000-0000-0000D1D10000}"/>
    <cellStyle name="Percent 3 2 5 3 4 3" xfId="48195" xr:uid="{00000000-0005-0000-0000-0000D2D10000}"/>
    <cellStyle name="Percent 3 2 5 3 5" xfId="16923" xr:uid="{00000000-0005-0000-0000-0000D3D10000}"/>
    <cellStyle name="Percent 3 2 5 3 5 2" xfId="35883" xr:uid="{00000000-0005-0000-0000-0000D4D10000}"/>
    <cellStyle name="Percent 3 2 5 3 5 3" xfId="54347" xr:uid="{00000000-0005-0000-0000-0000D5D10000}"/>
    <cellStyle name="Percent 3 2 5 3 6" xfId="23578" xr:uid="{00000000-0005-0000-0000-0000D6D10000}"/>
    <cellStyle name="Percent 3 2 5 3 7" xfId="42042" xr:uid="{00000000-0005-0000-0000-0000D7D10000}"/>
    <cellStyle name="Percent 3 2 5 4" xfId="5321" xr:uid="{00000000-0005-0000-0000-0000D8D10000}"/>
    <cellStyle name="Percent 3 2 5 4 2" xfId="8410" xr:uid="{00000000-0005-0000-0000-0000D9D10000}"/>
    <cellStyle name="Percent 3 2 5 4 2 2" xfId="14602" xr:uid="{00000000-0005-0000-0000-0000DAD10000}"/>
    <cellStyle name="Percent 3 2 5 4 2 2 2" xfId="33562" xr:uid="{00000000-0005-0000-0000-0000DBD10000}"/>
    <cellStyle name="Percent 3 2 5 4 2 2 3" xfId="52026" xr:uid="{00000000-0005-0000-0000-0000DCD10000}"/>
    <cellStyle name="Percent 3 2 5 4 2 3" xfId="20754" xr:uid="{00000000-0005-0000-0000-0000DDD10000}"/>
    <cellStyle name="Percent 3 2 5 4 2 3 2" xfId="39714" xr:uid="{00000000-0005-0000-0000-0000DED10000}"/>
    <cellStyle name="Percent 3 2 5 4 2 3 3" xfId="58178" xr:uid="{00000000-0005-0000-0000-0000DFD10000}"/>
    <cellStyle name="Percent 3 2 5 4 2 4" xfId="27409" xr:uid="{00000000-0005-0000-0000-0000E0D10000}"/>
    <cellStyle name="Percent 3 2 5 4 2 5" xfId="45873" xr:uid="{00000000-0005-0000-0000-0000E1D10000}"/>
    <cellStyle name="Percent 3 2 5 4 3" xfId="11536" xr:uid="{00000000-0005-0000-0000-0000E2D10000}"/>
    <cellStyle name="Percent 3 2 5 4 3 2" xfId="30496" xr:uid="{00000000-0005-0000-0000-0000E3D10000}"/>
    <cellStyle name="Percent 3 2 5 4 3 3" xfId="48960" xr:uid="{00000000-0005-0000-0000-0000E4D10000}"/>
    <cellStyle name="Percent 3 2 5 4 4" xfId="17688" xr:uid="{00000000-0005-0000-0000-0000E5D10000}"/>
    <cellStyle name="Percent 3 2 5 4 4 2" xfId="36648" xr:uid="{00000000-0005-0000-0000-0000E6D10000}"/>
    <cellStyle name="Percent 3 2 5 4 4 3" xfId="55112" xr:uid="{00000000-0005-0000-0000-0000E7D10000}"/>
    <cellStyle name="Percent 3 2 5 4 5" xfId="24343" xr:uid="{00000000-0005-0000-0000-0000E8D10000}"/>
    <cellStyle name="Percent 3 2 5 4 6" xfId="42807" xr:uid="{00000000-0005-0000-0000-0000E9D10000}"/>
    <cellStyle name="Percent 3 2 5 5" xfId="6875" xr:uid="{00000000-0005-0000-0000-0000EAD10000}"/>
    <cellStyle name="Percent 3 2 5 5 2" xfId="13068" xr:uid="{00000000-0005-0000-0000-0000EBD10000}"/>
    <cellStyle name="Percent 3 2 5 5 2 2" xfId="32028" xr:uid="{00000000-0005-0000-0000-0000ECD10000}"/>
    <cellStyle name="Percent 3 2 5 5 2 3" xfId="50492" xr:uid="{00000000-0005-0000-0000-0000EDD10000}"/>
    <cellStyle name="Percent 3 2 5 5 3" xfId="19220" xr:uid="{00000000-0005-0000-0000-0000EED10000}"/>
    <cellStyle name="Percent 3 2 5 5 3 2" xfId="38180" xr:uid="{00000000-0005-0000-0000-0000EFD10000}"/>
    <cellStyle name="Percent 3 2 5 5 3 3" xfId="56644" xr:uid="{00000000-0005-0000-0000-0000F0D10000}"/>
    <cellStyle name="Percent 3 2 5 5 4" xfId="25875" xr:uid="{00000000-0005-0000-0000-0000F1D10000}"/>
    <cellStyle name="Percent 3 2 5 5 5" xfId="44339" xr:uid="{00000000-0005-0000-0000-0000F2D10000}"/>
    <cellStyle name="Percent 3 2 5 6" xfId="10002" xr:uid="{00000000-0005-0000-0000-0000F3D10000}"/>
    <cellStyle name="Percent 3 2 5 6 2" xfId="28962" xr:uid="{00000000-0005-0000-0000-0000F4D10000}"/>
    <cellStyle name="Percent 3 2 5 6 3" xfId="47426" xr:uid="{00000000-0005-0000-0000-0000F5D10000}"/>
    <cellStyle name="Percent 3 2 5 7" xfId="16154" xr:uid="{00000000-0005-0000-0000-0000F6D10000}"/>
    <cellStyle name="Percent 3 2 5 7 2" xfId="35114" xr:uid="{00000000-0005-0000-0000-0000F7D10000}"/>
    <cellStyle name="Percent 3 2 5 7 3" xfId="53578" xr:uid="{00000000-0005-0000-0000-0000F8D10000}"/>
    <cellStyle name="Percent 3 2 5 8" xfId="22809" xr:uid="{00000000-0005-0000-0000-0000F9D10000}"/>
    <cellStyle name="Percent 3 2 5 9" xfId="41273" xr:uid="{00000000-0005-0000-0000-0000FAD10000}"/>
    <cellStyle name="Percent 3 2 6" xfId="3475" xr:uid="{00000000-0005-0000-0000-0000FBD10000}"/>
    <cellStyle name="Percent 3 2 6 2" xfId="3476" xr:uid="{00000000-0005-0000-0000-0000FCD10000}"/>
    <cellStyle name="Percent 3 2 6 2 2" xfId="4473" xr:uid="{00000000-0005-0000-0000-0000FDD10000}"/>
    <cellStyle name="Percent 3 2 6 2 2 2" xfId="6096" xr:uid="{00000000-0005-0000-0000-0000FED10000}"/>
    <cellStyle name="Percent 3 2 6 2 2 2 2" xfId="9182" xr:uid="{00000000-0005-0000-0000-0000FFD10000}"/>
    <cellStyle name="Percent 3 2 6 2 2 2 2 2" xfId="15374" xr:uid="{00000000-0005-0000-0000-000000D20000}"/>
    <cellStyle name="Percent 3 2 6 2 2 2 2 2 2" xfId="34334" xr:uid="{00000000-0005-0000-0000-000001D20000}"/>
    <cellStyle name="Percent 3 2 6 2 2 2 2 2 3" xfId="52798" xr:uid="{00000000-0005-0000-0000-000002D20000}"/>
    <cellStyle name="Percent 3 2 6 2 2 2 2 3" xfId="21526" xr:uid="{00000000-0005-0000-0000-000003D20000}"/>
    <cellStyle name="Percent 3 2 6 2 2 2 2 3 2" xfId="40486" xr:uid="{00000000-0005-0000-0000-000004D20000}"/>
    <cellStyle name="Percent 3 2 6 2 2 2 2 3 3" xfId="58950" xr:uid="{00000000-0005-0000-0000-000005D20000}"/>
    <cellStyle name="Percent 3 2 6 2 2 2 2 4" xfId="28181" xr:uid="{00000000-0005-0000-0000-000006D20000}"/>
    <cellStyle name="Percent 3 2 6 2 2 2 2 5" xfId="46645" xr:uid="{00000000-0005-0000-0000-000007D20000}"/>
    <cellStyle name="Percent 3 2 6 2 2 2 3" xfId="12308" xr:uid="{00000000-0005-0000-0000-000008D20000}"/>
    <cellStyle name="Percent 3 2 6 2 2 2 3 2" xfId="31268" xr:uid="{00000000-0005-0000-0000-000009D20000}"/>
    <cellStyle name="Percent 3 2 6 2 2 2 3 3" xfId="49732" xr:uid="{00000000-0005-0000-0000-00000AD20000}"/>
    <cellStyle name="Percent 3 2 6 2 2 2 4" xfId="18460" xr:uid="{00000000-0005-0000-0000-00000BD20000}"/>
    <cellStyle name="Percent 3 2 6 2 2 2 4 2" xfId="37420" xr:uid="{00000000-0005-0000-0000-00000CD20000}"/>
    <cellStyle name="Percent 3 2 6 2 2 2 4 3" xfId="55884" xr:uid="{00000000-0005-0000-0000-00000DD20000}"/>
    <cellStyle name="Percent 3 2 6 2 2 2 5" xfId="25115" xr:uid="{00000000-0005-0000-0000-00000ED20000}"/>
    <cellStyle name="Percent 3 2 6 2 2 2 6" xfId="43579" xr:uid="{00000000-0005-0000-0000-00000FD20000}"/>
    <cellStyle name="Percent 3 2 6 2 2 3" xfId="7647" xr:uid="{00000000-0005-0000-0000-000010D20000}"/>
    <cellStyle name="Percent 3 2 6 2 2 3 2" xfId="13840" xr:uid="{00000000-0005-0000-0000-000011D20000}"/>
    <cellStyle name="Percent 3 2 6 2 2 3 2 2" xfId="32800" xr:uid="{00000000-0005-0000-0000-000012D20000}"/>
    <cellStyle name="Percent 3 2 6 2 2 3 2 3" xfId="51264" xr:uid="{00000000-0005-0000-0000-000013D20000}"/>
    <cellStyle name="Percent 3 2 6 2 2 3 3" xfId="19992" xr:uid="{00000000-0005-0000-0000-000014D20000}"/>
    <cellStyle name="Percent 3 2 6 2 2 3 3 2" xfId="38952" xr:uid="{00000000-0005-0000-0000-000015D20000}"/>
    <cellStyle name="Percent 3 2 6 2 2 3 3 3" xfId="57416" xr:uid="{00000000-0005-0000-0000-000016D20000}"/>
    <cellStyle name="Percent 3 2 6 2 2 3 4" xfId="26647" xr:uid="{00000000-0005-0000-0000-000017D20000}"/>
    <cellStyle name="Percent 3 2 6 2 2 3 5" xfId="45111" xr:uid="{00000000-0005-0000-0000-000018D20000}"/>
    <cellStyle name="Percent 3 2 6 2 2 4" xfId="10774" xr:uid="{00000000-0005-0000-0000-000019D20000}"/>
    <cellStyle name="Percent 3 2 6 2 2 4 2" xfId="29734" xr:uid="{00000000-0005-0000-0000-00001AD20000}"/>
    <cellStyle name="Percent 3 2 6 2 2 4 3" xfId="48198" xr:uid="{00000000-0005-0000-0000-00001BD20000}"/>
    <cellStyle name="Percent 3 2 6 2 2 5" xfId="16926" xr:uid="{00000000-0005-0000-0000-00001CD20000}"/>
    <cellStyle name="Percent 3 2 6 2 2 5 2" xfId="35886" xr:uid="{00000000-0005-0000-0000-00001DD20000}"/>
    <cellStyle name="Percent 3 2 6 2 2 5 3" xfId="54350" xr:uid="{00000000-0005-0000-0000-00001ED20000}"/>
    <cellStyle name="Percent 3 2 6 2 2 6" xfId="23581" xr:uid="{00000000-0005-0000-0000-00001FD20000}"/>
    <cellStyle name="Percent 3 2 6 2 2 7" xfId="42045" xr:uid="{00000000-0005-0000-0000-000020D20000}"/>
    <cellStyle name="Percent 3 2 6 2 3" xfId="5324" xr:uid="{00000000-0005-0000-0000-000021D20000}"/>
    <cellStyle name="Percent 3 2 6 2 3 2" xfId="8413" xr:uid="{00000000-0005-0000-0000-000022D20000}"/>
    <cellStyle name="Percent 3 2 6 2 3 2 2" xfId="14605" xr:uid="{00000000-0005-0000-0000-000023D20000}"/>
    <cellStyle name="Percent 3 2 6 2 3 2 2 2" xfId="33565" xr:uid="{00000000-0005-0000-0000-000024D20000}"/>
    <cellStyle name="Percent 3 2 6 2 3 2 2 3" xfId="52029" xr:uid="{00000000-0005-0000-0000-000025D20000}"/>
    <cellStyle name="Percent 3 2 6 2 3 2 3" xfId="20757" xr:uid="{00000000-0005-0000-0000-000026D20000}"/>
    <cellStyle name="Percent 3 2 6 2 3 2 3 2" xfId="39717" xr:uid="{00000000-0005-0000-0000-000027D20000}"/>
    <cellStyle name="Percent 3 2 6 2 3 2 3 3" xfId="58181" xr:uid="{00000000-0005-0000-0000-000028D20000}"/>
    <cellStyle name="Percent 3 2 6 2 3 2 4" xfId="27412" xr:uid="{00000000-0005-0000-0000-000029D20000}"/>
    <cellStyle name="Percent 3 2 6 2 3 2 5" xfId="45876" xr:uid="{00000000-0005-0000-0000-00002AD20000}"/>
    <cellStyle name="Percent 3 2 6 2 3 3" xfId="11539" xr:uid="{00000000-0005-0000-0000-00002BD20000}"/>
    <cellStyle name="Percent 3 2 6 2 3 3 2" xfId="30499" xr:uid="{00000000-0005-0000-0000-00002CD20000}"/>
    <cellStyle name="Percent 3 2 6 2 3 3 3" xfId="48963" xr:uid="{00000000-0005-0000-0000-00002DD20000}"/>
    <cellStyle name="Percent 3 2 6 2 3 4" xfId="17691" xr:uid="{00000000-0005-0000-0000-00002ED20000}"/>
    <cellStyle name="Percent 3 2 6 2 3 4 2" xfId="36651" xr:uid="{00000000-0005-0000-0000-00002FD20000}"/>
    <cellStyle name="Percent 3 2 6 2 3 4 3" xfId="55115" xr:uid="{00000000-0005-0000-0000-000030D20000}"/>
    <cellStyle name="Percent 3 2 6 2 3 5" xfId="24346" xr:uid="{00000000-0005-0000-0000-000031D20000}"/>
    <cellStyle name="Percent 3 2 6 2 3 6" xfId="42810" xr:uid="{00000000-0005-0000-0000-000032D20000}"/>
    <cellStyle name="Percent 3 2 6 2 4" xfId="6878" xr:uid="{00000000-0005-0000-0000-000033D20000}"/>
    <cellStyle name="Percent 3 2 6 2 4 2" xfId="13071" xr:uid="{00000000-0005-0000-0000-000034D20000}"/>
    <cellStyle name="Percent 3 2 6 2 4 2 2" xfId="32031" xr:uid="{00000000-0005-0000-0000-000035D20000}"/>
    <cellStyle name="Percent 3 2 6 2 4 2 3" xfId="50495" xr:uid="{00000000-0005-0000-0000-000036D20000}"/>
    <cellStyle name="Percent 3 2 6 2 4 3" xfId="19223" xr:uid="{00000000-0005-0000-0000-000037D20000}"/>
    <cellStyle name="Percent 3 2 6 2 4 3 2" xfId="38183" xr:uid="{00000000-0005-0000-0000-000038D20000}"/>
    <cellStyle name="Percent 3 2 6 2 4 3 3" xfId="56647" xr:uid="{00000000-0005-0000-0000-000039D20000}"/>
    <cellStyle name="Percent 3 2 6 2 4 4" xfId="25878" xr:uid="{00000000-0005-0000-0000-00003AD20000}"/>
    <cellStyle name="Percent 3 2 6 2 4 5" xfId="44342" xr:uid="{00000000-0005-0000-0000-00003BD20000}"/>
    <cellStyle name="Percent 3 2 6 2 5" xfId="10005" xr:uid="{00000000-0005-0000-0000-00003CD20000}"/>
    <cellStyle name="Percent 3 2 6 2 5 2" xfId="28965" xr:uid="{00000000-0005-0000-0000-00003DD20000}"/>
    <cellStyle name="Percent 3 2 6 2 5 3" xfId="47429" xr:uid="{00000000-0005-0000-0000-00003ED20000}"/>
    <cellStyle name="Percent 3 2 6 2 6" xfId="16157" xr:uid="{00000000-0005-0000-0000-00003FD20000}"/>
    <cellStyle name="Percent 3 2 6 2 6 2" xfId="35117" xr:uid="{00000000-0005-0000-0000-000040D20000}"/>
    <cellStyle name="Percent 3 2 6 2 6 3" xfId="53581" xr:uid="{00000000-0005-0000-0000-000041D20000}"/>
    <cellStyle name="Percent 3 2 6 2 7" xfId="22812" xr:uid="{00000000-0005-0000-0000-000042D20000}"/>
    <cellStyle name="Percent 3 2 6 2 8" xfId="41276" xr:uid="{00000000-0005-0000-0000-000043D20000}"/>
    <cellStyle name="Percent 3 2 6 3" xfId="4472" xr:uid="{00000000-0005-0000-0000-000044D20000}"/>
    <cellStyle name="Percent 3 2 6 3 2" xfId="6095" xr:uid="{00000000-0005-0000-0000-000045D20000}"/>
    <cellStyle name="Percent 3 2 6 3 2 2" xfId="9181" xr:uid="{00000000-0005-0000-0000-000046D20000}"/>
    <cellStyle name="Percent 3 2 6 3 2 2 2" xfId="15373" xr:uid="{00000000-0005-0000-0000-000047D20000}"/>
    <cellStyle name="Percent 3 2 6 3 2 2 2 2" xfId="34333" xr:uid="{00000000-0005-0000-0000-000048D20000}"/>
    <cellStyle name="Percent 3 2 6 3 2 2 2 3" xfId="52797" xr:uid="{00000000-0005-0000-0000-000049D20000}"/>
    <cellStyle name="Percent 3 2 6 3 2 2 3" xfId="21525" xr:uid="{00000000-0005-0000-0000-00004AD20000}"/>
    <cellStyle name="Percent 3 2 6 3 2 2 3 2" xfId="40485" xr:uid="{00000000-0005-0000-0000-00004BD20000}"/>
    <cellStyle name="Percent 3 2 6 3 2 2 3 3" xfId="58949" xr:uid="{00000000-0005-0000-0000-00004CD20000}"/>
    <cellStyle name="Percent 3 2 6 3 2 2 4" xfId="28180" xr:uid="{00000000-0005-0000-0000-00004DD20000}"/>
    <cellStyle name="Percent 3 2 6 3 2 2 5" xfId="46644" xr:uid="{00000000-0005-0000-0000-00004ED20000}"/>
    <cellStyle name="Percent 3 2 6 3 2 3" xfId="12307" xr:uid="{00000000-0005-0000-0000-00004FD20000}"/>
    <cellStyle name="Percent 3 2 6 3 2 3 2" xfId="31267" xr:uid="{00000000-0005-0000-0000-000050D20000}"/>
    <cellStyle name="Percent 3 2 6 3 2 3 3" xfId="49731" xr:uid="{00000000-0005-0000-0000-000051D20000}"/>
    <cellStyle name="Percent 3 2 6 3 2 4" xfId="18459" xr:uid="{00000000-0005-0000-0000-000052D20000}"/>
    <cellStyle name="Percent 3 2 6 3 2 4 2" xfId="37419" xr:uid="{00000000-0005-0000-0000-000053D20000}"/>
    <cellStyle name="Percent 3 2 6 3 2 4 3" xfId="55883" xr:uid="{00000000-0005-0000-0000-000054D20000}"/>
    <cellStyle name="Percent 3 2 6 3 2 5" xfId="25114" xr:uid="{00000000-0005-0000-0000-000055D20000}"/>
    <cellStyle name="Percent 3 2 6 3 2 6" xfId="43578" xr:uid="{00000000-0005-0000-0000-000056D20000}"/>
    <cellStyle name="Percent 3 2 6 3 3" xfId="7646" xr:uid="{00000000-0005-0000-0000-000057D20000}"/>
    <cellStyle name="Percent 3 2 6 3 3 2" xfId="13839" xr:uid="{00000000-0005-0000-0000-000058D20000}"/>
    <cellStyle name="Percent 3 2 6 3 3 2 2" xfId="32799" xr:uid="{00000000-0005-0000-0000-000059D20000}"/>
    <cellStyle name="Percent 3 2 6 3 3 2 3" xfId="51263" xr:uid="{00000000-0005-0000-0000-00005AD20000}"/>
    <cellStyle name="Percent 3 2 6 3 3 3" xfId="19991" xr:uid="{00000000-0005-0000-0000-00005BD20000}"/>
    <cellStyle name="Percent 3 2 6 3 3 3 2" xfId="38951" xr:uid="{00000000-0005-0000-0000-00005CD20000}"/>
    <cellStyle name="Percent 3 2 6 3 3 3 3" xfId="57415" xr:uid="{00000000-0005-0000-0000-00005DD20000}"/>
    <cellStyle name="Percent 3 2 6 3 3 4" xfId="26646" xr:uid="{00000000-0005-0000-0000-00005ED20000}"/>
    <cellStyle name="Percent 3 2 6 3 3 5" xfId="45110" xr:uid="{00000000-0005-0000-0000-00005FD20000}"/>
    <cellStyle name="Percent 3 2 6 3 4" xfId="10773" xr:uid="{00000000-0005-0000-0000-000060D20000}"/>
    <cellStyle name="Percent 3 2 6 3 4 2" xfId="29733" xr:uid="{00000000-0005-0000-0000-000061D20000}"/>
    <cellStyle name="Percent 3 2 6 3 4 3" xfId="48197" xr:uid="{00000000-0005-0000-0000-000062D20000}"/>
    <cellStyle name="Percent 3 2 6 3 5" xfId="16925" xr:uid="{00000000-0005-0000-0000-000063D20000}"/>
    <cellStyle name="Percent 3 2 6 3 5 2" xfId="35885" xr:uid="{00000000-0005-0000-0000-000064D20000}"/>
    <cellStyle name="Percent 3 2 6 3 5 3" xfId="54349" xr:uid="{00000000-0005-0000-0000-000065D20000}"/>
    <cellStyle name="Percent 3 2 6 3 6" xfId="23580" xr:uid="{00000000-0005-0000-0000-000066D20000}"/>
    <cellStyle name="Percent 3 2 6 3 7" xfId="42044" xr:uid="{00000000-0005-0000-0000-000067D20000}"/>
    <cellStyle name="Percent 3 2 6 4" xfId="5323" xr:uid="{00000000-0005-0000-0000-000068D20000}"/>
    <cellStyle name="Percent 3 2 6 4 2" xfId="8412" xr:uid="{00000000-0005-0000-0000-000069D20000}"/>
    <cellStyle name="Percent 3 2 6 4 2 2" xfId="14604" xr:uid="{00000000-0005-0000-0000-00006AD20000}"/>
    <cellStyle name="Percent 3 2 6 4 2 2 2" xfId="33564" xr:uid="{00000000-0005-0000-0000-00006BD20000}"/>
    <cellStyle name="Percent 3 2 6 4 2 2 3" xfId="52028" xr:uid="{00000000-0005-0000-0000-00006CD20000}"/>
    <cellStyle name="Percent 3 2 6 4 2 3" xfId="20756" xr:uid="{00000000-0005-0000-0000-00006DD20000}"/>
    <cellStyle name="Percent 3 2 6 4 2 3 2" xfId="39716" xr:uid="{00000000-0005-0000-0000-00006ED20000}"/>
    <cellStyle name="Percent 3 2 6 4 2 3 3" xfId="58180" xr:uid="{00000000-0005-0000-0000-00006FD20000}"/>
    <cellStyle name="Percent 3 2 6 4 2 4" xfId="27411" xr:uid="{00000000-0005-0000-0000-000070D20000}"/>
    <cellStyle name="Percent 3 2 6 4 2 5" xfId="45875" xr:uid="{00000000-0005-0000-0000-000071D20000}"/>
    <cellStyle name="Percent 3 2 6 4 3" xfId="11538" xr:uid="{00000000-0005-0000-0000-000072D20000}"/>
    <cellStyle name="Percent 3 2 6 4 3 2" xfId="30498" xr:uid="{00000000-0005-0000-0000-000073D20000}"/>
    <cellStyle name="Percent 3 2 6 4 3 3" xfId="48962" xr:uid="{00000000-0005-0000-0000-000074D20000}"/>
    <cellStyle name="Percent 3 2 6 4 4" xfId="17690" xr:uid="{00000000-0005-0000-0000-000075D20000}"/>
    <cellStyle name="Percent 3 2 6 4 4 2" xfId="36650" xr:uid="{00000000-0005-0000-0000-000076D20000}"/>
    <cellStyle name="Percent 3 2 6 4 4 3" xfId="55114" xr:uid="{00000000-0005-0000-0000-000077D20000}"/>
    <cellStyle name="Percent 3 2 6 4 5" xfId="24345" xr:uid="{00000000-0005-0000-0000-000078D20000}"/>
    <cellStyle name="Percent 3 2 6 4 6" xfId="42809" xr:uid="{00000000-0005-0000-0000-000079D20000}"/>
    <cellStyle name="Percent 3 2 6 5" xfId="6877" xr:uid="{00000000-0005-0000-0000-00007AD20000}"/>
    <cellStyle name="Percent 3 2 6 5 2" xfId="13070" xr:uid="{00000000-0005-0000-0000-00007BD20000}"/>
    <cellStyle name="Percent 3 2 6 5 2 2" xfId="32030" xr:uid="{00000000-0005-0000-0000-00007CD20000}"/>
    <cellStyle name="Percent 3 2 6 5 2 3" xfId="50494" xr:uid="{00000000-0005-0000-0000-00007DD20000}"/>
    <cellStyle name="Percent 3 2 6 5 3" xfId="19222" xr:uid="{00000000-0005-0000-0000-00007ED20000}"/>
    <cellStyle name="Percent 3 2 6 5 3 2" xfId="38182" xr:uid="{00000000-0005-0000-0000-00007FD20000}"/>
    <cellStyle name="Percent 3 2 6 5 3 3" xfId="56646" xr:uid="{00000000-0005-0000-0000-000080D20000}"/>
    <cellStyle name="Percent 3 2 6 5 4" xfId="25877" xr:uid="{00000000-0005-0000-0000-000081D20000}"/>
    <cellStyle name="Percent 3 2 6 5 5" xfId="44341" xr:uid="{00000000-0005-0000-0000-000082D20000}"/>
    <cellStyle name="Percent 3 2 6 6" xfId="10004" xr:uid="{00000000-0005-0000-0000-000083D20000}"/>
    <cellStyle name="Percent 3 2 6 6 2" xfId="28964" xr:uid="{00000000-0005-0000-0000-000084D20000}"/>
    <cellStyle name="Percent 3 2 6 6 3" xfId="47428" xr:uid="{00000000-0005-0000-0000-000085D20000}"/>
    <cellStyle name="Percent 3 2 6 7" xfId="16156" xr:uid="{00000000-0005-0000-0000-000086D20000}"/>
    <cellStyle name="Percent 3 2 6 7 2" xfId="35116" xr:uid="{00000000-0005-0000-0000-000087D20000}"/>
    <cellStyle name="Percent 3 2 6 7 3" xfId="53580" xr:uid="{00000000-0005-0000-0000-000088D20000}"/>
    <cellStyle name="Percent 3 2 6 8" xfId="22811" xr:uid="{00000000-0005-0000-0000-000089D20000}"/>
    <cellStyle name="Percent 3 2 6 9" xfId="41275" xr:uid="{00000000-0005-0000-0000-00008AD20000}"/>
    <cellStyle name="Percent 3 2 7" xfId="3477" xr:uid="{00000000-0005-0000-0000-00008BD20000}"/>
    <cellStyle name="Percent 3 2 7 2" xfId="4474" xr:uid="{00000000-0005-0000-0000-00008CD20000}"/>
    <cellStyle name="Percent 3 2 7 2 2" xfId="6097" xr:uid="{00000000-0005-0000-0000-00008DD20000}"/>
    <cellStyle name="Percent 3 2 7 2 2 2" xfId="9183" xr:uid="{00000000-0005-0000-0000-00008ED20000}"/>
    <cellStyle name="Percent 3 2 7 2 2 2 2" xfId="15375" xr:uid="{00000000-0005-0000-0000-00008FD20000}"/>
    <cellStyle name="Percent 3 2 7 2 2 2 2 2" xfId="34335" xr:uid="{00000000-0005-0000-0000-000090D20000}"/>
    <cellStyle name="Percent 3 2 7 2 2 2 2 3" xfId="52799" xr:uid="{00000000-0005-0000-0000-000091D20000}"/>
    <cellStyle name="Percent 3 2 7 2 2 2 3" xfId="21527" xr:uid="{00000000-0005-0000-0000-000092D20000}"/>
    <cellStyle name="Percent 3 2 7 2 2 2 3 2" xfId="40487" xr:uid="{00000000-0005-0000-0000-000093D20000}"/>
    <cellStyle name="Percent 3 2 7 2 2 2 3 3" xfId="58951" xr:uid="{00000000-0005-0000-0000-000094D20000}"/>
    <cellStyle name="Percent 3 2 7 2 2 2 4" xfId="28182" xr:uid="{00000000-0005-0000-0000-000095D20000}"/>
    <cellStyle name="Percent 3 2 7 2 2 2 5" xfId="46646" xr:uid="{00000000-0005-0000-0000-000096D20000}"/>
    <cellStyle name="Percent 3 2 7 2 2 3" xfId="12309" xr:uid="{00000000-0005-0000-0000-000097D20000}"/>
    <cellStyle name="Percent 3 2 7 2 2 3 2" xfId="31269" xr:uid="{00000000-0005-0000-0000-000098D20000}"/>
    <cellStyle name="Percent 3 2 7 2 2 3 3" xfId="49733" xr:uid="{00000000-0005-0000-0000-000099D20000}"/>
    <cellStyle name="Percent 3 2 7 2 2 4" xfId="18461" xr:uid="{00000000-0005-0000-0000-00009AD20000}"/>
    <cellStyle name="Percent 3 2 7 2 2 4 2" xfId="37421" xr:uid="{00000000-0005-0000-0000-00009BD20000}"/>
    <cellStyle name="Percent 3 2 7 2 2 4 3" xfId="55885" xr:uid="{00000000-0005-0000-0000-00009CD20000}"/>
    <cellStyle name="Percent 3 2 7 2 2 5" xfId="25116" xr:uid="{00000000-0005-0000-0000-00009DD20000}"/>
    <cellStyle name="Percent 3 2 7 2 2 6" xfId="43580" xr:uid="{00000000-0005-0000-0000-00009ED20000}"/>
    <cellStyle name="Percent 3 2 7 2 3" xfId="7648" xr:uid="{00000000-0005-0000-0000-00009FD20000}"/>
    <cellStyle name="Percent 3 2 7 2 3 2" xfId="13841" xr:uid="{00000000-0005-0000-0000-0000A0D20000}"/>
    <cellStyle name="Percent 3 2 7 2 3 2 2" xfId="32801" xr:uid="{00000000-0005-0000-0000-0000A1D20000}"/>
    <cellStyle name="Percent 3 2 7 2 3 2 3" xfId="51265" xr:uid="{00000000-0005-0000-0000-0000A2D20000}"/>
    <cellStyle name="Percent 3 2 7 2 3 3" xfId="19993" xr:uid="{00000000-0005-0000-0000-0000A3D20000}"/>
    <cellStyle name="Percent 3 2 7 2 3 3 2" xfId="38953" xr:uid="{00000000-0005-0000-0000-0000A4D20000}"/>
    <cellStyle name="Percent 3 2 7 2 3 3 3" xfId="57417" xr:uid="{00000000-0005-0000-0000-0000A5D20000}"/>
    <cellStyle name="Percent 3 2 7 2 3 4" xfId="26648" xr:uid="{00000000-0005-0000-0000-0000A6D20000}"/>
    <cellStyle name="Percent 3 2 7 2 3 5" xfId="45112" xr:uid="{00000000-0005-0000-0000-0000A7D20000}"/>
    <cellStyle name="Percent 3 2 7 2 4" xfId="10775" xr:uid="{00000000-0005-0000-0000-0000A8D20000}"/>
    <cellStyle name="Percent 3 2 7 2 4 2" xfId="29735" xr:uid="{00000000-0005-0000-0000-0000A9D20000}"/>
    <cellStyle name="Percent 3 2 7 2 4 3" xfId="48199" xr:uid="{00000000-0005-0000-0000-0000AAD20000}"/>
    <cellStyle name="Percent 3 2 7 2 5" xfId="16927" xr:uid="{00000000-0005-0000-0000-0000ABD20000}"/>
    <cellStyle name="Percent 3 2 7 2 5 2" xfId="35887" xr:uid="{00000000-0005-0000-0000-0000ACD20000}"/>
    <cellStyle name="Percent 3 2 7 2 5 3" xfId="54351" xr:uid="{00000000-0005-0000-0000-0000ADD20000}"/>
    <cellStyle name="Percent 3 2 7 2 6" xfId="23582" xr:uid="{00000000-0005-0000-0000-0000AED20000}"/>
    <cellStyle name="Percent 3 2 7 2 7" xfId="42046" xr:uid="{00000000-0005-0000-0000-0000AFD20000}"/>
    <cellStyle name="Percent 3 2 7 3" xfId="5325" xr:uid="{00000000-0005-0000-0000-0000B0D20000}"/>
    <cellStyle name="Percent 3 2 7 3 2" xfId="8414" xr:uid="{00000000-0005-0000-0000-0000B1D20000}"/>
    <cellStyle name="Percent 3 2 7 3 2 2" xfId="14606" xr:uid="{00000000-0005-0000-0000-0000B2D20000}"/>
    <cellStyle name="Percent 3 2 7 3 2 2 2" xfId="33566" xr:uid="{00000000-0005-0000-0000-0000B3D20000}"/>
    <cellStyle name="Percent 3 2 7 3 2 2 3" xfId="52030" xr:uid="{00000000-0005-0000-0000-0000B4D20000}"/>
    <cellStyle name="Percent 3 2 7 3 2 3" xfId="20758" xr:uid="{00000000-0005-0000-0000-0000B5D20000}"/>
    <cellStyle name="Percent 3 2 7 3 2 3 2" xfId="39718" xr:uid="{00000000-0005-0000-0000-0000B6D20000}"/>
    <cellStyle name="Percent 3 2 7 3 2 3 3" xfId="58182" xr:uid="{00000000-0005-0000-0000-0000B7D20000}"/>
    <cellStyle name="Percent 3 2 7 3 2 4" xfId="27413" xr:uid="{00000000-0005-0000-0000-0000B8D20000}"/>
    <cellStyle name="Percent 3 2 7 3 2 5" xfId="45877" xr:uid="{00000000-0005-0000-0000-0000B9D20000}"/>
    <cellStyle name="Percent 3 2 7 3 3" xfId="11540" xr:uid="{00000000-0005-0000-0000-0000BAD20000}"/>
    <cellStyle name="Percent 3 2 7 3 3 2" xfId="30500" xr:uid="{00000000-0005-0000-0000-0000BBD20000}"/>
    <cellStyle name="Percent 3 2 7 3 3 3" xfId="48964" xr:uid="{00000000-0005-0000-0000-0000BCD20000}"/>
    <cellStyle name="Percent 3 2 7 3 4" xfId="17692" xr:uid="{00000000-0005-0000-0000-0000BDD20000}"/>
    <cellStyle name="Percent 3 2 7 3 4 2" xfId="36652" xr:uid="{00000000-0005-0000-0000-0000BED20000}"/>
    <cellStyle name="Percent 3 2 7 3 4 3" xfId="55116" xr:uid="{00000000-0005-0000-0000-0000BFD20000}"/>
    <cellStyle name="Percent 3 2 7 3 5" xfId="24347" xr:uid="{00000000-0005-0000-0000-0000C0D20000}"/>
    <cellStyle name="Percent 3 2 7 3 6" xfId="42811" xr:uid="{00000000-0005-0000-0000-0000C1D20000}"/>
    <cellStyle name="Percent 3 2 7 4" xfId="6879" xr:uid="{00000000-0005-0000-0000-0000C2D20000}"/>
    <cellStyle name="Percent 3 2 7 4 2" xfId="13072" xr:uid="{00000000-0005-0000-0000-0000C3D20000}"/>
    <cellStyle name="Percent 3 2 7 4 2 2" xfId="32032" xr:uid="{00000000-0005-0000-0000-0000C4D20000}"/>
    <cellStyle name="Percent 3 2 7 4 2 3" xfId="50496" xr:uid="{00000000-0005-0000-0000-0000C5D20000}"/>
    <cellStyle name="Percent 3 2 7 4 3" xfId="19224" xr:uid="{00000000-0005-0000-0000-0000C6D20000}"/>
    <cellStyle name="Percent 3 2 7 4 3 2" xfId="38184" xr:uid="{00000000-0005-0000-0000-0000C7D20000}"/>
    <cellStyle name="Percent 3 2 7 4 3 3" xfId="56648" xr:uid="{00000000-0005-0000-0000-0000C8D20000}"/>
    <cellStyle name="Percent 3 2 7 4 4" xfId="25879" xr:uid="{00000000-0005-0000-0000-0000C9D20000}"/>
    <cellStyle name="Percent 3 2 7 4 5" xfId="44343" xr:uid="{00000000-0005-0000-0000-0000CAD20000}"/>
    <cellStyle name="Percent 3 2 7 5" xfId="10006" xr:uid="{00000000-0005-0000-0000-0000CBD20000}"/>
    <cellStyle name="Percent 3 2 7 5 2" xfId="28966" xr:uid="{00000000-0005-0000-0000-0000CCD20000}"/>
    <cellStyle name="Percent 3 2 7 5 3" xfId="47430" xr:uid="{00000000-0005-0000-0000-0000CDD20000}"/>
    <cellStyle name="Percent 3 2 7 6" xfId="16158" xr:uid="{00000000-0005-0000-0000-0000CED20000}"/>
    <cellStyle name="Percent 3 2 7 6 2" xfId="35118" xr:uid="{00000000-0005-0000-0000-0000CFD20000}"/>
    <cellStyle name="Percent 3 2 7 6 3" xfId="53582" xr:uid="{00000000-0005-0000-0000-0000D0D20000}"/>
    <cellStyle name="Percent 3 2 7 7" xfId="22813" xr:uid="{00000000-0005-0000-0000-0000D1D20000}"/>
    <cellStyle name="Percent 3 2 7 8" xfId="41277" xr:uid="{00000000-0005-0000-0000-0000D2D20000}"/>
    <cellStyle name="Percent 3 2 8" xfId="3478" xr:uid="{00000000-0005-0000-0000-0000D3D20000}"/>
    <cellStyle name="Percent 3 2 8 2" xfId="4475" xr:uid="{00000000-0005-0000-0000-0000D4D20000}"/>
    <cellStyle name="Percent 3 2 8 2 2" xfId="6098" xr:uid="{00000000-0005-0000-0000-0000D5D20000}"/>
    <cellStyle name="Percent 3 2 8 2 2 2" xfId="9184" xr:uid="{00000000-0005-0000-0000-0000D6D20000}"/>
    <cellStyle name="Percent 3 2 8 2 2 2 2" xfId="15376" xr:uid="{00000000-0005-0000-0000-0000D7D20000}"/>
    <cellStyle name="Percent 3 2 8 2 2 2 2 2" xfId="34336" xr:uid="{00000000-0005-0000-0000-0000D8D20000}"/>
    <cellStyle name="Percent 3 2 8 2 2 2 2 3" xfId="52800" xr:uid="{00000000-0005-0000-0000-0000D9D20000}"/>
    <cellStyle name="Percent 3 2 8 2 2 2 3" xfId="21528" xr:uid="{00000000-0005-0000-0000-0000DAD20000}"/>
    <cellStyle name="Percent 3 2 8 2 2 2 3 2" xfId="40488" xr:uid="{00000000-0005-0000-0000-0000DBD20000}"/>
    <cellStyle name="Percent 3 2 8 2 2 2 3 3" xfId="58952" xr:uid="{00000000-0005-0000-0000-0000DCD20000}"/>
    <cellStyle name="Percent 3 2 8 2 2 2 4" xfId="28183" xr:uid="{00000000-0005-0000-0000-0000DDD20000}"/>
    <cellStyle name="Percent 3 2 8 2 2 2 5" xfId="46647" xr:uid="{00000000-0005-0000-0000-0000DED20000}"/>
    <cellStyle name="Percent 3 2 8 2 2 3" xfId="12310" xr:uid="{00000000-0005-0000-0000-0000DFD20000}"/>
    <cellStyle name="Percent 3 2 8 2 2 3 2" xfId="31270" xr:uid="{00000000-0005-0000-0000-0000E0D20000}"/>
    <cellStyle name="Percent 3 2 8 2 2 3 3" xfId="49734" xr:uid="{00000000-0005-0000-0000-0000E1D20000}"/>
    <cellStyle name="Percent 3 2 8 2 2 4" xfId="18462" xr:uid="{00000000-0005-0000-0000-0000E2D20000}"/>
    <cellStyle name="Percent 3 2 8 2 2 4 2" xfId="37422" xr:uid="{00000000-0005-0000-0000-0000E3D20000}"/>
    <cellStyle name="Percent 3 2 8 2 2 4 3" xfId="55886" xr:uid="{00000000-0005-0000-0000-0000E4D20000}"/>
    <cellStyle name="Percent 3 2 8 2 2 5" xfId="25117" xr:uid="{00000000-0005-0000-0000-0000E5D20000}"/>
    <cellStyle name="Percent 3 2 8 2 2 6" xfId="43581" xr:uid="{00000000-0005-0000-0000-0000E6D20000}"/>
    <cellStyle name="Percent 3 2 8 2 3" xfId="7649" xr:uid="{00000000-0005-0000-0000-0000E7D20000}"/>
    <cellStyle name="Percent 3 2 8 2 3 2" xfId="13842" xr:uid="{00000000-0005-0000-0000-0000E8D20000}"/>
    <cellStyle name="Percent 3 2 8 2 3 2 2" xfId="32802" xr:uid="{00000000-0005-0000-0000-0000E9D20000}"/>
    <cellStyle name="Percent 3 2 8 2 3 2 3" xfId="51266" xr:uid="{00000000-0005-0000-0000-0000EAD20000}"/>
    <cellStyle name="Percent 3 2 8 2 3 3" xfId="19994" xr:uid="{00000000-0005-0000-0000-0000EBD20000}"/>
    <cellStyle name="Percent 3 2 8 2 3 3 2" xfId="38954" xr:uid="{00000000-0005-0000-0000-0000ECD20000}"/>
    <cellStyle name="Percent 3 2 8 2 3 3 3" xfId="57418" xr:uid="{00000000-0005-0000-0000-0000EDD20000}"/>
    <cellStyle name="Percent 3 2 8 2 3 4" xfId="26649" xr:uid="{00000000-0005-0000-0000-0000EED20000}"/>
    <cellStyle name="Percent 3 2 8 2 3 5" xfId="45113" xr:uid="{00000000-0005-0000-0000-0000EFD20000}"/>
    <cellStyle name="Percent 3 2 8 2 4" xfId="10776" xr:uid="{00000000-0005-0000-0000-0000F0D20000}"/>
    <cellStyle name="Percent 3 2 8 2 4 2" xfId="29736" xr:uid="{00000000-0005-0000-0000-0000F1D20000}"/>
    <cellStyle name="Percent 3 2 8 2 4 3" xfId="48200" xr:uid="{00000000-0005-0000-0000-0000F2D20000}"/>
    <cellStyle name="Percent 3 2 8 2 5" xfId="16928" xr:uid="{00000000-0005-0000-0000-0000F3D20000}"/>
    <cellStyle name="Percent 3 2 8 2 5 2" xfId="35888" xr:uid="{00000000-0005-0000-0000-0000F4D20000}"/>
    <cellStyle name="Percent 3 2 8 2 5 3" xfId="54352" xr:uid="{00000000-0005-0000-0000-0000F5D20000}"/>
    <cellStyle name="Percent 3 2 8 2 6" xfId="23583" xr:uid="{00000000-0005-0000-0000-0000F6D20000}"/>
    <cellStyle name="Percent 3 2 8 2 7" xfId="42047" xr:uid="{00000000-0005-0000-0000-0000F7D20000}"/>
    <cellStyle name="Percent 3 2 8 3" xfId="5326" xr:uid="{00000000-0005-0000-0000-0000F8D20000}"/>
    <cellStyle name="Percent 3 2 8 3 2" xfId="8415" xr:uid="{00000000-0005-0000-0000-0000F9D20000}"/>
    <cellStyle name="Percent 3 2 8 3 2 2" xfId="14607" xr:uid="{00000000-0005-0000-0000-0000FAD20000}"/>
    <cellStyle name="Percent 3 2 8 3 2 2 2" xfId="33567" xr:uid="{00000000-0005-0000-0000-0000FBD20000}"/>
    <cellStyle name="Percent 3 2 8 3 2 2 3" xfId="52031" xr:uid="{00000000-0005-0000-0000-0000FCD20000}"/>
    <cellStyle name="Percent 3 2 8 3 2 3" xfId="20759" xr:uid="{00000000-0005-0000-0000-0000FDD20000}"/>
    <cellStyle name="Percent 3 2 8 3 2 3 2" xfId="39719" xr:uid="{00000000-0005-0000-0000-0000FED20000}"/>
    <cellStyle name="Percent 3 2 8 3 2 3 3" xfId="58183" xr:uid="{00000000-0005-0000-0000-0000FFD20000}"/>
    <cellStyle name="Percent 3 2 8 3 2 4" xfId="27414" xr:uid="{00000000-0005-0000-0000-000000D30000}"/>
    <cellStyle name="Percent 3 2 8 3 2 5" xfId="45878" xr:uid="{00000000-0005-0000-0000-000001D30000}"/>
    <cellStyle name="Percent 3 2 8 3 3" xfId="11541" xr:uid="{00000000-0005-0000-0000-000002D30000}"/>
    <cellStyle name="Percent 3 2 8 3 3 2" xfId="30501" xr:uid="{00000000-0005-0000-0000-000003D30000}"/>
    <cellStyle name="Percent 3 2 8 3 3 3" xfId="48965" xr:uid="{00000000-0005-0000-0000-000004D30000}"/>
    <cellStyle name="Percent 3 2 8 3 4" xfId="17693" xr:uid="{00000000-0005-0000-0000-000005D30000}"/>
    <cellStyle name="Percent 3 2 8 3 4 2" xfId="36653" xr:uid="{00000000-0005-0000-0000-000006D30000}"/>
    <cellStyle name="Percent 3 2 8 3 4 3" xfId="55117" xr:uid="{00000000-0005-0000-0000-000007D30000}"/>
    <cellStyle name="Percent 3 2 8 3 5" xfId="24348" xr:uid="{00000000-0005-0000-0000-000008D30000}"/>
    <cellStyle name="Percent 3 2 8 3 6" xfId="42812" xr:uid="{00000000-0005-0000-0000-000009D30000}"/>
    <cellStyle name="Percent 3 2 8 4" xfId="6880" xr:uid="{00000000-0005-0000-0000-00000AD30000}"/>
    <cellStyle name="Percent 3 2 8 4 2" xfId="13073" xr:uid="{00000000-0005-0000-0000-00000BD30000}"/>
    <cellStyle name="Percent 3 2 8 4 2 2" xfId="32033" xr:uid="{00000000-0005-0000-0000-00000CD30000}"/>
    <cellStyle name="Percent 3 2 8 4 2 3" xfId="50497" xr:uid="{00000000-0005-0000-0000-00000DD30000}"/>
    <cellStyle name="Percent 3 2 8 4 3" xfId="19225" xr:uid="{00000000-0005-0000-0000-00000ED30000}"/>
    <cellStyle name="Percent 3 2 8 4 3 2" xfId="38185" xr:uid="{00000000-0005-0000-0000-00000FD30000}"/>
    <cellStyle name="Percent 3 2 8 4 3 3" xfId="56649" xr:uid="{00000000-0005-0000-0000-000010D30000}"/>
    <cellStyle name="Percent 3 2 8 4 4" xfId="25880" xr:uid="{00000000-0005-0000-0000-000011D30000}"/>
    <cellStyle name="Percent 3 2 8 4 5" xfId="44344" xr:uid="{00000000-0005-0000-0000-000012D30000}"/>
    <cellStyle name="Percent 3 2 8 5" xfId="10007" xr:uid="{00000000-0005-0000-0000-000013D30000}"/>
    <cellStyle name="Percent 3 2 8 5 2" xfId="28967" xr:uid="{00000000-0005-0000-0000-000014D30000}"/>
    <cellStyle name="Percent 3 2 8 5 3" xfId="47431" xr:uid="{00000000-0005-0000-0000-000015D30000}"/>
    <cellStyle name="Percent 3 2 8 6" xfId="16159" xr:uid="{00000000-0005-0000-0000-000016D30000}"/>
    <cellStyle name="Percent 3 2 8 6 2" xfId="35119" xr:uid="{00000000-0005-0000-0000-000017D30000}"/>
    <cellStyle name="Percent 3 2 8 6 3" xfId="53583" xr:uid="{00000000-0005-0000-0000-000018D30000}"/>
    <cellStyle name="Percent 3 2 8 7" xfId="22814" xr:uid="{00000000-0005-0000-0000-000019D30000}"/>
    <cellStyle name="Percent 3 2 8 8" xfId="41278" xr:uid="{00000000-0005-0000-0000-00001AD30000}"/>
    <cellStyle name="Percent 3 2 9" xfId="3479" xr:uid="{00000000-0005-0000-0000-00001BD30000}"/>
    <cellStyle name="Percent 3 2 9 2" xfId="4476" xr:uid="{00000000-0005-0000-0000-00001CD30000}"/>
    <cellStyle name="Percent 3 2 9 2 2" xfId="6099" xr:uid="{00000000-0005-0000-0000-00001DD30000}"/>
    <cellStyle name="Percent 3 2 9 2 2 2" xfId="9185" xr:uid="{00000000-0005-0000-0000-00001ED30000}"/>
    <cellStyle name="Percent 3 2 9 2 2 2 2" xfId="15377" xr:uid="{00000000-0005-0000-0000-00001FD30000}"/>
    <cellStyle name="Percent 3 2 9 2 2 2 2 2" xfId="34337" xr:uid="{00000000-0005-0000-0000-000020D30000}"/>
    <cellStyle name="Percent 3 2 9 2 2 2 2 3" xfId="52801" xr:uid="{00000000-0005-0000-0000-000021D30000}"/>
    <cellStyle name="Percent 3 2 9 2 2 2 3" xfId="21529" xr:uid="{00000000-0005-0000-0000-000022D30000}"/>
    <cellStyle name="Percent 3 2 9 2 2 2 3 2" xfId="40489" xr:uid="{00000000-0005-0000-0000-000023D30000}"/>
    <cellStyle name="Percent 3 2 9 2 2 2 3 3" xfId="58953" xr:uid="{00000000-0005-0000-0000-000024D30000}"/>
    <cellStyle name="Percent 3 2 9 2 2 2 4" xfId="28184" xr:uid="{00000000-0005-0000-0000-000025D30000}"/>
    <cellStyle name="Percent 3 2 9 2 2 2 5" xfId="46648" xr:uid="{00000000-0005-0000-0000-000026D30000}"/>
    <cellStyle name="Percent 3 2 9 2 2 3" xfId="12311" xr:uid="{00000000-0005-0000-0000-000027D30000}"/>
    <cellStyle name="Percent 3 2 9 2 2 3 2" xfId="31271" xr:uid="{00000000-0005-0000-0000-000028D30000}"/>
    <cellStyle name="Percent 3 2 9 2 2 3 3" xfId="49735" xr:uid="{00000000-0005-0000-0000-000029D30000}"/>
    <cellStyle name="Percent 3 2 9 2 2 4" xfId="18463" xr:uid="{00000000-0005-0000-0000-00002AD30000}"/>
    <cellStyle name="Percent 3 2 9 2 2 4 2" xfId="37423" xr:uid="{00000000-0005-0000-0000-00002BD30000}"/>
    <cellStyle name="Percent 3 2 9 2 2 4 3" xfId="55887" xr:uid="{00000000-0005-0000-0000-00002CD30000}"/>
    <cellStyle name="Percent 3 2 9 2 2 5" xfId="25118" xr:uid="{00000000-0005-0000-0000-00002DD30000}"/>
    <cellStyle name="Percent 3 2 9 2 2 6" xfId="43582" xr:uid="{00000000-0005-0000-0000-00002ED30000}"/>
    <cellStyle name="Percent 3 2 9 2 3" xfId="7650" xr:uid="{00000000-0005-0000-0000-00002FD30000}"/>
    <cellStyle name="Percent 3 2 9 2 3 2" xfId="13843" xr:uid="{00000000-0005-0000-0000-000030D30000}"/>
    <cellStyle name="Percent 3 2 9 2 3 2 2" xfId="32803" xr:uid="{00000000-0005-0000-0000-000031D30000}"/>
    <cellStyle name="Percent 3 2 9 2 3 2 3" xfId="51267" xr:uid="{00000000-0005-0000-0000-000032D30000}"/>
    <cellStyle name="Percent 3 2 9 2 3 3" xfId="19995" xr:uid="{00000000-0005-0000-0000-000033D30000}"/>
    <cellStyle name="Percent 3 2 9 2 3 3 2" xfId="38955" xr:uid="{00000000-0005-0000-0000-000034D30000}"/>
    <cellStyle name="Percent 3 2 9 2 3 3 3" xfId="57419" xr:uid="{00000000-0005-0000-0000-000035D30000}"/>
    <cellStyle name="Percent 3 2 9 2 3 4" xfId="26650" xr:uid="{00000000-0005-0000-0000-000036D30000}"/>
    <cellStyle name="Percent 3 2 9 2 3 5" xfId="45114" xr:uid="{00000000-0005-0000-0000-000037D30000}"/>
    <cellStyle name="Percent 3 2 9 2 4" xfId="10777" xr:uid="{00000000-0005-0000-0000-000038D30000}"/>
    <cellStyle name="Percent 3 2 9 2 4 2" xfId="29737" xr:uid="{00000000-0005-0000-0000-000039D30000}"/>
    <cellStyle name="Percent 3 2 9 2 4 3" xfId="48201" xr:uid="{00000000-0005-0000-0000-00003AD30000}"/>
    <cellStyle name="Percent 3 2 9 2 5" xfId="16929" xr:uid="{00000000-0005-0000-0000-00003BD30000}"/>
    <cellStyle name="Percent 3 2 9 2 5 2" xfId="35889" xr:uid="{00000000-0005-0000-0000-00003CD30000}"/>
    <cellStyle name="Percent 3 2 9 2 5 3" xfId="54353" xr:uid="{00000000-0005-0000-0000-00003DD30000}"/>
    <cellStyle name="Percent 3 2 9 2 6" xfId="23584" xr:uid="{00000000-0005-0000-0000-00003ED30000}"/>
    <cellStyle name="Percent 3 2 9 2 7" xfId="42048" xr:uid="{00000000-0005-0000-0000-00003FD30000}"/>
    <cellStyle name="Percent 3 2 9 3" xfId="5327" xr:uid="{00000000-0005-0000-0000-000040D30000}"/>
    <cellStyle name="Percent 3 2 9 3 2" xfId="8416" xr:uid="{00000000-0005-0000-0000-000041D30000}"/>
    <cellStyle name="Percent 3 2 9 3 2 2" xfId="14608" xr:uid="{00000000-0005-0000-0000-000042D30000}"/>
    <cellStyle name="Percent 3 2 9 3 2 2 2" xfId="33568" xr:uid="{00000000-0005-0000-0000-000043D30000}"/>
    <cellStyle name="Percent 3 2 9 3 2 2 3" xfId="52032" xr:uid="{00000000-0005-0000-0000-000044D30000}"/>
    <cellStyle name="Percent 3 2 9 3 2 3" xfId="20760" xr:uid="{00000000-0005-0000-0000-000045D30000}"/>
    <cellStyle name="Percent 3 2 9 3 2 3 2" xfId="39720" xr:uid="{00000000-0005-0000-0000-000046D30000}"/>
    <cellStyle name="Percent 3 2 9 3 2 3 3" xfId="58184" xr:uid="{00000000-0005-0000-0000-000047D30000}"/>
    <cellStyle name="Percent 3 2 9 3 2 4" xfId="27415" xr:uid="{00000000-0005-0000-0000-000048D30000}"/>
    <cellStyle name="Percent 3 2 9 3 2 5" xfId="45879" xr:uid="{00000000-0005-0000-0000-000049D30000}"/>
    <cellStyle name="Percent 3 2 9 3 3" xfId="11542" xr:uid="{00000000-0005-0000-0000-00004AD30000}"/>
    <cellStyle name="Percent 3 2 9 3 3 2" xfId="30502" xr:uid="{00000000-0005-0000-0000-00004BD30000}"/>
    <cellStyle name="Percent 3 2 9 3 3 3" xfId="48966" xr:uid="{00000000-0005-0000-0000-00004CD30000}"/>
    <cellStyle name="Percent 3 2 9 3 4" xfId="17694" xr:uid="{00000000-0005-0000-0000-00004DD30000}"/>
    <cellStyle name="Percent 3 2 9 3 4 2" xfId="36654" xr:uid="{00000000-0005-0000-0000-00004ED30000}"/>
    <cellStyle name="Percent 3 2 9 3 4 3" xfId="55118" xr:uid="{00000000-0005-0000-0000-00004FD30000}"/>
    <cellStyle name="Percent 3 2 9 3 5" xfId="24349" xr:uid="{00000000-0005-0000-0000-000050D30000}"/>
    <cellStyle name="Percent 3 2 9 3 6" xfId="42813" xr:uid="{00000000-0005-0000-0000-000051D30000}"/>
    <cellStyle name="Percent 3 2 9 4" xfId="6881" xr:uid="{00000000-0005-0000-0000-000052D30000}"/>
    <cellStyle name="Percent 3 2 9 4 2" xfId="13074" xr:uid="{00000000-0005-0000-0000-000053D30000}"/>
    <cellStyle name="Percent 3 2 9 4 2 2" xfId="32034" xr:uid="{00000000-0005-0000-0000-000054D30000}"/>
    <cellStyle name="Percent 3 2 9 4 2 3" xfId="50498" xr:uid="{00000000-0005-0000-0000-000055D30000}"/>
    <cellStyle name="Percent 3 2 9 4 3" xfId="19226" xr:uid="{00000000-0005-0000-0000-000056D30000}"/>
    <cellStyle name="Percent 3 2 9 4 3 2" xfId="38186" xr:uid="{00000000-0005-0000-0000-000057D30000}"/>
    <cellStyle name="Percent 3 2 9 4 3 3" xfId="56650" xr:uid="{00000000-0005-0000-0000-000058D30000}"/>
    <cellStyle name="Percent 3 2 9 4 4" xfId="25881" xr:uid="{00000000-0005-0000-0000-000059D30000}"/>
    <cellStyle name="Percent 3 2 9 4 5" xfId="44345" xr:uid="{00000000-0005-0000-0000-00005AD30000}"/>
    <cellStyle name="Percent 3 2 9 5" xfId="10008" xr:uid="{00000000-0005-0000-0000-00005BD30000}"/>
    <cellStyle name="Percent 3 2 9 5 2" xfId="28968" xr:uid="{00000000-0005-0000-0000-00005CD30000}"/>
    <cellStyle name="Percent 3 2 9 5 3" xfId="47432" xr:uid="{00000000-0005-0000-0000-00005DD30000}"/>
    <cellStyle name="Percent 3 2 9 6" xfId="16160" xr:uid="{00000000-0005-0000-0000-00005ED30000}"/>
    <cellStyle name="Percent 3 2 9 6 2" xfId="35120" xr:uid="{00000000-0005-0000-0000-00005FD30000}"/>
    <cellStyle name="Percent 3 2 9 6 3" xfId="53584" xr:uid="{00000000-0005-0000-0000-000060D30000}"/>
    <cellStyle name="Percent 3 2 9 7" xfId="22815" xr:uid="{00000000-0005-0000-0000-000061D30000}"/>
    <cellStyle name="Percent 3 2 9 8" xfId="41279" xr:uid="{00000000-0005-0000-0000-000062D30000}"/>
    <cellStyle name="Percent 3 20" xfId="3480" xr:uid="{00000000-0005-0000-0000-000063D30000}"/>
    <cellStyle name="Percent 3 20 2" xfId="4477" xr:uid="{00000000-0005-0000-0000-000064D30000}"/>
    <cellStyle name="Percent 3 20 2 2" xfId="6100" xr:uid="{00000000-0005-0000-0000-000065D30000}"/>
    <cellStyle name="Percent 3 20 2 2 2" xfId="9186" xr:uid="{00000000-0005-0000-0000-000066D30000}"/>
    <cellStyle name="Percent 3 20 2 2 2 2" xfId="15378" xr:uid="{00000000-0005-0000-0000-000067D30000}"/>
    <cellStyle name="Percent 3 20 2 2 2 2 2" xfId="34338" xr:uid="{00000000-0005-0000-0000-000068D30000}"/>
    <cellStyle name="Percent 3 20 2 2 2 2 3" xfId="52802" xr:uid="{00000000-0005-0000-0000-000069D30000}"/>
    <cellStyle name="Percent 3 20 2 2 2 3" xfId="21530" xr:uid="{00000000-0005-0000-0000-00006AD30000}"/>
    <cellStyle name="Percent 3 20 2 2 2 3 2" xfId="40490" xr:uid="{00000000-0005-0000-0000-00006BD30000}"/>
    <cellStyle name="Percent 3 20 2 2 2 3 3" xfId="58954" xr:uid="{00000000-0005-0000-0000-00006CD30000}"/>
    <cellStyle name="Percent 3 20 2 2 2 4" xfId="28185" xr:uid="{00000000-0005-0000-0000-00006DD30000}"/>
    <cellStyle name="Percent 3 20 2 2 2 5" xfId="46649" xr:uid="{00000000-0005-0000-0000-00006ED30000}"/>
    <cellStyle name="Percent 3 20 2 2 3" xfId="12312" xr:uid="{00000000-0005-0000-0000-00006FD30000}"/>
    <cellStyle name="Percent 3 20 2 2 3 2" xfId="31272" xr:uid="{00000000-0005-0000-0000-000070D30000}"/>
    <cellStyle name="Percent 3 20 2 2 3 3" xfId="49736" xr:uid="{00000000-0005-0000-0000-000071D30000}"/>
    <cellStyle name="Percent 3 20 2 2 4" xfId="18464" xr:uid="{00000000-0005-0000-0000-000072D30000}"/>
    <cellStyle name="Percent 3 20 2 2 4 2" xfId="37424" xr:uid="{00000000-0005-0000-0000-000073D30000}"/>
    <cellStyle name="Percent 3 20 2 2 4 3" xfId="55888" xr:uid="{00000000-0005-0000-0000-000074D30000}"/>
    <cellStyle name="Percent 3 20 2 2 5" xfId="25119" xr:uid="{00000000-0005-0000-0000-000075D30000}"/>
    <cellStyle name="Percent 3 20 2 2 6" xfId="43583" xr:uid="{00000000-0005-0000-0000-000076D30000}"/>
    <cellStyle name="Percent 3 20 2 3" xfId="7651" xr:uid="{00000000-0005-0000-0000-000077D30000}"/>
    <cellStyle name="Percent 3 20 2 3 2" xfId="13844" xr:uid="{00000000-0005-0000-0000-000078D30000}"/>
    <cellStyle name="Percent 3 20 2 3 2 2" xfId="32804" xr:uid="{00000000-0005-0000-0000-000079D30000}"/>
    <cellStyle name="Percent 3 20 2 3 2 3" xfId="51268" xr:uid="{00000000-0005-0000-0000-00007AD30000}"/>
    <cellStyle name="Percent 3 20 2 3 3" xfId="19996" xr:uid="{00000000-0005-0000-0000-00007BD30000}"/>
    <cellStyle name="Percent 3 20 2 3 3 2" xfId="38956" xr:uid="{00000000-0005-0000-0000-00007CD30000}"/>
    <cellStyle name="Percent 3 20 2 3 3 3" xfId="57420" xr:uid="{00000000-0005-0000-0000-00007DD30000}"/>
    <cellStyle name="Percent 3 20 2 3 4" xfId="26651" xr:uid="{00000000-0005-0000-0000-00007ED30000}"/>
    <cellStyle name="Percent 3 20 2 3 5" xfId="45115" xr:uid="{00000000-0005-0000-0000-00007FD30000}"/>
    <cellStyle name="Percent 3 20 2 4" xfId="10778" xr:uid="{00000000-0005-0000-0000-000080D30000}"/>
    <cellStyle name="Percent 3 20 2 4 2" xfId="29738" xr:uid="{00000000-0005-0000-0000-000081D30000}"/>
    <cellStyle name="Percent 3 20 2 4 3" xfId="48202" xr:uid="{00000000-0005-0000-0000-000082D30000}"/>
    <cellStyle name="Percent 3 20 2 5" xfId="16930" xr:uid="{00000000-0005-0000-0000-000083D30000}"/>
    <cellStyle name="Percent 3 20 2 5 2" xfId="35890" xr:uid="{00000000-0005-0000-0000-000084D30000}"/>
    <cellStyle name="Percent 3 20 2 5 3" xfId="54354" xr:uid="{00000000-0005-0000-0000-000085D30000}"/>
    <cellStyle name="Percent 3 20 2 6" xfId="23585" xr:uid="{00000000-0005-0000-0000-000086D30000}"/>
    <cellStyle name="Percent 3 20 2 7" xfId="42049" xr:uid="{00000000-0005-0000-0000-000087D30000}"/>
    <cellStyle name="Percent 3 20 3" xfId="5328" xr:uid="{00000000-0005-0000-0000-000088D30000}"/>
    <cellStyle name="Percent 3 20 3 2" xfId="8417" xr:uid="{00000000-0005-0000-0000-000089D30000}"/>
    <cellStyle name="Percent 3 20 3 2 2" xfId="14609" xr:uid="{00000000-0005-0000-0000-00008AD30000}"/>
    <cellStyle name="Percent 3 20 3 2 2 2" xfId="33569" xr:uid="{00000000-0005-0000-0000-00008BD30000}"/>
    <cellStyle name="Percent 3 20 3 2 2 3" xfId="52033" xr:uid="{00000000-0005-0000-0000-00008CD30000}"/>
    <cellStyle name="Percent 3 20 3 2 3" xfId="20761" xr:uid="{00000000-0005-0000-0000-00008DD30000}"/>
    <cellStyle name="Percent 3 20 3 2 3 2" xfId="39721" xr:uid="{00000000-0005-0000-0000-00008ED30000}"/>
    <cellStyle name="Percent 3 20 3 2 3 3" xfId="58185" xr:uid="{00000000-0005-0000-0000-00008FD30000}"/>
    <cellStyle name="Percent 3 20 3 2 4" xfId="27416" xr:uid="{00000000-0005-0000-0000-000090D30000}"/>
    <cellStyle name="Percent 3 20 3 2 5" xfId="45880" xr:uid="{00000000-0005-0000-0000-000091D30000}"/>
    <cellStyle name="Percent 3 20 3 3" xfId="11543" xr:uid="{00000000-0005-0000-0000-000092D30000}"/>
    <cellStyle name="Percent 3 20 3 3 2" xfId="30503" xr:uid="{00000000-0005-0000-0000-000093D30000}"/>
    <cellStyle name="Percent 3 20 3 3 3" xfId="48967" xr:uid="{00000000-0005-0000-0000-000094D30000}"/>
    <cellStyle name="Percent 3 20 3 4" xfId="17695" xr:uid="{00000000-0005-0000-0000-000095D30000}"/>
    <cellStyle name="Percent 3 20 3 4 2" xfId="36655" xr:uid="{00000000-0005-0000-0000-000096D30000}"/>
    <cellStyle name="Percent 3 20 3 4 3" xfId="55119" xr:uid="{00000000-0005-0000-0000-000097D30000}"/>
    <cellStyle name="Percent 3 20 3 5" xfId="24350" xr:uid="{00000000-0005-0000-0000-000098D30000}"/>
    <cellStyle name="Percent 3 20 3 6" xfId="42814" xr:uid="{00000000-0005-0000-0000-000099D30000}"/>
    <cellStyle name="Percent 3 20 4" xfId="6882" xr:uid="{00000000-0005-0000-0000-00009AD30000}"/>
    <cellStyle name="Percent 3 20 4 2" xfId="13075" xr:uid="{00000000-0005-0000-0000-00009BD30000}"/>
    <cellStyle name="Percent 3 20 4 2 2" xfId="32035" xr:uid="{00000000-0005-0000-0000-00009CD30000}"/>
    <cellStyle name="Percent 3 20 4 2 3" xfId="50499" xr:uid="{00000000-0005-0000-0000-00009DD30000}"/>
    <cellStyle name="Percent 3 20 4 3" xfId="19227" xr:uid="{00000000-0005-0000-0000-00009ED30000}"/>
    <cellStyle name="Percent 3 20 4 3 2" xfId="38187" xr:uid="{00000000-0005-0000-0000-00009FD30000}"/>
    <cellStyle name="Percent 3 20 4 3 3" xfId="56651" xr:uid="{00000000-0005-0000-0000-0000A0D30000}"/>
    <cellStyle name="Percent 3 20 4 4" xfId="25882" xr:uid="{00000000-0005-0000-0000-0000A1D30000}"/>
    <cellStyle name="Percent 3 20 4 5" xfId="44346" xr:uid="{00000000-0005-0000-0000-0000A2D30000}"/>
    <cellStyle name="Percent 3 20 5" xfId="10009" xr:uid="{00000000-0005-0000-0000-0000A3D30000}"/>
    <cellStyle name="Percent 3 20 5 2" xfId="28969" xr:uid="{00000000-0005-0000-0000-0000A4D30000}"/>
    <cellStyle name="Percent 3 20 5 3" xfId="47433" xr:uid="{00000000-0005-0000-0000-0000A5D30000}"/>
    <cellStyle name="Percent 3 20 6" xfId="16161" xr:uid="{00000000-0005-0000-0000-0000A6D30000}"/>
    <cellStyle name="Percent 3 20 6 2" xfId="35121" xr:uid="{00000000-0005-0000-0000-0000A7D30000}"/>
    <cellStyle name="Percent 3 20 6 3" xfId="53585" xr:uid="{00000000-0005-0000-0000-0000A8D30000}"/>
    <cellStyle name="Percent 3 20 7" xfId="22816" xr:uid="{00000000-0005-0000-0000-0000A9D30000}"/>
    <cellStyle name="Percent 3 20 8" xfId="41280" xr:uid="{00000000-0005-0000-0000-0000AAD30000}"/>
    <cellStyle name="Percent 3 21" xfId="3481" xr:uid="{00000000-0005-0000-0000-0000ABD30000}"/>
    <cellStyle name="Percent 3 21 2" xfId="4478" xr:uid="{00000000-0005-0000-0000-0000ACD30000}"/>
    <cellStyle name="Percent 3 21 2 2" xfId="6101" xr:uid="{00000000-0005-0000-0000-0000ADD30000}"/>
    <cellStyle name="Percent 3 21 2 2 2" xfId="9187" xr:uid="{00000000-0005-0000-0000-0000AED30000}"/>
    <cellStyle name="Percent 3 21 2 2 2 2" xfId="15379" xr:uid="{00000000-0005-0000-0000-0000AFD30000}"/>
    <cellStyle name="Percent 3 21 2 2 2 2 2" xfId="34339" xr:uid="{00000000-0005-0000-0000-0000B0D30000}"/>
    <cellStyle name="Percent 3 21 2 2 2 2 3" xfId="52803" xr:uid="{00000000-0005-0000-0000-0000B1D30000}"/>
    <cellStyle name="Percent 3 21 2 2 2 3" xfId="21531" xr:uid="{00000000-0005-0000-0000-0000B2D30000}"/>
    <cellStyle name="Percent 3 21 2 2 2 3 2" xfId="40491" xr:uid="{00000000-0005-0000-0000-0000B3D30000}"/>
    <cellStyle name="Percent 3 21 2 2 2 3 3" xfId="58955" xr:uid="{00000000-0005-0000-0000-0000B4D30000}"/>
    <cellStyle name="Percent 3 21 2 2 2 4" xfId="28186" xr:uid="{00000000-0005-0000-0000-0000B5D30000}"/>
    <cellStyle name="Percent 3 21 2 2 2 5" xfId="46650" xr:uid="{00000000-0005-0000-0000-0000B6D30000}"/>
    <cellStyle name="Percent 3 21 2 2 3" xfId="12313" xr:uid="{00000000-0005-0000-0000-0000B7D30000}"/>
    <cellStyle name="Percent 3 21 2 2 3 2" xfId="31273" xr:uid="{00000000-0005-0000-0000-0000B8D30000}"/>
    <cellStyle name="Percent 3 21 2 2 3 3" xfId="49737" xr:uid="{00000000-0005-0000-0000-0000B9D30000}"/>
    <cellStyle name="Percent 3 21 2 2 4" xfId="18465" xr:uid="{00000000-0005-0000-0000-0000BAD30000}"/>
    <cellStyle name="Percent 3 21 2 2 4 2" xfId="37425" xr:uid="{00000000-0005-0000-0000-0000BBD30000}"/>
    <cellStyle name="Percent 3 21 2 2 4 3" xfId="55889" xr:uid="{00000000-0005-0000-0000-0000BCD30000}"/>
    <cellStyle name="Percent 3 21 2 2 5" xfId="25120" xr:uid="{00000000-0005-0000-0000-0000BDD30000}"/>
    <cellStyle name="Percent 3 21 2 2 6" xfId="43584" xr:uid="{00000000-0005-0000-0000-0000BED30000}"/>
    <cellStyle name="Percent 3 21 2 3" xfId="7652" xr:uid="{00000000-0005-0000-0000-0000BFD30000}"/>
    <cellStyle name="Percent 3 21 2 3 2" xfId="13845" xr:uid="{00000000-0005-0000-0000-0000C0D30000}"/>
    <cellStyle name="Percent 3 21 2 3 2 2" xfId="32805" xr:uid="{00000000-0005-0000-0000-0000C1D30000}"/>
    <cellStyle name="Percent 3 21 2 3 2 3" xfId="51269" xr:uid="{00000000-0005-0000-0000-0000C2D30000}"/>
    <cellStyle name="Percent 3 21 2 3 3" xfId="19997" xr:uid="{00000000-0005-0000-0000-0000C3D30000}"/>
    <cellStyle name="Percent 3 21 2 3 3 2" xfId="38957" xr:uid="{00000000-0005-0000-0000-0000C4D30000}"/>
    <cellStyle name="Percent 3 21 2 3 3 3" xfId="57421" xr:uid="{00000000-0005-0000-0000-0000C5D30000}"/>
    <cellStyle name="Percent 3 21 2 3 4" xfId="26652" xr:uid="{00000000-0005-0000-0000-0000C6D30000}"/>
    <cellStyle name="Percent 3 21 2 3 5" xfId="45116" xr:uid="{00000000-0005-0000-0000-0000C7D30000}"/>
    <cellStyle name="Percent 3 21 2 4" xfId="10779" xr:uid="{00000000-0005-0000-0000-0000C8D30000}"/>
    <cellStyle name="Percent 3 21 2 4 2" xfId="29739" xr:uid="{00000000-0005-0000-0000-0000C9D30000}"/>
    <cellStyle name="Percent 3 21 2 4 3" xfId="48203" xr:uid="{00000000-0005-0000-0000-0000CAD30000}"/>
    <cellStyle name="Percent 3 21 2 5" xfId="16931" xr:uid="{00000000-0005-0000-0000-0000CBD30000}"/>
    <cellStyle name="Percent 3 21 2 5 2" xfId="35891" xr:uid="{00000000-0005-0000-0000-0000CCD30000}"/>
    <cellStyle name="Percent 3 21 2 5 3" xfId="54355" xr:uid="{00000000-0005-0000-0000-0000CDD30000}"/>
    <cellStyle name="Percent 3 21 2 6" xfId="23586" xr:uid="{00000000-0005-0000-0000-0000CED30000}"/>
    <cellStyle name="Percent 3 21 2 7" xfId="42050" xr:uid="{00000000-0005-0000-0000-0000CFD30000}"/>
    <cellStyle name="Percent 3 21 3" xfId="5329" xr:uid="{00000000-0005-0000-0000-0000D0D30000}"/>
    <cellStyle name="Percent 3 21 3 2" xfId="8418" xr:uid="{00000000-0005-0000-0000-0000D1D30000}"/>
    <cellStyle name="Percent 3 21 3 2 2" xfId="14610" xr:uid="{00000000-0005-0000-0000-0000D2D30000}"/>
    <cellStyle name="Percent 3 21 3 2 2 2" xfId="33570" xr:uid="{00000000-0005-0000-0000-0000D3D30000}"/>
    <cellStyle name="Percent 3 21 3 2 2 3" xfId="52034" xr:uid="{00000000-0005-0000-0000-0000D4D30000}"/>
    <cellStyle name="Percent 3 21 3 2 3" xfId="20762" xr:uid="{00000000-0005-0000-0000-0000D5D30000}"/>
    <cellStyle name="Percent 3 21 3 2 3 2" xfId="39722" xr:uid="{00000000-0005-0000-0000-0000D6D30000}"/>
    <cellStyle name="Percent 3 21 3 2 3 3" xfId="58186" xr:uid="{00000000-0005-0000-0000-0000D7D30000}"/>
    <cellStyle name="Percent 3 21 3 2 4" xfId="27417" xr:uid="{00000000-0005-0000-0000-0000D8D30000}"/>
    <cellStyle name="Percent 3 21 3 2 5" xfId="45881" xr:uid="{00000000-0005-0000-0000-0000D9D30000}"/>
    <cellStyle name="Percent 3 21 3 3" xfId="11544" xr:uid="{00000000-0005-0000-0000-0000DAD30000}"/>
    <cellStyle name="Percent 3 21 3 3 2" xfId="30504" xr:uid="{00000000-0005-0000-0000-0000DBD30000}"/>
    <cellStyle name="Percent 3 21 3 3 3" xfId="48968" xr:uid="{00000000-0005-0000-0000-0000DCD30000}"/>
    <cellStyle name="Percent 3 21 3 4" xfId="17696" xr:uid="{00000000-0005-0000-0000-0000DDD30000}"/>
    <cellStyle name="Percent 3 21 3 4 2" xfId="36656" xr:uid="{00000000-0005-0000-0000-0000DED30000}"/>
    <cellStyle name="Percent 3 21 3 4 3" xfId="55120" xr:uid="{00000000-0005-0000-0000-0000DFD30000}"/>
    <cellStyle name="Percent 3 21 3 5" xfId="24351" xr:uid="{00000000-0005-0000-0000-0000E0D30000}"/>
    <cellStyle name="Percent 3 21 3 6" xfId="42815" xr:uid="{00000000-0005-0000-0000-0000E1D30000}"/>
    <cellStyle name="Percent 3 21 4" xfId="6883" xr:uid="{00000000-0005-0000-0000-0000E2D30000}"/>
    <cellStyle name="Percent 3 21 4 2" xfId="13076" xr:uid="{00000000-0005-0000-0000-0000E3D30000}"/>
    <cellStyle name="Percent 3 21 4 2 2" xfId="32036" xr:uid="{00000000-0005-0000-0000-0000E4D30000}"/>
    <cellStyle name="Percent 3 21 4 2 3" xfId="50500" xr:uid="{00000000-0005-0000-0000-0000E5D30000}"/>
    <cellStyle name="Percent 3 21 4 3" xfId="19228" xr:uid="{00000000-0005-0000-0000-0000E6D30000}"/>
    <cellStyle name="Percent 3 21 4 3 2" xfId="38188" xr:uid="{00000000-0005-0000-0000-0000E7D30000}"/>
    <cellStyle name="Percent 3 21 4 3 3" xfId="56652" xr:uid="{00000000-0005-0000-0000-0000E8D30000}"/>
    <cellStyle name="Percent 3 21 4 4" xfId="25883" xr:uid="{00000000-0005-0000-0000-0000E9D30000}"/>
    <cellStyle name="Percent 3 21 4 5" xfId="44347" xr:uid="{00000000-0005-0000-0000-0000EAD30000}"/>
    <cellStyle name="Percent 3 21 5" xfId="10010" xr:uid="{00000000-0005-0000-0000-0000EBD30000}"/>
    <cellStyle name="Percent 3 21 5 2" xfId="28970" xr:uid="{00000000-0005-0000-0000-0000ECD30000}"/>
    <cellStyle name="Percent 3 21 5 3" xfId="47434" xr:uid="{00000000-0005-0000-0000-0000EDD30000}"/>
    <cellStyle name="Percent 3 21 6" xfId="16162" xr:uid="{00000000-0005-0000-0000-0000EED30000}"/>
    <cellStyle name="Percent 3 21 6 2" xfId="35122" xr:uid="{00000000-0005-0000-0000-0000EFD30000}"/>
    <cellStyle name="Percent 3 21 6 3" xfId="53586" xr:uid="{00000000-0005-0000-0000-0000F0D30000}"/>
    <cellStyle name="Percent 3 21 7" xfId="22817" xr:uid="{00000000-0005-0000-0000-0000F1D30000}"/>
    <cellStyle name="Percent 3 21 8" xfId="41281" xr:uid="{00000000-0005-0000-0000-0000F2D30000}"/>
    <cellStyle name="Percent 3 22" xfId="9280" xr:uid="{00000000-0005-0000-0000-0000F3D30000}"/>
    <cellStyle name="Percent 3 3" xfId="3482" xr:uid="{00000000-0005-0000-0000-0000F4D30000}"/>
    <cellStyle name="Percent 3 3 2" xfId="3483" xr:uid="{00000000-0005-0000-0000-0000F5D30000}"/>
    <cellStyle name="Percent 3 3 2 2" xfId="4479" xr:uid="{00000000-0005-0000-0000-0000F6D30000}"/>
    <cellStyle name="Percent 3 3 2 2 2" xfId="6102" xr:uid="{00000000-0005-0000-0000-0000F7D30000}"/>
    <cellStyle name="Percent 3 3 2 2 2 2" xfId="9188" xr:uid="{00000000-0005-0000-0000-0000F8D30000}"/>
    <cellStyle name="Percent 3 3 2 2 2 2 2" xfId="15380" xr:uid="{00000000-0005-0000-0000-0000F9D30000}"/>
    <cellStyle name="Percent 3 3 2 2 2 2 2 2" xfId="34340" xr:uid="{00000000-0005-0000-0000-0000FAD30000}"/>
    <cellStyle name="Percent 3 3 2 2 2 2 2 3" xfId="52804" xr:uid="{00000000-0005-0000-0000-0000FBD30000}"/>
    <cellStyle name="Percent 3 3 2 2 2 2 3" xfId="21532" xr:uid="{00000000-0005-0000-0000-0000FCD30000}"/>
    <cellStyle name="Percent 3 3 2 2 2 2 3 2" xfId="40492" xr:uid="{00000000-0005-0000-0000-0000FDD30000}"/>
    <cellStyle name="Percent 3 3 2 2 2 2 3 3" xfId="58956" xr:uid="{00000000-0005-0000-0000-0000FED30000}"/>
    <cellStyle name="Percent 3 3 2 2 2 2 4" xfId="28187" xr:uid="{00000000-0005-0000-0000-0000FFD30000}"/>
    <cellStyle name="Percent 3 3 2 2 2 2 5" xfId="46651" xr:uid="{00000000-0005-0000-0000-000000D40000}"/>
    <cellStyle name="Percent 3 3 2 2 2 3" xfId="12314" xr:uid="{00000000-0005-0000-0000-000001D40000}"/>
    <cellStyle name="Percent 3 3 2 2 2 3 2" xfId="31274" xr:uid="{00000000-0005-0000-0000-000002D40000}"/>
    <cellStyle name="Percent 3 3 2 2 2 3 3" xfId="49738" xr:uid="{00000000-0005-0000-0000-000003D40000}"/>
    <cellStyle name="Percent 3 3 2 2 2 4" xfId="18466" xr:uid="{00000000-0005-0000-0000-000004D40000}"/>
    <cellStyle name="Percent 3 3 2 2 2 4 2" xfId="37426" xr:uid="{00000000-0005-0000-0000-000005D40000}"/>
    <cellStyle name="Percent 3 3 2 2 2 4 3" xfId="55890" xr:uid="{00000000-0005-0000-0000-000006D40000}"/>
    <cellStyle name="Percent 3 3 2 2 2 5" xfId="25121" xr:uid="{00000000-0005-0000-0000-000007D40000}"/>
    <cellStyle name="Percent 3 3 2 2 2 6" xfId="43585" xr:uid="{00000000-0005-0000-0000-000008D40000}"/>
    <cellStyle name="Percent 3 3 2 2 3" xfId="7653" xr:uid="{00000000-0005-0000-0000-000009D40000}"/>
    <cellStyle name="Percent 3 3 2 2 3 2" xfId="13846" xr:uid="{00000000-0005-0000-0000-00000AD40000}"/>
    <cellStyle name="Percent 3 3 2 2 3 2 2" xfId="32806" xr:uid="{00000000-0005-0000-0000-00000BD40000}"/>
    <cellStyle name="Percent 3 3 2 2 3 2 3" xfId="51270" xr:uid="{00000000-0005-0000-0000-00000CD40000}"/>
    <cellStyle name="Percent 3 3 2 2 3 3" xfId="19998" xr:uid="{00000000-0005-0000-0000-00000DD40000}"/>
    <cellStyle name="Percent 3 3 2 2 3 3 2" xfId="38958" xr:uid="{00000000-0005-0000-0000-00000ED40000}"/>
    <cellStyle name="Percent 3 3 2 2 3 3 3" xfId="57422" xr:uid="{00000000-0005-0000-0000-00000FD40000}"/>
    <cellStyle name="Percent 3 3 2 2 3 4" xfId="26653" xr:uid="{00000000-0005-0000-0000-000010D40000}"/>
    <cellStyle name="Percent 3 3 2 2 3 5" xfId="45117" xr:uid="{00000000-0005-0000-0000-000011D40000}"/>
    <cellStyle name="Percent 3 3 2 2 4" xfId="10780" xr:uid="{00000000-0005-0000-0000-000012D40000}"/>
    <cellStyle name="Percent 3 3 2 2 4 2" xfId="29740" xr:uid="{00000000-0005-0000-0000-000013D40000}"/>
    <cellStyle name="Percent 3 3 2 2 4 3" xfId="48204" xr:uid="{00000000-0005-0000-0000-000014D40000}"/>
    <cellStyle name="Percent 3 3 2 2 5" xfId="16932" xr:uid="{00000000-0005-0000-0000-000015D40000}"/>
    <cellStyle name="Percent 3 3 2 2 5 2" xfId="35892" xr:uid="{00000000-0005-0000-0000-000016D40000}"/>
    <cellStyle name="Percent 3 3 2 2 5 3" xfId="54356" xr:uid="{00000000-0005-0000-0000-000017D40000}"/>
    <cellStyle name="Percent 3 3 2 2 6" xfId="23587" xr:uid="{00000000-0005-0000-0000-000018D40000}"/>
    <cellStyle name="Percent 3 3 2 2 7" xfId="42051" xr:uid="{00000000-0005-0000-0000-000019D40000}"/>
    <cellStyle name="Percent 3 3 2 3" xfId="5330" xr:uid="{00000000-0005-0000-0000-00001AD40000}"/>
    <cellStyle name="Percent 3 3 2 3 2" xfId="8419" xr:uid="{00000000-0005-0000-0000-00001BD40000}"/>
    <cellStyle name="Percent 3 3 2 3 2 2" xfId="14611" xr:uid="{00000000-0005-0000-0000-00001CD40000}"/>
    <cellStyle name="Percent 3 3 2 3 2 2 2" xfId="33571" xr:uid="{00000000-0005-0000-0000-00001DD40000}"/>
    <cellStyle name="Percent 3 3 2 3 2 2 3" xfId="52035" xr:uid="{00000000-0005-0000-0000-00001ED40000}"/>
    <cellStyle name="Percent 3 3 2 3 2 3" xfId="20763" xr:uid="{00000000-0005-0000-0000-00001FD40000}"/>
    <cellStyle name="Percent 3 3 2 3 2 3 2" xfId="39723" xr:uid="{00000000-0005-0000-0000-000020D40000}"/>
    <cellStyle name="Percent 3 3 2 3 2 3 3" xfId="58187" xr:uid="{00000000-0005-0000-0000-000021D40000}"/>
    <cellStyle name="Percent 3 3 2 3 2 4" xfId="27418" xr:uid="{00000000-0005-0000-0000-000022D40000}"/>
    <cellStyle name="Percent 3 3 2 3 2 5" xfId="45882" xr:uid="{00000000-0005-0000-0000-000023D40000}"/>
    <cellStyle name="Percent 3 3 2 3 3" xfId="11545" xr:uid="{00000000-0005-0000-0000-000024D40000}"/>
    <cellStyle name="Percent 3 3 2 3 3 2" xfId="30505" xr:uid="{00000000-0005-0000-0000-000025D40000}"/>
    <cellStyle name="Percent 3 3 2 3 3 3" xfId="48969" xr:uid="{00000000-0005-0000-0000-000026D40000}"/>
    <cellStyle name="Percent 3 3 2 3 4" xfId="17697" xr:uid="{00000000-0005-0000-0000-000027D40000}"/>
    <cellStyle name="Percent 3 3 2 3 4 2" xfId="36657" xr:uid="{00000000-0005-0000-0000-000028D40000}"/>
    <cellStyle name="Percent 3 3 2 3 4 3" xfId="55121" xr:uid="{00000000-0005-0000-0000-000029D40000}"/>
    <cellStyle name="Percent 3 3 2 3 5" xfId="24352" xr:uid="{00000000-0005-0000-0000-00002AD40000}"/>
    <cellStyle name="Percent 3 3 2 3 6" xfId="42816" xr:uid="{00000000-0005-0000-0000-00002BD40000}"/>
    <cellStyle name="Percent 3 3 2 4" xfId="6884" xr:uid="{00000000-0005-0000-0000-00002CD40000}"/>
    <cellStyle name="Percent 3 3 2 4 2" xfId="13077" xr:uid="{00000000-0005-0000-0000-00002DD40000}"/>
    <cellStyle name="Percent 3 3 2 4 2 2" xfId="32037" xr:uid="{00000000-0005-0000-0000-00002ED40000}"/>
    <cellStyle name="Percent 3 3 2 4 2 3" xfId="50501" xr:uid="{00000000-0005-0000-0000-00002FD40000}"/>
    <cellStyle name="Percent 3 3 2 4 3" xfId="19229" xr:uid="{00000000-0005-0000-0000-000030D40000}"/>
    <cellStyle name="Percent 3 3 2 4 3 2" xfId="38189" xr:uid="{00000000-0005-0000-0000-000031D40000}"/>
    <cellStyle name="Percent 3 3 2 4 3 3" xfId="56653" xr:uid="{00000000-0005-0000-0000-000032D40000}"/>
    <cellStyle name="Percent 3 3 2 4 4" xfId="25884" xr:uid="{00000000-0005-0000-0000-000033D40000}"/>
    <cellStyle name="Percent 3 3 2 4 5" xfId="44348" xr:uid="{00000000-0005-0000-0000-000034D40000}"/>
    <cellStyle name="Percent 3 3 2 5" xfId="10011" xr:uid="{00000000-0005-0000-0000-000035D40000}"/>
    <cellStyle name="Percent 3 3 2 5 2" xfId="28971" xr:uid="{00000000-0005-0000-0000-000036D40000}"/>
    <cellStyle name="Percent 3 3 2 5 3" xfId="47435" xr:uid="{00000000-0005-0000-0000-000037D40000}"/>
    <cellStyle name="Percent 3 3 2 6" xfId="16163" xr:uid="{00000000-0005-0000-0000-000038D40000}"/>
    <cellStyle name="Percent 3 3 2 6 2" xfId="35123" xr:uid="{00000000-0005-0000-0000-000039D40000}"/>
    <cellStyle name="Percent 3 3 2 6 3" xfId="53587" xr:uid="{00000000-0005-0000-0000-00003AD40000}"/>
    <cellStyle name="Percent 3 3 2 7" xfId="22818" xr:uid="{00000000-0005-0000-0000-00003BD40000}"/>
    <cellStyle name="Percent 3 3 2 8" xfId="41282" xr:uid="{00000000-0005-0000-0000-00003CD40000}"/>
    <cellStyle name="Percent 3 3 3" xfId="3484" xr:uid="{00000000-0005-0000-0000-00003DD40000}"/>
    <cellStyle name="Percent 3 3 3 2" xfId="4480" xr:uid="{00000000-0005-0000-0000-00003ED40000}"/>
    <cellStyle name="Percent 3 3 3 2 2" xfId="6103" xr:uid="{00000000-0005-0000-0000-00003FD40000}"/>
    <cellStyle name="Percent 3 3 3 2 2 2" xfId="9189" xr:uid="{00000000-0005-0000-0000-000040D40000}"/>
    <cellStyle name="Percent 3 3 3 2 2 2 2" xfId="15381" xr:uid="{00000000-0005-0000-0000-000041D40000}"/>
    <cellStyle name="Percent 3 3 3 2 2 2 2 2" xfId="34341" xr:uid="{00000000-0005-0000-0000-000042D40000}"/>
    <cellStyle name="Percent 3 3 3 2 2 2 2 3" xfId="52805" xr:uid="{00000000-0005-0000-0000-000043D40000}"/>
    <cellStyle name="Percent 3 3 3 2 2 2 3" xfId="21533" xr:uid="{00000000-0005-0000-0000-000044D40000}"/>
    <cellStyle name="Percent 3 3 3 2 2 2 3 2" xfId="40493" xr:uid="{00000000-0005-0000-0000-000045D40000}"/>
    <cellStyle name="Percent 3 3 3 2 2 2 3 3" xfId="58957" xr:uid="{00000000-0005-0000-0000-000046D40000}"/>
    <cellStyle name="Percent 3 3 3 2 2 2 4" xfId="28188" xr:uid="{00000000-0005-0000-0000-000047D40000}"/>
    <cellStyle name="Percent 3 3 3 2 2 2 5" xfId="46652" xr:uid="{00000000-0005-0000-0000-000048D40000}"/>
    <cellStyle name="Percent 3 3 3 2 2 3" xfId="12315" xr:uid="{00000000-0005-0000-0000-000049D40000}"/>
    <cellStyle name="Percent 3 3 3 2 2 3 2" xfId="31275" xr:uid="{00000000-0005-0000-0000-00004AD40000}"/>
    <cellStyle name="Percent 3 3 3 2 2 3 3" xfId="49739" xr:uid="{00000000-0005-0000-0000-00004BD40000}"/>
    <cellStyle name="Percent 3 3 3 2 2 4" xfId="18467" xr:uid="{00000000-0005-0000-0000-00004CD40000}"/>
    <cellStyle name="Percent 3 3 3 2 2 4 2" xfId="37427" xr:uid="{00000000-0005-0000-0000-00004DD40000}"/>
    <cellStyle name="Percent 3 3 3 2 2 4 3" xfId="55891" xr:uid="{00000000-0005-0000-0000-00004ED40000}"/>
    <cellStyle name="Percent 3 3 3 2 2 5" xfId="25122" xr:uid="{00000000-0005-0000-0000-00004FD40000}"/>
    <cellStyle name="Percent 3 3 3 2 2 6" xfId="43586" xr:uid="{00000000-0005-0000-0000-000050D40000}"/>
    <cellStyle name="Percent 3 3 3 2 3" xfId="7654" xr:uid="{00000000-0005-0000-0000-000051D40000}"/>
    <cellStyle name="Percent 3 3 3 2 3 2" xfId="13847" xr:uid="{00000000-0005-0000-0000-000052D40000}"/>
    <cellStyle name="Percent 3 3 3 2 3 2 2" xfId="32807" xr:uid="{00000000-0005-0000-0000-000053D40000}"/>
    <cellStyle name="Percent 3 3 3 2 3 2 3" xfId="51271" xr:uid="{00000000-0005-0000-0000-000054D40000}"/>
    <cellStyle name="Percent 3 3 3 2 3 3" xfId="19999" xr:uid="{00000000-0005-0000-0000-000055D40000}"/>
    <cellStyle name="Percent 3 3 3 2 3 3 2" xfId="38959" xr:uid="{00000000-0005-0000-0000-000056D40000}"/>
    <cellStyle name="Percent 3 3 3 2 3 3 3" xfId="57423" xr:uid="{00000000-0005-0000-0000-000057D40000}"/>
    <cellStyle name="Percent 3 3 3 2 3 4" xfId="26654" xr:uid="{00000000-0005-0000-0000-000058D40000}"/>
    <cellStyle name="Percent 3 3 3 2 3 5" xfId="45118" xr:uid="{00000000-0005-0000-0000-000059D40000}"/>
    <cellStyle name="Percent 3 3 3 2 4" xfId="10781" xr:uid="{00000000-0005-0000-0000-00005AD40000}"/>
    <cellStyle name="Percent 3 3 3 2 4 2" xfId="29741" xr:uid="{00000000-0005-0000-0000-00005BD40000}"/>
    <cellStyle name="Percent 3 3 3 2 4 3" xfId="48205" xr:uid="{00000000-0005-0000-0000-00005CD40000}"/>
    <cellStyle name="Percent 3 3 3 2 5" xfId="16933" xr:uid="{00000000-0005-0000-0000-00005DD40000}"/>
    <cellStyle name="Percent 3 3 3 2 5 2" xfId="35893" xr:uid="{00000000-0005-0000-0000-00005ED40000}"/>
    <cellStyle name="Percent 3 3 3 2 5 3" xfId="54357" xr:uid="{00000000-0005-0000-0000-00005FD40000}"/>
    <cellStyle name="Percent 3 3 3 2 6" xfId="23588" xr:uid="{00000000-0005-0000-0000-000060D40000}"/>
    <cellStyle name="Percent 3 3 3 2 7" xfId="42052" xr:uid="{00000000-0005-0000-0000-000061D40000}"/>
    <cellStyle name="Percent 3 3 3 3" xfId="5331" xr:uid="{00000000-0005-0000-0000-000062D40000}"/>
    <cellStyle name="Percent 3 3 3 3 2" xfId="8420" xr:uid="{00000000-0005-0000-0000-000063D40000}"/>
    <cellStyle name="Percent 3 3 3 3 2 2" xfId="14612" xr:uid="{00000000-0005-0000-0000-000064D40000}"/>
    <cellStyle name="Percent 3 3 3 3 2 2 2" xfId="33572" xr:uid="{00000000-0005-0000-0000-000065D40000}"/>
    <cellStyle name="Percent 3 3 3 3 2 2 3" xfId="52036" xr:uid="{00000000-0005-0000-0000-000066D40000}"/>
    <cellStyle name="Percent 3 3 3 3 2 3" xfId="20764" xr:uid="{00000000-0005-0000-0000-000067D40000}"/>
    <cellStyle name="Percent 3 3 3 3 2 3 2" xfId="39724" xr:uid="{00000000-0005-0000-0000-000068D40000}"/>
    <cellStyle name="Percent 3 3 3 3 2 3 3" xfId="58188" xr:uid="{00000000-0005-0000-0000-000069D40000}"/>
    <cellStyle name="Percent 3 3 3 3 2 4" xfId="27419" xr:uid="{00000000-0005-0000-0000-00006AD40000}"/>
    <cellStyle name="Percent 3 3 3 3 2 5" xfId="45883" xr:uid="{00000000-0005-0000-0000-00006BD40000}"/>
    <cellStyle name="Percent 3 3 3 3 3" xfId="11546" xr:uid="{00000000-0005-0000-0000-00006CD40000}"/>
    <cellStyle name="Percent 3 3 3 3 3 2" xfId="30506" xr:uid="{00000000-0005-0000-0000-00006DD40000}"/>
    <cellStyle name="Percent 3 3 3 3 3 3" xfId="48970" xr:uid="{00000000-0005-0000-0000-00006ED40000}"/>
    <cellStyle name="Percent 3 3 3 3 4" xfId="17698" xr:uid="{00000000-0005-0000-0000-00006FD40000}"/>
    <cellStyle name="Percent 3 3 3 3 4 2" xfId="36658" xr:uid="{00000000-0005-0000-0000-000070D40000}"/>
    <cellStyle name="Percent 3 3 3 3 4 3" xfId="55122" xr:uid="{00000000-0005-0000-0000-000071D40000}"/>
    <cellStyle name="Percent 3 3 3 3 5" xfId="24353" xr:uid="{00000000-0005-0000-0000-000072D40000}"/>
    <cellStyle name="Percent 3 3 3 3 6" xfId="42817" xr:uid="{00000000-0005-0000-0000-000073D40000}"/>
    <cellStyle name="Percent 3 3 3 4" xfId="6885" xr:uid="{00000000-0005-0000-0000-000074D40000}"/>
    <cellStyle name="Percent 3 3 3 4 2" xfId="13078" xr:uid="{00000000-0005-0000-0000-000075D40000}"/>
    <cellStyle name="Percent 3 3 3 4 2 2" xfId="32038" xr:uid="{00000000-0005-0000-0000-000076D40000}"/>
    <cellStyle name="Percent 3 3 3 4 2 3" xfId="50502" xr:uid="{00000000-0005-0000-0000-000077D40000}"/>
    <cellStyle name="Percent 3 3 3 4 3" xfId="19230" xr:uid="{00000000-0005-0000-0000-000078D40000}"/>
    <cellStyle name="Percent 3 3 3 4 3 2" xfId="38190" xr:uid="{00000000-0005-0000-0000-000079D40000}"/>
    <cellStyle name="Percent 3 3 3 4 3 3" xfId="56654" xr:uid="{00000000-0005-0000-0000-00007AD40000}"/>
    <cellStyle name="Percent 3 3 3 4 4" xfId="25885" xr:uid="{00000000-0005-0000-0000-00007BD40000}"/>
    <cellStyle name="Percent 3 3 3 4 5" xfId="44349" xr:uid="{00000000-0005-0000-0000-00007CD40000}"/>
    <cellStyle name="Percent 3 3 3 5" xfId="10012" xr:uid="{00000000-0005-0000-0000-00007DD40000}"/>
    <cellStyle name="Percent 3 3 3 5 2" xfId="28972" xr:uid="{00000000-0005-0000-0000-00007ED40000}"/>
    <cellStyle name="Percent 3 3 3 5 3" xfId="47436" xr:uid="{00000000-0005-0000-0000-00007FD40000}"/>
    <cellStyle name="Percent 3 3 3 6" xfId="16164" xr:uid="{00000000-0005-0000-0000-000080D40000}"/>
    <cellStyle name="Percent 3 3 3 6 2" xfId="35124" xr:uid="{00000000-0005-0000-0000-000081D40000}"/>
    <cellStyle name="Percent 3 3 3 6 3" xfId="53588" xr:uid="{00000000-0005-0000-0000-000082D40000}"/>
    <cellStyle name="Percent 3 3 3 7" xfId="22819" xr:uid="{00000000-0005-0000-0000-000083D40000}"/>
    <cellStyle name="Percent 3 3 3 8" xfId="41283" xr:uid="{00000000-0005-0000-0000-000084D40000}"/>
    <cellStyle name="Percent 3 3 4" xfId="3485" xr:uid="{00000000-0005-0000-0000-000085D40000}"/>
    <cellStyle name="Percent 3 3 4 2" xfId="4481" xr:uid="{00000000-0005-0000-0000-000086D40000}"/>
    <cellStyle name="Percent 3 3 4 2 2" xfId="6104" xr:uid="{00000000-0005-0000-0000-000087D40000}"/>
    <cellStyle name="Percent 3 3 4 2 2 2" xfId="9190" xr:uid="{00000000-0005-0000-0000-000088D40000}"/>
    <cellStyle name="Percent 3 3 4 2 2 2 2" xfId="15382" xr:uid="{00000000-0005-0000-0000-000089D40000}"/>
    <cellStyle name="Percent 3 3 4 2 2 2 2 2" xfId="34342" xr:uid="{00000000-0005-0000-0000-00008AD40000}"/>
    <cellStyle name="Percent 3 3 4 2 2 2 2 3" xfId="52806" xr:uid="{00000000-0005-0000-0000-00008BD40000}"/>
    <cellStyle name="Percent 3 3 4 2 2 2 3" xfId="21534" xr:uid="{00000000-0005-0000-0000-00008CD40000}"/>
    <cellStyle name="Percent 3 3 4 2 2 2 3 2" xfId="40494" xr:uid="{00000000-0005-0000-0000-00008DD40000}"/>
    <cellStyle name="Percent 3 3 4 2 2 2 3 3" xfId="58958" xr:uid="{00000000-0005-0000-0000-00008ED40000}"/>
    <cellStyle name="Percent 3 3 4 2 2 2 4" xfId="28189" xr:uid="{00000000-0005-0000-0000-00008FD40000}"/>
    <cellStyle name="Percent 3 3 4 2 2 2 5" xfId="46653" xr:uid="{00000000-0005-0000-0000-000090D40000}"/>
    <cellStyle name="Percent 3 3 4 2 2 3" xfId="12316" xr:uid="{00000000-0005-0000-0000-000091D40000}"/>
    <cellStyle name="Percent 3 3 4 2 2 3 2" xfId="31276" xr:uid="{00000000-0005-0000-0000-000092D40000}"/>
    <cellStyle name="Percent 3 3 4 2 2 3 3" xfId="49740" xr:uid="{00000000-0005-0000-0000-000093D40000}"/>
    <cellStyle name="Percent 3 3 4 2 2 4" xfId="18468" xr:uid="{00000000-0005-0000-0000-000094D40000}"/>
    <cellStyle name="Percent 3 3 4 2 2 4 2" xfId="37428" xr:uid="{00000000-0005-0000-0000-000095D40000}"/>
    <cellStyle name="Percent 3 3 4 2 2 4 3" xfId="55892" xr:uid="{00000000-0005-0000-0000-000096D40000}"/>
    <cellStyle name="Percent 3 3 4 2 2 5" xfId="25123" xr:uid="{00000000-0005-0000-0000-000097D40000}"/>
    <cellStyle name="Percent 3 3 4 2 2 6" xfId="43587" xr:uid="{00000000-0005-0000-0000-000098D40000}"/>
    <cellStyle name="Percent 3 3 4 2 3" xfId="7655" xr:uid="{00000000-0005-0000-0000-000099D40000}"/>
    <cellStyle name="Percent 3 3 4 2 3 2" xfId="13848" xr:uid="{00000000-0005-0000-0000-00009AD40000}"/>
    <cellStyle name="Percent 3 3 4 2 3 2 2" xfId="32808" xr:uid="{00000000-0005-0000-0000-00009BD40000}"/>
    <cellStyle name="Percent 3 3 4 2 3 2 3" xfId="51272" xr:uid="{00000000-0005-0000-0000-00009CD40000}"/>
    <cellStyle name="Percent 3 3 4 2 3 3" xfId="20000" xr:uid="{00000000-0005-0000-0000-00009DD40000}"/>
    <cellStyle name="Percent 3 3 4 2 3 3 2" xfId="38960" xr:uid="{00000000-0005-0000-0000-00009ED40000}"/>
    <cellStyle name="Percent 3 3 4 2 3 3 3" xfId="57424" xr:uid="{00000000-0005-0000-0000-00009FD40000}"/>
    <cellStyle name="Percent 3 3 4 2 3 4" xfId="26655" xr:uid="{00000000-0005-0000-0000-0000A0D40000}"/>
    <cellStyle name="Percent 3 3 4 2 3 5" xfId="45119" xr:uid="{00000000-0005-0000-0000-0000A1D40000}"/>
    <cellStyle name="Percent 3 3 4 2 4" xfId="10782" xr:uid="{00000000-0005-0000-0000-0000A2D40000}"/>
    <cellStyle name="Percent 3 3 4 2 4 2" xfId="29742" xr:uid="{00000000-0005-0000-0000-0000A3D40000}"/>
    <cellStyle name="Percent 3 3 4 2 4 3" xfId="48206" xr:uid="{00000000-0005-0000-0000-0000A4D40000}"/>
    <cellStyle name="Percent 3 3 4 2 5" xfId="16934" xr:uid="{00000000-0005-0000-0000-0000A5D40000}"/>
    <cellStyle name="Percent 3 3 4 2 5 2" xfId="35894" xr:uid="{00000000-0005-0000-0000-0000A6D40000}"/>
    <cellStyle name="Percent 3 3 4 2 5 3" xfId="54358" xr:uid="{00000000-0005-0000-0000-0000A7D40000}"/>
    <cellStyle name="Percent 3 3 4 2 6" xfId="23589" xr:uid="{00000000-0005-0000-0000-0000A8D40000}"/>
    <cellStyle name="Percent 3 3 4 2 7" xfId="42053" xr:uid="{00000000-0005-0000-0000-0000A9D40000}"/>
    <cellStyle name="Percent 3 3 4 3" xfId="5332" xr:uid="{00000000-0005-0000-0000-0000AAD40000}"/>
    <cellStyle name="Percent 3 3 4 3 2" xfId="8421" xr:uid="{00000000-0005-0000-0000-0000ABD40000}"/>
    <cellStyle name="Percent 3 3 4 3 2 2" xfId="14613" xr:uid="{00000000-0005-0000-0000-0000ACD40000}"/>
    <cellStyle name="Percent 3 3 4 3 2 2 2" xfId="33573" xr:uid="{00000000-0005-0000-0000-0000ADD40000}"/>
    <cellStyle name="Percent 3 3 4 3 2 2 3" xfId="52037" xr:uid="{00000000-0005-0000-0000-0000AED40000}"/>
    <cellStyle name="Percent 3 3 4 3 2 3" xfId="20765" xr:uid="{00000000-0005-0000-0000-0000AFD40000}"/>
    <cellStyle name="Percent 3 3 4 3 2 3 2" xfId="39725" xr:uid="{00000000-0005-0000-0000-0000B0D40000}"/>
    <cellStyle name="Percent 3 3 4 3 2 3 3" xfId="58189" xr:uid="{00000000-0005-0000-0000-0000B1D40000}"/>
    <cellStyle name="Percent 3 3 4 3 2 4" xfId="27420" xr:uid="{00000000-0005-0000-0000-0000B2D40000}"/>
    <cellStyle name="Percent 3 3 4 3 2 5" xfId="45884" xr:uid="{00000000-0005-0000-0000-0000B3D40000}"/>
    <cellStyle name="Percent 3 3 4 3 3" xfId="11547" xr:uid="{00000000-0005-0000-0000-0000B4D40000}"/>
    <cellStyle name="Percent 3 3 4 3 3 2" xfId="30507" xr:uid="{00000000-0005-0000-0000-0000B5D40000}"/>
    <cellStyle name="Percent 3 3 4 3 3 3" xfId="48971" xr:uid="{00000000-0005-0000-0000-0000B6D40000}"/>
    <cellStyle name="Percent 3 3 4 3 4" xfId="17699" xr:uid="{00000000-0005-0000-0000-0000B7D40000}"/>
    <cellStyle name="Percent 3 3 4 3 4 2" xfId="36659" xr:uid="{00000000-0005-0000-0000-0000B8D40000}"/>
    <cellStyle name="Percent 3 3 4 3 4 3" xfId="55123" xr:uid="{00000000-0005-0000-0000-0000B9D40000}"/>
    <cellStyle name="Percent 3 3 4 3 5" xfId="24354" xr:uid="{00000000-0005-0000-0000-0000BAD40000}"/>
    <cellStyle name="Percent 3 3 4 3 6" xfId="42818" xr:uid="{00000000-0005-0000-0000-0000BBD40000}"/>
    <cellStyle name="Percent 3 3 4 4" xfId="6886" xr:uid="{00000000-0005-0000-0000-0000BCD40000}"/>
    <cellStyle name="Percent 3 3 4 4 2" xfId="13079" xr:uid="{00000000-0005-0000-0000-0000BDD40000}"/>
    <cellStyle name="Percent 3 3 4 4 2 2" xfId="32039" xr:uid="{00000000-0005-0000-0000-0000BED40000}"/>
    <cellStyle name="Percent 3 3 4 4 2 3" xfId="50503" xr:uid="{00000000-0005-0000-0000-0000BFD40000}"/>
    <cellStyle name="Percent 3 3 4 4 3" xfId="19231" xr:uid="{00000000-0005-0000-0000-0000C0D40000}"/>
    <cellStyle name="Percent 3 3 4 4 3 2" xfId="38191" xr:uid="{00000000-0005-0000-0000-0000C1D40000}"/>
    <cellStyle name="Percent 3 3 4 4 3 3" xfId="56655" xr:uid="{00000000-0005-0000-0000-0000C2D40000}"/>
    <cellStyle name="Percent 3 3 4 4 4" xfId="25886" xr:uid="{00000000-0005-0000-0000-0000C3D40000}"/>
    <cellStyle name="Percent 3 3 4 4 5" xfId="44350" xr:uid="{00000000-0005-0000-0000-0000C4D40000}"/>
    <cellStyle name="Percent 3 3 4 5" xfId="10013" xr:uid="{00000000-0005-0000-0000-0000C5D40000}"/>
    <cellStyle name="Percent 3 3 4 5 2" xfId="28973" xr:uid="{00000000-0005-0000-0000-0000C6D40000}"/>
    <cellStyle name="Percent 3 3 4 5 3" xfId="47437" xr:uid="{00000000-0005-0000-0000-0000C7D40000}"/>
    <cellStyle name="Percent 3 3 4 6" xfId="16165" xr:uid="{00000000-0005-0000-0000-0000C8D40000}"/>
    <cellStyle name="Percent 3 3 4 6 2" xfId="35125" xr:uid="{00000000-0005-0000-0000-0000C9D40000}"/>
    <cellStyle name="Percent 3 3 4 6 3" xfId="53589" xr:uid="{00000000-0005-0000-0000-0000CAD40000}"/>
    <cellStyle name="Percent 3 3 4 7" xfId="22820" xr:uid="{00000000-0005-0000-0000-0000CBD40000}"/>
    <cellStyle name="Percent 3 3 4 8" xfId="41284" xr:uid="{00000000-0005-0000-0000-0000CCD40000}"/>
    <cellStyle name="Percent 3 3 5" xfId="3486" xr:uid="{00000000-0005-0000-0000-0000CDD40000}"/>
    <cellStyle name="Percent 3 3 5 2" xfId="4482" xr:uid="{00000000-0005-0000-0000-0000CED40000}"/>
    <cellStyle name="Percent 3 3 5 2 2" xfId="6105" xr:uid="{00000000-0005-0000-0000-0000CFD40000}"/>
    <cellStyle name="Percent 3 3 5 2 2 2" xfId="9191" xr:uid="{00000000-0005-0000-0000-0000D0D40000}"/>
    <cellStyle name="Percent 3 3 5 2 2 2 2" xfId="15383" xr:uid="{00000000-0005-0000-0000-0000D1D40000}"/>
    <cellStyle name="Percent 3 3 5 2 2 2 2 2" xfId="34343" xr:uid="{00000000-0005-0000-0000-0000D2D40000}"/>
    <cellStyle name="Percent 3 3 5 2 2 2 2 3" xfId="52807" xr:uid="{00000000-0005-0000-0000-0000D3D40000}"/>
    <cellStyle name="Percent 3 3 5 2 2 2 3" xfId="21535" xr:uid="{00000000-0005-0000-0000-0000D4D40000}"/>
    <cellStyle name="Percent 3 3 5 2 2 2 3 2" xfId="40495" xr:uid="{00000000-0005-0000-0000-0000D5D40000}"/>
    <cellStyle name="Percent 3 3 5 2 2 2 3 3" xfId="58959" xr:uid="{00000000-0005-0000-0000-0000D6D40000}"/>
    <cellStyle name="Percent 3 3 5 2 2 2 4" xfId="28190" xr:uid="{00000000-0005-0000-0000-0000D7D40000}"/>
    <cellStyle name="Percent 3 3 5 2 2 2 5" xfId="46654" xr:uid="{00000000-0005-0000-0000-0000D8D40000}"/>
    <cellStyle name="Percent 3 3 5 2 2 3" xfId="12317" xr:uid="{00000000-0005-0000-0000-0000D9D40000}"/>
    <cellStyle name="Percent 3 3 5 2 2 3 2" xfId="31277" xr:uid="{00000000-0005-0000-0000-0000DAD40000}"/>
    <cellStyle name="Percent 3 3 5 2 2 3 3" xfId="49741" xr:uid="{00000000-0005-0000-0000-0000DBD40000}"/>
    <cellStyle name="Percent 3 3 5 2 2 4" xfId="18469" xr:uid="{00000000-0005-0000-0000-0000DCD40000}"/>
    <cellStyle name="Percent 3 3 5 2 2 4 2" xfId="37429" xr:uid="{00000000-0005-0000-0000-0000DDD40000}"/>
    <cellStyle name="Percent 3 3 5 2 2 4 3" xfId="55893" xr:uid="{00000000-0005-0000-0000-0000DED40000}"/>
    <cellStyle name="Percent 3 3 5 2 2 5" xfId="25124" xr:uid="{00000000-0005-0000-0000-0000DFD40000}"/>
    <cellStyle name="Percent 3 3 5 2 2 6" xfId="43588" xr:uid="{00000000-0005-0000-0000-0000E0D40000}"/>
    <cellStyle name="Percent 3 3 5 2 3" xfId="7656" xr:uid="{00000000-0005-0000-0000-0000E1D40000}"/>
    <cellStyle name="Percent 3 3 5 2 3 2" xfId="13849" xr:uid="{00000000-0005-0000-0000-0000E2D40000}"/>
    <cellStyle name="Percent 3 3 5 2 3 2 2" xfId="32809" xr:uid="{00000000-0005-0000-0000-0000E3D40000}"/>
    <cellStyle name="Percent 3 3 5 2 3 2 3" xfId="51273" xr:uid="{00000000-0005-0000-0000-0000E4D40000}"/>
    <cellStyle name="Percent 3 3 5 2 3 3" xfId="20001" xr:uid="{00000000-0005-0000-0000-0000E5D40000}"/>
    <cellStyle name="Percent 3 3 5 2 3 3 2" xfId="38961" xr:uid="{00000000-0005-0000-0000-0000E6D40000}"/>
    <cellStyle name="Percent 3 3 5 2 3 3 3" xfId="57425" xr:uid="{00000000-0005-0000-0000-0000E7D40000}"/>
    <cellStyle name="Percent 3 3 5 2 3 4" xfId="26656" xr:uid="{00000000-0005-0000-0000-0000E8D40000}"/>
    <cellStyle name="Percent 3 3 5 2 3 5" xfId="45120" xr:uid="{00000000-0005-0000-0000-0000E9D40000}"/>
    <cellStyle name="Percent 3 3 5 2 4" xfId="10783" xr:uid="{00000000-0005-0000-0000-0000EAD40000}"/>
    <cellStyle name="Percent 3 3 5 2 4 2" xfId="29743" xr:uid="{00000000-0005-0000-0000-0000EBD40000}"/>
    <cellStyle name="Percent 3 3 5 2 4 3" xfId="48207" xr:uid="{00000000-0005-0000-0000-0000ECD40000}"/>
    <cellStyle name="Percent 3 3 5 2 5" xfId="16935" xr:uid="{00000000-0005-0000-0000-0000EDD40000}"/>
    <cellStyle name="Percent 3 3 5 2 5 2" xfId="35895" xr:uid="{00000000-0005-0000-0000-0000EED40000}"/>
    <cellStyle name="Percent 3 3 5 2 5 3" xfId="54359" xr:uid="{00000000-0005-0000-0000-0000EFD40000}"/>
    <cellStyle name="Percent 3 3 5 2 6" xfId="23590" xr:uid="{00000000-0005-0000-0000-0000F0D40000}"/>
    <cellStyle name="Percent 3 3 5 2 7" xfId="42054" xr:uid="{00000000-0005-0000-0000-0000F1D40000}"/>
    <cellStyle name="Percent 3 3 5 3" xfId="5333" xr:uid="{00000000-0005-0000-0000-0000F2D40000}"/>
    <cellStyle name="Percent 3 3 5 3 2" xfId="8422" xr:uid="{00000000-0005-0000-0000-0000F3D40000}"/>
    <cellStyle name="Percent 3 3 5 3 2 2" xfId="14614" xr:uid="{00000000-0005-0000-0000-0000F4D40000}"/>
    <cellStyle name="Percent 3 3 5 3 2 2 2" xfId="33574" xr:uid="{00000000-0005-0000-0000-0000F5D40000}"/>
    <cellStyle name="Percent 3 3 5 3 2 2 3" xfId="52038" xr:uid="{00000000-0005-0000-0000-0000F6D40000}"/>
    <cellStyle name="Percent 3 3 5 3 2 3" xfId="20766" xr:uid="{00000000-0005-0000-0000-0000F7D40000}"/>
    <cellStyle name="Percent 3 3 5 3 2 3 2" xfId="39726" xr:uid="{00000000-0005-0000-0000-0000F8D40000}"/>
    <cellStyle name="Percent 3 3 5 3 2 3 3" xfId="58190" xr:uid="{00000000-0005-0000-0000-0000F9D40000}"/>
    <cellStyle name="Percent 3 3 5 3 2 4" xfId="27421" xr:uid="{00000000-0005-0000-0000-0000FAD40000}"/>
    <cellStyle name="Percent 3 3 5 3 2 5" xfId="45885" xr:uid="{00000000-0005-0000-0000-0000FBD40000}"/>
    <cellStyle name="Percent 3 3 5 3 3" xfId="11548" xr:uid="{00000000-0005-0000-0000-0000FCD40000}"/>
    <cellStyle name="Percent 3 3 5 3 3 2" xfId="30508" xr:uid="{00000000-0005-0000-0000-0000FDD40000}"/>
    <cellStyle name="Percent 3 3 5 3 3 3" xfId="48972" xr:uid="{00000000-0005-0000-0000-0000FED40000}"/>
    <cellStyle name="Percent 3 3 5 3 4" xfId="17700" xr:uid="{00000000-0005-0000-0000-0000FFD40000}"/>
    <cellStyle name="Percent 3 3 5 3 4 2" xfId="36660" xr:uid="{00000000-0005-0000-0000-000000D50000}"/>
    <cellStyle name="Percent 3 3 5 3 4 3" xfId="55124" xr:uid="{00000000-0005-0000-0000-000001D50000}"/>
    <cellStyle name="Percent 3 3 5 3 5" xfId="24355" xr:uid="{00000000-0005-0000-0000-000002D50000}"/>
    <cellStyle name="Percent 3 3 5 3 6" xfId="42819" xr:uid="{00000000-0005-0000-0000-000003D50000}"/>
    <cellStyle name="Percent 3 3 5 4" xfId="6887" xr:uid="{00000000-0005-0000-0000-000004D50000}"/>
    <cellStyle name="Percent 3 3 5 4 2" xfId="13080" xr:uid="{00000000-0005-0000-0000-000005D50000}"/>
    <cellStyle name="Percent 3 3 5 4 2 2" xfId="32040" xr:uid="{00000000-0005-0000-0000-000006D50000}"/>
    <cellStyle name="Percent 3 3 5 4 2 3" xfId="50504" xr:uid="{00000000-0005-0000-0000-000007D50000}"/>
    <cellStyle name="Percent 3 3 5 4 3" xfId="19232" xr:uid="{00000000-0005-0000-0000-000008D50000}"/>
    <cellStyle name="Percent 3 3 5 4 3 2" xfId="38192" xr:uid="{00000000-0005-0000-0000-000009D50000}"/>
    <cellStyle name="Percent 3 3 5 4 3 3" xfId="56656" xr:uid="{00000000-0005-0000-0000-00000AD50000}"/>
    <cellStyle name="Percent 3 3 5 4 4" xfId="25887" xr:uid="{00000000-0005-0000-0000-00000BD50000}"/>
    <cellStyle name="Percent 3 3 5 4 5" xfId="44351" xr:uid="{00000000-0005-0000-0000-00000CD50000}"/>
    <cellStyle name="Percent 3 3 5 5" xfId="10014" xr:uid="{00000000-0005-0000-0000-00000DD50000}"/>
    <cellStyle name="Percent 3 3 5 5 2" xfId="28974" xr:uid="{00000000-0005-0000-0000-00000ED50000}"/>
    <cellStyle name="Percent 3 3 5 5 3" xfId="47438" xr:uid="{00000000-0005-0000-0000-00000FD50000}"/>
    <cellStyle name="Percent 3 3 5 6" xfId="16166" xr:uid="{00000000-0005-0000-0000-000010D50000}"/>
    <cellStyle name="Percent 3 3 5 6 2" xfId="35126" xr:uid="{00000000-0005-0000-0000-000011D50000}"/>
    <cellStyle name="Percent 3 3 5 6 3" xfId="53590" xr:uid="{00000000-0005-0000-0000-000012D50000}"/>
    <cellStyle name="Percent 3 3 5 7" xfId="22821" xr:uid="{00000000-0005-0000-0000-000013D50000}"/>
    <cellStyle name="Percent 3 3 5 8" xfId="41285" xr:uid="{00000000-0005-0000-0000-000014D50000}"/>
    <cellStyle name="Percent 3 3 6" xfId="9302" xr:uid="{00000000-0005-0000-0000-000015D50000}"/>
    <cellStyle name="Percent 3 4" xfId="3487" xr:uid="{00000000-0005-0000-0000-000016D50000}"/>
    <cellStyle name="Percent 3 4 10" xfId="16167" xr:uid="{00000000-0005-0000-0000-000017D50000}"/>
    <cellStyle name="Percent 3 4 10 2" xfId="35127" xr:uid="{00000000-0005-0000-0000-000018D50000}"/>
    <cellStyle name="Percent 3 4 10 3" xfId="53591" xr:uid="{00000000-0005-0000-0000-000019D50000}"/>
    <cellStyle name="Percent 3 4 11" xfId="22822" xr:uid="{00000000-0005-0000-0000-00001AD50000}"/>
    <cellStyle name="Percent 3 4 12" xfId="41286" xr:uid="{00000000-0005-0000-0000-00001BD50000}"/>
    <cellStyle name="Percent 3 4 2" xfId="3488" xr:uid="{00000000-0005-0000-0000-00001CD50000}"/>
    <cellStyle name="Percent 3 4 2 2" xfId="4484" xr:uid="{00000000-0005-0000-0000-00001DD50000}"/>
    <cellStyle name="Percent 3 4 2 2 2" xfId="6107" xr:uid="{00000000-0005-0000-0000-00001ED50000}"/>
    <cellStyle name="Percent 3 4 2 2 2 2" xfId="9193" xr:uid="{00000000-0005-0000-0000-00001FD50000}"/>
    <cellStyle name="Percent 3 4 2 2 2 2 2" xfId="15385" xr:uid="{00000000-0005-0000-0000-000020D50000}"/>
    <cellStyle name="Percent 3 4 2 2 2 2 2 2" xfId="34345" xr:uid="{00000000-0005-0000-0000-000021D50000}"/>
    <cellStyle name="Percent 3 4 2 2 2 2 2 3" xfId="52809" xr:uid="{00000000-0005-0000-0000-000022D50000}"/>
    <cellStyle name="Percent 3 4 2 2 2 2 3" xfId="21537" xr:uid="{00000000-0005-0000-0000-000023D50000}"/>
    <cellStyle name="Percent 3 4 2 2 2 2 3 2" xfId="40497" xr:uid="{00000000-0005-0000-0000-000024D50000}"/>
    <cellStyle name="Percent 3 4 2 2 2 2 3 3" xfId="58961" xr:uid="{00000000-0005-0000-0000-000025D50000}"/>
    <cellStyle name="Percent 3 4 2 2 2 2 4" xfId="28192" xr:uid="{00000000-0005-0000-0000-000026D50000}"/>
    <cellStyle name="Percent 3 4 2 2 2 2 5" xfId="46656" xr:uid="{00000000-0005-0000-0000-000027D50000}"/>
    <cellStyle name="Percent 3 4 2 2 2 3" xfId="12319" xr:uid="{00000000-0005-0000-0000-000028D50000}"/>
    <cellStyle name="Percent 3 4 2 2 2 3 2" xfId="31279" xr:uid="{00000000-0005-0000-0000-000029D50000}"/>
    <cellStyle name="Percent 3 4 2 2 2 3 3" xfId="49743" xr:uid="{00000000-0005-0000-0000-00002AD50000}"/>
    <cellStyle name="Percent 3 4 2 2 2 4" xfId="18471" xr:uid="{00000000-0005-0000-0000-00002BD50000}"/>
    <cellStyle name="Percent 3 4 2 2 2 4 2" xfId="37431" xr:uid="{00000000-0005-0000-0000-00002CD50000}"/>
    <cellStyle name="Percent 3 4 2 2 2 4 3" xfId="55895" xr:uid="{00000000-0005-0000-0000-00002DD50000}"/>
    <cellStyle name="Percent 3 4 2 2 2 5" xfId="25126" xr:uid="{00000000-0005-0000-0000-00002ED50000}"/>
    <cellStyle name="Percent 3 4 2 2 2 6" xfId="43590" xr:uid="{00000000-0005-0000-0000-00002FD50000}"/>
    <cellStyle name="Percent 3 4 2 2 3" xfId="7658" xr:uid="{00000000-0005-0000-0000-000030D50000}"/>
    <cellStyle name="Percent 3 4 2 2 3 2" xfId="13851" xr:uid="{00000000-0005-0000-0000-000031D50000}"/>
    <cellStyle name="Percent 3 4 2 2 3 2 2" xfId="32811" xr:uid="{00000000-0005-0000-0000-000032D50000}"/>
    <cellStyle name="Percent 3 4 2 2 3 2 3" xfId="51275" xr:uid="{00000000-0005-0000-0000-000033D50000}"/>
    <cellStyle name="Percent 3 4 2 2 3 3" xfId="20003" xr:uid="{00000000-0005-0000-0000-000034D50000}"/>
    <cellStyle name="Percent 3 4 2 2 3 3 2" xfId="38963" xr:uid="{00000000-0005-0000-0000-000035D50000}"/>
    <cellStyle name="Percent 3 4 2 2 3 3 3" xfId="57427" xr:uid="{00000000-0005-0000-0000-000036D50000}"/>
    <cellStyle name="Percent 3 4 2 2 3 4" xfId="26658" xr:uid="{00000000-0005-0000-0000-000037D50000}"/>
    <cellStyle name="Percent 3 4 2 2 3 5" xfId="45122" xr:uid="{00000000-0005-0000-0000-000038D50000}"/>
    <cellStyle name="Percent 3 4 2 2 4" xfId="10785" xr:uid="{00000000-0005-0000-0000-000039D50000}"/>
    <cellStyle name="Percent 3 4 2 2 4 2" xfId="29745" xr:uid="{00000000-0005-0000-0000-00003AD50000}"/>
    <cellStyle name="Percent 3 4 2 2 4 3" xfId="48209" xr:uid="{00000000-0005-0000-0000-00003BD50000}"/>
    <cellStyle name="Percent 3 4 2 2 5" xfId="16937" xr:uid="{00000000-0005-0000-0000-00003CD50000}"/>
    <cellStyle name="Percent 3 4 2 2 5 2" xfId="35897" xr:uid="{00000000-0005-0000-0000-00003DD50000}"/>
    <cellStyle name="Percent 3 4 2 2 5 3" xfId="54361" xr:uid="{00000000-0005-0000-0000-00003ED50000}"/>
    <cellStyle name="Percent 3 4 2 2 6" xfId="23592" xr:uid="{00000000-0005-0000-0000-00003FD50000}"/>
    <cellStyle name="Percent 3 4 2 2 7" xfId="42056" xr:uid="{00000000-0005-0000-0000-000040D50000}"/>
    <cellStyle name="Percent 3 4 2 3" xfId="5335" xr:uid="{00000000-0005-0000-0000-000041D50000}"/>
    <cellStyle name="Percent 3 4 2 3 2" xfId="8424" xr:uid="{00000000-0005-0000-0000-000042D50000}"/>
    <cellStyle name="Percent 3 4 2 3 2 2" xfId="14616" xr:uid="{00000000-0005-0000-0000-000043D50000}"/>
    <cellStyle name="Percent 3 4 2 3 2 2 2" xfId="33576" xr:uid="{00000000-0005-0000-0000-000044D50000}"/>
    <cellStyle name="Percent 3 4 2 3 2 2 3" xfId="52040" xr:uid="{00000000-0005-0000-0000-000045D50000}"/>
    <cellStyle name="Percent 3 4 2 3 2 3" xfId="20768" xr:uid="{00000000-0005-0000-0000-000046D50000}"/>
    <cellStyle name="Percent 3 4 2 3 2 3 2" xfId="39728" xr:uid="{00000000-0005-0000-0000-000047D50000}"/>
    <cellStyle name="Percent 3 4 2 3 2 3 3" xfId="58192" xr:uid="{00000000-0005-0000-0000-000048D50000}"/>
    <cellStyle name="Percent 3 4 2 3 2 4" xfId="27423" xr:uid="{00000000-0005-0000-0000-000049D50000}"/>
    <cellStyle name="Percent 3 4 2 3 2 5" xfId="45887" xr:uid="{00000000-0005-0000-0000-00004AD50000}"/>
    <cellStyle name="Percent 3 4 2 3 3" xfId="11550" xr:uid="{00000000-0005-0000-0000-00004BD50000}"/>
    <cellStyle name="Percent 3 4 2 3 3 2" xfId="30510" xr:uid="{00000000-0005-0000-0000-00004CD50000}"/>
    <cellStyle name="Percent 3 4 2 3 3 3" xfId="48974" xr:uid="{00000000-0005-0000-0000-00004DD50000}"/>
    <cellStyle name="Percent 3 4 2 3 4" xfId="17702" xr:uid="{00000000-0005-0000-0000-00004ED50000}"/>
    <cellStyle name="Percent 3 4 2 3 4 2" xfId="36662" xr:uid="{00000000-0005-0000-0000-00004FD50000}"/>
    <cellStyle name="Percent 3 4 2 3 4 3" xfId="55126" xr:uid="{00000000-0005-0000-0000-000050D50000}"/>
    <cellStyle name="Percent 3 4 2 3 5" xfId="24357" xr:uid="{00000000-0005-0000-0000-000051D50000}"/>
    <cellStyle name="Percent 3 4 2 3 6" xfId="42821" xr:uid="{00000000-0005-0000-0000-000052D50000}"/>
    <cellStyle name="Percent 3 4 2 4" xfId="6889" xr:uid="{00000000-0005-0000-0000-000053D50000}"/>
    <cellStyle name="Percent 3 4 2 4 2" xfId="13082" xr:uid="{00000000-0005-0000-0000-000054D50000}"/>
    <cellStyle name="Percent 3 4 2 4 2 2" xfId="32042" xr:uid="{00000000-0005-0000-0000-000055D50000}"/>
    <cellStyle name="Percent 3 4 2 4 2 3" xfId="50506" xr:uid="{00000000-0005-0000-0000-000056D50000}"/>
    <cellStyle name="Percent 3 4 2 4 3" xfId="19234" xr:uid="{00000000-0005-0000-0000-000057D50000}"/>
    <cellStyle name="Percent 3 4 2 4 3 2" xfId="38194" xr:uid="{00000000-0005-0000-0000-000058D50000}"/>
    <cellStyle name="Percent 3 4 2 4 3 3" xfId="56658" xr:uid="{00000000-0005-0000-0000-000059D50000}"/>
    <cellStyle name="Percent 3 4 2 4 4" xfId="25889" xr:uid="{00000000-0005-0000-0000-00005AD50000}"/>
    <cellStyle name="Percent 3 4 2 4 5" xfId="44353" xr:uid="{00000000-0005-0000-0000-00005BD50000}"/>
    <cellStyle name="Percent 3 4 2 5" xfId="10016" xr:uid="{00000000-0005-0000-0000-00005CD50000}"/>
    <cellStyle name="Percent 3 4 2 5 2" xfId="28976" xr:uid="{00000000-0005-0000-0000-00005DD50000}"/>
    <cellStyle name="Percent 3 4 2 5 3" xfId="47440" xr:uid="{00000000-0005-0000-0000-00005ED50000}"/>
    <cellStyle name="Percent 3 4 2 6" xfId="16168" xr:uid="{00000000-0005-0000-0000-00005FD50000}"/>
    <cellStyle name="Percent 3 4 2 6 2" xfId="35128" xr:uid="{00000000-0005-0000-0000-000060D50000}"/>
    <cellStyle name="Percent 3 4 2 6 3" xfId="53592" xr:uid="{00000000-0005-0000-0000-000061D50000}"/>
    <cellStyle name="Percent 3 4 2 7" xfId="22823" xr:uid="{00000000-0005-0000-0000-000062D50000}"/>
    <cellStyle name="Percent 3 4 2 8" xfId="41287" xr:uid="{00000000-0005-0000-0000-000063D50000}"/>
    <cellStyle name="Percent 3 4 3" xfId="3489" xr:uid="{00000000-0005-0000-0000-000064D50000}"/>
    <cellStyle name="Percent 3 4 3 2" xfId="4485" xr:uid="{00000000-0005-0000-0000-000065D50000}"/>
    <cellStyle name="Percent 3 4 3 2 2" xfId="6108" xr:uid="{00000000-0005-0000-0000-000066D50000}"/>
    <cellStyle name="Percent 3 4 3 2 2 2" xfId="9194" xr:uid="{00000000-0005-0000-0000-000067D50000}"/>
    <cellStyle name="Percent 3 4 3 2 2 2 2" xfId="15386" xr:uid="{00000000-0005-0000-0000-000068D50000}"/>
    <cellStyle name="Percent 3 4 3 2 2 2 2 2" xfId="34346" xr:uid="{00000000-0005-0000-0000-000069D50000}"/>
    <cellStyle name="Percent 3 4 3 2 2 2 2 3" xfId="52810" xr:uid="{00000000-0005-0000-0000-00006AD50000}"/>
    <cellStyle name="Percent 3 4 3 2 2 2 3" xfId="21538" xr:uid="{00000000-0005-0000-0000-00006BD50000}"/>
    <cellStyle name="Percent 3 4 3 2 2 2 3 2" xfId="40498" xr:uid="{00000000-0005-0000-0000-00006CD50000}"/>
    <cellStyle name="Percent 3 4 3 2 2 2 3 3" xfId="58962" xr:uid="{00000000-0005-0000-0000-00006DD50000}"/>
    <cellStyle name="Percent 3 4 3 2 2 2 4" xfId="28193" xr:uid="{00000000-0005-0000-0000-00006ED50000}"/>
    <cellStyle name="Percent 3 4 3 2 2 2 5" xfId="46657" xr:uid="{00000000-0005-0000-0000-00006FD50000}"/>
    <cellStyle name="Percent 3 4 3 2 2 3" xfId="12320" xr:uid="{00000000-0005-0000-0000-000070D50000}"/>
    <cellStyle name="Percent 3 4 3 2 2 3 2" xfId="31280" xr:uid="{00000000-0005-0000-0000-000071D50000}"/>
    <cellStyle name="Percent 3 4 3 2 2 3 3" xfId="49744" xr:uid="{00000000-0005-0000-0000-000072D50000}"/>
    <cellStyle name="Percent 3 4 3 2 2 4" xfId="18472" xr:uid="{00000000-0005-0000-0000-000073D50000}"/>
    <cellStyle name="Percent 3 4 3 2 2 4 2" xfId="37432" xr:uid="{00000000-0005-0000-0000-000074D50000}"/>
    <cellStyle name="Percent 3 4 3 2 2 4 3" xfId="55896" xr:uid="{00000000-0005-0000-0000-000075D50000}"/>
    <cellStyle name="Percent 3 4 3 2 2 5" xfId="25127" xr:uid="{00000000-0005-0000-0000-000076D50000}"/>
    <cellStyle name="Percent 3 4 3 2 2 6" xfId="43591" xr:uid="{00000000-0005-0000-0000-000077D50000}"/>
    <cellStyle name="Percent 3 4 3 2 3" xfId="7659" xr:uid="{00000000-0005-0000-0000-000078D50000}"/>
    <cellStyle name="Percent 3 4 3 2 3 2" xfId="13852" xr:uid="{00000000-0005-0000-0000-000079D50000}"/>
    <cellStyle name="Percent 3 4 3 2 3 2 2" xfId="32812" xr:uid="{00000000-0005-0000-0000-00007AD50000}"/>
    <cellStyle name="Percent 3 4 3 2 3 2 3" xfId="51276" xr:uid="{00000000-0005-0000-0000-00007BD50000}"/>
    <cellStyle name="Percent 3 4 3 2 3 3" xfId="20004" xr:uid="{00000000-0005-0000-0000-00007CD50000}"/>
    <cellStyle name="Percent 3 4 3 2 3 3 2" xfId="38964" xr:uid="{00000000-0005-0000-0000-00007DD50000}"/>
    <cellStyle name="Percent 3 4 3 2 3 3 3" xfId="57428" xr:uid="{00000000-0005-0000-0000-00007ED50000}"/>
    <cellStyle name="Percent 3 4 3 2 3 4" xfId="26659" xr:uid="{00000000-0005-0000-0000-00007FD50000}"/>
    <cellStyle name="Percent 3 4 3 2 3 5" xfId="45123" xr:uid="{00000000-0005-0000-0000-000080D50000}"/>
    <cellStyle name="Percent 3 4 3 2 4" xfId="10786" xr:uid="{00000000-0005-0000-0000-000081D50000}"/>
    <cellStyle name="Percent 3 4 3 2 4 2" xfId="29746" xr:uid="{00000000-0005-0000-0000-000082D50000}"/>
    <cellStyle name="Percent 3 4 3 2 4 3" xfId="48210" xr:uid="{00000000-0005-0000-0000-000083D50000}"/>
    <cellStyle name="Percent 3 4 3 2 5" xfId="16938" xr:uid="{00000000-0005-0000-0000-000084D50000}"/>
    <cellStyle name="Percent 3 4 3 2 5 2" xfId="35898" xr:uid="{00000000-0005-0000-0000-000085D50000}"/>
    <cellStyle name="Percent 3 4 3 2 5 3" xfId="54362" xr:uid="{00000000-0005-0000-0000-000086D50000}"/>
    <cellStyle name="Percent 3 4 3 2 6" xfId="23593" xr:uid="{00000000-0005-0000-0000-000087D50000}"/>
    <cellStyle name="Percent 3 4 3 2 7" xfId="42057" xr:uid="{00000000-0005-0000-0000-000088D50000}"/>
    <cellStyle name="Percent 3 4 3 3" xfId="5336" xr:uid="{00000000-0005-0000-0000-000089D50000}"/>
    <cellStyle name="Percent 3 4 3 3 2" xfId="8425" xr:uid="{00000000-0005-0000-0000-00008AD50000}"/>
    <cellStyle name="Percent 3 4 3 3 2 2" xfId="14617" xr:uid="{00000000-0005-0000-0000-00008BD50000}"/>
    <cellStyle name="Percent 3 4 3 3 2 2 2" xfId="33577" xr:uid="{00000000-0005-0000-0000-00008CD50000}"/>
    <cellStyle name="Percent 3 4 3 3 2 2 3" xfId="52041" xr:uid="{00000000-0005-0000-0000-00008DD50000}"/>
    <cellStyle name="Percent 3 4 3 3 2 3" xfId="20769" xr:uid="{00000000-0005-0000-0000-00008ED50000}"/>
    <cellStyle name="Percent 3 4 3 3 2 3 2" xfId="39729" xr:uid="{00000000-0005-0000-0000-00008FD50000}"/>
    <cellStyle name="Percent 3 4 3 3 2 3 3" xfId="58193" xr:uid="{00000000-0005-0000-0000-000090D50000}"/>
    <cellStyle name="Percent 3 4 3 3 2 4" xfId="27424" xr:uid="{00000000-0005-0000-0000-000091D50000}"/>
    <cellStyle name="Percent 3 4 3 3 2 5" xfId="45888" xr:uid="{00000000-0005-0000-0000-000092D50000}"/>
    <cellStyle name="Percent 3 4 3 3 3" xfId="11551" xr:uid="{00000000-0005-0000-0000-000093D50000}"/>
    <cellStyle name="Percent 3 4 3 3 3 2" xfId="30511" xr:uid="{00000000-0005-0000-0000-000094D50000}"/>
    <cellStyle name="Percent 3 4 3 3 3 3" xfId="48975" xr:uid="{00000000-0005-0000-0000-000095D50000}"/>
    <cellStyle name="Percent 3 4 3 3 4" xfId="17703" xr:uid="{00000000-0005-0000-0000-000096D50000}"/>
    <cellStyle name="Percent 3 4 3 3 4 2" xfId="36663" xr:uid="{00000000-0005-0000-0000-000097D50000}"/>
    <cellStyle name="Percent 3 4 3 3 4 3" xfId="55127" xr:uid="{00000000-0005-0000-0000-000098D50000}"/>
    <cellStyle name="Percent 3 4 3 3 5" xfId="24358" xr:uid="{00000000-0005-0000-0000-000099D50000}"/>
    <cellStyle name="Percent 3 4 3 3 6" xfId="42822" xr:uid="{00000000-0005-0000-0000-00009AD50000}"/>
    <cellStyle name="Percent 3 4 3 4" xfId="6890" xr:uid="{00000000-0005-0000-0000-00009BD50000}"/>
    <cellStyle name="Percent 3 4 3 4 2" xfId="13083" xr:uid="{00000000-0005-0000-0000-00009CD50000}"/>
    <cellStyle name="Percent 3 4 3 4 2 2" xfId="32043" xr:uid="{00000000-0005-0000-0000-00009DD50000}"/>
    <cellStyle name="Percent 3 4 3 4 2 3" xfId="50507" xr:uid="{00000000-0005-0000-0000-00009ED50000}"/>
    <cellStyle name="Percent 3 4 3 4 3" xfId="19235" xr:uid="{00000000-0005-0000-0000-00009FD50000}"/>
    <cellStyle name="Percent 3 4 3 4 3 2" xfId="38195" xr:uid="{00000000-0005-0000-0000-0000A0D50000}"/>
    <cellStyle name="Percent 3 4 3 4 3 3" xfId="56659" xr:uid="{00000000-0005-0000-0000-0000A1D50000}"/>
    <cellStyle name="Percent 3 4 3 4 4" xfId="25890" xr:uid="{00000000-0005-0000-0000-0000A2D50000}"/>
    <cellStyle name="Percent 3 4 3 4 5" xfId="44354" xr:uid="{00000000-0005-0000-0000-0000A3D50000}"/>
    <cellStyle name="Percent 3 4 3 5" xfId="10017" xr:uid="{00000000-0005-0000-0000-0000A4D50000}"/>
    <cellStyle name="Percent 3 4 3 5 2" xfId="28977" xr:uid="{00000000-0005-0000-0000-0000A5D50000}"/>
    <cellStyle name="Percent 3 4 3 5 3" xfId="47441" xr:uid="{00000000-0005-0000-0000-0000A6D50000}"/>
    <cellStyle name="Percent 3 4 3 6" xfId="16169" xr:uid="{00000000-0005-0000-0000-0000A7D50000}"/>
    <cellStyle name="Percent 3 4 3 6 2" xfId="35129" xr:uid="{00000000-0005-0000-0000-0000A8D50000}"/>
    <cellStyle name="Percent 3 4 3 6 3" xfId="53593" xr:uid="{00000000-0005-0000-0000-0000A9D50000}"/>
    <cellStyle name="Percent 3 4 3 7" xfId="22824" xr:uid="{00000000-0005-0000-0000-0000AAD50000}"/>
    <cellStyle name="Percent 3 4 3 8" xfId="41288" xr:uid="{00000000-0005-0000-0000-0000ABD50000}"/>
    <cellStyle name="Percent 3 4 4" xfId="3490" xr:uid="{00000000-0005-0000-0000-0000ACD50000}"/>
    <cellStyle name="Percent 3 4 4 2" xfId="4486" xr:uid="{00000000-0005-0000-0000-0000ADD50000}"/>
    <cellStyle name="Percent 3 4 4 2 2" xfId="6109" xr:uid="{00000000-0005-0000-0000-0000AED50000}"/>
    <cellStyle name="Percent 3 4 4 2 2 2" xfId="9195" xr:uid="{00000000-0005-0000-0000-0000AFD50000}"/>
    <cellStyle name="Percent 3 4 4 2 2 2 2" xfId="15387" xr:uid="{00000000-0005-0000-0000-0000B0D50000}"/>
    <cellStyle name="Percent 3 4 4 2 2 2 2 2" xfId="34347" xr:uid="{00000000-0005-0000-0000-0000B1D50000}"/>
    <cellStyle name="Percent 3 4 4 2 2 2 2 3" xfId="52811" xr:uid="{00000000-0005-0000-0000-0000B2D50000}"/>
    <cellStyle name="Percent 3 4 4 2 2 2 3" xfId="21539" xr:uid="{00000000-0005-0000-0000-0000B3D50000}"/>
    <cellStyle name="Percent 3 4 4 2 2 2 3 2" xfId="40499" xr:uid="{00000000-0005-0000-0000-0000B4D50000}"/>
    <cellStyle name="Percent 3 4 4 2 2 2 3 3" xfId="58963" xr:uid="{00000000-0005-0000-0000-0000B5D50000}"/>
    <cellStyle name="Percent 3 4 4 2 2 2 4" xfId="28194" xr:uid="{00000000-0005-0000-0000-0000B6D50000}"/>
    <cellStyle name="Percent 3 4 4 2 2 2 5" xfId="46658" xr:uid="{00000000-0005-0000-0000-0000B7D50000}"/>
    <cellStyle name="Percent 3 4 4 2 2 3" xfId="12321" xr:uid="{00000000-0005-0000-0000-0000B8D50000}"/>
    <cellStyle name="Percent 3 4 4 2 2 3 2" xfId="31281" xr:uid="{00000000-0005-0000-0000-0000B9D50000}"/>
    <cellStyle name="Percent 3 4 4 2 2 3 3" xfId="49745" xr:uid="{00000000-0005-0000-0000-0000BAD50000}"/>
    <cellStyle name="Percent 3 4 4 2 2 4" xfId="18473" xr:uid="{00000000-0005-0000-0000-0000BBD50000}"/>
    <cellStyle name="Percent 3 4 4 2 2 4 2" xfId="37433" xr:uid="{00000000-0005-0000-0000-0000BCD50000}"/>
    <cellStyle name="Percent 3 4 4 2 2 4 3" xfId="55897" xr:uid="{00000000-0005-0000-0000-0000BDD50000}"/>
    <cellStyle name="Percent 3 4 4 2 2 5" xfId="25128" xr:uid="{00000000-0005-0000-0000-0000BED50000}"/>
    <cellStyle name="Percent 3 4 4 2 2 6" xfId="43592" xr:uid="{00000000-0005-0000-0000-0000BFD50000}"/>
    <cellStyle name="Percent 3 4 4 2 3" xfId="7660" xr:uid="{00000000-0005-0000-0000-0000C0D50000}"/>
    <cellStyle name="Percent 3 4 4 2 3 2" xfId="13853" xr:uid="{00000000-0005-0000-0000-0000C1D50000}"/>
    <cellStyle name="Percent 3 4 4 2 3 2 2" xfId="32813" xr:uid="{00000000-0005-0000-0000-0000C2D50000}"/>
    <cellStyle name="Percent 3 4 4 2 3 2 3" xfId="51277" xr:uid="{00000000-0005-0000-0000-0000C3D50000}"/>
    <cellStyle name="Percent 3 4 4 2 3 3" xfId="20005" xr:uid="{00000000-0005-0000-0000-0000C4D50000}"/>
    <cellStyle name="Percent 3 4 4 2 3 3 2" xfId="38965" xr:uid="{00000000-0005-0000-0000-0000C5D50000}"/>
    <cellStyle name="Percent 3 4 4 2 3 3 3" xfId="57429" xr:uid="{00000000-0005-0000-0000-0000C6D50000}"/>
    <cellStyle name="Percent 3 4 4 2 3 4" xfId="26660" xr:uid="{00000000-0005-0000-0000-0000C7D50000}"/>
    <cellStyle name="Percent 3 4 4 2 3 5" xfId="45124" xr:uid="{00000000-0005-0000-0000-0000C8D50000}"/>
    <cellStyle name="Percent 3 4 4 2 4" xfId="10787" xr:uid="{00000000-0005-0000-0000-0000C9D50000}"/>
    <cellStyle name="Percent 3 4 4 2 4 2" xfId="29747" xr:uid="{00000000-0005-0000-0000-0000CAD50000}"/>
    <cellStyle name="Percent 3 4 4 2 4 3" xfId="48211" xr:uid="{00000000-0005-0000-0000-0000CBD50000}"/>
    <cellStyle name="Percent 3 4 4 2 5" xfId="16939" xr:uid="{00000000-0005-0000-0000-0000CCD50000}"/>
    <cellStyle name="Percent 3 4 4 2 5 2" xfId="35899" xr:uid="{00000000-0005-0000-0000-0000CDD50000}"/>
    <cellStyle name="Percent 3 4 4 2 5 3" xfId="54363" xr:uid="{00000000-0005-0000-0000-0000CED50000}"/>
    <cellStyle name="Percent 3 4 4 2 6" xfId="23594" xr:uid="{00000000-0005-0000-0000-0000CFD50000}"/>
    <cellStyle name="Percent 3 4 4 2 7" xfId="42058" xr:uid="{00000000-0005-0000-0000-0000D0D50000}"/>
    <cellStyle name="Percent 3 4 4 3" xfId="5337" xr:uid="{00000000-0005-0000-0000-0000D1D50000}"/>
    <cellStyle name="Percent 3 4 4 3 2" xfId="8426" xr:uid="{00000000-0005-0000-0000-0000D2D50000}"/>
    <cellStyle name="Percent 3 4 4 3 2 2" xfId="14618" xr:uid="{00000000-0005-0000-0000-0000D3D50000}"/>
    <cellStyle name="Percent 3 4 4 3 2 2 2" xfId="33578" xr:uid="{00000000-0005-0000-0000-0000D4D50000}"/>
    <cellStyle name="Percent 3 4 4 3 2 2 3" xfId="52042" xr:uid="{00000000-0005-0000-0000-0000D5D50000}"/>
    <cellStyle name="Percent 3 4 4 3 2 3" xfId="20770" xr:uid="{00000000-0005-0000-0000-0000D6D50000}"/>
    <cellStyle name="Percent 3 4 4 3 2 3 2" xfId="39730" xr:uid="{00000000-0005-0000-0000-0000D7D50000}"/>
    <cellStyle name="Percent 3 4 4 3 2 3 3" xfId="58194" xr:uid="{00000000-0005-0000-0000-0000D8D50000}"/>
    <cellStyle name="Percent 3 4 4 3 2 4" xfId="27425" xr:uid="{00000000-0005-0000-0000-0000D9D50000}"/>
    <cellStyle name="Percent 3 4 4 3 2 5" xfId="45889" xr:uid="{00000000-0005-0000-0000-0000DAD50000}"/>
    <cellStyle name="Percent 3 4 4 3 3" xfId="11552" xr:uid="{00000000-0005-0000-0000-0000DBD50000}"/>
    <cellStyle name="Percent 3 4 4 3 3 2" xfId="30512" xr:uid="{00000000-0005-0000-0000-0000DCD50000}"/>
    <cellStyle name="Percent 3 4 4 3 3 3" xfId="48976" xr:uid="{00000000-0005-0000-0000-0000DDD50000}"/>
    <cellStyle name="Percent 3 4 4 3 4" xfId="17704" xr:uid="{00000000-0005-0000-0000-0000DED50000}"/>
    <cellStyle name="Percent 3 4 4 3 4 2" xfId="36664" xr:uid="{00000000-0005-0000-0000-0000DFD50000}"/>
    <cellStyle name="Percent 3 4 4 3 4 3" xfId="55128" xr:uid="{00000000-0005-0000-0000-0000E0D50000}"/>
    <cellStyle name="Percent 3 4 4 3 5" xfId="24359" xr:uid="{00000000-0005-0000-0000-0000E1D50000}"/>
    <cellStyle name="Percent 3 4 4 3 6" xfId="42823" xr:uid="{00000000-0005-0000-0000-0000E2D50000}"/>
    <cellStyle name="Percent 3 4 4 4" xfId="6891" xr:uid="{00000000-0005-0000-0000-0000E3D50000}"/>
    <cellStyle name="Percent 3 4 4 4 2" xfId="13084" xr:uid="{00000000-0005-0000-0000-0000E4D50000}"/>
    <cellStyle name="Percent 3 4 4 4 2 2" xfId="32044" xr:uid="{00000000-0005-0000-0000-0000E5D50000}"/>
    <cellStyle name="Percent 3 4 4 4 2 3" xfId="50508" xr:uid="{00000000-0005-0000-0000-0000E6D50000}"/>
    <cellStyle name="Percent 3 4 4 4 3" xfId="19236" xr:uid="{00000000-0005-0000-0000-0000E7D50000}"/>
    <cellStyle name="Percent 3 4 4 4 3 2" xfId="38196" xr:uid="{00000000-0005-0000-0000-0000E8D50000}"/>
    <cellStyle name="Percent 3 4 4 4 3 3" xfId="56660" xr:uid="{00000000-0005-0000-0000-0000E9D50000}"/>
    <cellStyle name="Percent 3 4 4 4 4" xfId="25891" xr:uid="{00000000-0005-0000-0000-0000EAD50000}"/>
    <cellStyle name="Percent 3 4 4 4 5" xfId="44355" xr:uid="{00000000-0005-0000-0000-0000EBD50000}"/>
    <cellStyle name="Percent 3 4 4 5" xfId="10018" xr:uid="{00000000-0005-0000-0000-0000ECD50000}"/>
    <cellStyle name="Percent 3 4 4 5 2" xfId="28978" xr:uid="{00000000-0005-0000-0000-0000EDD50000}"/>
    <cellStyle name="Percent 3 4 4 5 3" xfId="47442" xr:uid="{00000000-0005-0000-0000-0000EED50000}"/>
    <cellStyle name="Percent 3 4 4 6" xfId="16170" xr:uid="{00000000-0005-0000-0000-0000EFD50000}"/>
    <cellStyle name="Percent 3 4 4 6 2" xfId="35130" xr:uid="{00000000-0005-0000-0000-0000F0D50000}"/>
    <cellStyle name="Percent 3 4 4 6 3" xfId="53594" xr:uid="{00000000-0005-0000-0000-0000F1D50000}"/>
    <cellStyle name="Percent 3 4 4 7" xfId="22825" xr:uid="{00000000-0005-0000-0000-0000F2D50000}"/>
    <cellStyle name="Percent 3 4 4 8" xfId="41289" xr:uid="{00000000-0005-0000-0000-0000F3D50000}"/>
    <cellStyle name="Percent 3 4 5" xfId="3491" xr:uid="{00000000-0005-0000-0000-0000F4D50000}"/>
    <cellStyle name="Percent 3 4 5 2" xfId="4487" xr:uid="{00000000-0005-0000-0000-0000F5D50000}"/>
    <cellStyle name="Percent 3 4 5 2 2" xfId="6110" xr:uid="{00000000-0005-0000-0000-0000F6D50000}"/>
    <cellStyle name="Percent 3 4 5 2 2 2" xfId="9196" xr:uid="{00000000-0005-0000-0000-0000F7D50000}"/>
    <cellStyle name="Percent 3 4 5 2 2 2 2" xfId="15388" xr:uid="{00000000-0005-0000-0000-0000F8D50000}"/>
    <cellStyle name="Percent 3 4 5 2 2 2 2 2" xfId="34348" xr:uid="{00000000-0005-0000-0000-0000F9D50000}"/>
    <cellStyle name="Percent 3 4 5 2 2 2 2 3" xfId="52812" xr:uid="{00000000-0005-0000-0000-0000FAD50000}"/>
    <cellStyle name="Percent 3 4 5 2 2 2 3" xfId="21540" xr:uid="{00000000-0005-0000-0000-0000FBD50000}"/>
    <cellStyle name="Percent 3 4 5 2 2 2 3 2" xfId="40500" xr:uid="{00000000-0005-0000-0000-0000FCD50000}"/>
    <cellStyle name="Percent 3 4 5 2 2 2 3 3" xfId="58964" xr:uid="{00000000-0005-0000-0000-0000FDD50000}"/>
    <cellStyle name="Percent 3 4 5 2 2 2 4" xfId="28195" xr:uid="{00000000-0005-0000-0000-0000FED50000}"/>
    <cellStyle name="Percent 3 4 5 2 2 2 5" xfId="46659" xr:uid="{00000000-0005-0000-0000-0000FFD50000}"/>
    <cellStyle name="Percent 3 4 5 2 2 3" xfId="12322" xr:uid="{00000000-0005-0000-0000-000000D60000}"/>
    <cellStyle name="Percent 3 4 5 2 2 3 2" xfId="31282" xr:uid="{00000000-0005-0000-0000-000001D60000}"/>
    <cellStyle name="Percent 3 4 5 2 2 3 3" xfId="49746" xr:uid="{00000000-0005-0000-0000-000002D60000}"/>
    <cellStyle name="Percent 3 4 5 2 2 4" xfId="18474" xr:uid="{00000000-0005-0000-0000-000003D60000}"/>
    <cellStyle name="Percent 3 4 5 2 2 4 2" xfId="37434" xr:uid="{00000000-0005-0000-0000-000004D60000}"/>
    <cellStyle name="Percent 3 4 5 2 2 4 3" xfId="55898" xr:uid="{00000000-0005-0000-0000-000005D60000}"/>
    <cellStyle name="Percent 3 4 5 2 2 5" xfId="25129" xr:uid="{00000000-0005-0000-0000-000006D60000}"/>
    <cellStyle name="Percent 3 4 5 2 2 6" xfId="43593" xr:uid="{00000000-0005-0000-0000-000007D60000}"/>
    <cellStyle name="Percent 3 4 5 2 3" xfId="7661" xr:uid="{00000000-0005-0000-0000-000008D60000}"/>
    <cellStyle name="Percent 3 4 5 2 3 2" xfId="13854" xr:uid="{00000000-0005-0000-0000-000009D60000}"/>
    <cellStyle name="Percent 3 4 5 2 3 2 2" xfId="32814" xr:uid="{00000000-0005-0000-0000-00000AD60000}"/>
    <cellStyle name="Percent 3 4 5 2 3 2 3" xfId="51278" xr:uid="{00000000-0005-0000-0000-00000BD60000}"/>
    <cellStyle name="Percent 3 4 5 2 3 3" xfId="20006" xr:uid="{00000000-0005-0000-0000-00000CD60000}"/>
    <cellStyle name="Percent 3 4 5 2 3 3 2" xfId="38966" xr:uid="{00000000-0005-0000-0000-00000DD60000}"/>
    <cellStyle name="Percent 3 4 5 2 3 3 3" xfId="57430" xr:uid="{00000000-0005-0000-0000-00000ED60000}"/>
    <cellStyle name="Percent 3 4 5 2 3 4" xfId="26661" xr:uid="{00000000-0005-0000-0000-00000FD60000}"/>
    <cellStyle name="Percent 3 4 5 2 3 5" xfId="45125" xr:uid="{00000000-0005-0000-0000-000010D60000}"/>
    <cellStyle name="Percent 3 4 5 2 4" xfId="10788" xr:uid="{00000000-0005-0000-0000-000011D60000}"/>
    <cellStyle name="Percent 3 4 5 2 4 2" xfId="29748" xr:uid="{00000000-0005-0000-0000-000012D60000}"/>
    <cellStyle name="Percent 3 4 5 2 4 3" xfId="48212" xr:uid="{00000000-0005-0000-0000-000013D60000}"/>
    <cellStyle name="Percent 3 4 5 2 5" xfId="16940" xr:uid="{00000000-0005-0000-0000-000014D60000}"/>
    <cellStyle name="Percent 3 4 5 2 5 2" xfId="35900" xr:uid="{00000000-0005-0000-0000-000015D60000}"/>
    <cellStyle name="Percent 3 4 5 2 5 3" xfId="54364" xr:uid="{00000000-0005-0000-0000-000016D60000}"/>
    <cellStyle name="Percent 3 4 5 2 6" xfId="23595" xr:uid="{00000000-0005-0000-0000-000017D60000}"/>
    <cellStyle name="Percent 3 4 5 2 7" xfId="42059" xr:uid="{00000000-0005-0000-0000-000018D60000}"/>
    <cellStyle name="Percent 3 4 5 3" xfId="5338" xr:uid="{00000000-0005-0000-0000-000019D60000}"/>
    <cellStyle name="Percent 3 4 5 3 2" xfId="8427" xr:uid="{00000000-0005-0000-0000-00001AD60000}"/>
    <cellStyle name="Percent 3 4 5 3 2 2" xfId="14619" xr:uid="{00000000-0005-0000-0000-00001BD60000}"/>
    <cellStyle name="Percent 3 4 5 3 2 2 2" xfId="33579" xr:uid="{00000000-0005-0000-0000-00001CD60000}"/>
    <cellStyle name="Percent 3 4 5 3 2 2 3" xfId="52043" xr:uid="{00000000-0005-0000-0000-00001DD60000}"/>
    <cellStyle name="Percent 3 4 5 3 2 3" xfId="20771" xr:uid="{00000000-0005-0000-0000-00001ED60000}"/>
    <cellStyle name="Percent 3 4 5 3 2 3 2" xfId="39731" xr:uid="{00000000-0005-0000-0000-00001FD60000}"/>
    <cellStyle name="Percent 3 4 5 3 2 3 3" xfId="58195" xr:uid="{00000000-0005-0000-0000-000020D60000}"/>
    <cellStyle name="Percent 3 4 5 3 2 4" xfId="27426" xr:uid="{00000000-0005-0000-0000-000021D60000}"/>
    <cellStyle name="Percent 3 4 5 3 2 5" xfId="45890" xr:uid="{00000000-0005-0000-0000-000022D60000}"/>
    <cellStyle name="Percent 3 4 5 3 3" xfId="11553" xr:uid="{00000000-0005-0000-0000-000023D60000}"/>
    <cellStyle name="Percent 3 4 5 3 3 2" xfId="30513" xr:uid="{00000000-0005-0000-0000-000024D60000}"/>
    <cellStyle name="Percent 3 4 5 3 3 3" xfId="48977" xr:uid="{00000000-0005-0000-0000-000025D60000}"/>
    <cellStyle name="Percent 3 4 5 3 4" xfId="17705" xr:uid="{00000000-0005-0000-0000-000026D60000}"/>
    <cellStyle name="Percent 3 4 5 3 4 2" xfId="36665" xr:uid="{00000000-0005-0000-0000-000027D60000}"/>
    <cellStyle name="Percent 3 4 5 3 4 3" xfId="55129" xr:uid="{00000000-0005-0000-0000-000028D60000}"/>
    <cellStyle name="Percent 3 4 5 3 5" xfId="24360" xr:uid="{00000000-0005-0000-0000-000029D60000}"/>
    <cellStyle name="Percent 3 4 5 3 6" xfId="42824" xr:uid="{00000000-0005-0000-0000-00002AD60000}"/>
    <cellStyle name="Percent 3 4 5 4" xfId="6892" xr:uid="{00000000-0005-0000-0000-00002BD60000}"/>
    <cellStyle name="Percent 3 4 5 4 2" xfId="13085" xr:uid="{00000000-0005-0000-0000-00002CD60000}"/>
    <cellStyle name="Percent 3 4 5 4 2 2" xfId="32045" xr:uid="{00000000-0005-0000-0000-00002DD60000}"/>
    <cellStyle name="Percent 3 4 5 4 2 3" xfId="50509" xr:uid="{00000000-0005-0000-0000-00002ED60000}"/>
    <cellStyle name="Percent 3 4 5 4 3" xfId="19237" xr:uid="{00000000-0005-0000-0000-00002FD60000}"/>
    <cellStyle name="Percent 3 4 5 4 3 2" xfId="38197" xr:uid="{00000000-0005-0000-0000-000030D60000}"/>
    <cellStyle name="Percent 3 4 5 4 3 3" xfId="56661" xr:uid="{00000000-0005-0000-0000-000031D60000}"/>
    <cellStyle name="Percent 3 4 5 4 4" xfId="25892" xr:uid="{00000000-0005-0000-0000-000032D60000}"/>
    <cellStyle name="Percent 3 4 5 4 5" xfId="44356" xr:uid="{00000000-0005-0000-0000-000033D60000}"/>
    <cellStyle name="Percent 3 4 5 5" xfId="10019" xr:uid="{00000000-0005-0000-0000-000034D60000}"/>
    <cellStyle name="Percent 3 4 5 5 2" xfId="28979" xr:uid="{00000000-0005-0000-0000-000035D60000}"/>
    <cellStyle name="Percent 3 4 5 5 3" xfId="47443" xr:uid="{00000000-0005-0000-0000-000036D60000}"/>
    <cellStyle name="Percent 3 4 5 6" xfId="16171" xr:uid="{00000000-0005-0000-0000-000037D60000}"/>
    <cellStyle name="Percent 3 4 5 6 2" xfId="35131" xr:uid="{00000000-0005-0000-0000-000038D60000}"/>
    <cellStyle name="Percent 3 4 5 6 3" xfId="53595" xr:uid="{00000000-0005-0000-0000-000039D60000}"/>
    <cellStyle name="Percent 3 4 5 7" xfId="22826" xr:uid="{00000000-0005-0000-0000-00003AD60000}"/>
    <cellStyle name="Percent 3 4 5 8" xfId="41290" xr:uid="{00000000-0005-0000-0000-00003BD60000}"/>
    <cellStyle name="Percent 3 4 6" xfId="4483" xr:uid="{00000000-0005-0000-0000-00003CD60000}"/>
    <cellStyle name="Percent 3 4 6 2" xfId="6106" xr:uid="{00000000-0005-0000-0000-00003DD60000}"/>
    <cellStyle name="Percent 3 4 6 2 2" xfId="9192" xr:uid="{00000000-0005-0000-0000-00003ED60000}"/>
    <cellStyle name="Percent 3 4 6 2 2 2" xfId="15384" xr:uid="{00000000-0005-0000-0000-00003FD60000}"/>
    <cellStyle name="Percent 3 4 6 2 2 2 2" xfId="34344" xr:uid="{00000000-0005-0000-0000-000040D60000}"/>
    <cellStyle name="Percent 3 4 6 2 2 2 3" xfId="52808" xr:uid="{00000000-0005-0000-0000-000041D60000}"/>
    <cellStyle name="Percent 3 4 6 2 2 3" xfId="21536" xr:uid="{00000000-0005-0000-0000-000042D60000}"/>
    <cellStyle name="Percent 3 4 6 2 2 3 2" xfId="40496" xr:uid="{00000000-0005-0000-0000-000043D60000}"/>
    <cellStyle name="Percent 3 4 6 2 2 3 3" xfId="58960" xr:uid="{00000000-0005-0000-0000-000044D60000}"/>
    <cellStyle name="Percent 3 4 6 2 2 4" xfId="28191" xr:uid="{00000000-0005-0000-0000-000045D60000}"/>
    <cellStyle name="Percent 3 4 6 2 2 5" xfId="46655" xr:uid="{00000000-0005-0000-0000-000046D60000}"/>
    <cellStyle name="Percent 3 4 6 2 3" xfId="12318" xr:uid="{00000000-0005-0000-0000-000047D60000}"/>
    <cellStyle name="Percent 3 4 6 2 3 2" xfId="31278" xr:uid="{00000000-0005-0000-0000-000048D60000}"/>
    <cellStyle name="Percent 3 4 6 2 3 3" xfId="49742" xr:uid="{00000000-0005-0000-0000-000049D60000}"/>
    <cellStyle name="Percent 3 4 6 2 4" xfId="18470" xr:uid="{00000000-0005-0000-0000-00004AD60000}"/>
    <cellStyle name="Percent 3 4 6 2 4 2" xfId="37430" xr:uid="{00000000-0005-0000-0000-00004BD60000}"/>
    <cellStyle name="Percent 3 4 6 2 4 3" xfId="55894" xr:uid="{00000000-0005-0000-0000-00004CD60000}"/>
    <cellStyle name="Percent 3 4 6 2 5" xfId="25125" xr:uid="{00000000-0005-0000-0000-00004DD60000}"/>
    <cellStyle name="Percent 3 4 6 2 6" xfId="43589" xr:uid="{00000000-0005-0000-0000-00004ED60000}"/>
    <cellStyle name="Percent 3 4 6 3" xfId="7657" xr:uid="{00000000-0005-0000-0000-00004FD60000}"/>
    <cellStyle name="Percent 3 4 6 3 2" xfId="13850" xr:uid="{00000000-0005-0000-0000-000050D60000}"/>
    <cellStyle name="Percent 3 4 6 3 2 2" xfId="32810" xr:uid="{00000000-0005-0000-0000-000051D60000}"/>
    <cellStyle name="Percent 3 4 6 3 2 3" xfId="51274" xr:uid="{00000000-0005-0000-0000-000052D60000}"/>
    <cellStyle name="Percent 3 4 6 3 3" xfId="20002" xr:uid="{00000000-0005-0000-0000-000053D60000}"/>
    <cellStyle name="Percent 3 4 6 3 3 2" xfId="38962" xr:uid="{00000000-0005-0000-0000-000054D60000}"/>
    <cellStyle name="Percent 3 4 6 3 3 3" xfId="57426" xr:uid="{00000000-0005-0000-0000-000055D60000}"/>
    <cellStyle name="Percent 3 4 6 3 4" xfId="26657" xr:uid="{00000000-0005-0000-0000-000056D60000}"/>
    <cellStyle name="Percent 3 4 6 3 5" xfId="45121" xr:uid="{00000000-0005-0000-0000-000057D60000}"/>
    <cellStyle name="Percent 3 4 6 4" xfId="10784" xr:uid="{00000000-0005-0000-0000-000058D60000}"/>
    <cellStyle name="Percent 3 4 6 4 2" xfId="29744" xr:uid="{00000000-0005-0000-0000-000059D60000}"/>
    <cellStyle name="Percent 3 4 6 4 3" xfId="48208" xr:uid="{00000000-0005-0000-0000-00005AD60000}"/>
    <cellStyle name="Percent 3 4 6 5" xfId="16936" xr:uid="{00000000-0005-0000-0000-00005BD60000}"/>
    <cellStyle name="Percent 3 4 6 5 2" xfId="35896" xr:uid="{00000000-0005-0000-0000-00005CD60000}"/>
    <cellStyle name="Percent 3 4 6 5 3" xfId="54360" xr:uid="{00000000-0005-0000-0000-00005DD60000}"/>
    <cellStyle name="Percent 3 4 6 6" xfId="23591" xr:uid="{00000000-0005-0000-0000-00005ED60000}"/>
    <cellStyle name="Percent 3 4 6 7" xfId="42055" xr:uid="{00000000-0005-0000-0000-00005FD60000}"/>
    <cellStyle name="Percent 3 4 7" xfId="5334" xr:uid="{00000000-0005-0000-0000-000060D60000}"/>
    <cellStyle name="Percent 3 4 7 2" xfId="8423" xr:uid="{00000000-0005-0000-0000-000061D60000}"/>
    <cellStyle name="Percent 3 4 7 2 2" xfId="14615" xr:uid="{00000000-0005-0000-0000-000062D60000}"/>
    <cellStyle name="Percent 3 4 7 2 2 2" xfId="33575" xr:uid="{00000000-0005-0000-0000-000063D60000}"/>
    <cellStyle name="Percent 3 4 7 2 2 3" xfId="52039" xr:uid="{00000000-0005-0000-0000-000064D60000}"/>
    <cellStyle name="Percent 3 4 7 2 3" xfId="20767" xr:uid="{00000000-0005-0000-0000-000065D60000}"/>
    <cellStyle name="Percent 3 4 7 2 3 2" xfId="39727" xr:uid="{00000000-0005-0000-0000-000066D60000}"/>
    <cellStyle name="Percent 3 4 7 2 3 3" xfId="58191" xr:uid="{00000000-0005-0000-0000-000067D60000}"/>
    <cellStyle name="Percent 3 4 7 2 4" xfId="27422" xr:uid="{00000000-0005-0000-0000-000068D60000}"/>
    <cellStyle name="Percent 3 4 7 2 5" xfId="45886" xr:uid="{00000000-0005-0000-0000-000069D60000}"/>
    <cellStyle name="Percent 3 4 7 3" xfId="11549" xr:uid="{00000000-0005-0000-0000-00006AD60000}"/>
    <cellStyle name="Percent 3 4 7 3 2" xfId="30509" xr:uid="{00000000-0005-0000-0000-00006BD60000}"/>
    <cellStyle name="Percent 3 4 7 3 3" xfId="48973" xr:uid="{00000000-0005-0000-0000-00006CD60000}"/>
    <cellStyle name="Percent 3 4 7 4" xfId="17701" xr:uid="{00000000-0005-0000-0000-00006DD60000}"/>
    <cellStyle name="Percent 3 4 7 4 2" xfId="36661" xr:uid="{00000000-0005-0000-0000-00006ED60000}"/>
    <cellStyle name="Percent 3 4 7 4 3" xfId="55125" xr:uid="{00000000-0005-0000-0000-00006FD60000}"/>
    <cellStyle name="Percent 3 4 7 5" xfId="24356" xr:uid="{00000000-0005-0000-0000-000070D60000}"/>
    <cellStyle name="Percent 3 4 7 6" xfId="42820" xr:uid="{00000000-0005-0000-0000-000071D60000}"/>
    <cellStyle name="Percent 3 4 8" xfId="6888" xr:uid="{00000000-0005-0000-0000-000072D60000}"/>
    <cellStyle name="Percent 3 4 8 2" xfId="13081" xr:uid="{00000000-0005-0000-0000-000073D60000}"/>
    <cellStyle name="Percent 3 4 8 2 2" xfId="32041" xr:uid="{00000000-0005-0000-0000-000074D60000}"/>
    <cellStyle name="Percent 3 4 8 2 3" xfId="50505" xr:uid="{00000000-0005-0000-0000-000075D60000}"/>
    <cellStyle name="Percent 3 4 8 3" xfId="19233" xr:uid="{00000000-0005-0000-0000-000076D60000}"/>
    <cellStyle name="Percent 3 4 8 3 2" xfId="38193" xr:uid="{00000000-0005-0000-0000-000077D60000}"/>
    <cellStyle name="Percent 3 4 8 3 3" xfId="56657" xr:uid="{00000000-0005-0000-0000-000078D60000}"/>
    <cellStyle name="Percent 3 4 8 4" xfId="25888" xr:uid="{00000000-0005-0000-0000-000079D60000}"/>
    <cellStyle name="Percent 3 4 8 5" xfId="44352" xr:uid="{00000000-0005-0000-0000-00007AD60000}"/>
    <cellStyle name="Percent 3 4 9" xfId="10015" xr:uid="{00000000-0005-0000-0000-00007BD60000}"/>
    <cellStyle name="Percent 3 4 9 2" xfId="28975" xr:uid="{00000000-0005-0000-0000-00007CD60000}"/>
    <cellStyle name="Percent 3 4 9 3" xfId="47439" xr:uid="{00000000-0005-0000-0000-00007DD60000}"/>
    <cellStyle name="Percent 3 5" xfId="3492" xr:uid="{00000000-0005-0000-0000-00007ED60000}"/>
    <cellStyle name="Percent 3 5 2" xfId="3493" xr:uid="{00000000-0005-0000-0000-00007FD60000}"/>
    <cellStyle name="Percent 3 5 2 2" xfId="4489" xr:uid="{00000000-0005-0000-0000-000080D60000}"/>
    <cellStyle name="Percent 3 5 2 2 2" xfId="6112" xr:uid="{00000000-0005-0000-0000-000081D60000}"/>
    <cellStyle name="Percent 3 5 2 2 2 2" xfId="9198" xr:uid="{00000000-0005-0000-0000-000082D60000}"/>
    <cellStyle name="Percent 3 5 2 2 2 2 2" xfId="15390" xr:uid="{00000000-0005-0000-0000-000083D60000}"/>
    <cellStyle name="Percent 3 5 2 2 2 2 2 2" xfId="34350" xr:uid="{00000000-0005-0000-0000-000084D60000}"/>
    <cellStyle name="Percent 3 5 2 2 2 2 2 3" xfId="52814" xr:uid="{00000000-0005-0000-0000-000085D60000}"/>
    <cellStyle name="Percent 3 5 2 2 2 2 3" xfId="21542" xr:uid="{00000000-0005-0000-0000-000086D60000}"/>
    <cellStyle name="Percent 3 5 2 2 2 2 3 2" xfId="40502" xr:uid="{00000000-0005-0000-0000-000087D60000}"/>
    <cellStyle name="Percent 3 5 2 2 2 2 3 3" xfId="58966" xr:uid="{00000000-0005-0000-0000-000088D60000}"/>
    <cellStyle name="Percent 3 5 2 2 2 2 4" xfId="28197" xr:uid="{00000000-0005-0000-0000-000089D60000}"/>
    <cellStyle name="Percent 3 5 2 2 2 2 5" xfId="46661" xr:uid="{00000000-0005-0000-0000-00008AD60000}"/>
    <cellStyle name="Percent 3 5 2 2 2 3" xfId="12324" xr:uid="{00000000-0005-0000-0000-00008BD60000}"/>
    <cellStyle name="Percent 3 5 2 2 2 3 2" xfId="31284" xr:uid="{00000000-0005-0000-0000-00008CD60000}"/>
    <cellStyle name="Percent 3 5 2 2 2 3 3" xfId="49748" xr:uid="{00000000-0005-0000-0000-00008DD60000}"/>
    <cellStyle name="Percent 3 5 2 2 2 4" xfId="18476" xr:uid="{00000000-0005-0000-0000-00008ED60000}"/>
    <cellStyle name="Percent 3 5 2 2 2 4 2" xfId="37436" xr:uid="{00000000-0005-0000-0000-00008FD60000}"/>
    <cellStyle name="Percent 3 5 2 2 2 4 3" xfId="55900" xr:uid="{00000000-0005-0000-0000-000090D60000}"/>
    <cellStyle name="Percent 3 5 2 2 2 5" xfId="25131" xr:uid="{00000000-0005-0000-0000-000091D60000}"/>
    <cellStyle name="Percent 3 5 2 2 2 6" xfId="43595" xr:uid="{00000000-0005-0000-0000-000092D60000}"/>
    <cellStyle name="Percent 3 5 2 2 3" xfId="7663" xr:uid="{00000000-0005-0000-0000-000093D60000}"/>
    <cellStyle name="Percent 3 5 2 2 3 2" xfId="13856" xr:uid="{00000000-0005-0000-0000-000094D60000}"/>
    <cellStyle name="Percent 3 5 2 2 3 2 2" xfId="32816" xr:uid="{00000000-0005-0000-0000-000095D60000}"/>
    <cellStyle name="Percent 3 5 2 2 3 2 3" xfId="51280" xr:uid="{00000000-0005-0000-0000-000096D60000}"/>
    <cellStyle name="Percent 3 5 2 2 3 3" xfId="20008" xr:uid="{00000000-0005-0000-0000-000097D60000}"/>
    <cellStyle name="Percent 3 5 2 2 3 3 2" xfId="38968" xr:uid="{00000000-0005-0000-0000-000098D60000}"/>
    <cellStyle name="Percent 3 5 2 2 3 3 3" xfId="57432" xr:uid="{00000000-0005-0000-0000-000099D60000}"/>
    <cellStyle name="Percent 3 5 2 2 3 4" xfId="26663" xr:uid="{00000000-0005-0000-0000-00009AD60000}"/>
    <cellStyle name="Percent 3 5 2 2 3 5" xfId="45127" xr:uid="{00000000-0005-0000-0000-00009BD60000}"/>
    <cellStyle name="Percent 3 5 2 2 4" xfId="10790" xr:uid="{00000000-0005-0000-0000-00009CD60000}"/>
    <cellStyle name="Percent 3 5 2 2 4 2" xfId="29750" xr:uid="{00000000-0005-0000-0000-00009DD60000}"/>
    <cellStyle name="Percent 3 5 2 2 4 3" xfId="48214" xr:uid="{00000000-0005-0000-0000-00009ED60000}"/>
    <cellStyle name="Percent 3 5 2 2 5" xfId="16942" xr:uid="{00000000-0005-0000-0000-00009FD60000}"/>
    <cellStyle name="Percent 3 5 2 2 5 2" xfId="35902" xr:uid="{00000000-0005-0000-0000-0000A0D60000}"/>
    <cellStyle name="Percent 3 5 2 2 5 3" xfId="54366" xr:uid="{00000000-0005-0000-0000-0000A1D60000}"/>
    <cellStyle name="Percent 3 5 2 2 6" xfId="23597" xr:uid="{00000000-0005-0000-0000-0000A2D60000}"/>
    <cellStyle name="Percent 3 5 2 2 7" xfId="42061" xr:uid="{00000000-0005-0000-0000-0000A3D60000}"/>
    <cellStyle name="Percent 3 5 2 3" xfId="5340" xr:uid="{00000000-0005-0000-0000-0000A4D60000}"/>
    <cellStyle name="Percent 3 5 2 3 2" xfId="8429" xr:uid="{00000000-0005-0000-0000-0000A5D60000}"/>
    <cellStyle name="Percent 3 5 2 3 2 2" xfId="14621" xr:uid="{00000000-0005-0000-0000-0000A6D60000}"/>
    <cellStyle name="Percent 3 5 2 3 2 2 2" xfId="33581" xr:uid="{00000000-0005-0000-0000-0000A7D60000}"/>
    <cellStyle name="Percent 3 5 2 3 2 2 3" xfId="52045" xr:uid="{00000000-0005-0000-0000-0000A8D60000}"/>
    <cellStyle name="Percent 3 5 2 3 2 3" xfId="20773" xr:uid="{00000000-0005-0000-0000-0000A9D60000}"/>
    <cellStyle name="Percent 3 5 2 3 2 3 2" xfId="39733" xr:uid="{00000000-0005-0000-0000-0000AAD60000}"/>
    <cellStyle name="Percent 3 5 2 3 2 3 3" xfId="58197" xr:uid="{00000000-0005-0000-0000-0000ABD60000}"/>
    <cellStyle name="Percent 3 5 2 3 2 4" xfId="27428" xr:uid="{00000000-0005-0000-0000-0000ACD60000}"/>
    <cellStyle name="Percent 3 5 2 3 2 5" xfId="45892" xr:uid="{00000000-0005-0000-0000-0000ADD60000}"/>
    <cellStyle name="Percent 3 5 2 3 3" xfId="11555" xr:uid="{00000000-0005-0000-0000-0000AED60000}"/>
    <cellStyle name="Percent 3 5 2 3 3 2" xfId="30515" xr:uid="{00000000-0005-0000-0000-0000AFD60000}"/>
    <cellStyle name="Percent 3 5 2 3 3 3" xfId="48979" xr:uid="{00000000-0005-0000-0000-0000B0D60000}"/>
    <cellStyle name="Percent 3 5 2 3 4" xfId="17707" xr:uid="{00000000-0005-0000-0000-0000B1D60000}"/>
    <cellStyle name="Percent 3 5 2 3 4 2" xfId="36667" xr:uid="{00000000-0005-0000-0000-0000B2D60000}"/>
    <cellStyle name="Percent 3 5 2 3 4 3" xfId="55131" xr:uid="{00000000-0005-0000-0000-0000B3D60000}"/>
    <cellStyle name="Percent 3 5 2 3 5" xfId="24362" xr:uid="{00000000-0005-0000-0000-0000B4D60000}"/>
    <cellStyle name="Percent 3 5 2 3 6" xfId="42826" xr:uid="{00000000-0005-0000-0000-0000B5D60000}"/>
    <cellStyle name="Percent 3 5 2 4" xfId="6894" xr:uid="{00000000-0005-0000-0000-0000B6D60000}"/>
    <cellStyle name="Percent 3 5 2 4 2" xfId="13087" xr:uid="{00000000-0005-0000-0000-0000B7D60000}"/>
    <cellStyle name="Percent 3 5 2 4 2 2" xfId="32047" xr:uid="{00000000-0005-0000-0000-0000B8D60000}"/>
    <cellStyle name="Percent 3 5 2 4 2 3" xfId="50511" xr:uid="{00000000-0005-0000-0000-0000B9D60000}"/>
    <cellStyle name="Percent 3 5 2 4 3" xfId="19239" xr:uid="{00000000-0005-0000-0000-0000BAD60000}"/>
    <cellStyle name="Percent 3 5 2 4 3 2" xfId="38199" xr:uid="{00000000-0005-0000-0000-0000BBD60000}"/>
    <cellStyle name="Percent 3 5 2 4 3 3" xfId="56663" xr:uid="{00000000-0005-0000-0000-0000BCD60000}"/>
    <cellStyle name="Percent 3 5 2 4 4" xfId="25894" xr:uid="{00000000-0005-0000-0000-0000BDD60000}"/>
    <cellStyle name="Percent 3 5 2 4 5" xfId="44358" xr:uid="{00000000-0005-0000-0000-0000BED60000}"/>
    <cellStyle name="Percent 3 5 2 5" xfId="10021" xr:uid="{00000000-0005-0000-0000-0000BFD60000}"/>
    <cellStyle name="Percent 3 5 2 5 2" xfId="28981" xr:uid="{00000000-0005-0000-0000-0000C0D60000}"/>
    <cellStyle name="Percent 3 5 2 5 3" xfId="47445" xr:uid="{00000000-0005-0000-0000-0000C1D60000}"/>
    <cellStyle name="Percent 3 5 2 6" xfId="16173" xr:uid="{00000000-0005-0000-0000-0000C2D60000}"/>
    <cellStyle name="Percent 3 5 2 6 2" xfId="35133" xr:uid="{00000000-0005-0000-0000-0000C3D60000}"/>
    <cellStyle name="Percent 3 5 2 6 3" xfId="53597" xr:uid="{00000000-0005-0000-0000-0000C4D60000}"/>
    <cellStyle name="Percent 3 5 2 7" xfId="22828" xr:uid="{00000000-0005-0000-0000-0000C5D60000}"/>
    <cellStyle name="Percent 3 5 2 8" xfId="41292" xr:uid="{00000000-0005-0000-0000-0000C6D60000}"/>
    <cellStyle name="Percent 3 5 3" xfId="4488" xr:uid="{00000000-0005-0000-0000-0000C7D60000}"/>
    <cellStyle name="Percent 3 5 3 2" xfId="6111" xr:uid="{00000000-0005-0000-0000-0000C8D60000}"/>
    <cellStyle name="Percent 3 5 3 2 2" xfId="9197" xr:uid="{00000000-0005-0000-0000-0000C9D60000}"/>
    <cellStyle name="Percent 3 5 3 2 2 2" xfId="15389" xr:uid="{00000000-0005-0000-0000-0000CAD60000}"/>
    <cellStyle name="Percent 3 5 3 2 2 2 2" xfId="34349" xr:uid="{00000000-0005-0000-0000-0000CBD60000}"/>
    <cellStyle name="Percent 3 5 3 2 2 2 3" xfId="52813" xr:uid="{00000000-0005-0000-0000-0000CCD60000}"/>
    <cellStyle name="Percent 3 5 3 2 2 3" xfId="21541" xr:uid="{00000000-0005-0000-0000-0000CDD60000}"/>
    <cellStyle name="Percent 3 5 3 2 2 3 2" xfId="40501" xr:uid="{00000000-0005-0000-0000-0000CED60000}"/>
    <cellStyle name="Percent 3 5 3 2 2 3 3" xfId="58965" xr:uid="{00000000-0005-0000-0000-0000CFD60000}"/>
    <cellStyle name="Percent 3 5 3 2 2 4" xfId="28196" xr:uid="{00000000-0005-0000-0000-0000D0D60000}"/>
    <cellStyle name="Percent 3 5 3 2 2 5" xfId="46660" xr:uid="{00000000-0005-0000-0000-0000D1D60000}"/>
    <cellStyle name="Percent 3 5 3 2 3" xfId="12323" xr:uid="{00000000-0005-0000-0000-0000D2D60000}"/>
    <cellStyle name="Percent 3 5 3 2 3 2" xfId="31283" xr:uid="{00000000-0005-0000-0000-0000D3D60000}"/>
    <cellStyle name="Percent 3 5 3 2 3 3" xfId="49747" xr:uid="{00000000-0005-0000-0000-0000D4D60000}"/>
    <cellStyle name="Percent 3 5 3 2 4" xfId="18475" xr:uid="{00000000-0005-0000-0000-0000D5D60000}"/>
    <cellStyle name="Percent 3 5 3 2 4 2" xfId="37435" xr:uid="{00000000-0005-0000-0000-0000D6D60000}"/>
    <cellStyle name="Percent 3 5 3 2 4 3" xfId="55899" xr:uid="{00000000-0005-0000-0000-0000D7D60000}"/>
    <cellStyle name="Percent 3 5 3 2 5" xfId="25130" xr:uid="{00000000-0005-0000-0000-0000D8D60000}"/>
    <cellStyle name="Percent 3 5 3 2 6" xfId="43594" xr:uid="{00000000-0005-0000-0000-0000D9D60000}"/>
    <cellStyle name="Percent 3 5 3 3" xfId="7662" xr:uid="{00000000-0005-0000-0000-0000DAD60000}"/>
    <cellStyle name="Percent 3 5 3 3 2" xfId="13855" xr:uid="{00000000-0005-0000-0000-0000DBD60000}"/>
    <cellStyle name="Percent 3 5 3 3 2 2" xfId="32815" xr:uid="{00000000-0005-0000-0000-0000DCD60000}"/>
    <cellStyle name="Percent 3 5 3 3 2 3" xfId="51279" xr:uid="{00000000-0005-0000-0000-0000DDD60000}"/>
    <cellStyle name="Percent 3 5 3 3 3" xfId="20007" xr:uid="{00000000-0005-0000-0000-0000DED60000}"/>
    <cellStyle name="Percent 3 5 3 3 3 2" xfId="38967" xr:uid="{00000000-0005-0000-0000-0000DFD60000}"/>
    <cellStyle name="Percent 3 5 3 3 3 3" xfId="57431" xr:uid="{00000000-0005-0000-0000-0000E0D60000}"/>
    <cellStyle name="Percent 3 5 3 3 4" xfId="26662" xr:uid="{00000000-0005-0000-0000-0000E1D60000}"/>
    <cellStyle name="Percent 3 5 3 3 5" xfId="45126" xr:uid="{00000000-0005-0000-0000-0000E2D60000}"/>
    <cellStyle name="Percent 3 5 3 4" xfId="10789" xr:uid="{00000000-0005-0000-0000-0000E3D60000}"/>
    <cellStyle name="Percent 3 5 3 4 2" xfId="29749" xr:uid="{00000000-0005-0000-0000-0000E4D60000}"/>
    <cellStyle name="Percent 3 5 3 4 3" xfId="48213" xr:uid="{00000000-0005-0000-0000-0000E5D60000}"/>
    <cellStyle name="Percent 3 5 3 5" xfId="16941" xr:uid="{00000000-0005-0000-0000-0000E6D60000}"/>
    <cellStyle name="Percent 3 5 3 5 2" xfId="35901" xr:uid="{00000000-0005-0000-0000-0000E7D60000}"/>
    <cellStyle name="Percent 3 5 3 5 3" xfId="54365" xr:uid="{00000000-0005-0000-0000-0000E8D60000}"/>
    <cellStyle name="Percent 3 5 3 6" xfId="23596" xr:uid="{00000000-0005-0000-0000-0000E9D60000}"/>
    <cellStyle name="Percent 3 5 3 7" xfId="42060" xr:uid="{00000000-0005-0000-0000-0000EAD60000}"/>
    <cellStyle name="Percent 3 5 4" xfId="5339" xr:uid="{00000000-0005-0000-0000-0000EBD60000}"/>
    <cellStyle name="Percent 3 5 4 2" xfId="8428" xr:uid="{00000000-0005-0000-0000-0000ECD60000}"/>
    <cellStyle name="Percent 3 5 4 2 2" xfId="14620" xr:uid="{00000000-0005-0000-0000-0000EDD60000}"/>
    <cellStyle name="Percent 3 5 4 2 2 2" xfId="33580" xr:uid="{00000000-0005-0000-0000-0000EED60000}"/>
    <cellStyle name="Percent 3 5 4 2 2 3" xfId="52044" xr:uid="{00000000-0005-0000-0000-0000EFD60000}"/>
    <cellStyle name="Percent 3 5 4 2 3" xfId="20772" xr:uid="{00000000-0005-0000-0000-0000F0D60000}"/>
    <cellStyle name="Percent 3 5 4 2 3 2" xfId="39732" xr:uid="{00000000-0005-0000-0000-0000F1D60000}"/>
    <cellStyle name="Percent 3 5 4 2 3 3" xfId="58196" xr:uid="{00000000-0005-0000-0000-0000F2D60000}"/>
    <cellStyle name="Percent 3 5 4 2 4" xfId="27427" xr:uid="{00000000-0005-0000-0000-0000F3D60000}"/>
    <cellStyle name="Percent 3 5 4 2 5" xfId="45891" xr:uid="{00000000-0005-0000-0000-0000F4D60000}"/>
    <cellStyle name="Percent 3 5 4 3" xfId="11554" xr:uid="{00000000-0005-0000-0000-0000F5D60000}"/>
    <cellStyle name="Percent 3 5 4 3 2" xfId="30514" xr:uid="{00000000-0005-0000-0000-0000F6D60000}"/>
    <cellStyle name="Percent 3 5 4 3 3" xfId="48978" xr:uid="{00000000-0005-0000-0000-0000F7D60000}"/>
    <cellStyle name="Percent 3 5 4 4" xfId="17706" xr:uid="{00000000-0005-0000-0000-0000F8D60000}"/>
    <cellStyle name="Percent 3 5 4 4 2" xfId="36666" xr:uid="{00000000-0005-0000-0000-0000F9D60000}"/>
    <cellStyle name="Percent 3 5 4 4 3" xfId="55130" xr:uid="{00000000-0005-0000-0000-0000FAD60000}"/>
    <cellStyle name="Percent 3 5 4 5" xfId="24361" xr:uid="{00000000-0005-0000-0000-0000FBD60000}"/>
    <cellStyle name="Percent 3 5 4 6" xfId="42825" xr:uid="{00000000-0005-0000-0000-0000FCD60000}"/>
    <cellStyle name="Percent 3 5 5" xfId="6893" xr:uid="{00000000-0005-0000-0000-0000FDD60000}"/>
    <cellStyle name="Percent 3 5 5 2" xfId="13086" xr:uid="{00000000-0005-0000-0000-0000FED60000}"/>
    <cellStyle name="Percent 3 5 5 2 2" xfId="32046" xr:uid="{00000000-0005-0000-0000-0000FFD60000}"/>
    <cellStyle name="Percent 3 5 5 2 3" xfId="50510" xr:uid="{00000000-0005-0000-0000-000000D70000}"/>
    <cellStyle name="Percent 3 5 5 3" xfId="19238" xr:uid="{00000000-0005-0000-0000-000001D70000}"/>
    <cellStyle name="Percent 3 5 5 3 2" xfId="38198" xr:uid="{00000000-0005-0000-0000-000002D70000}"/>
    <cellStyle name="Percent 3 5 5 3 3" xfId="56662" xr:uid="{00000000-0005-0000-0000-000003D70000}"/>
    <cellStyle name="Percent 3 5 5 4" xfId="25893" xr:uid="{00000000-0005-0000-0000-000004D70000}"/>
    <cellStyle name="Percent 3 5 5 5" xfId="44357" xr:uid="{00000000-0005-0000-0000-000005D70000}"/>
    <cellStyle name="Percent 3 5 6" xfId="10020" xr:uid="{00000000-0005-0000-0000-000006D70000}"/>
    <cellStyle name="Percent 3 5 6 2" xfId="28980" xr:uid="{00000000-0005-0000-0000-000007D70000}"/>
    <cellStyle name="Percent 3 5 6 3" xfId="47444" xr:uid="{00000000-0005-0000-0000-000008D70000}"/>
    <cellStyle name="Percent 3 5 7" xfId="16172" xr:uid="{00000000-0005-0000-0000-000009D70000}"/>
    <cellStyle name="Percent 3 5 7 2" xfId="35132" xr:uid="{00000000-0005-0000-0000-00000AD70000}"/>
    <cellStyle name="Percent 3 5 7 3" xfId="53596" xr:uid="{00000000-0005-0000-0000-00000BD70000}"/>
    <cellStyle name="Percent 3 5 8" xfId="22827" xr:uid="{00000000-0005-0000-0000-00000CD70000}"/>
    <cellStyle name="Percent 3 5 9" xfId="41291" xr:uid="{00000000-0005-0000-0000-00000DD70000}"/>
    <cellStyle name="Percent 3 6" xfId="3494" xr:uid="{00000000-0005-0000-0000-00000ED70000}"/>
    <cellStyle name="Percent 3 6 2" xfId="3495" xr:uid="{00000000-0005-0000-0000-00000FD70000}"/>
    <cellStyle name="Percent 3 6 2 2" xfId="4491" xr:uid="{00000000-0005-0000-0000-000010D70000}"/>
    <cellStyle name="Percent 3 6 2 2 2" xfId="6114" xr:uid="{00000000-0005-0000-0000-000011D70000}"/>
    <cellStyle name="Percent 3 6 2 2 2 2" xfId="9200" xr:uid="{00000000-0005-0000-0000-000012D70000}"/>
    <cellStyle name="Percent 3 6 2 2 2 2 2" xfId="15392" xr:uid="{00000000-0005-0000-0000-000013D70000}"/>
    <cellStyle name="Percent 3 6 2 2 2 2 2 2" xfId="34352" xr:uid="{00000000-0005-0000-0000-000014D70000}"/>
    <cellStyle name="Percent 3 6 2 2 2 2 2 3" xfId="52816" xr:uid="{00000000-0005-0000-0000-000015D70000}"/>
    <cellStyle name="Percent 3 6 2 2 2 2 3" xfId="21544" xr:uid="{00000000-0005-0000-0000-000016D70000}"/>
    <cellStyle name="Percent 3 6 2 2 2 2 3 2" xfId="40504" xr:uid="{00000000-0005-0000-0000-000017D70000}"/>
    <cellStyle name="Percent 3 6 2 2 2 2 3 3" xfId="58968" xr:uid="{00000000-0005-0000-0000-000018D70000}"/>
    <cellStyle name="Percent 3 6 2 2 2 2 4" xfId="28199" xr:uid="{00000000-0005-0000-0000-000019D70000}"/>
    <cellStyle name="Percent 3 6 2 2 2 2 5" xfId="46663" xr:uid="{00000000-0005-0000-0000-00001AD70000}"/>
    <cellStyle name="Percent 3 6 2 2 2 3" xfId="12326" xr:uid="{00000000-0005-0000-0000-00001BD70000}"/>
    <cellStyle name="Percent 3 6 2 2 2 3 2" xfId="31286" xr:uid="{00000000-0005-0000-0000-00001CD70000}"/>
    <cellStyle name="Percent 3 6 2 2 2 3 3" xfId="49750" xr:uid="{00000000-0005-0000-0000-00001DD70000}"/>
    <cellStyle name="Percent 3 6 2 2 2 4" xfId="18478" xr:uid="{00000000-0005-0000-0000-00001ED70000}"/>
    <cellStyle name="Percent 3 6 2 2 2 4 2" xfId="37438" xr:uid="{00000000-0005-0000-0000-00001FD70000}"/>
    <cellStyle name="Percent 3 6 2 2 2 4 3" xfId="55902" xr:uid="{00000000-0005-0000-0000-000020D70000}"/>
    <cellStyle name="Percent 3 6 2 2 2 5" xfId="25133" xr:uid="{00000000-0005-0000-0000-000021D70000}"/>
    <cellStyle name="Percent 3 6 2 2 2 6" xfId="43597" xr:uid="{00000000-0005-0000-0000-000022D70000}"/>
    <cellStyle name="Percent 3 6 2 2 3" xfId="7665" xr:uid="{00000000-0005-0000-0000-000023D70000}"/>
    <cellStyle name="Percent 3 6 2 2 3 2" xfId="13858" xr:uid="{00000000-0005-0000-0000-000024D70000}"/>
    <cellStyle name="Percent 3 6 2 2 3 2 2" xfId="32818" xr:uid="{00000000-0005-0000-0000-000025D70000}"/>
    <cellStyle name="Percent 3 6 2 2 3 2 3" xfId="51282" xr:uid="{00000000-0005-0000-0000-000026D70000}"/>
    <cellStyle name="Percent 3 6 2 2 3 3" xfId="20010" xr:uid="{00000000-0005-0000-0000-000027D70000}"/>
    <cellStyle name="Percent 3 6 2 2 3 3 2" xfId="38970" xr:uid="{00000000-0005-0000-0000-000028D70000}"/>
    <cellStyle name="Percent 3 6 2 2 3 3 3" xfId="57434" xr:uid="{00000000-0005-0000-0000-000029D70000}"/>
    <cellStyle name="Percent 3 6 2 2 3 4" xfId="26665" xr:uid="{00000000-0005-0000-0000-00002AD70000}"/>
    <cellStyle name="Percent 3 6 2 2 3 5" xfId="45129" xr:uid="{00000000-0005-0000-0000-00002BD70000}"/>
    <cellStyle name="Percent 3 6 2 2 4" xfId="10792" xr:uid="{00000000-0005-0000-0000-00002CD70000}"/>
    <cellStyle name="Percent 3 6 2 2 4 2" xfId="29752" xr:uid="{00000000-0005-0000-0000-00002DD70000}"/>
    <cellStyle name="Percent 3 6 2 2 4 3" xfId="48216" xr:uid="{00000000-0005-0000-0000-00002ED70000}"/>
    <cellStyle name="Percent 3 6 2 2 5" xfId="16944" xr:uid="{00000000-0005-0000-0000-00002FD70000}"/>
    <cellStyle name="Percent 3 6 2 2 5 2" xfId="35904" xr:uid="{00000000-0005-0000-0000-000030D70000}"/>
    <cellStyle name="Percent 3 6 2 2 5 3" xfId="54368" xr:uid="{00000000-0005-0000-0000-000031D70000}"/>
    <cellStyle name="Percent 3 6 2 2 6" xfId="23599" xr:uid="{00000000-0005-0000-0000-000032D70000}"/>
    <cellStyle name="Percent 3 6 2 2 7" xfId="42063" xr:uid="{00000000-0005-0000-0000-000033D70000}"/>
    <cellStyle name="Percent 3 6 2 3" xfId="5342" xr:uid="{00000000-0005-0000-0000-000034D70000}"/>
    <cellStyle name="Percent 3 6 2 3 2" xfId="8431" xr:uid="{00000000-0005-0000-0000-000035D70000}"/>
    <cellStyle name="Percent 3 6 2 3 2 2" xfId="14623" xr:uid="{00000000-0005-0000-0000-000036D70000}"/>
    <cellStyle name="Percent 3 6 2 3 2 2 2" xfId="33583" xr:uid="{00000000-0005-0000-0000-000037D70000}"/>
    <cellStyle name="Percent 3 6 2 3 2 2 3" xfId="52047" xr:uid="{00000000-0005-0000-0000-000038D70000}"/>
    <cellStyle name="Percent 3 6 2 3 2 3" xfId="20775" xr:uid="{00000000-0005-0000-0000-000039D70000}"/>
    <cellStyle name="Percent 3 6 2 3 2 3 2" xfId="39735" xr:uid="{00000000-0005-0000-0000-00003AD70000}"/>
    <cellStyle name="Percent 3 6 2 3 2 3 3" xfId="58199" xr:uid="{00000000-0005-0000-0000-00003BD70000}"/>
    <cellStyle name="Percent 3 6 2 3 2 4" xfId="27430" xr:uid="{00000000-0005-0000-0000-00003CD70000}"/>
    <cellStyle name="Percent 3 6 2 3 2 5" xfId="45894" xr:uid="{00000000-0005-0000-0000-00003DD70000}"/>
    <cellStyle name="Percent 3 6 2 3 3" xfId="11557" xr:uid="{00000000-0005-0000-0000-00003ED70000}"/>
    <cellStyle name="Percent 3 6 2 3 3 2" xfId="30517" xr:uid="{00000000-0005-0000-0000-00003FD70000}"/>
    <cellStyle name="Percent 3 6 2 3 3 3" xfId="48981" xr:uid="{00000000-0005-0000-0000-000040D70000}"/>
    <cellStyle name="Percent 3 6 2 3 4" xfId="17709" xr:uid="{00000000-0005-0000-0000-000041D70000}"/>
    <cellStyle name="Percent 3 6 2 3 4 2" xfId="36669" xr:uid="{00000000-0005-0000-0000-000042D70000}"/>
    <cellStyle name="Percent 3 6 2 3 4 3" xfId="55133" xr:uid="{00000000-0005-0000-0000-000043D70000}"/>
    <cellStyle name="Percent 3 6 2 3 5" xfId="24364" xr:uid="{00000000-0005-0000-0000-000044D70000}"/>
    <cellStyle name="Percent 3 6 2 3 6" xfId="42828" xr:uid="{00000000-0005-0000-0000-000045D70000}"/>
    <cellStyle name="Percent 3 6 2 4" xfId="6896" xr:uid="{00000000-0005-0000-0000-000046D70000}"/>
    <cellStyle name="Percent 3 6 2 4 2" xfId="13089" xr:uid="{00000000-0005-0000-0000-000047D70000}"/>
    <cellStyle name="Percent 3 6 2 4 2 2" xfId="32049" xr:uid="{00000000-0005-0000-0000-000048D70000}"/>
    <cellStyle name="Percent 3 6 2 4 2 3" xfId="50513" xr:uid="{00000000-0005-0000-0000-000049D70000}"/>
    <cellStyle name="Percent 3 6 2 4 3" xfId="19241" xr:uid="{00000000-0005-0000-0000-00004AD70000}"/>
    <cellStyle name="Percent 3 6 2 4 3 2" xfId="38201" xr:uid="{00000000-0005-0000-0000-00004BD70000}"/>
    <cellStyle name="Percent 3 6 2 4 3 3" xfId="56665" xr:uid="{00000000-0005-0000-0000-00004CD70000}"/>
    <cellStyle name="Percent 3 6 2 4 4" xfId="25896" xr:uid="{00000000-0005-0000-0000-00004DD70000}"/>
    <cellStyle name="Percent 3 6 2 4 5" xfId="44360" xr:uid="{00000000-0005-0000-0000-00004ED70000}"/>
    <cellStyle name="Percent 3 6 2 5" xfId="10023" xr:uid="{00000000-0005-0000-0000-00004FD70000}"/>
    <cellStyle name="Percent 3 6 2 5 2" xfId="28983" xr:uid="{00000000-0005-0000-0000-000050D70000}"/>
    <cellStyle name="Percent 3 6 2 5 3" xfId="47447" xr:uid="{00000000-0005-0000-0000-000051D70000}"/>
    <cellStyle name="Percent 3 6 2 6" xfId="16175" xr:uid="{00000000-0005-0000-0000-000052D70000}"/>
    <cellStyle name="Percent 3 6 2 6 2" xfId="35135" xr:uid="{00000000-0005-0000-0000-000053D70000}"/>
    <cellStyle name="Percent 3 6 2 6 3" xfId="53599" xr:uid="{00000000-0005-0000-0000-000054D70000}"/>
    <cellStyle name="Percent 3 6 2 7" xfId="22830" xr:uid="{00000000-0005-0000-0000-000055D70000}"/>
    <cellStyle name="Percent 3 6 2 8" xfId="41294" xr:uid="{00000000-0005-0000-0000-000056D70000}"/>
    <cellStyle name="Percent 3 6 3" xfId="4490" xr:uid="{00000000-0005-0000-0000-000057D70000}"/>
    <cellStyle name="Percent 3 6 3 2" xfId="6113" xr:uid="{00000000-0005-0000-0000-000058D70000}"/>
    <cellStyle name="Percent 3 6 3 2 2" xfId="9199" xr:uid="{00000000-0005-0000-0000-000059D70000}"/>
    <cellStyle name="Percent 3 6 3 2 2 2" xfId="15391" xr:uid="{00000000-0005-0000-0000-00005AD70000}"/>
    <cellStyle name="Percent 3 6 3 2 2 2 2" xfId="34351" xr:uid="{00000000-0005-0000-0000-00005BD70000}"/>
    <cellStyle name="Percent 3 6 3 2 2 2 3" xfId="52815" xr:uid="{00000000-0005-0000-0000-00005CD70000}"/>
    <cellStyle name="Percent 3 6 3 2 2 3" xfId="21543" xr:uid="{00000000-0005-0000-0000-00005DD70000}"/>
    <cellStyle name="Percent 3 6 3 2 2 3 2" xfId="40503" xr:uid="{00000000-0005-0000-0000-00005ED70000}"/>
    <cellStyle name="Percent 3 6 3 2 2 3 3" xfId="58967" xr:uid="{00000000-0005-0000-0000-00005FD70000}"/>
    <cellStyle name="Percent 3 6 3 2 2 4" xfId="28198" xr:uid="{00000000-0005-0000-0000-000060D70000}"/>
    <cellStyle name="Percent 3 6 3 2 2 5" xfId="46662" xr:uid="{00000000-0005-0000-0000-000061D70000}"/>
    <cellStyle name="Percent 3 6 3 2 3" xfId="12325" xr:uid="{00000000-0005-0000-0000-000062D70000}"/>
    <cellStyle name="Percent 3 6 3 2 3 2" xfId="31285" xr:uid="{00000000-0005-0000-0000-000063D70000}"/>
    <cellStyle name="Percent 3 6 3 2 3 3" xfId="49749" xr:uid="{00000000-0005-0000-0000-000064D70000}"/>
    <cellStyle name="Percent 3 6 3 2 4" xfId="18477" xr:uid="{00000000-0005-0000-0000-000065D70000}"/>
    <cellStyle name="Percent 3 6 3 2 4 2" xfId="37437" xr:uid="{00000000-0005-0000-0000-000066D70000}"/>
    <cellStyle name="Percent 3 6 3 2 4 3" xfId="55901" xr:uid="{00000000-0005-0000-0000-000067D70000}"/>
    <cellStyle name="Percent 3 6 3 2 5" xfId="25132" xr:uid="{00000000-0005-0000-0000-000068D70000}"/>
    <cellStyle name="Percent 3 6 3 2 6" xfId="43596" xr:uid="{00000000-0005-0000-0000-000069D70000}"/>
    <cellStyle name="Percent 3 6 3 3" xfId="7664" xr:uid="{00000000-0005-0000-0000-00006AD70000}"/>
    <cellStyle name="Percent 3 6 3 3 2" xfId="13857" xr:uid="{00000000-0005-0000-0000-00006BD70000}"/>
    <cellStyle name="Percent 3 6 3 3 2 2" xfId="32817" xr:uid="{00000000-0005-0000-0000-00006CD70000}"/>
    <cellStyle name="Percent 3 6 3 3 2 3" xfId="51281" xr:uid="{00000000-0005-0000-0000-00006DD70000}"/>
    <cellStyle name="Percent 3 6 3 3 3" xfId="20009" xr:uid="{00000000-0005-0000-0000-00006ED70000}"/>
    <cellStyle name="Percent 3 6 3 3 3 2" xfId="38969" xr:uid="{00000000-0005-0000-0000-00006FD70000}"/>
    <cellStyle name="Percent 3 6 3 3 3 3" xfId="57433" xr:uid="{00000000-0005-0000-0000-000070D70000}"/>
    <cellStyle name="Percent 3 6 3 3 4" xfId="26664" xr:uid="{00000000-0005-0000-0000-000071D70000}"/>
    <cellStyle name="Percent 3 6 3 3 5" xfId="45128" xr:uid="{00000000-0005-0000-0000-000072D70000}"/>
    <cellStyle name="Percent 3 6 3 4" xfId="10791" xr:uid="{00000000-0005-0000-0000-000073D70000}"/>
    <cellStyle name="Percent 3 6 3 4 2" xfId="29751" xr:uid="{00000000-0005-0000-0000-000074D70000}"/>
    <cellStyle name="Percent 3 6 3 4 3" xfId="48215" xr:uid="{00000000-0005-0000-0000-000075D70000}"/>
    <cellStyle name="Percent 3 6 3 5" xfId="16943" xr:uid="{00000000-0005-0000-0000-000076D70000}"/>
    <cellStyle name="Percent 3 6 3 5 2" xfId="35903" xr:uid="{00000000-0005-0000-0000-000077D70000}"/>
    <cellStyle name="Percent 3 6 3 5 3" xfId="54367" xr:uid="{00000000-0005-0000-0000-000078D70000}"/>
    <cellStyle name="Percent 3 6 3 6" xfId="23598" xr:uid="{00000000-0005-0000-0000-000079D70000}"/>
    <cellStyle name="Percent 3 6 3 7" xfId="42062" xr:uid="{00000000-0005-0000-0000-00007AD70000}"/>
    <cellStyle name="Percent 3 6 4" xfId="5341" xr:uid="{00000000-0005-0000-0000-00007BD70000}"/>
    <cellStyle name="Percent 3 6 4 2" xfId="8430" xr:uid="{00000000-0005-0000-0000-00007CD70000}"/>
    <cellStyle name="Percent 3 6 4 2 2" xfId="14622" xr:uid="{00000000-0005-0000-0000-00007DD70000}"/>
    <cellStyle name="Percent 3 6 4 2 2 2" xfId="33582" xr:uid="{00000000-0005-0000-0000-00007ED70000}"/>
    <cellStyle name="Percent 3 6 4 2 2 3" xfId="52046" xr:uid="{00000000-0005-0000-0000-00007FD70000}"/>
    <cellStyle name="Percent 3 6 4 2 3" xfId="20774" xr:uid="{00000000-0005-0000-0000-000080D70000}"/>
    <cellStyle name="Percent 3 6 4 2 3 2" xfId="39734" xr:uid="{00000000-0005-0000-0000-000081D70000}"/>
    <cellStyle name="Percent 3 6 4 2 3 3" xfId="58198" xr:uid="{00000000-0005-0000-0000-000082D70000}"/>
    <cellStyle name="Percent 3 6 4 2 4" xfId="27429" xr:uid="{00000000-0005-0000-0000-000083D70000}"/>
    <cellStyle name="Percent 3 6 4 2 5" xfId="45893" xr:uid="{00000000-0005-0000-0000-000084D70000}"/>
    <cellStyle name="Percent 3 6 4 3" xfId="11556" xr:uid="{00000000-0005-0000-0000-000085D70000}"/>
    <cellStyle name="Percent 3 6 4 3 2" xfId="30516" xr:uid="{00000000-0005-0000-0000-000086D70000}"/>
    <cellStyle name="Percent 3 6 4 3 3" xfId="48980" xr:uid="{00000000-0005-0000-0000-000087D70000}"/>
    <cellStyle name="Percent 3 6 4 4" xfId="17708" xr:uid="{00000000-0005-0000-0000-000088D70000}"/>
    <cellStyle name="Percent 3 6 4 4 2" xfId="36668" xr:uid="{00000000-0005-0000-0000-000089D70000}"/>
    <cellStyle name="Percent 3 6 4 4 3" xfId="55132" xr:uid="{00000000-0005-0000-0000-00008AD70000}"/>
    <cellStyle name="Percent 3 6 4 5" xfId="24363" xr:uid="{00000000-0005-0000-0000-00008BD70000}"/>
    <cellStyle name="Percent 3 6 4 6" xfId="42827" xr:uid="{00000000-0005-0000-0000-00008CD70000}"/>
    <cellStyle name="Percent 3 6 5" xfId="6895" xr:uid="{00000000-0005-0000-0000-00008DD70000}"/>
    <cellStyle name="Percent 3 6 5 2" xfId="13088" xr:uid="{00000000-0005-0000-0000-00008ED70000}"/>
    <cellStyle name="Percent 3 6 5 2 2" xfId="32048" xr:uid="{00000000-0005-0000-0000-00008FD70000}"/>
    <cellStyle name="Percent 3 6 5 2 3" xfId="50512" xr:uid="{00000000-0005-0000-0000-000090D70000}"/>
    <cellStyle name="Percent 3 6 5 3" xfId="19240" xr:uid="{00000000-0005-0000-0000-000091D70000}"/>
    <cellStyle name="Percent 3 6 5 3 2" xfId="38200" xr:uid="{00000000-0005-0000-0000-000092D70000}"/>
    <cellStyle name="Percent 3 6 5 3 3" xfId="56664" xr:uid="{00000000-0005-0000-0000-000093D70000}"/>
    <cellStyle name="Percent 3 6 5 4" xfId="25895" xr:uid="{00000000-0005-0000-0000-000094D70000}"/>
    <cellStyle name="Percent 3 6 5 5" xfId="44359" xr:uid="{00000000-0005-0000-0000-000095D70000}"/>
    <cellStyle name="Percent 3 6 6" xfId="10022" xr:uid="{00000000-0005-0000-0000-000096D70000}"/>
    <cellStyle name="Percent 3 6 6 2" xfId="28982" xr:uid="{00000000-0005-0000-0000-000097D70000}"/>
    <cellStyle name="Percent 3 6 6 3" xfId="47446" xr:uid="{00000000-0005-0000-0000-000098D70000}"/>
    <cellStyle name="Percent 3 6 7" xfId="16174" xr:uid="{00000000-0005-0000-0000-000099D70000}"/>
    <cellStyle name="Percent 3 6 7 2" xfId="35134" xr:uid="{00000000-0005-0000-0000-00009AD70000}"/>
    <cellStyle name="Percent 3 6 7 3" xfId="53598" xr:uid="{00000000-0005-0000-0000-00009BD70000}"/>
    <cellStyle name="Percent 3 6 8" xfId="22829" xr:uid="{00000000-0005-0000-0000-00009CD70000}"/>
    <cellStyle name="Percent 3 6 9" xfId="41293" xr:uid="{00000000-0005-0000-0000-00009DD70000}"/>
    <cellStyle name="Percent 3 7" xfId="3496" xr:uid="{00000000-0005-0000-0000-00009ED70000}"/>
    <cellStyle name="Percent 3 7 2" xfId="3497" xr:uid="{00000000-0005-0000-0000-00009FD70000}"/>
    <cellStyle name="Percent 3 7 2 2" xfId="4493" xr:uid="{00000000-0005-0000-0000-0000A0D70000}"/>
    <cellStyle name="Percent 3 7 2 2 2" xfId="6116" xr:uid="{00000000-0005-0000-0000-0000A1D70000}"/>
    <cellStyle name="Percent 3 7 2 2 2 2" xfId="9202" xr:uid="{00000000-0005-0000-0000-0000A2D70000}"/>
    <cellStyle name="Percent 3 7 2 2 2 2 2" xfId="15394" xr:uid="{00000000-0005-0000-0000-0000A3D70000}"/>
    <cellStyle name="Percent 3 7 2 2 2 2 2 2" xfId="34354" xr:uid="{00000000-0005-0000-0000-0000A4D70000}"/>
    <cellStyle name="Percent 3 7 2 2 2 2 2 3" xfId="52818" xr:uid="{00000000-0005-0000-0000-0000A5D70000}"/>
    <cellStyle name="Percent 3 7 2 2 2 2 3" xfId="21546" xr:uid="{00000000-0005-0000-0000-0000A6D70000}"/>
    <cellStyle name="Percent 3 7 2 2 2 2 3 2" xfId="40506" xr:uid="{00000000-0005-0000-0000-0000A7D70000}"/>
    <cellStyle name="Percent 3 7 2 2 2 2 3 3" xfId="58970" xr:uid="{00000000-0005-0000-0000-0000A8D70000}"/>
    <cellStyle name="Percent 3 7 2 2 2 2 4" xfId="28201" xr:uid="{00000000-0005-0000-0000-0000A9D70000}"/>
    <cellStyle name="Percent 3 7 2 2 2 2 5" xfId="46665" xr:uid="{00000000-0005-0000-0000-0000AAD70000}"/>
    <cellStyle name="Percent 3 7 2 2 2 3" xfId="12328" xr:uid="{00000000-0005-0000-0000-0000ABD70000}"/>
    <cellStyle name="Percent 3 7 2 2 2 3 2" xfId="31288" xr:uid="{00000000-0005-0000-0000-0000ACD70000}"/>
    <cellStyle name="Percent 3 7 2 2 2 3 3" xfId="49752" xr:uid="{00000000-0005-0000-0000-0000ADD70000}"/>
    <cellStyle name="Percent 3 7 2 2 2 4" xfId="18480" xr:uid="{00000000-0005-0000-0000-0000AED70000}"/>
    <cellStyle name="Percent 3 7 2 2 2 4 2" xfId="37440" xr:uid="{00000000-0005-0000-0000-0000AFD70000}"/>
    <cellStyle name="Percent 3 7 2 2 2 4 3" xfId="55904" xr:uid="{00000000-0005-0000-0000-0000B0D70000}"/>
    <cellStyle name="Percent 3 7 2 2 2 5" xfId="25135" xr:uid="{00000000-0005-0000-0000-0000B1D70000}"/>
    <cellStyle name="Percent 3 7 2 2 2 6" xfId="43599" xr:uid="{00000000-0005-0000-0000-0000B2D70000}"/>
    <cellStyle name="Percent 3 7 2 2 3" xfId="7667" xr:uid="{00000000-0005-0000-0000-0000B3D70000}"/>
    <cellStyle name="Percent 3 7 2 2 3 2" xfId="13860" xr:uid="{00000000-0005-0000-0000-0000B4D70000}"/>
    <cellStyle name="Percent 3 7 2 2 3 2 2" xfId="32820" xr:uid="{00000000-0005-0000-0000-0000B5D70000}"/>
    <cellStyle name="Percent 3 7 2 2 3 2 3" xfId="51284" xr:uid="{00000000-0005-0000-0000-0000B6D70000}"/>
    <cellStyle name="Percent 3 7 2 2 3 3" xfId="20012" xr:uid="{00000000-0005-0000-0000-0000B7D70000}"/>
    <cellStyle name="Percent 3 7 2 2 3 3 2" xfId="38972" xr:uid="{00000000-0005-0000-0000-0000B8D70000}"/>
    <cellStyle name="Percent 3 7 2 2 3 3 3" xfId="57436" xr:uid="{00000000-0005-0000-0000-0000B9D70000}"/>
    <cellStyle name="Percent 3 7 2 2 3 4" xfId="26667" xr:uid="{00000000-0005-0000-0000-0000BAD70000}"/>
    <cellStyle name="Percent 3 7 2 2 3 5" xfId="45131" xr:uid="{00000000-0005-0000-0000-0000BBD70000}"/>
    <cellStyle name="Percent 3 7 2 2 4" xfId="10794" xr:uid="{00000000-0005-0000-0000-0000BCD70000}"/>
    <cellStyle name="Percent 3 7 2 2 4 2" xfId="29754" xr:uid="{00000000-0005-0000-0000-0000BDD70000}"/>
    <cellStyle name="Percent 3 7 2 2 4 3" xfId="48218" xr:uid="{00000000-0005-0000-0000-0000BED70000}"/>
    <cellStyle name="Percent 3 7 2 2 5" xfId="16946" xr:uid="{00000000-0005-0000-0000-0000BFD70000}"/>
    <cellStyle name="Percent 3 7 2 2 5 2" xfId="35906" xr:uid="{00000000-0005-0000-0000-0000C0D70000}"/>
    <cellStyle name="Percent 3 7 2 2 5 3" xfId="54370" xr:uid="{00000000-0005-0000-0000-0000C1D70000}"/>
    <cellStyle name="Percent 3 7 2 2 6" xfId="23601" xr:uid="{00000000-0005-0000-0000-0000C2D70000}"/>
    <cellStyle name="Percent 3 7 2 2 7" xfId="42065" xr:uid="{00000000-0005-0000-0000-0000C3D70000}"/>
    <cellStyle name="Percent 3 7 2 3" xfId="5344" xr:uid="{00000000-0005-0000-0000-0000C4D70000}"/>
    <cellStyle name="Percent 3 7 2 3 2" xfId="8433" xr:uid="{00000000-0005-0000-0000-0000C5D70000}"/>
    <cellStyle name="Percent 3 7 2 3 2 2" xfId="14625" xr:uid="{00000000-0005-0000-0000-0000C6D70000}"/>
    <cellStyle name="Percent 3 7 2 3 2 2 2" xfId="33585" xr:uid="{00000000-0005-0000-0000-0000C7D70000}"/>
    <cellStyle name="Percent 3 7 2 3 2 2 3" xfId="52049" xr:uid="{00000000-0005-0000-0000-0000C8D70000}"/>
    <cellStyle name="Percent 3 7 2 3 2 3" xfId="20777" xr:uid="{00000000-0005-0000-0000-0000C9D70000}"/>
    <cellStyle name="Percent 3 7 2 3 2 3 2" xfId="39737" xr:uid="{00000000-0005-0000-0000-0000CAD70000}"/>
    <cellStyle name="Percent 3 7 2 3 2 3 3" xfId="58201" xr:uid="{00000000-0005-0000-0000-0000CBD70000}"/>
    <cellStyle name="Percent 3 7 2 3 2 4" xfId="27432" xr:uid="{00000000-0005-0000-0000-0000CCD70000}"/>
    <cellStyle name="Percent 3 7 2 3 2 5" xfId="45896" xr:uid="{00000000-0005-0000-0000-0000CDD70000}"/>
    <cellStyle name="Percent 3 7 2 3 3" xfId="11559" xr:uid="{00000000-0005-0000-0000-0000CED70000}"/>
    <cellStyle name="Percent 3 7 2 3 3 2" xfId="30519" xr:uid="{00000000-0005-0000-0000-0000CFD70000}"/>
    <cellStyle name="Percent 3 7 2 3 3 3" xfId="48983" xr:uid="{00000000-0005-0000-0000-0000D0D70000}"/>
    <cellStyle name="Percent 3 7 2 3 4" xfId="17711" xr:uid="{00000000-0005-0000-0000-0000D1D70000}"/>
    <cellStyle name="Percent 3 7 2 3 4 2" xfId="36671" xr:uid="{00000000-0005-0000-0000-0000D2D70000}"/>
    <cellStyle name="Percent 3 7 2 3 4 3" xfId="55135" xr:uid="{00000000-0005-0000-0000-0000D3D70000}"/>
    <cellStyle name="Percent 3 7 2 3 5" xfId="24366" xr:uid="{00000000-0005-0000-0000-0000D4D70000}"/>
    <cellStyle name="Percent 3 7 2 3 6" xfId="42830" xr:uid="{00000000-0005-0000-0000-0000D5D70000}"/>
    <cellStyle name="Percent 3 7 2 4" xfId="6898" xr:uid="{00000000-0005-0000-0000-0000D6D70000}"/>
    <cellStyle name="Percent 3 7 2 4 2" xfId="13091" xr:uid="{00000000-0005-0000-0000-0000D7D70000}"/>
    <cellStyle name="Percent 3 7 2 4 2 2" xfId="32051" xr:uid="{00000000-0005-0000-0000-0000D8D70000}"/>
    <cellStyle name="Percent 3 7 2 4 2 3" xfId="50515" xr:uid="{00000000-0005-0000-0000-0000D9D70000}"/>
    <cellStyle name="Percent 3 7 2 4 3" xfId="19243" xr:uid="{00000000-0005-0000-0000-0000DAD70000}"/>
    <cellStyle name="Percent 3 7 2 4 3 2" xfId="38203" xr:uid="{00000000-0005-0000-0000-0000DBD70000}"/>
    <cellStyle name="Percent 3 7 2 4 3 3" xfId="56667" xr:uid="{00000000-0005-0000-0000-0000DCD70000}"/>
    <cellStyle name="Percent 3 7 2 4 4" xfId="25898" xr:uid="{00000000-0005-0000-0000-0000DDD70000}"/>
    <cellStyle name="Percent 3 7 2 4 5" xfId="44362" xr:uid="{00000000-0005-0000-0000-0000DED70000}"/>
    <cellStyle name="Percent 3 7 2 5" xfId="10025" xr:uid="{00000000-0005-0000-0000-0000DFD70000}"/>
    <cellStyle name="Percent 3 7 2 5 2" xfId="28985" xr:uid="{00000000-0005-0000-0000-0000E0D70000}"/>
    <cellStyle name="Percent 3 7 2 5 3" xfId="47449" xr:uid="{00000000-0005-0000-0000-0000E1D70000}"/>
    <cellStyle name="Percent 3 7 2 6" xfId="16177" xr:uid="{00000000-0005-0000-0000-0000E2D70000}"/>
    <cellStyle name="Percent 3 7 2 6 2" xfId="35137" xr:uid="{00000000-0005-0000-0000-0000E3D70000}"/>
    <cellStyle name="Percent 3 7 2 6 3" xfId="53601" xr:uid="{00000000-0005-0000-0000-0000E4D70000}"/>
    <cellStyle name="Percent 3 7 2 7" xfId="22832" xr:uid="{00000000-0005-0000-0000-0000E5D70000}"/>
    <cellStyle name="Percent 3 7 2 8" xfId="41296" xr:uid="{00000000-0005-0000-0000-0000E6D70000}"/>
    <cellStyle name="Percent 3 7 3" xfId="4492" xr:uid="{00000000-0005-0000-0000-0000E7D70000}"/>
    <cellStyle name="Percent 3 7 3 2" xfId="6115" xr:uid="{00000000-0005-0000-0000-0000E8D70000}"/>
    <cellStyle name="Percent 3 7 3 2 2" xfId="9201" xr:uid="{00000000-0005-0000-0000-0000E9D70000}"/>
    <cellStyle name="Percent 3 7 3 2 2 2" xfId="15393" xr:uid="{00000000-0005-0000-0000-0000EAD70000}"/>
    <cellStyle name="Percent 3 7 3 2 2 2 2" xfId="34353" xr:uid="{00000000-0005-0000-0000-0000EBD70000}"/>
    <cellStyle name="Percent 3 7 3 2 2 2 3" xfId="52817" xr:uid="{00000000-0005-0000-0000-0000ECD70000}"/>
    <cellStyle name="Percent 3 7 3 2 2 3" xfId="21545" xr:uid="{00000000-0005-0000-0000-0000EDD70000}"/>
    <cellStyle name="Percent 3 7 3 2 2 3 2" xfId="40505" xr:uid="{00000000-0005-0000-0000-0000EED70000}"/>
    <cellStyle name="Percent 3 7 3 2 2 3 3" xfId="58969" xr:uid="{00000000-0005-0000-0000-0000EFD70000}"/>
    <cellStyle name="Percent 3 7 3 2 2 4" xfId="28200" xr:uid="{00000000-0005-0000-0000-0000F0D70000}"/>
    <cellStyle name="Percent 3 7 3 2 2 5" xfId="46664" xr:uid="{00000000-0005-0000-0000-0000F1D70000}"/>
    <cellStyle name="Percent 3 7 3 2 3" xfId="12327" xr:uid="{00000000-0005-0000-0000-0000F2D70000}"/>
    <cellStyle name="Percent 3 7 3 2 3 2" xfId="31287" xr:uid="{00000000-0005-0000-0000-0000F3D70000}"/>
    <cellStyle name="Percent 3 7 3 2 3 3" xfId="49751" xr:uid="{00000000-0005-0000-0000-0000F4D70000}"/>
    <cellStyle name="Percent 3 7 3 2 4" xfId="18479" xr:uid="{00000000-0005-0000-0000-0000F5D70000}"/>
    <cellStyle name="Percent 3 7 3 2 4 2" xfId="37439" xr:uid="{00000000-0005-0000-0000-0000F6D70000}"/>
    <cellStyle name="Percent 3 7 3 2 4 3" xfId="55903" xr:uid="{00000000-0005-0000-0000-0000F7D70000}"/>
    <cellStyle name="Percent 3 7 3 2 5" xfId="25134" xr:uid="{00000000-0005-0000-0000-0000F8D70000}"/>
    <cellStyle name="Percent 3 7 3 2 6" xfId="43598" xr:uid="{00000000-0005-0000-0000-0000F9D70000}"/>
    <cellStyle name="Percent 3 7 3 3" xfId="7666" xr:uid="{00000000-0005-0000-0000-0000FAD70000}"/>
    <cellStyle name="Percent 3 7 3 3 2" xfId="13859" xr:uid="{00000000-0005-0000-0000-0000FBD70000}"/>
    <cellStyle name="Percent 3 7 3 3 2 2" xfId="32819" xr:uid="{00000000-0005-0000-0000-0000FCD70000}"/>
    <cellStyle name="Percent 3 7 3 3 2 3" xfId="51283" xr:uid="{00000000-0005-0000-0000-0000FDD70000}"/>
    <cellStyle name="Percent 3 7 3 3 3" xfId="20011" xr:uid="{00000000-0005-0000-0000-0000FED70000}"/>
    <cellStyle name="Percent 3 7 3 3 3 2" xfId="38971" xr:uid="{00000000-0005-0000-0000-0000FFD70000}"/>
    <cellStyle name="Percent 3 7 3 3 3 3" xfId="57435" xr:uid="{00000000-0005-0000-0000-000000D80000}"/>
    <cellStyle name="Percent 3 7 3 3 4" xfId="26666" xr:uid="{00000000-0005-0000-0000-000001D80000}"/>
    <cellStyle name="Percent 3 7 3 3 5" xfId="45130" xr:uid="{00000000-0005-0000-0000-000002D80000}"/>
    <cellStyle name="Percent 3 7 3 4" xfId="10793" xr:uid="{00000000-0005-0000-0000-000003D80000}"/>
    <cellStyle name="Percent 3 7 3 4 2" xfId="29753" xr:uid="{00000000-0005-0000-0000-000004D80000}"/>
    <cellStyle name="Percent 3 7 3 4 3" xfId="48217" xr:uid="{00000000-0005-0000-0000-000005D80000}"/>
    <cellStyle name="Percent 3 7 3 5" xfId="16945" xr:uid="{00000000-0005-0000-0000-000006D80000}"/>
    <cellStyle name="Percent 3 7 3 5 2" xfId="35905" xr:uid="{00000000-0005-0000-0000-000007D80000}"/>
    <cellStyle name="Percent 3 7 3 5 3" xfId="54369" xr:uid="{00000000-0005-0000-0000-000008D80000}"/>
    <cellStyle name="Percent 3 7 3 6" xfId="23600" xr:uid="{00000000-0005-0000-0000-000009D80000}"/>
    <cellStyle name="Percent 3 7 3 7" xfId="42064" xr:uid="{00000000-0005-0000-0000-00000AD80000}"/>
    <cellStyle name="Percent 3 7 4" xfId="5343" xr:uid="{00000000-0005-0000-0000-00000BD80000}"/>
    <cellStyle name="Percent 3 7 4 2" xfId="8432" xr:uid="{00000000-0005-0000-0000-00000CD80000}"/>
    <cellStyle name="Percent 3 7 4 2 2" xfId="14624" xr:uid="{00000000-0005-0000-0000-00000DD80000}"/>
    <cellStyle name="Percent 3 7 4 2 2 2" xfId="33584" xr:uid="{00000000-0005-0000-0000-00000ED80000}"/>
    <cellStyle name="Percent 3 7 4 2 2 3" xfId="52048" xr:uid="{00000000-0005-0000-0000-00000FD80000}"/>
    <cellStyle name="Percent 3 7 4 2 3" xfId="20776" xr:uid="{00000000-0005-0000-0000-000010D80000}"/>
    <cellStyle name="Percent 3 7 4 2 3 2" xfId="39736" xr:uid="{00000000-0005-0000-0000-000011D80000}"/>
    <cellStyle name="Percent 3 7 4 2 3 3" xfId="58200" xr:uid="{00000000-0005-0000-0000-000012D80000}"/>
    <cellStyle name="Percent 3 7 4 2 4" xfId="27431" xr:uid="{00000000-0005-0000-0000-000013D80000}"/>
    <cellStyle name="Percent 3 7 4 2 5" xfId="45895" xr:uid="{00000000-0005-0000-0000-000014D80000}"/>
    <cellStyle name="Percent 3 7 4 3" xfId="11558" xr:uid="{00000000-0005-0000-0000-000015D80000}"/>
    <cellStyle name="Percent 3 7 4 3 2" xfId="30518" xr:uid="{00000000-0005-0000-0000-000016D80000}"/>
    <cellStyle name="Percent 3 7 4 3 3" xfId="48982" xr:uid="{00000000-0005-0000-0000-000017D80000}"/>
    <cellStyle name="Percent 3 7 4 4" xfId="17710" xr:uid="{00000000-0005-0000-0000-000018D80000}"/>
    <cellStyle name="Percent 3 7 4 4 2" xfId="36670" xr:uid="{00000000-0005-0000-0000-000019D80000}"/>
    <cellStyle name="Percent 3 7 4 4 3" xfId="55134" xr:uid="{00000000-0005-0000-0000-00001AD80000}"/>
    <cellStyle name="Percent 3 7 4 5" xfId="24365" xr:uid="{00000000-0005-0000-0000-00001BD80000}"/>
    <cellStyle name="Percent 3 7 4 6" xfId="42829" xr:uid="{00000000-0005-0000-0000-00001CD80000}"/>
    <cellStyle name="Percent 3 7 5" xfId="6897" xr:uid="{00000000-0005-0000-0000-00001DD80000}"/>
    <cellStyle name="Percent 3 7 5 2" xfId="13090" xr:uid="{00000000-0005-0000-0000-00001ED80000}"/>
    <cellStyle name="Percent 3 7 5 2 2" xfId="32050" xr:uid="{00000000-0005-0000-0000-00001FD80000}"/>
    <cellStyle name="Percent 3 7 5 2 3" xfId="50514" xr:uid="{00000000-0005-0000-0000-000020D80000}"/>
    <cellStyle name="Percent 3 7 5 3" xfId="19242" xr:uid="{00000000-0005-0000-0000-000021D80000}"/>
    <cellStyle name="Percent 3 7 5 3 2" xfId="38202" xr:uid="{00000000-0005-0000-0000-000022D80000}"/>
    <cellStyle name="Percent 3 7 5 3 3" xfId="56666" xr:uid="{00000000-0005-0000-0000-000023D80000}"/>
    <cellStyle name="Percent 3 7 5 4" xfId="25897" xr:uid="{00000000-0005-0000-0000-000024D80000}"/>
    <cellStyle name="Percent 3 7 5 5" xfId="44361" xr:uid="{00000000-0005-0000-0000-000025D80000}"/>
    <cellStyle name="Percent 3 7 6" xfId="10024" xr:uid="{00000000-0005-0000-0000-000026D80000}"/>
    <cellStyle name="Percent 3 7 6 2" xfId="28984" xr:uid="{00000000-0005-0000-0000-000027D80000}"/>
    <cellStyle name="Percent 3 7 6 3" xfId="47448" xr:uid="{00000000-0005-0000-0000-000028D80000}"/>
    <cellStyle name="Percent 3 7 7" xfId="16176" xr:uid="{00000000-0005-0000-0000-000029D80000}"/>
    <cellStyle name="Percent 3 7 7 2" xfId="35136" xr:uid="{00000000-0005-0000-0000-00002AD80000}"/>
    <cellStyle name="Percent 3 7 7 3" xfId="53600" xr:uid="{00000000-0005-0000-0000-00002BD80000}"/>
    <cellStyle name="Percent 3 7 8" xfId="22831" xr:uid="{00000000-0005-0000-0000-00002CD80000}"/>
    <cellStyle name="Percent 3 7 9" xfId="41295" xr:uid="{00000000-0005-0000-0000-00002DD80000}"/>
    <cellStyle name="Percent 3 8" xfId="3498" xr:uid="{00000000-0005-0000-0000-00002ED80000}"/>
    <cellStyle name="Percent 3 8 2" xfId="4494" xr:uid="{00000000-0005-0000-0000-00002FD80000}"/>
    <cellStyle name="Percent 3 8 2 2" xfId="6117" xr:uid="{00000000-0005-0000-0000-000030D80000}"/>
    <cellStyle name="Percent 3 8 2 2 2" xfId="9203" xr:uid="{00000000-0005-0000-0000-000031D80000}"/>
    <cellStyle name="Percent 3 8 2 2 2 2" xfId="15395" xr:uid="{00000000-0005-0000-0000-000032D80000}"/>
    <cellStyle name="Percent 3 8 2 2 2 2 2" xfId="34355" xr:uid="{00000000-0005-0000-0000-000033D80000}"/>
    <cellStyle name="Percent 3 8 2 2 2 2 3" xfId="52819" xr:uid="{00000000-0005-0000-0000-000034D80000}"/>
    <cellStyle name="Percent 3 8 2 2 2 3" xfId="21547" xr:uid="{00000000-0005-0000-0000-000035D80000}"/>
    <cellStyle name="Percent 3 8 2 2 2 3 2" xfId="40507" xr:uid="{00000000-0005-0000-0000-000036D80000}"/>
    <cellStyle name="Percent 3 8 2 2 2 3 3" xfId="58971" xr:uid="{00000000-0005-0000-0000-000037D80000}"/>
    <cellStyle name="Percent 3 8 2 2 2 4" xfId="28202" xr:uid="{00000000-0005-0000-0000-000038D80000}"/>
    <cellStyle name="Percent 3 8 2 2 2 5" xfId="46666" xr:uid="{00000000-0005-0000-0000-000039D80000}"/>
    <cellStyle name="Percent 3 8 2 2 3" xfId="12329" xr:uid="{00000000-0005-0000-0000-00003AD80000}"/>
    <cellStyle name="Percent 3 8 2 2 3 2" xfId="31289" xr:uid="{00000000-0005-0000-0000-00003BD80000}"/>
    <cellStyle name="Percent 3 8 2 2 3 3" xfId="49753" xr:uid="{00000000-0005-0000-0000-00003CD80000}"/>
    <cellStyle name="Percent 3 8 2 2 4" xfId="18481" xr:uid="{00000000-0005-0000-0000-00003DD80000}"/>
    <cellStyle name="Percent 3 8 2 2 4 2" xfId="37441" xr:uid="{00000000-0005-0000-0000-00003ED80000}"/>
    <cellStyle name="Percent 3 8 2 2 4 3" xfId="55905" xr:uid="{00000000-0005-0000-0000-00003FD80000}"/>
    <cellStyle name="Percent 3 8 2 2 5" xfId="25136" xr:uid="{00000000-0005-0000-0000-000040D80000}"/>
    <cellStyle name="Percent 3 8 2 2 6" xfId="43600" xr:uid="{00000000-0005-0000-0000-000041D80000}"/>
    <cellStyle name="Percent 3 8 2 3" xfId="7668" xr:uid="{00000000-0005-0000-0000-000042D80000}"/>
    <cellStyle name="Percent 3 8 2 3 2" xfId="13861" xr:uid="{00000000-0005-0000-0000-000043D80000}"/>
    <cellStyle name="Percent 3 8 2 3 2 2" xfId="32821" xr:uid="{00000000-0005-0000-0000-000044D80000}"/>
    <cellStyle name="Percent 3 8 2 3 2 3" xfId="51285" xr:uid="{00000000-0005-0000-0000-000045D80000}"/>
    <cellStyle name="Percent 3 8 2 3 3" xfId="20013" xr:uid="{00000000-0005-0000-0000-000046D80000}"/>
    <cellStyle name="Percent 3 8 2 3 3 2" xfId="38973" xr:uid="{00000000-0005-0000-0000-000047D80000}"/>
    <cellStyle name="Percent 3 8 2 3 3 3" xfId="57437" xr:uid="{00000000-0005-0000-0000-000048D80000}"/>
    <cellStyle name="Percent 3 8 2 3 4" xfId="26668" xr:uid="{00000000-0005-0000-0000-000049D80000}"/>
    <cellStyle name="Percent 3 8 2 3 5" xfId="45132" xr:uid="{00000000-0005-0000-0000-00004AD80000}"/>
    <cellStyle name="Percent 3 8 2 4" xfId="10795" xr:uid="{00000000-0005-0000-0000-00004BD80000}"/>
    <cellStyle name="Percent 3 8 2 4 2" xfId="29755" xr:uid="{00000000-0005-0000-0000-00004CD80000}"/>
    <cellStyle name="Percent 3 8 2 4 3" xfId="48219" xr:uid="{00000000-0005-0000-0000-00004DD80000}"/>
    <cellStyle name="Percent 3 8 2 5" xfId="16947" xr:uid="{00000000-0005-0000-0000-00004ED80000}"/>
    <cellStyle name="Percent 3 8 2 5 2" xfId="35907" xr:uid="{00000000-0005-0000-0000-00004FD80000}"/>
    <cellStyle name="Percent 3 8 2 5 3" xfId="54371" xr:uid="{00000000-0005-0000-0000-000050D80000}"/>
    <cellStyle name="Percent 3 8 2 6" xfId="23602" xr:uid="{00000000-0005-0000-0000-000051D80000}"/>
    <cellStyle name="Percent 3 8 2 7" xfId="42066" xr:uid="{00000000-0005-0000-0000-000052D80000}"/>
    <cellStyle name="Percent 3 8 3" xfId="5345" xr:uid="{00000000-0005-0000-0000-000053D80000}"/>
    <cellStyle name="Percent 3 8 3 2" xfId="8434" xr:uid="{00000000-0005-0000-0000-000054D80000}"/>
    <cellStyle name="Percent 3 8 3 2 2" xfId="14626" xr:uid="{00000000-0005-0000-0000-000055D80000}"/>
    <cellStyle name="Percent 3 8 3 2 2 2" xfId="33586" xr:uid="{00000000-0005-0000-0000-000056D80000}"/>
    <cellStyle name="Percent 3 8 3 2 2 3" xfId="52050" xr:uid="{00000000-0005-0000-0000-000057D80000}"/>
    <cellStyle name="Percent 3 8 3 2 3" xfId="20778" xr:uid="{00000000-0005-0000-0000-000058D80000}"/>
    <cellStyle name="Percent 3 8 3 2 3 2" xfId="39738" xr:uid="{00000000-0005-0000-0000-000059D80000}"/>
    <cellStyle name="Percent 3 8 3 2 3 3" xfId="58202" xr:uid="{00000000-0005-0000-0000-00005AD80000}"/>
    <cellStyle name="Percent 3 8 3 2 4" xfId="27433" xr:uid="{00000000-0005-0000-0000-00005BD80000}"/>
    <cellStyle name="Percent 3 8 3 2 5" xfId="45897" xr:uid="{00000000-0005-0000-0000-00005CD80000}"/>
    <cellStyle name="Percent 3 8 3 3" xfId="11560" xr:uid="{00000000-0005-0000-0000-00005DD80000}"/>
    <cellStyle name="Percent 3 8 3 3 2" xfId="30520" xr:uid="{00000000-0005-0000-0000-00005ED80000}"/>
    <cellStyle name="Percent 3 8 3 3 3" xfId="48984" xr:uid="{00000000-0005-0000-0000-00005FD80000}"/>
    <cellStyle name="Percent 3 8 3 4" xfId="17712" xr:uid="{00000000-0005-0000-0000-000060D80000}"/>
    <cellStyle name="Percent 3 8 3 4 2" xfId="36672" xr:uid="{00000000-0005-0000-0000-000061D80000}"/>
    <cellStyle name="Percent 3 8 3 4 3" xfId="55136" xr:uid="{00000000-0005-0000-0000-000062D80000}"/>
    <cellStyle name="Percent 3 8 3 5" xfId="24367" xr:uid="{00000000-0005-0000-0000-000063D80000}"/>
    <cellStyle name="Percent 3 8 3 6" xfId="42831" xr:uid="{00000000-0005-0000-0000-000064D80000}"/>
    <cellStyle name="Percent 3 8 4" xfId="6899" xr:uid="{00000000-0005-0000-0000-000065D80000}"/>
    <cellStyle name="Percent 3 8 4 2" xfId="13092" xr:uid="{00000000-0005-0000-0000-000066D80000}"/>
    <cellStyle name="Percent 3 8 4 2 2" xfId="32052" xr:uid="{00000000-0005-0000-0000-000067D80000}"/>
    <cellStyle name="Percent 3 8 4 2 3" xfId="50516" xr:uid="{00000000-0005-0000-0000-000068D80000}"/>
    <cellStyle name="Percent 3 8 4 3" xfId="19244" xr:uid="{00000000-0005-0000-0000-000069D80000}"/>
    <cellStyle name="Percent 3 8 4 3 2" xfId="38204" xr:uid="{00000000-0005-0000-0000-00006AD80000}"/>
    <cellStyle name="Percent 3 8 4 3 3" xfId="56668" xr:uid="{00000000-0005-0000-0000-00006BD80000}"/>
    <cellStyle name="Percent 3 8 4 4" xfId="25899" xr:uid="{00000000-0005-0000-0000-00006CD80000}"/>
    <cellStyle name="Percent 3 8 4 5" xfId="44363" xr:uid="{00000000-0005-0000-0000-00006DD80000}"/>
    <cellStyle name="Percent 3 8 5" xfId="10026" xr:uid="{00000000-0005-0000-0000-00006ED80000}"/>
    <cellStyle name="Percent 3 8 5 2" xfId="28986" xr:uid="{00000000-0005-0000-0000-00006FD80000}"/>
    <cellStyle name="Percent 3 8 5 3" xfId="47450" xr:uid="{00000000-0005-0000-0000-000070D80000}"/>
    <cellStyle name="Percent 3 8 6" xfId="16178" xr:uid="{00000000-0005-0000-0000-000071D80000}"/>
    <cellStyle name="Percent 3 8 6 2" xfId="35138" xr:uid="{00000000-0005-0000-0000-000072D80000}"/>
    <cellStyle name="Percent 3 8 6 3" xfId="53602" xr:uid="{00000000-0005-0000-0000-000073D80000}"/>
    <cellStyle name="Percent 3 8 7" xfId="22833" xr:uid="{00000000-0005-0000-0000-000074D80000}"/>
    <cellStyle name="Percent 3 8 8" xfId="41297" xr:uid="{00000000-0005-0000-0000-000075D80000}"/>
    <cellStyle name="Percent 3 9" xfId="3499" xr:uid="{00000000-0005-0000-0000-000076D80000}"/>
    <cellStyle name="Percent 3 9 2" xfId="4495" xr:uid="{00000000-0005-0000-0000-000077D80000}"/>
    <cellStyle name="Percent 3 9 2 2" xfId="6118" xr:uid="{00000000-0005-0000-0000-000078D80000}"/>
    <cellStyle name="Percent 3 9 2 2 2" xfId="9204" xr:uid="{00000000-0005-0000-0000-000079D80000}"/>
    <cellStyle name="Percent 3 9 2 2 2 2" xfId="15396" xr:uid="{00000000-0005-0000-0000-00007AD80000}"/>
    <cellStyle name="Percent 3 9 2 2 2 2 2" xfId="34356" xr:uid="{00000000-0005-0000-0000-00007BD80000}"/>
    <cellStyle name="Percent 3 9 2 2 2 2 3" xfId="52820" xr:uid="{00000000-0005-0000-0000-00007CD80000}"/>
    <cellStyle name="Percent 3 9 2 2 2 3" xfId="21548" xr:uid="{00000000-0005-0000-0000-00007DD80000}"/>
    <cellStyle name="Percent 3 9 2 2 2 3 2" xfId="40508" xr:uid="{00000000-0005-0000-0000-00007ED80000}"/>
    <cellStyle name="Percent 3 9 2 2 2 3 3" xfId="58972" xr:uid="{00000000-0005-0000-0000-00007FD80000}"/>
    <cellStyle name="Percent 3 9 2 2 2 4" xfId="28203" xr:uid="{00000000-0005-0000-0000-000080D80000}"/>
    <cellStyle name="Percent 3 9 2 2 2 5" xfId="46667" xr:uid="{00000000-0005-0000-0000-000081D80000}"/>
    <cellStyle name="Percent 3 9 2 2 3" xfId="12330" xr:uid="{00000000-0005-0000-0000-000082D80000}"/>
    <cellStyle name="Percent 3 9 2 2 3 2" xfId="31290" xr:uid="{00000000-0005-0000-0000-000083D80000}"/>
    <cellStyle name="Percent 3 9 2 2 3 3" xfId="49754" xr:uid="{00000000-0005-0000-0000-000084D80000}"/>
    <cellStyle name="Percent 3 9 2 2 4" xfId="18482" xr:uid="{00000000-0005-0000-0000-000085D80000}"/>
    <cellStyle name="Percent 3 9 2 2 4 2" xfId="37442" xr:uid="{00000000-0005-0000-0000-000086D80000}"/>
    <cellStyle name="Percent 3 9 2 2 4 3" xfId="55906" xr:uid="{00000000-0005-0000-0000-000087D80000}"/>
    <cellStyle name="Percent 3 9 2 2 5" xfId="25137" xr:uid="{00000000-0005-0000-0000-000088D80000}"/>
    <cellStyle name="Percent 3 9 2 2 6" xfId="43601" xr:uid="{00000000-0005-0000-0000-000089D80000}"/>
    <cellStyle name="Percent 3 9 2 3" xfId="7669" xr:uid="{00000000-0005-0000-0000-00008AD80000}"/>
    <cellStyle name="Percent 3 9 2 3 2" xfId="13862" xr:uid="{00000000-0005-0000-0000-00008BD80000}"/>
    <cellStyle name="Percent 3 9 2 3 2 2" xfId="32822" xr:uid="{00000000-0005-0000-0000-00008CD80000}"/>
    <cellStyle name="Percent 3 9 2 3 2 3" xfId="51286" xr:uid="{00000000-0005-0000-0000-00008DD80000}"/>
    <cellStyle name="Percent 3 9 2 3 3" xfId="20014" xr:uid="{00000000-0005-0000-0000-00008ED80000}"/>
    <cellStyle name="Percent 3 9 2 3 3 2" xfId="38974" xr:uid="{00000000-0005-0000-0000-00008FD80000}"/>
    <cellStyle name="Percent 3 9 2 3 3 3" xfId="57438" xr:uid="{00000000-0005-0000-0000-000090D80000}"/>
    <cellStyle name="Percent 3 9 2 3 4" xfId="26669" xr:uid="{00000000-0005-0000-0000-000091D80000}"/>
    <cellStyle name="Percent 3 9 2 3 5" xfId="45133" xr:uid="{00000000-0005-0000-0000-000092D80000}"/>
    <cellStyle name="Percent 3 9 2 4" xfId="10796" xr:uid="{00000000-0005-0000-0000-000093D80000}"/>
    <cellStyle name="Percent 3 9 2 4 2" xfId="29756" xr:uid="{00000000-0005-0000-0000-000094D80000}"/>
    <cellStyle name="Percent 3 9 2 4 3" xfId="48220" xr:uid="{00000000-0005-0000-0000-000095D80000}"/>
    <cellStyle name="Percent 3 9 2 5" xfId="16948" xr:uid="{00000000-0005-0000-0000-000096D80000}"/>
    <cellStyle name="Percent 3 9 2 5 2" xfId="35908" xr:uid="{00000000-0005-0000-0000-000097D80000}"/>
    <cellStyle name="Percent 3 9 2 5 3" xfId="54372" xr:uid="{00000000-0005-0000-0000-000098D80000}"/>
    <cellStyle name="Percent 3 9 2 6" xfId="23603" xr:uid="{00000000-0005-0000-0000-000099D80000}"/>
    <cellStyle name="Percent 3 9 2 7" xfId="42067" xr:uid="{00000000-0005-0000-0000-00009AD80000}"/>
    <cellStyle name="Percent 3 9 3" xfId="5346" xr:uid="{00000000-0005-0000-0000-00009BD80000}"/>
    <cellStyle name="Percent 3 9 3 2" xfId="8435" xr:uid="{00000000-0005-0000-0000-00009CD80000}"/>
    <cellStyle name="Percent 3 9 3 2 2" xfId="14627" xr:uid="{00000000-0005-0000-0000-00009DD80000}"/>
    <cellStyle name="Percent 3 9 3 2 2 2" xfId="33587" xr:uid="{00000000-0005-0000-0000-00009ED80000}"/>
    <cellStyle name="Percent 3 9 3 2 2 3" xfId="52051" xr:uid="{00000000-0005-0000-0000-00009FD80000}"/>
    <cellStyle name="Percent 3 9 3 2 3" xfId="20779" xr:uid="{00000000-0005-0000-0000-0000A0D80000}"/>
    <cellStyle name="Percent 3 9 3 2 3 2" xfId="39739" xr:uid="{00000000-0005-0000-0000-0000A1D80000}"/>
    <cellStyle name="Percent 3 9 3 2 3 3" xfId="58203" xr:uid="{00000000-0005-0000-0000-0000A2D80000}"/>
    <cellStyle name="Percent 3 9 3 2 4" xfId="27434" xr:uid="{00000000-0005-0000-0000-0000A3D80000}"/>
    <cellStyle name="Percent 3 9 3 2 5" xfId="45898" xr:uid="{00000000-0005-0000-0000-0000A4D80000}"/>
    <cellStyle name="Percent 3 9 3 3" xfId="11561" xr:uid="{00000000-0005-0000-0000-0000A5D80000}"/>
    <cellStyle name="Percent 3 9 3 3 2" xfId="30521" xr:uid="{00000000-0005-0000-0000-0000A6D80000}"/>
    <cellStyle name="Percent 3 9 3 3 3" xfId="48985" xr:uid="{00000000-0005-0000-0000-0000A7D80000}"/>
    <cellStyle name="Percent 3 9 3 4" xfId="17713" xr:uid="{00000000-0005-0000-0000-0000A8D80000}"/>
    <cellStyle name="Percent 3 9 3 4 2" xfId="36673" xr:uid="{00000000-0005-0000-0000-0000A9D80000}"/>
    <cellStyle name="Percent 3 9 3 4 3" xfId="55137" xr:uid="{00000000-0005-0000-0000-0000AAD80000}"/>
    <cellStyle name="Percent 3 9 3 5" xfId="24368" xr:uid="{00000000-0005-0000-0000-0000ABD80000}"/>
    <cellStyle name="Percent 3 9 3 6" xfId="42832" xr:uid="{00000000-0005-0000-0000-0000ACD80000}"/>
    <cellStyle name="Percent 3 9 4" xfId="6900" xr:uid="{00000000-0005-0000-0000-0000ADD80000}"/>
    <cellStyle name="Percent 3 9 4 2" xfId="13093" xr:uid="{00000000-0005-0000-0000-0000AED80000}"/>
    <cellStyle name="Percent 3 9 4 2 2" xfId="32053" xr:uid="{00000000-0005-0000-0000-0000AFD80000}"/>
    <cellStyle name="Percent 3 9 4 2 3" xfId="50517" xr:uid="{00000000-0005-0000-0000-0000B0D80000}"/>
    <cellStyle name="Percent 3 9 4 3" xfId="19245" xr:uid="{00000000-0005-0000-0000-0000B1D80000}"/>
    <cellStyle name="Percent 3 9 4 3 2" xfId="38205" xr:uid="{00000000-0005-0000-0000-0000B2D80000}"/>
    <cellStyle name="Percent 3 9 4 3 3" xfId="56669" xr:uid="{00000000-0005-0000-0000-0000B3D80000}"/>
    <cellStyle name="Percent 3 9 4 4" xfId="25900" xr:uid="{00000000-0005-0000-0000-0000B4D80000}"/>
    <cellStyle name="Percent 3 9 4 5" xfId="44364" xr:uid="{00000000-0005-0000-0000-0000B5D80000}"/>
    <cellStyle name="Percent 3 9 5" xfId="10027" xr:uid="{00000000-0005-0000-0000-0000B6D80000}"/>
    <cellStyle name="Percent 3 9 5 2" xfId="28987" xr:uid="{00000000-0005-0000-0000-0000B7D80000}"/>
    <cellStyle name="Percent 3 9 5 3" xfId="47451" xr:uid="{00000000-0005-0000-0000-0000B8D80000}"/>
    <cellStyle name="Percent 3 9 6" xfId="16179" xr:uid="{00000000-0005-0000-0000-0000B9D80000}"/>
    <cellStyle name="Percent 3 9 6 2" xfId="35139" xr:uid="{00000000-0005-0000-0000-0000BAD80000}"/>
    <cellStyle name="Percent 3 9 6 3" xfId="53603" xr:uid="{00000000-0005-0000-0000-0000BBD80000}"/>
    <cellStyle name="Percent 3 9 7" xfId="22834" xr:uid="{00000000-0005-0000-0000-0000BCD80000}"/>
    <cellStyle name="Percent 3 9 8" xfId="41298" xr:uid="{00000000-0005-0000-0000-0000BDD80000}"/>
    <cellStyle name="Percent 30" xfId="3500" xr:uid="{00000000-0005-0000-0000-0000BED80000}"/>
    <cellStyle name="Percent 30 2" xfId="3501" xr:uid="{00000000-0005-0000-0000-0000BFD80000}"/>
    <cellStyle name="Percent 30 2 2" xfId="3502" xr:uid="{00000000-0005-0000-0000-0000C0D80000}"/>
    <cellStyle name="Percent 30 2 2 2" xfId="4497" xr:uid="{00000000-0005-0000-0000-0000C1D80000}"/>
    <cellStyle name="Percent 30 2 2 2 2" xfId="6120" xr:uid="{00000000-0005-0000-0000-0000C2D80000}"/>
    <cellStyle name="Percent 30 2 2 2 2 2" xfId="9206" xr:uid="{00000000-0005-0000-0000-0000C3D80000}"/>
    <cellStyle name="Percent 30 2 2 2 2 2 2" xfId="15398" xr:uid="{00000000-0005-0000-0000-0000C4D80000}"/>
    <cellStyle name="Percent 30 2 2 2 2 2 2 2" xfId="34358" xr:uid="{00000000-0005-0000-0000-0000C5D80000}"/>
    <cellStyle name="Percent 30 2 2 2 2 2 2 3" xfId="52822" xr:uid="{00000000-0005-0000-0000-0000C6D80000}"/>
    <cellStyle name="Percent 30 2 2 2 2 2 3" xfId="21550" xr:uid="{00000000-0005-0000-0000-0000C7D80000}"/>
    <cellStyle name="Percent 30 2 2 2 2 2 3 2" xfId="40510" xr:uid="{00000000-0005-0000-0000-0000C8D80000}"/>
    <cellStyle name="Percent 30 2 2 2 2 2 3 3" xfId="58974" xr:uid="{00000000-0005-0000-0000-0000C9D80000}"/>
    <cellStyle name="Percent 30 2 2 2 2 2 4" xfId="28205" xr:uid="{00000000-0005-0000-0000-0000CAD80000}"/>
    <cellStyle name="Percent 30 2 2 2 2 2 5" xfId="46669" xr:uid="{00000000-0005-0000-0000-0000CBD80000}"/>
    <cellStyle name="Percent 30 2 2 2 2 3" xfId="12332" xr:uid="{00000000-0005-0000-0000-0000CCD80000}"/>
    <cellStyle name="Percent 30 2 2 2 2 3 2" xfId="31292" xr:uid="{00000000-0005-0000-0000-0000CDD80000}"/>
    <cellStyle name="Percent 30 2 2 2 2 3 3" xfId="49756" xr:uid="{00000000-0005-0000-0000-0000CED80000}"/>
    <cellStyle name="Percent 30 2 2 2 2 4" xfId="18484" xr:uid="{00000000-0005-0000-0000-0000CFD80000}"/>
    <cellStyle name="Percent 30 2 2 2 2 4 2" xfId="37444" xr:uid="{00000000-0005-0000-0000-0000D0D80000}"/>
    <cellStyle name="Percent 30 2 2 2 2 4 3" xfId="55908" xr:uid="{00000000-0005-0000-0000-0000D1D80000}"/>
    <cellStyle name="Percent 30 2 2 2 2 5" xfId="25139" xr:uid="{00000000-0005-0000-0000-0000D2D80000}"/>
    <cellStyle name="Percent 30 2 2 2 2 6" xfId="43603" xr:uid="{00000000-0005-0000-0000-0000D3D80000}"/>
    <cellStyle name="Percent 30 2 2 2 3" xfId="7671" xr:uid="{00000000-0005-0000-0000-0000D4D80000}"/>
    <cellStyle name="Percent 30 2 2 2 3 2" xfId="13864" xr:uid="{00000000-0005-0000-0000-0000D5D80000}"/>
    <cellStyle name="Percent 30 2 2 2 3 2 2" xfId="32824" xr:uid="{00000000-0005-0000-0000-0000D6D80000}"/>
    <cellStyle name="Percent 30 2 2 2 3 2 3" xfId="51288" xr:uid="{00000000-0005-0000-0000-0000D7D80000}"/>
    <cellStyle name="Percent 30 2 2 2 3 3" xfId="20016" xr:uid="{00000000-0005-0000-0000-0000D8D80000}"/>
    <cellStyle name="Percent 30 2 2 2 3 3 2" xfId="38976" xr:uid="{00000000-0005-0000-0000-0000D9D80000}"/>
    <cellStyle name="Percent 30 2 2 2 3 3 3" xfId="57440" xr:uid="{00000000-0005-0000-0000-0000DAD80000}"/>
    <cellStyle name="Percent 30 2 2 2 3 4" xfId="26671" xr:uid="{00000000-0005-0000-0000-0000DBD80000}"/>
    <cellStyle name="Percent 30 2 2 2 3 5" xfId="45135" xr:uid="{00000000-0005-0000-0000-0000DCD80000}"/>
    <cellStyle name="Percent 30 2 2 2 4" xfId="10798" xr:uid="{00000000-0005-0000-0000-0000DDD80000}"/>
    <cellStyle name="Percent 30 2 2 2 4 2" xfId="29758" xr:uid="{00000000-0005-0000-0000-0000DED80000}"/>
    <cellStyle name="Percent 30 2 2 2 4 3" xfId="48222" xr:uid="{00000000-0005-0000-0000-0000DFD80000}"/>
    <cellStyle name="Percent 30 2 2 2 5" xfId="16950" xr:uid="{00000000-0005-0000-0000-0000E0D80000}"/>
    <cellStyle name="Percent 30 2 2 2 5 2" xfId="35910" xr:uid="{00000000-0005-0000-0000-0000E1D80000}"/>
    <cellStyle name="Percent 30 2 2 2 5 3" xfId="54374" xr:uid="{00000000-0005-0000-0000-0000E2D80000}"/>
    <cellStyle name="Percent 30 2 2 2 6" xfId="23605" xr:uid="{00000000-0005-0000-0000-0000E3D80000}"/>
    <cellStyle name="Percent 30 2 2 2 7" xfId="42069" xr:uid="{00000000-0005-0000-0000-0000E4D80000}"/>
    <cellStyle name="Percent 30 2 2 3" xfId="5349" xr:uid="{00000000-0005-0000-0000-0000E5D80000}"/>
    <cellStyle name="Percent 30 2 2 3 2" xfId="8437" xr:uid="{00000000-0005-0000-0000-0000E6D80000}"/>
    <cellStyle name="Percent 30 2 2 3 2 2" xfId="14629" xr:uid="{00000000-0005-0000-0000-0000E7D80000}"/>
    <cellStyle name="Percent 30 2 2 3 2 2 2" xfId="33589" xr:uid="{00000000-0005-0000-0000-0000E8D80000}"/>
    <cellStyle name="Percent 30 2 2 3 2 2 3" xfId="52053" xr:uid="{00000000-0005-0000-0000-0000E9D80000}"/>
    <cellStyle name="Percent 30 2 2 3 2 3" xfId="20781" xr:uid="{00000000-0005-0000-0000-0000EAD80000}"/>
    <cellStyle name="Percent 30 2 2 3 2 3 2" xfId="39741" xr:uid="{00000000-0005-0000-0000-0000EBD80000}"/>
    <cellStyle name="Percent 30 2 2 3 2 3 3" xfId="58205" xr:uid="{00000000-0005-0000-0000-0000ECD80000}"/>
    <cellStyle name="Percent 30 2 2 3 2 4" xfId="27436" xr:uid="{00000000-0005-0000-0000-0000EDD80000}"/>
    <cellStyle name="Percent 30 2 2 3 2 5" xfId="45900" xr:uid="{00000000-0005-0000-0000-0000EED80000}"/>
    <cellStyle name="Percent 30 2 2 3 3" xfId="11563" xr:uid="{00000000-0005-0000-0000-0000EFD80000}"/>
    <cellStyle name="Percent 30 2 2 3 3 2" xfId="30523" xr:uid="{00000000-0005-0000-0000-0000F0D80000}"/>
    <cellStyle name="Percent 30 2 2 3 3 3" xfId="48987" xr:uid="{00000000-0005-0000-0000-0000F1D80000}"/>
    <cellStyle name="Percent 30 2 2 3 4" xfId="17715" xr:uid="{00000000-0005-0000-0000-0000F2D80000}"/>
    <cellStyle name="Percent 30 2 2 3 4 2" xfId="36675" xr:uid="{00000000-0005-0000-0000-0000F3D80000}"/>
    <cellStyle name="Percent 30 2 2 3 4 3" xfId="55139" xr:uid="{00000000-0005-0000-0000-0000F4D80000}"/>
    <cellStyle name="Percent 30 2 2 3 5" xfId="24370" xr:uid="{00000000-0005-0000-0000-0000F5D80000}"/>
    <cellStyle name="Percent 30 2 2 3 6" xfId="42834" xr:uid="{00000000-0005-0000-0000-0000F6D80000}"/>
    <cellStyle name="Percent 30 2 2 4" xfId="6902" xr:uid="{00000000-0005-0000-0000-0000F7D80000}"/>
    <cellStyle name="Percent 30 2 2 4 2" xfId="13095" xr:uid="{00000000-0005-0000-0000-0000F8D80000}"/>
    <cellStyle name="Percent 30 2 2 4 2 2" xfId="32055" xr:uid="{00000000-0005-0000-0000-0000F9D80000}"/>
    <cellStyle name="Percent 30 2 2 4 2 3" xfId="50519" xr:uid="{00000000-0005-0000-0000-0000FAD80000}"/>
    <cellStyle name="Percent 30 2 2 4 3" xfId="19247" xr:uid="{00000000-0005-0000-0000-0000FBD80000}"/>
    <cellStyle name="Percent 30 2 2 4 3 2" xfId="38207" xr:uid="{00000000-0005-0000-0000-0000FCD80000}"/>
    <cellStyle name="Percent 30 2 2 4 3 3" xfId="56671" xr:uid="{00000000-0005-0000-0000-0000FDD80000}"/>
    <cellStyle name="Percent 30 2 2 4 4" xfId="25902" xr:uid="{00000000-0005-0000-0000-0000FED80000}"/>
    <cellStyle name="Percent 30 2 2 4 5" xfId="44366" xr:uid="{00000000-0005-0000-0000-0000FFD80000}"/>
    <cellStyle name="Percent 30 2 2 5" xfId="10029" xr:uid="{00000000-0005-0000-0000-000000D90000}"/>
    <cellStyle name="Percent 30 2 2 5 2" xfId="28989" xr:uid="{00000000-0005-0000-0000-000001D90000}"/>
    <cellStyle name="Percent 30 2 2 5 3" xfId="47453" xr:uid="{00000000-0005-0000-0000-000002D90000}"/>
    <cellStyle name="Percent 30 2 2 6" xfId="16181" xr:uid="{00000000-0005-0000-0000-000003D90000}"/>
    <cellStyle name="Percent 30 2 2 6 2" xfId="35141" xr:uid="{00000000-0005-0000-0000-000004D90000}"/>
    <cellStyle name="Percent 30 2 2 6 3" xfId="53605" xr:uid="{00000000-0005-0000-0000-000005D90000}"/>
    <cellStyle name="Percent 30 2 2 7" xfId="22836" xr:uid="{00000000-0005-0000-0000-000006D90000}"/>
    <cellStyle name="Percent 30 2 2 8" xfId="41300" xr:uid="{00000000-0005-0000-0000-000007D90000}"/>
    <cellStyle name="Percent 30 2 3" xfId="4496" xr:uid="{00000000-0005-0000-0000-000008D90000}"/>
    <cellStyle name="Percent 30 2 3 2" xfId="6119" xr:uid="{00000000-0005-0000-0000-000009D90000}"/>
    <cellStyle name="Percent 30 2 3 2 2" xfId="9205" xr:uid="{00000000-0005-0000-0000-00000AD90000}"/>
    <cellStyle name="Percent 30 2 3 2 2 2" xfId="15397" xr:uid="{00000000-0005-0000-0000-00000BD90000}"/>
    <cellStyle name="Percent 30 2 3 2 2 2 2" xfId="34357" xr:uid="{00000000-0005-0000-0000-00000CD90000}"/>
    <cellStyle name="Percent 30 2 3 2 2 2 3" xfId="52821" xr:uid="{00000000-0005-0000-0000-00000DD90000}"/>
    <cellStyle name="Percent 30 2 3 2 2 3" xfId="21549" xr:uid="{00000000-0005-0000-0000-00000ED90000}"/>
    <cellStyle name="Percent 30 2 3 2 2 3 2" xfId="40509" xr:uid="{00000000-0005-0000-0000-00000FD90000}"/>
    <cellStyle name="Percent 30 2 3 2 2 3 3" xfId="58973" xr:uid="{00000000-0005-0000-0000-000010D90000}"/>
    <cellStyle name="Percent 30 2 3 2 2 4" xfId="28204" xr:uid="{00000000-0005-0000-0000-000011D90000}"/>
    <cellStyle name="Percent 30 2 3 2 2 5" xfId="46668" xr:uid="{00000000-0005-0000-0000-000012D90000}"/>
    <cellStyle name="Percent 30 2 3 2 3" xfId="12331" xr:uid="{00000000-0005-0000-0000-000013D90000}"/>
    <cellStyle name="Percent 30 2 3 2 3 2" xfId="31291" xr:uid="{00000000-0005-0000-0000-000014D90000}"/>
    <cellStyle name="Percent 30 2 3 2 3 3" xfId="49755" xr:uid="{00000000-0005-0000-0000-000015D90000}"/>
    <cellStyle name="Percent 30 2 3 2 4" xfId="18483" xr:uid="{00000000-0005-0000-0000-000016D90000}"/>
    <cellStyle name="Percent 30 2 3 2 4 2" xfId="37443" xr:uid="{00000000-0005-0000-0000-000017D90000}"/>
    <cellStyle name="Percent 30 2 3 2 4 3" xfId="55907" xr:uid="{00000000-0005-0000-0000-000018D90000}"/>
    <cellStyle name="Percent 30 2 3 2 5" xfId="25138" xr:uid="{00000000-0005-0000-0000-000019D90000}"/>
    <cellStyle name="Percent 30 2 3 2 6" xfId="43602" xr:uid="{00000000-0005-0000-0000-00001AD90000}"/>
    <cellStyle name="Percent 30 2 3 3" xfId="7670" xr:uid="{00000000-0005-0000-0000-00001BD90000}"/>
    <cellStyle name="Percent 30 2 3 3 2" xfId="13863" xr:uid="{00000000-0005-0000-0000-00001CD90000}"/>
    <cellStyle name="Percent 30 2 3 3 2 2" xfId="32823" xr:uid="{00000000-0005-0000-0000-00001DD90000}"/>
    <cellStyle name="Percent 30 2 3 3 2 3" xfId="51287" xr:uid="{00000000-0005-0000-0000-00001ED90000}"/>
    <cellStyle name="Percent 30 2 3 3 3" xfId="20015" xr:uid="{00000000-0005-0000-0000-00001FD90000}"/>
    <cellStyle name="Percent 30 2 3 3 3 2" xfId="38975" xr:uid="{00000000-0005-0000-0000-000020D90000}"/>
    <cellStyle name="Percent 30 2 3 3 3 3" xfId="57439" xr:uid="{00000000-0005-0000-0000-000021D90000}"/>
    <cellStyle name="Percent 30 2 3 3 4" xfId="26670" xr:uid="{00000000-0005-0000-0000-000022D90000}"/>
    <cellStyle name="Percent 30 2 3 3 5" xfId="45134" xr:uid="{00000000-0005-0000-0000-000023D90000}"/>
    <cellStyle name="Percent 30 2 3 4" xfId="10797" xr:uid="{00000000-0005-0000-0000-000024D90000}"/>
    <cellStyle name="Percent 30 2 3 4 2" xfId="29757" xr:uid="{00000000-0005-0000-0000-000025D90000}"/>
    <cellStyle name="Percent 30 2 3 4 3" xfId="48221" xr:uid="{00000000-0005-0000-0000-000026D90000}"/>
    <cellStyle name="Percent 30 2 3 5" xfId="16949" xr:uid="{00000000-0005-0000-0000-000027D90000}"/>
    <cellStyle name="Percent 30 2 3 5 2" xfId="35909" xr:uid="{00000000-0005-0000-0000-000028D90000}"/>
    <cellStyle name="Percent 30 2 3 5 3" xfId="54373" xr:uid="{00000000-0005-0000-0000-000029D90000}"/>
    <cellStyle name="Percent 30 2 3 6" xfId="23604" xr:uid="{00000000-0005-0000-0000-00002AD90000}"/>
    <cellStyle name="Percent 30 2 3 7" xfId="42068" xr:uid="{00000000-0005-0000-0000-00002BD90000}"/>
    <cellStyle name="Percent 30 2 4" xfId="5348" xr:uid="{00000000-0005-0000-0000-00002CD90000}"/>
    <cellStyle name="Percent 30 2 4 2" xfId="8436" xr:uid="{00000000-0005-0000-0000-00002DD90000}"/>
    <cellStyle name="Percent 30 2 4 2 2" xfId="14628" xr:uid="{00000000-0005-0000-0000-00002ED90000}"/>
    <cellStyle name="Percent 30 2 4 2 2 2" xfId="33588" xr:uid="{00000000-0005-0000-0000-00002FD90000}"/>
    <cellStyle name="Percent 30 2 4 2 2 3" xfId="52052" xr:uid="{00000000-0005-0000-0000-000030D90000}"/>
    <cellStyle name="Percent 30 2 4 2 3" xfId="20780" xr:uid="{00000000-0005-0000-0000-000031D90000}"/>
    <cellStyle name="Percent 30 2 4 2 3 2" xfId="39740" xr:uid="{00000000-0005-0000-0000-000032D90000}"/>
    <cellStyle name="Percent 30 2 4 2 3 3" xfId="58204" xr:uid="{00000000-0005-0000-0000-000033D90000}"/>
    <cellStyle name="Percent 30 2 4 2 4" xfId="27435" xr:uid="{00000000-0005-0000-0000-000034D90000}"/>
    <cellStyle name="Percent 30 2 4 2 5" xfId="45899" xr:uid="{00000000-0005-0000-0000-000035D90000}"/>
    <cellStyle name="Percent 30 2 4 3" xfId="11562" xr:uid="{00000000-0005-0000-0000-000036D90000}"/>
    <cellStyle name="Percent 30 2 4 3 2" xfId="30522" xr:uid="{00000000-0005-0000-0000-000037D90000}"/>
    <cellStyle name="Percent 30 2 4 3 3" xfId="48986" xr:uid="{00000000-0005-0000-0000-000038D90000}"/>
    <cellStyle name="Percent 30 2 4 4" xfId="17714" xr:uid="{00000000-0005-0000-0000-000039D90000}"/>
    <cellStyle name="Percent 30 2 4 4 2" xfId="36674" xr:uid="{00000000-0005-0000-0000-00003AD90000}"/>
    <cellStyle name="Percent 30 2 4 4 3" xfId="55138" xr:uid="{00000000-0005-0000-0000-00003BD90000}"/>
    <cellStyle name="Percent 30 2 4 5" xfId="24369" xr:uid="{00000000-0005-0000-0000-00003CD90000}"/>
    <cellStyle name="Percent 30 2 4 6" xfId="42833" xr:uid="{00000000-0005-0000-0000-00003DD90000}"/>
    <cellStyle name="Percent 30 2 5" xfId="6901" xr:uid="{00000000-0005-0000-0000-00003ED90000}"/>
    <cellStyle name="Percent 30 2 5 2" xfId="13094" xr:uid="{00000000-0005-0000-0000-00003FD90000}"/>
    <cellStyle name="Percent 30 2 5 2 2" xfId="32054" xr:uid="{00000000-0005-0000-0000-000040D90000}"/>
    <cellStyle name="Percent 30 2 5 2 3" xfId="50518" xr:uid="{00000000-0005-0000-0000-000041D90000}"/>
    <cellStyle name="Percent 30 2 5 3" xfId="19246" xr:uid="{00000000-0005-0000-0000-000042D90000}"/>
    <cellStyle name="Percent 30 2 5 3 2" xfId="38206" xr:uid="{00000000-0005-0000-0000-000043D90000}"/>
    <cellStyle name="Percent 30 2 5 3 3" xfId="56670" xr:uid="{00000000-0005-0000-0000-000044D90000}"/>
    <cellStyle name="Percent 30 2 5 4" xfId="25901" xr:uid="{00000000-0005-0000-0000-000045D90000}"/>
    <cellStyle name="Percent 30 2 5 5" xfId="44365" xr:uid="{00000000-0005-0000-0000-000046D90000}"/>
    <cellStyle name="Percent 30 2 6" xfId="10028" xr:uid="{00000000-0005-0000-0000-000047D90000}"/>
    <cellStyle name="Percent 30 2 6 2" xfId="28988" xr:uid="{00000000-0005-0000-0000-000048D90000}"/>
    <cellStyle name="Percent 30 2 6 3" xfId="47452" xr:uid="{00000000-0005-0000-0000-000049D90000}"/>
    <cellStyle name="Percent 30 2 7" xfId="16180" xr:uid="{00000000-0005-0000-0000-00004AD90000}"/>
    <cellStyle name="Percent 30 2 7 2" xfId="35140" xr:uid="{00000000-0005-0000-0000-00004BD90000}"/>
    <cellStyle name="Percent 30 2 7 3" xfId="53604" xr:uid="{00000000-0005-0000-0000-00004CD90000}"/>
    <cellStyle name="Percent 30 2 8" xfId="22835" xr:uid="{00000000-0005-0000-0000-00004DD90000}"/>
    <cellStyle name="Percent 30 2 9" xfId="41299" xr:uid="{00000000-0005-0000-0000-00004ED90000}"/>
    <cellStyle name="Percent 30 3" xfId="3503" xr:uid="{00000000-0005-0000-0000-00004FD90000}"/>
    <cellStyle name="Percent 30 3 2" xfId="3504" xr:uid="{00000000-0005-0000-0000-000050D90000}"/>
    <cellStyle name="Percent 30 3 2 2" xfId="4499" xr:uid="{00000000-0005-0000-0000-000051D90000}"/>
    <cellStyle name="Percent 30 3 2 2 2" xfId="6122" xr:uid="{00000000-0005-0000-0000-000052D90000}"/>
    <cellStyle name="Percent 30 3 2 2 2 2" xfId="9208" xr:uid="{00000000-0005-0000-0000-000053D90000}"/>
    <cellStyle name="Percent 30 3 2 2 2 2 2" xfId="15400" xr:uid="{00000000-0005-0000-0000-000054D90000}"/>
    <cellStyle name="Percent 30 3 2 2 2 2 2 2" xfId="34360" xr:uid="{00000000-0005-0000-0000-000055D90000}"/>
    <cellStyle name="Percent 30 3 2 2 2 2 2 3" xfId="52824" xr:uid="{00000000-0005-0000-0000-000056D90000}"/>
    <cellStyle name="Percent 30 3 2 2 2 2 3" xfId="21552" xr:uid="{00000000-0005-0000-0000-000057D90000}"/>
    <cellStyle name="Percent 30 3 2 2 2 2 3 2" xfId="40512" xr:uid="{00000000-0005-0000-0000-000058D90000}"/>
    <cellStyle name="Percent 30 3 2 2 2 2 3 3" xfId="58976" xr:uid="{00000000-0005-0000-0000-000059D90000}"/>
    <cellStyle name="Percent 30 3 2 2 2 2 4" xfId="28207" xr:uid="{00000000-0005-0000-0000-00005AD90000}"/>
    <cellStyle name="Percent 30 3 2 2 2 2 5" xfId="46671" xr:uid="{00000000-0005-0000-0000-00005BD90000}"/>
    <cellStyle name="Percent 30 3 2 2 2 3" xfId="12334" xr:uid="{00000000-0005-0000-0000-00005CD90000}"/>
    <cellStyle name="Percent 30 3 2 2 2 3 2" xfId="31294" xr:uid="{00000000-0005-0000-0000-00005DD90000}"/>
    <cellStyle name="Percent 30 3 2 2 2 3 3" xfId="49758" xr:uid="{00000000-0005-0000-0000-00005ED90000}"/>
    <cellStyle name="Percent 30 3 2 2 2 4" xfId="18486" xr:uid="{00000000-0005-0000-0000-00005FD90000}"/>
    <cellStyle name="Percent 30 3 2 2 2 4 2" xfId="37446" xr:uid="{00000000-0005-0000-0000-000060D90000}"/>
    <cellStyle name="Percent 30 3 2 2 2 4 3" xfId="55910" xr:uid="{00000000-0005-0000-0000-000061D90000}"/>
    <cellStyle name="Percent 30 3 2 2 2 5" xfId="25141" xr:uid="{00000000-0005-0000-0000-000062D90000}"/>
    <cellStyle name="Percent 30 3 2 2 2 6" xfId="43605" xr:uid="{00000000-0005-0000-0000-000063D90000}"/>
    <cellStyle name="Percent 30 3 2 2 3" xfId="7673" xr:uid="{00000000-0005-0000-0000-000064D90000}"/>
    <cellStyle name="Percent 30 3 2 2 3 2" xfId="13866" xr:uid="{00000000-0005-0000-0000-000065D90000}"/>
    <cellStyle name="Percent 30 3 2 2 3 2 2" xfId="32826" xr:uid="{00000000-0005-0000-0000-000066D90000}"/>
    <cellStyle name="Percent 30 3 2 2 3 2 3" xfId="51290" xr:uid="{00000000-0005-0000-0000-000067D90000}"/>
    <cellStyle name="Percent 30 3 2 2 3 3" xfId="20018" xr:uid="{00000000-0005-0000-0000-000068D90000}"/>
    <cellStyle name="Percent 30 3 2 2 3 3 2" xfId="38978" xr:uid="{00000000-0005-0000-0000-000069D90000}"/>
    <cellStyle name="Percent 30 3 2 2 3 3 3" xfId="57442" xr:uid="{00000000-0005-0000-0000-00006AD90000}"/>
    <cellStyle name="Percent 30 3 2 2 3 4" xfId="26673" xr:uid="{00000000-0005-0000-0000-00006BD90000}"/>
    <cellStyle name="Percent 30 3 2 2 3 5" xfId="45137" xr:uid="{00000000-0005-0000-0000-00006CD90000}"/>
    <cellStyle name="Percent 30 3 2 2 4" xfId="10800" xr:uid="{00000000-0005-0000-0000-00006DD90000}"/>
    <cellStyle name="Percent 30 3 2 2 4 2" xfId="29760" xr:uid="{00000000-0005-0000-0000-00006ED90000}"/>
    <cellStyle name="Percent 30 3 2 2 4 3" xfId="48224" xr:uid="{00000000-0005-0000-0000-00006FD90000}"/>
    <cellStyle name="Percent 30 3 2 2 5" xfId="16952" xr:uid="{00000000-0005-0000-0000-000070D90000}"/>
    <cellStyle name="Percent 30 3 2 2 5 2" xfId="35912" xr:uid="{00000000-0005-0000-0000-000071D90000}"/>
    <cellStyle name="Percent 30 3 2 2 5 3" xfId="54376" xr:uid="{00000000-0005-0000-0000-000072D90000}"/>
    <cellStyle name="Percent 30 3 2 2 6" xfId="23607" xr:uid="{00000000-0005-0000-0000-000073D90000}"/>
    <cellStyle name="Percent 30 3 2 2 7" xfId="42071" xr:uid="{00000000-0005-0000-0000-000074D90000}"/>
    <cellStyle name="Percent 30 3 2 3" xfId="5351" xr:uid="{00000000-0005-0000-0000-000075D90000}"/>
    <cellStyle name="Percent 30 3 2 3 2" xfId="8439" xr:uid="{00000000-0005-0000-0000-000076D90000}"/>
    <cellStyle name="Percent 30 3 2 3 2 2" xfId="14631" xr:uid="{00000000-0005-0000-0000-000077D90000}"/>
    <cellStyle name="Percent 30 3 2 3 2 2 2" xfId="33591" xr:uid="{00000000-0005-0000-0000-000078D90000}"/>
    <cellStyle name="Percent 30 3 2 3 2 2 3" xfId="52055" xr:uid="{00000000-0005-0000-0000-000079D90000}"/>
    <cellStyle name="Percent 30 3 2 3 2 3" xfId="20783" xr:uid="{00000000-0005-0000-0000-00007AD90000}"/>
    <cellStyle name="Percent 30 3 2 3 2 3 2" xfId="39743" xr:uid="{00000000-0005-0000-0000-00007BD90000}"/>
    <cellStyle name="Percent 30 3 2 3 2 3 3" xfId="58207" xr:uid="{00000000-0005-0000-0000-00007CD90000}"/>
    <cellStyle name="Percent 30 3 2 3 2 4" xfId="27438" xr:uid="{00000000-0005-0000-0000-00007DD90000}"/>
    <cellStyle name="Percent 30 3 2 3 2 5" xfId="45902" xr:uid="{00000000-0005-0000-0000-00007ED90000}"/>
    <cellStyle name="Percent 30 3 2 3 3" xfId="11565" xr:uid="{00000000-0005-0000-0000-00007FD90000}"/>
    <cellStyle name="Percent 30 3 2 3 3 2" xfId="30525" xr:uid="{00000000-0005-0000-0000-000080D90000}"/>
    <cellStyle name="Percent 30 3 2 3 3 3" xfId="48989" xr:uid="{00000000-0005-0000-0000-000081D90000}"/>
    <cellStyle name="Percent 30 3 2 3 4" xfId="17717" xr:uid="{00000000-0005-0000-0000-000082D90000}"/>
    <cellStyle name="Percent 30 3 2 3 4 2" xfId="36677" xr:uid="{00000000-0005-0000-0000-000083D90000}"/>
    <cellStyle name="Percent 30 3 2 3 4 3" xfId="55141" xr:uid="{00000000-0005-0000-0000-000084D90000}"/>
    <cellStyle name="Percent 30 3 2 3 5" xfId="24372" xr:uid="{00000000-0005-0000-0000-000085D90000}"/>
    <cellStyle name="Percent 30 3 2 3 6" xfId="42836" xr:uid="{00000000-0005-0000-0000-000086D90000}"/>
    <cellStyle name="Percent 30 3 2 4" xfId="6904" xr:uid="{00000000-0005-0000-0000-000087D90000}"/>
    <cellStyle name="Percent 30 3 2 4 2" xfId="13097" xr:uid="{00000000-0005-0000-0000-000088D90000}"/>
    <cellStyle name="Percent 30 3 2 4 2 2" xfId="32057" xr:uid="{00000000-0005-0000-0000-000089D90000}"/>
    <cellStyle name="Percent 30 3 2 4 2 3" xfId="50521" xr:uid="{00000000-0005-0000-0000-00008AD90000}"/>
    <cellStyle name="Percent 30 3 2 4 3" xfId="19249" xr:uid="{00000000-0005-0000-0000-00008BD90000}"/>
    <cellStyle name="Percent 30 3 2 4 3 2" xfId="38209" xr:uid="{00000000-0005-0000-0000-00008CD90000}"/>
    <cellStyle name="Percent 30 3 2 4 3 3" xfId="56673" xr:uid="{00000000-0005-0000-0000-00008DD90000}"/>
    <cellStyle name="Percent 30 3 2 4 4" xfId="25904" xr:uid="{00000000-0005-0000-0000-00008ED90000}"/>
    <cellStyle name="Percent 30 3 2 4 5" xfId="44368" xr:uid="{00000000-0005-0000-0000-00008FD90000}"/>
    <cellStyle name="Percent 30 3 2 5" xfId="10031" xr:uid="{00000000-0005-0000-0000-000090D90000}"/>
    <cellStyle name="Percent 30 3 2 5 2" xfId="28991" xr:uid="{00000000-0005-0000-0000-000091D90000}"/>
    <cellStyle name="Percent 30 3 2 5 3" xfId="47455" xr:uid="{00000000-0005-0000-0000-000092D90000}"/>
    <cellStyle name="Percent 30 3 2 6" xfId="16183" xr:uid="{00000000-0005-0000-0000-000093D90000}"/>
    <cellStyle name="Percent 30 3 2 6 2" xfId="35143" xr:uid="{00000000-0005-0000-0000-000094D90000}"/>
    <cellStyle name="Percent 30 3 2 6 3" xfId="53607" xr:uid="{00000000-0005-0000-0000-000095D90000}"/>
    <cellStyle name="Percent 30 3 2 7" xfId="22838" xr:uid="{00000000-0005-0000-0000-000096D90000}"/>
    <cellStyle name="Percent 30 3 2 8" xfId="41302" xr:uid="{00000000-0005-0000-0000-000097D90000}"/>
    <cellStyle name="Percent 30 3 3" xfId="4498" xr:uid="{00000000-0005-0000-0000-000098D90000}"/>
    <cellStyle name="Percent 30 3 3 2" xfId="6121" xr:uid="{00000000-0005-0000-0000-000099D90000}"/>
    <cellStyle name="Percent 30 3 3 2 2" xfId="9207" xr:uid="{00000000-0005-0000-0000-00009AD90000}"/>
    <cellStyle name="Percent 30 3 3 2 2 2" xfId="15399" xr:uid="{00000000-0005-0000-0000-00009BD90000}"/>
    <cellStyle name="Percent 30 3 3 2 2 2 2" xfId="34359" xr:uid="{00000000-0005-0000-0000-00009CD90000}"/>
    <cellStyle name="Percent 30 3 3 2 2 2 3" xfId="52823" xr:uid="{00000000-0005-0000-0000-00009DD90000}"/>
    <cellStyle name="Percent 30 3 3 2 2 3" xfId="21551" xr:uid="{00000000-0005-0000-0000-00009ED90000}"/>
    <cellStyle name="Percent 30 3 3 2 2 3 2" xfId="40511" xr:uid="{00000000-0005-0000-0000-00009FD90000}"/>
    <cellStyle name="Percent 30 3 3 2 2 3 3" xfId="58975" xr:uid="{00000000-0005-0000-0000-0000A0D90000}"/>
    <cellStyle name="Percent 30 3 3 2 2 4" xfId="28206" xr:uid="{00000000-0005-0000-0000-0000A1D90000}"/>
    <cellStyle name="Percent 30 3 3 2 2 5" xfId="46670" xr:uid="{00000000-0005-0000-0000-0000A2D90000}"/>
    <cellStyle name="Percent 30 3 3 2 3" xfId="12333" xr:uid="{00000000-0005-0000-0000-0000A3D90000}"/>
    <cellStyle name="Percent 30 3 3 2 3 2" xfId="31293" xr:uid="{00000000-0005-0000-0000-0000A4D90000}"/>
    <cellStyle name="Percent 30 3 3 2 3 3" xfId="49757" xr:uid="{00000000-0005-0000-0000-0000A5D90000}"/>
    <cellStyle name="Percent 30 3 3 2 4" xfId="18485" xr:uid="{00000000-0005-0000-0000-0000A6D90000}"/>
    <cellStyle name="Percent 30 3 3 2 4 2" xfId="37445" xr:uid="{00000000-0005-0000-0000-0000A7D90000}"/>
    <cellStyle name="Percent 30 3 3 2 4 3" xfId="55909" xr:uid="{00000000-0005-0000-0000-0000A8D90000}"/>
    <cellStyle name="Percent 30 3 3 2 5" xfId="25140" xr:uid="{00000000-0005-0000-0000-0000A9D90000}"/>
    <cellStyle name="Percent 30 3 3 2 6" xfId="43604" xr:uid="{00000000-0005-0000-0000-0000AAD90000}"/>
    <cellStyle name="Percent 30 3 3 3" xfId="7672" xr:uid="{00000000-0005-0000-0000-0000ABD90000}"/>
    <cellStyle name="Percent 30 3 3 3 2" xfId="13865" xr:uid="{00000000-0005-0000-0000-0000ACD90000}"/>
    <cellStyle name="Percent 30 3 3 3 2 2" xfId="32825" xr:uid="{00000000-0005-0000-0000-0000ADD90000}"/>
    <cellStyle name="Percent 30 3 3 3 2 3" xfId="51289" xr:uid="{00000000-0005-0000-0000-0000AED90000}"/>
    <cellStyle name="Percent 30 3 3 3 3" xfId="20017" xr:uid="{00000000-0005-0000-0000-0000AFD90000}"/>
    <cellStyle name="Percent 30 3 3 3 3 2" xfId="38977" xr:uid="{00000000-0005-0000-0000-0000B0D90000}"/>
    <cellStyle name="Percent 30 3 3 3 3 3" xfId="57441" xr:uid="{00000000-0005-0000-0000-0000B1D90000}"/>
    <cellStyle name="Percent 30 3 3 3 4" xfId="26672" xr:uid="{00000000-0005-0000-0000-0000B2D90000}"/>
    <cellStyle name="Percent 30 3 3 3 5" xfId="45136" xr:uid="{00000000-0005-0000-0000-0000B3D90000}"/>
    <cellStyle name="Percent 30 3 3 4" xfId="10799" xr:uid="{00000000-0005-0000-0000-0000B4D90000}"/>
    <cellStyle name="Percent 30 3 3 4 2" xfId="29759" xr:uid="{00000000-0005-0000-0000-0000B5D90000}"/>
    <cellStyle name="Percent 30 3 3 4 3" xfId="48223" xr:uid="{00000000-0005-0000-0000-0000B6D90000}"/>
    <cellStyle name="Percent 30 3 3 5" xfId="16951" xr:uid="{00000000-0005-0000-0000-0000B7D90000}"/>
    <cellStyle name="Percent 30 3 3 5 2" xfId="35911" xr:uid="{00000000-0005-0000-0000-0000B8D90000}"/>
    <cellStyle name="Percent 30 3 3 5 3" xfId="54375" xr:uid="{00000000-0005-0000-0000-0000B9D90000}"/>
    <cellStyle name="Percent 30 3 3 6" xfId="23606" xr:uid="{00000000-0005-0000-0000-0000BAD90000}"/>
    <cellStyle name="Percent 30 3 3 7" xfId="42070" xr:uid="{00000000-0005-0000-0000-0000BBD90000}"/>
    <cellStyle name="Percent 30 3 4" xfId="5350" xr:uid="{00000000-0005-0000-0000-0000BCD90000}"/>
    <cellStyle name="Percent 30 3 4 2" xfId="8438" xr:uid="{00000000-0005-0000-0000-0000BDD90000}"/>
    <cellStyle name="Percent 30 3 4 2 2" xfId="14630" xr:uid="{00000000-0005-0000-0000-0000BED90000}"/>
    <cellStyle name="Percent 30 3 4 2 2 2" xfId="33590" xr:uid="{00000000-0005-0000-0000-0000BFD90000}"/>
    <cellStyle name="Percent 30 3 4 2 2 3" xfId="52054" xr:uid="{00000000-0005-0000-0000-0000C0D90000}"/>
    <cellStyle name="Percent 30 3 4 2 3" xfId="20782" xr:uid="{00000000-0005-0000-0000-0000C1D90000}"/>
    <cellStyle name="Percent 30 3 4 2 3 2" xfId="39742" xr:uid="{00000000-0005-0000-0000-0000C2D90000}"/>
    <cellStyle name="Percent 30 3 4 2 3 3" xfId="58206" xr:uid="{00000000-0005-0000-0000-0000C3D90000}"/>
    <cellStyle name="Percent 30 3 4 2 4" xfId="27437" xr:uid="{00000000-0005-0000-0000-0000C4D90000}"/>
    <cellStyle name="Percent 30 3 4 2 5" xfId="45901" xr:uid="{00000000-0005-0000-0000-0000C5D90000}"/>
    <cellStyle name="Percent 30 3 4 3" xfId="11564" xr:uid="{00000000-0005-0000-0000-0000C6D90000}"/>
    <cellStyle name="Percent 30 3 4 3 2" xfId="30524" xr:uid="{00000000-0005-0000-0000-0000C7D90000}"/>
    <cellStyle name="Percent 30 3 4 3 3" xfId="48988" xr:uid="{00000000-0005-0000-0000-0000C8D90000}"/>
    <cellStyle name="Percent 30 3 4 4" xfId="17716" xr:uid="{00000000-0005-0000-0000-0000C9D90000}"/>
    <cellStyle name="Percent 30 3 4 4 2" xfId="36676" xr:uid="{00000000-0005-0000-0000-0000CAD90000}"/>
    <cellStyle name="Percent 30 3 4 4 3" xfId="55140" xr:uid="{00000000-0005-0000-0000-0000CBD90000}"/>
    <cellStyle name="Percent 30 3 4 5" xfId="24371" xr:uid="{00000000-0005-0000-0000-0000CCD90000}"/>
    <cellStyle name="Percent 30 3 4 6" xfId="42835" xr:uid="{00000000-0005-0000-0000-0000CDD90000}"/>
    <cellStyle name="Percent 30 3 5" xfId="6903" xr:uid="{00000000-0005-0000-0000-0000CED90000}"/>
    <cellStyle name="Percent 30 3 5 2" xfId="13096" xr:uid="{00000000-0005-0000-0000-0000CFD90000}"/>
    <cellStyle name="Percent 30 3 5 2 2" xfId="32056" xr:uid="{00000000-0005-0000-0000-0000D0D90000}"/>
    <cellStyle name="Percent 30 3 5 2 3" xfId="50520" xr:uid="{00000000-0005-0000-0000-0000D1D90000}"/>
    <cellStyle name="Percent 30 3 5 3" xfId="19248" xr:uid="{00000000-0005-0000-0000-0000D2D90000}"/>
    <cellStyle name="Percent 30 3 5 3 2" xfId="38208" xr:uid="{00000000-0005-0000-0000-0000D3D90000}"/>
    <cellStyle name="Percent 30 3 5 3 3" xfId="56672" xr:uid="{00000000-0005-0000-0000-0000D4D90000}"/>
    <cellStyle name="Percent 30 3 5 4" xfId="25903" xr:uid="{00000000-0005-0000-0000-0000D5D90000}"/>
    <cellStyle name="Percent 30 3 5 5" xfId="44367" xr:uid="{00000000-0005-0000-0000-0000D6D90000}"/>
    <cellStyle name="Percent 30 3 6" xfId="10030" xr:uid="{00000000-0005-0000-0000-0000D7D90000}"/>
    <cellStyle name="Percent 30 3 6 2" xfId="28990" xr:uid="{00000000-0005-0000-0000-0000D8D90000}"/>
    <cellStyle name="Percent 30 3 6 3" xfId="47454" xr:uid="{00000000-0005-0000-0000-0000D9D90000}"/>
    <cellStyle name="Percent 30 3 7" xfId="16182" xr:uid="{00000000-0005-0000-0000-0000DAD90000}"/>
    <cellStyle name="Percent 30 3 7 2" xfId="35142" xr:uid="{00000000-0005-0000-0000-0000DBD90000}"/>
    <cellStyle name="Percent 30 3 7 3" xfId="53606" xr:uid="{00000000-0005-0000-0000-0000DCD90000}"/>
    <cellStyle name="Percent 30 3 8" xfId="22837" xr:uid="{00000000-0005-0000-0000-0000DDD90000}"/>
    <cellStyle name="Percent 30 3 9" xfId="41301" xr:uid="{00000000-0005-0000-0000-0000DED90000}"/>
    <cellStyle name="Percent 30 4" xfId="3505" xr:uid="{00000000-0005-0000-0000-0000DFD90000}"/>
    <cellStyle name="Percent 30 4 2" xfId="3506" xr:uid="{00000000-0005-0000-0000-0000E0D90000}"/>
    <cellStyle name="Percent 30 4 2 2" xfId="4500" xr:uid="{00000000-0005-0000-0000-0000E1D90000}"/>
    <cellStyle name="Percent 30 4 2 2 2" xfId="6123" xr:uid="{00000000-0005-0000-0000-0000E2D90000}"/>
    <cellStyle name="Percent 30 4 2 2 2 2" xfId="9209" xr:uid="{00000000-0005-0000-0000-0000E3D90000}"/>
    <cellStyle name="Percent 30 4 2 2 2 2 2" xfId="15401" xr:uid="{00000000-0005-0000-0000-0000E4D90000}"/>
    <cellStyle name="Percent 30 4 2 2 2 2 2 2" xfId="34361" xr:uid="{00000000-0005-0000-0000-0000E5D90000}"/>
    <cellStyle name="Percent 30 4 2 2 2 2 2 3" xfId="52825" xr:uid="{00000000-0005-0000-0000-0000E6D90000}"/>
    <cellStyle name="Percent 30 4 2 2 2 2 3" xfId="21553" xr:uid="{00000000-0005-0000-0000-0000E7D90000}"/>
    <cellStyle name="Percent 30 4 2 2 2 2 3 2" xfId="40513" xr:uid="{00000000-0005-0000-0000-0000E8D90000}"/>
    <cellStyle name="Percent 30 4 2 2 2 2 3 3" xfId="58977" xr:uid="{00000000-0005-0000-0000-0000E9D90000}"/>
    <cellStyle name="Percent 30 4 2 2 2 2 4" xfId="28208" xr:uid="{00000000-0005-0000-0000-0000EAD90000}"/>
    <cellStyle name="Percent 30 4 2 2 2 2 5" xfId="46672" xr:uid="{00000000-0005-0000-0000-0000EBD90000}"/>
    <cellStyle name="Percent 30 4 2 2 2 3" xfId="12335" xr:uid="{00000000-0005-0000-0000-0000ECD90000}"/>
    <cellStyle name="Percent 30 4 2 2 2 3 2" xfId="31295" xr:uid="{00000000-0005-0000-0000-0000EDD90000}"/>
    <cellStyle name="Percent 30 4 2 2 2 3 3" xfId="49759" xr:uid="{00000000-0005-0000-0000-0000EED90000}"/>
    <cellStyle name="Percent 30 4 2 2 2 4" xfId="18487" xr:uid="{00000000-0005-0000-0000-0000EFD90000}"/>
    <cellStyle name="Percent 30 4 2 2 2 4 2" xfId="37447" xr:uid="{00000000-0005-0000-0000-0000F0D90000}"/>
    <cellStyle name="Percent 30 4 2 2 2 4 3" xfId="55911" xr:uid="{00000000-0005-0000-0000-0000F1D90000}"/>
    <cellStyle name="Percent 30 4 2 2 2 5" xfId="25142" xr:uid="{00000000-0005-0000-0000-0000F2D90000}"/>
    <cellStyle name="Percent 30 4 2 2 2 6" xfId="43606" xr:uid="{00000000-0005-0000-0000-0000F3D90000}"/>
    <cellStyle name="Percent 30 4 2 2 3" xfId="7674" xr:uid="{00000000-0005-0000-0000-0000F4D90000}"/>
    <cellStyle name="Percent 30 4 2 2 3 2" xfId="13867" xr:uid="{00000000-0005-0000-0000-0000F5D90000}"/>
    <cellStyle name="Percent 30 4 2 2 3 2 2" xfId="32827" xr:uid="{00000000-0005-0000-0000-0000F6D90000}"/>
    <cellStyle name="Percent 30 4 2 2 3 2 3" xfId="51291" xr:uid="{00000000-0005-0000-0000-0000F7D90000}"/>
    <cellStyle name="Percent 30 4 2 2 3 3" xfId="20019" xr:uid="{00000000-0005-0000-0000-0000F8D90000}"/>
    <cellStyle name="Percent 30 4 2 2 3 3 2" xfId="38979" xr:uid="{00000000-0005-0000-0000-0000F9D90000}"/>
    <cellStyle name="Percent 30 4 2 2 3 3 3" xfId="57443" xr:uid="{00000000-0005-0000-0000-0000FAD90000}"/>
    <cellStyle name="Percent 30 4 2 2 3 4" xfId="26674" xr:uid="{00000000-0005-0000-0000-0000FBD90000}"/>
    <cellStyle name="Percent 30 4 2 2 3 5" xfId="45138" xr:uid="{00000000-0005-0000-0000-0000FCD90000}"/>
    <cellStyle name="Percent 30 4 2 2 4" xfId="10801" xr:uid="{00000000-0005-0000-0000-0000FDD90000}"/>
    <cellStyle name="Percent 30 4 2 2 4 2" xfId="29761" xr:uid="{00000000-0005-0000-0000-0000FED90000}"/>
    <cellStyle name="Percent 30 4 2 2 4 3" xfId="48225" xr:uid="{00000000-0005-0000-0000-0000FFD90000}"/>
    <cellStyle name="Percent 30 4 2 2 5" xfId="16953" xr:uid="{00000000-0005-0000-0000-000000DA0000}"/>
    <cellStyle name="Percent 30 4 2 2 5 2" xfId="35913" xr:uid="{00000000-0005-0000-0000-000001DA0000}"/>
    <cellStyle name="Percent 30 4 2 2 5 3" xfId="54377" xr:uid="{00000000-0005-0000-0000-000002DA0000}"/>
    <cellStyle name="Percent 30 4 2 2 6" xfId="23608" xr:uid="{00000000-0005-0000-0000-000003DA0000}"/>
    <cellStyle name="Percent 30 4 2 2 7" xfId="42072" xr:uid="{00000000-0005-0000-0000-000004DA0000}"/>
    <cellStyle name="Percent 30 4 2 3" xfId="5352" xr:uid="{00000000-0005-0000-0000-000005DA0000}"/>
    <cellStyle name="Percent 30 4 2 3 2" xfId="8440" xr:uid="{00000000-0005-0000-0000-000006DA0000}"/>
    <cellStyle name="Percent 30 4 2 3 2 2" xfId="14632" xr:uid="{00000000-0005-0000-0000-000007DA0000}"/>
    <cellStyle name="Percent 30 4 2 3 2 2 2" xfId="33592" xr:uid="{00000000-0005-0000-0000-000008DA0000}"/>
    <cellStyle name="Percent 30 4 2 3 2 2 3" xfId="52056" xr:uid="{00000000-0005-0000-0000-000009DA0000}"/>
    <cellStyle name="Percent 30 4 2 3 2 3" xfId="20784" xr:uid="{00000000-0005-0000-0000-00000ADA0000}"/>
    <cellStyle name="Percent 30 4 2 3 2 3 2" xfId="39744" xr:uid="{00000000-0005-0000-0000-00000BDA0000}"/>
    <cellStyle name="Percent 30 4 2 3 2 3 3" xfId="58208" xr:uid="{00000000-0005-0000-0000-00000CDA0000}"/>
    <cellStyle name="Percent 30 4 2 3 2 4" xfId="27439" xr:uid="{00000000-0005-0000-0000-00000DDA0000}"/>
    <cellStyle name="Percent 30 4 2 3 2 5" xfId="45903" xr:uid="{00000000-0005-0000-0000-00000EDA0000}"/>
    <cellStyle name="Percent 30 4 2 3 3" xfId="11566" xr:uid="{00000000-0005-0000-0000-00000FDA0000}"/>
    <cellStyle name="Percent 30 4 2 3 3 2" xfId="30526" xr:uid="{00000000-0005-0000-0000-000010DA0000}"/>
    <cellStyle name="Percent 30 4 2 3 3 3" xfId="48990" xr:uid="{00000000-0005-0000-0000-000011DA0000}"/>
    <cellStyle name="Percent 30 4 2 3 4" xfId="17718" xr:uid="{00000000-0005-0000-0000-000012DA0000}"/>
    <cellStyle name="Percent 30 4 2 3 4 2" xfId="36678" xr:uid="{00000000-0005-0000-0000-000013DA0000}"/>
    <cellStyle name="Percent 30 4 2 3 4 3" xfId="55142" xr:uid="{00000000-0005-0000-0000-000014DA0000}"/>
    <cellStyle name="Percent 30 4 2 3 5" xfId="24373" xr:uid="{00000000-0005-0000-0000-000015DA0000}"/>
    <cellStyle name="Percent 30 4 2 3 6" xfId="42837" xr:uid="{00000000-0005-0000-0000-000016DA0000}"/>
    <cellStyle name="Percent 30 4 2 4" xfId="6905" xr:uid="{00000000-0005-0000-0000-000017DA0000}"/>
    <cellStyle name="Percent 30 4 2 4 2" xfId="13098" xr:uid="{00000000-0005-0000-0000-000018DA0000}"/>
    <cellStyle name="Percent 30 4 2 4 2 2" xfId="32058" xr:uid="{00000000-0005-0000-0000-000019DA0000}"/>
    <cellStyle name="Percent 30 4 2 4 2 3" xfId="50522" xr:uid="{00000000-0005-0000-0000-00001ADA0000}"/>
    <cellStyle name="Percent 30 4 2 4 3" xfId="19250" xr:uid="{00000000-0005-0000-0000-00001BDA0000}"/>
    <cellStyle name="Percent 30 4 2 4 3 2" xfId="38210" xr:uid="{00000000-0005-0000-0000-00001CDA0000}"/>
    <cellStyle name="Percent 30 4 2 4 3 3" xfId="56674" xr:uid="{00000000-0005-0000-0000-00001DDA0000}"/>
    <cellStyle name="Percent 30 4 2 4 4" xfId="25905" xr:uid="{00000000-0005-0000-0000-00001EDA0000}"/>
    <cellStyle name="Percent 30 4 2 4 5" xfId="44369" xr:uid="{00000000-0005-0000-0000-00001FDA0000}"/>
    <cellStyle name="Percent 30 4 2 5" xfId="10032" xr:uid="{00000000-0005-0000-0000-000020DA0000}"/>
    <cellStyle name="Percent 30 4 2 5 2" xfId="28992" xr:uid="{00000000-0005-0000-0000-000021DA0000}"/>
    <cellStyle name="Percent 30 4 2 5 3" xfId="47456" xr:uid="{00000000-0005-0000-0000-000022DA0000}"/>
    <cellStyle name="Percent 30 4 2 6" xfId="16184" xr:uid="{00000000-0005-0000-0000-000023DA0000}"/>
    <cellStyle name="Percent 30 4 2 6 2" xfId="35144" xr:uid="{00000000-0005-0000-0000-000024DA0000}"/>
    <cellStyle name="Percent 30 4 2 6 3" xfId="53608" xr:uid="{00000000-0005-0000-0000-000025DA0000}"/>
    <cellStyle name="Percent 30 4 2 7" xfId="22839" xr:uid="{00000000-0005-0000-0000-000026DA0000}"/>
    <cellStyle name="Percent 30 4 2 8" xfId="41303" xr:uid="{00000000-0005-0000-0000-000027DA0000}"/>
    <cellStyle name="Percent 30 5" xfId="3507" xr:uid="{00000000-0005-0000-0000-000028DA0000}"/>
    <cellStyle name="Percent 30 5 2" xfId="4501" xr:uid="{00000000-0005-0000-0000-000029DA0000}"/>
    <cellStyle name="Percent 30 5 2 2" xfId="6124" xr:uid="{00000000-0005-0000-0000-00002ADA0000}"/>
    <cellStyle name="Percent 30 5 2 2 2" xfId="9210" xr:uid="{00000000-0005-0000-0000-00002BDA0000}"/>
    <cellStyle name="Percent 30 5 2 2 2 2" xfId="15402" xr:uid="{00000000-0005-0000-0000-00002CDA0000}"/>
    <cellStyle name="Percent 30 5 2 2 2 2 2" xfId="34362" xr:uid="{00000000-0005-0000-0000-00002DDA0000}"/>
    <cellStyle name="Percent 30 5 2 2 2 2 3" xfId="52826" xr:uid="{00000000-0005-0000-0000-00002EDA0000}"/>
    <cellStyle name="Percent 30 5 2 2 2 3" xfId="21554" xr:uid="{00000000-0005-0000-0000-00002FDA0000}"/>
    <cellStyle name="Percent 30 5 2 2 2 3 2" xfId="40514" xr:uid="{00000000-0005-0000-0000-000030DA0000}"/>
    <cellStyle name="Percent 30 5 2 2 2 3 3" xfId="58978" xr:uid="{00000000-0005-0000-0000-000031DA0000}"/>
    <cellStyle name="Percent 30 5 2 2 2 4" xfId="28209" xr:uid="{00000000-0005-0000-0000-000032DA0000}"/>
    <cellStyle name="Percent 30 5 2 2 2 5" xfId="46673" xr:uid="{00000000-0005-0000-0000-000033DA0000}"/>
    <cellStyle name="Percent 30 5 2 2 3" xfId="12336" xr:uid="{00000000-0005-0000-0000-000034DA0000}"/>
    <cellStyle name="Percent 30 5 2 2 3 2" xfId="31296" xr:uid="{00000000-0005-0000-0000-000035DA0000}"/>
    <cellStyle name="Percent 30 5 2 2 3 3" xfId="49760" xr:uid="{00000000-0005-0000-0000-000036DA0000}"/>
    <cellStyle name="Percent 30 5 2 2 4" xfId="18488" xr:uid="{00000000-0005-0000-0000-000037DA0000}"/>
    <cellStyle name="Percent 30 5 2 2 4 2" xfId="37448" xr:uid="{00000000-0005-0000-0000-000038DA0000}"/>
    <cellStyle name="Percent 30 5 2 2 4 3" xfId="55912" xr:uid="{00000000-0005-0000-0000-000039DA0000}"/>
    <cellStyle name="Percent 30 5 2 2 5" xfId="25143" xr:uid="{00000000-0005-0000-0000-00003ADA0000}"/>
    <cellStyle name="Percent 30 5 2 2 6" xfId="43607" xr:uid="{00000000-0005-0000-0000-00003BDA0000}"/>
    <cellStyle name="Percent 30 5 2 3" xfId="7675" xr:uid="{00000000-0005-0000-0000-00003CDA0000}"/>
    <cellStyle name="Percent 30 5 2 3 2" xfId="13868" xr:uid="{00000000-0005-0000-0000-00003DDA0000}"/>
    <cellStyle name="Percent 30 5 2 3 2 2" xfId="32828" xr:uid="{00000000-0005-0000-0000-00003EDA0000}"/>
    <cellStyle name="Percent 30 5 2 3 2 3" xfId="51292" xr:uid="{00000000-0005-0000-0000-00003FDA0000}"/>
    <cellStyle name="Percent 30 5 2 3 3" xfId="20020" xr:uid="{00000000-0005-0000-0000-000040DA0000}"/>
    <cellStyle name="Percent 30 5 2 3 3 2" xfId="38980" xr:uid="{00000000-0005-0000-0000-000041DA0000}"/>
    <cellStyle name="Percent 30 5 2 3 3 3" xfId="57444" xr:uid="{00000000-0005-0000-0000-000042DA0000}"/>
    <cellStyle name="Percent 30 5 2 3 4" xfId="26675" xr:uid="{00000000-0005-0000-0000-000043DA0000}"/>
    <cellStyle name="Percent 30 5 2 3 5" xfId="45139" xr:uid="{00000000-0005-0000-0000-000044DA0000}"/>
    <cellStyle name="Percent 30 5 2 4" xfId="10802" xr:uid="{00000000-0005-0000-0000-000045DA0000}"/>
    <cellStyle name="Percent 30 5 2 4 2" xfId="29762" xr:uid="{00000000-0005-0000-0000-000046DA0000}"/>
    <cellStyle name="Percent 30 5 2 4 3" xfId="48226" xr:uid="{00000000-0005-0000-0000-000047DA0000}"/>
    <cellStyle name="Percent 30 5 2 5" xfId="16954" xr:uid="{00000000-0005-0000-0000-000048DA0000}"/>
    <cellStyle name="Percent 30 5 2 5 2" xfId="35914" xr:uid="{00000000-0005-0000-0000-000049DA0000}"/>
    <cellStyle name="Percent 30 5 2 5 3" xfId="54378" xr:uid="{00000000-0005-0000-0000-00004ADA0000}"/>
    <cellStyle name="Percent 30 5 2 6" xfId="23609" xr:uid="{00000000-0005-0000-0000-00004BDA0000}"/>
    <cellStyle name="Percent 30 5 2 7" xfId="42073" xr:uid="{00000000-0005-0000-0000-00004CDA0000}"/>
    <cellStyle name="Percent 30 5 3" xfId="5353" xr:uid="{00000000-0005-0000-0000-00004DDA0000}"/>
    <cellStyle name="Percent 30 5 3 2" xfId="8441" xr:uid="{00000000-0005-0000-0000-00004EDA0000}"/>
    <cellStyle name="Percent 30 5 3 2 2" xfId="14633" xr:uid="{00000000-0005-0000-0000-00004FDA0000}"/>
    <cellStyle name="Percent 30 5 3 2 2 2" xfId="33593" xr:uid="{00000000-0005-0000-0000-000050DA0000}"/>
    <cellStyle name="Percent 30 5 3 2 2 3" xfId="52057" xr:uid="{00000000-0005-0000-0000-000051DA0000}"/>
    <cellStyle name="Percent 30 5 3 2 3" xfId="20785" xr:uid="{00000000-0005-0000-0000-000052DA0000}"/>
    <cellStyle name="Percent 30 5 3 2 3 2" xfId="39745" xr:uid="{00000000-0005-0000-0000-000053DA0000}"/>
    <cellStyle name="Percent 30 5 3 2 3 3" xfId="58209" xr:uid="{00000000-0005-0000-0000-000054DA0000}"/>
    <cellStyle name="Percent 30 5 3 2 4" xfId="27440" xr:uid="{00000000-0005-0000-0000-000055DA0000}"/>
    <cellStyle name="Percent 30 5 3 2 5" xfId="45904" xr:uid="{00000000-0005-0000-0000-000056DA0000}"/>
    <cellStyle name="Percent 30 5 3 3" xfId="11567" xr:uid="{00000000-0005-0000-0000-000057DA0000}"/>
    <cellStyle name="Percent 30 5 3 3 2" xfId="30527" xr:uid="{00000000-0005-0000-0000-000058DA0000}"/>
    <cellStyle name="Percent 30 5 3 3 3" xfId="48991" xr:uid="{00000000-0005-0000-0000-000059DA0000}"/>
    <cellStyle name="Percent 30 5 3 4" xfId="17719" xr:uid="{00000000-0005-0000-0000-00005ADA0000}"/>
    <cellStyle name="Percent 30 5 3 4 2" xfId="36679" xr:uid="{00000000-0005-0000-0000-00005BDA0000}"/>
    <cellStyle name="Percent 30 5 3 4 3" xfId="55143" xr:uid="{00000000-0005-0000-0000-00005CDA0000}"/>
    <cellStyle name="Percent 30 5 3 5" xfId="24374" xr:uid="{00000000-0005-0000-0000-00005DDA0000}"/>
    <cellStyle name="Percent 30 5 3 6" xfId="42838" xr:uid="{00000000-0005-0000-0000-00005EDA0000}"/>
    <cellStyle name="Percent 30 5 4" xfId="6906" xr:uid="{00000000-0005-0000-0000-00005FDA0000}"/>
    <cellStyle name="Percent 30 5 4 2" xfId="13099" xr:uid="{00000000-0005-0000-0000-000060DA0000}"/>
    <cellStyle name="Percent 30 5 4 2 2" xfId="32059" xr:uid="{00000000-0005-0000-0000-000061DA0000}"/>
    <cellStyle name="Percent 30 5 4 2 3" xfId="50523" xr:uid="{00000000-0005-0000-0000-000062DA0000}"/>
    <cellStyle name="Percent 30 5 4 3" xfId="19251" xr:uid="{00000000-0005-0000-0000-000063DA0000}"/>
    <cellStyle name="Percent 30 5 4 3 2" xfId="38211" xr:uid="{00000000-0005-0000-0000-000064DA0000}"/>
    <cellStyle name="Percent 30 5 4 3 3" xfId="56675" xr:uid="{00000000-0005-0000-0000-000065DA0000}"/>
    <cellStyle name="Percent 30 5 4 4" xfId="25906" xr:uid="{00000000-0005-0000-0000-000066DA0000}"/>
    <cellStyle name="Percent 30 5 4 5" xfId="44370" xr:uid="{00000000-0005-0000-0000-000067DA0000}"/>
    <cellStyle name="Percent 30 5 5" xfId="10033" xr:uid="{00000000-0005-0000-0000-000068DA0000}"/>
    <cellStyle name="Percent 30 5 5 2" xfId="28993" xr:uid="{00000000-0005-0000-0000-000069DA0000}"/>
    <cellStyle name="Percent 30 5 5 3" xfId="47457" xr:uid="{00000000-0005-0000-0000-00006ADA0000}"/>
    <cellStyle name="Percent 30 5 6" xfId="16185" xr:uid="{00000000-0005-0000-0000-00006BDA0000}"/>
    <cellStyle name="Percent 30 5 6 2" xfId="35145" xr:uid="{00000000-0005-0000-0000-00006CDA0000}"/>
    <cellStyle name="Percent 30 5 6 3" xfId="53609" xr:uid="{00000000-0005-0000-0000-00006DDA0000}"/>
    <cellStyle name="Percent 30 5 7" xfId="22840" xr:uid="{00000000-0005-0000-0000-00006EDA0000}"/>
    <cellStyle name="Percent 30 5 8" xfId="41304" xr:uid="{00000000-0005-0000-0000-00006FDA0000}"/>
    <cellStyle name="Percent 31" xfId="3508" xr:uid="{00000000-0005-0000-0000-000070DA0000}"/>
    <cellStyle name="Percent 31 2" xfId="3509" xr:uid="{00000000-0005-0000-0000-000071DA0000}"/>
    <cellStyle name="Percent 31 2 2" xfId="3510" xr:uid="{00000000-0005-0000-0000-000072DA0000}"/>
    <cellStyle name="Percent 31 2 2 2" xfId="4503" xr:uid="{00000000-0005-0000-0000-000073DA0000}"/>
    <cellStyle name="Percent 31 2 2 2 2" xfId="6126" xr:uid="{00000000-0005-0000-0000-000074DA0000}"/>
    <cellStyle name="Percent 31 2 2 2 2 2" xfId="9212" xr:uid="{00000000-0005-0000-0000-000075DA0000}"/>
    <cellStyle name="Percent 31 2 2 2 2 2 2" xfId="15404" xr:uid="{00000000-0005-0000-0000-000076DA0000}"/>
    <cellStyle name="Percent 31 2 2 2 2 2 2 2" xfId="34364" xr:uid="{00000000-0005-0000-0000-000077DA0000}"/>
    <cellStyle name="Percent 31 2 2 2 2 2 2 3" xfId="52828" xr:uid="{00000000-0005-0000-0000-000078DA0000}"/>
    <cellStyle name="Percent 31 2 2 2 2 2 3" xfId="21556" xr:uid="{00000000-0005-0000-0000-000079DA0000}"/>
    <cellStyle name="Percent 31 2 2 2 2 2 3 2" xfId="40516" xr:uid="{00000000-0005-0000-0000-00007ADA0000}"/>
    <cellStyle name="Percent 31 2 2 2 2 2 3 3" xfId="58980" xr:uid="{00000000-0005-0000-0000-00007BDA0000}"/>
    <cellStyle name="Percent 31 2 2 2 2 2 4" xfId="28211" xr:uid="{00000000-0005-0000-0000-00007CDA0000}"/>
    <cellStyle name="Percent 31 2 2 2 2 2 5" xfId="46675" xr:uid="{00000000-0005-0000-0000-00007DDA0000}"/>
    <cellStyle name="Percent 31 2 2 2 2 3" xfId="12338" xr:uid="{00000000-0005-0000-0000-00007EDA0000}"/>
    <cellStyle name="Percent 31 2 2 2 2 3 2" xfId="31298" xr:uid="{00000000-0005-0000-0000-00007FDA0000}"/>
    <cellStyle name="Percent 31 2 2 2 2 3 3" xfId="49762" xr:uid="{00000000-0005-0000-0000-000080DA0000}"/>
    <cellStyle name="Percent 31 2 2 2 2 4" xfId="18490" xr:uid="{00000000-0005-0000-0000-000081DA0000}"/>
    <cellStyle name="Percent 31 2 2 2 2 4 2" xfId="37450" xr:uid="{00000000-0005-0000-0000-000082DA0000}"/>
    <cellStyle name="Percent 31 2 2 2 2 4 3" xfId="55914" xr:uid="{00000000-0005-0000-0000-000083DA0000}"/>
    <cellStyle name="Percent 31 2 2 2 2 5" xfId="25145" xr:uid="{00000000-0005-0000-0000-000084DA0000}"/>
    <cellStyle name="Percent 31 2 2 2 2 6" xfId="43609" xr:uid="{00000000-0005-0000-0000-000085DA0000}"/>
    <cellStyle name="Percent 31 2 2 2 3" xfId="7677" xr:uid="{00000000-0005-0000-0000-000086DA0000}"/>
    <cellStyle name="Percent 31 2 2 2 3 2" xfId="13870" xr:uid="{00000000-0005-0000-0000-000087DA0000}"/>
    <cellStyle name="Percent 31 2 2 2 3 2 2" xfId="32830" xr:uid="{00000000-0005-0000-0000-000088DA0000}"/>
    <cellStyle name="Percent 31 2 2 2 3 2 3" xfId="51294" xr:uid="{00000000-0005-0000-0000-000089DA0000}"/>
    <cellStyle name="Percent 31 2 2 2 3 3" xfId="20022" xr:uid="{00000000-0005-0000-0000-00008ADA0000}"/>
    <cellStyle name="Percent 31 2 2 2 3 3 2" xfId="38982" xr:uid="{00000000-0005-0000-0000-00008BDA0000}"/>
    <cellStyle name="Percent 31 2 2 2 3 3 3" xfId="57446" xr:uid="{00000000-0005-0000-0000-00008CDA0000}"/>
    <cellStyle name="Percent 31 2 2 2 3 4" xfId="26677" xr:uid="{00000000-0005-0000-0000-00008DDA0000}"/>
    <cellStyle name="Percent 31 2 2 2 3 5" xfId="45141" xr:uid="{00000000-0005-0000-0000-00008EDA0000}"/>
    <cellStyle name="Percent 31 2 2 2 4" xfId="10804" xr:uid="{00000000-0005-0000-0000-00008FDA0000}"/>
    <cellStyle name="Percent 31 2 2 2 4 2" xfId="29764" xr:uid="{00000000-0005-0000-0000-000090DA0000}"/>
    <cellStyle name="Percent 31 2 2 2 4 3" xfId="48228" xr:uid="{00000000-0005-0000-0000-000091DA0000}"/>
    <cellStyle name="Percent 31 2 2 2 5" xfId="16956" xr:uid="{00000000-0005-0000-0000-000092DA0000}"/>
    <cellStyle name="Percent 31 2 2 2 5 2" xfId="35916" xr:uid="{00000000-0005-0000-0000-000093DA0000}"/>
    <cellStyle name="Percent 31 2 2 2 5 3" xfId="54380" xr:uid="{00000000-0005-0000-0000-000094DA0000}"/>
    <cellStyle name="Percent 31 2 2 2 6" xfId="23611" xr:uid="{00000000-0005-0000-0000-000095DA0000}"/>
    <cellStyle name="Percent 31 2 2 2 7" xfId="42075" xr:uid="{00000000-0005-0000-0000-000096DA0000}"/>
    <cellStyle name="Percent 31 2 2 3" xfId="5355" xr:uid="{00000000-0005-0000-0000-000097DA0000}"/>
    <cellStyle name="Percent 31 2 2 3 2" xfId="8443" xr:uid="{00000000-0005-0000-0000-000098DA0000}"/>
    <cellStyle name="Percent 31 2 2 3 2 2" xfId="14635" xr:uid="{00000000-0005-0000-0000-000099DA0000}"/>
    <cellStyle name="Percent 31 2 2 3 2 2 2" xfId="33595" xr:uid="{00000000-0005-0000-0000-00009ADA0000}"/>
    <cellStyle name="Percent 31 2 2 3 2 2 3" xfId="52059" xr:uid="{00000000-0005-0000-0000-00009BDA0000}"/>
    <cellStyle name="Percent 31 2 2 3 2 3" xfId="20787" xr:uid="{00000000-0005-0000-0000-00009CDA0000}"/>
    <cellStyle name="Percent 31 2 2 3 2 3 2" xfId="39747" xr:uid="{00000000-0005-0000-0000-00009DDA0000}"/>
    <cellStyle name="Percent 31 2 2 3 2 3 3" xfId="58211" xr:uid="{00000000-0005-0000-0000-00009EDA0000}"/>
    <cellStyle name="Percent 31 2 2 3 2 4" xfId="27442" xr:uid="{00000000-0005-0000-0000-00009FDA0000}"/>
    <cellStyle name="Percent 31 2 2 3 2 5" xfId="45906" xr:uid="{00000000-0005-0000-0000-0000A0DA0000}"/>
    <cellStyle name="Percent 31 2 2 3 3" xfId="11569" xr:uid="{00000000-0005-0000-0000-0000A1DA0000}"/>
    <cellStyle name="Percent 31 2 2 3 3 2" xfId="30529" xr:uid="{00000000-0005-0000-0000-0000A2DA0000}"/>
    <cellStyle name="Percent 31 2 2 3 3 3" xfId="48993" xr:uid="{00000000-0005-0000-0000-0000A3DA0000}"/>
    <cellStyle name="Percent 31 2 2 3 4" xfId="17721" xr:uid="{00000000-0005-0000-0000-0000A4DA0000}"/>
    <cellStyle name="Percent 31 2 2 3 4 2" xfId="36681" xr:uid="{00000000-0005-0000-0000-0000A5DA0000}"/>
    <cellStyle name="Percent 31 2 2 3 4 3" xfId="55145" xr:uid="{00000000-0005-0000-0000-0000A6DA0000}"/>
    <cellStyle name="Percent 31 2 2 3 5" xfId="24376" xr:uid="{00000000-0005-0000-0000-0000A7DA0000}"/>
    <cellStyle name="Percent 31 2 2 3 6" xfId="42840" xr:uid="{00000000-0005-0000-0000-0000A8DA0000}"/>
    <cellStyle name="Percent 31 2 2 4" xfId="6908" xr:uid="{00000000-0005-0000-0000-0000A9DA0000}"/>
    <cellStyle name="Percent 31 2 2 4 2" xfId="13101" xr:uid="{00000000-0005-0000-0000-0000AADA0000}"/>
    <cellStyle name="Percent 31 2 2 4 2 2" xfId="32061" xr:uid="{00000000-0005-0000-0000-0000ABDA0000}"/>
    <cellStyle name="Percent 31 2 2 4 2 3" xfId="50525" xr:uid="{00000000-0005-0000-0000-0000ACDA0000}"/>
    <cellStyle name="Percent 31 2 2 4 3" xfId="19253" xr:uid="{00000000-0005-0000-0000-0000ADDA0000}"/>
    <cellStyle name="Percent 31 2 2 4 3 2" xfId="38213" xr:uid="{00000000-0005-0000-0000-0000AEDA0000}"/>
    <cellStyle name="Percent 31 2 2 4 3 3" xfId="56677" xr:uid="{00000000-0005-0000-0000-0000AFDA0000}"/>
    <cellStyle name="Percent 31 2 2 4 4" xfId="25908" xr:uid="{00000000-0005-0000-0000-0000B0DA0000}"/>
    <cellStyle name="Percent 31 2 2 4 5" xfId="44372" xr:uid="{00000000-0005-0000-0000-0000B1DA0000}"/>
    <cellStyle name="Percent 31 2 2 5" xfId="10035" xr:uid="{00000000-0005-0000-0000-0000B2DA0000}"/>
    <cellStyle name="Percent 31 2 2 5 2" xfId="28995" xr:uid="{00000000-0005-0000-0000-0000B3DA0000}"/>
    <cellStyle name="Percent 31 2 2 5 3" xfId="47459" xr:uid="{00000000-0005-0000-0000-0000B4DA0000}"/>
    <cellStyle name="Percent 31 2 2 6" xfId="16187" xr:uid="{00000000-0005-0000-0000-0000B5DA0000}"/>
    <cellStyle name="Percent 31 2 2 6 2" xfId="35147" xr:uid="{00000000-0005-0000-0000-0000B6DA0000}"/>
    <cellStyle name="Percent 31 2 2 6 3" xfId="53611" xr:uid="{00000000-0005-0000-0000-0000B7DA0000}"/>
    <cellStyle name="Percent 31 2 2 7" xfId="22842" xr:uid="{00000000-0005-0000-0000-0000B8DA0000}"/>
    <cellStyle name="Percent 31 2 2 8" xfId="41306" xr:uid="{00000000-0005-0000-0000-0000B9DA0000}"/>
    <cellStyle name="Percent 31 2 3" xfId="4502" xr:uid="{00000000-0005-0000-0000-0000BADA0000}"/>
    <cellStyle name="Percent 31 2 3 2" xfId="6125" xr:uid="{00000000-0005-0000-0000-0000BBDA0000}"/>
    <cellStyle name="Percent 31 2 3 2 2" xfId="9211" xr:uid="{00000000-0005-0000-0000-0000BCDA0000}"/>
    <cellStyle name="Percent 31 2 3 2 2 2" xfId="15403" xr:uid="{00000000-0005-0000-0000-0000BDDA0000}"/>
    <cellStyle name="Percent 31 2 3 2 2 2 2" xfId="34363" xr:uid="{00000000-0005-0000-0000-0000BEDA0000}"/>
    <cellStyle name="Percent 31 2 3 2 2 2 3" xfId="52827" xr:uid="{00000000-0005-0000-0000-0000BFDA0000}"/>
    <cellStyle name="Percent 31 2 3 2 2 3" xfId="21555" xr:uid="{00000000-0005-0000-0000-0000C0DA0000}"/>
    <cellStyle name="Percent 31 2 3 2 2 3 2" xfId="40515" xr:uid="{00000000-0005-0000-0000-0000C1DA0000}"/>
    <cellStyle name="Percent 31 2 3 2 2 3 3" xfId="58979" xr:uid="{00000000-0005-0000-0000-0000C2DA0000}"/>
    <cellStyle name="Percent 31 2 3 2 2 4" xfId="28210" xr:uid="{00000000-0005-0000-0000-0000C3DA0000}"/>
    <cellStyle name="Percent 31 2 3 2 2 5" xfId="46674" xr:uid="{00000000-0005-0000-0000-0000C4DA0000}"/>
    <cellStyle name="Percent 31 2 3 2 3" xfId="12337" xr:uid="{00000000-0005-0000-0000-0000C5DA0000}"/>
    <cellStyle name="Percent 31 2 3 2 3 2" xfId="31297" xr:uid="{00000000-0005-0000-0000-0000C6DA0000}"/>
    <cellStyle name="Percent 31 2 3 2 3 3" xfId="49761" xr:uid="{00000000-0005-0000-0000-0000C7DA0000}"/>
    <cellStyle name="Percent 31 2 3 2 4" xfId="18489" xr:uid="{00000000-0005-0000-0000-0000C8DA0000}"/>
    <cellStyle name="Percent 31 2 3 2 4 2" xfId="37449" xr:uid="{00000000-0005-0000-0000-0000C9DA0000}"/>
    <cellStyle name="Percent 31 2 3 2 4 3" xfId="55913" xr:uid="{00000000-0005-0000-0000-0000CADA0000}"/>
    <cellStyle name="Percent 31 2 3 2 5" xfId="25144" xr:uid="{00000000-0005-0000-0000-0000CBDA0000}"/>
    <cellStyle name="Percent 31 2 3 2 6" xfId="43608" xr:uid="{00000000-0005-0000-0000-0000CCDA0000}"/>
    <cellStyle name="Percent 31 2 3 3" xfId="7676" xr:uid="{00000000-0005-0000-0000-0000CDDA0000}"/>
    <cellStyle name="Percent 31 2 3 3 2" xfId="13869" xr:uid="{00000000-0005-0000-0000-0000CEDA0000}"/>
    <cellStyle name="Percent 31 2 3 3 2 2" xfId="32829" xr:uid="{00000000-0005-0000-0000-0000CFDA0000}"/>
    <cellStyle name="Percent 31 2 3 3 2 3" xfId="51293" xr:uid="{00000000-0005-0000-0000-0000D0DA0000}"/>
    <cellStyle name="Percent 31 2 3 3 3" xfId="20021" xr:uid="{00000000-0005-0000-0000-0000D1DA0000}"/>
    <cellStyle name="Percent 31 2 3 3 3 2" xfId="38981" xr:uid="{00000000-0005-0000-0000-0000D2DA0000}"/>
    <cellStyle name="Percent 31 2 3 3 3 3" xfId="57445" xr:uid="{00000000-0005-0000-0000-0000D3DA0000}"/>
    <cellStyle name="Percent 31 2 3 3 4" xfId="26676" xr:uid="{00000000-0005-0000-0000-0000D4DA0000}"/>
    <cellStyle name="Percent 31 2 3 3 5" xfId="45140" xr:uid="{00000000-0005-0000-0000-0000D5DA0000}"/>
    <cellStyle name="Percent 31 2 3 4" xfId="10803" xr:uid="{00000000-0005-0000-0000-0000D6DA0000}"/>
    <cellStyle name="Percent 31 2 3 4 2" xfId="29763" xr:uid="{00000000-0005-0000-0000-0000D7DA0000}"/>
    <cellStyle name="Percent 31 2 3 4 3" xfId="48227" xr:uid="{00000000-0005-0000-0000-0000D8DA0000}"/>
    <cellStyle name="Percent 31 2 3 5" xfId="16955" xr:uid="{00000000-0005-0000-0000-0000D9DA0000}"/>
    <cellStyle name="Percent 31 2 3 5 2" xfId="35915" xr:uid="{00000000-0005-0000-0000-0000DADA0000}"/>
    <cellStyle name="Percent 31 2 3 5 3" xfId="54379" xr:uid="{00000000-0005-0000-0000-0000DBDA0000}"/>
    <cellStyle name="Percent 31 2 3 6" xfId="23610" xr:uid="{00000000-0005-0000-0000-0000DCDA0000}"/>
    <cellStyle name="Percent 31 2 3 7" xfId="42074" xr:uid="{00000000-0005-0000-0000-0000DDDA0000}"/>
    <cellStyle name="Percent 31 2 4" xfId="5354" xr:uid="{00000000-0005-0000-0000-0000DEDA0000}"/>
    <cellStyle name="Percent 31 2 4 2" xfId="8442" xr:uid="{00000000-0005-0000-0000-0000DFDA0000}"/>
    <cellStyle name="Percent 31 2 4 2 2" xfId="14634" xr:uid="{00000000-0005-0000-0000-0000E0DA0000}"/>
    <cellStyle name="Percent 31 2 4 2 2 2" xfId="33594" xr:uid="{00000000-0005-0000-0000-0000E1DA0000}"/>
    <cellStyle name="Percent 31 2 4 2 2 3" xfId="52058" xr:uid="{00000000-0005-0000-0000-0000E2DA0000}"/>
    <cellStyle name="Percent 31 2 4 2 3" xfId="20786" xr:uid="{00000000-0005-0000-0000-0000E3DA0000}"/>
    <cellStyle name="Percent 31 2 4 2 3 2" xfId="39746" xr:uid="{00000000-0005-0000-0000-0000E4DA0000}"/>
    <cellStyle name="Percent 31 2 4 2 3 3" xfId="58210" xr:uid="{00000000-0005-0000-0000-0000E5DA0000}"/>
    <cellStyle name="Percent 31 2 4 2 4" xfId="27441" xr:uid="{00000000-0005-0000-0000-0000E6DA0000}"/>
    <cellStyle name="Percent 31 2 4 2 5" xfId="45905" xr:uid="{00000000-0005-0000-0000-0000E7DA0000}"/>
    <cellStyle name="Percent 31 2 4 3" xfId="11568" xr:uid="{00000000-0005-0000-0000-0000E8DA0000}"/>
    <cellStyle name="Percent 31 2 4 3 2" xfId="30528" xr:uid="{00000000-0005-0000-0000-0000E9DA0000}"/>
    <cellStyle name="Percent 31 2 4 3 3" xfId="48992" xr:uid="{00000000-0005-0000-0000-0000EADA0000}"/>
    <cellStyle name="Percent 31 2 4 4" xfId="17720" xr:uid="{00000000-0005-0000-0000-0000EBDA0000}"/>
    <cellStyle name="Percent 31 2 4 4 2" xfId="36680" xr:uid="{00000000-0005-0000-0000-0000ECDA0000}"/>
    <cellStyle name="Percent 31 2 4 4 3" xfId="55144" xr:uid="{00000000-0005-0000-0000-0000EDDA0000}"/>
    <cellStyle name="Percent 31 2 4 5" xfId="24375" xr:uid="{00000000-0005-0000-0000-0000EEDA0000}"/>
    <cellStyle name="Percent 31 2 4 6" xfId="42839" xr:uid="{00000000-0005-0000-0000-0000EFDA0000}"/>
    <cellStyle name="Percent 31 2 5" xfId="6907" xr:uid="{00000000-0005-0000-0000-0000F0DA0000}"/>
    <cellStyle name="Percent 31 2 5 2" xfId="13100" xr:uid="{00000000-0005-0000-0000-0000F1DA0000}"/>
    <cellStyle name="Percent 31 2 5 2 2" xfId="32060" xr:uid="{00000000-0005-0000-0000-0000F2DA0000}"/>
    <cellStyle name="Percent 31 2 5 2 3" xfId="50524" xr:uid="{00000000-0005-0000-0000-0000F3DA0000}"/>
    <cellStyle name="Percent 31 2 5 3" xfId="19252" xr:uid="{00000000-0005-0000-0000-0000F4DA0000}"/>
    <cellStyle name="Percent 31 2 5 3 2" xfId="38212" xr:uid="{00000000-0005-0000-0000-0000F5DA0000}"/>
    <cellStyle name="Percent 31 2 5 3 3" xfId="56676" xr:uid="{00000000-0005-0000-0000-0000F6DA0000}"/>
    <cellStyle name="Percent 31 2 5 4" xfId="25907" xr:uid="{00000000-0005-0000-0000-0000F7DA0000}"/>
    <cellStyle name="Percent 31 2 5 5" xfId="44371" xr:uid="{00000000-0005-0000-0000-0000F8DA0000}"/>
    <cellStyle name="Percent 31 2 6" xfId="10034" xr:uid="{00000000-0005-0000-0000-0000F9DA0000}"/>
    <cellStyle name="Percent 31 2 6 2" xfId="28994" xr:uid="{00000000-0005-0000-0000-0000FADA0000}"/>
    <cellStyle name="Percent 31 2 6 3" xfId="47458" xr:uid="{00000000-0005-0000-0000-0000FBDA0000}"/>
    <cellStyle name="Percent 31 2 7" xfId="16186" xr:uid="{00000000-0005-0000-0000-0000FCDA0000}"/>
    <cellStyle name="Percent 31 2 7 2" xfId="35146" xr:uid="{00000000-0005-0000-0000-0000FDDA0000}"/>
    <cellStyle name="Percent 31 2 7 3" xfId="53610" xr:uid="{00000000-0005-0000-0000-0000FEDA0000}"/>
    <cellStyle name="Percent 31 2 8" xfId="22841" xr:uid="{00000000-0005-0000-0000-0000FFDA0000}"/>
    <cellStyle name="Percent 31 2 9" xfId="41305" xr:uid="{00000000-0005-0000-0000-000000DB0000}"/>
    <cellStyle name="Percent 31 3" xfId="3511" xr:uid="{00000000-0005-0000-0000-000001DB0000}"/>
    <cellStyle name="Percent 31 3 2" xfId="3512" xr:uid="{00000000-0005-0000-0000-000002DB0000}"/>
    <cellStyle name="Percent 31 3 2 2" xfId="4505" xr:uid="{00000000-0005-0000-0000-000003DB0000}"/>
    <cellStyle name="Percent 31 3 2 2 2" xfId="6128" xr:uid="{00000000-0005-0000-0000-000004DB0000}"/>
    <cellStyle name="Percent 31 3 2 2 2 2" xfId="9214" xr:uid="{00000000-0005-0000-0000-000005DB0000}"/>
    <cellStyle name="Percent 31 3 2 2 2 2 2" xfId="15406" xr:uid="{00000000-0005-0000-0000-000006DB0000}"/>
    <cellStyle name="Percent 31 3 2 2 2 2 2 2" xfId="34366" xr:uid="{00000000-0005-0000-0000-000007DB0000}"/>
    <cellStyle name="Percent 31 3 2 2 2 2 2 3" xfId="52830" xr:uid="{00000000-0005-0000-0000-000008DB0000}"/>
    <cellStyle name="Percent 31 3 2 2 2 2 3" xfId="21558" xr:uid="{00000000-0005-0000-0000-000009DB0000}"/>
    <cellStyle name="Percent 31 3 2 2 2 2 3 2" xfId="40518" xr:uid="{00000000-0005-0000-0000-00000ADB0000}"/>
    <cellStyle name="Percent 31 3 2 2 2 2 3 3" xfId="58982" xr:uid="{00000000-0005-0000-0000-00000BDB0000}"/>
    <cellStyle name="Percent 31 3 2 2 2 2 4" xfId="28213" xr:uid="{00000000-0005-0000-0000-00000CDB0000}"/>
    <cellStyle name="Percent 31 3 2 2 2 2 5" xfId="46677" xr:uid="{00000000-0005-0000-0000-00000DDB0000}"/>
    <cellStyle name="Percent 31 3 2 2 2 3" xfId="12340" xr:uid="{00000000-0005-0000-0000-00000EDB0000}"/>
    <cellStyle name="Percent 31 3 2 2 2 3 2" xfId="31300" xr:uid="{00000000-0005-0000-0000-00000FDB0000}"/>
    <cellStyle name="Percent 31 3 2 2 2 3 3" xfId="49764" xr:uid="{00000000-0005-0000-0000-000010DB0000}"/>
    <cellStyle name="Percent 31 3 2 2 2 4" xfId="18492" xr:uid="{00000000-0005-0000-0000-000011DB0000}"/>
    <cellStyle name="Percent 31 3 2 2 2 4 2" xfId="37452" xr:uid="{00000000-0005-0000-0000-000012DB0000}"/>
    <cellStyle name="Percent 31 3 2 2 2 4 3" xfId="55916" xr:uid="{00000000-0005-0000-0000-000013DB0000}"/>
    <cellStyle name="Percent 31 3 2 2 2 5" xfId="25147" xr:uid="{00000000-0005-0000-0000-000014DB0000}"/>
    <cellStyle name="Percent 31 3 2 2 2 6" xfId="43611" xr:uid="{00000000-0005-0000-0000-000015DB0000}"/>
    <cellStyle name="Percent 31 3 2 2 3" xfId="7679" xr:uid="{00000000-0005-0000-0000-000016DB0000}"/>
    <cellStyle name="Percent 31 3 2 2 3 2" xfId="13872" xr:uid="{00000000-0005-0000-0000-000017DB0000}"/>
    <cellStyle name="Percent 31 3 2 2 3 2 2" xfId="32832" xr:uid="{00000000-0005-0000-0000-000018DB0000}"/>
    <cellStyle name="Percent 31 3 2 2 3 2 3" xfId="51296" xr:uid="{00000000-0005-0000-0000-000019DB0000}"/>
    <cellStyle name="Percent 31 3 2 2 3 3" xfId="20024" xr:uid="{00000000-0005-0000-0000-00001ADB0000}"/>
    <cellStyle name="Percent 31 3 2 2 3 3 2" xfId="38984" xr:uid="{00000000-0005-0000-0000-00001BDB0000}"/>
    <cellStyle name="Percent 31 3 2 2 3 3 3" xfId="57448" xr:uid="{00000000-0005-0000-0000-00001CDB0000}"/>
    <cellStyle name="Percent 31 3 2 2 3 4" xfId="26679" xr:uid="{00000000-0005-0000-0000-00001DDB0000}"/>
    <cellStyle name="Percent 31 3 2 2 3 5" xfId="45143" xr:uid="{00000000-0005-0000-0000-00001EDB0000}"/>
    <cellStyle name="Percent 31 3 2 2 4" xfId="10806" xr:uid="{00000000-0005-0000-0000-00001FDB0000}"/>
    <cellStyle name="Percent 31 3 2 2 4 2" xfId="29766" xr:uid="{00000000-0005-0000-0000-000020DB0000}"/>
    <cellStyle name="Percent 31 3 2 2 4 3" xfId="48230" xr:uid="{00000000-0005-0000-0000-000021DB0000}"/>
    <cellStyle name="Percent 31 3 2 2 5" xfId="16958" xr:uid="{00000000-0005-0000-0000-000022DB0000}"/>
    <cellStyle name="Percent 31 3 2 2 5 2" xfId="35918" xr:uid="{00000000-0005-0000-0000-000023DB0000}"/>
    <cellStyle name="Percent 31 3 2 2 5 3" xfId="54382" xr:uid="{00000000-0005-0000-0000-000024DB0000}"/>
    <cellStyle name="Percent 31 3 2 2 6" xfId="23613" xr:uid="{00000000-0005-0000-0000-000025DB0000}"/>
    <cellStyle name="Percent 31 3 2 2 7" xfId="42077" xr:uid="{00000000-0005-0000-0000-000026DB0000}"/>
    <cellStyle name="Percent 31 3 2 3" xfId="5357" xr:uid="{00000000-0005-0000-0000-000027DB0000}"/>
    <cellStyle name="Percent 31 3 2 3 2" xfId="8445" xr:uid="{00000000-0005-0000-0000-000028DB0000}"/>
    <cellStyle name="Percent 31 3 2 3 2 2" xfId="14637" xr:uid="{00000000-0005-0000-0000-000029DB0000}"/>
    <cellStyle name="Percent 31 3 2 3 2 2 2" xfId="33597" xr:uid="{00000000-0005-0000-0000-00002ADB0000}"/>
    <cellStyle name="Percent 31 3 2 3 2 2 3" xfId="52061" xr:uid="{00000000-0005-0000-0000-00002BDB0000}"/>
    <cellStyle name="Percent 31 3 2 3 2 3" xfId="20789" xr:uid="{00000000-0005-0000-0000-00002CDB0000}"/>
    <cellStyle name="Percent 31 3 2 3 2 3 2" xfId="39749" xr:uid="{00000000-0005-0000-0000-00002DDB0000}"/>
    <cellStyle name="Percent 31 3 2 3 2 3 3" xfId="58213" xr:uid="{00000000-0005-0000-0000-00002EDB0000}"/>
    <cellStyle name="Percent 31 3 2 3 2 4" xfId="27444" xr:uid="{00000000-0005-0000-0000-00002FDB0000}"/>
    <cellStyle name="Percent 31 3 2 3 2 5" xfId="45908" xr:uid="{00000000-0005-0000-0000-000030DB0000}"/>
    <cellStyle name="Percent 31 3 2 3 3" xfId="11571" xr:uid="{00000000-0005-0000-0000-000031DB0000}"/>
    <cellStyle name="Percent 31 3 2 3 3 2" xfId="30531" xr:uid="{00000000-0005-0000-0000-000032DB0000}"/>
    <cellStyle name="Percent 31 3 2 3 3 3" xfId="48995" xr:uid="{00000000-0005-0000-0000-000033DB0000}"/>
    <cellStyle name="Percent 31 3 2 3 4" xfId="17723" xr:uid="{00000000-0005-0000-0000-000034DB0000}"/>
    <cellStyle name="Percent 31 3 2 3 4 2" xfId="36683" xr:uid="{00000000-0005-0000-0000-000035DB0000}"/>
    <cellStyle name="Percent 31 3 2 3 4 3" xfId="55147" xr:uid="{00000000-0005-0000-0000-000036DB0000}"/>
    <cellStyle name="Percent 31 3 2 3 5" xfId="24378" xr:uid="{00000000-0005-0000-0000-000037DB0000}"/>
    <cellStyle name="Percent 31 3 2 3 6" xfId="42842" xr:uid="{00000000-0005-0000-0000-000038DB0000}"/>
    <cellStyle name="Percent 31 3 2 4" xfId="6910" xr:uid="{00000000-0005-0000-0000-000039DB0000}"/>
    <cellStyle name="Percent 31 3 2 4 2" xfId="13103" xr:uid="{00000000-0005-0000-0000-00003ADB0000}"/>
    <cellStyle name="Percent 31 3 2 4 2 2" xfId="32063" xr:uid="{00000000-0005-0000-0000-00003BDB0000}"/>
    <cellStyle name="Percent 31 3 2 4 2 3" xfId="50527" xr:uid="{00000000-0005-0000-0000-00003CDB0000}"/>
    <cellStyle name="Percent 31 3 2 4 3" xfId="19255" xr:uid="{00000000-0005-0000-0000-00003DDB0000}"/>
    <cellStyle name="Percent 31 3 2 4 3 2" xfId="38215" xr:uid="{00000000-0005-0000-0000-00003EDB0000}"/>
    <cellStyle name="Percent 31 3 2 4 3 3" xfId="56679" xr:uid="{00000000-0005-0000-0000-00003FDB0000}"/>
    <cellStyle name="Percent 31 3 2 4 4" xfId="25910" xr:uid="{00000000-0005-0000-0000-000040DB0000}"/>
    <cellStyle name="Percent 31 3 2 4 5" xfId="44374" xr:uid="{00000000-0005-0000-0000-000041DB0000}"/>
    <cellStyle name="Percent 31 3 2 5" xfId="10037" xr:uid="{00000000-0005-0000-0000-000042DB0000}"/>
    <cellStyle name="Percent 31 3 2 5 2" xfId="28997" xr:uid="{00000000-0005-0000-0000-000043DB0000}"/>
    <cellStyle name="Percent 31 3 2 5 3" xfId="47461" xr:uid="{00000000-0005-0000-0000-000044DB0000}"/>
    <cellStyle name="Percent 31 3 2 6" xfId="16189" xr:uid="{00000000-0005-0000-0000-000045DB0000}"/>
    <cellStyle name="Percent 31 3 2 6 2" xfId="35149" xr:uid="{00000000-0005-0000-0000-000046DB0000}"/>
    <cellStyle name="Percent 31 3 2 6 3" xfId="53613" xr:uid="{00000000-0005-0000-0000-000047DB0000}"/>
    <cellStyle name="Percent 31 3 2 7" xfId="22844" xr:uid="{00000000-0005-0000-0000-000048DB0000}"/>
    <cellStyle name="Percent 31 3 2 8" xfId="41308" xr:uid="{00000000-0005-0000-0000-000049DB0000}"/>
    <cellStyle name="Percent 31 3 3" xfId="4504" xr:uid="{00000000-0005-0000-0000-00004ADB0000}"/>
    <cellStyle name="Percent 31 3 3 2" xfId="6127" xr:uid="{00000000-0005-0000-0000-00004BDB0000}"/>
    <cellStyle name="Percent 31 3 3 2 2" xfId="9213" xr:uid="{00000000-0005-0000-0000-00004CDB0000}"/>
    <cellStyle name="Percent 31 3 3 2 2 2" xfId="15405" xr:uid="{00000000-0005-0000-0000-00004DDB0000}"/>
    <cellStyle name="Percent 31 3 3 2 2 2 2" xfId="34365" xr:uid="{00000000-0005-0000-0000-00004EDB0000}"/>
    <cellStyle name="Percent 31 3 3 2 2 2 3" xfId="52829" xr:uid="{00000000-0005-0000-0000-00004FDB0000}"/>
    <cellStyle name="Percent 31 3 3 2 2 3" xfId="21557" xr:uid="{00000000-0005-0000-0000-000050DB0000}"/>
    <cellStyle name="Percent 31 3 3 2 2 3 2" xfId="40517" xr:uid="{00000000-0005-0000-0000-000051DB0000}"/>
    <cellStyle name="Percent 31 3 3 2 2 3 3" xfId="58981" xr:uid="{00000000-0005-0000-0000-000052DB0000}"/>
    <cellStyle name="Percent 31 3 3 2 2 4" xfId="28212" xr:uid="{00000000-0005-0000-0000-000053DB0000}"/>
    <cellStyle name="Percent 31 3 3 2 2 5" xfId="46676" xr:uid="{00000000-0005-0000-0000-000054DB0000}"/>
    <cellStyle name="Percent 31 3 3 2 3" xfId="12339" xr:uid="{00000000-0005-0000-0000-000055DB0000}"/>
    <cellStyle name="Percent 31 3 3 2 3 2" xfId="31299" xr:uid="{00000000-0005-0000-0000-000056DB0000}"/>
    <cellStyle name="Percent 31 3 3 2 3 3" xfId="49763" xr:uid="{00000000-0005-0000-0000-000057DB0000}"/>
    <cellStyle name="Percent 31 3 3 2 4" xfId="18491" xr:uid="{00000000-0005-0000-0000-000058DB0000}"/>
    <cellStyle name="Percent 31 3 3 2 4 2" xfId="37451" xr:uid="{00000000-0005-0000-0000-000059DB0000}"/>
    <cellStyle name="Percent 31 3 3 2 4 3" xfId="55915" xr:uid="{00000000-0005-0000-0000-00005ADB0000}"/>
    <cellStyle name="Percent 31 3 3 2 5" xfId="25146" xr:uid="{00000000-0005-0000-0000-00005BDB0000}"/>
    <cellStyle name="Percent 31 3 3 2 6" xfId="43610" xr:uid="{00000000-0005-0000-0000-00005CDB0000}"/>
    <cellStyle name="Percent 31 3 3 3" xfId="7678" xr:uid="{00000000-0005-0000-0000-00005DDB0000}"/>
    <cellStyle name="Percent 31 3 3 3 2" xfId="13871" xr:uid="{00000000-0005-0000-0000-00005EDB0000}"/>
    <cellStyle name="Percent 31 3 3 3 2 2" xfId="32831" xr:uid="{00000000-0005-0000-0000-00005FDB0000}"/>
    <cellStyle name="Percent 31 3 3 3 2 3" xfId="51295" xr:uid="{00000000-0005-0000-0000-000060DB0000}"/>
    <cellStyle name="Percent 31 3 3 3 3" xfId="20023" xr:uid="{00000000-0005-0000-0000-000061DB0000}"/>
    <cellStyle name="Percent 31 3 3 3 3 2" xfId="38983" xr:uid="{00000000-0005-0000-0000-000062DB0000}"/>
    <cellStyle name="Percent 31 3 3 3 3 3" xfId="57447" xr:uid="{00000000-0005-0000-0000-000063DB0000}"/>
    <cellStyle name="Percent 31 3 3 3 4" xfId="26678" xr:uid="{00000000-0005-0000-0000-000064DB0000}"/>
    <cellStyle name="Percent 31 3 3 3 5" xfId="45142" xr:uid="{00000000-0005-0000-0000-000065DB0000}"/>
    <cellStyle name="Percent 31 3 3 4" xfId="10805" xr:uid="{00000000-0005-0000-0000-000066DB0000}"/>
    <cellStyle name="Percent 31 3 3 4 2" xfId="29765" xr:uid="{00000000-0005-0000-0000-000067DB0000}"/>
    <cellStyle name="Percent 31 3 3 4 3" xfId="48229" xr:uid="{00000000-0005-0000-0000-000068DB0000}"/>
    <cellStyle name="Percent 31 3 3 5" xfId="16957" xr:uid="{00000000-0005-0000-0000-000069DB0000}"/>
    <cellStyle name="Percent 31 3 3 5 2" xfId="35917" xr:uid="{00000000-0005-0000-0000-00006ADB0000}"/>
    <cellStyle name="Percent 31 3 3 5 3" xfId="54381" xr:uid="{00000000-0005-0000-0000-00006BDB0000}"/>
    <cellStyle name="Percent 31 3 3 6" xfId="23612" xr:uid="{00000000-0005-0000-0000-00006CDB0000}"/>
    <cellStyle name="Percent 31 3 3 7" xfId="42076" xr:uid="{00000000-0005-0000-0000-00006DDB0000}"/>
    <cellStyle name="Percent 31 3 4" xfId="5356" xr:uid="{00000000-0005-0000-0000-00006EDB0000}"/>
    <cellStyle name="Percent 31 3 4 2" xfId="8444" xr:uid="{00000000-0005-0000-0000-00006FDB0000}"/>
    <cellStyle name="Percent 31 3 4 2 2" xfId="14636" xr:uid="{00000000-0005-0000-0000-000070DB0000}"/>
    <cellStyle name="Percent 31 3 4 2 2 2" xfId="33596" xr:uid="{00000000-0005-0000-0000-000071DB0000}"/>
    <cellStyle name="Percent 31 3 4 2 2 3" xfId="52060" xr:uid="{00000000-0005-0000-0000-000072DB0000}"/>
    <cellStyle name="Percent 31 3 4 2 3" xfId="20788" xr:uid="{00000000-0005-0000-0000-000073DB0000}"/>
    <cellStyle name="Percent 31 3 4 2 3 2" xfId="39748" xr:uid="{00000000-0005-0000-0000-000074DB0000}"/>
    <cellStyle name="Percent 31 3 4 2 3 3" xfId="58212" xr:uid="{00000000-0005-0000-0000-000075DB0000}"/>
    <cellStyle name="Percent 31 3 4 2 4" xfId="27443" xr:uid="{00000000-0005-0000-0000-000076DB0000}"/>
    <cellStyle name="Percent 31 3 4 2 5" xfId="45907" xr:uid="{00000000-0005-0000-0000-000077DB0000}"/>
    <cellStyle name="Percent 31 3 4 3" xfId="11570" xr:uid="{00000000-0005-0000-0000-000078DB0000}"/>
    <cellStyle name="Percent 31 3 4 3 2" xfId="30530" xr:uid="{00000000-0005-0000-0000-000079DB0000}"/>
    <cellStyle name="Percent 31 3 4 3 3" xfId="48994" xr:uid="{00000000-0005-0000-0000-00007ADB0000}"/>
    <cellStyle name="Percent 31 3 4 4" xfId="17722" xr:uid="{00000000-0005-0000-0000-00007BDB0000}"/>
    <cellStyle name="Percent 31 3 4 4 2" xfId="36682" xr:uid="{00000000-0005-0000-0000-00007CDB0000}"/>
    <cellStyle name="Percent 31 3 4 4 3" xfId="55146" xr:uid="{00000000-0005-0000-0000-00007DDB0000}"/>
    <cellStyle name="Percent 31 3 4 5" xfId="24377" xr:uid="{00000000-0005-0000-0000-00007EDB0000}"/>
    <cellStyle name="Percent 31 3 4 6" xfId="42841" xr:uid="{00000000-0005-0000-0000-00007FDB0000}"/>
    <cellStyle name="Percent 31 3 5" xfId="6909" xr:uid="{00000000-0005-0000-0000-000080DB0000}"/>
    <cellStyle name="Percent 31 3 5 2" xfId="13102" xr:uid="{00000000-0005-0000-0000-000081DB0000}"/>
    <cellStyle name="Percent 31 3 5 2 2" xfId="32062" xr:uid="{00000000-0005-0000-0000-000082DB0000}"/>
    <cellStyle name="Percent 31 3 5 2 3" xfId="50526" xr:uid="{00000000-0005-0000-0000-000083DB0000}"/>
    <cellStyle name="Percent 31 3 5 3" xfId="19254" xr:uid="{00000000-0005-0000-0000-000084DB0000}"/>
    <cellStyle name="Percent 31 3 5 3 2" xfId="38214" xr:uid="{00000000-0005-0000-0000-000085DB0000}"/>
    <cellStyle name="Percent 31 3 5 3 3" xfId="56678" xr:uid="{00000000-0005-0000-0000-000086DB0000}"/>
    <cellStyle name="Percent 31 3 5 4" xfId="25909" xr:uid="{00000000-0005-0000-0000-000087DB0000}"/>
    <cellStyle name="Percent 31 3 5 5" xfId="44373" xr:uid="{00000000-0005-0000-0000-000088DB0000}"/>
    <cellStyle name="Percent 31 3 6" xfId="10036" xr:uid="{00000000-0005-0000-0000-000089DB0000}"/>
    <cellStyle name="Percent 31 3 6 2" xfId="28996" xr:uid="{00000000-0005-0000-0000-00008ADB0000}"/>
    <cellStyle name="Percent 31 3 6 3" xfId="47460" xr:uid="{00000000-0005-0000-0000-00008BDB0000}"/>
    <cellStyle name="Percent 31 3 7" xfId="16188" xr:uid="{00000000-0005-0000-0000-00008CDB0000}"/>
    <cellStyle name="Percent 31 3 7 2" xfId="35148" xr:uid="{00000000-0005-0000-0000-00008DDB0000}"/>
    <cellStyle name="Percent 31 3 7 3" xfId="53612" xr:uid="{00000000-0005-0000-0000-00008EDB0000}"/>
    <cellStyle name="Percent 31 3 8" xfId="22843" xr:uid="{00000000-0005-0000-0000-00008FDB0000}"/>
    <cellStyle name="Percent 31 3 9" xfId="41307" xr:uid="{00000000-0005-0000-0000-000090DB0000}"/>
    <cellStyle name="Percent 31 4" xfId="3513" xr:uid="{00000000-0005-0000-0000-000091DB0000}"/>
    <cellStyle name="Percent 31 4 2" xfId="3514" xr:uid="{00000000-0005-0000-0000-000092DB0000}"/>
    <cellStyle name="Percent 31 4 2 2" xfId="4506" xr:uid="{00000000-0005-0000-0000-000093DB0000}"/>
    <cellStyle name="Percent 31 4 2 2 2" xfId="6129" xr:uid="{00000000-0005-0000-0000-000094DB0000}"/>
    <cellStyle name="Percent 31 4 2 2 2 2" xfId="9215" xr:uid="{00000000-0005-0000-0000-000095DB0000}"/>
    <cellStyle name="Percent 31 4 2 2 2 2 2" xfId="15407" xr:uid="{00000000-0005-0000-0000-000096DB0000}"/>
    <cellStyle name="Percent 31 4 2 2 2 2 2 2" xfId="34367" xr:uid="{00000000-0005-0000-0000-000097DB0000}"/>
    <cellStyle name="Percent 31 4 2 2 2 2 2 3" xfId="52831" xr:uid="{00000000-0005-0000-0000-000098DB0000}"/>
    <cellStyle name="Percent 31 4 2 2 2 2 3" xfId="21559" xr:uid="{00000000-0005-0000-0000-000099DB0000}"/>
    <cellStyle name="Percent 31 4 2 2 2 2 3 2" xfId="40519" xr:uid="{00000000-0005-0000-0000-00009ADB0000}"/>
    <cellStyle name="Percent 31 4 2 2 2 2 3 3" xfId="58983" xr:uid="{00000000-0005-0000-0000-00009BDB0000}"/>
    <cellStyle name="Percent 31 4 2 2 2 2 4" xfId="28214" xr:uid="{00000000-0005-0000-0000-00009CDB0000}"/>
    <cellStyle name="Percent 31 4 2 2 2 2 5" xfId="46678" xr:uid="{00000000-0005-0000-0000-00009DDB0000}"/>
    <cellStyle name="Percent 31 4 2 2 2 3" xfId="12341" xr:uid="{00000000-0005-0000-0000-00009EDB0000}"/>
    <cellStyle name="Percent 31 4 2 2 2 3 2" xfId="31301" xr:uid="{00000000-0005-0000-0000-00009FDB0000}"/>
    <cellStyle name="Percent 31 4 2 2 2 3 3" xfId="49765" xr:uid="{00000000-0005-0000-0000-0000A0DB0000}"/>
    <cellStyle name="Percent 31 4 2 2 2 4" xfId="18493" xr:uid="{00000000-0005-0000-0000-0000A1DB0000}"/>
    <cellStyle name="Percent 31 4 2 2 2 4 2" xfId="37453" xr:uid="{00000000-0005-0000-0000-0000A2DB0000}"/>
    <cellStyle name="Percent 31 4 2 2 2 4 3" xfId="55917" xr:uid="{00000000-0005-0000-0000-0000A3DB0000}"/>
    <cellStyle name="Percent 31 4 2 2 2 5" xfId="25148" xr:uid="{00000000-0005-0000-0000-0000A4DB0000}"/>
    <cellStyle name="Percent 31 4 2 2 2 6" xfId="43612" xr:uid="{00000000-0005-0000-0000-0000A5DB0000}"/>
    <cellStyle name="Percent 31 4 2 2 3" xfId="7680" xr:uid="{00000000-0005-0000-0000-0000A6DB0000}"/>
    <cellStyle name="Percent 31 4 2 2 3 2" xfId="13873" xr:uid="{00000000-0005-0000-0000-0000A7DB0000}"/>
    <cellStyle name="Percent 31 4 2 2 3 2 2" xfId="32833" xr:uid="{00000000-0005-0000-0000-0000A8DB0000}"/>
    <cellStyle name="Percent 31 4 2 2 3 2 3" xfId="51297" xr:uid="{00000000-0005-0000-0000-0000A9DB0000}"/>
    <cellStyle name="Percent 31 4 2 2 3 3" xfId="20025" xr:uid="{00000000-0005-0000-0000-0000AADB0000}"/>
    <cellStyle name="Percent 31 4 2 2 3 3 2" xfId="38985" xr:uid="{00000000-0005-0000-0000-0000ABDB0000}"/>
    <cellStyle name="Percent 31 4 2 2 3 3 3" xfId="57449" xr:uid="{00000000-0005-0000-0000-0000ACDB0000}"/>
    <cellStyle name="Percent 31 4 2 2 3 4" xfId="26680" xr:uid="{00000000-0005-0000-0000-0000ADDB0000}"/>
    <cellStyle name="Percent 31 4 2 2 3 5" xfId="45144" xr:uid="{00000000-0005-0000-0000-0000AEDB0000}"/>
    <cellStyle name="Percent 31 4 2 2 4" xfId="10807" xr:uid="{00000000-0005-0000-0000-0000AFDB0000}"/>
    <cellStyle name="Percent 31 4 2 2 4 2" xfId="29767" xr:uid="{00000000-0005-0000-0000-0000B0DB0000}"/>
    <cellStyle name="Percent 31 4 2 2 4 3" xfId="48231" xr:uid="{00000000-0005-0000-0000-0000B1DB0000}"/>
    <cellStyle name="Percent 31 4 2 2 5" xfId="16959" xr:uid="{00000000-0005-0000-0000-0000B2DB0000}"/>
    <cellStyle name="Percent 31 4 2 2 5 2" xfId="35919" xr:uid="{00000000-0005-0000-0000-0000B3DB0000}"/>
    <cellStyle name="Percent 31 4 2 2 5 3" xfId="54383" xr:uid="{00000000-0005-0000-0000-0000B4DB0000}"/>
    <cellStyle name="Percent 31 4 2 2 6" xfId="23614" xr:uid="{00000000-0005-0000-0000-0000B5DB0000}"/>
    <cellStyle name="Percent 31 4 2 2 7" xfId="42078" xr:uid="{00000000-0005-0000-0000-0000B6DB0000}"/>
    <cellStyle name="Percent 31 4 2 3" xfId="5358" xr:uid="{00000000-0005-0000-0000-0000B7DB0000}"/>
    <cellStyle name="Percent 31 4 2 3 2" xfId="8446" xr:uid="{00000000-0005-0000-0000-0000B8DB0000}"/>
    <cellStyle name="Percent 31 4 2 3 2 2" xfId="14638" xr:uid="{00000000-0005-0000-0000-0000B9DB0000}"/>
    <cellStyle name="Percent 31 4 2 3 2 2 2" xfId="33598" xr:uid="{00000000-0005-0000-0000-0000BADB0000}"/>
    <cellStyle name="Percent 31 4 2 3 2 2 3" xfId="52062" xr:uid="{00000000-0005-0000-0000-0000BBDB0000}"/>
    <cellStyle name="Percent 31 4 2 3 2 3" xfId="20790" xr:uid="{00000000-0005-0000-0000-0000BCDB0000}"/>
    <cellStyle name="Percent 31 4 2 3 2 3 2" xfId="39750" xr:uid="{00000000-0005-0000-0000-0000BDDB0000}"/>
    <cellStyle name="Percent 31 4 2 3 2 3 3" xfId="58214" xr:uid="{00000000-0005-0000-0000-0000BEDB0000}"/>
    <cellStyle name="Percent 31 4 2 3 2 4" xfId="27445" xr:uid="{00000000-0005-0000-0000-0000BFDB0000}"/>
    <cellStyle name="Percent 31 4 2 3 2 5" xfId="45909" xr:uid="{00000000-0005-0000-0000-0000C0DB0000}"/>
    <cellStyle name="Percent 31 4 2 3 3" xfId="11572" xr:uid="{00000000-0005-0000-0000-0000C1DB0000}"/>
    <cellStyle name="Percent 31 4 2 3 3 2" xfId="30532" xr:uid="{00000000-0005-0000-0000-0000C2DB0000}"/>
    <cellStyle name="Percent 31 4 2 3 3 3" xfId="48996" xr:uid="{00000000-0005-0000-0000-0000C3DB0000}"/>
    <cellStyle name="Percent 31 4 2 3 4" xfId="17724" xr:uid="{00000000-0005-0000-0000-0000C4DB0000}"/>
    <cellStyle name="Percent 31 4 2 3 4 2" xfId="36684" xr:uid="{00000000-0005-0000-0000-0000C5DB0000}"/>
    <cellStyle name="Percent 31 4 2 3 4 3" xfId="55148" xr:uid="{00000000-0005-0000-0000-0000C6DB0000}"/>
    <cellStyle name="Percent 31 4 2 3 5" xfId="24379" xr:uid="{00000000-0005-0000-0000-0000C7DB0000}"/>
    <cellStyle name="Percent 31 4 2 3 6" xfId="42843" xr:uid="{00000000-0005-0000-0000-0000C8DB0000}"/>
    <cellStyle name="Percent 31 4 2 4" xfId="6911" xr:uid="{00000000-0005-0000-0000-0000C9DB0000}"/>
    <cellStyle name="Percent 31 4 2 4 2" xfId="13104" xr:uid="{00000000-0005-0000-0000-0000CADB0000}"/>
    <cellStyle name="Percent 31 4 2 4 2 2" xfId="32064" xr:uid="{00000000-0005-0000-0000-0000CBDB0000}"/>
    <cellStyle name="Percent 31 4 2 4 2 3" xfId="50528" xr:uid="{00000000-0005-0000-0000-0000CCDB0000}"/>
    <cellStyle name="Percent 31 4 2 4 3" xfId="19256" xr:uid="{00000000-0005-0000-0000-0000CDDB0000}"/>
    <cellStyle name="Percent 31 4 2 4 3 2" xfId="38216" xr:uid="{00000000-0005-0000-0000-0000CEDB0000}"/>
    <cellStyle name="Percent 31 4 2 4 3 3" xfId="56680" xr:uid="{00000000-0005-0000-0000-0000CFDB0000}"/>
    <cellStyle name="Percent 31 4 2 4 4" xfId="25911" xr:uid="{00000000-0005-0000-0000-0000D0DB0000}"/>
    <cellStyle name="Percent 31 4 2 4 5" xfId="44375" xr:uid="{00000000-0005-0000-0000-0000D1DB0000}"/>
    <cellStyle name="Percent 31 4 2 5" xfId="10038" xr:uid="{00000000-0005-0000-0000-0000D2DB0000}"/>
    <cellStyle name="Percent 31 4 2 5 2" xfId="28998" xr:uid="{00000000-0005-0000-0000-0000D3DB0000}"/>
    <cellStyle name="Percent 31 4 2 5 3" xfId="47462" xr:uid="{00000000-0005-0000-0000-0000D4DB0000}"/>
    <cellStyle name="Percent 31 4 2 6" xfId="16190" xr:uid="{00000000-0005-0000-0000-0000D5DB0000}"/>
    <cellStyle name="Percent 31 4 2 6 2" xfId="35150" xr:uid="{00000000-0005-0000-0000-0000D6DB0000}"/>
    <cellStyle name="Percent 31 4 2 6 3" xfId="53614" xr:uid="{00000000-0005-0000-0000-0000D7DB0000}"/>
    <cellStyle name="Percent 31 4 2 7" xfId="22845" xr:uid="{00000000-0005-0000-0000-0000D8DB0000}"/>
    <cellStyle name="Percent 31 4 2 8" xfId="41309" xr:uid="{00000000-0005-0000-0000-0000D9DB0000}"/>
    <cellStyle name="Percent 31 5" xfId="3515" xr:uid="{00000000-0005-0000-0000-0000DADB0000}"/>
    <cellStyle name="Percent 31 5 2" xfId="4507" xr:uid="{00000000-0005-0000-0000-0000DBDB0000}"/>
    <cellStyle name="Percent 31 5 2 2" xfId="6130" xr:uid="{00000000-0005-0000-0000-0000DCDB0000}"/>
    <cellStyle name="Percent 31 5 2 2 2" xfId="9216" xr:uid="{00000000-0005-0000-0000-0000DDDB0000}"/>
    <cellStyle name="Percent 31 5 2 2 2 2" xfId="15408" xr:uid="{00000000-0005-0000-0000-0000DEDB0000}"/>
    <cellStyle name="Percent 31 5 2 2 2 2 2" xfId="34368" xr:uid="{00000000-0005-0000-0000-0000DFDB0000}"/>
    <cellStyle name="Percent 31 5 2 2 2 2 3" xfId="52832" xr:uid="{00000000-0005-0000-0000-0000E0DB0000}"/>
    <cellStyle name="Percent 31 5 2 2 2 3" xfId="21560" xr:uid="{00000000-0005-0000-0000-0000E1DB0000}"/>
    <cellStyle name="Percent 31 5 2 2 2 3 2" xfId="40520" xr:uid="{00000000-0005-0000-0000-0000E2DB0000}"/>
    <cellStyle name="Percent 31 5 2 2 2 3 3" xfId="58984" xr:uid="{00000000-0005-0000-0000-0000E3DB0000}"/>
    <cellStyle name="Percent 31 5 2 2 2 4" xfId="28215" xr:uid="{00000000-0005-0000-0000-0000E4DB0000}"/>
    <cellStyle name="Percent 31 5 2 2 2 5" xfId="46679" xr:uid="{00000000-0005-0000-0000-0000E5DB0000}"/>
    <cellStyle name="Percent 31 5 2 2 3" xfId="12342" xr:uid="{00000000-0005-0000-0000-0000E6DB0000}"/>
    <cellStyle name="Percent 31 5 2 2 3 2" xfId="31302" xr:uid="{00000000-0005-0000-0000-0000E7DB0000}"/>
    <cellStyle name="Percent 31 5 2 2 3 3" xfId="49766" xr:uid="{00000000-0005-0000-0000-0000E8DB0000}"/>
    <cellStyle name="Percent 31 5 2 2 4" xfId="18494" xr:uid="{00000000-0005-0000-0000-0000E9DB0000}"/>
    <cellStyle name="Percent 31 5 2 2 4 2" xfId="37454" xr:uid="{00000000-0005-0000-0000-0000EADB0000}"/>
    <cellStyle name="Percent 31 5 2 2 4 3" xfId="55918" xr:uid="{00000000-0005-0000-0000-0000EBDB0000}"/>
    <cellStyle name="Percent 31 5 2 2 5" xfId="25149" xr:uid="{00000000-0005-0000-0000-0000ECDB0000}"/>
    <cellStyle name="Percent 31 5 2 2 6" xfId="43613" xr:uid="{00000000-0005-0000-0000-0000EDDB0000}"/>
    <cellStyle name="Percent 31 5 2 3" xfId="7681" xr:uid="{00000000-0005-0000-0000-0000EEDB0000}"/>
    <cellStyle name="Percent 31 5 2 3 2" xfId="13874" xr:uid="{00000000-0005-0000-0000-0000EFDB0000}"/>
    <cellStyle name="Percent 31 5 2 3 2 2" xfId="32834" xr:uid="{00000000-0005-0000-0000-0000F0DB0000}"/>
    <cellStyle name="Percent 31 5 2 3 2 3" xfId="51298" xr:uid="{00000000-0005-0000-0000-0000F1DB0000}"/>
    <cellStyle name="Percent 31 5 2 3 3" xfId="20026" xr:uid="{00000000-0005-0000-0000-0000F2DB0000}"/>
    <cellStyle name="Percent 31 5 2 3 3 2" xfId="38986" xr:uid="{00000000-0005-0000-0000-0000F3DB0000}"/>
    <cellStyle name="Percent 31 5 2 3 3 3" xfId="57450" xr:uid="{00000000-0005-0000-0000-0000F4DB0000}"/>
    <cellStyle name="Percent 31 5 2 3 4" xfId="26681" xr:uid="{00000000-0005-0000-0000-0000F5DB0000}"/>
    <cellStyle name="Percent 31 5 2 3 5" xfId="45145" xr:uid="{00000000-0005-0000-0000-0000F6DB0000}"/>
    <cellStyle name="Percent 31 5 2 4" xfId="10808" xr:uid="{00000000-0005-0000-0000-0000F7DB0000}"/>
    <cellStyle name="Percent 31 5 2 4 2" xfId="29768" xr:uid="{00000000-0005-0000-0000-0000F8DB0000}"/>
    <cellStyle name="Percent 31 5 2 4 3" xfId="48232" xr:uid="{00000000-0005-0000-0000-0000F9DB0000}"/>
    <cellStyle name="Percent 31 5 2 5" xfId="16960" xr:uid="{00000000-0005-0000-0000-0000FADB0000}"/>
    <cellStyle name="Percent 31 5 2 5 2" xfId="35920" xr:uid="{00000000-0005-0000-0000-0000FBDB0000}"/>
    <cellStyle name="Percent 31 5 2 5 3" xfId="54384" xr:uid="{00000000-0005-0000-0000-0000FCDB0000}"/>
    <cellStyle name="Percent 31 5 2 6" xfId="23615" xr:uid="{00000000-0005-0000-0000-0000FDDB0000}"/>
    <cellStyle name="Percent 31 5 2 7" xfId="42079" xr:uid="{00000000-0005-0000-0000-0000FEDB0000}"/>
    <cellStyle name="Percent 31 5 3" xfId="5359" xr:uid="{00000000-0005-0000-0000-0000FFDB0000}"/>
    <cellStyle name="Percent 31 5 3 2" xfId="8447" xr:uid="{00000000-0005-0000-0000-000000DC0000}"/>
    <cellStyle name="Percent 31 5 3 2 2" xfId="14639" xr:uid="{00000000-0005-0000-0000-000001DC0000}"/>
    <cellStyle name="Percent 31 5 3 2 2 2" xfId="33599" xr:uid="{00000000-0005-0000-0000-000002DC0000}"/>
    <cellStyle name="Percent 31 5 3 2 2 3" xfId="52063" xr:uid="{00000000-0005-0000-0000-000003DC0000}"/>
    <cellStyle name="Percent 31 5 3 2 3" xfId="20791" xr:uid="{00000000-0005-0000-0000-000004DC0000}"/>
    <cellStyle name="Percent 31 5 3 2 3 2" xfId="39751" xr:uid="{00000000-0005-0000-0000-000005DC0000}"/>
    <cellStyle name="Percent 31 5 3 2 3 3" xfId="58215" xr:uid="{00000000-0005-0000-0000-000006DC0000}"/>
    <cellStyle name="Percent 31 5 3 2 4" xfId="27446" xr:uid="{00000000-0005-0000-0000-000007DC0000}"/>
    <cellStyle name="Percent 31 5 3 2 5" xfId="45910" xr:uid="{00000000-0005-0000-0000-000008DC0000}"/>
    <cellStyle name="Percent 31 5 3 3" xfId="11573" xr:uid="{00000000-0005-0000-0000-000009DC0000}"/>
    <cellStyle name="Percent 31 5 3 3 2" xfId="30533" xr:uid="{00000000-0005-0000-0000-00000ADC0000}"/>
    <cellStyle name="Percent 31 5 3 3 3" xfId="48997" xr:uid="{00000000-0005-0000-0000-00000BDC0000}"/>
    <cellStyle name="Percent 31 5 3 4" xfId="17725" xr:uid="{00000000-0005-0000-0000-00000CDC0000}"/>
    <cellStyle name="Percent 31 5 3 4 2" xfId="36685" xr:uid="{00000000-0005-0000-0000-00000DDC0000}"/>
    <cellStyle name="Percent 31 5 3 4 3" xfId="55149" xr:uid="{00000000-0005-0000-0000-00000EDC0000}"/>
    <cellStyle name="Percent 31 5 3 5" xfId="24380" xr:uid="{00000000-0005-0000-0000-00000FDC0000}"/>
    <cellStyle name="Percent 31 5 3 6" xfId="42844" xr:uid="{00000000-0005-0000-0000-000010DC0000}"/>
    <cellStyle name="Percent 31 5 4" xfId="6912" xr:uid="{00000000-0005-0000-0000-000011DC0000}"/>
    <cellStyle name="Percent 31 5 4 2" xfId="13105" xr:uid="{00000000-0005-0000-0000-000012DC0000}"/>
    <cellStyle name="Percent 31 5 4 2 2" xfId="32065" xr:uid="{00000000-0005-0000-0000-000013DC0000}"/>
    <cellStyle name="Percent 31 5 4 2 3" xfId="50529" xr:uid="{00000000-0005-0000-0000-000014DC0000}"/>
    <cellStyle name="Percent 31 5 4 3" xfId="19257" xr:uid="{00000000-0005-0000-0000-000015DC0000}"/>
    <cellStyle name="Percent 31 5 4 3 2" xfId="38217" xr:uid="{00000000-0005-0000-0000-000016DC0000}"/>
    <cellStyle name="Percent 31 5 4 3 3" xfId="56681" xr:uid="{00000000-0005-0000-0000-000017DC0000}"/>
    <cellStyle name="Percent 31 5 4 4" xfId="25912" xr:uid="{00000000-0005-0000-0000-000018DC0000}"/>
    <cellStyle name="Percent 31 5 4 5" xfId="44376" xr:uid="{00000000-0005-0000-0000-000019DC0000}"/>
    <cellStyle name="Percent 31 5 5" xfId="10039" xr:uid="{00000000-0005-0000-0000-00001ADC0000}"/>
    <cellStyle name="Percent 31 5 5 2" xfId="28999" xr:uid="{00000000-0005-0000-0000-00001BDC0000}"/>
    <cellStyle name="Percent 31 5 5 3" xfId="47463" xr:uid="{00000000-0005-0000-0000-00001CDC0000}"/>
    <cellStyle name="Percent 31 5 6" xfId="16191" xr:uid="{00000000-0005-0000-0000-00001DDC0000}"/>
    <cellStyle name="Percent 31 5 6 2" xfId="35151" xr:uid="{00000000-0005-0000-0000-00001EDC0000}"/>
    <cellStyle name="Percent 31 5 6 3" xfId="53615" xr:uid="{00000000-0005-0000-0000-00001FDC0000}"/>
    <cellStyle name="Percent 31 5 7" xfId="22846" xr:uid="{00000000-0005-0000-0000-000020DC0000}"/>
    <cellStyle name="Percent 31 5 8" xfId="41310" xr:uid="{00000000-0005-0000-0000-000021DC0000}"/>
    <cellStyle name="Percent 32" xfId="3516" xr:uid="{00000000-0005-0000-0000-000022DC0000}"/>
    <cellStyle name="Percent 32 2" xfId="3517" xr:uid="{00000000-0005-0000-0000-000023DC0000}"/>
    <cellStyle name="Percent 32 2 2" xfId="3518" xr:uid="{00000000-0005-0000-0000-000024DC0000}"/>
    <cellStyle name="Percent 32 2 2 2" xfId="4509" xr:uid="{00000000-0005-0000-0000-000025DC0000}"/>
    <cellStyle name="Percent 32 2 2 2 2" xfId="6132" xr:uid="{00000000-0005-0000-0000-000026DC0000}"/>
    <cellStyle name="Percent 32 2 2 2 2 2" xfId="9218" xr:uid="{00000000-0005-0000-0000-000027DC0000}"/>
    <cellStyle name="Percent 32 2 2 2 2 2 2" xfId="15410" xr:uid="{00000000-0005-0000-0000-000028DC0000}"/>
    <cellStyle name="Percent 32 2 2 2 2 2 2 2" xfId="34370" xr:uid="{00000000-0005-0000-0000-000029DC0000}"/>
    <cellStyle name="Percent 32 2 2 2 2 2 2 3" xfId="52834" xr:uid="{00000000-0005-0000-0000-00002ADC0000}"/>
    <cellStyle name="Percent 32 2 2 2 2 2 3" xfId="21562" xr:uid="{00000000-0005-0000-0000-00002BDC0000}"/>
    <cellStyle name="Percent 32 2 2 2 2 2 3 2" xfId="40522" xr:uid="{00000000-0005-0000-0000-00002CDC0000}"/>
    <cellStyle name="Percent 32 2 2 2 2 2 3 3" xfId="58986" xr:uid="{00000000-0005-0000-0000-00002DDC0000}"/>
    <cellStyle name="Percent 32 2 2 2 2 2 4" xfId="28217" xr:uid="{00000000-0005-0000-0000-00002EDC0000}"/>
    <cellStyle name="Percent 32 2 2 2 2 2 5" xfId="46681" xr:uid="{00000000-0005-0000-0000-00002FDC0000}"/>
    <cellStyle name="Percent 32 2 2 2 2 3" xfId="12344" xr:uid="{00000000-0005-0000-0000-000030DC0000}"/>
    <cellStyle name="Percent 32 2 2 2 2 3 2" xfId="31304" xr:uid="{00000000-0005-0000-0000-000031DC0000}"/>
    <cellStyle name="Percent 32 2 2 2 2 3 3" xfId="49768" xr:uid="{00000000-0005-0000-0000-000032DC0000}"/>
    <cellStyle name="Percent 32 2 2 2 2 4" xfId="18496" xr:uid="{00000000-0005-0000-0000-000033DC0000}"/>
    <cellStyle name="Percent 32 2 2 2 2 4 2" xfId="37456" xr:uid="{00000000-0005-0000-0000-000034DC0000}"/>
    <cellStyle name="Percent 32 2 2 2 2 4 3" xfId="55920" xr:uid="{00000000-0005-0000-0000-000035DC0000}"/>
    <cellStyle name="Percent 32 2 2 2 2 5" xfId="25151" xr:uid="{00000000-0005-0000-0000-000036DC0000}"/>
    <cellStyle name="Percent 32 2 2 2 2 6" xfId="43615" xr:uid="{00000000-0005-0000-0000-000037DC0000}"/>
    <cellStyle name="Percent 32 2 2 2 3" xfId="7683" xr:uid="{00000000-0005-0000-0000-000038DC0000}"/>
    <cellStyle name="Percent 32 2 2 2 3 2" xfId="13876" xr:uid="{00000000-0005-0000-0000-000039DC0000}"/>
    <cellStyle name="Percent 32 2 2 2 3 2 2" xfId="32836" xr:uid="{00000000-0005-0000-0000-00003ADC0000}"/>
    <cellStyle name="Percent 32 2 2 2 3 2 3" xfId="51300" xr:uid="{00000000-0005-0000-0000-00003BDC0000}"/>
    <cellStyle name="Percent 32 2 2 2 3 3" xfId="20028" xr:uid="{00000000-0005-0000-0000-00003CDC0000}"/>
    <cellStyle name="Percent 32 2 2 2 3 3 2" xfId="38988" xr:uid="{00000000-0005-0000-0000-00003DDC0000}"/>
    <cellStyle name="Percent 32 2 2 2 3 3 3" xfId="57452" xr:uid="{00000000-0005-0000-0000-00003EDC0000}"/>
    <cellStyle name="Percent 32 2 2 2 3 4" xfId="26683" xr:uid="{00000000-0005-0000-0000-00003FDC0000}"/>
    <cellStyle name="Percent 32 2 2 2 3 5" xfId="45147" xr:uid="{00000000-0005-0000-0000-000040DC0000}"/>
    <cellStyle name="Percent 32 2 2 2 4" xfId="10810" xr:uid="{00000000-0005-0000-0000-000041DC0000}"/>
    <cellStyle name="Percent 32 2 2 2 4 2" xfId="29770" xr:uid="{00000000-0005-0000-0000-000042DC0000}"/>
    <cellStyle name="Percent 32 2 2 2 4 3" xfId="48234" xr:uid="{00000000-0005-0000-0000-000043DC0000}"/>
    <cellStyle name="Percent 32 2 2 2 5" xfId="16962" xr:uid="{00000000-0005-0000-0000-000044DC0000}"/>
    <cellStyle name="Percent 32 2 2 2 5 2" xfId="35922" xr:uid="{00000000-0005-0000-0000-000045DC0000}"/>
    <cellStyle name="Percent 32 2 2 2 5 3" xfId="54386" xr:uid="{00000000-0005-0000-0000-000046DC0000}"/>
    <cellStyle name="Percent 32 2 2 2 6" xfId="23617" xr:uid="{00000000-0005-0000-0000-000047DC0000}"/>
    <cellStyle name="Percent 32 2 2 2 7" xfId="42081" xr:uid="{00000000-0005-0000-0000-000048DC0000}"/>
    <cellStyle name="Percent 32 2 2 3" xfId="5361" xr:uid="{00000000-0005-0000-0000-000049DC0000}"/>
    <cellStyle name="Percent 32 2 2 3 2" xfId="8449" xr:uid="{00000000-0005-0000-0000-00004ADC0000}"/>
    <cellStyle name="Percent 32 2 2 3 2 2" xfId="14641" xr:uid="{00000000-0005-0000-0000-00004BDC0000}"/>
    <cellStyle name="Percent 32 2 2 3 2 2 2" xfId="33601" xr:uid="{00000000-0005-0000-0000-00004CDC0000}"/>
    <cellStyle name="Percent 32 2 2 3 2 2 3" xfId="52065" xr:uid="{00000000-0005-0000-0000-00004DDC0000}"/>
    <cellStyle name="Percent 32 2 2 3 2 3" xfId="20793" xr:uid="{00000000-0005-0000-0000-00004EDC0000}"/>
    <cellStyle name="Percent 32 2 2 3 2 3 2" xfId="39753" xr:uid="{00000000-0005-0000-0000-00004FDC0000}"/>
    <cellStyle name="Percent 32 2 2 3 2 3 3" xfId="58217" xr:uid="{00000000-0005-0000-0000-000050DC0000}"/>
    <cellStyle name="Percent 32 2 2 3 2 4" xfId="27448" xr:uid="{00000000-0005-0000-0000-000051DC0000}"/>
    <cellStyle name="Percent 32 2 2 3 2 5" xfId="45912" xr:uid="{00000000-0005-0000-0000-000052DC0000}"/>
    <cellStyle name="Percent 32 2 2 3 3" xfId="11575" xr:uid="{00000000-0005-0000-0000-000053DC0000}"/>
    <cellStyle name="Percent 32 2 2 3 3 2" xfId="30535" xr:uid="{00000000-0005-0000-0000-000054DC0000}"/>
    <cellStyle name="Percent 32 2 2 3 3 3" xfId="48999" xr:uid="{00000000-0005-0000-0000-000055DC0000}"/>
    <cellStyle name="Percent 32 2 2 3 4" xfId="17727" xr:uid="{00000000-0005-0000-0000-000056DC0000}"/>
    <cellStyle name="Percent 32 2 2 3 4 2" xfId="36687" xr:uid="{00000000-0005-0000-0000-000057DC0000}"/>
    <cellStyle name="Percent 32 2 2 3 4 3" xfId="55151" xr:uid="{00000000-0005-0000-0000-000058DC0000}"/>
    <cellStyle name="Percent 32 2 2 3 5" xfId="24382" xr:uid="{00000000-0005-0000-0000-000059DC0000}"/>
    <cellStyle name="Percent 32 2 2 3 6" xfId="42846" xr:uid="{00000000-0005-0000-0000-00005ADC0000}"/>
    <cellStyle name="Percent 32 2 2 4" xfId="6914" xr:uid="{00000000-0005-0000-0000-00005BDC0000}"/>
    <cellStyle name="Percent 32 2 2 4 2" xfId="13107" xr:uid="{00000000-0005-0000-0000-00005CDC0000}"/>
    <cellStyle name="Percent 32 2 2 4 2 2" xfId="32067" xr:uid="{00000000-0005-0000-0000-00005DDC0000}"/>
    <cellStyle name="Percent 32 2 2 4 2 3" xfId="50531" xr:uid="{00000000-0005-0000-0000-00005EDC0000}"/>
    <cellStyle name="Percent 32 2 2 4 3" xfId="19259" xr:uid="{00000000-0005-0000-0000-00005FDC0000}"/>
    <cellStyle name="Percent 32 2 2 4 3 2" xfId="38219" xr:uid="{00000000-0005-0000-0000-000060DC0000}"/>
    <cellStyle name="Percent 32 2 2 4 3 3" xfId="56683" xr:uid="{00000000-0005-0000-0000-000061DC0000}"/>
    <cellStyle name="Percent 32 2 2 4 4" xfId="25914" xr:uid="{00000000-0005-0000-0000-000062DC0000}"/>
    <cellStyle name="Percent 32 2 2 4 5" xfId="44378" xr:uid="{00000000-0005-0000-0000-000063DC0000}"/>
    <cellStyle name="Percent 32 2 2 5" xfId="10041" xr:uid="{00000000-0005-0000-0000-000064DC0000}"/>
    <cellStyle name="Percent 32 2 2 5 2" xfId="29001" xr:uid="{00000000-0005-0000-0000-000065DC0000}"/>
    <cellStyle name="Percent 32 2 2 5 3" xfId="47465" xr:uid="{00000000-0005-0000-0000-000066DC0000}"/>
    <cellStyle name="Percent 32 2 2 6" xfId="16193" xr:uid="{00000000-0005-0000-0000-000067DC0000}"/>
    <cellStyle name="Percent 32 2 2 6 2" xfId="35153" xr:uid="{00000000-0005-0000-0000-000068DC0000}"/>
    <cellStyle name="Percent 32 2 2 6 3" xfId="53617" xr:uid="{00000000-0005-0000-0000-000069DC0000}"/>
    <cellStyle name="Percent 32 2 2 7" xfId="22848" xr:uid="{00000000-0005-0000-0000-00006ADC0000}"/>
    <cellStyle name="Percent 32 2 2 8" xfId="41312" xr:uid="{00000000-0005-0000-0000-00006BDC0000}"/>
    <cellStyle name="Percent 32 2 3" xfId="4508" xr:uid="{00000000-0005-0000-0000-00006CDC0000}"/>
    <cellStyle name="Percent 32 2 3 2" xfId="6131" xr:uid="{00000000-0005-0000-0000-00006DDC0000}"/>
    <cellStyle name="Percent 32 2 3 2 2" xfId="9217" xr:uid="{00000000-0005-0000-0000-00006EDC0000}"/>
    <cellStyle name="Percent 32 2 3 2 2 2" xfId="15409" xr:uid="{00000000-0005-0000-0000-00006FDC0000}"/>
    <cellStyle name="Percent 32 2 3 2 2 2 2" xfId="34369" xr:uid="{00000000-0005-0000-0000-000070DC0000}"/>
    <cellStyle name="Percent 32 2 3 2 2 2 3" xfId="52833" xr:uid="{00000000-0005-0000-0000-000071DC0000}"/>
    <cellStyle name="Percent 32 2 3 2 2 3" xfId="21561" xr:uid="{00000000-0005-0000-0000-000072DC0000}"/>
    <cellStyle name="Percent 32 2 3 2 2 3 2" xfId="40521" xr:uid="{00000000-0005-0000-0000-000073DC0000}"/>
    <cellStyle name="Percent 32 2 3 2 2 3 3" xfId="58985" xr:uid="{00000000-0005-0000-0000-000074DC0000}"/>
    <cellStyle name="Percent 32 2 3 2 2 4" xfId="28216" xr:uid="{00000000-0005-0000-0000-000075DC0000}"/>
    <cellStyle name="Percent 32 2 3 2 2 5" xfId="46680" xr:uid="{00000000-0005-0000-0000-000076DC0000}"/>
    <cellStyle name="Percent 32 2 3 2 3" xfId="12343" xr:uid="{00000000-0005-0000-0000-000077DC0000}"/>
    <cellStyle name="Percent 32 2 3 2 3 2" xfId="31303" xr:uid="{00000000-0005-0000-0000-000078DC0000}"/>
    <cellStyle name="Percent 32 2 3 2 3 3" xfId="49767" xr:uid="{00000000-0005-0000-0000-000079DC0000}"/>
    <cellStyle name="Percent 32 2 3 2 4" xfId="18495" xr:uid="{00000000-0005-0000-0000-00007ADC0000}"/>
    <cellStyle name="Percent 32 2 3 2 4 2" xfId="37455" xr:uid="{00000000-0005-0000-0000-00007BDC0000}"/>
    <cellStyle name="Percent 32 2 3 2 4 3" xfId="55919" xr:uid="{00000000-0005-0000-0000-00007CDC0000}"/>
    <cellStyle name="Percent 32 2 3 2 5" xfId="25150" xr:uid="{00000000-0005-0000-0000-00007DDC0000}"/>
    <cellStyle name="Percent 32 2 3 2 6" xfId="43614" xr:uid="{00000000-0005-0000-0000-00007EDC0000}"/>
    <cellStyle name="Percent 32 2 3 3" xfId="7682" xr:uid="{00000000-0005-0000-0000-00007FDC0000}"/>
    <cellStyle name="Percent 32 2 3 3 2" xfId="13875" xr:uid="{00000000-0005-0000-0000-000080DC0000}"/>
    <cellStyle name="Percent 32 2 3 3 2 2" xfId="32835" xr:uid="{00000000-0005-0000-0000-000081DC0000}"/>
    <cellStyle name="Percent 32 2 3 3 2 3" xfId="51299" xr:uid="{00000000-0005-0000-0000-000082DC0000}"/>
    <cellStyle name="Percent 32 2 3 3 3" xfId="20027" xr:uid="{00000000-0005-0000-0000-000083DC0000}"/>
    <cellStyle name="Percent 32 2 3 3 3 2" xfId="38987" xr:uid="{00000000-0005-0000-0000-000084DC0000}"/>
    <cellStyle name="Percent 32 2 3 3 3 3" xfId="57451" xr:uid="{00000000-0005-0000-0000-000085DC0000}"/>
    <cellStyle name="Percent 32 2 3 3 4" xfId="26682" xr:uid="{00000000-0005-0000-0000-000086DC0000}"/>
    <cellStyle name="Percent 32 2 3 3 5" xfId="45146" xr:uid="{00000000-0005-0000-0000-000087DC0000}"/>
    <cellStyle name="Percent 32 2 3 4" xfId="10809" xr:uid="{00000000-0005-0000-0000-000088DC0000}"/>
    <cellStyle name="Percent 32 2 3 4 2" xfId="29769" xr:uid="{00000000-0005-0000-0000-000089DC0000}"/>
    <cellStyle name="Percent 32 2 3 4 3" xfId="48233" xr:uid="{00000000-0005-0000-0000-00008ADC0000}"/>
    <cellStyle name="Percent 32 2 3 5" xfId="16961" xr:uid="{00000000-0005-0000-0000-00008BDC0000}"/>
    <cellStyle name="Percent 32 2 3 5 2" xfId="35921" xr:uid="{00000000-0005-0000-0000-00008CDC0000}"/>
    <cellStyle name="Percent 32 2 3 5 3" xfId="54385" xr:uid="{00000000-0005-0000-0000-00008DDC0000}"/>
    <cellStyle name="Percent 32 2 3 6" xfId="23616" xr:uid="{00000000-0005-0000-0000-00008EDC0000}"/>
    <cellStyle name="Percent 32 2 3 7" xfId="42080" xr:uid="{00000000-0005-0000-0000-00008FDC0000}"/>
    <cellStyle name="Percent 32 2 4" xfId="5360" xr:uid="{00000000-0005-0000-0000-000090DC0000}"/>
    <cellStyle name="Percent 32 2 4 2" xfId="8448" xr:uid="{00000000-0005-0000-0000-000091DC0000}"/>
    <cellStyle name="Percent 32 2 4 2 2" xfId="14640" xr:uid="{00000000-0005-0000-0000-000092DC0000}"/>
    <cellStyle name="Percent 32 2 4 2 2 2" xfId="33600" xr:uid="{00000000-0005-0000-0000-000093DC0000}"/>
    <cellStyle name="Percent 32 2 4 2 2 3" xfId="52064" xr:uid="{00000000-0005-0000-0000-000094DC0000}"/>
    <cellStyle name="Percent 32 2 4 2 3" xfId="20792" xr:uid="{00000000-0005-0000-0000-000095DC0000}"/>
    <cellStyle name="Percent 32 2 4 2 3 2" xfId="39752" xr:uid="{00000000-0005-0000-0000-000096DC0000}"/>
    <cellStyle name="Percent 32 2 4 2 3 3" xfId="58216" xr:uid="{00000000-0005-0000-0000-000097DC0000}"/>
    <cellStyle name="Percent 32 2 4 2 4" xfId="27447" xr:uid="{00000000-0005-0000-0000-000098DC0000}"/>
    <cellStyle name="Percent 32 2 4 2 5" xfId="45911" xr:uid="{00000000-0005-0000-0000-000099DC0000}"/>
    <cellStyle name="Percent 32 2 4 3" xfId="11574" xr:uid="{00000000-0005-0000-0000-00009ADC0000}"/>
    <cellStyle name="Percent 32 2 4 3 2" xfId="30534" xr:uid="{00000000-0005-0000-0000-00009BDC0000}"/>
    <cellStyle name="Percent 32 2 4 3 3" xfId="48998" xr:uid="{00000000-0005-0000-0000-00009CDC0000}"/>
    <cellStyle name="Percent 32 2 4 4" xfId="17726" xr:uid="{00000000-0005-0000-0000-00009DDC0000}"/>
    <cellStyle name="Percent 32 2 4 4 2" xfId="36686" xr:uid="{00000000-0005-0000-0000-00009EDC0000}"/>
    <cellStyle name="Percent 32 2 4 4 3" xfId="55150" xr:uid="{00000000-0005-0000-0000-00009FDC0000}"/>
    <cellStyle name="Percent 32 2 4 5" xfId="24381" xr:uid="{00000000-0005-0000-0000-0000A0DC0000}"/>
    <cellStyle name="Percent 32 2 4 6" xfId="42845" xr:uid="{00000000-0005-0000-0000-0000A1DC0000}"/>
    <cellStyle name="Percent 32 2 5" xfId="6913" xr:uid="{00000000-0005-0000-0000-0000A2DC0000}"/>
    <cellStyle name="Percent 32 2 5 2" xfId="13106" xr:uid="{00000000-0005-0000-0000-0000A3DC0000}"/>
    <cellStyle name="Percent 32 2 5 2 2" xfId="32066" xr:uid="{00000000-0005-0000-0000-0000A4DC0000}"/>
    <cellStyle name="Percent 32 2 5 2 3" xfId="50530" xr:uid="{00000000-0005-0000-0000-0000A5DC0000}"/>
    <cellStyle name="Percent 32 2 5 3" xfId="19258" xr:uid="{00000000-0005-0000-0000-0000A6DC0000}"/>
    <cellStyle name="Percent 32 2 5 3 2" xfId="38218" xr:uid="{00000000-0005-0000-0000-0000A7DC0000}"/>
    <cellStyle name="Percent 32 2 5 3 3" xfId="56682" xr:uid="{00000000-0005-0000-0000-0000A8DC0000}"/>
    <cellStyle name="Percent 32 2 5 4" xfId="25913" xr:uid="{00000000-0005-0000-0000-0000A9DC0000}"/>
    <cellStyle name="Percent 32 2 5 5" xfId="44377" xr:uid="{00000000-0005-0000-0000-0000AADC0000}"/>
    <cellStyle name="Percent 32 2 6" xfId="10040" xr:uid="{00000000-0005-0000-0000-0000ABDC0000}"/>
    <cellStyle name="Percent 32 2 6 2" xfId="29000" xr:uid="{00000000-0005-0000-0000-0000ACDC0000}"/>
    <cellStyle name="Percent 32 2 6 3" xfId="47464" xr:uid="{00000000-0005-0000-0000-0000ADDC0000}"/>
    <cellStyle name="Percent 32 2 7" xfId="16192" xr:uid="{00000000-0005-0000-0000-0000AEDC0000}"/>
    <cellStyle name="Percent 32 2 7 2" xfId="35152" xr:uid="{00000000-0005-0000-0000-0000AFDC0000}"/>
    <cellStyle name="Percent 32 2 7 3" xfId="53616" xr:uid="{00000000-0005-0000-0000-0000B0DC0000}"/>
    <cellStyle name="Percent 32 2 8" xfId="22847" xr:uid="{00000000-0005-0000-0000-0000B1DC0000}"/>
    <cellStyle name="Percent 32 2 9" xfId="41311" xr:uid="{00000000-0005-0000-0000-0000B2DC0000}"/>
    <cellStyle name="Percent 32 3" xfId="3519" xr:uid="{00000000-0005-0000-0000-0000B3DC0000}"/>
    <cellStyle name="Percent 32 3 2" xfId="3520" xr:uid="{00000000-0005-0000-0000-0000B4DC0000}"/>
    <cellStyle name="Percent 32 3 2 2" xfId="4511" xr:uid="{00000000-0005-0000-0000-0000B5DC0000}"/>
    <cellStyle name="Percent 32 3 2 2 2" xfId="6134" xr:uid="{00000000-0005-0000-0000-0000B6DC0000}"/>
    <cellStyle name="Percent 32 3 2 2 2 2" xfId="9220" xr:uid="{00000000-0005-0000-0000-0000B7DC0000}"/>
    <cellStyle name="Percent 32 3 2 2 2 2 2" xfId="15412" xr:uid="{00000000-0005-0000-0000-0000B8DC0000}"/>
    <cellStyle name="Percent 32 3 2 2 2 2 2 2" xfId="34372" xr:uid="{00000000-0005-0000-0000-0000B9DC0000}"/>
    <cellStyle name="Percent 32 3 2 2 2 2 2 3" xfId="52836" xr:uid="{00000000-0005-0000-0000-0000BADC0000}"/>
    <cellStyle name="Percent 32 3 2 2 2 2 3" xfId="21564" xr:uid="{00000000-0005-0000-0000-0000BBDC0000}"/>
    <cellStyle name="Percent 32 3 2 2 2 2 3 2" xfId="40524" xr:uid="{00000000-0005-0000-0000-0000BCDC0000}"/>
    <cellStyle name="Percent 32 3 2 2 2 2 3 3" xfId="58988" xr:uid="{00000000-0005-0000-0000-0000BDDC0000}"/>
    <cellStyle name="Percent 32 3 2 2 2 2 4" xfId="28219" xr:uid="{00000000-0005-0000-0000-0000BEDC0000}"/>
    <cellStyle name="Percent 32 3 2 2 2 2 5" xfId="46683" xr:uid="{00000000-0005-0000-0000-0000BFDC0000}"/>
    <cellStyle name="Percent 32 3 2 2 2 3" xfId="12346" xr:uid="{00000000-0005-0000-0000-0000C0DC0000}"/>
    <cellStyle name="Percent 32 3 2 2 2 3 2" xfId="31306" xr:uid="{00000000-0005-0000-0000-0000C1DC0000}"/>
    <cellStyle name="Percent 32 3 2 2 2 3 3" xfId="49770" xr:uid="{00000000-0005-0000-0000-0000C2DC0000}"/>
    <cellStyle name="Percent 32 3 2 2 2 4" xfId="18498" xr:uid="{00000000-0005-0000-0000-0000C3DC0000}"/>
    <cellStyle name="Percent 32 3 2 2 2 4 2" xfId="37458" xr:uid="{00000000-0005-0000-0000-0000C4DC0000}"/>
    <cellStyle name="Percent 32 3 2 2 2 4 3" xfId="55922" xr:uid="{00000000-0005-0000-0000-0000C5DC0000}"/>
    <cellStyle name="Percent 32 3 2 2 2 5" xfId="25153" xr:uid="{00000000-0005-0000-0000-0000C6DC0000}"/>
    <cellStyle name="Percent 32 3 2 2 2 6" xfId="43617" xr:uid="{00000000-0005-0000-0000-0000C7DC0000}"/>
    <cellStyle name="Percent 32 3 2 2 3" xfId="7685" xr:uid="{00000000-0005-0000-0000-0000C8DC0000}"/>
    <cellStyle name="Percent 32 3 2 2 3 2" xfId="13878" xr:uid="{00000000-0005-0000-0000-0000C9DC0000}"/>
    <cellStyle name="Percent 32 3 2 2 3 2 2" xfId="32838" xr:uid="{00000000-0005-0000-0000-0000CADC0000}"/>
    <cellStyle name="Percent 32 3 2 2 3 2 3" xfId="51302" xr:uid="{00000000-0005-0000-0000-0000CBDC0000}"/>
    <cellStyle name="Percent 32 3 2 2 3 3" xfId="20030" xr:uid="{00000000-0005-0000-0000-0000CCDC0000}"/>
    <cellStyle name="Percent 32 3 2 2 3 3 2" xfId="38990" xr:uid="{00000000-0005-0000-0000-0000CDDC0000}"/>
    <cellStyle name="Percent 32 3 2 2 3 3 3" xfId="57454" xr:uid="{00000000-0005-0000-0000-0000CEDC0000}"/>
    <cellStyle name="Percent 32 3 2 2 3 4" xfId="26685" xr:uid="{00000000-0005-0000-0000-0000CFDC0000}"/>
    <cellStyle name="Percent 32 3 2 2 3 5" xfId="45149" xr:uid="{00000000-0005-0000-0000-0000D0DC0000}"/>
    <cellStyle name="Percent 32 3 2 2 4" xfId="10812" xr:uid="{00000000-0005-0000-0000-0000D1DC0000}"/>
    <cellStyle name="Percent 32 3 2 2 4 2" xfId="29772" xr:uid="{00000000-0005-0000-0000-0000D2DC0000}"/>
    <cellStyle name="Percent 32 3 2 2 4 3" xfId="48236" xr:uid="{00000000-0005-0000-0000-0000D3DC0000}"/>
    <cellStyle name="Percent 32 3 2 2 5" xfId="16964" xr:uid="{00000000-0005-0000-0000-0000D4DC0000}"/>
    <cellStyle name="Percent 32 3 2 2 5 2" xfId="35924" xr:uid="{00000000-0005-0000-0000-0000D5DC0000}"/>
    <cellStyle name="Percent 32 3 2 2 5 3" xfId="54388" xr:uid="{00000000-0005-0000-0000-0000D6DC0000}"/>
    <cellStyle name="Percent 32 3 2 2 6" xfId="23619" xr:uid="{00000000-0005-0000-0000-0000D7DC0000}"/>
    <cellStyle name="Percent 32 3 2 2 7" xfId="42083" xr:uid="{00000000-0005-0000-0000-0000D8DC0000}"/>
    <cellStyle name="Percent 32 3 2 3" xfId="5363" xr:uid="{00000000-0005-0000-0000-0000D9DC0000}"/>
    <cellStyle name="Percent 32 3 2 3 2" xfId="8451" xr:uid="{00000000-0005-0000-0000-0000DADC0000}"/>
    <cellStyle name="Percent 32 3 2 3 2 2" xfId="14643" xr:uid="{00000000-0005-0000-0000-0000DBDC0000}"/>
    <cellStyle name="Percent 32 3 2 3 2 2 2" xfId="33603" xr:uid="{00000000-0005-0000-0000-0000DCDC0000}"/>
    <cellStyle name="Percent 32 3 2 3 2 2 3" xfId="52067" xr:uid="{00000000-0005-0000-0000-0000DDDC0000}"/>
    <cellStyle name="Percent 32 3 2 3 2 3" xfId="20795" xr:uid="{00000000-0005-0000-0000-0000DEDC0000}"/>
    <cellStyle name="Percent 32 3 2 3 2 3 2" xfId="39755" xr:uid="{00000000-0005-0000-0000-0000DFDC0000}"/>
    <cellStyle name="Percent 32 3 2 3 2 3 3" xfId="58219" xr:uid="{00000000-0005-0000-0000-0000E0DC0000}"/>
    <cellStyle name="Percent 32 3 2 3 2 4" xfId="27450" xr:uid="{00000000-0005-0000-0000-0000E1DC0000}"/>
    <cellStyle name="Percent 32 3 2 3 2 5" xfId="45914" xr:uid="{00000000-0005-0000-0000-0000E2DC0000}"/>
    <cellStyle name="Percent 32 3 2 3 3" xfId="11577" xr:uid="{00000000-0005-0000-0000-0000E3DC0000}"/>
    <cellStyle name="Percent 32 3 2 3 3 2" xfId="30537" xr:uid="{00000000-0005-0000-0000-0000E4DC0000}"/>
    <cellStyle name="Percent 32 3 2 3 3 3" xfId="49001" xr:uid="{00000000-0005-0000-0000-0000E5DC0000}"/>
    <cellStyle name="Percent 32 3 2 3 4" xfId="17729" xr:uid="{00000000-0005-0000-0000-0000E6DC0000}"/>
    <cellStyle name="Percent 32 3 2 3 4 2" xfId="36689" xr:uid="{00000000-0005-0000-0000-0000E7DC0000}"/>
    <cellStyle name="Percent 32 3 2 3 4 3" xfId="55153" xr:uid="{00000000-0005-0000-0000-0000E8DC0000}"/>
    <cellStyle name="Percent 32 3 2 3 5" xfId="24384" xr:uid="{00000000-0005-0000-0000-0000E9DC0000}"/>
    <cellStyle name="Percent 32 3 2 3 6" xfId="42848" xr:uid="{00000000-0005-0000-0000-0000EADC0000}"/>
    <cellStyle name="Percent 32 3 2 4" xfId="6916" xr:uid="{00000000-0005-0000-0000-0000EBDC0000}"/>
    <cellStyle name="Percent 32 3 2 4 2" xfId="13109" xr:uid="{00000000-0005-0000-0000-0000ECDC0000}"/>
    <cellStyle name="Percent 32 3 2 4 2 2" xfId="32069" xr:uid="{00000000-0005-0000-0000-0000EDDC0000}"/>
    <cellStyle name="Percent 32 3 2 4 2 3" xfId="50533" xr:uid="{00000000-0005-0000-0000-0000EEDC0000}"/>
    <cellStyle name="Percent 32 3 2 4 3" xfId="19261" xr:uid="{00000000-0005-0000-0000-0000EFDC0000}"/>
    <cellStyle name="Percent 32 3 2 4 3 2" xfId="38221" xr:uid="{00000000-0005-0000-0000-0000F0DC0000}"/>
    <cellStyle name="Percent 32 3 2 4 3 3" xfId="56685" xr:uid="{00000000-0005-0000-0000-0000F1DC0000}"/>
    <cellStyle name="Percent 32 3 2 4 4" xfId="25916" xr:uid="{00000000-0005-0000-0000-0000F2DC0000}"/>
    <cellStyle name="Percent 32 3 2 4 5" xfId="44380" xr:uid="{00000000-0005-0000-0000-0000F3DC0000}"/>
    <cellStyle name="Percent 32 3 2 5" xfId="10043" xr:uid="{00000000-0005-0000-0000-0000F4DC0000}"/>
    <cellStyle name="Percent 32 3 2 5 2" xfId="29003" xr:uid="{00000000-0005-0000-0000-0000F5DC0000}"/>
    <cellStyle name="Percent 32 3 2 5 3" xfId="47467" xr:uid="{00000000-0005-0000-0000-0000F6DC0000}"/>
    <cellStyle name="Percent 32 3 2 6" xfId="16195" xr:uid="{00000000-0005-0000-0000-0000F7DC0000}"/>
    <cellStyle name="Percent 32 3 2 6 2" xfId="35155" xr:uid="{00000000-0005-0000-0000-0000F8DC0000}"/>
    <cellStyle name="Percent 32 3 2 6 3" xfId="53619" xr:uid="{00000000-0005-0000-0000-0000F9DC0000}"/>
    <cellStyle name="Percent 32 3 2 7" xfId="22850" xr:uid="{00000000-0005-0000-0000-0000FADC0000}"/>
    <cellStyle name="Percent 32 3 2 8" xfId="41314" xr:uid="{00000000-0005-0000-0000-0000FBDC0000}"/>
    <cellStyle name="Percent 32 3 3" xfId="4510" xr:uid="{00000000-0005-0000-0000-0000FCDC0000}"/>
    <cellStyle name="Percent 32 3 3 2" xfId="6133" xr:uid="{00000000-0005-0000-0000-0000FDDC0000}"/>
    <cellStyle name="Percent 32 3 3 2 2" xfId="9219" xr:uid="{00000000-0005-0000-0000-0000FEDC0000}"/>
    <cellStyle name="Percent 32 3 3 2 2 2" xfId="15411" xr:uid="{00000000-0005-0000-0000-0000FFDC0000}"/>
    <cellStyle name="Percent 32 3 3 2 2 2 2" xfId="34371" xr:uid="{00000000-0005-0000-0000-000000DD0000}"/>
    <cellStyle name="Percent 32 3 3 2 2 2 3" xfId="52835" xr:uid="{00000000-0005-0000-0000-000001DD0000}"/>
    <cellStyle name="Percent 32 3 3 2 2 3" xfId="21563" xr:uid="{00000000-0005-0000-0000-000002DD0000}"/>
    <cellStyle name="Percent 32 3 3 2 2 3 2" xfId="40523" xr:uid="{00000000-0005-0000-0000-000003DD0000}"/>
    <cellStyle name="Percent 32 3 3 2 2 3 3" xfId="58987" xr:uid="{00000000-0005-0000-0000-000004DD0000}"/>
    <cellStyle name="Percent 32 3 3 2 2 4" xfId="28218" xr:uid="{00000000-0005-0000-0000-000005DD0000}"/>
    <cellStyle name="Percent 32 3 3 2 2 5" xfId="46682" xr:uid="{00000000-0005-0000-0000-000006DD0000}"/>
    <cellStyle name="Percent 32 3 3 2 3" xfId="12345" xr:uid="{00000000-0005-0000-0000-000007DD0000}"/>
    <cellStyle name="Percent 32 3 3 2 3 2" xfId="31305" xr:uid="{00000000-0005-0000-0000-000008DD0000}"/>
    <cellStyle name="Percent 32 3 3 2 3 3" xfId="49769" xr:uid="{00000000-0005-0000-0000-000009DD0000}"/>
    <cellStyle name="Percent 32 3 3 2 4" xfId="18497" xr:uid="{00000000-0005-0000-0000-00000ADD0000}"/>
    <cellStyle name="Percent 32 3 3 2 4 2" xfId="37457" xr:uid="{00000000-0005-0000-0000-00000BDD0000}"/>
    <cellStyle name="Percent 32 3 3 2 4 3" xfId="55921" xr:uid="{00000000-0005-0000-0000-00000CDD0000}"/>
    <cellStyle name="Percent 32 3 3 2 5" xfId="25152" xr:uid="{00000000-0005-0000-0000-00000DDD0000}"/>
    <cellStyle name="Percent 32 3 3 2 6" xfId="43616" xr:uid="{00000000-0005-0000-0000-00000EDD0000}"/>
    <cellStyle name="Percent 32 3 3 3" xfId="7684" xr:uid="{00000000-0005-0000-0000-00000FDD0000}"/>
    <cellStyle name="Percent 32 3 3 3 2" xfId="13877" xr:uid="{00000000-0005-0000-0000-000010DD0000}"/>
    <cellStyle name="Percent 32 3 3 3 2 2" xfId="32837" xr:uid="{00000000-0005-0000-0000-000011DD0000}"/>
    <cellStyle name="Percent 32 3 3 3 2 3" xfId="51301" xr:uid="{00000000-0005-0000-0000-000012DD0000}"/>
    <cellStyle name="Percent 32 3 3 3 3" xfId="20029" xr:uid="{00000000-0005-0000-0000-000013DD0000}"/>
    <cellStyle name="Percent 32 3 3 3 3 2" xfId="38989" xr:uid="{00000000-0005-0000-0000-000014DD0000}"/>
    <cellStyle name="Percent 32 3 3 3 3 3" xfId="57453" xr:uid="{00000000-0005-0000-0000-000015DD0000}"/>
    <cellStyle name="Percent 32 3 3 3 4" xfId="26684" xr:uid="{00000000-0005-0000-0000-000016DD0000}"/>
    <cellStyle name="Percent 32 3 3 3 5" xfId="45148" xr:uid="{00000000-0005-0000-0000-000017DD0000}"/>
    <cellStyle name="Percent 32 3 3 4" xfId="10811" xr:uid="{00000000-0005-0000-0000-000018DD0000}"/>
    <cellStyle name="Percent 32 3 3 4 2" xfId="29771" xr:uid="{00000000-0005-0000-0000-000019DD0000}"/>
    <cellStyle name="Percent 32 3 3 4 3" xfId="48235" xr:uid="{00000000-0005-0000-0000-00001ADD0000}"/>
    <cellStyle name="Percent 32 3 3 5" xfId="16963" xr:uid="{00000000-0005-0000-0000-00001BDD0000}"/>
    <cellStyle name="Percent 32 3 3 5 2" xfId="35923" xr:uid="{00000000-0005-0000-0000-00001CDD0000}"/>
    <cellStyle name="Percent 32 3 3 5 3" xfId="54387" xr:uid="{00000000-0005-0000-0000-00001DDD0000}"/>
    <cellStyle name="Percent 32 3 3 6" xfId="23618" xr:uid="{00000000-0005-0000-0000-00001EDD0000}"/>
    <cellStyle name="Percent 32 3 3 7" xfId="42082" xr:uid="{00000000-0005-0000-0000-00001FDD0000}"/>
    <cellStyle name="Percent 32 3 4" xfId="5362" xr:uid="{00000000-0005-0000-0000-000020DD0000}"/>
    <cellStyle name="Percent 32 3 4 2" xfId="8450" xr:uid="{00000000-0005-0000-0000-000021DD0000}"/>
    <cellStyle name="Percent 32 3 4 2 2" xfId="14642" xr:uid="{00000000-0005-0000-0000-000022DD0000}"/>
    <cellStyle name="Percent 32 3 4 2 2 2" xfId="33602" xr:uid="{00000000-0005-0000-0000-000023DD0000}"/>
    <cellStyle name="Percent 32 3 4 2 2 3" xfId="52066" xr:uid="{00000000-0005-0000-0000-000024DD0000}"/>
    <cellStyle name="Percent 32 3 4 2 3" xfId="20794" xr:uid="{00000000-0005-0000-0000-000025DD0000}"/>
    <cellStyle name="Percent 32 3 4 2 3 2" xfId="39754" xr:uid="{00000000-0005-0000-0000-000026DD0000}"/>
    <cellStyle name="Percent 32 3 4 2 3 3" xfId="58218" xr:uid="{00000000-0005-0000-0000-000027DD0000}"/>
    <cellStyle name="Percent 32 3 4 2 4" xfId="27449" xr:uid="{00000000-0005-0000-0000-000028DD0000}"/>
    <cellStyle name="Percent 32 3 4 2 5" xfId="45913" xr:uid="{00000000-0005-0000-0000-000029DD0000}"/>
    <cellStyle name="Percent 32 3 4 3" xfId="11576" xr:uid="{00000000-0005-0000-0000-00002ADD0000}"/>
    <cellStyle name="Percent 32 3 4 3 2" xfId="30536" xr:uid="{00000000-0005-0000-0000-00002BDD0000}"/>
    <cellStyle name="Percent 32 3 4 3 3" xfId="49000" xr:uid="{00000000-0005-0000-0000-00002CDD0000}"/>
    <cellStyle name="Percent 32 3 4 4" xfId="17728" xr:uid="{00000000-0005-0000-0000-00002DDD0000}"/>
    <cellStyle name="Percent 32 3 4 4 2" xfId="36688" xr:uid="{00000000-0005-0000-0000-00002EDD0000}"/>
    <cellStyle name="Percent 32 3 4 4 3" xfId="55152" xr:uid="{00000000-0005-0000-0000-00002FDD0000}"/>
    <cellStyle name="Percent 32 3 4 5" xfId="24383" xr:uid="{00000000-0005-0000-0000-000030DD0000}"/>
    <cellStyle name="Percent 32 3 4 6" xfId="42847" xr:uid="{00000000-0005-0000-0000-000031DD0000}"/>
    <cellStyle name="Percent 32 3 5" xfId="6915" xr:uid="{00000000-0005-0000-0000-000032DD0000}"/>
    <cellStyle name="Percent 32 3 5 2" xfId="13108" xr:uid="{00000000-0005-0000-0000-000033DD0000}"/>
    <cellStyle name="Percent 32 3 5 2 2" xfId="32068" xr:uid="{00000000-0005-0000-0000-000034DD0000}"/>
    <cellStyle name="Percent 32 3 5 2 3" xfId="50532" xr:uid="{00000000-0005-0000-0000-000035DD0000}"/>
    <cellStyle name="Percent 32 3 5 3" xfId="19260" xr:uid="{00000000-0005-0000-0000-000036DD0000}"/>
    <cellStyle name="Percent 32 3 5 3 2" xfId="38220" xr:uid="{00000000-0005-0000-0000-000037DD0000}"/>
    <cellStyle name="Percent 32 3 5 3 3" xfId="56684" xr:uid="{00000000-0005-0000-0000-000038DD0000}"/>
    <cellStyle name="Percent 32 3 5 4" xfId="25915" xr:uid="{00000000-0005-0000-0000-000039DD0000}"/>
    <cellStyle name="Percent 32 3 5 5" xfId="44379" xr:uid="{00000000-0005-0000-0000-00003ADD0000}"/>
    <cellStyle name="Percent 32 3 6" xfId="10042" xr:uid="{00000000-0005-0000-0000-00003BDD0000}"/>
    <cellStyle name="Percent 32 3 6 2" xfId="29002" xr:uid="{00000000-0005-0000-0000-00003CDD0000}"/>
    <cellStyle name="Percent 32 3 6 3" xfId="47466" xr:uid="{00000000-0005-0000-0000-00003DDD0000}"/>
    <cellStyle name="Percent 32 3 7" xfId="16194" xr:uid="{00000000-0005-0000-0000-00003EDD0000}"/>
    <cellStyle name="Percent 32 3 7 2" xfId="35154" xr:uid="{00000000-0005-0000-0000-00003FDD0000}"/>
    <cellStyle name="Percent 32 3 7 3" xfId="53618" xr:uid="{00000000-0005-0000-0000-000040DD0000}"/>
    <cellStyle name="Percent 32 3 8" xfId="22849" xr:uid="{00000000-0005-0000-0000-000041DD0000}"/>
    <cellStyle name="Percent 32 3 9" xfId="41313" xr:uid="{00000000-0005-0000-0000-000042DD0000}"/>
    <cellStyle name="Percent 32 4" xfId="3521" xr:uid="{00000000-0005-0000-0000-000043DD0000}"/>
    <cellStyle name="Percent 32 4 2" xfId="3522" xr:uid="{00000000-0005-0000-0000-000044DD0000}"/>
    <cellStyle name="Percent 32 4 2 2" xfId="4512" xr:uid="{00000000-0005-0000-0000-000045DD0000}"/>
    <cellStyle name="Percent 32 4 2 2 2" xfId="6135" xr:uid="{00000000-0005-0000-0000-000046DD0000}"/>
    <cellStyle name="Percent 32 4 2 2 2 2" xfId="9221" xr:uid="{00000000-0005-0000-0000-000047DD0000}"/>
    <cellStyle name="Percent 32 4 2 2 2 2 2" xfId="15413" xr:uid="{00000000-0005-0000-0000-000048DD0000}"/>
    <cellStyle name="Percent 32 4 2 2 2 2 2 2" xfId="34373" xr:uid="{00000000-0005-0000-0000-000049DD0000}"/>
    <cellStyle name="Percent 32 4 2 2 2 2 2 3" xfId="52837" xr:uid="{00000000-0005-0000-0000-00004ADD0000}"/>
    <cellStyle name="Percent 32 4 2 2 2 2 3" xfId="21565" xr:uid="{00000000-0005-0000-0000-00004BDD0000}"/>
    <cellStyle name="Percent 32 4 2 2 2 2 3 2" xfId="40525" xr:uid="{00000000-0005-0000-0000-00004CDD0000}"/>
    <cellStyle name="Percent 32 4 2 2 2 2 3 3" xfId="58989" xr:uid="{00000000-0005-0000-0000-00004DDD0000}"/>
    <cellStyle name="Percent 32 4 2 2 2 2 4" xfId="28220" xr:uid="{00000000-0005-0000-0000-00004EDD0000}"/>
    <cellStyle name="Percent 32 4 2 2 2 2 5" xfId="46684" xr:uid="{00000000-0005-0000-0000-00004FDD0000}"/>
    <cellStyle name="Percent 32 4 2 2 2 3" xfId="12347" xr:uid="{00000000-0005-0000-0000-000050DD0000}"/>
    <cellStyle name="Percent 32 4 2 2 2 3 2" xfId="31307" xr:uid="{00000000-0005-0000-0000-000051DD0000}"/>
    <cellStyle name="Percent 32 4 2 2 2 3 3" xfId="49771" xr:uid="{00000000-0005-0000-0000-000052DD0000}"/>
    <cellStyle name="Percent 32 4 2 2 2 4" xfId="18499" xr:uid="{00000000-0005-0000-0000-000053DD0000}"/>
    <cellStyle name="Percent 32 4 2 2 2 4 2" xfId="37459" xr:uid="{00000000-0005-0000-0000-000054DD0000}"/>
    <cellStyle name="Percent 32 4 2 2 2 4 3" xfId="55923" xr:uid="{00000000-0005-0000-0000-000055DD0000}"/>
    <cellStyle name="Percent 32 4 2 2 2 5" xfId="25154" xr:uid="{00000000-0005-0000-0000-000056DD0000}"/>
    <cellStyle name="Percent 32 4 2 2 2 6" xfId="43618" xr:uid="{00000000-0005-0000-0000-000057DD0000}"/>
    <cellStyle name="Percent 32 4 2 2 3" xfId="7686" xr:uid="{00000000-0005-0000-0000-000058DD0000}"/>
    <cellStyle name="Percent 32 4 2 2 3 2" xfId="13879" xr:uid="{00000000-0005-0000-0000-000059DD0000}"/>
    <cellStyle name="Percent 32 4 2 2 3 2 2" xfId="32839" xr:uid="{00000000-0005-0000-0000-00005ADD0000}"/>
    <cellStyle name="Percent 32 4 2 2 3 2 3" xfId="51303" xr:uid="{00000000-0005-0000-0000-00005BDD0000}"/>
    <cellStyle name="Percent 32 4 2 2 3 3" xfId="20031" xr:uid="{00000000-0005-0000-0000-00005CDD0000}"/>
    <cellStyle name="Percent 32 4 2 2 3 3 2" xfId="38991" xr:uid="{00000000-0005-0000-0000-00005DDD0000}"/>
    <cellStyle name="Percent 32 4 2 2 3 3 3" xfId="57455" xr:uid="{00000000-0005-0000-0000-00005EDD0000}"/>
    <cellStyle name="Percent 32 4 2 2 3 4" xfId="26686" xr:uid="{00000000-0005-0000-0000-00005FDD0000}"/>
    <cellStyle name="Percent 32 4 2 2 3 5" xfId="45150" xr:uid="{00000000-0005-0000-0000-000060DD0000}"/>
    <cellStyle name="Percent 32 4 2 2 4" xfId="10813" xr:uid="{00000000-0005-0000-0000-000061DD0000}"/>
    <cellStyle name="Percent 32 4 2 2 4 2" xfId="29773" xr:uid="{00000000-0005-0000-0000-000062DD0000}"/>
    <cellStyle name="Percent 32 4 2 2 4 3" xfId="48237" xr:uid="{00000000-0005-0000-0000-000063DD0000}"/>
    <cellStyle name="Percent 32 4 2 2 5" xfId="16965" xr:uid="{00000000-0005-0000-0000-000064DD0000}"/>
    <cellStyle name="Percent 32 4 2 2 5 2" xfId="35925" xr:uid="{00000000-0005-0000-0000-000065DD0000}"/>
    <cellStyle name="Percent 32 4 2 2 5 3" xfId="54389" xr:uid="{00000000-0005-0000-0000-000066DD0000}"/>
    <cellStyle name="Percent 32 4 2 2 6" xfId="23620" xr:uid="{00000000-0005-0000-0000-000067DD0000}"/>
    <cellStyle name="Percent 32 4 2 2 7" xfId="42084" xr:uid="{00000000-0005-0000-0000-000068DD0000}"/>
    <cellStyle name="Percent 32 4 2 3" xfId="5364" xr:uid="{00000000-0005-0000-0000-000069DD0000}"/>
    <cellStyle name="Percent 32 4 2 3 2" xfId="8452" xr:uid="{00000000-0005-0000-0000-00006ADD0000}"/>
    <cellStyle name="Percent 32 4 2 3 2 2" xfId="14644" xr:uid="{00000000-0005-0000-0000-00006BDD0000}"/>
    <cellStyle name="Percent 32 4 2 3 2 2 2" xfId="33604" xr:uid="{00000000-0005-0000-0000-00006CDD0000}"/>
    <cellStyle name="Percent 32 4 2 3 2 2 3" xfId="52068" xr:uid="{00000000-0005-0000-0000-00006DDD0000}"/>
    <cellStyle name="Percent 32 4 2 3 2 3" xfId="20796" xr:uid="{00000000-0005-0000-0000-00006EDD0000}"/>
    <cellStyle name="Percent 32 4 2 3 2 3 2" xfId="39756" xr:uid="{00000000-0005-0000-0000-00006FDD0000}"/>
    <cellStyle name="Percent 32 4 2 3 2 3 3" xfId="58220" xr:uid="{00000000-0005-0000-0000-000070DD0000}"/>
    <cellStyle name="Percent 32 4 2 3 2 4" xfId="27451" xr:uid="{00000000-0005-0000-0000-000071DD0000}"/>
    <cellStyle name="Percent 32 4 2 3 2 5" xfId="45915" xr:uid="{00000000-0005-0000-0000-000072DD0000}"/>
    <cellStyle name="Percent 32 4 2 3 3" xfId="11578" xr:uid="{00000000-0005-0000-0000-000073DD0000}"/>
    <cellStyle name="Percent 32 4 2 3 3 2" xfId="30538" xr:uid="{00000000-0005-0000-0000-000074DD0000}"/>
    <cellStyle name="Percent 32 4 2 3 3 3" xfId="49002" xr:uid="{00000000-0005-0000-0000-000075DD0000}"/>
    <cellStyle name="Percent 32 4 2 3 4" xfId="17730" xr:uid="{00000000-0005-0000-0000-000076DD0000}"/>
    <cellStyle name="Percent 32 4 2 3 4 2" xfId="36690" xr:uid="{00000000-0005-0000-0000-000077DD0000}"/>
    <cellStyle name="Percent 32 4 2 3 4 3" xfId="55154" xr:uid="{00000000-0005-0000-0000-000078DD0000}"/>
    <cellStyle name="Percent 32 4 2 3 5" xfId="24385" xr:uid="{00000000-0005-0000-0000-000079DD0000}"/>
    <cellStyle name="Percent 32 4 2 3 6" xfId="42849" xr:uid="{00000000-0005-0000-0000-00007ADD0000}"/>
    <cellStyle name="Percent 32 4 2 4" xfId="6917" xr:uid="{00000000-0005-0000-0000-00007BDD0000}"/>
    <cellStyle name="Percent 32 4 2 4 2" xfId="13110" xr:uid="{00000000-0005-0000-0000-00007CDD0000}"/>
    <cellStyle name="Percent 32 4 2 4 2 2" xfId="32070" xr:uid="{00000000-0005-0000-0000-00007DDD0000}"/>
    <cellStyle name="Percent 32 4 2 4 2 3" xfId="50534" xr:uid="{00000000-0005-0000-0000-00007EDD0000}"/>
    <cellStyle name="Percent 32 4 2 4 3" xfId="19262" xr:uid="{00000000-0005-0000-0000-00007FDD0000}"/>
    <cellStyle name="Percent 32 4 2 4 3 2" xfId="38222" xr:uid="{00000000-0005-0000-0000-000080DD0000}"/>
    <cellStyle name="Percent 32 4 2 4 3 3" xfId="56686" xr:uid="{00000000-0005-0000-0000-000081DD0000}"/>
    <cellStyle name="Percent 32 4 2 4 4" xfId="25917" xr:uid="{00000000-0005-0000-0000-000082DD0000}"/>
    <cellStyle name="Percent 32 4 2 4 5" xfId="44381" xr:uid="{00000000-0005-0000-0000-000083DD0000}"/>
    <cellStyle name="Percent 32 4 2 5" xfId="10044" xr:uid="{00000000-0005-0000-0000-000084DD0000}"/>
    <cellStyle name="Percent 32 4 2 5 2" xfId="29004" xr:uid="{00000000-0005-0000-0000-000085DD0000}"/>
    <cellStyle name="Percent 32 4 2 5 3" xfId="47468" xr:uid="{00000000-0005-0000-0000-000086DD0000}"/>
    <cellStyle name="Percent 32 4 2 6" xfId="16196" xr:uid="{00000000-0005-0000-0000-000087DD0000}"/>
    <cellStyle name="Percent 32 4 2 6 2" xfId="35156" xr:uid="{00000000-0005-0000-0000-000088DD0000}"/>
    <cellStyle name="Percent 32 4 2 6 3" xfId="53620" xr:uid="{00000000-0005-0000-0000-000089DD0000}"/>
    <cellStyle name="Percent 32 4 2 7" xfId="22851" xr:uid="{00000000-0005-0000-0000-00008ADD0000}"/>
    <cellStyle name="Percent 32 4 2 8" xfId="41315" xr:uid="{00000000-0005-0000-0000-00008BDD0000}"/>
    <cellStyle name="Percent 32 5" xfId="3523" xr:uid="{00000000-0005-0000-0000-00008CDD0000}"/>
    <cellStyle name="Percent 32 5 2" xfId="4513" xr:uid="{00000000-0005-0000-0000-00008DDD0000}"/>
    <cellStyle name="Percent 32 5 2 2" xfId="6136" xr:uid="{00000000-0005-0000-0000-00008EDD0000}"/>
    <cellStyle name="Percent 32 5 2 2 2" xfId="9222" xr:uid="{00000000-0005-0000-0000-00008FDD0000}"/>
    <cellStyle name="Percent 32 5 2 2 2 2" xfId="15414" xr:uid="{00000000-0005-0000-0000-000090DD0000}"/>
    <cellStyle name="Percent 32 5 2 2 2 2 2" xfId="34374" xr:uid="{00000000-0005-0000-0000-000091DD0000}"/>
    <cellStyle name="Percent 32 5 2 2 2 2 3" xfId="52838" xr:uid="{00000000-0005-0000-0000-000092DD0000}"/>
    <cellStyle name="Percent 32 5 2 2 2 3" xfId="21566" xr:uid="{00000000-0005-0000-0000-000093DD0000}"/>
    <cellStyle name="Percent 32 5 2 2 2 3 2" xfId="40526" xr:uid="{00000000-0005-0000-0000-000094DD0000}"/>
    <cellStyle name="Percent 32 5 2 2 2 3 3" xfId="58990" xr:uid="{00000000-0005-0000-0000-000095DD0000}"/>
    <cellStyle name="Percent 32 5 2 2 2 4" xfId="28221" xr:uid="{00000000-0005-0000-0000-000096DD0000}"/>
    <cellStyle name="Percent 32 5 2 2 2 5" xfId="46685" xr:uid="{00000000-0005-0000-0000-000097DD0000}"/>
    <cellStyle name="Percent 32 5 2 2 3" xfId="12348" xr:uid="{00000000-0005-0000-0000-000098DD0000}"/>
    <cellStyle name="Percent 32 5 2 2 3 2" xfId="31308" xr:uid="{00000000-0005-0000-0000-000099DD0000}"/>
    <cellStyle name="Percent 32 5 2 2 3 3" xfId="49772" xr:uid="{00000000-0005-0000-0000-00009ADD0000}"/>
    <cellStyle name="Percent 32 5 2 2 4" xfId="18500" xr:uid="{00000000-0005-0000-0000-00009BDD0000}"/>
    <cellStyle name="Percent 32 5 2 2 4 2" xfId="37460" xr:uid="{00000000-0005-0000-0000-00009CDD0000}"/>
    <cellStyle name="Percent 32 5 2 2 4 3" xfId="55924" xr:uid="{00000000-0005-0000-0000-00009DDD0000}"/>
    <cellStyle name="Percent 32 5 2 2 5" xfId="25155" xr:uid="{00000000-0005-0000-0000-00009EDD0000}"/>
    <cellStyle name="Percent 32 5 2 2 6" xfId="43619" xr:uid="{00000000-0005-0000-0000-00009FDD0000}"/>
    <cellStyle name="Percent 32 5 2 3" xfId="7687" xr:uid="{00000000-0005-0000-0000-0000A0DD0000}"/>
    <cellStyle name="Percent 32 5 2 3 2" xfId="13880" xr:uid="{00000000-0005-0000-0000-0000A1DD0000}"/>
    <cellStyle name="Percent 32 5 2 3 2 2" xfId="32840" xr:uid="{00000000-0005-0000-0000-0000A2DD0000}"/>
    <cellStyle name="Percent 32 5 2 3 2 3" xfId="51304" xr:uid="{00000000-0005-0000-0000-0000A3DD0000}"/>
    <cellStyle name="Percent 32 5 2 3 3" xfId="20032" xr:uid="{00000000-0005-0000-0000-0000A4DD0000}"/>
    <cellStyle name="Percent 32 5 2 3 3 2" xfId="38992" xr:uid="{00000000-0005-0000-0000-0000A5DD0000}"/>
    <cellStyle name="Percent 32 5 2 3 3 3" xfId="57456" xr:uid="{00000000-0005-0000-0000-0000A6DD0000}"/>
    <cellStyle name="Percent 32 5 2 3 4" xfId="26687" xr:uid="{00000000-0005-0000-0000-0000A7DD0000}"/>
    <cellStyle name="Percent 32 5 2 3 5" xfId="45151" xr:uid="{00000000-0005-0000-0000-0000A8DD0000}"/>
    <cellStyle name="Percent 32 5 2 4" xfId="10814" xr:uid="{00000000-0005-0000-0000-0000A9DD0000}"/>
    <cellStyle name="Percent 32 5 2 4 2" xfId="29774" xr:uid="{00000000-0005-0000-0000-0000AADD0000}"/>
    <cellStyle name="Percent 32 5 2 4 3" xfId="48238" xr:uid="{00000000-0005-0000-0000-0000ABDD0000}"/>
    <cellStyle name="Percent 32 5 2 5" xfId="16966" xr:uid="{00000000-0005-0000-0000-0000ACDD0000}"/>
    <cellStyle name="Percent 32 5 2 5 2" xfId="35926" xr:uid="{00000000-0005-0000-0000-0000ADDD0000}"/>
    <cellStyle name="Percent 32 5 2 5 3" xfId="54390" xr:uid="{00000000-0005-0000-0000-0000AEDD0000}"/>
    <cellStyle name="Percent 32 5 2 6" xfId="23621" xr:uid="{00000000-0005-0000-0000-0000AFDD0000}"/>
    <cellStyle name="Percent 32 5 2 7" xfId="42085" xr:uid="{00000000-0005-0000-0000-0000B0DD0000}"/>
    <cellStyle name="Percent 32 5 3" xfId="5365" xr:uid="{00000000-0005-0000-0000-0000B1DD0000}"/>
    <cellStyle name="Percent 32 5 3 2" xfId="8453" xr:uid="{00000000-0005-0000-0000-0000B2DD0000}"/>
    <cellStyle name="Percent 32 5 3 2 2" xfId="14645" xr:uid="{00000000-0005-0000-0000-0000B3DD0000}"/>
    <cellStyle name="Percent 32 5 3 2 2 2" xfId="33605" xr:uid="{00000000-0005-0000-0000-0000B4DD0000}"/>
    <cellStyle name="Percent 32 5 3 2 2 3" xfId="52069" xr:uid="{00000000-0005-0000-0000-0000B5DD0000}"/>
    <cellStyle name="Percent 32 5 3 2 3" xfId="20797" xr:uid="{00000000-0005-0000-0000-0000B6DD0000}"/>
    <cellStyle name="Percent 32 5 3 2 3 2" xfId="39757" xr:uid="{00000000-0005-0000-0000-0000B7DD0000}"/>
    <cellStyle name="Percent 32 5 3 2 3 3" xfId="58221" xr:uid="{00000000-0005-0000-0000-0000B8DD0000}"/>
    <cellStyle name="Percent 32 5 3 2 4" xfId="27452" xr:uid="{00000000-0005-0000-0000-0000B9DD0000}"/>
    <cellStyle name="Percent 32 5 3 2 5" xfId="45916" xr:uid="{00000000-0005-0000-0000-0000BADD0000}"/>
    <cellStyle name="Percent 32 5 3 3" xfId="11579" xr:uid="{00000000-0005-0000-0000-0000BBDD0000}"/>
    <cellStyle name="Percent 32 5 3 3 2" xfId="30539" xr:uid="{00000000-0005-0000-0000-0000BCDD0000}"/>
    <cellStyle name="Percent 32 5 3 3 3" xfId="49003" xr:uid="{00000000-0005-0000-0000-0000BDDD0000}"/>
    <cellStyle name="Percent 32 5 3 4" xfId="17731" xr:uid="{00000000-0005-0000-0000-0000BEDD0000}"/>
    <cellStyle name="Percent 32 5 3 4 2" xfId="36691" xr:uid="{00000000-0005-0000-0000-0000BFDD0000}"/>
    <cellStyle name="Percent 32 5 3 4 3" xfId="55155" xr:uid="{00000000-0005-0000-0000-0000C0DD0000}"/>
    <cellStyle name="Percent 32 5 3 5" xfId="24386" xr:uid="{00000000-0005-0000-0000-0000C1DD0000}"/>
    <cellStyle name="Percent 32 5 3 6" xfId="42850" xr:uid="{00000000-0005-0000-0000-0000C2DD0000}"/>
    <cellStyle name="Percent 32 5 4" xfId="6918" xr:uid="{00000000-0005-0000-0000-0000C3DD0000}"/>
    <cellStyle name="Percent 32 5 4 2" xfId="13111" xr:uid="{00000000-0005-0000-0000-0000C4DD0000}"/>
    <cellStyle name="Percent 32 5 4 2 2" xfId="32071" xr:uid="{00000000-0005-0000-0000-0000C5DD0000}"/>
    <cellStyle name="Percent 32 5 4 2 3" xfId="50535" xr:uid="{00000000-0005-0000-0000-0000C6DD0000}"/>
    <cellStyle name="Percent 32 5 4 3" xfId="19263" xr:uid="{00000000-0005-0000-0000-0000C7DD0000}"/>
    <cellStyle name="Percent 32 5 4 3 2" xfId="38223" xr:uid="{00000000-0005-0000-0000-0000C8DD0000}"/>
    <cellStyle name="Percent 32 5 4 3 3" xfId="56687" xr:uid="{00000000-0005-0000-0000-0000C9DD0000}"/>
    <cellStyle name="Percent 32 5 4 4" xfId="25918" xr:uid="{00000000-0005-0000-0000-0000CADD0000}"/>
    <cellStyle name="Percent 32 5 4 5" xfId="44382" xr:uid="{00000000-0005-0000-0000-0000CBDD0000}"/>
    <cellStyle name="Percent 32 5 5" xfId="10045" xr:uid="{00000000-0005-0000-0000-0000CCDD0000}"/>
    <cellStyle name="Percent 32 5 5 2" xfId="29005" xr:uid="{00000000-0005-0000-0000-0000CDDD0000}"/>
    <cellStyle name="Percent 32 5 5 3" xfId="47469" xr:uid="{00000000-0005-0000-0000-0000CEDD0000}"/>
    <cellStyle name="Percent 32 5 6" xfId="16197" xr:uid="{00000000-0005-0000-0000-0000CFDD0000}"/>
    <cellStyle name="Percent 32 5 6 2" xfId="35157" xr:uid="{00000000-0005-0000-0000-0000D0DD0000}"/>
    <cellStyle name="Percent 32 5 6 3" xfId="53621" xr:uid="{00000000-0005-0000-0000-0000D1DD0000}"/>
    <cellStyle name="Percent 32 5 7" xfId="22852" xr:uid="{00000000-0005-0000-0000-0000D2DD0000}"/>
    <cellStyle name="Percent 32 5 8" xfId="41316" xr:uid="{00000000-0005-0000-0000-0000D3DD0000}"/>
    <cellStyle name="Percent 33" xfId="3524" xr:uid="{00000000-0005-0000-0000-0000D4DD0000}"/>
    <cellStyle name="Percent 33 2" xfId="3525" xr:uid="{00000000-0005-0000-0000-0000D5DD0000}"/>
    <cellStyle name="Percent 33 2 2" xfId="3526" xr:uid="{00000000-0005-0000-0000-0000D6DD0000}"/>
    <cellStyle name="Percent 33 2 2 2" xfId="4515" xr:uid="{00000000-0005-0000-0000-0000D7DD0000}"/>
    <cellStyle name="Percent 33 2 2 2 2" xfId="6138" xr:uid="{00000000-0005-0000-0000-0000D8DD0000}"/>
    <cellStyle name="Percent 33 2 2 2 2 2" xfId="9224" xr:uid="{00000000-0005-0000-0000-0000D9DD0000}"/>
    <cellStyle name="Percent 33 2 2 2 2 2 2" xfId="15416" xr:uid="{00000000-0005-0000-0000-0000DADD0000}"/>
    <cellStyle name="Percent 33 2 2 2 2 2 2 2" xfId="34376" xr:uid="{00000000-0005-0000-0000-0000DBDD0000}"/>
    <cellStyle name="Percent 33 2 2 2 2 2 2 3" xfId="52840" xr:uid="{00000000-0005-0000-0000-0000DCDD0000}"/>
    <cellStyle name="Percent 33 2 2 2 2 2 3" xfId="21568" xr:uid="{00000000-0005-0000-0000-0000DDDD0000}"/>
    <cellStyle name="Percent 33 2 2 2 2 2 3 2" xfId="40528" xr:uid="{00000000-0005-0000-0000-0000DEDD0000}"/>
    <cellStyle name="Percent 33 2 2 2 2 2 3 3" xfId="58992" xr:uid="{00000000-0005-0000-0000-0000DFDD0000}"/>
    <cellStyle name="Percent 33 2 2 2 2 2 4" xfId="28223" xr:uid="{00000000-0005-0000-0000-0000E0DD0000}"/>
    <cellStyle name="Percent 33 2 2 2 2 2 5" xfId="46687" xr:uid="{00000000-0005-0000-0000-0000E1DD0000}"/>
    <cellStyle name="Percent 33 2 2 2 2 3" xfId="12350" xr:uid="{00000000-0005-0000-0000-0000E2DD0000}"/>
    <cellStyle name="Percent 33 2 2 2 2 3 2" xfId="31310" xr:uid="{00000000-0005-0000-0000-0000E3DD0000}"/>
    <cellStyle name="Percent 33 2 2 2 2 3 3" xfId="49774" xr:uid="{00000000-0005-0000-0000-0000E4DD0000}"/>
    <cellStyle name="Percent 33 2 2 2 2 4" xfId="18502" xr:uid="{00000000-0005-0000-0000-0000E5DD0000}"/>
    <cellStyle name="Percent 33 2 2 2 2 4 2" xfId="37462" xr:uid="{00000000-0005-0000-0000-0000E6DD0000}"/>
    <cellStyle name="Percent 33 2 2 2 2 4 3" xfId="55926" xr:uid="{00000000-0005-0000-0000-0000E7DD0000}"/>
    <cellStyle name="Percent 33 2 2 2 2 5" xfId="25157" xr:uid="{00000000-0005-0000-0000-0000E8DD0000}"/>
    <cellStyle name="Percent 33 2 2 2 2 6" xfId="43621" xr:uid="{00000000-0005-0000-0000-0000E9DD0000}"/>
    <cellStyle name="Percent 33 2 2 2 3" xfId="7689" xr:uid="{00000000-0005-0000-0000-0000EADD0000}"/>
    <cellStyle name="Percent 33 2 2 2 3 2" xfId="13882" xr:uid="{00000000-0005-0000-0000-0000EBDD0000}"/>
    <cellStyle name="Percent 33 2 2 2 3 2 2" xfId="32842" xr:uid="{00000000-0005-0000-0000-0000ECDD0000}"/>
    <cellStyle name="Percent 33 2 2 2 3 2 3" xfId="51306" xr:uid="{00000000-0005-0000-0000-0000EDDD0000}"/>
    <cellStyle name="Percent 33 2 2 2 3 3" xfId="20034" xr:uid="{00000000-0005-0000-0000-0000EEDD0000}"/>
    <cellStyle name="Percent 33 2 2 2 3 3 2" xfId="38994" xr:uid="{00000000-0005-0000-0000-0000EFDD0000}"/>
    <cellStyle name="Percent 33 2 2 2 3 3 3" xfId="57458" xr:uid="{00000000-0005-0000-0000-0000F0DD0000}"/>
    <cellStyle name="Percent 33 2 2 2 3 4" xfId="26689" xr:uid="{00000000-0005-0000-0000-0000F1DD0000}"/>
    <cellStyle name="Percent 33 2 2 2 3 5" xfId="45153" xr:uid="{00000000-0005-0000-0000-0000F2DD0000}"/>
    <cellStyle name="Percent 33 2 2 2 4" xfId="10816" xr:uid="{00000000-0005-0000-0000-0000F3DD0000}"/>
    <cellStyle name="Percent 33 2 2 2 4 2" xfId="29776" xr:uid="{00000000-0005-0000-0000-0000F4DD0000}"/>
    <cellStyle name="Percent 33 2 2 2 4 3" xfId="48240" xr:uid="{00000000-0005-0000-0000-0000F5DD0000}"/>
    <cellStyle name="Percent 33 2 2 2 5" xfId="16968" xr:uid="{00000000-0005-0000-0000-0000F6DD0000}"/>
    <cellStyle name="Percent 33 2 2 2 5 2" xfId="35928" xr:uid="{00000000-0005-0000-0000-0000F7DD0000}"/>
    <cellStyle name="Percent 33 2 2 2 5 3" xfId="54392" xr:uid="{00000000-0005-0000-0000-0000F8DD0000}"/>
    <cellStyle name="Percent 33 2 2 2 6" xfId="23623" xr:uid="{00000000-0005-0000-0000-0000F9DD0000}"/>
    <cellStyle name="Percent 33 2 2 2 7" xfId="42087" xr:uid="{00000000-0005-0000-0000-0000FADD0000}"/>
    <cellStyle name="Percent 33 2 2 3" xfId="5368" xr:uid="{00000000-0005-0000-0000-0000FBDD0000}"/>
    <cellStyle name="Percent 33 2 2 3 2" xfId="8455" xr:uid="{00000000-0005-0000-0000-0000FCDD0000}"/>
    <cellStyle name="Percent 33 2 2 3 2 2" xfId="14647" xr:uid="{00000000-0005-0000-0000-0000FDDD0000}"/>
    <cellStyle name="Percent 33 2 2 3 2 2 2" xfId="33607" xr:uid="{00000000-0005-0000-0000-0000FEDD0000}"/>
    <cellStyle name="Percent 33 2 2 3 2 2 3" xfId="52071" xr:uid="{00000000-0005-0000-0000-0000FFDD0000}"/>
    <cellStyle name="Percent 33 2 2 3 2 3" xfId="20799" xr:uid="{00000000-0005-0000-0000-000000DE0000}"/>
    <cellStyle name="Percent 33 2 2 3 2 3 2" xfId="39759" xr:uid="{00000000-0005-0000-0000-000001DE0000}"/>
    <cellStyle name="Percent 33 2 2 3 2 3 3" xfId="58223" xr:uid="{00000000-0005-0000-0000-000002DE0000}"/>
    <cellStyle name="Percent 33 2 2 3 2 4" xfId="27454" xr:uid="{00000000-0005-0000-0000-000003DE0000}"/>
    <cellStyle name="Percent 33 2 2 3 2 5" xfId="45918" xr:uid="{00000000-0005-0000-0000-000004DE0000}"/>
    <cellStyle name="Percent 33 2 2 3 3" xfId="11581" xr:uid="{00000000-0005-0000-0000-000005DE0000}"/>
    <cellStyle name="Percent 33 2 2 3 3 2" xfId="30541" xr:uid="{00000000-0005-0000-0000-000006DE0000}"/>
    <cellStyle name="Percent 33 2 2 3 3 3" xfId="49005" xr:uid="{00000000-0005-0000-0000-000007DE0000}"/>
    <cellStyle name="Percent 33 2 2 3 4" xfId="17733" xr:uid="{00000000-0005-0000-0000-000008DE0000}"/>
    <cellStyle name="Percent 33 2 2 3 4 2" xfId="36693" xr:uid="{00000000-0005-0000-0000-000009DE0000}"/>
    <cellStyle name="Percent 33 2 2 3 4 3" xfId="55157" xr:uid="{00000000-0005-0000-0000-00000ADE0000}"/>
    <cellStyle name="Percent 33 2 2 3 5" xfId="24388" xr:uid="{00000000-0005-0000-0000-00000BDE0000}"/>
    <cellStyle name="Percent 33 2 2 3 6" xfId="42852" xr:uid="{00000000-0005-0000-0000-00000CDE0000}"/>
    <cellStyle name="Percent 33 2 2 4" xfId="6920" xr:uid="{00000000-0005-0000-0000-00000DDE0000}"/>
    <cellStyle name="Percent 33 2 2 4 2" xfId="13113" xr:uid="{00000000-0005-0000-0000-00000EDE0000}"/>
    <cellStyle name="Percent 33 2 2 4 2 2" xfId="32073" xr:uid="{00000000-0005-0000-0000-00000FDE0000}"/>
    <cellStyle name="Percent 33 2 2 4 2 3" xfId="50537" xr:uid="{00000000-0005-0000-0000-000010DE0000}"/>
    <cellStyle name="Percent 33 2 2 4 3" xfId="19265" xr:uid="{00000000-0005-0000-0000-000011DE0000}"/>
    <cellStyle name="Percent 33 2 2 4 3 2" xfId="38225" xr:uid="{00000000-0005-0000-0000-000012DE0000}"/>
    <cellStyle name="Percent 33 2 2 4 3 3" xfId="56689" xr:uid="{00000000-0005-0000-0000-000013DE0000}"/>
    <cellStyle name="Percent 33 2 2 4 4" xfId="25920" xr:uid="{00000000-0005-0000-0000-000014DE0000}"/>
    <cellStyle name="Percent 33 2 2 4 5" xfId="44384" xr:uid="{00000000-0005-0000-0000-000015DE0000}"/>
    <cellStyle name="Percent 33 2 2 5" xfId="10047" xr:uid="{00000000-0005-0000-0000-000016DE0000}"/>
    <cellStyle name="Percent 33 2 2 5 2" xfId="29007" xr:uid="{00000000-0005-0000-0000-000017DE0000}"/>
    <cellStyle name="Percent 33 2 2 5 3" xfId="47471" xr:uid="{00000000-0005-0000-0000-000018DE0000}"/>
    <cellStyle name="Percent 33 2 2 6" xfId="16199" xr:uid="{00000000-0005-0000-0000-000019DE0000}"/>
    <cellStyle name="Percent 33 2 2 6 2" xfId="35159" xr:uid="{00000000-0005-0000-0000-00001ADE0000}"/>
    <cellStyle name="Percent 33 2 2 6 3" xfId="53623" xr:uid="{00000000-0005-0000-0000-00001BDE0000}"/>
    <cellStyle name="Percent 33 2 2 7" xfId="22854" xr:uid="{00000000-0005-0000-0000-00001CDE0000}"/>
    <cellStyle name="Percent 33 2 2 8" xfId="41318" xr:uid="{00000000-0005-0000-0000-00001DDE0000}"/>
    <cellStyle name="Percent 33 2 3" xfId="4514" xr:uid="{00000000-0005-0000-0000-00001EDE0000}"/>
    <cellStyle name="Percent 33 2 3 2" xfId="6137" xr:uid="{00000000-0005-0000-0000-00001FDE0000}"/>
    <cellStyle name="Percent 33 2 3 2 2" xfId="9223" xr:uid="{00000000-0005-0000-0000-000020DE0000}"/>
    <cellStyle name="Percent 33 2 3 2 2 2" xfId="15415" xr:uid="{00000000-0005-0000-0000-000021DE0000}"/>
    <cellStyle name="Percent 33 2 3 2 2 2 2" xfId="34375" xr:uid="{00000000-0005-0000-0000-000022DE0000}"/>
    <cellStyle name="Percent 33 2 3 2 2 2 3" xfId="52839" xr:uid="{00000000-0005-0000-0000-000023DE0000}"/>
    <cellStyle name="Percent 33 2 3 2 2 3" xfId="21567" xr:uid="{00000000-0005-0000-0000-000024DE0000}"/>
    <cellStyle name="Percent 33 2 3 2 2 3 2" xfId="40527" xr:uid="{00000000-0005-0000-0000-000025DE0000}"/>
    <cellStyle name="Percent 33 2 3 2 2 3 3" xfId="58991" xr:uid="{00000000-0005-0000-0000-000026DE0000}"/>
    <cellStyle name="Percent 33 2 3 2 2 4" xfId="28222" xr:uid="{00000000-0005-0000-0000-000027DE0000}"/>
    <cellStyle name="Percent 33 2 3 2 2 5" xfId="46686" xr:uid="{00000000-0005-0000-0000-000028DE0000}"/>
    <cellStyle name="Percent 33 2 3 2 3" xfId="12349" xr:uid="{00000000-0005-0000-0000-000029DE0000}"/>
    <cellStyle name="Percent 33 2 3 2 3 2" xfId="31309" xr:uid="{00000000-0005-0000-0000-00002ADE0000}"/>
    <cellStyle name="Percent 33 2 3 2 3 3" xfId="49773" xr:uid="{00000000-0005-0000-0000-00002BDE0000}"/>
    <cellStyle name="Percent 33 2 3 2 4" xfId="18501" xr:uid="{00000000-0005-0000-0000-00002CDE0000}"/>
    <cellStyle name="Percent 33 2 3 2 4 2" xfId="37461" xr:uid="{00000000-0005-0000-0000-00002DDE0000}"/>
    <cellStyle name="Percent 33 2 3 2 4 3" xfId="55925" xr:uid="{00000000-0005-0000-0000-00002EDE0000}"/>
    <cellStyle name="Percent 33 2 3 2 5" xfId="25156" xr:uid="{00000000-0005-0000-0000-00002FDE0000}"/>
    <cellStyle name="Percent 33 2 3 2 6" xfId="43620" xr:uid="{00000000-0005-0000-0000-000030DE0000}"/>
    <cellStyle name="Percent 33 2 3 3" xfId="7688" xr:uid="{00000000-0005-0000-0000-000031DE0000}"/>
    <cellStyle name="Percent 33 2 3 3 2" xfId="13881" xr:uid="{00000000-0005-0000-0000-000032DE0000}"/>
    <cellStyle name="Percent 33 2 3 3 2 2" xfId="32841" xr:uid="{00000000-0005-0000-0000-000033DE0000}"/>
    <cellStyle name="Percent 33 2 3 3 2 3" xfId="51305" xr:uid="{00000000-0005-0000-0000-000034DE0000}"/>
    <cellStyle name="Percent 33 2 3 3 3" xfId="20033" xr:uid="{00000000-0005-0000-0000-000035DE0000}"/>
    <cellStyle name="Percent 33 2 3 3 3 2" xfId="38993" xr:uid="{00000000-0005-0000-0000-000036DE0000}"/>
    <cellStyle name="Percent 33 2 3 3 3 3" xfId="57457" xr:uid="{00000000-0005-0000-0000-000037DE0000}"/>
    <cellStyle name="Percent 33 2 3 3 4" xfId="26688" xr:uid="{00000000-0005-0000-0000-000038DE0000}"/>
    <cellStyle name="Percent 33 2 3 3 5" xfId="45152" xr:uid="{00000000-0005-0000-0000-000039DE0000}"/>
    <cellStyle name="Percent 33 2 3 4" xfId="10815" xr:uid="{00000000-0005-0000-0000-00003ADE0000}"/>
    <cellStyle name="Percent 33 2 3 4 2" xfId="29775" xr:uid="{00000000-0005-0000-0000-00003BDE0000}"/>
    <cellStyle name="Percent 33 2 3 4 3" xfId="48239" xr:uid="{00000000-0005-0000-0000-00003CDE0000}"/>
    <cellStyle name="Percent 33 2 3 5" xfId="16967" xr:uid="{00000000-0005-0000-0000-00003DDE0000}"/>
    <cellStyle name="Percent 33 2 3 5 2" xfId="35927" xr:uid="{00000000-0005-0000-0000-00003EDE0000}"/>
    <cellStyle name="Percent 33 2 3 5 3" xfId="54391" xr:uid="{00000000-0005-0000-0000-00003FDE0000}"/>
    <cellStyle name="Percent 33 2 3 6" xfId="23622" xr:uid="{00000000-0005-0000-0000-000040DE0000}"/>
    <cellStyle name="Percent 33 2 3 7" xfId="42086" xr:uid="{00000000-0005-0000-0000-000041DE0000}"/>
    <cellStyle name="Percent 33 2 4" xfId="5367" xr:uid="{00000000-0005-0000-0000-000042DE0000}"/>
    <cellStyle name="Percent 33 2 4 2" xfId="8454" xr:uid="{00000000-0005-0000-0000-000043DE0000}"/>
    <cellStyle name="Percent 33 2 4 2 2" xfId="14646" xr:uid="{00000000-0005-0000-0000-000044DE0000}"/>
    <cellStyle name="Percent 33 2 4 2 2 2" xfId="33606" xr:uid="{00000000-0005-0000-0000-000045DE0000}"/>
    <cellStyle name="Percent 33 2 4 2 2 3" xfId="52070" xr:uid="{00000000-0005-0000-0000-000046DE0000}"/>
    <cellStyle name="Percent 33 2 4 2 3" xfId="20798" xr:uid="{00000000-0005-0000-0000-000047DE0000}"/>
    <cellStyle name="Percent 33 2 4 2 3 2" xfId="39758" xr:uid="{00000000-0005-0000-0000-000048DE0000}"/>
    <cellStyle name="Percent 33 2 4 2 3 3" xfId="58222" xr:uid="{00000000-0005-0000-0000-000049DE0000}"/>
    <cellStyle name="Percent 33 2 4 2 4" xfId="27453" xr:uid="{00000000-0005-0000-0000-00004ADE0000}"/>
    <cellStyle name="Percent 33 2 4 2 5" xfId="45917" xr:uid="{00000000-0005-0000-0000-00004BDE0000}"/>
    <cellStyle name="Percent 33 2 4 3" xfId="11580" xr:uid="{00000000-0005-0000-0000-00004CDE0000}"/>
    <cellStyle name="Percent 33 2 4 3 2" xfId="30540" xr:uid="{00000000-0005-0000-0000-00004DDE0000}"/>
    <cellStyle name="Percent 33 2 4 3 3" xfId="49004" xr:uid="{00000000-0005-0000-0000-00004EDE0000}"/>
    <cellStyle name="Percent 33 2 4 4" xfId="17732" xr:uid="{00000000-0005-0000-0000-00004FDE0000}"/>
    <cellStyle name="Percent 33 2 4 4 2" xfId="36692" xr:uid="{00000000-0005-0000-0000-000050DE0000}"/>
    <cellStyle name="Percent 33 2 4 4 3" xfId="55156" xr:uid="{00000000-0005-0000-0000-000051DE0000}"/>
    <cellStyle name="Percent 33 2 4 5" xfId="24387" xr:uid="{00000000-0005-0000-0000-000052DE0000}"/>
    <cellStyle name="Percent 33 2 4 6" xfId="42851" xr:uid="{00000000-0005-0000-0000-000053DE0000}"/>
    <cellStyle name="Percent 33 2 5" xfId="6919" xr:uid="{00000000-0005-0000-0000-000054DE0000}"/>
    <cellStyle name="Percent 33 2 5 2" xfId="13112" xr:uid="{00000000-0005-0000-0000-000055DE0000}"/>
    <cellStyle name="Percent 33 2 5 2 2" xfId="32072" xr:uid="{00000000-0005-0000-0000-000056DE0000}"/>
    <cellStyle name="Percent 33 2 5 2 3" xfId="50536" xr:uid="{00000000-0005-0000-0000-000057DE0000}"/>
    <cellStyle name="Percent 33 2 5 3" xfId="19264" xr:uid="{00000000-0005-0000-0000-000058DE0000}"/>
    <cellStyle name="Percent 33 2 5 3 2" xfId="38224" xr:uid="{00000000-0005-0000-0000-000059DE0000}"/>
    <cellStyle name="Percent 33 2 5 3 3" xfId="56688" xr:uid="{00000000-0005-0000-0000-00005ADE0000}"/>
    <cellStyle name="Percent 33 2 5 4" xfId="25919" xr:uid="{00000000-0005-0000-0000-00005BDE0000}"/>
    <cellStyle name="Percent 33 2 5 5" xfId="44383" xr:uid="{00000000-0005-0000-0000-00005CDE0000}"/>
    <cellStyle name="Percent 33 2 6" xfId="10046" xr:uid="{00000000-0005-0000-0000-00005DDE0000}"/>
    <cellStyle name="Percent 33 2 6 2" xfId="29006" xr:uid="{00000000-0005-0000-0000-00005EDE0000}"/>
    <cellStyle name="Percent 33 2 6 3" xfId="47470" xr:uid="{00000000-0005-0000-0000-00005FDE0000}"/>
    <cellStyle name="Percent 33 2 7" xfId="16198" xr:uid="{00000000-0005-0000-0000-000060DE0000}"/>
    <cellStyle name="Percent 33 2 7 2" xfId="35158" xr:uid="{00000000-0005-0000-0000-000061DE0000}"/>
    <cellStyle name="Percent 33 2 7 3" xfId="53622" xr:uid="{00000000-0005-0000-0000-000062DE0000}"/>
    <cellStyle name="Percent 33 2 8" xfId="22853" xr:uid="{00000000-0005-0000-0000-000063DE0000}"/>
    <cellStyle name="Percent 33 2 9" xfId="41317" xr:uid="{00000000-0005-0000-0000-000064DE0000}"/>
    <cellStyle name="Percent 33 3" xfId="3527" xr:uid="{00000000-0005-0000-0000-000065DE0000}"/>
    <cellStyle name="Percent 33 3 2" xfId="3528" xr:uid="{00000000-0005-0000-0000-000066DE0000}"/>
    <cellStyle name="Percent 33 3 2 2" xfId="4517" xr:uid="{00000000-0005-0000-0000-000067DE0000}"/>
    <cellStyle name="Percent 33 3 2 2 2" xfId="6140" xr:uid="{00000000-0005-0000-0000-000068DE0000}"/>
    <cellStyle name="Percent 33 3 2 2 2 2" xfId="9226" xr:uid="{00000000-0005-0000-0000-000069DE0000}"/>
    <cellStyle name="Percent 33 3 2 2 2 2 2" xfId="15418" xr:uid="{00000000-0005-0000-0000-00006ADE0000}"/>
    <cellStyle name="Percent 33 3 2 2 2 2 2 2" xfId="34378" xr:uid="{00000000-0005-0000-0000-00006BDE0000}"/>
    <cellStyle name="Percent 33 3 2 2 2 2 2 3" xfId="52842" xr:uid="{00000000-0005-0000-0000-00006CDE0000}"/>
    <cellStyle name="Percent 33 3 2 2 2 2 3" xfId="21570" xr:uid="{00000000-0005-0000-0000-00006DDE0000}"/>
    <cellStyle name="Percent 33 3 2 2 2 2 3 2" xfId="40530" xr:uid="{00000000-0005-0000-0000-00006EDE0000}"/>
    <cellStyle name="Percent 33 3 2 2 2 2 3 3" xfId="58994" xr:uid="{00000000-0005-0000-0000-00006FDE0000}"/>
    <cellStyle name="Percent 33 3 2 2 2 2 4" xfId="28225" xr:uid="{00000000-0005-0000-0000-000070DE0000}"/>
    <cellStyle name="Percent 33 3 2 2 2 2 5" xfId="46689" xr:uid="{00000000-0005-0000-0000-000071DE0000}"/>
    <cellStyle name="Percent 33 3 2 2 2 3" xfId="12352" xr:uid="{00000000-0005-0000-0000-000072DE0000}"/>
    <cellStyle name="Percent 33 3 2 2 2 3 2" xfId="31312" xr:uid="{00000000-0005-0000-0000-000073DE0000}"/>
    <cellStyle name="Percent 33 3 2 2 2 3 3" xfId="49776" xr:uid="{00000000-0005-0000-0000-000074DE0000}"/>
    <cellStyle name="Percent 33 3 2 2 2 4" xfId="18504" xr:uid="{00000000-0005-0000-0000-000075DE0000}"/>
    <cellStyle name="Percent 33 3 2 2 2 4 2" xfId="37464" xr:uid="{00000000-0005-0000-0000-000076DE0000}"/>
    <cellStyle name="Percent 33 3 2 2 2 4 3" xfId="55928" xr:uid="{00000000-0005-0000-0000-000077DE0000}"/>
    <cellStyle name="Percent 33 3 2 2 2 5" xfId="25159" xr:uid="{00000000-0005-0000-0000-000078DE0000}"/>
    <cellStyle name="Percent 33 3 2 2 2 6" xfId="43623" xr:uid="{00000000-0005-0000-0000-000079DE0000}"/>
    <cellStyle name="Percent 33 3 2 2 3" xfId="7691" xr:uid="{00000000-0005-0000-0000-00007ADE0000}"/>
    <cellStyle name="Percent 33 3 2 2 3 2" xfId="13884" xr:uid="{00000000-0005-0000-0000-00007BDE0000}"/>
    <cellStyle name="Percent 33 3 2 2 3 2 2" xfId="32844" xr:uid="{00000000-0005-0000-0000-00007CDE0000}"/>
    <cellStyle name="Percent 33 3 2 2 3 2 3" xfId="51308" xr:uid="{00000000-0005-0000-0000-00007DDE0000}"/>
    <cellStyle name="Percent 33 3 2 2 3 3" xfId="20036" xr:uid="{00000000-0005-0000-0000-00007EDE0000}"/>
    <cellStyle name="Percent 33 3 2 2 3 3 2" xfId="38996" xr:uid="{00000000-0005-0000-0000-00007FDE0000}"/>
    <cellStyle name="Percent 33 3 2 2 3 3 3" xfId="57460" xr:uid="{00000000-0005-0000-0000-000080DE0000}"/>
    <cellStyle name="Percent 33 3 2 2 3 4" xfId="26691" xr:uid="{00000000-0005-0000-0000-000081DE0000}"/>
    <cellStyle name="Percent 33 3 2 2 3 5" xfId="45155" xr:uid="{00000000-0005-0000-0000-000082DE0000}"/>
    <cellStyle name="Percent 33 3 2 2 4" xfId="10818" xr:uid="{00000000-0005-0000-0000-000083DE0000}"/>
    <cellStyle name="Percent 33 3 2 2 4 2" xfId="29778" xr:uid="{00000000-0005-0000-0000-000084DE0000}"/>
    <cellStyle name="Percent 33 3 2 2 4 3" xfId="48242" xr:uid="{00000000-0005-0000-0000-000085DE0000}"/>
    <cellStyle name="Percent 33 3 2 2 5" xfId="16970" xr:uid="{00000000-0005-0000-0000-000086DE0000}"/>
    <cellStyle name="Percent 33 3 2 2 5 2" xfId="35930" xr:uid="{00000000-0005-0000-0000-000087DE0000}"/>
    <cellStyle name="Percent 33 3 2 2 5 3" xfId="54394" xr:uid="{00000000-0005-0000-0000-000088DE0000}"/>
    <cellStyle name="Percent 33 3 2 2 6" xfId="23625" xr:uid="{00000000-0005-0000-0000-000089DE0000}"/>
    <cellStyle name="Percent 33 3 2 2 7" xfId="42089" xr:uid="{00000000-0005-0000-0000-00008ADE0000}"/>
    <cellStyle name="Percent 33 3 2 3" xfId="5370" xr:uid="{00000000-0005-0000-0000-00008BDE0000}"/>
    <cellStyle name="Percent 33 3 2 3 2" xfId="8457" xr:uid="{00000000-0005-0000-0000-00008CDE0000}"/>
    <cellStyle name="Percent 33 3 2 3 2 2" xfId="14649" xr:uid="{00000000-0005-0000-0000-00008DDE0000}"/>
    <cellStyle name="Percent 33 3 2 3 2 2 2" xfId="33609" xr:uid="{00000000-0005-0000-0000-00008EDE0000}"/>
    <cellStyle name="Percent 33 3 2 3 2 2 3" xfId="52073" xr:uid="{00000000-0005-0000-0000-00008FDE0000}"/>
    <cellStyle name="Percent 33 3 2 3 2 3" xfId="20801" xr:uid="{00000000-0005-0000-0000-000090DE0000}"/>
    <cellStyle name="Percent 33 3 2 3 2 3 2" xfId="39761" xr:uid="{00000000-0005-0000-0000-000091DE0000}"/>
    <cellStyle name="Percent 33 3 2 3 2 3 3" xfId="58225" xr:uid="{00000000-0005-0000-0000-000092DE0000}"/>
    <cellStyle name="Percent 33 3 2 3 2 4" xfId="27456" xr:uid="{00000000-0005-0000-0000-000093DE0000}"/>
    <cellStyle name="Percent 33 3 2 3 2 5" xfId="45920" xr:uid="{00000000-0005-0000-0000-000094DE0000}"/>
    <cellStyle name="Percent 33 3 2 3 3" xfId="11583" xr:uid="{00000000-0005-0000-0000-000095DE0000}"/>
    <cellStyle name="Percent 33 3 2 3 3 2" xfId="30543" xr:uid="{00000000-0005-0000-0000-000096DE0000}"/>
    <cellStyle name="Percent 33 3 2 3 3 3" xfId="49007" xr:uid="{00000000-0005-0000-0000-000097DE0000}"/>
    <cellStyle name="Percent 33 3 2 3 4" xfId="17735" xr:uid="{00000000-0005-0000-0000-000098DE0000}"/>
    <cellStyle name="Percent 33 3 2 3 4 2" xfId="36695" xr:uid="{00000000-0005-0000-0000-000099DE0000}"/>
    <cellStyle name="Percent 33 3 2 3 4 3" xfId="55159" xr:uid="{00000000-0005-0000-0000-00009ADE0000}"/>
    <cellStyle name="Percent 33 3 2 3 5" xfId="24390" xr:uid="{00000000-0005-0000-0000-00009BDE0000}"/>
    <cellStyle name="Percent 33 3 2 3 6" xfId="42854" xr:uid="{00000000-0005-0000-0000-00009CDE0000}"/>
    <cellStyle name="Percent 33 3 2 4" xfId="6922" xr:uid="{00000000-0005-0000-0000-00009DDE0000}"/>
    <cellStyle name="Percent 33 3 2 4 2" xfId="13115" xr:uid="{00000000-0005-0000-0000-00009EDE0000}"/>
    <cellStyle name="Percent 33 3 2 4 2 2" xfId="32075" xr:uid="{00000000-0005-0000-0000-00009FDE0000}"/>
    <cellStyle name="Percent 33 3 2 4 2 3" xfId="50539" xr:uid="{00000000-0005-0000-0000-0000A0DE0000}"/>
    <cellStyle name="Percent 33 3 2 4 3" xfId="19267" xr:uid="{00000000-0005-0000-0000-0000A1DE0000}"/>
    <cellStyle name="Percent 33 3 2 4 3 2" xfId="38227" xr:uid="{00000000-0005-0000-0000-0000A2DE0000}"/>
    <cellStyle name="Percent 33 3 2 4 3 3" xfId="56691" xr:uid="{00000000-0005-0000-0000-0000A3DE0000}"/>
    <cellStyle name="Percent 33 3 2 4 4" xfId="25922" xr:uid="{00000000-0005-0000-0000-0000A4DE0000}"/>
    <cellStyle name="Percent 33 3 2 4 5" xfId="44386" xr:uid="{00000000-0005-0000-0000-0000A5DE0000}"/>
    <cellStyle name="Percent 33 3 2 5" xfId="10049" xr:uid="{00000000-0005-0000-0000-0000A6DE0000}"/>
    <cellStyle name="Percent 33 3 2 5 2" xfId="29009" xr:uid="{00000000-0005-0000-0000-0000A7DE0000}"/>
    <cellStyle name="Percent 33 3 2 5 3" xfId="47473" xr:uid="{00000000-0005-0000-0000-0000A8DE0000}"/>
    <cellStyle name="Percent 33 3 2 6" xfId="16201" xr:uid="{00000000-0005-0000-0000-0000A9DE0000}"/>
    <cellStyle name="Percent 33 3 2 6 2" xfId="35161" xr:uid="{00000000-0005-0000-0000-0000AADE0000}"/>
    <cellStyle name="Percent 33 3 2 6 3" xfId="53625" xr:uid="{00000000-0005-0000-0000-0000ABDE0000}"/>
    <cellStyle name="Percent 33 3 2 7" xfId="22856" xr:uid="{00000000-0005-0000-0000-0000ACDE0000}"/>
    <cellStyle name="Percent 33 3 2 8" xfId="41320" xr:uid="{00000000-0005-0000-0000-0000ADDE0000}"/>
    <cellStyle name="Percent 33 3 3" xfId="4516" xr:uid="{00000000-0005-0000-0000-0000AEDE0000}"/>
    <cellStyle name="Percent 33 3 3 2" xfId="6139" xr:uid="{00000000-0005-0000-0000-0000AFDE0000}"/>
    <cellStyle name="Percent 33 3 3 2 2" xfId="9225" xr:uid="{00000000-0005-0000-0000-0000B0DE0000}"/>
    <cellStyle name="Percent 33 3 3 2 2 2" xfId="15417" xr:uid="{00000000-0005-0000-0000-0000B1DE0000}"/>
    <cellStyle name="Percent 33 3 3 2 2 2 2" xfId="34377" xr:uid="{00000000-0005-0000-0000-0000B2DE0000}"/>
    <cellStyle name="Percent 33 3 3 2 2 2 3" xfId="52841" xr:uid="{00000000-0005-0000-0000-0000B3DE0000}"/>
    <cellStyle name="Percent 33 3 3 2 2 3" xfId="21569" xr:uid="{00000000-0005-0000-0000-0000B4DE0000}"/>
    <cellStyle name="Percent 33 3 3 2 2 3 2" xfId="40529" xr:uid="{00000000-0005-0000-0000-0000B5DE0000}"/>
    <cellStyle name="Percent 33 3 3 2 2 3 3" xfId="58993" xr:uid="{00000000-0005-0000-0000-0000B6DE0000}"/>
    <cellStyle name="Percent 33 3 3 2 2 4" xfId="28224" xr:uid="{00000000-0005-0000-0000-0000B7DE0000}"/>
    <cellStyle name="Percent 33 3 3 2 2 5" xfId="46688" xr:uid="{00000000-0005-0000-0000-0000B8DE0000}"/>
    <cellStyle name="Percent 33 3 3 2 3" xfId="12351" xr:uid="{00000000-0005-0000-0000-0000B9DE0000}"/>
    <cellStyle name="Percent 33 3 3 2 3 2" xfId="31311" xr:uid="{00000000-0005-0000-0000-0000BADE0000}"/>
    <cellStyle name="Percent 33 3 3 2 3 3" xfId="49775" xr:uid="{00000000-0005-0000-0000-0000BBDE0000}"/>
    <cellStyle name="Percent 33 3 3 2 4" xfId="18503" xr:uid="{00000000-0005-0000-0000-0000BCDE0000}"/>
    <cellStyle name="Percent 33 3 3 2 4 2" xfId="37463" xr:uid="{00000000-0005-0000-0000-0000BDDE0000}"/>
    <cellStyle name="Percent 33 3 3 2 4 3" xfId="55927" xr:uid="{00000000-0005-0000-0000-0000BEDE0000}"/>
    <cellStyle name="Percent 33 3 3 2 5" xfId="25158" xr:uid="{00000000-0005-0000-0000-0000BFDE0000}"/>
    <cellStyle name="Percent 33 3 3 2 6" xfId="43622" xr:uid="{00000000-0005-0000-0000-0000C0DE0000}"/>
    <cellStyle name="Percent 33 3 3 3" xfId="7690" xr:uid="{00000000-0005-0000-0000-0000C1DE0000}"/>
    <cellStyle name="Percent 33 3 3 3 2" xfId="13883" xr:uid="{00000000-0005-0000-0000-0000C2DE0000}"/>
    <cellStyle name="Percent 33 3 3 3 2 2" xfId="32843" xr:uid="{00000000-0005-0000-0000-0000C3DE0000}"/>
    <cellStyle name="Percent 33 3 3 3 2 3" xfId="51307" xr:uid="{00000000-0005-0000-0000-0000C4DE0000}"/>
    <cellStyle name="Percent 33 3 3 3 3" xfId="20035" xr:uid="{00000000-0005-0000-0000-0000C5DE0000}"/>
    <cellStyle name="Percent 33 3 3 3 3 2" xfId="38995" xr:uid="{00000000-0005-0000-0000-0000C6DE0000}"/>
    <cellStyle name="Percent 33 3 3 3 3 3" xfId="57459" xr:uid="{00000000-0005-0000-0000-0000C7DE0000}"/>
    <cellStyle name="Percent 33 3 3 3 4" xfId="26690" xr:uid="{00000000-0005-0000-0000-0000C8DE0000}"/>
    <cellStyle name="Percent 33 3 3 3 5" xfId="45154" xr:uid="{00000000-0005-0000-0000-0000C9DE0000}"/>
    <cellStyle name="Percent 33 3 3 4" xfId="10817" xr:uid="{00000000-0005-0000-0000-0000CADE0000}"/>
    <cellStyle name="Percent 33 3 3 4 2" xfId="29777" xr:uid="{00000000-0005-0000-0000-0000CBDE0000}"/>
    <cellStyle name="Percent 33 3 3 4 3" xfId="48241" xr:uid="{00000000-0005-0000-0000-0000CCDE0000}"/>
    <cellStyle name="Percent 33 3 3 5" xfId="16969" xr:uid="{00000000-0005-0000-0000-0000CDDE0000}"/>
    <cellStyle name="Percent 33 3 3 5 2" xfId="35929" xr:uid="{00000000-0005-0000-0000-0000CEDE0000}"/>
    <cellStyle name="Percent 33 3 3 5 3" xfId="54393" xr:uid="{00000000-0005-0000-0000-0000CFDE0000}"/>
    <cellStyle name="Percent 33 3 3 6" xfId="23624" xr:uid="{00000000-0005-0000-0000-0000D0DE0000}"/>
    <cellStyle name="Percent 33 3 3 7" xfId="42088" xr:uid="{00000000-0005-0000-0000-0000D1DE0000}"/>
    <cellStyle name="Percent 33 3 4" xfId="5369" xr:uid="{00000000-0005-0000-0000-0000D2DE0000}"/>
    <cellStyle name="Percent 33 3 4 2" xfId="8456" xr:uid="{00000000-0005-0000-0000-0000D3DE0000}"/>
    <cellStyle name="Percent 33 3 4 2 2" xfId="14648" xr:uid="{00000000-0005-0000-0000-0000D4DE0000}"/>
    <cellStyle name="Percent 33 3 4 2 2 2" xfId="33608" xr:uid="{00000000-0005-0000-0000-0000D5DE0000}"/>
    <cellStyle name="Percent 33 3 4 2 2 3" xfId="52072" xr:uid="{00000000-0005-0000-0000-0000D6DE0000}"/>
    <cellStyle name="Percent 33 3 4 2 3" xfId="20800" xr:uid="{00000000-0005-0000-0000-0000D7DE0000}"/>
    <cellStyle name="Percent 33 3 4 2 3 2" xfId="39760" xr:uid="{00000000-0005-0000-0000-0000D8DE0000}"/>
    <cellStyle name="Percent 33 3 4 2 3 3" xfId="58224" xr:uid="{00000000-0005-0000-0000-0000D9DE0000}"/>
    <cellStyle name="Percent 33 3 4 2 4" xfId="27455" xr:uid="{00000000-0005-0000-0000-0000DADE0000}"/>
    <cellStyle name="Percent 33 3 4 2 5" xfId="45919" xr:uid="{00000000-0005-0000-0000-0000DBDE0000}"/>
    <cellStyle name="Percent 33 3 4 3" xfId="11582" xr:uid="{00000000-0005-0000-0000-0000DCDE0000}"/>
    <cellStyle name="Percent 33 3 4 3 2" xfId="30542" xr:uid="{00000000-0005-0000-0000-0000DDDE0000}"/>
    <cellStyle name="Percent 33 3 4 3 3" xfId="49006" xr:uid="{00000000-0005-0000-0000-0000DEDE0000}"/>
    <cellStyle name="Percent 33 3 4 4" xfId="17734" xr:uid="{00000000-0005-0000-0000-0000DFDE0000}"/>
    <cellStyle name="Percent 33 3 4 4 2" xfId="36694" xr:uid="{00000000-0005-0000-0000-0000E0DE0000}"/>
    <cellStyle name="Percent 33 3 4 4 3" xfId="55158" xr:uid="{00000000-0005-0000-0000-0000E1DE0000}"/>
    <cellStyle name="Percent 33 3 4 5" xfId="24389" xr:uid="{00000000-0005-0000-0000-0000E2DE0000}"/>
    <cellStyle name="Percent 33 3 4 6" xfId="42853" xr:uid="{00000000-0005-0000-0000-0000E3DE0000}"/>
    <cellStyle name="Percent 33 3 5" xfId="6921" xr:uid="{00000000-0005-0000-0000-0000E4DE0000}"/>
    <cellStyle name="Percent 33 3 5 2" xfId="13114" xr:uid="{00000000-0005-0000-0000-0000E5DE0000}"/>
    <cellStyle name="Percent 33 3 5 2 2" xfId="32074" xr:uid="{00000000-0005-0000-0000-0000E6DE0000}"/>
    <cellStyle name="Percent 33 3 5 2 3" xfId="50538" xr:uid="{00000000-0005-0000-0000-0000E7DE0000}"/>
    <cellStyle name="Percent 33 3 5 3" xfId="19266" xr:uid="{00000000-0005-0000-0000-0000E8DE0000}"/>
    <cellStyle name="Percent 33 3 5 3 2" xfId="38226" xr:uid="{00000000-0005-0000-0000-0000E9DE0000}"/>
    <cellStyle name="Percent 33 3 5 3 3" xfId="56690" xr:uid="{00000000-0005-0000-0000-0000EADE0000}"/>
    <cellStyle name="Percent 33 3 5 4" xfId="25921" xr:uid="{00000000-0005-0000-0000-0000EBDE0000}"/>
    <cellStyle name="Percent 33 3 5 5" xfId="44385" xr:uid="{00000000-0005-0000-0000-0000ECDE0000}"/>
    <cellStyle name="Percent 33 3 6" xfId="10048" xr:uid="{00000000-0005-0000-0000-0000EDDE0000}"/>
    <cellStyle name="Percent 33 3 6 2" xfId="29008" xr:uid="{00000000-0005-0000-0000-0000EEDE0000}"/>
    <cellStyle name="Percent 33 3 6 3" xfId="47472" xr:uid="{00000000-0005-0000-0000-0000EFDE0000}"/>
    <cellStyle name="Percent 33 3 7" xfId="16200" xr:uid="{00000000-0005-0000-0000-0000F0DE0000}"/>
    <cellStyle name="Percent 33 3 7 2" xfId="35160" xr:uid="{00000000-0005-0000-0000-0000F1DE0000}"/>
    <cellStyle name="Percent 33 3 7 3" xfId="53624" xr:uid="{00000000-0005-0000-0000-0000F2DE0000}"/>
    <cellStyle name="Percent 33 3 8" xfId="22855" xr:uid="{00000000-0005-0000-0000-0000F3DE0000}"/>
    <cellStyle name="Percent 33 3 9" xfId="41319" xr:uid="{00000000-0005-0000-0000-0000F4DE0000}"/>
    <cellStyle name="Percent 33 4" xfId="3529" xr:uid="{00000000-0005-0000-0000-0000F5DE0000}"/>
    <cellStyle name="Percent 33 4 2" xfId="3530" xr:uid="{00000000-0005-0000-0000-0000F6DE0000}"/>
    <cellStyle name="Percent 33 4 2 2" xfId="4518" xr:uid="{00000000-0005-0000-0000-0000F7DE0000}"/>
    <cellStyle name="Percent 33 4 2 2 2" xfId="6141" xr:uid="{00000000-0005-0000-0000-0000F8DE0000}"/>
    <cellStyle name="Percent 33 4 2 2 2 2" xfId="9227" xr:uid="{00000000-0005-0000-0000-0000F9DE0000}"/>
    <cellStyle name="Percent 33 4 2 2 2 2 2" xfId="15419" xr:uid="{00000000-0005-0000-0000-0000FADE0000}"/>
    <cellStyle name="Percent 33 4 2 2 2 2 2 2" xfId="34379" xr:uid="{00000000-0005-0000-0000-0000FBDE0000}"/>
    <cellStyle name="Percent 33 4 2 2 2 2 2 3" xfId="52843" xr:uid="{00000000-0005-0000-0000-0000FCDE0000}"/>
    <cellStyle name="Percent 33 4 2 2 2 2 3" xfId="21571" xr:uid="{00000000-0005-0000-0000-0000FDDE0000}"/>
    <cellStyle name="Percent 33 4 2 2 2 2 3 2" xfId="40531" xr:uid="{00000000-0005-0000-0000-0000FEDE0000}"/>
    <cellStyle name="Percent 33 4 2 2 2 2 3 3" xfId="58995" xr:uid="{00000000-0005-0000-0000-0000FFDE0000}"/>
    <cellStyle name="Percent 33 4 2 2 2 2 4" xfId="28226" xr:uid="{00000000-0005-0000-0000-000000DF0000}"/>
    <cellStyle name="Percent 33 4 2 2 2 2 5" xfId="46690" xr:uid="{00000000-0005-0000-0000-000001DF0000}"/>
    <cellStyle name="Percent 33 4 2 2 2 3" xfId="12353" xr:uid="{00000000-0005-0000-0000-000002DF0000}"/>
    <cellStyle name="Percent 33 4 2 2 2 3 2" xfId="31313" xr:uid="{00000000-0005-0000-0000-000003DF0000}"/>
    <cellStyle name="Percent 33 4 2 2 2 3 3" xfId="49777" xr:uid="{00000000-0005-0000-0000-000004DF0000}"/>
    <cellStyle name="Percent 33 4 2 2 2 4" xfId="18505" xr:uid="{00000000-0005-0000-0000-000005DF0000}"/>
    <cellStyle name="Percent 33 4 2 2 2 4 2" xfId="37465" xr:uid="{00000000-0005-0000-0000-000006DF0000}"/>
    <cellStyle name="Percent 33 4 2 2 2 4 3" xfId="55929" xr:uid="{00000000-0005-0000-0000-000007DF0000}"/>
    <cellStyle name="Percent 33 4 2 2 2 5" xfId="25160" xr:uid="{00000000-0005-0000-0000-000008DF0000}"/>
    <cellStyle name="Percent 33 4 2 2 2 6" xfId="43624" xr:uid="{00000000-0005-0000-0000-000009DF0000}"/>
    <cellStyle name="Percent 33 4 2 2 3" xfId="7692" xr:uid="{00000000-0005-0000-0000-00000ADF0000}"/>
    <cellStyle name="Percent 33 4 2 2 3 2" xfId="13885" xr:uid="{00000000-0005-0000-0000-00000BDF0000}"/>
    <cellStyle name="Percent 33 4 2 2 3 2 2" xfId="32845" xr:uid="{00000000-0005-0000-0000-00000CDF0000}"/>
    <cellStyle name="Percent 33 4 2 2 3 2 3" xfId="51309" xr:uid="{00000000-0005-0000-0000-00000DDF0000}"/>
    <cellStyle name="Percent 33 4 2 2 3 3" xfId="20037" xr:uid="{00000000-0005-0000-0000-00000EDF0000}"/>
    <cellStyle name="Percent 33 4 2 2 3 3 2" xfId="38997" xr:uid="{00000000-0005-0000-0000-00000FDF0000}"/>
    <cellStyle name="Percent 33 4 2 2 3 3 3" xfId="57461" xr:uid="{00000000-0005-0000-0000-000010DF0000}"/>
    <cellStyle name="Percent 33 4 2 2 3 4" xfId="26692" xr:uid="{00000000-0005-0000-0000-000011DF0000}"/>
    <cellStyle name="Percent 33 4 2 2 3 5" xfId="45156" xr:uid="{00000000-0005-0000-0000-000012DF0000}"/>
    <cellStyle name="Percent 33 4 2 2 4" xfId="10819" xr:uid="{00000000-0005-0000-0000-000013DF0000}"/>
    <cellStyle name="Percent 33 4 2 2 4 2" xfId="29779" xr:uid="{00000000-0005-0000-0000-000014DF0000}"/>
    <cellStyle name="Percent 33 4 2 2 4 3" xfId="48243" xr:uid="{00000000-0005-0000-0000-000015DF0000}"/>
    <cellStyle name="Percent 33 4 2 2 5" xfId="16971" xr:uid="{00000000-0005-0000-0000-000016DF0000}"/>
    <cellStyle name="Percent 33 4 2 2 5 2" xfId="35931" xr:uid="{00000000-0005-0000-0000-000017DF0000}"/>
    <cellStyle name="Percent 33 4 2 2 5 3" xfId="54395" xr:uid="{00000000-0005-0000-0000-000018DF0000}"/>
    <cellStyle name="Percent 33 4 2 2 6" xfId="23626" xr:uid="{00000000-0005-0000-0000-000019DF0000}"/>
    <cellStyle name="Percent 33 4 2 2 7" xfId="42090" xr:uid="{00000000-0005-0000-0000-00001ADF0000}"/>
    <cellStyle name="Percent 33 4 2 3" xfId="5371" xr:uid="{00000000-0005-0000-0000-00001BDF0000}"/>
    <cellStyle name="Percent 33 4 2 3 2" xfId="8458" xr:uid="{00000000-0005-0000-0000-00001CDF0000}"/>
    <cellStyle name="Percent 33 4 2 3 2 2" xfId="14650" xr:uid="{00000000-0005-0000-0000-00001DDF0000}"/>
    <cellStyle name="Percent 33 4 2 3 2 2 2" xfId="33610" xr:uid="{00000000-0005-0000-0000-00001EDF0000}"/>
    <cellStyle name="Percent 33 4 2 3 2 2 3" xfId="52074" xr:uid="{00000000-0005-0000-0000-00001FDF0000}"/>
    <cellStyle name="Percent 33 4 2 3 2 3" xfId="20802" xr:uid="{00000000-0005-0000-0000-000020DF0000}"/>
    <cellStyle name="Percent 33 4 2 3 2 3 2" xfId="39762" xr:uid="{00000000-0005-0000-0000-000021DF0000}"/>
    <cellStyle name="Percent 33 4 2 3 2 3 3" xfId="58226" xr:uid="{00000000-0005-0000-0000-000022DF0000}"/>
    <cellStyle name="Percent 33 4 2 3 2 4" xfId="27457" xr:uid="{00000000-0005-0000-0000-000023DF0000}"/>
    <cellStyle name="Percent 33 4 2 3 2 5" xfId="45921" xr:uid="{00000000-0005-0000-0000-000024DF0000}"/>
    <cellStyle name="Percent 33 4 2 3 3" xfId="11584" xr:uid="{00000000-0005-0000-0000-000025DF0000}"/>
    <cellStyle name="Percent 33 4 2 3 3 2" xfId="30544" xr:uid="{00000000-0005-0000-0000-000026DF0000}"/>
    <cellStyle name="Percent 33 4 2 3 3 3" xfId="49008" xr:uid="{00000000-0005-0000-0000-000027DF0000}"/>
    <cellStyle name="Percent 33 4 2 3 4" xfId="17736" xr:uid="{00000000-0005-0000-0000-000028DF0000}"/>
    <cellStyle name="Percent 33 4 2 3 4 2" xfId="36696" xr:uid="{00000000-0005-0000-0000-000029DF0000}"/>
    <cellStyle name="Percent 33 4 2 3 4 3" xfId="55160" xr:uid="{00000000-0005-0000-0000-00002ADF0000}"/>
    <cellStyle name="Percent 33 4 2 3 5" xfId="24391" xr:uid="{00000000-0005-0000-0000-00002BDF0000}"/>
    <cellStyle name="Percent 33 4 2 3 6" xfId="42855" xr:uid="{00000000-0005-0000-0000-00002CDF0000}"/>
    <cellStyle name="Percent 33 4 2 4" xfId="6923" xr:uid="{00000000-0005-0000-0000-00002DDF0000}"/>
    <cellStyle name="Percent 33 4 2 4 2" xfId="13116" xr:uid="{00000000-0005-0000-0000-00002EDF0000}"/>
    <cellStyle name="Percent 33 4 2 4 2 2" xfId="32076" xr:uid="{00000000-0005-0000-0000-00002FDF0000}"/>
    <cellStyle name="Percent 33 4 2 4 2 3" xfId="50540" xr:uid="{00000000-0005-0000-0000-000030DF0000}"/>
    <cellStyle name="Percent 33 4 2 4 3" xfId="19268" xr:uid="{00000000-0005-0000-0000-000031DF0000}"/>
    <cellStyle name="Percent 33 4 2 4 3 2" xfId="38228" xr:uid="{00000000-0005-0000-0000-000032DF0000}"/>
    <cellStyle name="Percent 33 4 2 4 3 3" xfId="56692" xr:uid="{00000000-0005-0000-0000-000033DF0000}"/>
    <cellStyle name="Percent 33 4 2 4 4" xfId="25923" xr:uid="{00000000-0005-0000-0000-000034DF0000}"/>
    <cellStyle name="Percent 33 4 2 4 5" xfId="44387" xr:uid="{00000000-0005-0000-0000-000035DF0000}"/>
    <cellStyle name="Percent 33 4 2 5" xfId="10050" xr:uid="{00000000-0005-0000-0000-000036DF0000}"/>
    <cellStyle name="Percent 33 4 2 5 2" xfId="29010" xr:uid="{00000000-0005-0000-0000-000037DF0000}"/>
    <cellStyle name="Percent 33 4 2 5 3" xfId="47474" xr:uid="{00000000-0005-0000-0000-000038DF0000}"/>
    <cellStyle name="Percent 33 4 2 6" xfId="16202" xr:uid="{00000000-0005-0000-0000-000039DF0000}"/>
    <cellStyle name="Percent 33 4 2 6 2" xfId="35162" xr:uid="{00000000-0005-0000-0000-00003ADF0000}"/>
    <cellStyle name="Percent 33 4 2 6 3" xfId="53626" xr:uid="{00000000-0005-0000-0000-00003BDF0000}"/>
    <cellStyle name="Percent 33 4 2 7" xfId="22857" xr:uid="{00000000-0005-0000-0000-00003CDF0000}"/>
    <cellStyle name="Percent 33 4 2 8" xfId="41321" xr:uid="{00000000-0005-0000-0000-00003DDF0000}"/>
    <cellStyle name="Percent 33 5" xfId="3531" xr:uid="{00000000-0005-0000-0000-00003EDF0000}"/>
    <cellStyle name="Percent 33 5 2" xfId="4519" xr:uid="{00000000-0005-0000-0000-00003FDF0000}"/>
    <cellStyle name="Percent 33 5 2 2" xfId="6142" xr:uid="{00000000-0005-0000-0000-000040DF0000}"/>
    <cellStyle name="Percent 33 5 2 2 2" xfId="9228" xr:uid="{00000000-0005-0000-0000-000041DF0000}"/>
    <cellStyle name="Percent 33 5 2 2 2 2" xfId="15420" xr:uid="{00000000-0005-0000-0000-000042DF0000}"/>
    <cellStyle name="Percent 33 5 2 2 2 2 2" xfId="34380" xr:uid="{00000000-0005-0000-0000-000043DF0000}"/>
    <cellStyle name="Percent 33 5 2 2 2 2 3" xfId="52844" xr:uid="{00000000-0005-0000-0000-000044DF0000}"/>
    <cellStyle name="Percent 33 5 2 2 2 3" xfId="21572" xr:uid="{00000000-0005-0000-0000-000045DF0000}"/>
    <cellStyle name="Percent 33 5 2 2 2 3 2" xfId="40532" xr:uid="{00000000-0005-0000-0000-000046DF0000}"/>
    <cellStyle name="Percent 33 5 2 2 2 3 3" xfId="58996" xr:uid="{00000000-0005-0000-0000-000047DF0000}"/>
    <cellStyle name="Percent 33 5 2 2 2 4" xfId="28227" xr:uid="{00000000-0005-0000-0000-000048DF0000}"/>
    <cellStyle name="Percent 33 5 2 2 2 5" xfId="46691" xr:uid="{00000000-0005-0000-0000-000049DF0000}"/>
    <cellStyle name="Percent 33 5 2 2 3" xfId="12354" xr:uid="{00000000-0005-0000-0000-00004ADF0000}"/>
    <cellStyle name="Percent 33 5 2 2 3 2" xfId="31314" xr:uid="{00000000-0005-0000-0000-00004BDF0000}"/>
    <cellStyle name="Percent 33 5 2 2 3 3" xfId="49778" xr:uid="{00000000-0005-0000-0000-00004CDF0000}"/>
    <cellStyle name="Percent 33 5 2 2 4" xfId="18506" xr:uid="{00000000-0005-0000-0000-00004DDF0000}"/>
    <cellStyle name="Percent 33 5 2 2 4 2" xfId="37466" xr:uid="{00000000-0005-0000-0000-00004EDF0000}"/>
    <cellStyle name="Percent 33 5 2 2 4 3" xfId="55930" xr:uid="{00000000-0005-0000-0000-00004FDF0000}"/>
    <cellStyle name="Percent 33 5 2 2 5" xfId="25161" xr:uid="{00000000-0005-0000-0000-000050DF0000}"/>
    <cellStyle name="Percent 33 5 2 2 6" xfId="43625" xr:uid="{00000000-0005-0000-0000-000051DF0000}"/>
    <cellStyle name="Percent 33 5 2 3" xfId="7693" xr:uid="{00000000-0005-0000-0000-000052DF0000}"/>
    <cellStyle name="Percent 33 5 2 3 2" xfId="13886" xr:uid="{00000000-0005-0000-0000-000053DF0000}"/>
    <cellStyle name="Percent 33 5 2 3 2 2" xfId="32846" xr:uid="{00000000-0005-0000-0000-000054DF0000}"/>
    <cellStyle name="Percent 33 5 2 3 2 3" xfId="51310" xr:uid="{00000000-0005-0000-0000-000055DF0000}"/>
    <cellStyle name="Percent 33 5 2 3 3" xfId="20038" xr:uid="{00000000-0005-0000-0000-000056DF0000}"/>
    <cellStyle name="Percent 33 5 2 3 3 2" xfId="38998" xr:uid="{00000000-0005-0000-0000-000057DF0000}"/>
    <cellStyle name="Percent 33 5 2 3 3 3" xfId="57462" xr:uid="{00000000-0005-0000-0000-000058DF0000}"/>
    <cellStyle name="Percent 33 5 2 3 4" xfId="26693" xr:uid="{00000000-0005-0000-0000-000059DF0000}"/>
    <cellStyle name="Percent 33 5 2 3 5" xfId="45157" xr:uid="{00000000-0005-0000-0000-00005ADF0000}"/>
    <cellStyle name="Percent 33 5 2 4" xfId="10820" xr:uid="{00000000-0005-0000-0000-00005BDF0000}"/>
    <cellStyle name="Percent 33 5 2 4 2" xfId="29780" xr:uid="{00000000-0005-0000-0000-00005CDF0000}"/>
    <cellStyle name="Percent 33 5 2 4 3" xfId="48244" xr:uid="{00000000-0005-0000-0000-00005DDF0000}"/>
    <cellStyle name="Percent 33 5 2 5" xfId="16972" xr:uid="{00000000-0005-0000-0000-00005EDF0000}"/>
    <cellStyle name="Percent 33 5 2 5 2" xfId="35932" xr:uid="{00000000-0005-0000-0000-00005FDF0000}"/>
    <cellStyle name="Percent 33 5 2 5 3" xfId="54396" xr:uid="{00000000-0005-0000-0000-000060DF0000}"/>
    <cellStyle name="Percent 33 5 2 6" xfId="23627" xr:uid="{00000000-0005-0000-0000-000061DF0000}"/>
    <cellStyle name="Percent 33 5 2 7" xfId="42091" xr:uid="{00000000-0005-0000-0000-000062DF0000}"/>
    <cellStyle name="Percent 33 5 3" xfId="5372" xr:uid="{00000000-0005-0000-0000-000063DF0000}"/>
    <cellStyle name="Percent 33 5 3 2" xfId="8459" xr:uid="{00000000-0005-0000-0000-000064DF0000}"/>
    <cellStyle name="Percent 33 5 3 2 2" xfId="14651" xr:uid="{00000000-0005-0000-0000-000065DF0000}"/>
    <cellStyle name="Percent 33 5 3 2 2 2" xfId="33611" xr:uid="{00000000-0005-0000-0000-000066DF0000}"/>
    <cellStyle name="Percent 33 5 3 2 2 3" xfId="52075" xr:uid="{00000000-0005-0000-0000-000067DF0000}"/>
    <cellStyle name="Percent 33 5 3 2 3" xfId="20803" xr:uid="{00000000-0005-0000-0000-000068DF0000}"/>
    <cellStyle name="Percent 33 5 3 2 3 2" xfId="39763" xr:uid="{00000000-0005-0000-0000-000069DF0000}"/>
    <cellStyle name="Percent 33 5 3 2 3 3" xfId="58227" xr:uid="{00000000-0005-0000-0000-00006ADF0000}"/>
    <cellStyle name="Percent 33 5 3 2 4" xfId="27458" xr:uid="{00000000-0005-0000-0000-00006BDF0000}"/>
    <cellStyle name="Percent 33 5 3 2 5" xfId="45922" xr:uid="{00000000-0005-0000-0000-00006CDF0000}"/>
    <cellStyle name="Percent 33 5 3 3" xfId="11585" xr:uid="{00000000-0005-0000-0000-00006DDF0000}"/>
    <cellStyle name="Percent 33 5 3 3 2" xfId="30545" xr:uid="{00000000-0005-0000-0000-00006EDF0000}"/>
    <cellStyle name="Percent 33 5 3 3 3" xfId="49009" xr:uid="{00000000-0005-0000-0000-00006FDF0000}"/>
    <cellStyle name="Percent 33 5 3 4" xfId="17737" xr:uid="{00000000-0005-0000-0000-000070DF0000}"/>
    <cellStyle name="Percent 33 5 3 4 2" xfId="36697" xr:uid="{00000000-0005-0000-0000-000071DF0000}"/>
    <cellStyle name="Percent 33 5 3 4 3" xfId="55161" xr:uid="{00000000-0005-0000-0000-000072DF0000}"/>
    <cellStyle name="Percent 33 5 3 5" xfId="24392" xr:uid="{00000000-0005-0000-0000-000073DF0000}"/>
    <cellStyle name="Percent 33 5 3 6" xfId="42856" xr:uid="{00000000-0005-0000-0000-000074DF0000}"/>
    <cellStyle name="Percent 33 5 4" xfId="6924" xr:uid="{00000000-0005-0000-0000-000075DF0000}"/>
    <cellStyle name="Percent 33 5 4 2" xfId="13117" xr:uid="{00000000-0005-0000-0000-000076DF0000}"/>
    <cellStyle name="Percent 33 5 4 2 2" xfId="32077" xr:uid="{00000000-0005-0000-0000-000077DF0000}"/>
    <cellStyle name="Percent 33 5 4 2 3" xfId="50541" xr:uid="{00000000-0005-0000-0000-000078DF0000}"/>
    <cellStyle name="Percent 33 5 4 3" xfId="19269" xr:uid="{00000000-0005-0000-0000-000079DF0000}"/>
    <cellStyle name="Percent 33 5 4 3 2" xfId="38229" xr:uid="{00000000-0005-0000-0000-00007ADF0000}"/>
    <cellStyle name="Percent 33 5 4 3 3" xfId="56693" xr:uid="{00000000-0005-0000-0000-00007BDF0000}"/>
    <cellStyle name="Percent 33 5 4 4" xfId="25924" xr:uid="{00000000-0005-0000-0000-00007CDF0000}"/>
    <cellStyle name="Percent 33 5 4 5" xfId="44388" xr:uid="{00000000-0005-0000-0000-00007DDF0000}"/>
    <cellStyle name="Percent 33 5 5" xfId="10051" xr:uid="{00000000-0005-0000-0000-00007EDF0000}"/>
    <cellStyle name="Percent 33 5 5 2" xfId="29011" xr:uid="{00000000-0005-0000-0000-00007FDF0000}"/>
    <cellStyle name="Percent 33 5 5 3" xfId="47475" xr:uid="{00000000-0005-0000-0000-000080DF0000}"/>
    <cellStyle name="Percent 33 5 6" xfId="16203" xr:uid="{00000000-0005-0000-0000-000081DF0000}"/>
    <cellStyle name="Percent 33 5 6 2" xfId="35163" xr:uid="{00000000-0005-0000-0000-000082DF0000}"/>
    <cellStyle name="Percent 33 5 6 3" xfId="53627" xr:uid="{00000000-0005-0000-0000-000083DF0000}"/>
    <cellStyle name="Percent 33 5 7" xfId="22858" xr:uid="{00000000-0005-0000-0000-000084DF0000}"/>
    <cellStyle name="Percent 33 5 8" xfId="41322" xr:uid="{00000000-0005-0000-0000-000085DF0000}"/>
    <cellStyle name="Percent 34" xfId="3532" xr:uid="{00000000-0005-0000-0000-000086DF0000}"/>
    <cellStyle name="Percent 34 2" xfId="3533" xr:uid="{00000000-0005-0000-0000-000087DF0000}"/>
    <cellStyle name="Percent 34 2 2" xfId="3534" xr:uid="{00000000-0005-0000-0000-000088DF0000}"/>
    <cellStyle name="Percent 34 2 2 2" xfId="4521" xr:uid="{00000000-0005-0000-0000-000089DF0000}"/>
    <cellStyle name="Percent 34 2 2 2 2" xfId="6144" xr:uid="{00000000-0005-0000-0000-00008ADF0000}"/>
    <cellStyle name="Percent 34 2 2 2 2 2" xfId="9230" xr:uid="{00000000-0005-0000-0000-00008BDF0000}"/>
    <cellStyle name="Percent 34 2 2 2 2 2 2" xfId="15422" xr:uid="{00000000-0005-0000-0000-00008CDF0000}"/>
    <cellStyle name="Percent 34 2 2 2 2 2 2 2" xfId="34382" xr:uid="{00000000-0005-0000-0000-00008DDF0000}"/>
    <cellStyle name="Percent 34 2 2 2 2 2 2 3" xfId="52846" xr:uid="{00000000-0005-0000-0000-00008EDF0000}"/>
    <cellStyle name="Percent 34 2 2 2 2 2 3" xfId="21574" xr:uid="{00000000-0005-0000-0000-00008FDF0000}"/>
    <cellStyle name="Percent 34 2 2 2 2 2 3 2" xfId="40534" xr:uid="{00000000-0005-0000-0000-000090DF0000}"/>
    <cellStyle name="Percent 34 2 2 2 2 2 3 3" xfId="58998" xr:uid="{00000000-0005-0000-0000-000091DF0000}"/>
    <cellStyle name="Percent 34 2 2 2 2 2 4" xfId="28229" xr:uid="{00000000-0005-0000-0000-000092DF0000}"/>
    <cellStyle name="Percent 34 2 2 2 2 2 5" xfId="46693" xr:uid="{00000000-0005-0000-0000-000093DF0000}"/>
    <cellStyle name="Percent 34 2 2 2 2 3" xfId="12356" xr:uid="{00000000-0005-0000-0000-000094DF0000}"/>
    <cellStyle name="Percent 34 2 2 2 2 3 2" xfId="31316" xr:uid="{00000000-0005-0000-0000-000095DF0000}"/>
    <cellStyle name="Percent 34 2 2 2 2 3 3" xfId="49780" xr:uid="{00000000-0005-0000-0000-000096DF0000}"/>
    <cellStyle name="Percent 34 2 2 2 2 4" xfId="18508" xr:uid="{00000000-0005-0000-0000-000097DF0000}"/>
    <cellStyle name="Percent 34 2 2 2 2 4 2" xfId="37468" xr:uid="{00000000-0005-0000-0000-000098DF0000}"/>
    <cellStyle name="Percent 34 2 2 2 2 4 3" xfId="55932" xr:uid="{00000000-0005-0000-0000-000099DF0000}"/>
    <cellStyle name="Percent 34 2 2 2 2 5" xfId="25163" xr:uid="{00000000-0005-0000-0000-00009ADF0000}"/>
    <cellStyle name="Percent 34 2 2 2 2 6" xfId="43627" xr:uid="{00000000-0005-0000-0000-00009BDF0000}"/>
    <cellStyle name="Percent 34 2 2 2 3" xfId="7695" xr:uid="{00000000-0005-0000-0000-00009CDF0000}"/>
    <cellStyle name="Percent 34 2 2 2 3 2" xfId="13888" xr:uid="{00000000-0005-0000-0000-00009DDF0000}"/>
    <cellStyle name="Percent 34 2 2 2 3 2 2" xfId="32848" xr:uid="{00000000-0005-0000-0000-00009EDF0000}"/>
    <cellStyle name="Percent 34 2 2 2 3 2 3" xfId="51312" xr:uid="{00000000-0005-0000-0000-00009FDF0000}"/>
    <cellStyle name="Percent 34 2 2 2 3 3" xfId="20040" xr:uid="{00000000-0005-0000-0000-0000A0DF0000}"/>
    <cellStyle name="Percent 34 2 2 2 3 3 2" xfId="39000" xr:uid="{00000000-0005-0000-0000-0000A1DF0000}"/>
    <cellStyle name="Percent 34 2 2 2 3 3 3" xfId="57464" xr:uid="{00000000-0005-0000-0000-0000A2DF0000}"/>
    <cellStyle name="Percent 34 2 2 2 3 4" xfId="26695" xr:uid="{00000000-0005-0000-0000-0000A3DF0000}"/>
    <cellStyle name="Percent 34 2 2 2 3 5" xfId="45159" xr:uid="{00000000-0005-0000-0000-0000A4DF0000}"/>
    <cellStyle name="Percent 34 2 2 2 4" xfId="10822" xr:uid="{00000000-0005-0000-0000-0000A5DF0000}"/>
    <cellStyle name="Percent 34 2 2 2 4 2" xfId="29782" xr:uid="{00000000-0005-0000-0000-0000A6DF0000}"/>
    <cellStyle name="Percent 34 2 2 2 4 3" xfId="48246" xr:uid="{00000000-0005-0000-0000-0000A7DF0000}"/>
    <cellStyle name="Percent 34 2 2 2 5" xfId="16974" xr:uid="{00000000-0005-0000-0000-0000A8DF0000}"/>
    <cellStyle name="Percent 34 2 2 2 5 2" xfId="35934" xr:uid="{00000000-0005-0000-0000-0000A9DF0000}"/>
    <cellStyle name="Percent 34 2 2 2 5 3" xfId="54398" xr:uid="{00000000-0005-0000-0000-0000AADF0000}"/>
    <cellStyle name="Percent 34 2 2 2 6" xfId="23629" xr:uid="{00000000-0005-0000-0000-0000ABDF0000}"/>
    <cellStyle name="Percent 34 2 2 2 7" xfId="42093" xr:uid="{00000000-0005-0000-0000-0000ACDF0000}"/>
    <cellStyle name="Percent 34 2 2 3" xfId="5375" xr:uid="{00000000-0005-0000-0000-0000ADDF0000}"/>
    <cellStyle name="Percent 34 2 2 3 2" xfId="8461" xr:uid="{00000000-0005-0000-0000-0000AEDF0000}"/>
    <cellStyle name="Percent 34 2 2 3 2 2" xfId="14653" xr:uid="{00000000-0005-0000-0000-0000AFDF0000}"/>
    <cellStyle name="Percent 34 2 2 3 2 2 2" xfId="33613" xr:uid="{00000000-0005-0000-0000-0000B0DF0000}"/>
    <cellStyle name="Percent 34 2 2 3 2 2 3" xfId="52077" xr:uid="{00000000-0005-0000-0000-0000B1DF0000}"/>
    <cellStyle name="Percent 34 2 2 3 2 3" xfId="20805" xr:uid="{00000000-0005-0000-0000-0000B2DF0000}"/>
    <cellStyle name="Percent 34 2 2 3 2 3 2" xfId="39765" xr:uid="{00000000-0005-0000-0000-0000B3DF0000}"/>
    <cellStyle name="Percent 34 2 2 3 2 3 3" xfId="58229" xr:uid="{00000000-0005-0000-0000-0000B4DF0000}"/>
    <cellStyle name="Percent 34 2 2 3 2 4" xfId="27460" xr:uid="{00000000-0005-0000-0000-0000B5DF0000}"/>
    <cellStyle name="Percent 34 2 2 3 2 5" xfId="45924" xr:uid="{00000000-0005-0000-0000-0000B6DF0000}"/>
    <cellStyle name="Percent 34 2 2 3 3" xfId="11587" xr:uid="{00000000-0005-0000-0000-0000B7DF0000}"/>
    <cellStyle name="Percent 34 2 2 3 3 2" xfId="30547" xr:uid="{00000000-0005-0000-0000-0000B8DF0000}"/>
    <cellStyle name="Percent 34 2 2 3 3 3" xfId="49011" xr:uid="{00000000-0005-0000-0000-0000B9DF0000}"/>
    <cellStyle name="Percent 34 2 2 3 4" xfId="17739" xr:uid="{00000000-0005-0000-0000-0000BADF0000}"/>
    <cellStyle name="Percent 34 2 2 3 4 2" xfId="36699" xr:uid="{00000000-0005-0000-0000-0000BBDF0000}"/>
    <cellStyle name="Percent 34 2 2 3 4 3" xfId="55163" xr:uid="{00000000-0005-0000-0000-0000BCDF0000}"/>
    <cellStyle name="Percent 34 2 2 3 5" xfId="24394" xr:uid="{00000000-0005-0000-0000-0000BDDF0000}"/>
    <cellStyle name="Percent 34 2 2 3 6" xfId="42858" xr:uid="{00000000-0005-0000-0000-0000BEDF0000}"/>
    <cellStyle name="Percent 34 2 2 4" xfId="6926" xr:uid="{00000000-0005-0000-0000-0000BFDF0000}"/>
    <cellStyle name="Percent 34 2 2 4 2" xfId="13119" xr:uid="{00000000-0005-0000-0000-0000C0DF0000}"/>
    <cellStyle name="Percent 34 2 2 4 2 2" xfId="32079" xr:uid="{00000000-0005-0000-0000-0000C1DF0000}"/>
    <cellStyle name="Percent 34 2 2 4 2 3" xfId="50543" xr:uid="{00000000-0005-0000-0000-0000C2DF0000}"/>
    <cellStyle name="Percent 34 2 2 4 3" xfId="19271" xr:uid="{00000000-0005-0000-0000-0000C3DF0000}"/>
    <cellStyle name="Percent 34 2 2 4 3 2" xfId="38231" xr:uid="{00000000-0005-0000-0000-0000C4DF0000}"/>
    <cellStyle name="Percent 34 2 2 4 3 3" xfId="56695" xr:uid="{00000000-0005-0000-0000-0000C5DF0000}"/>
    <cellStyle name="Percent 34 2 2 4 4" xfId="25926" xr:uid="{00000000-0005-0000-0000-0000C6DF0000}"/>
    <cellStyle name="Percent 34 2 2 4 5" xfId="44390" xr:uid="{00000000-0005-0000-0000-0000C7DF0000}"/>
    <cellStyle name="Percent 34 2 2 5" xfId="10053" xr:uid="{00000000-0005-0000-0000-0000C8DF0000}"/>
    <cellStyle name="Percent 34 2 2 5 2" xfId="29013" xr:uid="{00000000-0005-0000-0000-0000C9DF0000}"/>
    <cellStyle name="Percent 34 2 2 5 3" xfId="47477" xr:uid="{00000000-0005-0000-0000-0000CADF0000}"/>
    <cellStyle name="Percent 34 2 2 6" xfId="16205" xr:uid="{00000000-0005-0000-0000-0000CBDF0000}"/>
    <cellStyle name="Percent 34 2 2 6 2" xfId="35165" xr:uid="{00000000-0005-0000-0000-0000CCDF0000}"/>
    <cellStyle name="Percent 34 2 2 6 3" xfId="53629" xr:uid="{00000000-0005-0000-0000-0000CDDF0000}"/>
    <cellStyle name="Percent 34 2 2 7" xfId="22860" xr:uid="{00000000-0005-0000-0000-0000CEDF0000}"/>
    <cellStyle name="Percent 34 2 2 8" xfId="41324" xr:uid="{00000000-0005-0000-0000-0000CFDF0000}"/>
    <cellStyle name="Percent 34 2 3" xfId="4520" xr:uid="{00000000-0005-0000-0000-0000D0DF0000}"/>
    <cellStyle name="Percent 34 2 3 2" xfId="6143" xr:uid="{00000000-0005-0000-0000-0000D1DF0000}"/>
    <cellStyle name="Percent 34 2 3 2 2" xfId="9229" xr:uid="{00000000-0005-0000-0000-0000D2DF0000}"/>
    <cellStyle name="Percent 34 2 3 2 2 2" xfId="15421" xr:uid="{00000000-0005-0000-0000-0000D3DF0000}"/>
    <cellStyle name="Percent 34 2 3 2 2 2 2" xfId="34381" xr:uid="{00000000-0005-0000-0000-0000D4DF0000}"/>
    <cellStyle name="Percent 34 2 3 2 2 2 3" xfId="52845" xr:uid="{00000000-0005-0000-0000-0000D5DF0000}"/>
    <cellStyle name="Percent 34 2 3 2 2 3" xfId="21573" xr:uid="{00000000-0005-0000-0000-0000D6DF0000}"/>
    <cellStyle name="Percent 34 2 3 2 2 3 2" xfId="40533" xr:uid="{00000000-0005-0000-0000-0000D7DF0000}"/>
    <cellStyle name="Percent 34 2 3 2 2 3 3" xfId="58997" xr:uid="{00000000-0005-0000-0000-0000D8DF0000}"/>
    <cellStyle name="Percent 34 2 3 2 2 4" xfId="28228" xr:uid="{00000000-0005-0000-0000-0000D9DF0000}"/>
    <cellStyle name="Percent 34 2 3 2 2 5" xfId="46692" xr:uid="{00000000-0005-0000-0000-0000DADF0000}"/>
    <cellStyle name="Percent 34 2 3 2 3" xfId="12355" xr:uid="{00000000-0005-0000-0000-0000DBDF0000}"/>
    <cellStyle name="Percent 34 2 3 2 3 2" xfId="31315" xr:uid="{00000000-0005-0000-0000-0000DCDF0000}"/>
    <cellStyle name="Percent 34 2 3 2 3 3" xfId="49779" xr:uid="{00000000-0005-0000-0000-0000DDDF0000}"/>
    <cellStyle name="Percent 34 2 3 2 4" xfId="18507" xr:uid="{00000000-0005-0000-0000-0000DEDF0000}"/>
    <cellStyle name="Percent 34 2 3 2 4 2" xfId="37467" xr:uid="{00000000-0005-0000-0000-0000DFDF0000}"/>
    <cellStyle name="Percent 34 2 3 2 4 3" xfId="55931" xr:uid="{00000000-0005-0000-0000-0000E0DF0000}"/>
    <cellStyle name="Percent 34 2 3 2 5" xfId="25162" xr:uid="{00000000-0005-0000-0000-0000E1DF0000}"/>
    <cellStyle name="Percent 34 2 3 2 6" xfId="43626" xr:uid="{00000000-0005-0000-0000-0000E2DF0000}"/>
    <cellStyle name="Percent 34 2 3 3" xfId="7694" xr:uid="{00000000-0005-0000-0000-0000E3DF0000}"/>
    <cellStyle name="Percent 34 2 3 3 2" xfId="13887" xr:uid="{00000000-0005-0000-0000-0000E4DF0000}"/>
    <cellStyle name="Percent 34 2 3 3 2 2" xfId="32847" xr:uid="{00000000-0005-0000-0000-0000E5DF0000}"/>
    <cellStyle name="Percent 34 2 3 3 2 3" xfId="51311" xr:uid="{00000000-0005-0000-0000-0000E6DF0000}"/>
    <cellStyle name="Percent 34 2 3 3 3" xfId="20039" xr:uid="{00000000-0005-0000-0000-0000E7DF0000}"/>
    <cellStyle name="Percent 34 2 3 3 3 2" xfId="38999" xr:uid="{00000000-0005-0000-0000-0000E8DF0000}"/>
    <cellStyle name="Percent 34 2 3 3 3 3" xfId="57463" xr:uid="{00000000-0005-0000-0000-0000E9DF0000}"/>
    <cellStyle name="Percent 34 2 3 3 4" xfId="26694" xr:uid="{00000000-0005-0000-0000-0000EADF0000}"/>
    <cellStyle name="Percent 34 2 3 3 5" xfId="45158" xr:uid="{00000000-0005-0000-0000-0000EBDF0000}"/>
    <cellStyle name="Percent 34 2 3 4" xfId="10821" xr:uid="{00000000-0005-0000-0000-0000ECDF0000}"/>
    <cellStyle name="Percent 34 2 3 4 2" xfId="29781" xr:uid="{00000000-0005-0000-0000-0000EDDF0000}"/>
    <cellStyle name="Percent 34 2 3 4 3" xfId="48245" xr:uid="{00000000-0005-0000-0000-0000EEDF0000}"/>
    <cellStyle name="Percent 34 2 3 5" xfId="16973" xr:uid="{00000000-0005-0000-0000-0000EFDF0000}"/>
    <cellStyle name="Percent 34 2 3 5 2" xfId="35933" xr:uid="{00000000-0005-0000-0000-0000F0DF0000}"/>
    <cellStyle name="Percent 34 2 3 5 3" xfId="54397" xr:uid="{00000000-0005-0000-0000-0000F1DF0000}"/>
    <cellStyle name="Percent 34 2 3 6" xfId="23628" xr:uid="{00000000-0005-0000-0000-0000F2DF0000}"/>
    <cellStyle name="Percent 34 2 3 7" xfId="42092" xr:uid="{00000000-0005-0000-0000-0000F3DF0000}"/>
    <cellStyle name="Percent 34 2 4" xfId="5374" xr:uid="{00000000-0005-0000-0000-0000F4DF0000}"/>
    <cellStyle name="Percent 34 2 4 2" xfId="8460" xr:uid="{00000000-0005-0000-0000-0000F5DF0000}"/>
    <cellStyle name="Percent 34 2 4 2 2" xfId="14652" xr:uid="{00000000-0005-0000-0000-0000F6DF0000}"/>
    <cellStyle name="Percent 34 2 4 2 2 2" xfId="33612" xr:uid="{00000000-0005-0000-0000-0000F7DF0000}"/>
    <cellStyle name="Percent 34 2 4 2 2 3" xfId="52076" xr:uid="{00000000-0005-0000-0000-0000F8DF0000}"/>
    <cellStyle name="Percent 34 2 4 2 3" xfId="20804" xr:uid="{00000000-0005-0000-0000-0000F9DF0000}"/>
    <cellStyle name="Percent 34 2 4 2 3 2" xfId="39764" xr:uid="{00000000-0005-0000-0000-0000FADF0000}"/>
    <cellStyle name="Percent 34 2 4 2 3 3" xfId="58228" xr:uid="{00000000-0005-0000-0000-0000FBDF0000}"/>
    <cellStyle name="Percent 34 2 4 2 4" xfId="27459" xr:uid="{00000000-0005-0000-0000-0000FCDF0000}"/>
    <cellStyle name="Percent 34 2 4 2 5" xfId="45923" xr:uid="{00000000-0005-0000-0000-0000FDDF0000}"/>
    <cellStyle name="Percent 34 2 4 3" xfId="11586" xr:uid="{00000000-0005-0000-0000-0000FEDF0000}"/>
    <cellStyle name="Percent 34 2 4 3 2" xfId="30546" xr:uid="{00000000-0005-0000-0000-0000FFDF0000}"/>
    <cellStyle name="Percent 34 2 4 3 3" xfId="49010" xr:uid="{00000000-0005-0000-0000-000000E00000}"/>
    <cellStyle name="Percent 34 2 4 4" xfId="17738" xr:uid="{00000000-0005-0000-0000-000001E00000}"/>
    <cellStyle name="Percent 34 2 4 4 2" xfId="36698" xr:uid="{00000000-0005-0000-0000-000002E00000}"/>
    <cellStyle name="Percent 34 2 4 4 3" xfId="55162" xr:uid="{00000000-0005-0000-0000-000003E00000}"/>
    <cellStyle name="Percent 34 2 4 5" xfId="24393" xr:uid="{00000000-0005-0000-0000-000004E00000}"/>
    <cellStyle name="Percent 34 2 4 6" xfId="42857" xr:uid="{00000000-0005-0000-0000-000005E00000}"/>
    <cellStyle name="Percent 34 2 5" xfId="6925" xr:uid="{00000000-0005-0000-0000-000006E00000}"/>
    <cellStyle name="Percent 34 2 5 2" xfId="13118" xr:uid="{00000000-0005-0000-0000-000007E00000}"/>
    <cellStyle name="Percent 34 2 5 2 2" xfId="32078" xr:uid="{00000000-0005-0000-0000-000008E00000}"/>
    <cellStyle name="Percent 34 2 5 2 3" xfId="50542" xr:uid="{00000000-0005-0000-0000-000009E00000}"/>
    <cellStyle name="Percent 34 2 5 3" xfId="19270" xr:uid="{00000000-0005-0000-0000-00000AE00000}"/>
    <cellStyle name="Percent 34 2 5 3 2" xfId="38230" xr:uid="{00000000-0005-0000-0000-00000BE00000}"/>
    <cellStyle name="Percent 34 2 5 3 3" xfId="56694" xr:uid="{00000000-0005-0000-0000-00000CE00000}"/>
    <cellStyle name="Percent 34 2 5 4" xfId="25925" xr:uid="{00000000-0005-0000-0000-00000DE00000}"/>
    <cellStyle name="Percent 34 2 5 5" xfId="44389" xr:uid="{00000000-0005-0000-0000-00000EE00000}"/>
    <cellStyle name="Percent 34 2 6" xfId="10052" xr:uid="{00000000-0005-0000-0000-00000FE00000}"/>
    <cellStyle name="Percent 34 2 6 2" xfId="29012" xr:uid="{00000000-0005-0000-0000-000010E00000}"/>
    <cellStyle name="Percent 34 2 6 3" xfId="47476" xr:uid="{00000000-0005-0000-0000-000011E00000}"/>
    <cellStyle name="Percent 34 2 7" xfId="16204" xr:uid="{00000000-0005-0000-0000-000012E00000}"/>
    <cellStyle name="Percent 34 2 7 2" xfId="35164" xr:uid="{00000000-0005-0000-0000-000013E00000}"/>
    <cellStyle name="Percent 34 2 7 3" xfId="53628" xr:uid="{00000000-0005-0000-0000-000014E00000}"/>
    <cellStyle name="Percent 34 2 8" xfId="22859" xr:uid="{00000000-0005-0000-0000-000015E00000}"/>
    <cellStyle name="Percent 34 2 9" xfId="41323" xr:uid="{00000000-0005-0000-0000-000016E00000}"/>
    <cellStyle name="Percent 34 3" xfId="3535" xr:uid="{00000000-0005-0000-0000-000017E00000}"/>
    <cellStyle name="Percent 34 3 2" xfId="3536" xr:uid="{00000000-0005-0000-0000-000018E00000}"/>
    <cellStyle name="Percent 34 3 2 2" xfId="4523" xr:uid="{00000000-0005-0000-0000-000019E00000}"/>
    <cellStyle name="Percent 34 3 2 2 2" xfId="6146" xr:uid="{00000000-0005-0000-0000-00001AE00000}"/>
    <cellStyle name="Percent 34 3 2 2 2 2" xfId="9232" xr:uid="{00000000-0005-0000-0000-00001BE00000}"/>
    <cellStyle name="Percent 34 3 2 2 2 2 2" xfId="15424" xr:uid="{00000000-0005-0000-0000-00001CE00000}"/>
    <cellStyle name="Percent 34 3 2 2 2 2 2 2" xfId="34384" xr:uid="{00000000-0005-0000-0000-00001DE00000}"/>
    <cellStyle name="Percent 34 3 2 2 2 2 2 3" xfId="52848" xr:uid="{00000000-0005-0000-0000-00001EE00000}"/>
    <cellStyle name="Percent 34 3 2 2 2 2 3" xfId="21576" xr:uid="{00000000-0005-0000-0000-00001FE00000}"/>
    <cellStyle name="Percent 34 3 2 2 2 2 3 2" xfId="40536" xr:uid="{00000000-0005-0000-0000-000020E00000}"/>
    <cellStyle name="Percent 34 3 2 2 2 2 3 3" xfId="59000" xr:uid="{00000000-0005-0000-0000-000021E00000}"/>
    <cellStyle name="Percent 34 3 2 2 2 2 4" xfId="28231" xr:uid="{00000000-0005-0000-0000-000022E00000}"/>
    <cellStyle name="Percent 34 3 2 2 2 2 5" xfId="46695" xr:uid="{00000000-0005-0000-0000-000023E00000}"/>
    <cellStyle name="Percent 34 3 2 2 2 3" xfId="12358" xr:uid="{00000000-0005-0000-0000-000024E00000}"/>
    <cellStyle name="Percent 34 3 2 2 2 3 2" xfId="31318" xr:uid="{00000000-0005-0000-0000-000025E00000}"/>
    <cellStyle name="Percent 34 3 2 2 2 3 3" xfId="49782" xr:uid="{00000000-0005-0000-0000-000026E00000}"/>
    <cellStyle name="Percent 34 3 2 2 2 4" xfId="18510" xr:uid="{00000000-0005-0000-0000-000027E00000}"/>
    <cellStyle name="Percent 34 3 2 2 2 4 2" xfId="37470" xr:uid="{00000000-0005-0000-0000-000028E00000}"/>
    <cellStyle name="Percent 34 3 2 2 2 4 3" xfId="55934" xr:uid="{00000000-0005-0000-0000-000029E00000}"/>
    <cellStyle name="Percent 34 3 2 2 2 5" xfId="25165" xr:uid="{00000000-0005-0000-0000-00002AE00000}"/>
    <cellStyle name="Percent 34 3 2 2 2 6" xfId="43629" xr:uid="{00000000-0005-0000-0000-00002BE00000}"/>
    <cellStyle name="Percent 34 3 2 2 3" xfId="7697" xr:uid="{00000000-0005-0000-0000-00002CE00000}"/>
    <cellStyle name="Percent 34 3 2 2 3 2" xfId="13890" xr:uid="{00000000-0005-0000-0000-00002DE00000}"/>
    <cellStyle name="Percent 34 3 2 2 3 2 2" xfId="32850" xr:uid="{00000000-0005-0000-0000-00002EE00000}"/>
    <cellStyle name="Percent 34 3 2 2 3 2 3" xfId="51314" xr:uid="{00000000-0005-0000-0000-00002FE00000}"/>
    <cellStyle name="Percent 34 3 2 2 3 3" xfId="20042" xr:uid="{00000000-0005-0000-0000-000030E00000}"/>
    <cellStyle name="Percent 34 3 2 2 3 3 2" xfId="39002" xr:uid="{00000000-0005-0000-0000-000031E00000}"/>
    <cellStyle name="Percent 34 3 2 2 3 3 3" xfId="57466" xr:uid="{00000000-0005-0000-0000-000032E00000}"/>
    <cellStyle name="Percent 34 3 2 2 3 4" xfId="26697" xr:uid="{00000000-0005-0000-0000-000033E00000}"/>
    <cellStyle name="Percent 34 3 2 2 3 5" xfId="45161" xr:uid="{00000000-0005-0000-0000-000034E00000}"/>
    <cellStyle name="Percent 34 3 2 2 4" xfId="10824" xr:uid="{00000000-0005-0000-0000-000035E00000}"/>
    <cellStyle name="Percent 34 3 2 2 4 2" xfId="29784" xr:uid="{00000000-0005-0000-0000-000036E00000}"/>
    <cellStyle name="Percent 34 3 2 2 4 3" xfId="48248" xr:uid="{00000000-0005-0000-0000-000037E00000}"/>
    <cellStyle name="Percent 34 3 2 2 5" xfId="16976" xr:uid="{00000000-0005-0000-0000-000038E00000}"/>
    <cellStyle name="Percent 34 3 2 2 5 2" xfId="35936" xr:uid="{00000000-0005-0000-0000-000039E00000}"/>
    <cellStyle name="Percent 34 3 2 2 5 3" xfId="54400" xr:uid="{00000000-0005-0000-0000-00003AE00000}"/>
    <cellStyle name="Percent 34 3 2 2 6" xfId="23631" xr:uid="{00000000-0005-0000-0000-00003BE00000}"/>
    <cellStyle name="Percent 34 3 2 2 7" xfId="42095" xr:uid="{00000000-0005-0000-0000-00003CE00000}"/>
    <cellStyle name="Percent 34 3 2 3" xfId="5377" xr:uid="{00000000-0005-0000-0000-00003DE00000}"/>
    <cellStyle name="Percent 34 3 2 3 2" xfId="8463" xr:uid="{00000000-0005-0000-0000-00003EE00000}"/>
    <cellStyle name="Percent 34 3 2 3 2 2" xfId="14655" xr:uid="{00000000-0005-0000-0000-00003FE00000}"/>
    <cellStyle name="Percent 34 3 2 3 2 2 2" xfId="33615" xr:uid="{00000000-0005-0000-0000-000040E00000}"/>
    <cellStyle name="Percent 34 3 2 3 2 2 3" xfId="52079" xr:uid="{00000000-0005-0000-0000-000041E00000}"/>
    <cellStyle name="Percent 34 3 2 3 2 3" xfId="20807" xr:uid="{00000000-0005-0000-0000-000042E00000}"/>
    <cellStyle name="Percent 34 3 2 3 2 3 2" xfId="39767" xr:uid="{00000000-0005-0000-0000-000043E00000}"/>
    <cellStyle name="Percent 34 3 2 3 2 3 3" xfId="58231" xr:uid="{00000000-0005-0000-0000-000044E00000}"/>
    <cellStyle name="Percent 34 3 2 3 2 4" xfId="27462" xr:uid="{00000000-0005-0000-0000-000045E00000}"/>
    <cellStyle name="Percent 34 3 2 3 2 5" xfId="45926" xr:uid="{00000000-0005-0000-0000-000046E00000}"/>
    <cellStyle name="Percent 34 3 2 3 3" xfId="11589" xr:uid="{00000000-0005-0000-0000-000047E00000}"/>
    <cellStyle name="Percent 34 3 2 3 3 2" xfId="30549" xr:uid="{00000000-0005-0000-0000-000048E00000}"/>
    <cellStyle name="Percent 34 3 2 3 3 3" xfId="49013" xr:uid="{00000000-0005-0000-0000-000049E00000}"/>
    <cellStyle name="Percent 34 3 2 3 4" xfId="17741" xr:uid="{00000000-0005-0000-0000-00004AE00000}"/>
    <cellStyle name="Percent 34 3 2 3 4 2" xfId="36701" xr:uid="{00000000-0005-0000-0000-00004BE00000}"/>
    <cellStyle name="Percent 34 3 2 3 4 3" xfId="55165" xr:uid="{00000000-0005-0000-0000-00004CE00000}"/>
    <cellStyle name="Percent 34 3 2 3 5" xfId="24396" xr:uid="{00000000-0005-0000-0000-00004DE00000}"/>
    <cellStyle name="Percent 34 3 2 3 6" xfId="42860" xr:uid="{00000000-0005-0000-0000-00004EE00000}"/>
    <cellStyle name="Percent 34 3 2 4" xfId="6928" xr:uid="{00000000-0005-0000-0000-00004FE00000}"/>
    <cellStyle name="Percent 34 3 2 4 2" xfId="13121" xr:uid="{00000000-0005-0000-0000-000050E00000}"/>
    <cellStyle name="Percent 34 3 2 4 2 2" xfId="32081" xr:uid="{00000000-0005-0000-0000-000051E00000}"/>
    <cellStyle name="Percent 34 3 2 4 2 3" xfId="50545" xr:uid="{00000000-0005-0000-0000-000052E00000}"/>
    <cellStyle name="Percent 34 3 2 4 3" xfId="19273" xr:uid="{00000000-0005-0000-0000-000053E00000}"/>
    <cellStyle name="Percent 34 3 2 4 3 2" xfId="38233" xr:uid="{00000000-0005-0000-0000-000054E00000}"/>
    <cellStyle name="Percent 34 3 2 4 3 3" xfId="56697" xr:uid="{00000000-0005-0000-0000-000055E00000}"/>
    <cellStyle name="Percent 34 3 2 4 4" xfId="25928" xr:uid="{00000000-0005-0000-0000-000056E00000}"/>
    <cellStyle name="Percent 34 3 2 4 5" xfId="44392" xr:uid="{00000000-0005-0000-0000-000057E00000}"/>
    <cellStyle name="Percent 34 3 2 5" xfId="10055" xr:uid="{00000000-0005-0000-0000-000058E00000}"/>
    <cellStyle name="Percent 34 3 2 5 2" xfId="29015" xr:uid="{00000000-0005-0000-0000-000059E00000}"/>
    <cellStyle name="Percent 34 3 2 5 3" xfId="47479" xr:uid="{00000000-0005-0000-0000-00005AE00000}"/>
    <cellStyle name="Percent 34 3 2 6" xfId="16207" xr:uid="{00000000-0005-0000-0000-00005BE00000}"/>
    <cellStyle name="Percent 34 3 2 6 2" xfId="35167" xr:uid="{00000000-0005-0000-0000-00005CE00000}"/>
    <cellStyle name="Percent 34 3 2 6 3" xfId="53631" xr:uid="{00000000-0005-0000-0000-00005DE00000}"/>
    <cellStyle name="Percent 34 3 2 7" xfId="22862" xr:uid="{00000000-0005-0000-0000-00005EE00000}"/>
    <cellStyle name="Percent 34 3 2 8" xfId="41326" xr:uid="{00000000-0005-0000-0000-00005FE00000}"/>
    <cellStyle name="Percent 34 3 3" xfId="4522" xr:uid="{00000000-0005-0000-0000-000060E00000}"/>
    <cellStyle name="Percent 34 3 3 2" xfId="6145" xr:uid="{00000000-0005-0000-0000-000061E00000}"/>
    <cellStyle name="Percent 34 3 3 2 2" xfId="9231" xr:uid="{00000000-0005-0000-0000-000062E00000}"/>
    <cellStyle name="Percent 34 3 3 2 2 2" xfId="15423" xr:uid="{00000000-0005-0000-0000-000063E00000}"/>
    <cellStyle name="Percent 34 3 3 2 2 2 2" xfId="34383" xr:uid="{00000000-0005-0000-0000-000064E00000}"/>
    <cellStyle name="Percent 34 3 3 2 2 2 3" xfId="52847" xr:uid="{00000000-0005-0000-0000-000065E00000}"/>
    <cellStyle name="Percent 34 3 3 2 2 3" xfId="21575" xr:uid="{00000000-0005-0000-0000-000066E00000}"/>
    <cellStyle name="Percent 34 3 3 2 2 3 2" xfId="40535" xr:uid="{00000000-0005-0000-0000-000067E00000}"/>
    <cellStyle name="Percent 34 3 3 2 2 3 3" xfId="58999" xr:uid="{00000000-0005-0000-0000-000068E00000}"/>
    <cellStyle name="Percent 34 3 3 2 2 4" xfId="28230" xr:uid="{00000000-0005-0000-0000-000069E00000}"/>
    <cellStyle name="Percent 34 3 3 2 2 5" xfId="46694" xr:uid="{00000000-0005-0000-0000-00006AE00000}"/>
    <cellStyle name="Percent 34 3 3 2 3" xfId="12357" xr:uid="{00000000-0005-0000-0000-00006BE00000}"/>
    <cellStyle name="Percent 34 3 3 2 3 2" xfId="31317" xr:uid="{00000000-0005-0000-0000-00006CE00000}"/>
    <cellStyle name="Percent 34 3 3 2 3 3" xfId="49781" xr:uid="{00000000-0005-0000-0000-00006DE00000}"/>
    <cellStyle name="Percent 34 3 3 2 4" xfId="18509" xr:uid="{00000000-0005-0000-0000-00006EE00000}"/>
    <cellStyle name="Percent 34 3 3 2 4 2" xfId="37469" xr:uid="{00000000-0005-0000-0000-00006FE00000}"/>
    <cellStyle name="Percent 34 3 3 2 4 3" xfId="55933" xr:uid="{00000000-0005-0000-0000-000070E00000}"/>
    <cellStyle name="Percent 34 3 3 2 5" xfId="25164" xr:uid="{00000000-0005-0000-0000-000071E00000}"/>
    <cellStyle name="Percent 34 3 3 2 6" xfId="43628" xr:uid="{00000000-0005-0000-0000-000072E00000}"/>
    <cellStyle name="Percent 34 3 3 3" xfId="7696" xr:uid="{00000000-0005-0000-0000-000073E00000}"/>
    <cellStyle name="Percent 34 3 3 3 2" xfId="13889" xr:uid="{00000000-0005-0000-0000-000074E00000}"/>
    <cellStyle name="Percent 34 3 3 3 2 2" xfId="32849" xr:uid="{00000000-0005-0000-0000-000075E00000}"/>
    <cellStyle name="Percent 34 3 3 3 2 3" xfId="51313" xr:uid="{00000000-0005-0000-0000-000076E00000}"/>
    <cellStyle name="Percent 34 3 3 3 3" xfId="20041" xr:uid="{00000000-0005-0000-0000-000077E00000}"/>
    <cellStyle name="Percent 34 3 3 3 3 2" xfId="39001" xr:uid="{00000000-0005-0000-0000-000078E00000}"/>
    <cellStyle name="Percent 34 3 3 3 3 3" xfId="57465" xr:uid="{00000000-0005-0000-0000-000079E00000}"/>
    <cellStyle name="Percent 34 3 3 3 4" xfId="26696" xr:uid="{00000000-0005-0000-0000-00007AE00000}"/>
    <cellStyle name="Percent 34 3 3 3 5" xfId="45160" xr:uid="{00000000-0005-0000-0000-00007BE00000}"/>
    <cellStyle name="Percent 34 3 3 4" xfId="10823" xr:uid="{00000000-0005-0000-0000-00007CE00000}"/>
    <cellStyle name="Percent 34 3 3 4 2" xfId="29783" xr:uid="{00000000-0005-0000-0000-00007DE00000}"/>
    <cellStyle name="Percent 34 3 3 4 3" xfId="48247" xr:uid="{00000000-0005-0000-0000-00007EE00000}"/>
    <cellStyle name="Percent 34 3 3 5" xfId="16975" xr:uid="{00000000-0005-0000-0000-00007FE00000}"/>
    <cellStyle name="Percent 34 3 3 5 2" xfId="35935" xr:uid="{00000000-0005-0000-0000-000080E00000}"/>
    <cellStyle name="Percent 34 3 3 5 3" xfId="54399" xr:uid="{00000000-0005-0000-0000-000081E00000}"/>
    <cellStyle name="Percent 34 3 3 6" xfId="23630" xr:uid="{00000000-0005-0000-0000-000082E00000}"/>
    <cellStyle name="Percent 34 3 3 7" xfId="42094" xr:uid="{00000000-0005-0000-0000-000083E00000}"/>
    <cellStyle name="Percent 34 3 4" xfId="5376" xr:uid="{00000000-0005-0000-0000-000084E00000}"/>
    <cellStyle name="Percent 34 3 4 2" xfId="8462" xr:uid="{00000000-0005-0000-0000-000085E00000}"/>
    <cellStyle name="Percent 34 3 4 2 2" xfId="14654" xr:uid="{00000000-0005-0000-0000-000086E00000}"/>
    <cellStyle name="Percent 34 3 4 2 2 2" xfId="33614" xr:uid="{00000000-0005-0000-0000-000087E00000}"/>
    <cellStyle name="Percent 34 3 4 2 2 3" xfId="52078" xr:uid="{00000000-0005-0000-0000-000088E00000}"/>
    <cellStyle name="Percent 34 3 4 2 3" xfId="20806" xr:uid="{00000000-0005-0000-0000-000089E00000}"/>
    <cellStyle name="Percent 34 3 4 2 3 2" xfId="39766" xr:uid="{00000000-0005-0000-0000-00008AE00000}"/>
    <cellStyle name="Percent 34 3 4 2 3 3" xfId="58230" xr:uid="{00000000-0005-0000-0000-00008BE00000}"/>
    <cellStyle name="Percent 34 3 4 2 4" xfId="27461" xr:uid="{00000000-0005-0000-0000-00008CE00000}"/>
    <cellStyle name="Percent 34 3 4 2 5" xfId="45925" xr:uid="{00000000-0005-0000-0000-00008DE00000}"/>
    <cellStyle name="Percent 34 3 4 3" xfId="11588" xr:uid="{00000000-0005-0000-0000-00008EE00000}"/>
    <cellStyle name="Percent 34 3 4 3 2" xfId="30548" xr:uid="{00000000-0005-0000-0000-00008FE00000}"/>
    <cellStyle name="Percent 34 3 4 3 3" xfId="49012" xr:uid="{00000000-0005-0000-0000-000090E00000}"/>
    <cellStyle name="Percent 34 3 4 4" xfId="17740" xr:uid="{00000000-0005-0000-0000-000091E00000}"/>
    <cellStyle name="Percent 34 3 4 4 2" xfId="36700" xr:uid="{00000000-0005-0000-0000-000092E00000}"/>
    <cellStyle name="Percent 34 3 4 4 3" xfId="55164" xr:uid="{00000000-0005-0000-0000-000093E00000}"/>
    <cellStyle name="Percent 34 3 4 5" xfId="24395" xr:uid="{00000000-0005-0000-0000-000094E00000}"/>
    <cellStyle name="Percent 34 3 4 6" xfId="42859" xr:uid="{00000000-0005-0000-0000-000095E00000}"/>
    <cellStyle name="Percent 34 3 5" xfId="6927" xr:uid="{00000000-0005-0000-0000-000096E00000}"/>
    <cellStyle name="Percent 34 3 5 2" xfId="13120" xr:uid="{00000000-0005-0000-0000-000097E00000}"/>
    <cellStyle name="Percent 34 3 5 2 2" xfId="32080" xr:uid="{00000000-0005-0000-0000-000098E00000}"/>
    <cellStyle name="Percent 34 3 5 2 3" xfId="50544" xr:uid="{00000000-0005-0000-0000-000099E00000}"/>
    <cellStyle name="Percent 34 3 5 3" xfId="19272" xr:uid="{00000000-0005-0000-0000-00009AE00000}"/>
    <cellStyle name="Percent 34 3 5 3 2" xfId="38232" xr:uid="{00000000-0005-0000-0000-00009BE00000}"/>
    <cellStyle name="Percent 34 3 5 3 3" xfId="56696" xr:uid="{00000000-0005-0000-0000-00009CE00000}"/>
    <cellStyle name="Percent 34 3 5 4" xfId="25927" xr:uid="{00000000-0005-0000-0000-00009DE00000}"/>
    <cellStyle name="Percent 34 3 5 5" xfId="44391" xr:uid="{00000000-0005-0000-0000-00009EE00000}"/>
    <cellStyle name="Percent 34 3 6" xfId="10054" xr:uid="{00000000-0005-0000-0000-00009FE00000}"/>
    <cellStyle name="Percent 34 3 6 2" xfId="29014" xr:uid="{00000000-0005-0000-0000-0000A0E00000}"/>
    <cellStyle name="Percent 34 3 6 3" xfId="47478" xr:uid="{00000000-0005-0000-0000-0000A1E00000}"/>
    <cellStyle name="Percent 34 3 7" xfId="16206" xr:uid="{00000000-0005-0000-0000-0000A2E00000}"/>
    <cellStyle name="Percent 34 3 7 2" xfId="35166" xr:uid="{00000000-0005-0000-0000-0000A3E00000}"/>
    <cellStyle name="Percent 34 3 7 3" xfId="53630" xr:uid="{00000000-0005-0000-0000-0000A4E00000}"/>
    <cellStyle name="Percent 34 3 8" xfId="22861" xr:uid="{00000000-0005-0000-0000-0000A5E00000}"/>
    <cellStyle name="Percent 34 3 9" xfId="41325" xr:uid="{00000000-0005-0000-0000-0000A6E00000}"/>
    <cellStyle name="Percent 34 4" xfId="3537" xr:uid="{00000000-0005-0000-0000-0000A7E00000}"/>
    <cellStyle name="Percent 34 4 2" xfId="3538" xr:uid="{00000000-0005-0000-0000-0000A8E00000}"/>
    <cellStyle name="Percent 34 4 2 2" xfId="4524" xr:uid="{00000000-0005-0000-0000-0000A9E00000}"/>
    <cellStyle name="Percent 34 4 2 2 2" xfId="6147" xr:uid="{00000000-0005-0000-0000-0000AAE00000}"/>
    <cellStyle name="Percent 34 4 2 2 2 2" xfId="9233" xr:uid="{00000000-0005-0000-0000-0000ABE00000}"/>
    <cellStyle name="Percent 34 4 2 2 2 2 2" xfId="15425" xr:uid="{00000000-0005-0000-0000-0000ACE00000}"/>
    <cellStyle name="Percent 34 4 2 2 2 2 2 2" xfId="34385" xr:uid="{00000000-0005-0000-0000-0000ADE00000}"/>
    <cellStyle name="Percent 34 4 2 2 2 2 2 3" xfId="52849" xr:uid="{00000000-0005-0000-0000-0000AEE00000}"/>
    <cellStyle name="Percent 34 4 2 2 2 2 3" xfId="21577" xr:uid="{00000000-0005-0000-0000-0000AFE00000}"/>
    <cellStyle name="Percent 34 4 2 2 2 2 3 2" xfId="40537" xr:uid="{00000000-0005-0000-0000-0000B0E00000}"/>
    <cellStyle name="Percent 34 4 2 2 2 2 3 3" xfId="59001" xr:uid="{00000000-0005-0000-0000-0000B1E00000}"/>
    <cellStyle name="Percent 34 4 2 2 2 2 4" xfId="28232" xr:uid="{00000000-0005-0000-0000-0000B2E00000}"/>
    <cellStyle name="Percent 34 4 2 2 2 2 5" xfId="46696" xr:uid="{00000000-0005-0000-0000-0000B3E00000}"/>
    <cellStyle name="Percent 34 4 2 2 2 3" xfId="12359" xr:uid="{00000000-0005-0000-0000-0000B4E00000}"/>
    <cellStyle name="Percent 34 4 2 2 2 3 2" xfId="31319" xr:uid="{00000000-0005-0000-0000-0000B5E00000}"/>
    <cellStyle name="Percent 34 4 2 2 2 3 3" xfId="49783" xr:uid="{00000000-0005-0000-0000-0000B6E00000}"/>
    <cellStyle name="Percent 34 4 2 2 2 4" xfId="18511" xr:uid="{00000000-0005-0000-0000-0000B7E00000}"/>
    <cellStyle name="Percent 34 4 2 2 2 4 2" xfId="37471" xr:uid="{00000000-0005-0000-0000-0000B8E00000}"/>
    <cellStyle name="Percent 34 4 2 2 2 4 3" xfId="55935" xr:uid="{00000000-0005-0000-0000-0000B9E00000}"/>
    <cellStyle name="Percent 34 4 2 2 2 5" xfId="25166" xr:uid="{00000000-0005-0000-0000-0000BAE00000}"/>
    <cellStyle name="Percent 34 4 2 2 2 6" xfId="43630" xr:uid="{00000000-0005-0000-0000-0000BBE00000}"/>
    <cellStyle name="Percent 34 4 2 2 3" xfId="7698" xr:uid="{00000000-0005-0000-0000-0000BCE00000}"/>
    <cellStyle name="Percent 34 4 2 2 3 2" xfId="13891" xr:uid="{00000000-0005-0000-0000-0000BDE00000}"/>
    <cellStyle name="Percent 34 4 2 2 3 2 2" xfId="32851" xr:uid="{00000000-0005-0000-0000-0000BEE00000}"/>
    <cellStyle name="Percent 34 4 2 2 3 2 3" xfId="51315" xr:uid="{00000000-0005-0000-0000-0000BFE00000}"/>
    <cellStyle name="Percent 34 4 2 2 3 3" xfId="20043" xr:uid="{00000000-0005-0000-0000-0000C0E00000}"/>
    <cellStyle name="Percent 34 4 2 2 3 3 2" xfId="39003" xr:uid="{00000000-0005-0000-0000-0000C1E00000}"/>
    <cellStyle name="Percent 34 4 2 2 3 3 3" xfId="57467" xr:uid="{00000000-0005-0000-0000-0000C2E00000}"/>
    <cellStyle name="Percent 34 4 2 2 3 4" xfId="26698" xr:uid="{00000000-0005-0000-0000-0000C3E00000}"/>
    <cellStyle name="Percent 34 4 2 2 3 5" xfId="45162" xr:uid="{00000000-0005-0000-0000-0000C4E00000}"/>
    <cellStyle name="Percent 34 4 2 2 4" xfId="10825" xr:uid="{00000000-0005-0000-0000-0000C5E00000}"/>
    <cellStyle name="Percent 34 4 2 2 4 2" xfId="29785" xr:uid="{00000000-0005-0000-0000-0000C6E00000}"/>
    <cellStyle name="Percent 34 4 2 2 4 3" xfId="48249" xr:uid="{00000000-0005-0000-0000-0000C7E00000}"/>
    <cellStyle name="Percent 34 4 2 2 5" xfId="16977" xr:uid="{00000000-0005-0000-0000-0000C8E00000}"/>
    <cellStyle name="Percent 34 4 2 2 5 2" xfId="35937" xr:uid="{00000000-0005-0000-0000-0000C9E00000}"/>
    <cellStyle name="Percent 34 4 2 2 5 3" xfId="54401" xr:uid="{00000000-0005-0000-0000-0000CAE00000}"/>
    <cellStyle name="Percent 34 4 2 2 6" xfId="23632" xr:uid="{00000000-0005-0000-0000-0000CBE00000}"/>
    <cellStyle name="Percent 34 4 2 2 7" xfId="42096" xr:uid="{00000000-0005-0000-0000-0000CCE00000}"/>
    <cellStyle name="Percent 34 4 2 3" xfId="5378" xr:uid="{00000000-0005-0000-0000-0000CDE00000}"/>
    <cellStyle name="Percent 34 4 2 3 2" xfId="8464" xr:uid="{00000000-0005-0000-0000-0000CEE00000}"/>
    <cellStyle name="Percent 34 4 2 3 2 2" xfId="14656" xr:uid="{00000000-0005-0000-0000-0000CFE00000}"/>
    <cellStyle name="Percent 34 4 2 3 2 2 2" xfId="33616" xr:uid="{00000000-0005-0000-0000-0000D0E00000}"/>
    <cellStyle name="Percent 34 4 2 3 2 2 3" xfId="52080" xr:uid="{00000000-0005-0000-0000-0000D1E00000}"/>
    <cellStyle name="Percent 34 4 2 3 2 3" xfId="20808" xr:uid="{00000000-0005-0000-0000-0000D2E00000}"/>
    <cellStyle name="Percent 34 4 2 3 2 3 2" xfId="39768" xr:uid="{00000000-0005-0000-0000-0000D3E00000}"/>
    <cellStyle name="Percent 34 4 2 3 2 3 3" xfId="58232" xr:uid="{00000000-0005-0000-0000-0000D4E00000}"/>
    <cellStyle name="Percent 34 4 2 3 2 4" xfId="27463" xr:uid="{00000000-0005-0000-0000-0000D5E00000}"/>
    <cellStyle name="Percent 34 4 2 3 2 5" xfId="45927" xr:uid="{00000000-0005-0000-0000-0000D6E00000}"/>
    <cellStyle name="Percent 34 4 2 3 3" xfId="11590" xr:uid="{00000000-0005-0000-0000-0000D7E00000}"/>
    <cellStyle name="Percent 34 4 2 3 3 2" xfId="30550" xr:uid="{00000000-0005-0000-0000-0000D8E00000}"/>
    <cellStyle name="Percent 34 4 2 3 3 3" xfId="49014" xr:uid="{00000000-0005-0000-0000-0000D9E00000}"/>
    <cellStyle name="Percent 34 4 2 3 4" xfId="17742" xr:uid="{00000000-0005-0000-0000-0000DAE00000}"/>
    <cellStyle name="Percent 34 4 2 3 4 2" xfId="36702" xr:uid="{00000000-0005-0000-0000-0000DBE00000}"/>
    <cellStyle name="Percent 34 4 2 3 4 3" xfId="55166" xr:uid="{00000000-0005-0000-0000-0000DCE00000}"/>
    <cellStyle name="Percent 34 4 2 3 5" xfId="24397" xr:uid="{00000000-0005-0000-0000-0000DDE00000}"/>
    <cellStyle name="Percent 34 4 2 3 6" xfId="42861" xr:uid="{00000000-0005-0000-0000-0000DEE00000}"/>
    <cellStyle name="Percent 34 4 2 4" xfId="6929" xr:uid="{00000000-0005-0000-0000-0000DFE00000}"/>
    <cellStyle name="Percent 34 4 2 4 2" xfId="13122" xr:uid="{00000000-0005-0000-0000-0000E0E00000}"/>
    <cellStyle name="Percent 34 4 2 4 2 2" xfId="32082" xr:uid="{00000000-0005-0000-0000-0000E1E00000}"/>
    <cellStyle name="Percent 34 4 2 4 2 3" xfId="50546" xr:uid="{00000000-0005-0000-0000-0000E2E00000}"/>
    <cellStyle name="Percent 34 4 2 4 3" xfId="19274" xr:uid="{00000000-0005-0000-0000-0000E3E00000}"/>
    <cellStyle name="Percent 34 4 2 4 3 2" xfId="38234" xr:uid="{00000000-0005-0000-0000-0000E4E00000}"/>
    <cellStyle name="Percent 34 4 2 4 3 3" xfId="56698" xr:uid="{00000000-0005-0000-0000-0000E5E00000}"/>
    <cellStyle name="Percent 34 4 2 4 4" xfId="25929" xr:uid="{00000000-0005-0000-0000-0000E6E00000}"/>
    <cellStyle name="Percent 34 4 2 4 5" xfId="44393" xr:uid="{00000000-0005-0000-0000-0000E7E00000}"/>
    <cellStyle name="Percent 34 4 2 5" xfId="10056" xr:uid="{00000000-0005-0000-0000-0000E8E00000}"/>
    <cellStyle name="Percent 34 4 2 5 2" xfId="29016" xr:uid="{00000000-0005-0000-0000-0000E9E00000}"/>
    <cellStyle name="Percent 34 4 2 5 3" xfId="47480" xr:uid="{00000000-0005-0000-0000-0000EAE00000}"/>
    <cellStyle name="Percent 34 4 2 6" xfId="16208" xr:uid="{00000000-0005-0000-0000-0000EBE00000}"/>
    <cellStyle name="Percent 34 4 2 6 2" xfId="35168" xr:uid="{00000000-0005-0000-0000-0000ECE00000}"/>
    <cellStyle name="Percent 34 4 2 6 3" xfId="53632" xr:uid="{00000000-0005-0000-0000-0000EDE00000}"/>
    <cellStyle name="Percent 34 4 2 7" xfId="22863" xr:uid="{00000000-0005-0000-0000-0000EEE00000}"/>
    <cellStyle name="Percent 34 4 2 8" xfId="41327" xr:uid="{00000000-0005-0000-0000-0000EFE00000}"/>
    <cellStyle name="Percent 34 5" xfId="3539" xr:uid="{00000000-0005-0000-0000-0000F0E00000}"/>
    <cellStyle name="Percent 34 5 2" xfId="4525" xr:uid="{00000000-0005-0000-0000-0000F1E00000}"/>
    <cellStyle name="Percent 34 5 2 2" xfId="6148" xr:uid="{00000000-0005-0000-0000-0000F2E00000}"/>
    <cellStyle name="Percent 34 5 2 2 2" xfId="9234" xr:uid="{00000000-0005-0000-0000-0000F3E00000}"/>
    <cellStyle name="Percent 34 5 2 2 2 2" xfId="15426" xr:uid="{00000000-0005-0000-0000-0000F4E00000}"/>
    <cellStyle name="Percent 34 5 2 2 2 2 2" xfId="34386" xr:uid="{00000000-0005-0000-0000-0000F5E00000}"/>
    <cellStyle name="Percent 34 5 2 2 2 2 3" xfId="52850" xr:uid="{00000000-0005-0000-0000-0000F6E00000}"/>
    <cellStyle name="Percent 34 5 2 2 2 3" xfId="21578" xr:uid="{00000000-0005-0000-0000-0000F7E00000}"/>
    <cellStyle name="Percent 34 5 2 2 2 3 2" xfId="40538" xr:uid="{00000000-0005-0000-0000-0000F8E00000}"/>
    <cellStyle name="Percent 34 5 2 2 2 3 3" xfId="59002" xr:uid="{00000000-0005-0000-0000-0000F9E00000}"/>
    <cellStyle name="Percent 34 5 2 2 2 4" xfId="28233" xr:uid="{00000000-0005-0000-0000-0000FAE00000}"/>
    <cellStyle name="Percent 34 5 2 2 2 5" xfId="46697" xr:uid="{00000000-0005-0000-0000-0000FBE00000}"/>
    <cellStyle name="Percent 34 5 2 2 3" xfId="12360" xr:uid="{00000000-0005-0000-0000-0000FCE00000}"/>
    <cellStyle name="Percent 34 5 2 2 3 2" xfId="31320" xr:uid="{00000000-0005-0000-0000-0000FDE00000}"/>
    <cellStyle name="Percent 34 5 2 2 3 3" xfId="49784" xr:uid="{00000000-0005-0000-0000-0000FEE00000}"/>
    <cellStyle name="Percent 34 5 2 2 4" xfId="18512" xr:uid="{00000000-0005-0000-0000-0000FFE00000}"/>
    <cellStyle name="Percent 34 5 2 2 4 2" xfId="37472" xr:uid="{00000000-0005-0000-0000-000000E10000}"/>
    <cellStyle name="Percent 34 5 2 2 4 3" xfId="55936" xr:uid="{00000000-0005-0000-0000-000001E10000}"/>
    <cellStyle name="Percent 34 5 2 2 5" xfId="25167" xr:uid="{00000000-0005-0000-0000-000002E10000}"/>
    <cellStyle name="Percent 34 5 2 2 6" xfId="43631" xr:uid="{00000000-0005-0000-0000-000003E10000}"/>
    <cellStyle name="Percent 34 5 2 3" xfId="7699" xr:uid="{00000000-0005-0000-0000-000004E10000}"/>
    <cellStyle name="Percent 34 5 2 3 2" xfId="13892" xr:uid="{00000000-0005-0000-0000-000005E10000}"/>
    <cellStyle name="Percent 34 5 2 3 2 2" xfId="32852" xr:uid="{00000000-0005-0000-0000-000006E10000}"/>
    <cellStyle name="Percent 34 5 2 3 2 3" xfId="51316" xr:uid="{00000000-0005-0000-0000-000007E10000}"/>
    <cellStyle name="Percent 34 5 2 3 3" xfId="20044" xr:uid="{00000000-0005-0000-0000-000008E10000}"/>
    <cellStyle name="Percent 34 5 2 3 3 2" xfId="39004" xr:uid="{00000000-0005-0000-0000-000009E10000}"/>
    <cellStyle name="Percent 34 5 2 3 3 3" xfId="57468" xr:uid="{00000000-0005-0000-0000-00000AE10000}"/>
    <cellStyle name="Percent 34 5 2 3 4" xfId="26699" xr:uid="{00000000-0005-0000-0000-00000BE10000}"/>
    <cellStyle name="Percent 34 5 2 3 5" xfId="45163" xr:uid="{00000000-0005-0000-0000-00000CE10000}"/>
    <cellStyle name="Percent 34 5 2 4" xfId="10826" xr:uid="{00000000-0005-0000-0000-00000DE10000}"/>
    <cellStyle name="Percent 34 5 2 4 2" xfId="29786" xr:uid="{00000000-0005-0000-0000-00000EE10000}"/>
    <cellStyle name="Percent 34 5 2 4 3" xfId="48250" xr:uid="{00000000-0005-0000-0000-00000FE10000}"/>
    <cellStyle name="Percent 34 5 2 5" xfId="16978" xr:uid="{00000000-0005-0000-0000-000010E10000}"/>
    <cellStyle name="Percent 34 5 2 5 2" xfId="35938" xr:uid="{00000000-0005-0000-0000-000011E10000}"/>
    <cellStyle name="Percent 34 5 2 5 3" xfId="54402" xr:uid="{00000000-0005-0000-0000-000012E10000}"/>
    <cellStyle name="Percent 34 5 2 6" xfId="23633" xr:uid="{00000000-0005-0000-0000-000013E10000}"/>
    <cellStyle name="Percent 34 5 2 7" xfId="42097" xr:uid="{00000000-0005-0000-0000-000014E10000}"/>
    <cellStyle name="Percent 34 5 3" xfId="5379" xr:uid="{00000000-0005-0000-0000-000015E10000}"/>
    <cellStyle name="Percent 34 5 3 2" xfId="8465" xr:uid="{00000000-0005-0000-0000-000016E10000}"/>
    <cellStyle name="Percent 34 5 3 2 2" xfId="14657" xr:uid="{00000000-0005-0000-0000-000017E10000}"/>
    <cellStyle name="Percent 34 5 3 2 2 2" xfId="33617" xr:uid="{00000000-0005-0000-0000-000018E10000}"/>
    <cellStyle name="Percent 34 5 3 2 2 3" xfId="52081" xr:uid="{00000000-0005-0000-0000-000019E10000}"/>
    <cellStyle name="Percent 34 5 3 2 3" xfId="20809" xr:uid="{00000000-0005-0000-0000-00001AE10000}"/>
    <cellStyle name="Percent 34 5 3 2 3 2" xfId="39769" xr:uid="{00000000-0005-0000-0000-00001BE10000}"/>
    <cellStyle name="Percent 34 5 3 2 3 3" xfId="58233" xr:uid="{00000000-0005-0000-0000-00001CE10000}"/>
    <cellStyle name="Percent 34 5 3 2 4" xfId="27464" xr:uid="{00000000-0005-0000-0000-00001DE10000}"/>
    <cellStyle name="Percent 34 5 3 2 5" xfId="45928" xr:uid="{00000000-0005-0000-0000-00001EE10000}"/>
    <cellStyle name="Percent 34 5 3 3" xfId="11591" xr:uid="{00000000-0005-0000-0000-00001FE10000}"/>
    <cellStyle name="Percent 34 5 3 3 2" xfId="30551" xr:uid="{00000000-0005-0000-0000-000020E10000}"/>
    <cellStyle name="Percent 34 5 3 3 3" xfId="49015" xr:uid="{00000000-0005-0000-0000-000021E10000}"/>
    <cellStyle name="Percent 34 5 3 4" xfId="17743" xr:uid="{00000000-0005-0000-0000-000022E10000}"/>
    <cellStyle name="Percent 34 5 3 4 2" xfId="36703" xr:uid="{00000000-0005-0000-0000-000023E10000}"/>
    <cellStyle name="Percent 34 5 3 4 3" xfId="55167" xr:uid="{00000000-0005-0000-0000-000024E10000}"/>
    <cellStyle name="Percent 34 5 3 5" xfId="24398" xr:uid="{00000000-0005-0000-0000-000025E10000}"/>
    <cellStyle name="Percent 34 5 3 6" xfId="42862" xr:uid="{00000000-0005-0000-0000-000026E10000}"/>
    <cellStyle name="Percent 34 5 4" xfId="6930" xr:uid="{00000000-0005-0000-0000-000027E10000}"/>
    <cellStyle name="Percent 34 5 4 2" xfId="13123" xr:uid="{00000000-0005-0000-0000-000028E10000}"/>
    <cellStyle name="Percent 34 5 4 2 2" xfId="32083" xr:uid="{00000000-0005-0000-0000-000029E10000}"/>
    <cellStyle name="Percent 34 5 4 2 3" xfId="50547" xr:uid="{00000000-0005-0000-0000-00002AE10000}"/>
    <cellStyle name="Percent 34 5 4 3" xfId="19275" xr:uid="{00000000-0005-0000-0000-00002BE10000}"/>
    <cellStyle name="Percent 34 5 4 3 2" xfId="38235" xr:uid="{00000000-0005-0000-0000-00002CE10000}"/>
    <cellStyle name="Percent 34 5 4 3 3" xfId="56699" xr:uid="{00000000-0005-0000-0000-00002DE10000}"/>
    <cellStyle name="Percent 34 5 4 4" xfId="25930" xr:uid="{00000000-0005-0000-0000-00002EE10000}"/>
    <cellStyle name="Percent 34 5 4 5" xfId="44394" xr:uid="{00000000-0005-0000-0000-00002FE10000}"/>
    <cellStyle name="Percent 34 5 5" xfId="10057" xr:uid="{00000000-0005-0000-0000-000030E10000}"/>
    <cellStyle name="Percent 34 5 5 2" xfId="29017" xr:uid="{00000000-0005-0000-0000-000031E10000}"/>
    <cellStyle name="Percent 34 5 5 3" xfId="47481" xr:uid="{00000000-0005-0000-0000-000032E10000}"/>
    <cellStyle name="Percent 34 5 6" xfId="16209" xr:uid="{00000000-0005-0000-0000-000033E10000}"/>
    <cellStyle name="Percent 34 5 6 2" xfId="35169" xr:uid="{00000000-0005-0000-0000-000034E10000}"/>
    <cellStyle name="Percent 34 5 6 3" xfId="53633" xr:uid="{00000000-0005-0000-0000-000035E10000}"/>
    <cellStyle name="Percent 34 5 7" xfId="22864" xr:uid="{00000000-0005-0000-0000-000036E10000}"/>
    <cellStyle name="Percent 34 5 8" xfId="41328" xr:uid="{00000000-0005-0000-0000-000037E10000}"/>
    <cellStyle name="Percent 35" xfId="3540" xr:uid="{00000000-0005-0000-0000-000038E10000}"/>
    <cellStyle name="Percent 35 2" xfId="3541" xr:uid="{00000000-0005-0000-0000-000039E10000}"/>
    <cellStyle name="Percent 35 2 2" xfId="3542" xr:uid="{00000000-0005-0000-0000-00003AE10000}"/>
    <cellStyle name="Percent 35 2 2 2" xfId="4527" xr:uid="{00000000-0005-0000-0000-00003BE10000}"/>
    <cellStyle name="Percent 35 2 2 2 2" xfId="6150" xr:uid="{00000000-0005-0000-0000-00003CE10000}"/>
    <cellStyle name="Percent 35 2 2 2 2 2" xfId="9236" xr:uid="{00000000-0005-0000-0000-00003DE10000}"/>
    <cellStyle name="Percent 35 2 2 2 2 2 2" xfId="15428" xr:uid="{00000000-0005-0000-0000-00003EE10000}"/>
    <cellStyle name="Percent 35 2 2 2 2 2 2 2" xfId="34388" xr:uid="{00000000-0005-0000-0000-00003FE10000}"/>
    <cellStyle name="Percent 35 2 2 2 2 2 2 3" xfId="52852" xr:uid="{00000000-0005-0000-0000-000040E10000}"/>
    <cellStyle name="Percent 35 2 2 2 2 2 3" xfId="21580" xr:uid="{00000000-0005-0000-0000-000041E10000}"/>
    <cellStyle name="Percent 35 2 2 2 2 2 3 2" xfId="40540" xr:uid="{00000000-0005-0000-0000-000042E10000}"/>
    <cellStyle name="Percent 35 2 2 2 2 2 3 3" xfId="59004" xr:uid="{00000000-0005-0000-0000-000043E10000}"/>
    <cellStyle name="Percent 35 2 2 2 2 2 4" xfId="28235" xr:uid="{00000000-0005-0000-0000-000044E10000}"/>
    <cellStyle name="Percent 35 2 2 2 2 2 5" xfId="46699" xr:uid="{00000000-0005-0000-0000-000045E10000}"/>
    <cellStyle name="Percent 35 2 2 2 2 3" xfId="12362" xr:uid="{00000000-0005-0000-0000-000046E10000}"/>
    <cellStyle name="Percent 35 2 2 2 2 3 2" xfId="31322" xr:uid="{00000000-0005-0000-0000-000047E10000}"/>
    <cellStyle name="Percent 35 2 2 2 2 3 3" xfId="49786" xr:uid="{00000000-0005-0000-0000-000048E10000}"/>
    <cellStyle name="Percent 35 2 2 2 2 4" xfId="18514" xr:uid="{00000000-0005-0000-0000-000049E10000}"/>
    <cellStyle name="Percent 35 2 2 2 2 4 2" xfId="37474" xr:uid="{00000000-0005-0000-0000-00004AE10000}"/>
    <cellStyle name="Percent 35 2 2 2 2 4 3" xfId="55938" xr:uid="{00000000-0005-0000-0000-00004BE10000}"/>
    <cellStyle name="Percent 35 2 2 2 2 5" xfId="25169" xr:uid="{00000000-0005-0000-0000-00004CE10000}"/>
    <cellStyle name="Percent 35 2 2 2 2 6" xfId="43633" xr:uid="{00000000-0005-0000-0000-00004DE10000}"/>
    <cellStyle name="Percent 35 2 2 2 3" xfId="7701" xr:uid="{00000000-0005-0000-0000-00004EE10000}"/>
    <cellStyle name="Percent 35 2 2 2 3 2" xfId="13894" xr:uid="{00000000-0005-0000-0000-00004FE10000}"/>
    <cellStyle name="Percent 35 2 2 2 3 2 2" xfId="32854" xr:uid="{00000000-0005-0000-0000-000050E10000}"/>
    <cellStyle name="Percent 35 2 2 2 3 2 3" xfId="51318" xr:uid="{00000000-0005-0000-0000-000051E10000}"/>
    <cellStyle name="Percent 35 2 2 2 3 3" xfId="20046" xr:uid="{00000000-0005-0000-0000-000052E10000}"/>
    <cellStyle name="Percent 35 2 2 2 3 3 2" xfId="39006" xr:uid="{00000000-0005-0000-0000-000053E10000}"/>
    <cellStyle name="Percent 35 2 2 2 3 3 3" xfId="57470" xr:uid="{00000000-0005-0000-0000-000054E10000}"/>
    <cellStyle name="Percent 35 2 2 2 3 4" xfId="26701" xr:uid="{00000000-0005-0000-0000-000055E10000}"/>
    <cellStyle name="Percent 35 2 2 2 3 5" xfId="45165" xr:uid="{00000000-0005-0000-0000-000056E10000}"/>
    <cellStyle name="Percent 35 2 2 2 4" xfId="10828" xr:uid="{00000000-0005-0000-0000-000057E10000}"/>
    <cellStyle name="Percent 35 2 2 2 4 2" xfId="29788" xr:uid="{00000000-0005-0000-0000-000058E10000}"/>
    <cellStyle name="Percent 35 2 2 2 4 3" xfId="48252" xr:uid="{00000000-0005-0000-0000-000059E10000}"/>
    <cellStyle name="Percent 35 2 2 2 5" xfId="16980" xr:uid="{00000000-0005-0000-0000-00005AE10000}"/>
    <cellStyle name="Percent 35 2 2 2 5 2" xfId="35940" xr:uid="{00000000-0005-0000-0000-00005BE10000}"/>
    <cellStyle name="Percent 35 2 2 2 5 3" xfId="54404" xr:uid="{00000000-0005-0000-0000-00005CE10000}"/>
    <cellStyle name="Percent 35 2 2 2 6" xfId="23635" xr:uid="{00000000-0005-0000-0000-00005DE10000}"/>
    <cellStyle name="Percent 35 2 2 2 7" xfId="42099" xr:uid="{00000000-0005-0000-0000-00005EE10000}"/>
    <cellStyle name="Percent 35 2 2 3" xfId="5381" xr:uid="{00000000-0005-0000-0000-00005FE10000}"/>
    <cellStyle name="Percent 35 2 2 3 2" xfId="8467" xr:uid="{00000000-0005-0000-0000-000060E10000}"/>
    <cellStyle name="Percent 35 2 2 3 2 2" xfId="14659" xr:uid="{00000000-0005-0000-0000-000061E10000}"/>
    <cellStyle name="Percent 35 2 2 3 2 2 2" xfId="33619" xr:uid="{00000000-0005-0000-0000-000062E10000}"/>
    <cellStyle name="Percent 35 2 2 3 2 2 3" xfId="52083" xr:uid="{00000000-0005-0000-0000-000063E10000}"/>
    <cellStyle name="Percent 35 2 2 3 2 3" xfId="20811" xr:uid="{00000000-0005-0000-0000-000064E10000}"/>
    <cellStyle name="Percent 35 2 2 3 2 3 2" xfId="39771" xr:uid="{00000000-0005-0000-0000-000065E10000}"/>
    <cellStyle name="Percent 35 2 2 3 2 3 3" xfId="58235" xr:uid="{00000000-0005-0000-0000-000066E10000}"/>
    <cellStyle name="Percent 35 2 2 3 2 4" xfId="27466" xr:uid="{00000000-0005-0000-0000-000067E10000}"/>
    <cellStyle name="Percent 35 2 2 3 2 5" xfId="45930" xr:uid="{00000000-0005-0000-0000-000068E10000}"/>
    <cellStyle name="Percent 35 2 2 3 3" xfId="11593" xr:uid="{00000000-0005-0000-0000-000069E10000}"/>
    <cellStyle name="Percent 35 2 2 3 3 2" xfId="30553" xr:uid="{00000000-0005-0000-0000-00006AE10000}"/>
    <cellStyle name="Percent 35 2 2 3 3 3" xfId="49017" xr:uid="{00000000-0005-0000-0000-00006BE10000}"/>
    <cellStyle name="Percent 35 2 2 3 4" xfId="17745" xr:uid="{00000000-0005-0000-0000-00006CE10000}"/>
    <cellStyle name="Percent 35 2 2 3 4 2" xfId="36705" xr:uid="{00000000-0005-0000-0000-00006DE10000}"/>
    <cellStyle name="Percent 35 2 2 3 4 3" xfId="55169" xr:uid="{00000000-0005-0000-0000-00006EE10000}"/>
    <cellStyle name="Percent 35 2 2 3 5" xfId="24400" xr:uid="{00000000-0005-0000-0000-00006FE10000}"/>
    <cellStyle name="Percent 35 2 2 3 6" xfId="42864" xr:uid="{00000000-0005-0000-0000-000070E10000}"/>
    <cellStyle name="Percent 35 2 2 4" xfId="6932" xr:uid="{00000000-0005-0000-0000-000071E10000}"/>
    <cellStyle name="Percent 35 2 2 4 2" xfId="13125" xr:uid="{00000000-0005-0000-0000-000072E10000}"/>
    <cellStyle name="Percent 35 2 2 4 2 2" xfId="32085" xr:uid="{00000000-0005-0000-0000-000073E10000}"/>
    <cellStyle name="Percent 35 2 2 4 2 3" xfId="50549" xr:uid="{00000000-0005-0000-0000-000074E10000}"/>
    <cellStyle name="Percent 35 2 2 4 3" xfId="19277" xr:uid="{00000000-0005-0000-0000-000075E10000}"/>
    <cellStyle name="Percent 35 2 2 4 3 2" xfId="38237" xr:uid="{00000000-0005-0000-0000-000076E10000}"/>
    <cellStyle name="Percent 35 2 2 4 3 3" xfId="56701" xr:uid="{00000000-0005-0000-0000-000077E10000}"/>
    <cellStyle name="Percent 35 2 2 4 4" xfId="25932" xr:uid="{00000000-0005-0000-0000-000078E10000}"/>
    <cellStyle name="Percent 35 2 2 4 5" xfId="44396" xr:uid="{00000000-0005-0000-0000-000079E10000}"/>
    <cellStyle name="Percent 35 2 2 5" xfId="10059" xr:uid="{00000000-0005-0000-0000-00007AE10000}"/>
    <cellStyle name="Percent 35 2 2 5 2" xfId="29019" xr:uid="{00000000-0005-0000-0000-00007BE10000}"/>
    <cellStyle name="Percent 35 2 2 5 3" xfId="47483" xr:uid="{00000000-0005-0000-0000-00007CE10000}"/>
    <cellStyle name="Percent 35 2 2 6" xfId="16211" xr:uid="{00000000-0005-0000-0000-00007DE10000}"/>
    <cellStyle name="Percent 35 2 2 6 2" xfId="35171" xr:uid="{00000000-0005-0000-0000-00007EE10000}"/>
    <cellStyle name="Percent 35 2 2 6 3" xfId="53635" xr:uid="{00000000-0005-0000-0000-00007FE10000}"/>
    <cellStyle name="Percent 35 2 2 7" xfId="22866" xr:uid="{00000000-0005-0000-0000-000080E10000}"/>
    <cellStyle name="Percent 35 2 2 8" xfId="41330" xr:uid="{00000000-0005-0000-0000-000081E10000}"/>
    <cellStyle name="Percent 35 2 3" xfId="4526" xr:uid="{00000000-0005-0000-0000-000082E10000}"/>
    <cellStyle name="Percent 35 2 3 2" xfId="6149" xr:uid="{00000000-0005-0000-0000-000083E10000}"/>
    <cellStyle name="Percent 35 2 3 2 2" xfId="9235" xr:uid="{00000000-0005-0000-0000-000084E10000}"/>
    <cellStyle name="Percent 35 2 3 2 2 2" xfId="15427" xr:uid="{00000000-0005-0000-0000-000085E10000}"/>
    <cellStyle name="Percent 35 2 3 2 2 2 2" xfId="34387" xr:uid="{00000000-0005-0000-0000-000086E10000}"/>
    <cellStyle name="Percent 35 2 3 2 2 2 3" xfId="52851" xr:uid="{00000000-0005-0000-0000-000087E10000}"/>
    <cellStyle name="Percent 35 2 3 2 2 3" xfId="21579" xr:uid="{00000000-0005-0000-0000-000088E10000}"/>
    <cellStyle name="Percent 35 2 3 2 2 3 2" xfId="40539" xr:uid="{00000000-0005-0000-0000-000089E10000}"/>
    <cellStyle name="Percent 35 2 3 2 2 3 3" xfId="59003" xr:uid="{00000000-0005-0000-0000-00008AE10000}"/>
    <cellStyle name="Percent 35 2 3 2 2 4" xfId="28234" xr:uid="{00000000-0005-0000-0000-00008BE10000}"/>
    <cellStyle name="Percent 35 2 3 2 2 5" xfId="46698" xr:uid="{00000000-0005-0000-0000-00008CE10000}"/>
    <cellStyle name="Percent 35 2 3 2 3" xfId="12361" xr:uid="{00000000-0005-0000-0000-00008DE10000}"/>
    <cellStyle name="Percent 35 2 3 2 3 2" xfId="31321" xr:uid="{00000000-0005-0000-0000-00008EE10000}"/>
    <cellStyle name="Percent 35 2 3 2 3 3" xfId="49785" xr:uid="{00000000-0005-0000-0000-00008FE10000}"/>
    <cellStyle name="Percent 35 2 3 2 4" xfId="18513" xr:uid="{00000000-0005-0000-0000-000090E10000}"/>
    <cellStyle name="Percent 35 2 3 2 4 2" xfId="37473" xr:uid="{00000000-0005-0000-0000-000091E10000}"/>
    <cellStyle name="Percent 35 2 3 2 4 3" xfId="55937" xr:uid="{00000000-0005-0000-0000-000092E10000}"/>
    <cellStyle name="Percent 35 2 3 2 5" xfId="25168" xr:uid="{00000000-0005-0000-0000-000093E10000}"/>
    <cellStyle name="Percent 35 2 3 2 6" xfId="43632" xr:uid="{00000000-0005-0000-0000-000094E10000}"/>
    <cellStyle name="Percent 35 2 3 3" xfId="7700" xr:uid="{00000000-0005-0000-0000-000095E10000}"/>
    <cellStyle name="Percent 35 2 3 3 2" xfId="13893" xr:uid="{00000000-0005-0000-0000-000096E10000}"/>
    <cellStyle name="Percent 35 2 3 3 2 2" xfId="32853" xr:uid="{00000000-0005-0000-0000-000097E10000}"/>
    <cellStyle name="Percent 35 2 3 3 2 3" xfId="51317" xr:uid="{00000000-0005-0000-0000-000098E10000}"/>
    <cellStyle name="Percent 35 2 3 3 3" xfId="20045" xr:uid="{00000000-0005-0000-0000-000099E10000}"/>
    <cellStyle name="Percent 35 2 3 3 3 2" xfId="39005" xr:uid="{00000000-0005-0000-0000-00009AE10000}"/>
    <cellStyle name="Percent 35 2 3 3 3 3" xfId="57469" xr:uid="{00000000-0005-0000-0000-00009BE10000}"/>
    <cellStyle name="Percent 35 2 3 3 4" xfId="26700" xr:uid="{00000000-0005-0000-0000-00009CE10000}"/>
    <cellStyle name="Percent 35 2 3 3 5" xfId="45164" xr:uid="{00000000-0005-0000-0000-00009DE10000}"/>
    <cellStyle name="Percent 35 2 3 4" xfId="10827" xr:uid="{00000000-0005-0000-0000-00009EE10000}"/>
    <cellStyle name="Percent 35 2 3 4 2" xfId="29787" xr:uid="{00000000-0005-0000-0000-00009FE10000}"/>
    <cellStyle name="Percent 35 2 3 4 3" xfId="48251" xr:uid="{00000000-0005-0000-0000-0000A0E10000}"/>
    <cellStyle name="Percent 35 2 3 5" xfId="16979" xr:uid="{00000000-0005-0000-0000-0000A1E10000}"/>
    <cellStyle name="Percent 35 2 3 5 2" xfId="35939" xr:uid="{00000000-0005-0000-0000-0000A2E10000}"/>
    <cellStyle name="Percent 35 2 3 5 3" xfId="54403" xr:uid="{00000000-0005-0000-0000-0000A3E10000}"/>
    <cellStyle name="Percent 35 2 3 6" xfId="23634" xr:uid="{00000000-0005-0000-0000-0000A4E10000}"/>
    <cellStyle name="Percent 35 2 3 7" xfId="42098" xr:uid="{00000000-0005-0000-0000-0000A5E10000}"/>
    <cellStyle name="Percent 35 2 4" xfId="5380" xr:uid="{00000000-0005-0000-0000-0000A6E10000}"/>
    <cellStyle name="Percent 35 2 4 2" xfId="8466" xr:uid="{00000000-0005-0000-0000-0000A7E10000}"/>
    <cellStyle name="Percent 35 2 4 2 2" xfId="14658" xr:uid="{00000000-0005-0000-0000-0000A8E10000}"/>
    <cellStyle name="Percent 35 2 4 2 2 2" xfId="33618" xr:uid="{00000000-0005-0000-0000-0000A9E10000}"/>
    <cellStyle name="Percent 35 2 4 2 2 3" xfId="52082" xr:uid="{00000000-0005-0000-0000-0000AAE10000}"/>
    <cellStyle name="Percent 35 2 4 2 3" xfId="20810" xr:uid="{00000000-0005-0000-0000-0000ABE10000}"/>
    <cellStyle name="Percent 35 2 4 2 3 2" xfId="39770" xr:uid="{00000000-0005-0000-0000-0000ACE10000}"/>
    <cellStyle name="Percent 35 2 4 2 3 3" xfId="58234" xr:uid="{00000000-0005-0000-0000-0000ADE10000}"/>
    <cellStyle name="Percent 35 2 4 2 4" xfId="27465" xr:uid="{00000000-0005-0000-0000-0000AEE10000}"/>
    <cellStyle name="Percent 35 2 4 2 5" xfId="45929" xr:uid="{00000000-0005-0000-0000-0000AFE10000}"/>
    <cellStyle name="Percent 35 2 4 3" xfId="11592" xr:uid="{00000000-0005-0000-0000-0000B0E10000}"/>
    <cellStyle name="Percent 35 2 4 3 2" xfId="30552" xr:uid="{00000000-0005-0000-0000-0000B1E10000}"/>
    <cellStyle name="Percent 35 2 4 3 3" xfId="49016" xr:uid="{00000000-0005-0000-0000-0000B2E10000}"/>
    <cellStyle name="Percent 35 2 4 4" xfId="17744" xr:uid="{00000000-0005-0000-0000-0000B3E10000}"/>
    <cellStyle name="Percent 35 2 4 4 2" xfId="36704" xr:uid="{00000000-0005-0000-0000-0000B4E10000}"/>
    <cellStyle name="Percent 35 2 4 4 3" xfId="55168" xr:uid="{00000000-0005-0000-0000-0000B5E10000}"/>
    <cellStyle name="Percent 35 2 4 5" xfId="24399" xr:uid="{00000000-0005-0000-0000-0000B6E10000}"/>
    <cellStyle name="Percent 35 2 4 6" xfId="42863" xr:uid="{00000000-0005-0000-0000-0000B7E10000}"/>
    <cellStyle name="Percent 35 2 5" xfId="6931" xr:uid="{00000000-0005-0000-0000-0000B8E10000}"/>
    <cellStyle name="Percent 35 2 5 2" xfId="13124" xr:uid="{00000000-0005-0000-0000-0000B9E10000}"/>
    <cellStyle name="Percent 35 2 5 2 2" xfId="32084" xr:uid="{00000000-0005-0000-0000-0000BAE10000}"/>
    <cellStyle name="Percent 35 2 5 2 3" xfId="50548" xr:uid="{00000000-0005-0000-0000-0000BBE10000}"/>
    <cellStyle name="Percent 35 2 5 3" xfId="19276" xr:uid="{00000000-0005-0000-0000-0000BCE10000}"/>
    <cellStyle name="Percent 35 2 5 3 2" xfId="38236" xr:uid="{00000000-0005-0000-0000-0000BDE10000}"/>
    <cellStyle name="Percent 35 2 5 3 3" xfId="56700" xr:uid="{00000000-0005-0000-0000-0000BEE10000}"/>
    <cellStyle name="Percent 35 2 5 4" xfId="25931" xr:uid="{00000000-0005-0000-0000-0000BFE10000}"/>
    <cellStyle name="Percent 35 2 5 5" xfId="44395" xr:uid="{00000000-0005-0000-0000-0000C0E10000}"/>
    <cellStyle name="Percent 35 2 6" xfId="10058" xr:uid="{00000000-0005-0000-0000-0000C1E10000}"/>
    <cellStyle name="Percent 35 2 6 2" xfId="29018" xr:uid="{00000000-0005-0000-0000-0000C2E10000}"/>
    <cellStyle name="Percent 35 2 6 3" xfId="47482" xr:uid="{00000000-0005-0000-0000-0000C3E10000}"/>
    <cellStyle name="Percent 35 2 7" xfId="16210" xr:uid="{00000000-0005-0000-0000-0000C4E10000}"/>
    <cellStyle name="Percent 35 2 7 2" xfId="35170" xr:uid="{00000000-0005-0000-0000-0000C5E10000}"/>
    <cellStyle name="Percent 35 2 7 3" xfId="53634" xr:uid="{00000000-0005-0000-0000-0000C6E10000}"/>
    <cellStyle name="Percent 35 2 8" xfId="22865" xr:uid="{00000000-0005-0000-0000-0000C7E10000}"/>
    <cellStyle name="Percent 35 2 9" xfId="41329" xr:uid="{00000000-0005-0000-0000-0000C8E10000}"/>
    <cellStyle name="Percent 35 3" xfId="3543" xr:uid="{00000000-0005-0000-0000-0000C9E10000}"/>
    <cellStyle name="Percent 35 3 2" xfId="3544" xr:uid="{00000000-0005-0000-0000-0000CAE10000}"/>
    <cellStyle name="Percent 35 3 2 2" xfId="4529" xr:uid="{00000000-0005-0000-0000-0000CBE10000}"/>
    <cellStyle name="Percent 35 3 2 2 2" xfId="6152" xr:uid="{00000000-0005-0000-0000-0000CCE10000}"/>
    <cellStyle name="Percent 35 3 2 2 2 2" xfId="9238" xr:uid="{00000000-0005-0000-0000-0000CDE10000}"/>
    <cellStyle name="Percent 35 3 2 2 2 2 2" xfId="15430" xr:uid="{00000000-0005-0000-0000-0000CEE10000}"/>
    <cellStyle name="Percent 35 3 2 2 2 2 2 2" xfId="34390" xr:uid="{00000000-0005-0000-0000-0000CFE10000}"/>
    <cellStyle name="Percent 35 3 2 2 2 2 2 3" xfId="52854" xr:uid="{00000000-0005-0000-0000-0000D0E10000}"/>
    <cellStyle name="Percent 35 3 2 2 2 2 3" xfId="21582" xr:uid="{00000000-0005-0000-0000-0000D1E10000}"/>
    <cellStyle name="Percent 35 3 2 2 2 2 3 2" xfId="40542" xr:uid="{00000000-0005-0000-0000-0000D2E10000}"/>
    <cellStyle name="Percent 35 3 2 2 2 2 3 3" xfId="59006" xr:uid="{00000000-0005-0000-0000-0000D3E10000}"/>
    <cellStyle name="Percent 35 3 2 2 2 2 4" xfId="28237" xr:uid="{00000000-0005-0000-0000-0000D4E10000}"/>
    <cellStyle name="Percent 35 3 2 2 2 2 5" xfId="46701" xr:uid="{00000000-0005-0000-0000-0000D5E10000}"/>
    <cellStyle name="Percent 35 3 2 2 2 3" xfId="12364" xr:uid="{00000000-0005-0000-0000-0000D6E10000}"/>
    <cellStyle name="Percent 35 3 2 2 2 3 2" xfId="31324" xr:uid="{00000000-0005-0000-0000-0000D7E10000}"/>
    <cellStyle name="Percent 35 3 2 2 2 3 3" xfId="49788" xr:uid="{00000000-0005-0000-0000-0000D8E10000}"/>
    <cellStyle name="Percent 35 3 2 2 2 4" xfId="18516" xr:uid="{00000000-0005-0000-0000-0000D9E10000}"/>
    <cellStyle name="Percent 35 3 2 2 2 4 2" xfId="37476" xr:uid="{00000000-0005-0000-0000-0000DAE10000}"/>
    <cellStyle name="Percent 35 3 2 2 2 4 3" xfId="55940" xr:uid="{00000000-0005-0000-0000-0000DBE10000}"/>
    <cellStyle name="Percent 35 3 2 2 2 5" xfId="25171" xr:uid="{00000000-0005-0000-0000-0000DCE10000}"/>
    <cellStyle name="Percent 35 3 2 2 2 6" xfId="43635" xr:uid="{00000000-0005-0000-0000-0000DDE10000}"/>
    <cellStyle name="Percent 35 3 2 2 3" xfId="7703" xr:uid="{00000000-0005-0000-0000-0000DEE10000}"/>
    <cellStyle name="Percent 35 3 2 2 3 2" xfId="13896" xr:uid="{00000000-0005-0000-0000-0000DFE10000}"/>
    <cellStyle name="Percent 35 3 2 2 3 2 2" xfId="32856" xr:uid="{00000000-0005-0000-0000-0000E0E10000}"/>
    <cellStyle name="Percent 35 3 2 2 3 2 3" xfId="51320" xr:uid="{00000000-0005-0000-0000-0000E1E10000}"/>
    <cellStyle name="Percent 35 3 2 2 3 3" xfId="20048" xr:uid="{00000000-0005-0000-0000-0000E2E10000}"/>
    <cellStyle name="Percent 35 3 2 2 3 3 2" xfId="39008" xr:uid="{00000000-0005-0000-0000-0000E3E10000}"/>
    <cellStyle name="Percent 35 3 2 2 3 3 3" xfId="57472" xr:uid="{00000000-0005-0000-0000-0000E4E10000}"/>
    <cellStyle name="Percent 35 3 2 2 3 4" xfId="26703" xr:uid="{00000000-0005-0000-0000-0000E5E10000}"/>
    <cellStyle name="Percent 35 3 2 2 3 5" xfId="45167" xr:uid="{00000000-0005-0000-0000-0000E6E10000}"/>
    <cellStyle name="Percent 35 3 2 2 4" xfId="10830" xr:uid="{00000000-0005-0000-0000-0000E7E10000}"/>
    <cellStyle name="Percent 35 3 2 2 4 2" xfId="29790" xr:uid="{00000000-0005-0000-0000-0000E8E10000}"/>
    <cellStyle name="Percent 35 3 2 2 4 3" xfId="48254" xr:uid="{00000000-0005-0000-0000-0000E9E10000}"/>
    <cellStyle name="Percent 35 3 2 2 5" xfId="16982" xr:uid="{00000000-0005-0000-0000-0000EAE10000}"/>
    <cellStyle name="Percent 35 3 2 2 5 2" xfId="35942" xr:uid="{00000000-0005-0000-0000-0000EBE10000}"/>
    <cellStyle name="Percent 35 3 2 2 5 3" xfId="54406" xr:uid="{00000000-0005-0000-0000-0000ECE10000}"/>
    <cellStyle name="Percent 35 3 2 2 6" xfId="23637" xr:uid="{00000000-0005-0000-0000-0000EDE10000}"/>
    <cellStyle name="Percent 35 3 2 2 7" xfId="42101" xr:uid="{00000000-0005-0000-0000-0000EEE10000}"/>
    <cellStyle name="Percent 35 3 2 3" xfId="5383" xr:uid="{00000000-0005-0000-0000-0000EFE10000}"/>
    <cellStyle name="Percent 35 3 2 3 2" xfId="8469" xr:uid="{00000000-0005-0000-0000-0000F0E10000}"/>
    <cellStyle name="Percent 35 3 2 3 2 2" xfId="14661" xr:uid="{00000000-0005-0000-0000-0000F1E10000}"/>
    <cellStyle name="Percent 35 3 2 3 2 2 2" xfId="33621" xr:uid="{00000000-0005-0000-0000-0000F2E10000}"/>
    <cellStyle name="Percent 35 3 2 3 2 2 3" xfId="52085" xr:uid="{00000000-0005-0000-0000-0000F3E10000}"/>
    <cellStyle name="Percent 35 3 2 3 2 3" xfId="20813" xr:uid="{00000000-0005-0000-0000-0000F4E10000}"/>
    <cellStyle name="Percent 35 3 2 3 2 3 2" xfId="39773" xr:uid="{00000000-0005-0000-0000-0000F5E10000}"/>
    <cellStyle name="Percent 35 3 2 3 2 3 3" xfId="58237" xr:uid="{00000000-0005-0000-0000-0000F6E10000}"/>
    <cellStyle name="Percent 35 3 2 3 2 4" xfId="27468" xr:uid="{00000000-0005-0000-0000-0000F7E10000}"/>
    <cellStyle name="Percent 35 3 2 3 2 5" xfId="45932" xr:uid="{00000000-0005-0000-0000-0000F8E10000}"/>
    <cellStyle name="Percent 35 3 2 3 3" xfId="11595" xr:uid="{00000000-0005-0000-0000-0000F9E10000}"/>
    <cellStyle name="Percent 35 3 2 3 3 2" xfId="30555" xr:uid="{00000000-0005-0000-0000-0000FAE10000}"/>
    <cellStyle name="Percent 35 3 2 3 3 3" xfId="49019" xr:uid="{00000000-0005-0000-0000-0000FBE10000}"/>
    <cellStyle name="Percent 35 3 2 3 4" xfId="17747" xr:uid="{00000000-0005-0000-0000-0000FCE10000}"/>
    <cellStyle name="Percent 35 3 2 3 4 2" xfId="36707" xr:uid="{00000000-0005-0000-0000-0000FDE10000}"/>
    <cellStyle name="Percent 35 3 2 3 4 3" xfId="55171" xr:uid="{00000000-0005-0000-0000-0000FEE10000}"/>
    <cellStyle name="Percent 35 3 2 3 5" xfId="24402" xr:uid="{00000000-0005-0000-0000-0000FFE10000}"/>
    <cellStyle name="Percent 35 3 2 3 6" xfId="42866" xr:uid="{00000000-0005-0000-0000-000000E20000}"/>
    <cellStyle name="Percent 35 3 2 4" xfId="6934" xr:uid="{00000000-0005-0000-0000-000001E20000}"/>
    <cellStyle name="Percent 35 3 2 4 2" xfId="13127" xr:uid="{00000000-0005-0000-0000-000002E20000}"/>
    <cellStyle name="Percent 35 3 2 4 2 2" xfId="32087" xr:uid="{00000000-0005-0000-0000-000003E20000}"/>
    <cellStyle name="Percent 35 3 2 4 2 3" xfId="50551" xr:uid="{00000000-0005-0000-0000-000004E20000}"/>
    <cellStyle name="Percent 35 3 2 4 3" xfId="19279" xr:uid="{00000000-0005-0000-0000-000005E20000}"/>
    <cellStyle name="Percent 35 3 2 4 3 2" xfId="38239" xr:uid="{00000000-0005-0000-0000-000006E20000}"/>
    <cellStyle name="Percent 35 3 2 4 3 3" xfId="56703" xr:uid="{00000000-0005-0000-0000-000007E20000}"/>
    <cellStyle name="Percent 35 3 2 4 4" xfId="25934" xr:uid="{00000000-0005-0000-0000-000008E20000}"/>
    <cellStyle name="Percent 35 3 2 4 5" xfId="44398" xr:uid="{00000000-0005-0000-0000-000009E20000}"/>
    <cellStyle name="Percent 35 3 2 5" xfId="10061" xr:uid="{00000000-0005-0000-0000-00000AE20000}"/>
    <cellStyle name="Percent 35 3 2 5 2" xfId="29021" xr:uid="{00000000-0005-0000-0000-00000BE20000}"/>
    <cellStyle name="Percent 35 3 2 5 3" xfId="47485" xr:uid="{00000000-0005-0000-0000-00000CE20000}"/>
    <cellStyle name="Percent 35 3 2 6" xfId="16213" xr:uid="{00000000-0005-0000-0000-00000DE20000}"/>
    <cellStyle name="Percent 35 3 2 6 2" xfId="35173" xr:uid="{00000000-0005-0000-0000-00000EE20000}"/>
    <cellStyle name="Percent 35 3 2 6 3" xfId="53637" xr:uid="{00000000-0005-0000-0000-00000FE20000}"/>
    <cellStyle name="Percent 35 3 2 7" xfId="22868" xr:uid="{00000000-0005-0000-0000-000010E20000}"/>
    <cellStyle name="Percent 35 3 2 8" xfId="41332" xr:uid="{00000000-0005-0000-0000-000011E20000}"/>
    <cellStyle name="Percent 35 3 3" xfId="4528" xr:uid="{00000000-0005-0000-0000-000012E20000}"/>
    <cellStyle name="Percent 35 3 3 2" xfId="6151" xr:uid="{00000000-0005-0000-0000-000013E20000}"/>
    <cellStyle name="Percent 35 3 3 2 2" xfId="9237" xr:uid="{00000000-0005-0000-0000-000014E20000}"/>
    <cellStyle name="Percent 35 3 3 2 2 2" xfId="15429" xr:uid="{00000000-0005-0000-0000-000015E20000}"/>
    <cellStyle name="Percent 35 3 3 2 2 2 2" xfId="34389" xr:uid="{00000000-0005-0000-0000-000016E20000}"/>
    <cellStyle name="Percent 35 3 3 2 2 2 3" xfId="52853" xr:uid="{00000000-0005-0000-0000-000017E20000}"/>
    <cellStyle name="Percent 35 3 3 2 2 3" xfId="21581" xr:uid="{00000000-0005-0000-0000-000018E20000}"/>
    <cellStyle name="Percent 35 3 3 2 2 3 2" xfId="40541" xr:uid="{00000000-0005-0000-0000-000019E20000}"/>
    <cellStyle name="Percent 35 3 3 2 2 3 3" xfId="59005" xr:uid="{00000000-0005-0000-0000-00001AE20000}"/>
    <cellStyle name="Percent 35 3 3 2 2 4" xfId="28236" xr:uid="{00000000-0005-0000-0000-00001BE20000}"/>
    <cellStyle name="Percent 35 3 3 2 2 5" xfId="46700" xr:uid="{00000000-0005-0000-0000-00001CE20000}"/>
    <cellStyle name="Percent 35 3 3 2 3" xfId="12363" xr:uid="{00000000-0005-0000-0000-00001DE20000}"/>
    <cellStyle name="Percent 35 3 3 2 3 2" xfId="31323" xr:uid="{00000000-0005-0000-0000-00001EE20000}"/>
    <cellStyle name="Percent 35 3 3 2 3 3" xfId="49787" xr:uid="{00000000-0005-0000-0000-00001FE20000}"/>
    <cellStyle name="Percent 35 3 3 2 4" xfId="18515" xr:uid="{00000000-0005-0000-0000-000020E20000}"/>
    <cellStyle name="Percent 35 3 3 2 4 2" xfId="37475" xr:uid="{00000000-0005-0000-0000-000021E20000}"/>
    <cellStyle name="Percent 35 3 3 2 4 3" xfId="55939" xr:uid="{00000000-0005-0000-0000-000022E20000}"/>
    <cellStyle name="Percent 35 3 3 2 5" xfId="25170" xr:uid="{00000000-0005-0000-0000-000023E20000}"/>
    <cellStyle name="Percent 35 3 3 2 6" xfId="43634" xr:uid="{00000000-0005-0000-0000-000024E20000}"/>
    <cellStyle name="Percent 35 3 3 3" xfId="7702" xr:uid="{00000000-0005-0000-0000-000025E20000}"/>
    <cellStyle name="Percent 35 3 3 3 2" xfId="13895" xr:uid="{00000000-0005-0000-0000-000026E20000}"/>
    <cellStyle name="Percent 35 3 3 3 2 2" xfId="32855" xr:uid="{00000000-0005-0000-0000-000027E20000}"/>
    <cellStyle name="Percent 35 3 3 3 2 3" xfId="51319" xr:uid="{00000000-0005-0000-0000-000028E20000}"/>
    <cellStyle name="Percent 35 3 3 3 3" xfId="20047" xr:uid="{00000000-0005-0000-0000-000029E20000}"/>
    <cellStyle name="Percent 35 3 3 3 3 2" xfId="39007" xr:uid="{00000000-0005-0000-0000-00002AE20000}"/>
    <cellStyle name="Percent 35 3 3 3 3 3" xfId="57471" xr:uid="{00000000-0005-0000-0000-00002BE20000}"/>
    <cellStyle name="Percent 35 3 3 3 4" xfId="26702" xr:uid="{00000000-0005-0000-0000-00002CE20000}"/>
    <cellStyle name="Percent 35 3 3 3 5" xfId="45166" xr:uid="{00000000-0005-0000-0000-00002DE20000}"/>
    <cellStyle name="Percent 35 3 3 4" xfId="10829" xr:uid="{00000000-0005-0000-0000-00002EE20000}"/>
    <cellStyle name="Percent 35 3 3 4 2" xfId="29789" xr:uid="{00000000-0005-0000-0000-00002FE20000}"/>
    <cellStyle name="Percent 35 3 3 4 3" xfId="48253" xr:uid="{00000000-0005-0000-0000-000030E20000}"/>
    <cellStyle name="Percent 35 3 3 5" xfId="16981" xr:uid="{00000000-0005-0000-0000-000031E20000}"/>
    <cellStyle name="Percent 35 3 3 5 2" xfId="35941" xr:uid="{00000000-0005-0000-0000-000032E20000}"/>
    <cellStyle name="Percent 35 3 3 5 3" xfId="54405" xr:uid="{00000000-0005-0000-0000-000033E20000}"/>
    <cellStyle name="Percent 35 3 3 6" xfId="23636" xr:uid="{00000000-0005-0000-0000-000034E20000}"/>
    <cellStyle name="Percent 35 3 3 7" xfId="42100" xr:uid="{00000000-0005-0000-0000-000035E20000}"/>
    <cellStyle name="Percent 35 3 4" xfId="5382" xr:uid="{00000000-0005-0000-0000-000036E20000}"/>
    <cellStyle name="Percent 35 3 4 2" xfId="8468" xr:uid="{00000000-0005-0000-0000-000037E20000}"/>
    <cellStyle name="Percent 35 3 4 2 2" xfId="14660" xr:uid="{00000000-0005-0000-0000-000038E20000}"/>
    <cellStyle name="Percent 35 3 4 2 2 2" xfId="33620" xr:uid="{00000000-0005-0000-0000-000039E20000}"/>
    <cellStyle name="Percent 35 3 4 2 2 3" xfId="52084" xr:uid="{00000000-0005-0000-0000-00003AE20000}"/>
    <cellStyle name="Percent 35 3 4 2 3" xfId="20812" xr:uid="{00000000-0005-0000-0000-00003BE20000}"/>
    <cellStyle name="Percent 35 3 4 2 3 2" xfId="39772" xr:uid="{00000000-0005-0000-0000-00003CE20000}"/>
    <cellStyle name="Percent 35 3 4 2 3 3" xfId="58236" xr:uid="{00000000-0005-0000-0000-00003DE20000}"/>
    <cellStyle name="Percent 35 3 4 2 4" xfId="27467" xr:uid="{00000000-0005-0000-0000-00003EE20000}"/>
    <cellStyle name="Percent 35 3 4 2 5" xfId="45931" xr:uid="{00000000-0005-0000-0000-00003FE20000}"/>
    <cellStyle name="Percent 35 3 4 3" xfId="11594" xr:uid="{00000000-0005-0000-0000-000040E20000}"/>
    <cellStyle name="Percent 35 3 4 3 2" xfId="30554" xr:uid="{00000000-0005-0000-0000-000041E20000}"/>
    <cellStyle name="Percent 35 3 4 3 3" xfId="49018" xr:uid="{00000000-0005-0000-0000-000042E20000}"/>
    <cellStyle name="Percent 35 3 4 4" xfId="17746" xr:uid="{00000000-0005-0000-0000-000043E20000}"/>
    <cellStyle name="Percent 35 3 4 4 2" xfId="36706" xr:uid="{00000000-0005-0000-0000-000044E20000}"/>
    <cellStyle name="Percent 35 3 4 4 3" xfId="55170" xr:uid="{00000000-0005-0000-0000-000045E20000}"/>
    <cellStyle name="Percent 35 3 4 5" xfId="24401" xr:uid="{00000000-0005-0000-0000-000046E20000}"/>
    <cellStyle name="Percent 35 3 4 6" xfId="42865" xr:uid="{00000000-0005-0000-0000-000047E20000}"/>
    <cellStyle name="Percent 35 3 5" xfId="6933" xr:uid="{00000000-0005-0000-0000-000048E20000}"/>
    <cellStyle name="Percent 35 3 5 2" xfId="13126" xr:uid="{00000000-0005-0000-0000-000049E20000}"/>
    <cellStyle name="Percent 35 3 5 2 2" xfId="32086" xr:uid="{00000000-0005-0000-0000-00004AE20000}"/>
    <cellStyle name="Percent 35 3 5 2 3" xfId="50550" xr:uid="{00000000-0005-0000-0000-00004BE20000}"/>
    <cellStyle name="Percent 35 3 5 3" xfId="19278" xr:uid="{00000000-0005-0000-0000-00004CE20000}"/>
    <cellStyle name="Percent 35 3 5 3 2" xfId="38238" xr:uid="{00000000-0005-0000-0000-00004DE20000}"/>
    <cellStyle name="Percent 35 3 5 3 3" xfId="56702" xr:uid="{00000000-0005-0000-0000-00004EE20000}"/>
    <cellStyle name="Percent 35 3 5 4" xfId="25933" xr:uid="{00000000-0005-0000-0000-00004FE20000}"/>
    <cellStyle name="Percent 35 3 5 5" xfId="44397" xr:uid="{00000000-0005-0000-0000-000050E20000}"/>
    <cellStyle name="Percent 35 3 6" xfId="10060" xr:uid="{00000000-0005-0000-0000-000051E20000}"/>
    <cellStyle name="Percent 35 3 6 2" xfId="29020" xr:uid="{00000000-0005-0000-0000-000052E20000}"/>
    <cellStyle name="Percent 35 3 6 3" xfId="47484" xr:uid="{00000000-0005-0000-0000-000053E20000}"/>
    <cellStyle name="Percent 35 3 7" xfId="16212" xr:uid="{00000000-0005-0000-0000-000054E20000}"/>
    <cellStyle name="Percent 35 3 7 2" xfId="35172" xr:uid="{00000000-0005-0000-0000-000055E20000}"/>
    <cellStyle name="Percent 35 3 7 3" xfId="53636" xr:uid="{00000000-0005-0000-0000-000056E20000}"/>
    <cellStyle name="Percent 35 3 8" xfId="22867" xr:uid="{00000000-0005-0000-0000-000057E20000}"/>
    <cellStyle name="Percent 35 3 9" xfId="41331" xr:uid="{00000000-0005-0000-0000-000058E20000}"/>
    <cellStyle name="Percent 35 4" xfId="3545" xr:uid="{00000000-0005-0000-0000-000059E20000}"/>
    <cellStyle name="Percent 35 4 2" xfId="3546" xr:uid="{00000000-0005-0000-0000-00005AE20000}"/>
    <cellStyle name="Percent 35 4 2 2" xfId="4530" xr:uid="{00000000-0005-0000-0000-00005BE20000}"/>
    <cellStyle name="Percent 35 4 2 2 2" xfId="6153" xr:uid="{00000000-0005-0000-0000-00005CE20000}"/>
    <cellStyle name="Percent 35 4 2 2 2 2" xfId="9239" xr:uid="{00000000-0005-0000-0000-00005DE20000}"/>
    <cellStyle name="Percent 35 4 2 2 2 2 2" xfId="15431" xr:uid="{00000000-0005-0000-0000-00005EE20000}"/>
    <cellStyle name="Percent 35 4 2 2 2 2 2 2" xfId="34391" xr:uid="{00000000-0005-0000-0000-00005FE20000}"/>
    <cellStyle name="Percent 35 4 2 2 2 2 2 3" xfId="52855" xr:uid="{00000000-0005-0000-0000-000060E20000}"/>
    <cellStyle name="Percent 35 4 2 2 2 2 3" xfId="21583" xr:uid="{00000000-0005-0000-0000-000061E20000}"/>
    <cellStyle name="Percent 35 4 2 2 2 2 3 2" xfId="40543" xr:uid="{00000000-0005-0000-0000-000062E20000}"/>
    <cellStyle name="Percent 35 4 2 2 2 2 3 3" xfId="59007" xr:uid="{00000000-0005-0000-0000-000063E20000}"/>
    <cellStyle name="Percent 35 4 2 2 2 2 4" xfId="28238" xr:uid="{00000000-0005-0000-0000-000064E20000}"/>
    <cellStyle name="Percent 35 4 2 2 2 2 5" xfId="46702" xr:uid="{00000000-0005-0000-0000-000065E20000}"/>
    <cellStyle name="Percent 35 4 2 2 2 3" xfId="12365" xr:uid="{00000000-0005-0000-0000-000066E20000}"/>
    <cellStyle name="Percent 35 4 2 2 2 3 2" xfId="31325" xr:uid="{00000000-0005-0000-0000-000067E20000}"/>
    <cellStyle name="Percent 35 4 2 2 2 3 3" xfId="49789" xr:uid="{00000000-0005-0000-0000-000068E20000}"/>
    <cellStyle name="Percent 35 4 2 2 2 4" xfId="18517" xr:uid="{00000000-0005-0000-0000-000069E20000}"/>
    <cellStyle name="Percent 35 4 2 2 2 4 2" xfId="37477" xr:uid="{00000000-0005-0000-0000-00006AE20000}"/>
    <cellStyle name="Percent 35 4 2 2 2 4 3" xfId="55941" xr:uid="{00000000-0005-0000-0000-00006BE20000}"/>
    <cellStyle name="Percent 35 4 2 2 2 5" xfId="25172" xr:uid="{00000000-0005-0000-0000-00006CE20000}"/>
    <cellStyle name="Percent 35 4 2 2 2 6" xfId="43636" xr:uid="{00000000-0005-0000-0000-00006DE20000}"/>
    <cellStyle name="Percent 35 4 2 2 3" xfId="7704" xr:uid="{00000000-0005-0000-0000-00006EE20000}"/>
    <cellStyle name="Percent 35 4 2 2 3 2" xfId="13897" xr:uid="{00000000-0005-0000-0000-00006FE20000}"/>
    <cellStyle name="Percent 35 4 2 2 3 2 2" xfId="32857" xr:uid="{00000000-0005-0000-0000-000070E20000}"/>
    <cellStyle name="Percent 35 4 2 2 3 2 3" xfId="51321" xr:uid="{00000000-0005-0000-0000-000071E20000}"/>
    <cellStyle name="Percent 35 4 2 2 3 3" xfId="20049" xr:uid="{00000000-0005-0000-0000-000072E20000}"/>
    <cellStyle name="Percent 35 4 2 2 3 3 2" xfId="39009" xr:uid="{00000000-0005-0000-0000-000073E20000}"/>
    <cellStyle name="Percent 35 4 2 2 3 3 3" xfId="57473" xr:uid="{00000000-0005-0000-0000-000074E20000}"/>
    <cellStyle name="Percent 35 4 2 2 3 4" xfId="26704" xr:uid="{00000000-0005-0000-0000-000075E20000}"/>
    <cellStyle name="Percent 35 4 2 2 3 5" xfId="45168" xr:uid="{00000000-0005-0000-0000-000076E20000}"/>
    <cellStyle name="Percent 35 4 2 2 4" xfId="10831" xr:uid="{00000000-0005-0000-0000-000077E20000}"/>
    <cellStyle name="Percent 35 4 2 2 4 2" xfId="29791" xr:uid="{00000000-0005-0000-0000-000078E20000}"/>
    <cellStyle name="Percent 35 4 2 2 4 3" xfId="48255" xr:uid="{00000000-0005-0000-0000-000079E20000}"/>
    <cellStyle name="Percent 35 4 2 2 5" xfId="16983" xr:uid="{00000000-0005-0000-0000-00007AE20000}"/>
    <cellStyle name="Percent 35 4 2 2 5 2" xfId="35943" xr:uid="{00000000-0005-0000-0000-00007BE20000}"/>
    <cellStyle name="Percent 35 4 2 2 5 3" xfId="54407" xr:uid="{00000000-0005-0000-0000-00007CE20000}"/>
    <cellStyle name="Percent 35 4 2 2 6" xfId="23638" xr:uid="{00000000-0005-0000-0000-00007DE20000}"/>
    <cellStyle name="Percent 35 4 2 2 7" xfId="42102" xr:uid="{00000000-0005-0000-0000-00007EE20000}"/>
    <cellStyle name="Percent 35 4 2 3" xfId="5384" xr:uid="{00000000-0005-0000-0000-00007FE20000}"/>
    <cellStyle name="Percent 35 4 2 3 2" xfId="8470" xr:uid="{00000000-0005-0000-0000-000080E20000}"/>
    <cellStyle name="Percent 35 4 2 3 2 2" xfId="14662" xr:uid="{00000000-0005-0000-0000-000081E20000}"/>
    <cellStyle name="Percent 35 4 2 3 2 2 2" xfId="33622" xr:uid="{00000000-0005-0000-0000-000082E20000}"/>
    <cellStyle name="Percent 35 4 2 3 2 2 3" xfId="52086" xr:uid="{00000000-0005-0000-0000-000083E20000}"/>
    <cellStyle name="Percent 35 4 2 3 2 3" xfId="20814" xr:uid="{00000000-0005-0000-0000-000084E20000}"/>
    <cellStyle name="Percent 35 4 2 3 2 3 2" xfId="39774" xr:uid="{00000000-0005-0000-0000-000085E20000}"/>
    <cellStyle name="Percent 35 4 2 3 2 3 3" xfId="58238" xr:uid="{00000000-0005-0000-0000-000086E20000}"/>
    <cellStyle name="Percent 35 4 2 3 2 4" xfId="27469" xr:uid="{00000000-0005-0000-0000-000087E20000}"/>
    <cellStyle name="Percent 35 4 2 3 2 5" xfId="45933" xr:uid="{00000000-0005-0000-0000-000088E20000}"/>
    <cellStyle name="Percent 35 4 2 3 3" xfId="11596" xr:uid="{00000000-0005-0000-0000-000089E20000}"/>
    <cellStyle name="Percent 35 4 2 3 3 2" xfId="30556" xr:uid="{00000000-0005-0000-0000-00008AE20000}"/>
    <cellStyle name="Percent 35 4 2 3 3 3" xfId="49020" xr:uid="{00000000-0005-0000-0000-00008BE20000}"/>
    <cellStyle name="Percent 35 4 2 3 4" xfId="17748" xr:uid="{00000000-0005-0000-0000-00008CE20000}"/>
    <cellStyle name="Percent 35 4 2 3 4 2" xfId="36708" xr:uid="{00000000-0005-0000-0000-00008DE20000}"/>
    <cellStyle name="Percent 35 4 2 3 4 3" xfId="55172" xr:uid="{00000000-0005-0000-0000-00008EE20000}"/>
    <cellStyle name="Percent 35 4 2 3 5" xfId="24403" xr:uid="{00000000-0005-0000-0000-00008FE20000}"/>
    <cellStyle name="Percent 35 4 2 3 6" xfId="42867" xr:uid="{00000000-0005-0000-0000-000090E20000}"/>
    <cellStyle name="Percent 35 4 2 4" xfId="6935" xr:uid="{00000000-0005-0000-0000-000091E20000}"/>
    <cellStyle name="Percent 35 4 2 4 2" xfId="13128" xr:uid="{00000000-0005-0000-0000-000092E20000}"/>
    <cellStyle name="Percent 35 4 2 4 2 2" xfId="32088" xr:uid="{00000000-0005-0000-0000-000093E20000}"/>
    <cellStyle name="Percent 35 4 2 4 2 3" xfId="50552" xr:uid="{00000000-0005-0000-0000-000094E20000}"/>
    <cellStyle name="Percent 35 4 2 4 3" xfId="19280" xr:uid="{00000000-0005-0000-0000-000095E20000}"/>
    <cellStyle name="Percent 35 4 2 4 3 2" xfId="38240" xr:uid="{00000000-0005-0000-0000-000096E20000}"/>
    <cellStyle name="Percent 35 4 2 4 3 3" xfId="56704" xr:uid="{00000000-0005-0000-0000-000097E20000}"/>
    <cellStyle name="Percent 35 4 2 4 4" xfId="25935" xr:uid="{00000000-0005-0000-0000-000098E20000}"/>
    <cellStyle name="Percent 35 4 2 4 5" xfId="44399" xr:uid="{00000000-0005-0000-0000-000099E20000}"/>
    <cellStyle name="Percent 35 4 2 5" xfId="10062" xr:uid="{00000000-0005-0000-0000-00009AE20000}"/>
    <cellStyle name="Percent 35 4 2 5 2" xfId="29022" xr:uid="{00000000-0005-0000-0000-00009BE20000}"/>
    <cellStyle name="Percent 35 4 2 5 3" xfId="47486" xr:uid="{00000000-0005-0000-0000-00009CE20000}"/>
    <cellStyle name="Percent 35 4 2 6" xfId="16214" xr:uid="{00000000-0005-0000-0000-00009DE20000}"/>
    <cellStyle name="Percent 35 4 2 6 2" xfId="35174" xr:uid="{00000000-0005-0000-0000-00009EE20000}"/>
    <cellStyle name="Percent 35 4 2 6 3" xfId="53638" xr:uid="{00000000-0005-0000-0000-00009FE20000}"/>
    <cellStyle name="Percent 35 4 2 7" xfId="22869" xr:uid="{00000000-0005-0000-0000-0000A0E20000}"/>
    <cellStyle name="Percent 35 4 2 8" xfId="41333" xr:uid="{00000000-0005-0000-0000-0000A1E20000}"/>
    <cellStyle name="Percent 35 5" xfId="3547" xr:uid="{00000000-0005-0000-0000-0000A2E20000}"/>
    <cellStyle name="Percent 35 5 2" xfId="4531" xr:uid="{00000000-0005-0000-0000-0000A3E20000}"/>
    <cellStyle name="Percent 35 5 2 2" xfId="6154" xr:uid="{00000000-0005-0000-0000-0000A4E20000}"/>
    <cellStyle name="Percent 35 5 2 2 2" xfId="9240" xr:uid="{00000000-0005-0000-0000-0000A5E20000}"/>
    <cellStyle name="Percent 35 5 2 2 2 2" xfId="15432" xr:uid="{00000000-0005-0000-0000-0000A6E20000}"/>
    <cellStyle name="Percent 35 5 2 2 2 2 2" xfId="34392" xr:uid="{00000000-0005-0000-0000-0000A7E20000}"/>
    <cellStyle name="Percent 35 5 2 2 2 2 3" xfId="52856" xr:uid="{00000000-0005-0000-0000-0000A8E20000}"/>
    <cellStyle name="Percent 35 5 2 2 2 3" xfId="21584" xr:uid="{00000000-0005-0000-0000-0000A9E20000}"/>
    <cellStyle name="Percent 35 5 2 2 2 3 2" xfId="40544" xr:uid="{00000000-0005-0000-0000-0000AAE20000}"/>
    <cellStyle name="Percent 35 5 2 2 2 3 3" xfId="59008" xr:uid="{00000000-0005-0000-0000-0000ABE20000}"/>
    <cellStyle name="Percent 35 5 2 2 2 4" xfId="28239" xr:uid="{00000000-0005-0000-0000-0000ACE20000}"/>
    <cellStyle name="Percent 35 5 2 2 2 5" xfId="46703" xr:uid="{00000000-0005-0000-0000-0000ADE20000}"/>
    <cellStyle name="Percent 35 5 2 2 3" xfId="12366" xr:uid="{00000000-0005-0000-0000-0000AEE20000}"/>
    <cellStyle name="Percent 35 5 2 2 3 2" xfId="31326" xr:uid="{00000000-0005-0000-0000-0000AFE20000}"/>
    <cellStyle name="Percent 35 5 2 2 3 3" xfId="49790" xr:uid="{00000000-0005-0000-0000-0000B0E20000}"/>
    <cellStyle name="Percent 35 5 2 2 4" xfId="18518" xr:uid="{00000000-0005-0000-0000-0000B1E20000}"/>
    <cellStyle name="Percent 35 5 2 2 4 2" xfId="37478" xr:uid="{00000000-0005-0000-0000-0000B2E20000}"/>
    <cellStyle name="Percent 35 5 2 2 4 3" xfId="55942" xr:uid="{00000000-0005-0000-0000-0000B3E20000}"/>
    <cellStyle name="Percent 35 5 2 2 5" xfId="25173" xr:uid="{00000000-0005-0000-0000-0000B4E20000}"/>
    <cellStyle name="Percent 35 5 2 2 6" xfId="43637" xr:uid="{00000000-0005-0000-0000-0000B5E20000}"/>
    <cellStyle name="Percent 35 5 2 3" xfId="7705" xr:uid="{00000000-0005-0000-0000-0000B6E20000}"/>
    <cellStyle name="Percent 35 5 2 3 2" xfId="13898" xr:uid="{00000000-0005-0000-0000-0000B7E20000}"/>
    <cellStyle name="Percent 35 5 2 3 2 2" xfId="32858" xr:uid="{00000000-0005-0000-0000-0000B8E20000}"/>
    <cellStyle name="Percent 35 5 2 3 2 3" xfId="51322" xr:uid="{00000000-0005-0000-0000-0000B9E20000}"/>
    <cellStyle name="Percent 35 5 2 3 3" xfId="20050" xr:uid="{00000000-0005-0000-0000-0000BAE20000}"/>
    <cellStyle name="Percent 35 5 2 3 3 2" xfId="39010" xr:uid="{00000000-0005-0000-0000-0000BBE20000}"/>
    <cellStyle name="Percent 35 5 2 3 3 3" xfId="57474" xr:uid="{00000000-0005-0000-0000-0000BCE20000}"/>
    <cellStyle name="Percent 35 5 2 3 4" xfId="26705" xr:uid="{00000000-0005-0000-0000-0000BDE20000}"/>
    <cellStyle name="Percent 35 5 2 3 5" xfId="45169" xr:uid="{00000000-0005-0000-0000-0000BEE20000}"/>
    <cellStyle name="Percent 35 5 2 4" xfId="10832" xr:uid="{00000000-0005-0000-0000-0000BFE20000}"/>
    <cellStyle name="Percent 35 5 2 4 2" xfId="29792" xr:uid="{00000000-0005-0000-0000-0000C0E20000}"/>
    <cellStyle name="Percent 35 5 2 4 3" xfId="48256" xr:uid="{00000000-0005-0000-0000-0000C1E20000}"/>
    <cellStyle name="Percent 35 5 2 5" xfId="16984" xr:uid="{00000000-0005-0000-0000-0000C2E20000}"/>
    <cellStyle name="Percent 35 5 2 5 2" xfId="35944" xr:uid="{00000000-0005-0000-0000-0000C3E20000}"/>
    <cellStyle name="Percent 35 5 2 5 3" xfId="54408" xr:uid="{00000000-0005-0000-0000-0000C4E20000}"/>
    <cellStyle name="Percent 35 5 2 6" xfId="23639" xr:uid="{00000000-0005-0000-0000-0000C5E20000}"/>
    <cellStyle name="Percent 35 5 2 7" xfId="42103" xr:uid="{00000000-0005-0000-0000-0000C6E20000}"/>
    <cellStyle name="Percent 35 5 3" xfId="5385" xr:uid="{00000000-0005-0000-0000-0000C7E20000}"/>
    <cellStyle name="Percent 35 5 3 2" xfId="8471" xr:uid="{00000000-0005-0000-0000-0000C8E20000}"/>
    <cellStyle name="Percent 35 5 3 2 2" xfId="14663" xr:uid="{00000000-0005-0000-0000-0000C9E20000}"/>
    <cellStyle name="Percent 35 5 3 2 2 2" xfId="33623" xr:uid="{00000000-0005-0000-0000-0000CAE20000}"/>
    <cellStyle name="Percent 35 5 3 2 2 3" xfId="52087" xr:uid="{00000000-0005-0000-0000-0000CBE20000}"/>
    <cellStyle name="Percent 35 5 3 2 3" xfId="20815" xr:uid="{00000000-0005-0000-0000-0000CCE20000}"/>
    <cellStyle name="Percent 35 5 3 2 3 2" xfId="39775" xr:uid="{00000000-0005-0000-0000-0000CDE20000}"/>
    <cellStyle name="Percent 35 5 3 2 3 3" xfId="58239" xr:uid="{00000000-0005-0000-0000-0000CEE20000}"/>
    <cellStyle name="Percent 35 5 3 2 4" xfId="27470" xr:uid="{00000000-0005-0000-0000-0000CFE20000}"/>
    <cellStyle name="Percent 35 5 3 2 5" xfId="45934" xr:uid="{00000000-0005-0000-0000-0000D0E20000}"/>
    <cellStyle name="Percent 35 5 3 3" xfId="11597" xr:uid="{00000000-0005-0000-0000-0000D1E20000}"/>
    <cellStyle name="Percent 35 5 3 3 2" xfId="30557" xr:uid="{00000000-0005-0000-0000-0000D2E20000}"/>
    <cellStyle name="Percent 35 5 3 3 3" xfId="49021" xr:uid="{00000000-0005-0000-0000-0000D3E20000}"/>
    <cellStyle name="Percent 35 5 3 4" xfId="17749" xr:uid="{00000000-0005-0000-0000-0000D4E20000}"/>
    <cellStyle name="Percent 35 5 3 4 2" xfId="36709" xr:uid="{00000000-0005-0000-0000-0000D5E20000}"/>
    <cellStyle name="Percent 35 5 3 4 3" xfId="55173" xr:uid="{00000000-0005-0000-0000-0000D6E20000}"/>
    <cellStyle name="Percent 35 5 3 5" xfId="24404" xr:uid="{00000000-0005-0000-0000-0000D7E20000}"/>
    <cellStyle name="Percent 35 5 3 6" xfId="42868" xr:uid="{00000000-0005-0000-0000-0000D8E20000}"/>
    <cellStyle name="Percent 35 5 4" xfId="6936" xr:uid="{00000000-0005-0000-0000-0000D9E20000}"/>
    <cellStyle name="Percent 35 5 4 2" xfId="13129" xr:uid="{00000000-0005-0000-0000-0000DAE20000}"/>
    <cellStyle name="Percent 35 5 4 2 2" xfId="32089" xr:uid="{00000000-0005-0000-0000-0000DBE20000}"/>
    <cellStyle name="Percent 35 5 4 2 3" xfId="50553" xr:uid="{00000000-0005-0000-0000-0000DCE20000}"/>
    <cellStyle name="Percent 35 5 4 3" xfId="19281" xr:uid="{00000000-0005-0000-0000-0000DDE20000}"/>
    <cellStyle name="Percent 35 5 4 3 2" xfId="38241" xr:uid="{00000000-0005-0000-0000-0000DEE20000}"/>
    <cellStyle name="Percent 35 5 4 3 3" xfId="56705" xr:uid="{00000000-0005-0000-0000-0000DFE20000}"/>
    <cellStyle name="Percent 35 5 4 4" xfId="25936" xr:uid="{00000000-0005-0000-0000-0000E0E20000}"/>
    <cellStyle name="Percent 35 5 4 5" xfId="44400" xr:uid="{00000000-0005-0000-0000-0000E1E20000}"/>
    <cellStyle name="Percent 35 5 5" xfId="10063" xr:uid="{00000000-0005-0000-0000-0000E2E20000}"/>
    <cellStyle name="Percent 35 5 5 2" xfId="29023" xr:uid="{00000000-0005-0000-0000-0000E3E20000}"/>
    <cellStyle name="Percent 35 5 5 3" xfId="47487" xr:uid="{00000000-0005-0000-0000-0000E4E20000}"/>
    <cellStyle name="Percent 35 5 6" xfId="16215" xr:uid="{00000000-0005-0000-0000-0000E5E20000}"/>
    <cellStyle name="Percent 35 5 6 2" xfId="35175" xr:uid="{00000000-0005-0000-0000-0000E6E20000}"/>
    <cellStyle name="Percent 35 5 6 3" xfId="53639" xr:uid="{00000000-0005-0000-0000-0000E7E20000}"/>
    <cellStyle name="Percent 35 5 7" xfId="22870" xr:uid="{00000000-0005-0000-0000-0000E8E20000}"/>
    <cellStyle name="Percent 35 5 8" xfId="41334" xr:uid="{00000000-0005-0000-0000-0000E9E20000}"/>
    <cellStyle name="Percent 36" xfId="3548" xr:uid="{00000000-0005-0000-0000-0000EAE20000}"/>
    <cellStyle name="Percent 37" xfId="3549" xr:uid="{00000000-0005-0000-0000-0000EBE20000}"/>
    <cellStyle name="Percent 38" xfId="3550" xr:uid="{00000000-0005-0000-0000-0000ECE20000}"/>
    <cellStyle name="Percent 39" xfId="3551" xr:uid="{00000000-0005-0000-0000-0000EDE20000}"/>
    <cellStyle name="Percent 4" xfId="172" xr:uid="{00000000-0005-0000-0000-0000EEE20000}"/>
    <cellStyle name="Percent 4 10" xfId="473" xr:uid="{00000000-0005-0000-0000-0000EFE20000}"/>
    <cellStyle name="Percent 4 11" xfId="22119" xr:uid="{00000000-0005-0000-0000-0000F0E20000}"/>
    <cellStyle name="Percent 4 2" xfId="377" xr:uid="{00000000-0005-0000-0000-0000F1E20000}"/>
    <cellStyle name="Percent 4 2 2" xfId="3554" xr:uid="{00000000-0005-0000-0000-0000F2E20000}"/>
    <cellStyle name="Percent 4 2 2 2" xfId="3555" xr:uid="{00000000-0005-0000-0000-0000F3E20000}"/>
    <cellStyle name="Percent 4 2 2 3" xfId="3556" xr:uid="{00000000-0005-0000-0000-0000F4E20000}"/>
    <cellStyle name="Percent 4 2 3" xfId="3553" xr:uid="{00000000-0005-0000-0000-0000F5E20000}"/>
    <cellStyle name="Percent 4 3" xfId="3557" xr:uid="{00000000-0005-0000-0000-0000F6E20000}"/>
    <cellStyle name="Percent 4 4" xfId="3558" xr:uid="{00000000-0005-0000-0000-0000F7E20000}"/>
    <cellStyle name="Percent 4 5" xfId="3559" xr:uid="{00000000-0005-0000-0000-0000F8E20000}"/>
    <cellStyle name="Percent 4 6" xfId="3560" xr:uid="{00000000-0005-0000-0000-0000F9E20000}"/>
    <cellStyle name="Percent 4 7" xfId="3783" xr:uid="{00000000-0005-0000-0000-0000FAE20000}"/>
    <cellStyle name="Percent 4 8" xfId="3552" xr:uid="{00000000-0005-0000-0000-0000FBE20000}"/>
    <cellStyle name="Percent 4 9" xfId="9281" xr:uid="{00000000-0005-0000-0000-0000FCE20000}"/>
    <cellStyle name="Percent 40" xfId="3561" xr:uid="{00000000-0005-0000-0000-0000FDE20000}"/>
    <cellStyle name="Percent 41" xfId="3562" xr:uid="{00000000-0005-0000-0000-0000FEE20000}"/>
    <cellStyle name="Percent 42" xfId="3563" xr:uid="{00000000-0005-0000-0000-0000FFE20000}"/>
    <cellStyle name="Percent 43" xfId="3564" xr:uid="{00000000-0005-0000-0000-000000E30000}"/>
    <cellStyle name="Percent 44" xfId="3565" xr:uid="{00000000-0005-0000-0000-000001E30000}"/>
    <cellStyle name="Percent 45" xfId="3566" xr:uid="{00000000-0005-0000-0000-000002E30000}"/>
    <cellStyle name="Percent 46" xfId="3567" xr:uid="{00000000-0005-0000-0000-000003E30000}"/>
    <cellStyle name="Percent 47" xfId="3568" xr:uid="{00000000-0005-0000-0000-000004E30000}"/>
    <cellStyle name="Percent 48" xfId="3569" xr:uid="{00000000-0005-0000-0000-000005E30000}"/>
    <cellStyle name="Percent 49" xfId="3570" xr:uid="{00000000-0005-0000-0000-000006E30000}"/>
    <cellStyle name="Percent 5" xfId="238" xr:uid="{00000000-0005-0000-0000-000007E30000}"/>
    <cellStyle name="Percent 5 10" xfId="9322" xr:uid="{00000000-0005-0000-0000-000008E30000}"/>
    <cellStyle name="Percent 5 10 2" xfId="28282" xr:uid="{00000000-0005-0000-0000-000009E30000}"/>
    <cellStyle name="Percent 5 10 3" xfId="46746" xr:uid="{00000000-0005-0000-0000-00000AE30000}"/>
    <cellStyle name="Percent 5 11" xfId="15474" xr:uid="{00000000-0005-0000-0000-00000BE30000}"/>
    <cellStyle name="Percent 5 11 2" xfId="34434" xr:uid="{00000000-0005-0000-0000-00000CE30000}"/>
    <cellStyle name="Percent 5 11 3" xfId="52898" xr:uid="{00000000-0005-0000-0000-00000DE30000}"/>
    <cellStyle name="Percent 5 12" xfId="22129" xr:uid="{00000000-0005-0000-0000-00000EE30000}"/>
    <cellStyle name="Percent 5 13" xfId="40590" xr:uid="{00000000-0005-0000-0000-00000FE30000}"/>
    <cellStyle name="Percent 5 2" xfId="232" xr:uid="{00000000-0005-0000-0000-000010E30000}"/>
    <cellStyle name="Percent 5 2 10" xfId="9328" xr:uid="{00000000-0005-0000-0000-000011E30000}"/>
    <cellStyle name="Percent 5 2 10 2" xfId="28288" xr:uid="{00000000-0005-0000-0000-000012E30000}"/>
    <cellStyle name="Percent 5 2 10 3" xfId="46752" xr:uid="{00000000-0005-0000-0000-000013E30000}"/>
    <cellStyle name="Percent 5 2 11" xfId="15480" xr:uid="{00000000-0005-0000-0000-000014E30000}"/>
    <cellStyle name="Percent 5 2 11 2" xfId="34440" xr:uid="{00000000-0005-0000-0000-000015E30000}"/>
    <cellStyle name="Percent 5 2 11 3" xfId="52904" xr:uid="{00000000-0005-0000-0000-000016E30000}"/>
    <cellStyle name="Percent 5 2 12" xfId="22135" xr:uid="{00000000-0005-0000-0000-000017E30000}"/>
    <cellStyle name="Percent 5 2 13" xfId="40596" xr:uid="{00000000-0005-0000-0000-000018E30000}"/>
    <cellStyle name="Percent 5 2 2" xfId="309" xr:uid="{00000000-0005-0000-0000-000019E30000}"/>
    <cellStyle name="Percent 5 2 2 10" xfId="22146" xr:uid="{00000000-0005-0000-0000-00001AE30000}"/>
    <cellStyle name="Percent 5 2 2 11" xfId="40607" xr:uid="{00000000-0005-0000-0000-00001BE30000}"/>
    <cellStyle name="Percent 5 2 2 2" xfId="3807" xr:uid="{00000000-0005-0000-0000-00001CE30000}"/>
    <cellStyle name="Percent 5 2 2 2 2" xfId="4547" xr:uid="{00000000-0005-0000-0000-00001DE30000}"/>
    <cellStyle name="Percent 5 2 2 2 2 2" xfId="6170" xr:uid="{00000000-0005-0000-0000-00001EE30000}"/>
    <cellStyle name="Percent 5 2 2 2 2 2 2" xfId="9256" xr:uid="{00000000-0005-0000-0000-00001FE30000}"/>
    <cellStyle name="Percent 5 2 2 2 2 2 2 2" xfId="15448" xr:uid="{00000000-0005-0000-0000-000020E30000}"/>
    <cellStyle name="Percent 5 2 2 2 2 2 2 2 2" xfId="34408" xr:uid="{00000000-0005-0000-0000-000021E30000}"/>
    <cellStyle name="Percent 5 2 2 2 2 2 2 2 3" xfId="52872" xr:uid="{00000000-0005-0000-0000-000022E30000}"/>
    <cellStyle name="Percent 5 2 2 2 2 2 2 3" xfId="21600" xr:uid="{00000000-0005-0000-0000-000023E30000}"/>
    <cellStyle name="Percent 5 2 2 2 2 2 2 3 2" xfId="40560" xr:uid="{00000000-0005-0000-0000-000024E30000}"/>
    <cellStyle name="Percent 5 2 2 2 2 2 2 3 3" xfId="59024" xr:uid="{00000000-0005-0000-0000-000025E30000}"/>
    <cellStyle name="Percent 5 2 2 2 2 2 2 4" xfId="28255" xr:uid="{00000000-0005-0000-0000-000026E30000}"/>
    <cellStyle name="Percent 5 2 2 2 2 2 2 5" xfId="46719" xr:uid="{00000000-0005-0000-0000-000027E30000}"/>
    <cellStyle name="Percent 5 2 2 2 2 2 3" xfId="12382" xr:uid="{00000000-0005-0000-0000-000028E30000}"/>
    <cellStyle name="Percent 5 2 2 2 2 2 3 2" xfId="31342" xr:uid="{00000000-0005-0000-0000-000029E30000}"/>
    <cellStyle name="Percent 5 2 2 2 2 2 3 3" xfId="49806" xr:uid="{00000000-0005-0000-0000-00002AE30000}"/>
    <cellStyle name="Percent 5 2 2 2 2 2 4" xfId="18534" xr:uid="{00000000-0005-0000-0000-00002BE30000}"/>
    <cellStyle name="Percent 5 2 2 2 2 2 4 2" xfId="37494" xr:uid="{00000000-0005-0000-0000-00002CE30000}"/>
    <cellStyle name="Percent 5 2 2 2 2 2 4 3" xfId="55958" xr:uid="{00000000-0005-0000-0000-00002DE30000}"/>
    <cellStyle name="Percent 5 2 2 2 2 2 5" xfId="25189" xr:uid="{00000000-0005-0000-0000-00002EE30000}"/>
    <cellStyle name="Percent 5 2 2 2 2 2 6" xfId="43653" xr:uid="{00000000-0005-0000-0000-00002FE30000}"/>
    <cellStyle name="Percent 5 2 2 2 2 3" xfId="7721" xr:uid="{00000000-0005-0000-0000-000030E30000}"/>
    <cellStyle name="Percent 5 2 2 2 2 3 2" xfId="13914" xr:uid="{00000000-0005-0000-0000-000031E30000}"/>
    <cellStyle name="Percent 5 2 2 2 2 3 2 2" xfId="32874" xr:uid="{00000000-0005-0000-0000-000032E30000}"/>
    <cellStyle name="Percent 5 2 2 2 2 3 2 3" xfId="51338" xr:uid="{00000000-0005-0000-0000-000033E30000}"/>
    <cellStyle name="Percent 5 2 2 2 2 3 3" xfId="20066" xr:uid="{00000000-0005-0000-0000-000034E30000}"/>
    <cellStyle name="Percent 5 2 2 2 2 3 3 2" xfId="39026" xr:uid="{00000000-0005-0000-0000-000035E30000}"/>
    <cellStyle name="Percent 5 2 2 2 2 3 3 3" xfId="57490" xr:uid="{00000000-0005-0000-0000-000036E30000}"/>
    <cellStyle name="Percent 5 2 2 2 2 3 4" xfId="26721" xr:uid="{00000000-0005-0000-0000-000037E30000}"/>
    <cellStyle name="Percent 5 2 2 2 2 3 5" xfId="45185" xr:uid="{00000000-0005-0000-0000-000038E30000}"/>
    <cellStyle name="Percent 5 2 2 2 2 4" xfId="10848" xr:uid="{00000000-0005-0000-0000-000039E30000}"/>
    <cellStyle name="Percent 5 2 2 2 2 4 2" xfId="29808" xr:uid="{00000000-0005-0000-0000-00003AE30000}"/>
    <cellStyle name="Percent 5 2 2 2 2 4 3" xfId="48272" xr:uid="{00000000-0005-0000-0000-00003BE30000}"/>
    <cellStyle name="Percent 5 2 2 2 2 5" xfId="17000" xr:uid="{00000000-0005-0000-0000-00003CE30000}"/>
    <cellStyle name="Percent 5 2 2 2 2 5 2" xfId="35960" xr:uid="{00000000-0005-0000-0000-00003DE30000}"/>
    <cellStyle name="Percent 5 2 2 2 2 5 3" xfId="54424" xr:uid="{00000000-0005-0000-0000-00003EE30000}"/>
    <cellStyle name="Percent 5 2 2 2 2 6" xfId="23655" xr:uid="{00000000-0005-0000-0000-00003FE30000}"/>
    <cellStyle name="Percent 5 2 2 2 2 7" xfId="42119" xr:uid="{00000000-0005-0000-0000-000040E30000}"/>
    <cellStyle name="Percent 5 2 2 2 3" xfId="5402" xr:uid="{00000000-0005-0000-0000-000041E30000}"/>
    <cellStyle name="Percent 5 2 2 2 3 2" xfId="8487" xr:uid="{00000000-0005-0000-0000-000042E30000}"/>
    <cellStyle name="Percent 5 2 2 2 3 2 2" xfId="14679" xr:uid="{00000000-0005-0000-0000-000043E30000}"/>
    <cellStyle name="Percent 5 2 2 2 3 2 2 2" xfId="33639" xr:uid="{00000000-0005-0000-0000-000044E30000}"/>
    <cellStyle name="Percent 5 2 2 2 3 2 2 3" xfId="52103" xr:uid="{00000000-0005-0000-0000-000045E30000}"/>
    <cellStyle name="Percent 5 2 2 2 3 2 3" xfId="20831" xr:uid="{00000000-0005-0000-0000-000046E30000}"/>
    <cellStyle name="Percent 5 2 2 2 3 2 3 2" xfId="39791" xr:uid="{00000000-0005-0000-0000-000047E30000}"/>
    <cellStyle name="Percent 5 2 2 2 3 2 3 3" xfId="58255" xr:uid="{00000000-0005-0000-0000-000048E30000}"/>
    <cellStyle name="Percent 5 2 2 2 3 2 4" xfId="27486" xr:uid="{00000000-0005-0000-0000-000049E30000}"/>
    <cellStyle name="Percent 5 2 2 2 3 2 5" xfId="45950" xr:uid="{00000000-0005-0000-0000-00004AE30000}"/>
    <cellStyle name="Percent 5 2 2 2 3 3" xfId="11613" xr:uid="{00000000-0005-0000-0000-00004BE30000}"/>
    <cellStyle name="Percent 5 2 2 2 3 3 2" xfId="30573" xr:uid="{00000000-0005-0000-0000-00004CE30000}"/>
    <cellStyle name="Percent 5 2 2 2 3 3 3" xfId="49037" xr:uid="{00000000-0005-0000-0000-00004DE30000}"/>
    <cellStyle name="Percent 5 2 2 2 3 4" xfId="17765" xr:uid="{00000000-0005-0000-0000-00004EE30000}"/>
    <cellStyle name="Percent 5 2 2 2 3 4 2" xfId="36725" xr:uid="{00000000-0005-0000-0000-00004FE30000}"/>
    <cellStyle name="Percent 5 2 2 2 3 4 3" xfId="55189" xr:uid="{00000000-0005-0000-0000-000050E30000}"/>
    <cellStyle name="Percent 5 2 2 2 3 5" xfId="24420" xr:uid="{00000000-0005-0000-0000-000051E30000}"/>
    <cellStyle name="Percent 5 2 2 2 3 6" xfId="42884" xr:uid="{00000000-0005-0000-0000-000052E30000}"/>
    <cellStyle name="Percent 5 2 2 2 4" xfId="6952" xr:uid="{00000000-0005-0000-0000-000053E30000}"/>
    <cellStyle name="Percent 5 2 2 2 4 2" xfId="13145" xr:uid="{00000000-0005-0000-0000-000054E30000}"/>
    <cellStyle name="Percent 5 2 2 2 4 2 2" xfId="32105" xr:uid="{00000000-0005-0000-0000-000055E30000}"/>
    <cellStyle name="Percent 5 2 2 2 4 2 3" xfId="50569" xr:uid="{00000000-0005-0000-0000-000056E30000}"/>
    <cellStyle name="Percent 5 2 2 2 4 3" xfId="19297" xr:uid="{00000000-0005-0000-0000-000057E30000}"/>
    <cellStyle name="Percent 5 2 2 2 4 3 2" xfId="38257" xr:uid="{00000000-0005-0000-0000-000058E30000}"/>
    <cellStyle name="Percent 5 2 2 2 4 3 3" xfId="56721" xr:uid="{00000000-0005-0000-0000-000059E30000}"/>
    <cellStyle name="Percent 5 2 2 2 4 4" xfId="25952" xr:uid="{00000000-0005-0000-0000-00005AE30000}"/>
    <cellStyle name="Percent 5 2 2 2 4 5" xfId="44416" xr:uid="{00000000-0005-0000-0000-00005BE30000}"/>
    <cellStyle name="Percent 5 2 2 2 5" xfId="9294" xr:uid="{00000000-0005-0000-0000-00005CE30000}"/>
    <cellStyle name="Percent 5 2 2 2 5 2" xfId="15466" xr:uid="{00000000-0005-0000-0000-00005DE30000}"/>
    <cellStyle name="Percent 5 2 2 2 5 2 2" xfId="34426" xr:uid="{00000000-0005-0000-0000-00005EE30000}"/>
    <cellStyle name="Percent 5 2 2 2 5 2 3" xfId="52890" xr:uid="{00000000-0005-0000-0000-00005FE30000}"/>
    <cellStyle name="Percent 5 2 2 2 5 3" xfId="21618" xr:uid="{00000000-0005-0000-0000-000060E30000}"/>
    <cellStyle name="Percent 5 2 2 2 5 3 2" xfId="40578" xr:uid="{00000000-0005-0000-0000-000061E30000}"/>
    <cellStyle name="Percent 5 2 2 2 5 3 3" xfId="59042" xr:uid="{00000000-0005-0000-0000-000062E30000}"/>
    <cellStyle name="Percent 5 2 2 2 5 4" xfId="28273" xr:uid="{00000000-0005-0000-0000-000063E30000}"/>
    <cellStyle name="Percent 5 2 2 2 5 5" xfId="46737" xr:uid="{00000000-0005-0000-0000-000064E30000}"/>
    <cellStyle name="Percent 5 2 2 2 6" xfId="10079" xr:uid="{00000000-0005-0000-0000-000065E30000}"/>
    <cellStyle name="Percent 5 2 2 2 6 2" xfId="29039" xr:uid="{00000000-0005-0000-0000-000066E30000}"/>
    <cellStyle name="Percent 5 2 2 2 6 3" xfId="47503" xr:uid="{00000000-0005-0000-0000-000067E30000}"/>
    <cellStyle name="Percent 5 2 2 2 7" xfId="16231" xr:uid="{00000000-0005-0000-0000-000068E30000}"/>
    <cellStyle name="Percent 5 2 2 2 7 2" xfId="35191" xr:uid="{00000000-0005-0000-0000-000069E30000}"/>
    <cellStyle name="Percent 5 2 2 2 7 3" xfId="53655" xr:uid="{00000000-0005-0000-0000-00006AE30000}"/>
    <cellStyle name="Percent 5 2 2 2 8" xfId="22886" xr:uid="{00000000-0005-0000-0000-00006BE30000}"/>
    <cellStyle name="Percent 5 2 2 2 9" xfId="41350" xr:uid="{00000000-0005-0000-0000-00006CE30000}"/>
    <cellStyle name="Percent 5 2 2 3" xfId="3573" xr:uid="{00000000-0005-0000-0000-00006DE30000}"/>
    <cellStyle name="Percent 5 2 2 4" xfId="3842" xr:uid="{00000000-0005-0000-0000-00006EE30000}"/>
    <cellStyle name="Percent 5 2 2 4 2" xfId="5431" xr:uid="{00000000-0005-0000-0000-00006FE30000}"/>
    <cellStyle name="Percent 5 2 2 4 2 2" xfId="8516" xr:uid="{00000000-0005-0000-0000-000070E30000}"/>
    <cellStyle name="Percent 5 2 2 4 2 2 2" xfId="14708" xr:uid="{00000000-0005-0000-0000-000071E30000}"/>
    <cellStyle name="Percent 5 2 2 4 2 2 2 2" xfId="33668" xr:uid="{00000000-0005-0000-0000-000072E30000}"/>
    <cellStyle name="Percent 5 2 2 4 2 2 2 3" xfId="52132" xr:uid="{00000000-0005-0000-0000-000073E30000}"/>
    <cellStyle name="Percent 5 2 2 4 2 2 3" xfId="20860" xr:uid="{00000000-0005-0000-0000-000074E30000}"/>
    <cellStyle name="Percent 5 2 2 4 2 2 3 2" xfId="39820" xr:uid="{00000000-0005-0000-0000-000075E30000}"/>
    <cellStyle name="Percent 5 2 2 4 2 2 3 3" xfId="58284" xr:uid="{00000000-0005-0000-0000-000076E30000}"/>
    <cellStyle name="Percent 5 2 2 4 2 2 4" xfId="27515" xr:uid="{00000000-0005-0000-0000-000077E30000}"/>
    <cellStyle name="Percent 5 2 2 4 2 2 5" xfId="45979" xr:uid="{00000000-0005-0000-0000-000078E30000}"/>
    <cellStyle name="Percent 5 2 2 4 2 3" xfId="11642" xr:uid="{00000000-0005-0000-0000-000079E30000}"/>
    <cellStyle name="Percent 5 2 2 4 2 3 2" xfId="30602" xr:uid="{00000000-0005-0000-0000-00007AE30000}"/>
    <cellStyle name="Percent 5 2 2 4 2 3 3" xfId="49066" xr:uid="{00000000-0005-0000-0000-00007BE30000}"/>
    <cellStyle name="Percent 5 2 2 4 2 4" xfId="17794" xr:uid="{00000000-0005-0000-0000-00007CE30000}"/>
    <cellStyle name="Percent 5 2 2 4 2 4 2" xfId="36754" xr:uid="{00000000-0005-0000-0000-00007DE30000}"/>
    <cellStyle name="Percent 5 2 2 4 2 4 3" xfId="55218" xr:uid="{00000000-0005-0000-0000-00007EE30000}"/>
    <cellStyle name="Percent 5 2 2 4 2 5" xfId="24449" xr:uid="{00000000-0005-0000-0000-00007FE30000}"/>
    <cellStyle name="Percent 5 2 2 4 2 6" xfId="42913" xr:uid="{00000000-0005-0000-0000-000080E30000}"/>
    <cellStyle name="Percent 5 2 2 4 3" xfId="6981" xr:uid="{00000000-0005-0000-0000-000081E30000}"/>
    <cellStyle name="Percent 5 2 2 4 3 2" xfId="13174" xr:uid="{00000000-0005-0000-0000-000082E30000}"/>
    <cellStyle name="Percent 5 2 2 4 3 2 2" xfId="32134" xr:uid="{00000000-0005-0000-0000-000083E30000}"/>
    <cellStyle name="Percent 5 2 2 4 3 2 3" xfId="50598" xr:uid="{00000000-0005-0000-0000-000084E30000}"/>
    <cellStyle name="Percent 5 2 2 4 3 3" xfId="19326" xr:uid="{00000000-0005-0000-0000-000085E30000}"/>
    <cellStyle name="Percent 5 2 2 4 3 3 2" xfId="38286" xr:uid="{00000000-0005-0000-0000-000086E30000}"/>
    <cellStyle name="Percent 5 2 2 4 3 3 3" xfId="56750" xr:uid="{00000000-0005-0000-0000-000087E30000}"/>
    <cellStyle name="Percent 5 2 2 4 3 4" xfId="25981" xr:uid="{00000000-0005-0000-0000-000088E30000}"/>
    <cellStyle name="Percent 5 2 2 4 3 5" xfId="44445" xr:uid="{00000000-0005-0000-0000-000089E30000}"/>
    <cellStyle name="Percent 5 2 2 4 4" xfId="10108" xr:uid="{00000000-0005-0000-0000-00008AE30000}"/>
    <cellStyle name="Percent 5 2 2 4 4 2" xfId="29068" xr:uid="{00000000-0005-0000-0000-00008BE30000}"/>
    <cellStyle name="Percent 5 2 2 4 4 3" xfId="47532" xr:uid="{00000000-0005-0000-0000-00008CE30000}"/>
    <cellStyle name="Percent 5 2 2 4 5" xfId="16260" xr:uid="{00000000-0005-0000-0000-00008DE30000}"/>
    <cellStyle name="Percent 5 2 2 4 5 2" xfId="35220" xr:uid="{00000000-0005-0000-0000-00008EE30000}"/>
    <cellStyle name="Percent 5 2 2 4 5 3" xfId="53684" xr:uid="{00000000-0005-0000-0000-00008FE30000}"/>
    <cellStyle name="Percent 5 2 2 4 6" xfId="22915" xr:uid="{00000000-0005-0000-0000-000090E30000}"/>
    <cellStyle name="Percent 5 2 2 4 7" xfId="41379" xr:uid="{00000000-0005-0000-0000-000091E30000}"/>
    <cellStyle name="Percent 5 2 2 5" xfId="4646" xr:uid="{00000000-0005-0000-0000-000092E30000}"/>
    <cellStyle name="Percent 5 2 2 5 2" xfId="7747" xr:uid="{00000000-0005-0000-0000-000093E30000}"/>
    <cellStyle name="Percent 5 2 2 5 2 2" xfId="13939" xr:uid="{00000000-0005-0000-0000-000094E30000}"/>
    <cellStyle name="Percent 5 2 2 5 2 2 2" xfId="32899" xr:uid="{00000000-0005-0000-0000-000095E30000}"/>
    <cellStyle name="Percent 5 2 2 5 2 2 3" xfId="51363" xr:uid="{00000000-0005-0000-0000-000096E30000}"/>
    <cellStyle name="Percent 5 2 2 5 2 3" xfId="20091" xr:uid="{00000000-0005-0000-0000-000097E30000}"/>
    <cellStyle name="Percent 5 2 2 5 2 3 2" xfId="39051" xr:uid="{00000000-0005-0000-0000-000098E30000}"/>
    <cellStyle name="Percent 5 2 2 5 2 3 3" xfId="57515" xr:uid="{00000000-0005-0000-0000-000099E30000}"/>
    <cellStyle name="Percent 5 2 2 5 2 4" xfId="26746" xr:uid="{00000000-0005-0000-0000-00009AE30000}"/>
    <cellStyle name="Percent 5 2 2 5 2 5" xfId="45210" xr:uid="{00000000-0005-0000-0000-00009BE30000}"/>
    <cellStyle name="Percent 5 2 2 5 3" xfId="10873" xr:uid="{00000000-0005-0000-0000-00009CE30000}"/>
    <cellStyle name="Percent 5 2 2 5 3 2" xfId="29833" xr:uid="{00000000-0005-0000-0000-00009DE30000}"/>
    <cellStyle name="Percent 5 2 2 5 3 3" xfId="48297" xr:uid="{00000000-0005-0000-0000-00009EE30000}"/>
    <cellStyle name="Percent 5 2 2 5 4" xfId="17025" xr:uid="{00000000-0005-0000-0000-00009FE30000}"/>
    <cellStyle name="Percent 5 2 2 5 4 2" xfId="35985" xr:uid="{00000000-0005-0000-0000-0000A0E30000}"/>
    <cellStyle name="Percent 5 2 2 5 4 3" xfId="54449" xr:uid="{00000000-0005-0000-0000-0000A1E30000}"/>
    <cellStyle name="Percent 5 2 2 5 5" xfId="23680" xr:uid="{00000000-0005-0000-0000-0000A2E30000}"/>
    <cellStyle name="Percent 5 2 2 5 6" xfId="42144" xr:uid="{00000000-0005-0000-0000-0000A3E30000}"/>
    <cellStyle name="Percent 5 2 2 6" xfId="6212" xr:uid="{00000000-0005-0000-0000-0000A4E30000}"/>
    <cellStyle name="Percent 5 2 2 6 2" xfId="12405" xr:uid="{00000000-0005-0000-0000-0000A5E30000}"/>
    <cellStyle name="Percent 5 2 2 6 2 2" xfId="31365" xr:uid="{00000000-0005-0000-0000-0000A6E30000}"/>
    <cellStyle name="Percent 5 2 2 6 2 3" xfId="49829" xr:uid="{00000000-0005-0000-0000-0000A7E30000}"/>
    <cellStyle name="Percent 5 2 2 6 3" xfId="18557" xr:uid="{00000000-0005-0000-0000-0000A8E30000}"/>
    <cellStyle name="Percent 5 2 2 6 3 2" xfId="37517" xr:uid="{00000000-0005-0000-0000-0000A9E30000}"/>
    <cellStyle name="Percent 5 2 2 6 3 3" xfId="55981" xr:uid="{00000000-0005-0000-0000-0000AAE30000}"/>
    <cellStyle name="Percent 5 2 2 6 4" xfId="25212" xr:uid="{00000000-0005-0000-0000-0000ABE30000}"/>
    <cellStyle name="Percent 5 2 2 6 5" xfId="43676" xr:uid="{00000000-0005-0000-0000-0000ACE30000}"/>
    <cellStyle name="Percent 5 2 2 7" xfId="9284" xr:uid="{00000000-0005-0000-0000-0000ADE30000}"/>
    <cellStyle name="Percent 5 2 2 7 2" xfId="15457" xr:uid="{00000000-0005-0000-0000-0000AEE30000}"/>
    <cellStyle name="Percent 5 2 2 7 2 2" xfId="34417" xr:uid="{00000000-0005-0000-0000-0000AFE30000}"/>
    <cellStyle name="Percent 5 2 2 7 2 3" xfId="52881" xr:uid="{00000000-0005-0000-0000-0000B0E30000}"/>
    <cellStyle name="Percent 5 2 2 7 3" xfId="21609" xr:uid="{00000000-0005-0000-0000-0000B1E30000}"/>
    <cellStyle name="Percent 5 2 2 7 3 2" xfId="40569" xr:uid="{00000000-0005-0000-0000-0000B2E30000}"/>
    <cellStyle name="Percent 5 2 2 7 3 3" xfId="59033" xr:uid="{00000000-0005-0000-0000-0000B3E30000}"/>
    <cellStyle name="Percent 5 2 2 7 4" xfId="28264" xr:uid="{00000000-0005-0000-0000-0000B4E30000}"/>
    <cellStyle name="Percent 5 2 2 7 5" xfId="46728" xr:uid="{00000000-0005-0000-0000-0000B5E30000}"/>
    <cellStyle name="Percent 5 2 2 8" xfId="9339" xr:uid="{00000000-0005-0000-0000-0000B6E30000}"/>
    <cellStyle name="Percent 5 2 2 8 2" xfId="28299" xr:uid="{00000000-0005-0000-0000-0000B7E30000}"/>
    <cellStyle name="Percent 5 2 2 8 3" xfId="46763" xr:uid="{00000000-0005-0000-0000-0000B8E30000}"/>
    <cellStyle name="Percent 5 2 2 9" xfId="15491" xr:uid="{00000000-0005-0000-0000-0000B9E30000}"/>
    <cellStyle name="Percent 5 2 2 9 2" xfId="34451" xr:uid="{00000000-0005-0000-0000-0000BAE30000}"/>
    <cellStyle name="Percent 5 2 2 9 3" xfId="52915" xr:uid="{00000000-0005-0000-0000-0000BBE30000}"/>
    <cellStyle name="Percent 5 2 3" xfId="3574" xr:uid="{00000000-0005-0000-0000-0000BCE30000}"/>
    <cellStyle name="Percent 5 2 3 2" xfId="9293" xr:uid="{00000000-0005-0000-0000-0000BDE30000}"/>
    <cellStyle name="Percent 5 2 3 2 2" xfId="15465" xr:uid="{00000000-0005-0000-0000-0000BEE30000}"/>
    <cellStyle name="Percent 5 2 3 2 2 2" xfId="34425" xr:uid="{00000000-0005-0000-0000-0000BFE30000}"/>
    <cellStyle name="Percent 5 2 3 2 2 3" xfId="52889" xr:uid="{00000000-0005-0000-0000-0000C0E30000}"/>
    <cellStyle name="Percent 5 2 3 2 3" xfId="21617" xr:uid="{00000000-0005-0000-0000-0000C1E30000}"/>
    <cellStyle name="Percent 5 2 3 2 3 2" xfId="40577" xr:uid="{00000000-0005-0000-0000-0000C2E30000}"/>
    <cellStyle name="Percent 5 2 3 2 3 3" xfId="59041" xr:uid="{00000000-0005-0000-0000-0000C3E30000}"/>
    <cellStyle name="Percent 5 2 3 2 4" xfId="28272" xr:uid="{00000000-0005-0000-0000-0000C4E30000}"/>
    <cellStyle name="Percent 5 2 3 2 5" xfId="46736" xr:uid="{00000000-0005-0000-0000-0000C5E30000}"/>
    <cellStyle name="Percent 5 2 4" xfId="3793" xr:uid="{00000000-0005-0000-0000-0000C6E30000}"/>
    <cellStyle name="Percent 5 2 4 2" xfId="4538" xr:uid="{00000000-0005-0000-0000-0000C7E30000}"/>
    <cellStyle name="Percent 5 2 4 2 2" xfId="6161" xr:uid="{00000000-0005-0000-0000-0000C8E30000}"/>
    <cellStyle name="Percent 5 2 4 2 2 2" xfId="9247" xr:uid="{00000000-0005-0000-0000-0000C9E30000}"/>
    <cellStyle name="Percent 5 2 4 2 2 2 2" xfId="15439" xr:uid="{00000000-0005-0000-0000-0000CAE30000}"/>
    <cellStyle name="Percent 5 2 4 2 2 2 2 2" xfId="34399" xr:uid="{00000000-0005-0000-0000-0000CBE30000}"/>
    <cellStyle name="Percent 5 2 4 2 2 2 2 3" xfId="52863" xr:uid="{00000000-0005-0000-0000-0000CCE30000}"/>
    <cellStyle name="Percent 5 2 4 2 2 2 3" xfId="21591" xr:uid="{00000000-0005-0000-0000-0000CDE30000}"/>
    <cellStyle name="Percent 5 2 4 2 2 2 3 2" xfId="40551" xr:uid="{00000000-0005-0000-0000-0000CEE30000}"/>
    <cellStyle name="Percent 5 2 4 2 2 2 3 3" xfId="59015" xr:uid="{00000000-0005-0000-0000-0000CFE30000}"/>
    <cellStyle name="Percent 5 2 4 2 2 2 4" xfId="28246" xr:uid="{00000000-0005-0000-0000-0000D0E30000}"/>
    <cellStyle name="Percent 5 2 4 2 2 2 5" xfId="46710" xr:uid="{00000000-0005-0000-0000-0000D1E30000}"/>
    <cellStyle name="Percent 5 2 4 2 2 3" xfId="12373" xr:uid="{00000000-0005-0000-0000-0000D2E30000}"/>
    <cellStyle name="Percent 5 2 4 2 2 3 2" xfId="31333" xr:uid="{00000000-0005-0000-0000-0000D3E30000}"/>
    <cellStyle name="Percent 5 2 4 2 2 3 3" xfId="49797" xr:uid="{00000000-0005-0000-0000-0000D4E30000}"/>
    <cellStyle name="Percent 5 2 4 2 2 4" xfId="18525" xr:uid="{00000000-0005-0000-0000-0000D5E30000}"/>
    <cellStyle name="Percent 5 2 4 2 2 4 2" xfId="37485" xr:uid="{00000000-0005-0000-0000-0000D6E30000}"/>
    <cellStyle name="Percent 5 2 4 2 2 4 3" xfId="55949" xr:uid="{00000000-0005-0000-0000-0000D7E30000}"/>
    <cellStyle name="Percent 5 2 4 2 2 5" xfId="25180" xr:uid="{00000000-0005-0000-0000-0000D8E30000}"/>
    <cellStyle name="Percent 5 2 4 2 2 6" xfId="43644" xr:uid="{00000000-0005-0000-0000-0000D9E30000}"/>
    <cellStyle name="Percent 5 2 4 2 3" xfId="7712" xr:uid="{00000000-0005-0000-0000-0000DAE30000}"/>
    <cellStyle name="Percent 5 2 4 2 3 2" xfId="13905" xr:uid="{00000000-0005-0000-0000-0000DBE30000}"/>
    <cellStyle name="Percent 5 2 4 2 3 2 2" xfId="32865" xr:uid="{00000000-0005-0000-0000-0000DCE30000}"/>
    <cellStyle name="Percent 5 2 4 2 3 2 3" xfId="51329" xr:uid="{00000000-0005-0000-0000-0000DDE30000}"/>
    <cellStyle name="Percent 5 2 4 2 3 3" xfId="20057" xr:uid="{00000000-0005-0000-0000-0000DEE30000}"/>
    <cellStyle name="Percent 5 2 4 2 3 3 2" xfId="39017" xr:uid="{00000000-0005-0000-0000-0000DFE30000}"/>
    <cellStyle name="Percent 5 2 4 2 3 3 3" xfId="57481" xr:uid="{00000000-0005-0000-0000-0000E0E30000}"/>
    <cellStyle name="Percent 5 2 4 2 3 4" xfId="26712" xr:uid="{00000000-0005-0000-0000-0000E1E30000}"/>
    <cellStyle name="Percent 5 2 4 2 3 5" xfId="45176" xr:uid="{00000000-0005-0000-0000-0000E2E30000}"/>
    <cellStyle name="Percent 5 2 4 2 4" xfId="10839" xr:uid="{00000000-0005-0000-0000-0000E3E30000}"/>
    <cellStyle name="Percent 5 2 4 2 4 2" xfId="29799" xr:uid="{00000000-0005-0000-0000-0000E4E30000}"/>
    <cellStyle name="Percent 5 2 4 2 4 3" xfId="48263" xr:uid="{00000000-0005-0000-0000-0000E5E30000}"/>
    <cellStyle name="Percent 5 2 4 2 5" xfId="16991" xr:uid="{00000000-0005-0000-0000-0000E6E30000}"/>
    <cellStyle name="Percent 5 2 4 2 5 2" xfId="35951" xr:uid="{00000000-0005-0000-0000-0000E7E30000}"/>
    <cellStyle name="Percent 5 2 4 2 5 3" xfId="54415" xr:uid="{00000000-0005-0000-0000-0000E8E30000}"/>
    <cellStyle name="Percent 5 2 4 2 6" xfId="23646" xr:uid="{00000000-0005-0000-0000-0000E9E30000}"/>
    <cellStyle name="Percent 5 2 4 2 7" xfId="42110" xr:uid="{00000000-0005-0000-0000-0000EAE30000}"/>
    <cellStyle name="Percent 5 2 4 3" xfId="5393" xr:uid="{00000000-0005-0000-0000-0000EBE30000}"/>
    <cellStyle name="Percent 5 2 4 3 2" xfId="8478" xr:uid="{00000000-0005-0000-0000-0000ECE30000}"/>
    <cellStyle name="Percent 5 2 4 3 2 2" xfId="14670" xr:uid="{00000000-0005-0000-0000-0000EDE30000}"/>
    <cellStyle name="Percent 5 2 4 3 2 2 2" xfId="33630" xr:uid="{00000000-0005-0000-0000-0000EEE30000}"/>
    <cellStyle name="Percent 5 2 4 3 2 2 3" xfId="52094" xr:uid="{00000000-0005-0000-0000-0000EFE30000}"/>
    <cellStyle name="Percent 5 2 4 3 2 3" xfId="20822" xr:uid="{00000000-0005-0000-0000-0000F0E30000}"/>
    <cellStyle name="Percent 5 2 4 3 2 3 2" xfId="39782" xr:uid="{00000000-0005-0000-0000-0000F1E30000}"/>
    <cellStyle name="Percent 5 2 4 3 2 3 3" xfId="58246" xr:uid="{00000000-0005-0000-0000-0000F2E30000}"/>
    <cellStyle name="Percent 5 2 4 3 2 4" xfId="27477" xr:uid="{00000000-0005-0000-0000-0000F3E30000}"/>
    <cellStyle name="Percent 5 2 4 3 2 5" xfId="45941" xr:uid="{00000000-0005-0000-0000-0000F4E30000}"/>
    <cellStyle name="Percent 5 2 4 3 3" xfId="11604" xr:uid="{00000000-0005-0000-0000-0000F5E30000}"/>
    <cellStyle name="Percent 5 2 4 3 3 2" xfId="30564" xr:uid="{00000000-0005-0000-0000-0000F6E30000}"/>
    <cellStyle name="Percent 5 2 4 3 3 3" xfId="49028" xr:uid="{00000000-0005-0000-0000-0000F7E30000}"/>
    <cellStyle name="Percent 5 2 4 3 4" xfId="17756" xr:uid="{00000000-0005-0000-0000-0000F8E30000}"/>
    <cellStyle name="Percent 5 2 4 3 4 2" xfId="36716" xr:uid="{00000000-0005-0000-0000-0000F9E30000}"/>
    <cellStyle name="Percent 5 2 4 3 4 3" xfId="55180" xr:uid="{00000000-0005-0000-0000-0000FAE30000}"/>
    <cellStyle name="Percent 5 2 4 3 5" xfId="24411" xr:uid="{00000000-0005-0000-0000-0000FBE30000}"/>
    <cellStyle name="Percent 5 2 4 3 6" xfId="42875" xr:uid="{00000000-0005-0000-0000-0000FCE30000}"/>
    <cellStyle name="Percent 5 2 4 4" xfId="6943" xr:uid="{00000000-0005-0000-0000-0000FDE30000}"/>
    <cellStyle name="Percent 5 2 4 4 2" xfId="13136" xr:uid="{00000000-0005-0000-0000-0000FEE30000}"/>
    <cellStyle name="Percent 5 2 4 4 2 2" xfId="32096" xr:uid="{00000000-0005-0000-0000-0000FFE30000}"/>
    <cellStyle name="Percent 5 2 4 4 2 3" xfId="50560" xr:uid="{00000000-0005-0000-0000-000000E40000}"/>
    <cellStyle name="Percent 5 2 4 4 3" xfId="19288" xr:uid="{00000000-0005-0000-0000-000001E40000}"/>
    <cellStyle name="Percent 5 2 4 4 3 2" xfId="38248" xr:uid="{00000000-0005-0000-0000-000002E40000}"/>
    <cellStyle name="Percent 5 2 4 4 3 3" xfId="56712" xr:uid="{00000000-0005-0000-0000-000003E40000}"/>
    <cellStyle name="Percent 5 2 4 4 4" xfId="25943" xr:uid="{00000000-0005-0000-0000-000004E40000}"/>
    <cellStyle name="Percent 5 2 4 4 5" xfId="44407" xr:uid="{00000000-0005-0000-0000-000005E40000}"/>
    <cellStyle name="Percent 5 2 4 5" xfId="10070" xr:uid="{00000000-0005-0000-0000-000006E40000}"/>
    <cellStyle name="Percent 5 2 4 5 2" xfId="29030" xr:uid="{00000000-0005-0000-0000-000007E40000}"/>
    <cellStyle name="Percent 5 2 4 5 3" xfId="47494" xr:uid="{00000000-0005-0000-0000-000008E40000}"/>
    <cellStyle name="Percent 5 2 4 6" xfId="16222" xr:uid="{00000000-0005-0000-0000-000009E40000}"/>
    <cellStyle name="Percent 5 2 4 6 2" xfId="35182" xr:uid="{00000000-0005-0000-0000-00000AE40000}"/>
    <cellStyle name="Percent 5 2 4 6 3" xfId="53646" xr:uid="{00000000-0005-0000-0000-00000BE40000}"/>
    <cellStyle name="Percent 5 2 4 7" xfId="22877" xr:uid="{00000000-0005-0000-0000-00000CE40000}"/>
    <cellStyle name="Percent 5 2 4 8" xfId="41341" xr:uid="{00000000-0005-0000-0000-00000DE40000}"/>
    <cellStyle name="Percent 5 2 5" xfId="3572" xr:uid="{00000000-0005-0000-0000-00000EE40000}"/>
    <cellStyle name="Percent 5 2 6" xfId="3831" xr:uid="{00000000-0005-0000-0000-00000FE40000}"/>
    <cellStyle name="Percent 5 2 6 2" xfId="5420" xr:uid="{00000000-0005-0000-0000-000010E40000}"/>
    <cellStyle name="Percent 5 2 6 2 2" xfId="8505" xr:uid="{00000000-0005-0000-0000-000011E40000}"/>
    <cellStyle name="Percent 5 2 6 2 2 2" xfId="14697" xr:uid="{00000000-0005-0000-0000-000012E40000}"/>
    <cellStyle name="Percent 5 2 6 2 2 2 2" xfId="33657" xr:uid="{00000000-0005-0000-0000-000013E40000}"/>
    <cellStyle name="Percent 5 2 6 2 2 2 3" xfId="52121" xr:uid="{00000000-0005-0000-0000-000014E40000}"/>
    <cellStyle name="Percent 5 2 6 2 2 3" xfId="20849" xr:uid="{00000000-0005-0000-0000-000015E40000}"/>
    <cellStyle name="Percent 5 2 6 2 2 3 2" xfId="39809" xr:uid="{00000000-0005-0000-0000-000016E40000}"/>
    <cellStyle name="Percent 5 2 6 2 2 3 3" xfId="58273" xr:uid="{00000000-0005-0000-0000-000017E40000}"/>
    <cellStyle name="Percent 5 2 6 2 2 4" xfId="27504" xr:uid="{00000000-0005-0000-0000-000018E40000}"/>
    <cellStyle name="Percent 5 2 6 2 2 5" xfId="45968" xr:uid="{00000000-0005-0000-0000-000019E40000}"/>
    <cellStyle name="Percent 5 2 6 2 3" xfId="11631" xr:uid="{00000000-0005-0000-0000-00001AE40000}"/>
    <cellStyle name="Percent 5 2 6 2 3 2" xfId="30591" xr:uid="{00000000-0005-0000-0000-00001BE40000}"/>
    <cellStyle name="Percent 5 2 6 2 3 3" xfId="49055" xr:uid="{00000000-0005-0000-0000-00001CE40000}"/>
    <cellStyle name="Percent 5 2 6 2 4" xfId="17783" xr:uid="{00000000-0005-0000-0000-00001DE40000}"/>
    <cellStyle name="Percent 5 2 6 2 4 2" xfId="36743" xr:uid="{00000000-0005-0000-0000-00001EE40000}"/>
    <cellStyle name="Percent 5 2 6 2 4 3" xfId="55207" xr:uid="{00000000-0005-0000-0000-00001FE40000}"/>
    <cellStyle name="Percent 5 2 6 2 5" xfId="24438" xr:uid="{00000000-0005-0000-0000-000020E40000}"/>
    <cellStyle name="Percent 5 2 6 2 6" xfId="42902" xr:uid="{00000000-0005-0000-0000-000021E40000}"/>
    <cellStyle name="Percent 5 2 6 3" xfId="6970" xr:uid="{00000000-0005-0000-0000-000022E40000}"/>
    <cellStyle name="Percent 5 2 6 3 2" xfId="13163" xr:uid="{00000000-0005-0000-0000-000023E40000}"/>
    <cellStyle name="Percent 5 2 6 3 2 2" xfId="32123" xr:uid="{00000000-0005-0000-0000-000024E40000}"/>
    <cellStyle name="Percent 5 2 6 3 2 3" xfId="50587" xr:uid="{00000000-0005-0000-0000-000025E40000}"/>
    <cellStyle name="Percent 5 2 6 3 3" xfId="19315" xr:uid="{00000000-0005-0000-0000-000026E40000}"/>
    <cellStyle name="Percent 5 2 6 3 3 2" xfId="38275" xr:uid="{00000000-0005-0000-0000-000027E40000}"/>
    <cellStyle name="Percent 5 2 6 3 3 3" xfId="56739" xr:uid="{00000000-0005-0000-0000-000028E40000}"/>
    <cellStyle name="Percent 5 2 6 3 4" xfId="25970" xr:uid="{00000000-0005-0000-0000-000029E40000}"/>
    <cellStyle name="Percent 5 2 6 3 5" xfId="44434" xr:uid="{00000000-0005-0000-0000-00002AE40000}"/>
    <cellStyle name="Percent 5 2 6 4" xfId="10097" xr:uid="{00000000-0005-0000-0000-00002BE40000}"/>
    <cellStyle name="Percent 5 2 6 4 2" xfId="29057" xr:uid="{00000000-0005-0000-0000-00002CE40000}"/>
    <cellStyle name="Percent 5 2 6 4 3" xfId="47521" xr:uid="{00000000-0005-0000-0000-00002DE40000}"/>
    <cellStyle name="Percent 5 2 6 5" xfId="16249" xr:uid="{00000000-0005-0000-0000-00002EE40000}"/>
    <cellStyle name="Percent 5 2 6 5 2" xfId="35209" xr:uid="{00000000-0005-0000-0000-00002FE40000}"/>
    <cellStyle name="Percent 5 2 6 5 3" xfId="53673" xr:uid="{00000000-0005-0000-0000-000030E40000}"/>
    <cellStyle name="Percent 5 2 6 6" xfId="22904" xr:uid="{00000000-0005-0000-0000-000031E40000}"/>
    <cellStyle name="Percent 5 2 6 7" xfId="41368" xr:uid="{00000000-0005-0000-0000-000032E40000}"/>
    <cellStyle name="Percent 5 2 7" xfId="4634" xr:uid="{00000000-0005-0000-0000-000033E40000}"/>
    <cellStyle name="Percent 5 2 7 2" xfId="7736" xr:uid="{00000000-0005-0000-0000-000034E40000}"/>
    <cellStyle name="Percent 5 2 7 2 2" xfId="13928" xr:uid="{00000000-0005-0000-0000-000035E40000}"/>
    <cellStyle name="Percent 5 2 7 2 2 2" xfId="32888" xr:uid="{00000000-0005-0000-0000-000036E40000}"/>
    <cellStyle name="Percent 5 2 7 2 2 3" xfId="51352" xr:uid="{00000000-0005-0000-0000-000037E40000}"/>
    <cellStyle name="Percent 5 2 7 2 3" xfId="20080" xr:uid="{00000000-0005-0000-0000-000038E40000}"/>
    <cellStyle name="Percent 5 2 7 2 3 2" xfId="39040" xr:uid="{00000000-0005-0000-0000-000039E40000}"/>
    <cellStyle name="Percent 5 2 7 2 3 3" xfId="57504" xr:uid="{00000000-0005-0000-0000-00003AE40000}"/>
    <cellStyle name="Percent 5 2 7 2 4" xfId="26735" xr:uid="{00000000-0005-0000-0000-00003BE40000}"/>
    <cellStyle name="Percent 5 2 7 2 5" xfId="45199" xr:uid="{00000000-0005-0000-0000-00003CE40000}"/>
    <cellStyle name="Percent 5 2 7 3" xfId="10862" xr:uid="{00000000-0005-0000-0000-00003DE40000}"/>
    <cellStyle name="Percent 5 2 7 3 2" xfId="29822" xr:uid="{00000000-0005-0000-0000-00003EE40000}"/>
    <cellStyle name="Percent 5 2 7 3 3" xfId="48286" xr:uid="{00000000-0005-0000-0000-00003FE40000}"/>
    <cellStyle name="Percent 5 2 7 4" xfId="17014" xr:uid="{00000000-0005-0000-0000-000040E40000}"/>
    <cellStyle name="Percent 5 2 7 4 2" xfId="35974" xr:uid="{00000000-0005-0000-0000-000041E40000}"/>
    <cellStyle name="Percent 5 2 7 4 3" xfId="54438" xr:uid="{00000000-0005-0000-0000-000042E40000}"/>
    <cellStyle name="Percent 5 2 7 5" xfId="23669" xr:uid="{00000000-0005-0000-0000-000043E40000}"/>
    <cellStyle name="Percent 5 2 7 6" xfId="42133" xr:uid="{00000000-0005-0000-0000-000044E40000}"/>
    <cellStyle name="Percent 5 2 8" xfId="6201" xr:uid="{00000000-0005-0000-0000-000045E40000}"/>
    <cellStyle name="Percent 5 2 8 2" xfId="12394" xr:uid="{00000000-0005-0000-0000-000046E40000}"/>
    <cellStyle name="Percent 5 2 8 2 2" xfId="31354" xr:uid="{00000000-0005-0000-0000-000047E40000}"/>
    <cellStyle name="Percent 5 2 8 2 3" xfId="49818" xr:uid="{00000000-0005-0000-0000-000048E40000}"/>
    <cellStyle name="Percent 5 2 8 3" xfId="18546" xr:uid="{00000000-0005-0000-0000-000049E40000}"/>
    <cellStyle name="Percent 5 2 8 3 2" xfId="37506" xr:uid="{00000000-0005-0000-0000-00004AE40000}"/>
    <cellStyle name="Percent 5 2 8 3 3" xfId="55970" xr:uid="{00000000-0005-0000-0000-00004BE40000}"/>
    <cellStyle name="Percent 5 2 8 4" xfId="25201" xr:uid="{00000000-0005-0000-0000-00004CE40000}"/>
    <cellStyle name="Percent 5 2 8 5" xfId="43665" xr:uid="{00000000-0005-0000-0000-00004DE40000}"/>
    <cellStyle name="Percent 5 2 9" xfId="9283" xr:uid="{00000000-0005-0000-0000-00004EE40000}"/>
    <cellStyle name="Percent 5 2 9 2" xfId="15456" xr:uid="{00000000-0005-0000-0000-00004FE40000}"/>
    <cellStyle name="Percent 5 2 9 2 2" xfId="34416" xr:uid="{00000000-0005-0000-0000-000050E40000}"/>
    <cellStyle name="Percent 5 2 9 2 3" xfId="52880" xr:uid="{00000000-0005-0000-0000-000051E40000}"/>
    <cellStyle name="Percent 5 2 9 3" xfId="21608" xr:uid="{00000000-0005-0000-0000-000052E40000}"/>
    <cellStyle name="Percent 5 2 9 3 2" xfId="40568" xr:uid="{00000000-0005-0000-0000-000053E40000}"/>
    <cellStyle name="Percent 5 2 9 3 3" xfId="59032" xr:uid="{00000000-0005-0000-0000-000054E40000}"/>
    <cellStyle name="Percent 5 2 9 4" xfId="28263" xr:uid="{00000000-0005-0000-0000-000055E40000}"/>
    <cellStyle name="Percent 5 2 9 5" xfId="46727" xr:uid="{00000000-0005-0000-0000-000056E40000}"/>
    <cellStyle name="Percent 5 3" xfId="226" xr:uid="{00000000-0005-0000-0000-000057E40000}"/>
    <cellStyle name="Percent 5 3 10" xfId="22140" xr:uid="{00000000-0005-0000-0000-000058E40000}"/>
    <cellStyle name="Percent 5 3 11" xfId="40601" xr:uid="{00000000-0005-0000-0000-000059E40000}"/>
    <cellStyle name="Percent 5 3 2" xfId="3803" xr:uid="{00000000-0005-0000-0000-00005AE40000}"/>
    <cellStyle name="Percent 5 3 2 2" xfId="4542" xr:uid="{00000000-0005-0000-0000-00005BE40000}"/>
    <cellStyle name="Percent 5 3 2 2 2" xfId="6165" xr:uid="{00000000-0005-0000-0000-00005CE40000}"/>
    <cellStyle name="Percent 5 3 2 2 2 2" xfId="9251" xr:uid="{00000000-0005-0000-0000-00005DE40000}"/>
    <cellStyle name="Percent 5 3 2 2 2 2 2" xfId="15443" xr:uid="{00000000-0005-0000-0000-00005EE40000}"/>
    <cellStyle name="Percent 5 3 2 2 2 2 2 2" xfId="34403" xr:uid="{00000000-0005-0000-0000-00005FE40000}"/>
    <cellStyle name="Percent 5 3 2 2 2 2 2 3" xfId="52867" xr:uid="{00000000-0005-0000-0000-000060E40000}"/>
    <cellStyle name="Percent 5 3 2 2 2 2 3" xfId="21595" xr:uid="{00000000-0005-0000-0000-000061E40000}"/>
    <cellStyle name="Percent 5 3 2 2 2 2 3 2" xfId="40555" xr:uid="{00000000-0005-0000-0000-000062E40000}"/>
    <cellStyle name="Percent 5 3 2 2 2 2 3 3" xfId="59019" xr:uid="{00000000-0005-0000-0000-000063E40000}"/>
    <cellStyle name="Percent 5 3 2 2 2 2 4" xfId="28250" xr:uid="{00000000-0005-0000-0000-000064E40000}"/>
    <cellStyle name="Percent 5 3 2 2 2 2 5" xfId="46714" xr:uid="{00000000-0005-0000-0000-000065E40000}"/>
    <cellStyle name="Percent 5 3 2 2 2 3" xfId="12377" xr:uid="{00000000-0005-0000-0000-000066E40000}"/>
    <cellStyle name="Percent 5 3 2 2 2 3 2" xfId="31337" xr:uid="{00000000-0005-0000-0000-000067E40000}"/>
    <cellStyle name="Percent 5 3 2 2 2 3 3" xfId="49801" xr:uid="{00000000-0005-0000-0000-000068E40000}"/>
    <cellStyle name="Percent 5 3 2 2 2 4" xfId="18529" xr:uid="{00000000-0005-0000-0000-000069E40000}"/>
    <cellStyle name="Percent 5 3 2 2 2 4 2" xfId="37489" xr:uid="{00000000-0005-0000-0000-00006AE40000}"/>
    <cellStyle name="Percent 5 3 2 2 2 4 3" xfId="55953" xr:uid="{00000000-0005-0000-0000-00006BE40000}"/>
    <cellStyle name="Percent 5 3 2 2 2 5" xfId="25184" xr:uid="{00000000-0005-0000-0000-00006CE40000}"/>
    <cellStyle name="Percent 5 3 2 2 2 6" xfId="43648" xr:uid="{00000000-0005-0000-0000-00006DE40000}"/>
    <cellStyle name="Percent 5 3 2 2 3" xfId="7716" xr:uid="{00000000-0005-0000-0000-00006EE40000}"/>
    <cellStyle name="Percent 5 3 2 2 3 2" xfId="13909" xr:uid="{00000000-0005-0000-0000-00006FE40000}"/>
    <cellStyle name="Percent 5 3 2 2 3 2 2" xfId="32869" xr:uid="{00000000-0005-0000-0000-000070E40000}"/>
    <cellStyle name="Percent 5 3 2 2 3 2 3" xfId="51333" xr:uid="{00000000-0005-0000-0000-000071E40000}"/>
    <cellStyle name="Percent 5 3 2 2 3 3" xfId="20061" xr:uid="{00000000-0005-0000-0000-000072E40000}"/>
    <cellStyle name="Percent 5 3 2 2 3 3 2" xfId="39021" xr:uid="{00000000-0005-0000-0000-000073E40000}"/>
    <cellStyle name="Percent 5 3 2 2 3 3 3" xfId="57485" xr:uid="{00000000-0005-0000-0000-000074E40000}"/>
    <cellStyle name="Percent 5 3 2 2 3 4" xfId="26716" xr:uid="{00000000-0005-0000-0000-000075E40000}"/>
    <cellStyle name="Percent 5 3 2 2 3 5" xfId="45180" xr:uid="{00000000-0005-0000-0000-000076E40000}"/>
    <cellStyle name="Percent 5 3 2 2 4" xfId="10843" xr:uid="{00000000-0005-0000-0000-000077E40000}"/>
    <cellStyle name="Percent 5 3 2 2 4 2" xfId="29803" xr:uid="{00000000-0005-0000-0000-000078E40000}"/>
    <cellStyle name="Percent 5 3 2 2 4 3" xfId="48267" xr:uid="{00000000-0005-0000-0000-000079E40000}"/>
    <cellStyle name="Percent 5 3 2 2 5" xfId="16995" xr:uid="{00000000-0005-0000-0000-00007AE40000}"/>
    <cellStyle name="Percent 5 3 2 2 5 2" xfId="35955" xr:uid="{00000000-0005-0000-0000-00007BE40000}"/>
    <cellStyle name="Percent 5 3 2 2 5 3" xfId="54419" xr:uid="{00000000-0005-0000-0000-00007CE40000}"/>
    <cellStyle name="Percent 5 3 2 2 6" xfId="23650" xr:uid="{00000000-0005-0000-0000-00007DE40000}"/>
    <cellStyle name="Percent 5 3 2 2 7" xfId="42114" xr:uid="{00000000-0005-0000-0000-00007EE40000}"/>
    <cellStyle name="Percent 5 3 2 3" xfId="5397" xr:uid="{00000000-0005-0000-0000-00007FE40000}"/>
    <cellStyle name="Percent 5 3 2 3 2" xfId="8482" xr:uid="{00000000-0005-0000-0000-000080E40000}"/>
    <cellStyle name="Percent 5 3 2 3 2 2" xfId="14674" xr:uid="{00000000-0005-0000-0000-000081E40000}"/>
    <cellStyle name="Percent 5 3 2 3 2 2 2" xfId="33634" xr:uid="{00000000-0005-0000-0000-000082E40000}"/>
    <cellStyle name="Percent 5 3 2 3 2 2 3" xfId="52098" xr:uid="{00000000-0005-0000-0000-000083E40000}"/>
    <cellStyle name="Percent 5 3 2 3 2 3" xfId="20826" xr:uid="{00000000-0005-0000-0000-000084E40000}"/>
    <cellStyle name="Percent 5 3 2 3 2 3 2" xfId="39786" xr:uid="{00000000-0005-0000-0000-000085E40000}"/>
    <cellStyle name="Percent 5 3 2 3 2 3 3" xfId="58250" xr:uid="{00000000-0005-0000-0000-000086E40000}"/>
    <cellStyle name="Percent 5 3 2 3 2 4" xfId="27481" xr:uid="{00000000-0005-0000-0000-000087E40000}"/>
    <cellStyle name="Percent 5 3 2 3 2 5" xfId="45945" xr:uid="{00000000-0005-0000-0000-000088E40000}"/>
    <cellStyle name="Percent 5 3 2 3 3" xfId="11608" xr:uid="{00000000-0005-0000-0000-000089E40000}"/>
    <cellStyle name="Percent 5 3 2 3 3 2" xfId="30568" xr:uid="{00000000-0005-0000-0000-00008AE40000}"/>
    <cellStyle name="Percent 5 3 2 3 3 3" xfId="49032" xr:uid="{00000000-0005-0000-0000-00008BE40000}"/>
    <cellStyle name="Percent 5 3 2 3 4" xfId="17760" xr:uid="{00000000-0005-0000-0000-00008CE40000}"/>
    <cellStyle name="Percent 5 3 2 3 4 2" xfId="36720" xr:uid="{00000000-0005-0000-0000-00008DE40000}"/>
    <cellStyle name="Percent 5 3 2 3 4 3" xfId="55184" xr:uid="{00000000-0005-0000-0000-00008EE40000}"/>
    <cellStyle name="Percent 5 3 2 3 5" xfId="24415" xr:uid="{00000000-0005-0000-0000-00008FE40000}"/>
    <cellStyle name="Percent 5 3 2 3 6" xfId="42879" xr:uid="{00000000-0005-0000-0000-000090E40000}"/>
    <cellStyle name="Percent 5 3 2 4" xfId="6947" xr:uid="{00000000-0005-0000-0000-000091E40000}"/>
    <cellStyle name="Percent 5 3 2 4 2" xfId="13140" xr:uid="{00000000-0005-0000-0000-000092E40000}"/>
    <cellStyle name="Percent 5 3 2 4 2 2" xfId="32100" xr:uid="{00000000-0005-0000-0000-000093E40000}"/>
    <cellStyle name="Percent 5 3 2 4 2 3" xfId="50564" xr:uid="{00000000-0005-0000-0000-000094E40000}"/>
    <cellStyle name="Percent 5 3 2 4 3" xfId="19292" xr:uid="{00000000-0005-0000-0000-000095E40000}"/>
    <cellStyle name="Percent 5 3 2 4 3 2" xfId="38252" xr:uid="{00000000-0005-0000-0000-000096E40000}"/>
    <cellStyle name="Percent 5 3 2 4 3 3" xfId="56716" xr:uid="{00000000-0005-0000-0000-000097E40000}"/>
    <cellStyle name="Percent 5 3 2 4 4" xfId="25947" xr:uid="{00000000-0005-0000-0000-000098E40000}"/>
    <cellStyle name="Percent 5 3 2 4 5" xfId="44411" xr:uid="{00000000-0005-0000-0000-000099E40000}"/>
    <cellStyle name="Percent 5 3 2 5" xfId="10074" xr:uid="{00000000-0005-0000-0000-00009AE40000}"/>
    <cellStyle name="Percent 5 3 2 5 2" xfId="29034" xr:uid="{00000000-0005-0000-0000-00009BE40000}"/>
    <cellStyle name="Percent 5 3 2 5 3" xfId="47498" xr:uid="{00000000-0005-0000-0000-00009CE40000}"/>
    <cellStyle name="Percent 5 3 2 6" xfId="16226" xr:uid="{00000000-0005-0000-0000-00009DE40000}"/>
    <cellStyle name="Percent 5 3 2 6 2" xfId="35186" xr:uid="{00000000-0005-0000-0000-00009EE40000}"/>
    <cellStyle name="Percent 5 3 2 6 3" xfId="53650" xr:uid="{00000000-0005-0000-0000-00009FE40000}"/>
    <cellStyle name="Percent 5 3 2 7" xfId="22881" xr:uid="{00000000-0005-0000-0000-0000A0E40000}"/>
    <cellStyle name="Percent 5 3 2 8" xfId="41345" xr:uid="{00000000-0005-0000-0000-0000A1E40000}"/>
    <cellStyle name="Percent 5 3 3" xfId="3575" xr:uid="{00000000-0005-0000-0000-0000A2E40000}"/>
    <cellStyle name="Percent 5 3 4" xfId="3836" xr:uid="{00000000-0005-0000-0000-0000A3E40000}"/>
    <cellStyle name="Percent 5 3 4 2" xfId="5425" xr:uid="{00000000-0005-0000-0000-0000A4E40000}"/>
    <cellStyle name="Percent 5 3 4 2 2" xfId="8510" xr:uid="{00000000-0005-0000-0000-0000A5E40000}"/>
    <cellStyle name="Percent 5 3 4 2 2 2" xfId="14702" xr:uid="{00000000-0005-0000-0000-0000A6E40000}"/>
    <cellStyle name="Percent 5 3 4 2 2 2 2" xfId="33662" xr:uid="{00000000-0005-0000-0000-0000A7E40000}"/>
    <cellStyle name="Percent 5 3 4 2 2 2 3" xfId="52126" xr:uid="{00000000-0005-0000-0000-0000A8E40000}"/>
    <cellStyle name="Percent 5 3 4 2 2 3" xfId="20854" xr:uid="{00000000-0005-0000-0000-0000A9E40000}"/>
    <cellStyle name="Percent 5 3 4 2 2 3 2" xfId="39814" xr:uid="{00000000-0005-0000-0000-0000AAE40000}"/>
    <cellStyle name="Percent 5 3 4 2 2 3 3" xfId="58278" xr:uid="{00000000-0005-0000-0000-0000ABE40000}"/>
    <cellStyle name="Percent 5 3 4 2 2 4" xfId="27509" xr:uid="{00000000-0005-0000-0000-0000ACE40000}"/>
    <cellStyle name="Percent 5 3 4 2 2 5" xfId="45973" xr:uid="{00000000-0005-0000-0000-0000ADE40000}"/>
    <cellStyle name="Percent 5 3 4 2 3" xfId="11636" xr:uid="{00000000-0005-0000-0000-0000AEE40000}"/>
    <cellStyle name="Percent 5 3 4 2 3 2" xfId="30596" xr:uid="{00000000-0005-0000-0000-0000AFE40000}"/>
    <cellStyle name="Percent 5 3 4 2 3 3" xfId="49060" xr:uid="{00000000-0005-0000-0000-0000B0E40000}"/>
    <cellStyle name="Percent 5 3 4 2 4" xfId="17788" xr:uid="{00000000-0005-0000-0000-0000B1E40000}"/>
    <cellStyle name="Percent 5 3 4 2 4 2" xfId="36748" xr:uid="{00000000-0005-0000-0000-0000B2E40000}"/>
    <cellStyle name="Percent 5 3 4 2 4 3" xfId="55212" xr:uid="{00000000-0005-0000-0000-0000B3E40000}"/>
    <cellStyle name="Percent 5 3 4 2 5" xfId="24443" xr:uid="{00000000-0005-0000-0000-0000B4E40000}"/>
    <cellStyle name="Percent 5 3 4 2 6" xfId="42907" xr:uid="{00000000-0005-0000-0000-0000B5E40000}"/>
    <cellStyle name="Percent 5 3 4 3" xfId="6975" xr:uid="{00000000-0005-0000-0000-0000B6E40000}"/>
    <cellStyle name="Percent 5 3 4 3 2" xfId="13168" xr:uid="{00000000-0005-0000-0000-0000B7E40000}"/>
    <cellStyle name="Percent 5 3 4 3 2 2" xfId="32128" xr:uid="{00000000-0005-0000-0000-0000B8E40000}"/>
    <cellStyle name="Percent 5 3 4 3 2 3" xfId="50592" xr:uid="{00000000-0005-0000-0000-0000B9E40000}"/>
    <cellStyle name="Percent 5 3 4 3 3" xfId="19320" xr:uid="{00000000-0005-0000-0000-0000BAE40000}"/>
    <cellStyle name="Percent 5 3 4 3 3 2" xfId="38280" xr:uid="{00000000-0005-0000-0000-0000BBE40000}"/>
    <cellStyle name="Percent 5 3 4 3 3 3" xfId="56744" xr:uid="{00000000-0005-0000-0000-0000BCE40000}"/>
    <cellStyle name="Percent 5 3 4 3 4" xfId="25975" xr:uid="{00000000-0005-0000-0000-0000BDE40000}"/>
    <cellStyle name="Percent 5 3 4 3 5" xfId="44439" xr:uid="{00000000-0005-0000-0000-0000BEE40000}"/>
    <cellStyle name="Percent 5 3 4 4" xfId="10102" xr:uid="{00000000-0005-0000-0000-0000BFE40000}"/>
    <cellStyle name="Percent 5 3 4 4 2" xfId="29062" xr:uid="{00000000-0005-0000-0000-0000C0E40000}"/>
    <cellStyle name="Percent 5 3 4 4 3" xfId="47526" xr:uid="{00000000-0005-0000-0000-0000C1E40000}"/>
    <cellStyle name="Percent 5 3 4 5" xfId="16254" xr:uid="{00000000-0005-0000-0000-0000C2E40000}"/>
    <cellStyle name="Percent 5 3 4 5 2" xfId="35214" xr:uid="{00000000-0005-0000-0000-0000C3E40000}"/>
    <cellStyle name="Percent 5 3 4 5 3" xfId="53678" xr:uid="{00000000-0005-0000-0000-0000C4E40000}"/>
    <cellStyle name="Percent 5 3 4 6" xfId="22909" xr:uid="{00000000-0005-0000-0000-0000C5E40000}"/>
    <cellStyle name="Percent 5 3 4 7" xfId="41373" xr:uid="{00000000-0005-0000-0000-0000C6E40000}"/>
    <cellStyle name="Percent 5 3 5" xfId="4640" xr:uid="{00000000-0005-0000-0000-0000C7E40000}"/>
    <cellStyle name="Percent 5 3 5 2" xfId="7741" xr:uid="{00000000-0005-0000-0000-0000C8E40000}"/>
    <cellStyle name="Percent 5 3 5 2 2" xfId="13933" xr:uid="{00000000-0005-0000-0000-0000C9E40000}"/>
    <cellStyle name="Percent 5 3 5 2 2 2" xfId="32893" xr:uid="{00000000-0005-0000-0000-0000CAE40000}"/>
    <cellStyle name="Percent 5 3 5 2 2 3" xfId="51357" xr:uid="{00000000-0005-0000-0000-0000CBE40000}"/>
    <cellStyle name="Percent 5 3 5 2 3" xfId="20085" xr:uid="{00000000-0005-0000-0000-0000CCE40000}"/>
    <cellStyle name="Percent 5 3 5 2 3 2" xfId="39045" xr:uid="{00000000-0005-0000-0000-0000CDE40000}"/>
    <cellStyle name="Percent 5 3 5 2 3 3" xfId="57509" xr:uid="{00000000-0005-0000-0000-0000CEE40000}"/>
    <cellStyle name="Percent 5 3 5 2 4" xfId="26740" xr:uid="{00000000-0005-0000-0000-0000CFE40000}"/>
    <cellStyle name="Percent 5 3 5 2 5" xfId="45204" xr:uid="{00000000-0005-0000-0000-0000D0E40000}"/>
    <cellStyle name="Percent 5 3 5 3" xfId="10867" xr:uid="{00000000-0005-0000-0000-0000D1E40000}"/>
    <cellStyle name="Percent 5 3 5 3 2" xfId="29827" xr:uid="{00000000-0005-0000-0000-0000D2E40000}"/>
    <cellStyle name="Percent 5 3 5 3 3" xfId="48291" xr:uid="{00000000-0005-0000-0000-0000D3E40000}"/>
    <cellStyle name="Percent 5 3 5 4" xfId="17019" xr:uid="{00000000-0005-0000-0000-0000D4E40000}"/>
    <cellStyle name="Percent 5 3 5 4 2" xfId="35979" xr:uid="{00000000-0005-0000-0000-0000D5E40000}"/>
    <cellStyle name="Percent 5 3 5 4 3" xfId="54443" xr:uid="{00000000-0005-0000-0000-0000D6E40000}"/>
    <cellStyle name="Percent 5 3 5 5" xfId="23674" xr:uid="{00000000-0005-0000-0000-0000D7E40000}"/>
    <cellStyle name="Percent 5 3 5 6" xfId="42138" xr:uid="{00000000-0005-0000-0000-0000D8E40000}"/>
    <cellStyle name="Percent 5 3 6" xfId="6206" xr:uid="{00000000-0005-0000-0000-0000D9E40000}"/>
    <cellStyle name="Percent 5 3 6 2" xfId="12399" xr:uid="{00000000-0005-0000-0000-0000DAE40000}"/>
    <cellStyle name="Percent 5 3 6 2 2" xfId="31359" xr:uid="{00000000-0005-0000-0000-0000DBE40000}"/>
    <cellStyle name="Percent 5 3 6 2 3" xfId="49823" xr:uid="{00000000-0005-0000-0000-0000DCE40000}"/>
    <cellStyle name="Percent 5 3 6 3" xfId="18551" xr:uid="{00000000-0005-0000-0000-0000DDE40000}"/>
    <cellStyle name="Percent 5 3 6 3 2" xfId="37511" xr:uid="{00000000-0005-0000-0000-0000DEE40000}"/>
    <cellStyle name="Percent 5 3 6 3 3" xfId="55975" xr:uid="{00000000-0005-0000-0000-0000DFE40000}"/>
    <cellStyle name="Percent 5 3 6 4" xfId="25206" xr:uid="{00000000-0005-0000-0000-0000E0E40000}"/>
    <cellStyle name="Percent 5 3 6 5" xfId="43670" xr:uid="{00000000-0005-0000-0000-0000E1E40000}"/>
    <cellStyle name="Percent 5 3 7" xfId="9292" xr:uid="{00000000-0005-0000-0000-0000E2E40000}"/>
    <cellStyle name="Percent 5 3 7 2" xfId="15464" xr:uid="{00000000-0005-0000-0000-0000E3E40000}"/>
    <cellStyle name="Percent 5 3 7 2 2" xfId="34424" xr:uid="{00000000-0005-0000-0000-0000E4E40000}"/>
    <cellStyle name="Percent 5 3 7 2 3" xfId="52888" xr:uid="{00000000-0005-0000-0000-0000E5E40000}"/>
    <cellStyle name="Percent 5 3 7 3" xfId="21616" xr:uid="{00000000-0005-0000-0000-0000E6E40000}"/>
    <cellStyle name="Percent 5 3 7 3 2" xfId="40576" xr:uid="{00000000-0005-0000-0000-0000E7E40000}"/>
    <cellStyle name="Percent 5 3 7 3 3" xfId="59040" xr:uid="{00000000-0005-0000-0000-0000E8E40000}"/>
    <cellStyle name="Percent 5 3 7 4" xfId="28271" xr:uid="{00000000-0005-0000-0000-0000E9E40000}"/>
    <cellStyle name="Percent 5 3 7 5" xfId="46735" xr:uid="{00000000-0005-0000-0000-0000EAE40000}"/>
    <cellStyle name="Percent 5 3 8" xfId="9333" xr:uid="{00000000-0005-0000-0000-0000EBE40000}"/>
    <cellStyle name="Percent 5 3 8 2" xfId="28293" xr:uid="{00000000-0005-0000-0000-0000ECE40000}"/>
    <cellStyle name="Percent 5 3 8 3" xfId="46757" xr:uid="{00000000-0005-0000-0000-0000EDE40000}"/>
    <cellStyle name="Percent 5 3 9" xfId="15485" xr:uid="{00000000-0005-0000-0000-0000EEE40000}"/>
    <cellStyle name="Percent 5 3 9 2" xfId="34445" xr:uid="{00000000-0005-0000-0000-0000EFE40000}"/>
    <cellStyle name="Percent 5 3 9 3" xfId="52909" xr:uid="{00000000-0005-0000-0000-0000F0E40000}"/>
    <cellStyle name="Percent 5 4" xfId="3786" xr:uid="{00000000-0005-0000-0000-0000F1E40000}"/>
    <cellStyle name="Percent 5 4 2" xfId="4534" xr:uid="{00000000-0005-0000-0000-0000F2E40000}"/>
    <cellStyle name="Percent 5 4 2 2" xfId="6157" xr:uid="{00000000-0005-0000-0000-0000F3E40000}"/>
    <cellStyle name="Percent 5 4 2 2 2" xfId="9243" xr:uid="{00000000-0005-0000-0000-0000F4E40000}"/>
    <cellStyle name="Percent 5 4 2 2 2 2" xfId="15435" xr:uid="{00000000-0005-0000-0000-0000F5E40000}"/>
    <cellStyle name="Percent 5 4 2 2 2 2 2" xfId="34395" xr:uid="{00000000-0005-0000-0000-0000F6E40000}"/>
    <cellStyle name="Percent 5 4 2 2 2 2 3" xfId="52859" xr:uid="{00000000-0005-0000-0000-0000F7E40000}"/>
    <cellStyle name="Percent 5 4 2 2 2 3" xfId="21587" xr:uid="{00000000-0005-0000-0000-0000F8E40000}"/>
    <cellStyle name="Percent 5 4 2 2 2 3 2" xfId="40547" xr:uid="{00000000-0005-0000-0000-0000F9E40000}"/>
    <cellStyle name="Percent 5 4 2 2 2 3 3" xfId="59011" xr:uid="{00000000-0005-0000-0000-0000FAE40000}"/>
    <cellStyle name="Percent 5 4 2 2 2 4" xfId="28242" xr:uid="{00000000-0005-0000-0000-0000FBE40000}"/>
    <cellStyle name="Percent 5 4 2 2 2 5" xfId="46706" xr:uid="{00000000-0005-0000-0000-0000FCE40000}"/>
    <cellStyle name="Percent 5 4 2 2 3" xfId="12369" xr:uid="{00000000-0005-0000-0000-0000FDE40000}"/>
    <cellStyle name="Percent 5 4 2 2 3 2" xfId="31329" xr:uid="{00000000-0005-0000-0000-0000FEE40000}"/>
    <cellStyle name="Percent 5 4 2 2 3 3" xfId="49793" xr:uid="{00000000-0005-0000-0000-0000FFE40000}"/>
    <cellStyle name="Percent 5 4 2 2 4" xfId="18521" xr:uid="{00000000-0005-0000-0000-000000E50000}"/>
    <cellStyle name="Percent 5 4 2 2 4 2" xfId="37481" xr:uid="{00000000-0005-0000-0000-000001E50000}"/>
    <cellStyle name="Percent 5 4 2 2 4 3" xfId="55945" xr:uid="{00000000-0005-0000-0000-000002E50000}"/>
    <cellStyle name="Percent 5 4 2 2 5" xfId="25176" xr:uid="{00000000-0005-0000-0000-000003E50000}"/>
    <cellStyle name="Percent 5 4 2 2 6" xfId="43640" xr:uid="{00000000-0005-0000-0000-000004E50000}"/>
    <cellStyle name="Percent 5 4 2 3" xfId="7708" xr:uid="{00000000-0005-0000-0000-000005E50000}"/>
    <cellStyle name="Percent 5 4 2 3 2" xfId="13901" xr:uid="{00000000-0005-0000-0000-000006E50000}"/>
    <cellStyle name="Percent 5 4 2 3 2 2" xfId="32861" xr:uid="{00000000-0005-0000-0000-000007E50000}"/>
    <cellStyle name="Percent 5 4 2 3 2 3" xfId="51325" xr:uid="{00000000-0005-0000-0000-000008E50000}"/>
    <cellStyle name="Percent 5 4 2 3 3" xfId="20053" xr:uid="{00000000-0005-0000-0000-000009E50000}"/>
    <cellStyle name="Percent 5 4 2 3 3 2" xfId="39013" xr:uid="{00000000-0005-0000-0000-00000AE50000}"/>
    <cellStyle name="Percent 5 4 2 3 3 3" xfId="57477" xr:uid="{00000000-0005-0000-0000-00000BE50000}"/>
    <cellStyle name="Percent 5 4 2 3 4" xfId="26708" xr:uid="{00000000-0005-0000-0000-00000CE50000}"/>
    <cellStyle name="Percent 5 4 2 3 5" xfId="45172" xr:uid="{00000000-0005-0000-0000-00000DE50000}"/>
    <cellStyle name="Percent 5 4 2 4" xfId="10835" xr:uid="{00000000-0005-0000-0000-00000EE50000}"/>
    <cellStyle name="Percent 5 4 2 4 2" xfId="29795" xr:uid="{00000000-0005-0000-0000-00000FE50000}"/>
    <cellStyle name="Percent 5 4 2 4 3" xfId="48259" xr:uid="{00000000-0005-0000-0000-000010E50000}"/>
    <cellStyle name="Percent 5 4 2 5" xfId="16987" xr:uid="{00000000-0005-0000-0000-000011E50000}"/>
    <cellStyle name="Percent 5 4 2 5 2" xfId="35947" xr:uid="{00000000-0005-0000-0000-000012E50000}"/>
    <cellStyle name="Percent 5 4 2 5 3" xfId="54411" xr:uid="{00000000-0005-0000-0000-000013E50000}"/>
    <cellStyle name="Percent 5 4 2 6" xfId="23642" xr:uid="{00000000-0005-0000-0000-000014E50000}"/>
    <cellStyle name="Percent 5 4 2 7" xfId="42106" xr:uid="{00000000-0005-0000-0000-000015E50000}"/>
    <cellStyle name="Percent 5 4 3" xfId="5389" xr:uid="{00000000-0005-0000-0000-000016E50000}"/>
    <cellStyle name="Percent 5 4 3 2" xfId="8474" xr:uid="{00000000-0005-0000-0000-000017E50000}"/>
    <cellStyle name="Percent 5 4 3 2 2" xfId="14666" xr:uid="{00000000-0005-0000-0000-000018E50000}"/>
    <cellStyle name="Percent 5 4 3 2 2 2" xfId="33626" xr:uid="{00000000-0005-0000-0000-000019E50000}"/>
    <cellStyle name="Percent 5 4 3 2 2 3" xfId="52090" xr:uid="{00000000-0005-0000-0000-00001AE50000}"/>
    <cellStyle name="Percent 5 4 3 2 3" xfId="20818" xr:uid="{00000000-0005-0000-0000-00001BE50000}"/>
    <cellStyle name="Percent 5 4 3 2 3 2" xfId="39778" xr:uid="{00000000-0005-0000-0000-00001CE50000}"/>
    <cellStyle name="Percent 5 4 3 2 3 3" xfId="58242" xr:uid="{00000000-0005-0000-0000-00001DE50000}"/>
    <cellStyle name="Percent 5 4 3 2 4" xfId="27473" xr:uid="{00000000-0005-0000-0000-00001EE50000}"/>
    <cellStyle name="Percent 5 4 3 2 5" xfId="45937" xr:uid="{00000000-0005-0000-0000-00001FE50000}"/>
    <cellStyle name="Percent 5 4 3 3" xfId="11600" xr:uid="{00000000-0005-0000-0000-000020E50000}"/>
    <cellStyle name="Percent 5 4 3 3 2" xfId="30560" xr:uid="{00000000-0005-0000-0000-000021E50000}"/>
    <cellStyle name="Percent 5 4 3 3 3" xfId="49024" xr:uid="{00000000-0005-0000-0000-000022E50000}"/>
    <cellStyle name="Percent 5 4 3 4" xfId="17752" xr:uid="{00000000-0005-0000-0000-000023E50000}"/>
    <cellStyle name="Percent 5 4 3 4 2" xfId="36712" xr:uid="{00000000-0005-0000-0000-000024E50000}"/>
    <cellStyle name="Percent 5 4 3 4 3" xfId="55176" xr:uid="{00000000-0005-0000-0000-000025E50000}"/>
    <cellStyle name="Percent 5 4 3 5" xfId="24407" xr:uid="{00000000-0005-0000-0000-000026E50000}"/>
    <cellStyle name="Percent 5 4 3 6" xfId="42871" xr:uid="{00000000-0005-0000-0000-000027E50000}"/>
    <cellStyle name="Percent 5 4 4" xfId="6939" xr:uid="{00000000-0005-0000-0000-000028E50000}"/>
    <cellStyle name="Percent 5 4 4 2" xfId="13132" xr:uid="{00000000-0005-0000-0000-000029E50000}"/>
    <cellStyle name="Percent 5 4 4 2 2" xfId="32092" xr:uid="{00000000-0005-0000-0000-00002AE50000}"/>
    <cellStyle name="Percent 5 4 4 2 3" xfId="50556" xr:uid="{00000000-0005-0000-0000-00002BE50000}"/>
    <cellStyle name="Percent 5 4 4 3" xfId="19284" xr:uid="{00000000-0005-0000-0000-00002CE50000}"/>
    <cellStyle name="Percent 5 4 4 3 2" xfId="38244" xr:uid="{00000000-0005-0000-0000-00002DE50000}"/>
    <cellStyle name="Percent 5 4 4 3 3" xfId="56708" xr:uid="{00000000-0005-0000-0000-00002EE50000}"/>
    <cellStyle name="Percent 5 4 4 4" xfId="25939" xr:uid="{00000000-0005-0000-0000-00002FE50000}"/>
    <cellStyle name="Percent 5 4 4 5" xfId="44403" xr:uid="{00000000-0005-0000-0000-000030E50000}"/>
    <cellStyle name="Percent 5 4 5" xfId="10066" xr:uid="{00000000-0005-0000-0000-000031E50000}"/>
    <cellStyle name="Percent 5 4 5 2" xfId="29026" xr:uid="{00000000-0005-0000-0000-000032E50000}"/>
    <cellStyle name="Percent 5 4 5 3" xfId="47490" xr:uid="{00000000-0005-0000-0000-000033E50000}"/>
    <cellStyle name="Percent 5 4 6" xfId="16218" xr:uid="{00000000-0005-0000-0000-000034E50000}"/>
    <cellStyle name="Percent 5 4 6 2" xfId="35178" xr:uid="{00000000-0005-0000-0000-000035E50000}"/>
    <cellStyle name="Percent 5 4 6 3" xfId="53642" xr:uid="{00000000-0005-0000-0000-000036E50000}"/>
    <cellStyle name="Percent 5 4 7" xfId="22873" xr:uid="{00000000-0005-0000-0000-000037E50000}"/>
    <cellStyle name="Percent 5 4 8" xfId="41337" xr:uid="{00000000-0005-0000-0000-000038E50000}"/>
    <cellStyle name="Percent 5 5" xfId="3571" xr:uid="{00000000-0005-0000-0000-000039E50000}"/>
    <cellStyle name="Percent 5 6" xfId="3825" xr:uid="{00000000-0005-0000-0000-00003AE50000}"/>
    <cellStyle name="Percent 5 6 2" xfId="5414" xr:uid="{00000000-0005-0000-0000-00003BE50000}"/>
    <cellStyle name="Percent 5 6 2 2" xfId="8499" xr:uid="{00000000-0005-0000-0000-00003CE50000}"/>
    <cellStyle name="Percent 5 6 2 2 2" xfId="14691" xr:uid="{00000000-0005-0000-0000-00003DE50000}"/>
    <cellStyle name="Percent 5 6 2 2 2 2" xfId="33651" xr:uid="{00000000-0005-0000-0000-00003EE50000}"/>
    <cellStyle name="Percent 5 6 2 2 2 3" xfId="52115" xr:uid="{00000000-0005-0000-0000-00003FE50000}"/>
    <cellStyle name="Percent 5 6 2 2 3" xfId="20843" xr:uid="{00000000-0005-0000-0000-000040E50000}"/>
    <cellStyle name="Percent 5 6 2 2 3 2" xfId="39803" xr:uid="{00000000-0005-0000-0000-000041E50000}"/>
    <cellStyle name="Percent 5 6 2 2 3 3" xfId="58267" xr:uid="{00000000-0005-0000-0000-000042E50000}"/>
    <cellStyle name="Percent 5 6 2 2 4" xfId="27498" xr:uid="{00000000-0005-0000-0000-000043E50000}"/>
    <cellStyle name="Percent 5 6 2 2 5" xfId="45962" xr:uid="{00000000-0005-0000-0000-000044E50000}"/>
    <cellStyle name="Percent 5 6 2 3" xfId="11625" xr:uid="{00000000-0005-0000-0000-000045E50000}"/>
    <cellStyle name="Percent 5 6 2 3 2" xfId="30585" xr:uid="{00000000-0005-0000-0000-000046E50000}"/>
    <cellStyle name="Percent 5 6 2 3 3" xfId="49049" xr:uid="{00000000-0005-0000-0000-000047E50000}"/>
    <cellStyle name="Percent 5 6 2 4" xfId="17777" xr:uid="{00000000-0005-0000-0000-000048E50000}"/>
    <cellStyle name="Percent 5 6 2 4 2" xfId="36737" xr:uid="{00000000-0005-0000-0000-000049E50000}"/>
    <cellStyle name="Percent 5 6 2 4 3" xfId="55201" xr:uid="{00000000-0005-0000-0000-00004AE50000}"/>
    <cellStyle name="Percent 5 6 2 5" xfId="24432" xr:uid="{00000000-0005-0000-0000-00004BE50000}"/>
    <cellStyle name="Percent 5 6 2 6" xfId="42896" xr:uid="{00000000-0005-0000-0000-00004CE50000}"/>
    <cellStyle name="Percent 5 6 3" xfId="6964" xr:uid="{00000000-0005-0000-0000-00004DE50000}"/>
    <cellStyle name="Percent 5 6 3 2" xfId="13157" xr:uid="{00000000-0005-0000-0000-00004EE50000}"/>
    <cellStyle name="Percent 5 6 3 2 2" xfId="32117" xr:uid="{00000000-0005-0000-0000-00004FE50000}"/>
    <cellStyle name="Percent 5 6 3 2 3" xfId="50581" xr:uid="{00000000-0005-0000-0000-000050E50000}"/>
    <cellStyle name="Percent 5 6 3 3" xfId="19309" xr:uid="{00000000-0005-0000-0000-000051E50000}"/>
    <cellStyle name="Percent 5 6 3 3 2" xfId="38269" xr:uid="{00000000-0005-0000-0000-000052E50000}"/>
    <cellStyle name="Percent 5 6 3 3 3" xfId="56733" xr:uid="{00000000-0005-0000-0000-000053E50000}"/>
    <cellStyle name="Percent 5 6 3 4" xfId="25964" xr:uid="{00000000-0005-0000-0000-000054E50000}"/>
    <cellStyle name="Percent 5 6 3 5" xfId="44428" xr:uid="{00000000-0005-0000-0000-000055E50000}"/>
    <cellStyle name="Percent 5 6 4" xfId="10091" xr:uid="{00000000-0005-0000-0000-000056E50000}"/>
    <cellStyle name="Percent 5 6 4 2" xfId="29051" xr:uid="{00000000-0005-0000-0000-000057E50000}"/>
    <cellStyle name="Percent 5 6 4 3" xfId="47515" xr:uid="{00000000-0005-0000-0000-000058E50000}"/>
    <cellStyle name="Percent 5 6 5" xfId="16243" xr:uid="{00000000-0005-0000-0000-000059E50000}"/>
    <cellStyle name="Percent 5 6 5 2" xfId="35203" xr:uid="{00000000-0005-0000-0000-00005AE50000}"/>
    <cellStyle name="Percent 5 6 5 3" xfId="53667" xr:uid="{00000000-0005-0000-0000-00005BE50000}"/>
    <cellStyle name="Percent 5 6 6" xfId="22898" xr:uid="{00000000-0005-0000-0000-00005CE50000}"/>
    <cellStyle name="Percent 5 6 7" xfId="41362" xr:uid="{00000000-0005-0000-0000-00005DE50000}"/>
    <cellStyle name="Percent 5 7" xfId="4628" xr:uid="{00000000-0005-0000-0000-00005EE50000}"/>
    <cellStyle name="Percent 5 7 2" xfId="7730" xr:uid="{00000000-0005-0000-0000-00005FE50000}"/>
    <cellStyle name="Percent 5 7 2 2" xfId="13922" xr:uid="{00000000-0005-0000-0000-000060E50000}"/>
    <cellStyle name="Percent 5 7 2 2 2" xfId="32882" xr:uid="{00000000-0005-0000-0000-000061E50000}"/>
    <cellStyle name="Percent 5 7 2 2 3" xfId="51346" xr:uid="{00000000-0005-0000-0000-000062E50000}"/>
    <cellStyle name="Percent 5 7 2 3" xfId="20074" xr:uid="{00000000-0005-0000-0000-000063E50000}"/>
    <cellStyle name="Percent 5 7 2 3 2" xfId="39034" xr:uid="{00000000-0005-0000-0000-000064E50000}"/>
    <cellStyle name="Percent 5 7 2 3 3" xfId="57498" xr:uid="{00000000-0005-0000-0000-000065E50000}"/>
    <cellStyle name="Percent 5 7 2 4" xfId="26729" xr:uid="{00000000-0005-0000-0000-000066E50000}"/>
    <cellStyle name="Percent 5 7 2 5" xfId="45193" xr:uid="{00000000-0005-0000-0000-000067E50000}"/>
    <cellStyle name="Percent 5 7 3" xfId="10856" xr:uid="{00000000-0005-0000-0000-000068E50000}"/>
    <cellStyle name="Percent 5 7 3 2" xfId="29816" xr:uid="{00000000-0005-0000-0000-000069E50000}"/>
    <cellStyle name="Percent 5 7 3 3" xfId="48280" xr:uid="{00000000-0005-0000-0000-00006AE50000}"/>
    <cellStyle name="Percent 5 7 4" xfId="17008" xr:uid="{00000000-0005-0000-0000-00006BE50000}"/>
    <cellStyle name="Percent 5 7 4 2" xfId="35968" xr:uid="{00000000-0005-0000-0000-00006CE50000}"/>
    <cellStyle name="Percent 5 7 4 3" xfId="54432" xr:uid="{00000000-0005-0000-0000-00006DE50000}"/>
    <cellStyle name="Percent 5 7 5" xfId="23663" xr:uid="{00000000-0005-0000-0000-00006EE50000}"/>
    <cellStyle name="Percent 5 7 6" xfId="42127" xr:uid="{00000000-0005-0000-0000-00006FE50000}"/>
    <cellStyle name="Percent 5 8" xfId="6195" xr:uid="{00000000-0005-0000-0000-000070E50000}"/>
    <cellStyle name="Percent 5 8 2" xfId="12388" xr:uid="{00000000-0005-0000-0000-000071E50000}"/>
    <cellStyle name="Percent 5 8 2 2" xfId="31348" xr:uid="{00000000-0005-0000-0000-000072E50000}"/>
    <cellStyle name="Percent 5 8 2 3" xfId="49812" xr:uid="{00000000-0005-0000-0000-000073E50000}"/>
    <cellStyle name="Percent 5 8 3" xfId="18540" xr:uid="{00000000-0005-0000-0000-000074E50000}"/>
    <cellStyle name="Percent 5 8 3 2" xfId="37500" xr:uid="{00000000-0005-0000-0000-000075E50000}"/>
    <cellStyle name="Percent 5 8 3 3" xfId="55964" xr:uid="{00000000-0005-0000-0000-000076E50000}"/>
    <cellStyle name="Percent 5 8 4" xfId="25195" xr:uid="{00000000-0005-0000-0000-000077E50000}"/>
    <cellStyle name="Percent 5 8 5" xfId="43659" xr:uid="{00000000-0005-0000-0000-000078E50000}"/>
    <cellStyle name="Percent 5 9" xfId="9282" xr:uid="{00000000-0005-0000-0000-000079E50000}"/>
    <cellStyle name="Percent 5 9 2" xfId="15455" xr:uid="{00000000-0005-0000-0000-00007AE50000}"/>
    <cellStyle name="Percent 5 9 2 2" xfId="34415" xr:uid="{00000000-0005-0000-0000-00007BE50000}"/>
    <cellStyle name="Percent 5 9 2 3" xfId="52879" xr:uid="{00000000-0005-0000-0000-00007CE50000}"/>
    <cellStyle name="Percent 5 9 3" xfId="21607" xr:uid="{00000000-0005-0000-0000-00007DE50000}"/>
    <cellStyle name="Percent 5 9 3 2" xfId="40567" xr:uid="{00000000-0005-0000-0000-00007EE50000}"/>
    <cellStyle name="Percent 5 9 3 3" xfId="59031" xr:uid="{00000000-0005-0000-0000-00007FE50000}"/>
    <cellStyle name="Percent 5 9 4" xfId="28262" xr:uid="{00000000-0005-0000-0000-000080E50000}"/>
    <cellStyle name="Percent 5 9 5" xfId="46726" xr:uid="{00000000-0005-0000-0000-000081E50000}"/>
    <cellStyle name="Percent 50" xfId="3576" xr:uid="{00000000-0005-0000-0000-000082E50000}"/>
    <cellStyle name="Percent 51" xfId="3577" xr:uid="{00000000-0005-0000-0000-000083E50000}"/>
    <cellStyle name="Percent 52" xfId="3578" xr:uid="{00000000-0005-0000-0000-000084E50000}"/>
    <cellStyle name="Percent 53" xfId="3579" xr:uid="{00000000-0005-0000-0000-000085E50000}"/>
    <cellStyle name="Percent 54" xfId="3580" xr:uid="{00000000-0005-0000-0000-000086E50000}"/>
    <cellStyle name="Percent 55" xfId="3581" xr:uid="{00000000-0005-0000-0000-000087E50000}"/>
    <cellStyle name="Percent 56" xfId="3582" xr:uid="{00000000-0005-0000-0000-000088E50000}"/>
    <cellStyle name="Percent 57" xfId="3583" xr:uid="{00000000-0005-0000-0000-000089E50000}"/>
    <cellStyle name="Percent 58" xfId="3584" xr:uid="{00000000-0005-0000-0000-00008AE50000}"/>
    <cellStyle name="Percent 59" xfId="3585" xr:uid="{00000000-0005-0000-0000-00008BE50000}"/>
    <cellStyle name="Percent 6" xfId="364" xr:uid="{00000000-0005-0000-0000-00008CE50000}"/>
    <cellStyle name="Percent 6 2" xfId="3587" xr:uid="{00000000-0005-0000-0000-00008DE50000}"/>
    <cellStyle name="Percent 6 2 2" xfId="3588" xr:uid="{00000000-0005-0000-0000-00008EE50000}"/>
    <cellStyle name="Percent 6 2 3" xfId="3589" xr:uid="{00000000-0005-0000-0000-00008FE50000}"/>
    <cellStyle name="Percent 6 3" xfId="3590" xr:uid="{00000000-0005-0000-0000-000090E50000}"/>
    <cellStyle name="Percent 6 4" xfId="3788" xr:uid="{00000000-0005-0000-0000-000091E50000}"/>
    <cellStyle name="Percent 6 5" xfId="3586" xr:uid="{00000000-0005-0000-0000-000092E50000}"/>
    <cellStyle name="Percent 60" xfId="3591" xr:uid="{00000000-0005-0000-0000-000093E50000}"/>
    <cellStyle name="Percent 61" xfId="3592" xr:uid="{00000000-0005-0000-0000-000094E50000}"/>
    <cellStyle name="Percent 62" xfId="3593" xr:uid="{00000000-0005-0000-0000-000095E50000}"/>
    <cellStyle name="Percent 63" xfId="3594" xr:uid="{00000000-0005-0000-0000-000096E50000}"/>
    <cellStyle name="Percent 64" xfId="3595" xr:uid="{00000000-0005-0000-0000-000097E50000}"/>
    <cellStyle name="Percent 65" xfId="3596" xr:uid="{00000000-0005-0000-0000-000098E50000}"/>
    <cellStyle name="Percent 66" xfId="3597" xr:uid="{00000000-0005-0000-0000-000099E50000}"/>
    <cellStyle name="Percent 67" xfId="3598" xr:uid="{00000000-0005-0000-0000-00009AE50000}"/>
    <cellStyle name="Percent 68" xfId="3599" xr:uid="{00000000-0005-0000-0000-00009BE50000}"/>
    <cellStyle name="Percent 69" xfId="3600" xr:uid="{00000000-0005-0000-0000-00009CE50000}"/>
    <cellStyle name="Percent 7" xfId="3601" xr:uid="{00000000-0005-0000-0000-00009DE50000}"/>
    <cellStyle name="Percent 7 2" xfId="3602" xr:uid="{00000000-0005-0000-0000-00009EE50000}"/>
    <cellStyle name="Percent 7 2 2" xfId="3603" xr:uid="{00000000-0005-0000-0000-00009FE50000}"/>
    <cellStyle name="Percent 7 2 3" xfId="3604" xr:uid="{00000000-0005-0000-0000-0000A0E50000}"/>
    <cellStyle name="Percent 7 3" xfId="3605" xr:uid="{00000000-0005-0000-0000-0000A1E50000}"/>
    <cellStyle name="Percent 7 4" xfId="3606" xr:uid="{00000000-0005-0000-0000-0000A2E50000}"/>
    <cellStyle name="Percent 70" xfId="3607" xr:uid="{00000000-0005-0000-0000-0000A3E50000}"/>
    <cellStyle name="Percent 71" xfId="3608" xr:uid="{00000000-0005-0000-0000-0000A4E50000}"/>
    <cellStyle name="Percent 72" xfId="3609" xr:uid="{00000000-0005-0000-0000-0000A5E50000}"/>
    <cellStyle name="Percent 73" xfId="3610" xr:uid="{00000000-0005-0000-0000-0000A6E50000}"/>
    <cellStyle name="Percent 74" xfId="3611" xr:uid="{00000000-0005-0000-0000-0000A7E50000}"/>
    <cellStyle name="Percent 75" xfId="3612" xr:uid="{00000000-0005-0000-0000-0000A8E50000}"/>
    <cellStyle name="Percent 76" xfId="3613" xr:uid="{00000000-0005-0000-0000-0000A9E50000}"/>
    <cellStyle name="Percent 77" xfId="3614" xr:uid="{00000000-0005-0000-0000-0000AAE50000}"/>
    <cellStyle name="Percent 78" xfId="3615" xr:uid="{00000000-0005-0000-0000-0000ABE50000}"/>
    <cellStyle name="Percent 79" xfId="3616" xr:uid="{00000000-0005-0000-0000-0000ACE50000}"/>
    <cellStyle name="Percent 8" xfId="3617" xr:uid="{00000000-0005-0000-0000-0000ADE50000}"/>
    <cellStyle name="Percent 8 2" xfId="3618" xr:uid="{00000000-0005-0000-0000-0000AEE50000}"/>
    <cellStyle name="Percent 8 2 2" xfId="3619" xr:uid="{00000000-0005-0000-0000-0000AFE50000}"/>
    <cellStyle name="Percent 8 2 3" xfId="3620" xr:uid="{00000000-0005-0000-0000-0000B0E50000}"/>
    <cellStyle name="Percent 8 2 4" xfId="9295" xr:uid="{00000000-0005-0000-0000-0000B1E50000}"/>
    <cellStyle name="Percent 8 2 4 2" xfId="15467" xr:uid="{00000000-0005-0000-0000-0000B2E50000}"/>
    <cellStyle name="Percent 8 2 4 2 2" xfId="34427" xr:uid="{00000000-0005-0000-0000-0000B3E50000}"/>
    <cellStyle name="Percent 8 2 4 2 3" xfId="52891" xr:uid="{00000000-0005-0000-0000-0000B4E50000}"/>
    <cellStyle name="Percent 8 2 4 3" xfId="21619" xr:uid="{00000000-0005-0000-0000-0000B5E50000}"/>
    <cellStyle name="Percent 8 2 4 3 2" xfId="40579" xr:uid="{00000000-0005-0000-0000-0000B6E50000}"/>
    <cellStyle name="Percent 8 2 4 3 3" xfId="59043" xr:uid="{00000000-0005-0000-0000-0000B7E50000}"/>
    <cellStyle name="Percent 8 2 4 4" xfId="28274" xr:uid="{00000000-0005-0000-0000-0000B8E50000}"/>
    <cellStyle name="Percent 8 2 4 5" xfId="46738" xr:uid="{00000000-0005-0000-0000-0000B9E50000}"/>
    <cellStyle name="Percent 8 3" xfId="9285" xr:uid="{00000000-0005-0000-0000-0000BAE50000}"/>
    <cellStyle name="Percent 8 3 2" xfId="15458" xr:uid="{00000000-0005-0000-0000-0000BBE50000}"/>
    <cellStyle name="Percent 8 3 2 2" xfId="34418" xr:uid="{00000000-0005-0000-0000-0000BCE50000}"/>
    <cellStyle name="Percent 8 3 2 3" xfId="52882" xr:uid="{00000000-0005-0000-0000-0000BDE50000}"/>
    <cellStyle name="Percent 8 3 3" xfId="21610" xr:uid="{00000000-0005-0000-0000-0000BEE50000}"/>
    <cellStyle name="Percent 8 3 3 2" xfId="40570" xr:uid="{00000000-0005-0000-0000-0000BFE50000}"/>
    <cellStyle name="Percent 8 3 3 3" xfId="59034" xr:uid="{00000000-0005-0000-0000-0000C0E50000}"/>
    <cellStyle name="Percent 8 3 4" xfId="28265" xr:uid="{00000000-0005-0000-0000-0000C1E50000}"/>
    <cellStyle name="Percent 8 3 5" xfId="46729" xr:uid="{00000000-0005-0000-0000-0000C2E50000}"/>
    <cellStyle name="Percent 80" xfId="3621" xr:uid="{00000000-0005-0000-0000-0000C3E50000}"/>
    <cellStyle name="Percent 81" xfId="3622" xr:uid="{00000000-0005-0000-0000-0000C4E50000}"/>
    <cellStyle name="Percent 82" xfId="3623" xr:uid="{00000000-0005-0000-0000-0000C5E50000}"/>
    <cellStyle name="Percent 83" xfId="3624" xr:uid="{00000000-0005-0000-0000-0000C6E50000}"/>
    <cellStyle name="Percent 84" xfId="3625" xr:uid="{00000000-0005-0000-0000-0000C7E50000}"/>
    <cellStyle name="Percent 85" xfId="3626" xr:uid="{00000000-0005-0000-0000-0000C8E50000}"/>
    <cellStyle name="Percent 86" xfId="3627" xr:uid="{00000000-0005-0000-0000-0000C9E50000}"/>
    <cellStyle name="Percent 87" xfId="3628" xr:uid="{00000000-0005-0000-0000-0000CAE50000}"/>
    <cellStyle name="Percent 88" xfId="3629" xr:uid="{00000000-0005-0000-0000-0000CBE50000}"/>
    <cellStyle name="Percent 89" xfId="3630" xr:uid="{00000000-0005-0000-0000-0000CCE50000}"/>
    <cellStyle name="Percent 9" xfId="3631" xr:uid="{00000000-0005-0000-0000-0000CDE50000}"/>
    <cellStyle name="Percent 9 2" xfId="3632" xr:uid="{00000000-0005-0000-0000-0000CEE50000}"/>
    <cellStyle name="Percent 9 2 2" xfId="3633" xr:uid="{00000000-0005-0000-0000-0000CFE50000}"/>
    <cellStyle name="Percent 9 2 3" xfId="3634" xr:uid="{00000000-0005-0000-0000-0000D0E50000}"/>
    <cellStyle name="Percent 90" xfId="3635" xr:uid="{00000000-0005-0000-0000-0000D1E50000}"/>
    <cellStyle name="Percent 91" xfId="3636" xr:uid="{00000000-0005-0000-0000-0000D2E50000}"/>
    <cellStyle name="Percent 92" xfId="3637" xr:uid="{00000000-0005-0000-0000-0000D3E50000}"/>
    <cellStyle name="Percent 93" xfId="3638" xr:uid="{00000000-0005-0000-0000-0000D4E50000}"/>
    <cellStyle name="Percent 94" xfId="3639" xr:uid="{00000000-0005-0000-0000-0000D5E50000}"/>
    <cellStyle name="Percent 95" xfId="3640" xr:uid="{00000000-0005-0000-0000-0000D6E50000}"/>
    <cellStyle name="Percent 96" xfId="3641" xr:uid="{00000000-0005-0000-0000-0000D7E50000}"/>
    <cellStyle name="Percent 97" xfId="3642" xr:uid="{00000000-0005-0000-0000-0000D8E50000}"/>
    <cellStyle name="Percent 98" xfId="3643" xr:uid="{00000000-0005-0000-0000-0000D9E50000}"/>
    <cellStyle name="Percent 99" xfId="3644" xr:uid="{00000000-0005-0000-0000-0000DAE50000}"/>
    <cellStyle name="Percent2" xfId="173" xr:uid="{00000000-0005-0000-0000-0000DBE50000}"/>
    <cellStyle name="placeholder" xfId="3645" xr:uid="{00000000-0005-0000-0000-0000DCE50000}"/>
    <cellStyle name="PSChar" xfId="3646" xr:uid="{00000000-0005-0000-0000-0000DDE50000}"/>
    <cellStyle name="ReportTitlePrompt" xfId="476" xr:uid="{00000000-0005-0000-0000-0000DEE50000}"/>
    <cellStyle name="ReportTitleValue" xfId="371" xr:uid="{00000000-0005-0000-0000-0000DFE50000}"/>
    <cellStyle name="Row Lvl 1" xfId="3647" xr:uid="{00000000-0005-0000-0000-0000E0E50000}"/>
    <cellStyle name="Row Lvl 2" xfId="3648" xr:uid="{00000000-0005-0000-0000-0000E1E50000}"/>
    <cellStyle name="RowAcctAbovePrompt" xfId="372" xr:uid="{00000000-0005-0000-0000-0000E2E50000}"/>
    <cellStyle name="RowAcctSOBAbovePrompt" xfId="419" xr:uid="{00000000-0005-0000-0000-0000E3E50000}"/>
    <cellStyle name="RowAcctSOBValue" xfId="418" xr:uid="{00000000-0005-0000-0000-0000E4E50000}"/>
    <cellStyle name="RowAcctValue" xfId="447" xr:uid="{00000000-0005-0000-0000-0000E5E50000}"/>
    <cellStyle name="RowAttrAbovePrompt" xfId="347" xr:uid="{00000000-0005-0000-0000-0000E6E50000}"/>
    <cellStyle name="RowAttrValue" xfId="437" xr:uid="{00000000-0005-0000-0000-0000E7E50000}"/>
    <cellStyle name="RowColSetAbovePrompt" xfId="233" xr:uid="{00000000-0005-0000-0000-0000E8E50000}"/>
    <cellStyle name="RowColSetLeftPrompt" xfId="307" xr:uid="{00000000-0005-0000-0000-0000E9E50000}"/>
    <cellStyle name="RowColSetValue" xfId="479" xr:uid="{00000000-0005-0000-0000-0000EAE50000}"/>
    <cellStyle name="RowHeading" xfId="174" xr:uid="{00000000-0005-0000-0000-0000EBE50000}"/>
    <cellStyle name="RowLeftPrompt" xfId="302" xr:uid="{00000000-0005-0000-0000-0000ECE50000}"/>
    <cellStyle name="SampleUsingFormatMask" xfId="303" xr:uid="{00000000-0005-0000-0000-0000EDE50000}"/>
    <cellStyle name="SampleWithNoFormatMask" xfId="466" xr:uid="{00000000-0005-0000-0000-0000EEE50000}"/>
    <cellStyle name="SAPBEXaggData" xfId="175" xr:uid="{00000000-0005-0000-0000-0000EFE50000}"/>
    <cellStyle name="SAPBEXaggDataEmph" xfId="176" xr:uid="{00000000-0005-0000-0000-0000F0E50000}"/>
    <cellStyle name="SAPBEXaggItem" xfId="177" xr:uid="{00000000-0005-0000-0000-0000F1E50000}"/>
    <cellStyle name="SAPBEXaggItemX" xfId="178" xr:uid="{00000000-0005-0000-0000-0000F2E50000}"/>
    <cellStyle name="SAPBEXchaText" xfId="179" xr:uid="{00000000-0005-0000-0000-0000F3E50000}"/>
    <cellStyle name="SAPBEXexcBad7" xfId="180" xr:uid="{00000000-0005-0000-0000-0000F4E50000}"/>
    <cellStyle name="SAPBEXexcBad8" xfId="181" xr:uid="{00000000-0005-0000-0000-0000F5E50000}"/>
    <cellStyle name="SAPBEXexcBad9" xfId="182" xr:uid="{00000000-0005-0000-0000-0000F6E50000}"/>
    <cellStyle name="SAPBEXexcCritical4" xfId="183" xr:uid="{00000000-0005-0000-0000-0000F7E50000}"/>
    <cellStyle name="SAPBEXexcCritical5" xfId="184" xr:uid="{00000000-0005-0000-0000-0000F8E50000}"/>
    <cellStyle name="SAPBEXexcCritical6" xfId="185" xr:uid="{00000000-0005-0000-0000-0000F9E50000}"/>
    <cellStyle name="SAPBEXexcGood1" xfId="186" xr:uid="{00000000-0005-0000-0000-0000FAE50000}"/>
    <cellStyle name="SAPBEXexcGood2" xfId="187" xr:uid="{00000000-0005-0000-0000-0000FBE50000}"/>
    <cellStyle name="SAPBEXexcGood3" xfId="188" xr:uid="{00000000-0005-0000-0000-0000FCE50000}"/>
    <cellStyle name="SAPBEXfilterDrill" xfId="189" xr:uid="{00000000-0005-0000-0000-0000FDE50000}"/>
    <cellStyle name="SAPBEXfilterItem" xfId="190" xr:uid="{00000000-0005-0000-0000-0000FEE50000}"/>
    <cellStyle name="SAPBEXfilterText" xfId="191" xr:uid="{00000000-0005-0000-0000-0000FFE50000}"/>
    <cellStyle name="SAPBEXformats" xfId="192" xr:uid="{00000000-0005-0000-0000-000000E60000}"/>
    <cellStyle name="SAPBEXheaderItem" xfId="193" xr:uid="{00000000-0005-0000-0000-000001E60000}"/>
    <cellStyle name="SAPBEXheaderText" xfId="194" xr:uid="{00000000-0005-0000-0000-000002E60000}"/>
    <cellStyle name="SAPBEXHLevel0" xfId="195" xr:uid="{00000000-0005-0000-0000-000003E60000}"/>
    <cellStyle name="SAPBEXHLevel0X" xfId="196" xr:uid="{00000000-0005-0000-0000-000004E60000}"/>
    <cellStyle name="SAPBEXHLevel1" xfId="197" xr:uid="{00000000-0005-0000-0000-000005E60000}"/>
    <cellStyle name="SAPBEXHLevel1X" xfId="198" xr:uid="{00000000-0005-0000-0000-000006E60000}"/>
    <cellStyle name="SAPBEXHLevel2" xfId="199" xr:uid="{00000000-0005-0000-0000-000007E60000}"/>
    <cellStyle name="SAPBEXHLevel2X" xfId="200" xr:uid="{00000000-0005-0000-0000-000008E60000}"/>
    <cellStyle name="SAPBEXHLevel3" xfId="201" xr:uid="{00000000-0005-0000-0000-000009E60000}"/>
    <cellStyle name="SAPBEXHLevel3X" xfId="202" xr:uid="{00000000-0005-0000-0000-00000AE60000}"/>
    <cellStyle name="SAPBEXinputData" xfId="203" xr:uid="{00000000-0005-0000-0000-00000BE60000}"/>
    <cellStyle name="SAPBEXresData" xfId="204" xr:uid="{00000000-0005-0000-0000-00000CE60000}"/>
    <cellStyle name="SAPBEXresDataEmph" xfId="205" xr:uid="{00000000-0005-0000-0000-00000DE60000}"/>
    <cellStyle name="SAPBEXresItem" xfId="206" xr:uid="{00000000-0005-0000-0000-00000EE60000}"/>
    <cellStyle name="SAPBEXresItemX" xfId="207" xr:uid="{00000000-0005-0000-0000-00000FE60000}"/>
    <cellStyle name="SAPBEXstdData" xfId="208" xr:uid="{00000000-0005-0000-0000-000010E60000}"/>
    <cellStyle name="SAPBEXstdDataEmph" xfId="209" xr:uid="{00000000-0005-0000-0000-000011E60000}"/>
    <cellStyle name="SAPBEXstdItem" xfId="210" xr:uid="{00000000-0005-0000-0000-000012E60000}"/>
    <cellStyle name="SAPBEXstdItemX" xfId="211" xr:uid="{00000000-0005-0000-0000-000013E60000}"/>
    <cellStyle name="SAPBEXtitle" xfId="212" xr:uid="{00000000-0005-0000-0000-000014E60000}"/>
    <cellStyle name="SAPBEXundefined" xfId="213" xr:uid="{00000000-0005-0000-0000-000015E60000}"/>
    <cellStyle name="Sheet Title" xfId="214" xr:uid="{00000000-0005-0000-0000-000016E60000}"/>
    <cellStyle name="STYLE1" xfId="3649" xr:uid="{00000000-0005-0000-0000-000017E60000}"/>
    <cellStyle name="STYLE1 2" xfId="3650" xr:uid="{00000000-0005-0000-0000-000018E60000}"/>
    <cellStyle name="STYLE1 2 2" xfId="3651" xr:uid="{00000000-0005-0000-0000-000019E60000}"/>
    <cellStyle name="STYLE1 2 3" xfId="3652" xr:uid="{00000000-0005-0000-0000-00001AE60000}"/>
    <cellStyle name="STYLE1 3" xfId="3653" xr:uid="{00000000-0005-0000-0000-00001BE60000}"/>
    <cellStyle name="STYLE1 4" xfId="3654" xr:uid="{00000000-0005-0000-0000-00001CE60000}"/>
    <cellStyle name="STYLE1 5" xfId="3655" xr:uid="{00000000-0005-0000-0000-00001DE60000}"/>
    <cellStyle name="STYLE2" xfId="3656" xr:uid="{00000000-0005-0000-0000-00001EE60000}"/>
    <cellStyle name="STYLE2 2" xfId="3657" xr:uid="{00000000-0005-0000-0000-00001FE60000}"/>
    <cellStyle name="STYLE2 2 2" xfId="3658" xr:uid="{00000000-0005-0000-0000-000020E60000}"/>
    <cellStyle name="STYLE2 2 3" xfId="3659" xr:uid="{00000000-0005-0000-0000-000021E60000}"/>
    <cellStyle name="STYLE2 3" xfId="3660" xr:uid="{00000000-0005-0000-0000-000022E60000}"/>
    <cellStyle name="STYLE2 4" xfId="3661" xr:uid="{00000000-0005-0000-0000-000023E60000}"/>
    <cellStyle name="STYLE3" xfId="3662" xr:uid="{00000000-0005-0000-0000-000024E60000}"/>
    <cellStyle name="STYLE3 2" xfId="3663" xr:uid="{00000000-0005-0000-0000-000025E60000}"/>
    <cellStyle name="STYLE3 2 2" xfId="3664" xr:uid="{00000000-0005-0000-0000-000026E60000}"/>
    <cellStyle name="STYLE3 2 3" xfId="3665" xr:uid="{00000000-0005-0000-0000-000027E60000}"/>
    <cellStyle name="STYLE3 3" xfId="3666" xr:uid="{00000000-0005-0000-0000-000028E60000}"/>
    <cellStyle name="STYLE3 4" xfId="3667" xr:uid="{00000000-0005-0000-0000-000029E60000}"/>
    <cellStyle name="STYLE3 5" xfId="3668" xr:uid="{00000000-0005-0000-0000-00002AE60000}"/>
    <cellStyle name="STYLE4" xfId="3669" xr:uid="{00000000-0005-0000-0000-00002BE60000}"/>
    <cellStyle name="STYLE4 2" xfId="3670" xr:uid="{00000000-0005-0000-0000-00002CE60000}"/>
    <cellStyle name="STYLE4 3" xfId="3671" xr:uid="{00000000-0005-0000-0000-00002DE60000}"/>
    <cellStyle name="STYLE5" xfId="3672" xr:uid="{00000000-0005-0000-0000-00002EE60000}"/>
    <cellStyle name="STYLE6" xfId="3673" xr:uid="{00000000-0005-0000-0000-00002FE60000}"/>
    <cellStyle name="STYLE7" xfId="3674" xr:uid="{00000000-0005-0000-0000-000030E60000}"/>
    <cellStyle name="SubHeading" xfId="215" xr:uid="{00000000-0005-0000-0000-000031E60000}"/>
    <cellStyle name="SubsidTitle" xfId="216" xr:uid="{00000000-0005-0000-0000-000032E60000}"/>
    <cellStyle name="Table Data" xfId="217" xr:uid="{00000000-0005-0000-0000-000033E60000}"/>
    <cellStyle name="Table Headings Bold" xfId="218" xr:uid="{00000000-0005-0000-0000-000034E60000}"/>
    <cellStyle name="Table Headings Bold 2" xfId="22121" xr:uid="{00000000-0005-0000-0000-000035E60000}"/>
    <cellStyle name="Title" xfId="59047" builtinId="15" customBuiltin="1"/>
    <cellStyle name="Title 2" xfId="3675" xr:uid="{00000000-0005-0000-0000-000037E60000}"/>
    <cellStyle name="Title 2 2" xfId="3676" xr:uid="{00000000-0005-0000-0000-000038E60000}"/>
    <cellStyle name="Title 3" xfId="3677" xr:uid="{00000000-0005-0000-0000-000039E60000}"/>
    <cellStyle name="Title 4" xfId="3678" xr:uid="{00000000-0005-0000-0000-00003AE60000}"/>
    <cellStyle name="Title 5" xfId="3679" xr:uid="{00000000-0005-0000-0000-00003BE60000}"/>
    <cellStyle name="Title 6" xfId="3680" xr:uid="{00000000-0005-0000-0000-00003CE60000}"/>
    <cellStyle name="Title Left" xfId="3681" xr:uid="{00000000-0005-0000-0000-00003DE60000}"/>
    <cellStyle name="Total" xfId="59062" builtinId="25" customBuiltin="1"/>
    <cellStyle name="Total 2" xfId="3682" xr:uid="{00000000-0005-0000-0000-00003FE60000}"/>
    <cellStyle name="Total 3" xfId="3683" xr:uid="{00000000-0005-0000-0000-000040E60000}"/>
    <cellStyle name="Total 4" xfId="3684" xr:uid="{00000000-0005-0000-0000-000041E60000}"/>
    <cellStyle name="Total 5" xfId="3685" xr:uid="{00000000-0005-0000-0000-000042E60000}"/>
    <cellStyle name="Total 5 10" xfId="21661" xr:uid="{00000000-0005-0000-0000-000043E60000}"/>
    <cellStyle name="Total 5 11" xfId="21658" xr:uid="{00000000-0005-0000-0000-000044E60000}"/>
    <cellStyle name="Total 5 12" xfId="21939" xr:uid="{00000000-0005-0000-0000-000045E60000}"/>
    <cellStyle name="Total 5 2" xfId="4615" xr:uid="{00000000-0005-0000-0000-000046E60000}"/>
    <cellStyle name="Total 5 2 2" xfId="6172" xr:uid="{00000000-0005-0000-0000-000047E60000}"/>
    <cellStyle name="Total 5 2 2 2" xfId="21776" xr:uid="{00000000-0005-0000-0000-000048E60000}"/>
    <cellStyle name="Total 5 2 2 3" xfId="21657" xr:uid="{00000000-0005-0000-0000-000049E60000}"/>
    <cellStyle name="Total 5 2 2 4" xfId="22031" xr:uid="{00000000-0005-0000-0000-00004AE60000}"/>
    <cellStyle name="Total 5 2 2 5" xfId="21822" xr:uid="{00000000-0005-0000-0000-00004BE60000}"/>
    <cellStyle name="Total 5 2 2 6" xfId="21670" xr:uid="{00000000-0005-0000-0000-00004CE60000}"/>
    <cellStyle name="Total 5 2 2 7" xfId="21912" xr:uid="{00000000-0005-0000-0000-00004DE60000}"/>
    <cellStyle name="Total 5 2 3" xfId="21728" xr:uid="{00000000-0005-0000-0000-00004EE60000}"/>
    <cellStyle name="Total 5 2 4" xfId="21680" xr:uid="{00000000-0005-0000-0000-00004FE60000}"/>
    <cellStyle name="Total 5 2 5" xfId="21660" xr:uid="{00000000-0005-0000-0000-000050E60000}"/>
    <cellStyle name="Total 5 2 6" xfId="21664" xr:uid="{00000000-0005-0000-0000-000051E60000}"/>
    <cellStyle name="Total 5 2 7" xfId="21890" xr:uid="{00000000-0005-0000-0000-000052E60000}"/>
    <cellStyle name="Total 5 2 8" xfId="21932" xr:uid="{00000000-0005-0000-0000-000053E60000}"/>
    <cellStyle name="Total 5 3" xfId="4605" xr:uid="{00000000-0005-0000-0000-000054E60000}"/>
    <cellStyle name="Total 5 3 2" xfId="5347" xr:uid="{00000000-0005-0000-0000-000055E60000}"/>
    <cellStyle name="Total 5 3 2 2" xfId="21761" xr:uid="{00000000-0005-0000-0000-000056E60000}"/>
    <cellStyle name="Total 5 3 2 3" xfId="21795" xr:uid="{00000000-0005-0000-0000-000057E60000}"/>
    <cellStyle name="Total 5 3 2 4" xfId="21903" xr:uid="{00000000-0005-0000-0000-000058E60000}"/>
    <cellStyle name="Total 5 3 2 5" xfId="21891" xr:uid="{00000000-0005-0000-0000-000059E60000}"/>
    <cellStyle name="Total 5 3 2 6" xfId="21915" xr:uid="{00000000-0005-0000-0000-00005AE60000}"/>
    <cellStyle name="Total 5 3 2 7" xfId="21936" xr:uid="{00000000-0005-0000-0000-00005BE60000}"/>
    <cellStyle name="Total 5 3 3" xfId="21727" xr:uid="{00000000-0005-0000-0000-00005CE60000}"/>
    <cellStyle name="Total 5 3 4" xfId="21829" xr:uid="{00000000-0005-0000-0000-00005DE60000}"/>
    <cellStyle name="Total 5 3 5" xfId="21930" xr:uid="{00000000-0005-0000-0000-00005EE60000}"/>
    <cellStyle name="Total 5 3 6" xfId="21647" xr:uid="{00000000-0005-0000-0000-00005FE60000}"/>
    <cellStyle name="Total 5 3 7" xfId="21708" xr:uid="{00000000-0005-0000-0000-000060E60000}"/>
    <cellStyle name="Total 5 3 8" xfId="21799" xr:uid="{00000000-0005-0000-0000-000061E60000}"/>
    <cellStyle name="Total 5 4" xfId="4592" xr:uid="{00000000-0005-0000-0000-000062E60000}"/>
    <cellStyle name="Total 5 4 2" xfId="6176" xr:uid="{00000000-0005-0000-0000-000063E60000}"/>
    <cellStyle name="Total 5 4 2 2" xfId="21780" xr:uid="{00000000-0005-0000-0000-000064E60000}"/>
    <cellStyle name="Total 5 4 2 3" xfId="21928" xr:uid="{00000000-0005-0000-0000-000065E60000}"/>
    <cellStyle name="Total 5 4 2 4" xfId="21862" xr:uid="{00000000-0005-0000-0000-000066E60000}"/>
    <cellStyle name="Total 5 4 2 5" xfId="21828" xr:uid="{00000000-0005-0000-0000-000067E60000}"/>
    <cellStyle name="Total 5 4 2 6" xfId="21649" xr:uid="{00000000-0005-0000-0000-000068E60000}"/>
    <cellStyle name="Total 5 4 2 7" xfId="21867" xr:uid="{00000000-0005-0000-0000-000069E60000}"/>
    <cellStyle name="Total 5 4 3" xfId="21720" xr:uid="{00000000-0005-0000-0000-00006AE60000}"/>
    <cellStyle name="Total 5 4 4" xfId="21696" xr:uid="{00000000-0005-0000-0000-00006BE60000}"/>
    <cellStyle name="Total 5 4 5" xfId="22025" xr:uid="{00000000-0005-0000-0000-00006CE60000}"/>
    <cellStyle name="Total 5 4 6" xfId="21893" xr:uid="{00000000-0005-0000-0000-00006DE60000}"/>
    <cellStyle name="Total 5 4 7" xfId="21666" xr:uid="{00000000-0005-0000-0000-00006EE60000}"/>
    <cellStyle name="Total 5 4 8" xfId="21774" xr:uid="{00000000-0005-0000-0000-00006FE60000}"/>
    <cellStyle name="Total 5 5" xfId="4585" xr:uid="{00000000-0005-0000-0000-000070E60000}"/>
    <cellStyle name="Total 5 5 2" xfId="5271" xr:uid="{00000000-0005-0000-0000-000071E60000}"/>
    <cellStyle name="Total 5 5 2 2" xfId="21754" xr:uid="{00000000-0005-0000-0000-000072E60000}"/>
    <cellStyle name="Total 5 5 2 3" xfId="21766" xr:uid="{00000000-0005-0000-0000-000073E60000}"/>
    <cellStyle name="Total 5 5 2 4" xfId="21746" xr:uid="{00000000-0005-0000-0000-000074E60000}"/>
    <cellStyle name="Total 5 5 2 5" xfId="21989" xr:uid="{00000000-0005-0000-0000-000075E60000}"/>
    <cellStyle name="Total 5 5 2 6" xfId="21827" xr:uid="{00000000-0005-0000-0000-000076E60000}"/>
    <cellStyle name="Total 5 5 2 7" xfId="21837" xr:uid="{00000000-0005-0000-0000-000077E60000}"/>
    <cellStyle name="Total 5 5 3" xfId="21717" xr:uid="{00000000-0005-0000-0000-000078E60000}"/>
    <cellStyle name="Total 5 5 4" xfId="22014" xr:uid="{00000000-0005-0000-0000-000079E60000}"/>
    <cellStyle name="Total 5 5 5" xfId="21942" xr:uid="{00000000-0005-0000-0000-00007AE60000}"/>
    <cellStyle name="Total 5 5 6" xfId="21971" xr:uid="{00000000-0005-0000-0000-00007BE60000}"/>
    <cellStyle name="Total 5 5 7" xfId="21979" xr:uid="{00000000-0005-0000-0000-00007CE60000}"/>
    <cellStyle name="Total 5 5 8" xfId="21885" xr:uid="{00000000-0005-0000-0000-00007DE60000}"/>
    <cellStyle name="Total 5 6" xfId="4636" xr:uid="{00000000-0005-0000-0000-00007EE60000}"/>
    <cellStyle name="Total 5 6 2" xfId="21732" xr:uid="{00000000-0005-0000-0000-00007FE60000}"/>
    <cellStyle name="Total 5 6 3" xfId="21876" xr:uid="{00000000-0005-0000-0000-000080E60000}"/>
    <cellStyle name="Total 5 6 4" xfId="21691" xr:uid="{00000000-0005-0000-0000-000081E60000}"/>
    <cellStyle name="Total 5 6 5" xfId="21819" xr:uid="{00000000-0005-0000-0000-000082E60000}"/>
    <cellStyle name="Total 5 6 6" xfId="21877" xr:uid="{00000000-0005-0000-0000-000083E60000}"/>
    <cellStyle name="Total 5 6 7" xfId="22026" xr:uid="{00000000-0005-0000-0000-000084E60000}"/>
    <cellStyle name="Total 5 7" xfId="21683" xr:uid="{00000000-0005-0000-0000-000085E60000}"/>
    <cellStyle name="Total 5 8" xfId="21682" xr:uid="{00000000-0005-0000-0000-000086E60000}"/>
    <cellStyle name="Total 5 9" xfId="22030" xr:uid="{00000000-0005-0000-0000-000087E60000}"/>
    <cellStyle name="Total 6" xfId="3686" xr:uid="{00000000-0005-0000-0000-000088E60000}"/>
    <cellStyle name="Total 6 10" xfId="21662" xr:uid="{00000000-0005-0000-0000-000089E60000}"/>
    <cellStyle name="Total 6 11" xfId="21804" xr:uid="{00000000-0005-0000-0000-00008AE60000}"/>
    <cellStyle name="Total 6 12" xfId="21892" xr:uid="{00000000-0005-0000-0000-00008BE60000}"/>
    <cellStyle name="Total 6 2" xfId="4616" xr:uid="{00000000-0005-0000-0000-00008CE60000}"/>
    <cellStyle name="Total 6 2 2" xfId="5366" xr:uid="{00000000-0005-0000-0000-00008DE60000}"/>
    <cellStyle name="Total 6 2 2 2" xfId="21763" xr:uid="{00000000-0005-0000-0000-00008EE60000}"/>
    <cellStyle name="Total 6 2 2 3" xfId="21986" xr:uid="{00000000-0005-0000-0000-00008FE60000}"/>
    <cellStyle name="Total 6 2 2 4" xfId="21767" xr:uid="{00000000-0005-0000-0000-000090E60000}"/>
    <cellStyle name="Total 6 2 2 5" xfId="21879" xr:uid="{00000000-0005-0000-0000-000091E60000}"/>
    <cellStyle name="Total 6 2 2 6" xfId="21970" xr:uid="{00000000-0005-0000-0000-000092E60000}"/>
    <cellStyle name="Total 6 2 2 7" xfId="21814" xr:uid="{00000000-0005-0000-0000-000093E60000}"/>
    <cellStyle name="Total 6 2 3" xfId="21729" xr:uid="{00000000-0005-0000-0000-000094E60000}"/>
    <cellStyle name="Total 6 2 4" xfId="21701" xr:uid="{00000000-0005-0000-0000-000095E60000}"/>
    <cellStyle name="Total 6 2 5" xfId="21897" xr:uid="{00000000-0005-0000-0000-000096E60000}"/>
    <cellStyle name="Total 6 2 6" xfId="21976" xr:uid="{00000000-0005-0000-0000-000097E60000}"/>
    <cellStyle name="Total 6 2 7" xfId="21953" xr:uid="{00000000-0005-0000-0000-000098E60000}"/>
    <cellStyle name="Total 6 2 8" xfId="22033" xr:uid="{00000000-0005-0000-0000-000099E60000}"/>
    <cellStyle name="Total 6 3" xfId="4595" xr:uid="{00000000-0005-0000-0000-00009AE60000}"/>
    <cellStyle name="Total 6 3 2" xfId="6175" xr:uid="{00000000-0005-0000-0000-00009BE60000}"/>
    <cellStyle name="Total 6 3 2 2" xfId="21779" xr:uid="{00000000-0005-0000-0000-00009CE60000}"/>
    <cellStyle name="Total 6 3 2 3" xfId="21806" xr:uid="{00000000-0005-0000-0000-00009DE60000}"/>
    <cellStyle name="Total 6 3 2 4" xfId="21945" xr:uid="{00000000-0005-0000-0000-00009EE60000}"/>
    <cellStyle name="Total 6 3 2 5" xfId="21697" xr:uid="{00000000-0005-0000-0000-00009FE60000}"/>
    <cellStyle name="Total 6 3 2 6" xfId="21943" xr:uid="{00000000-0005-0000-0000-0000A0E60000}"/>
    <cellStyle name="Total 6 3 2 7" xfId="21846" xr:uid="{00000000-0005-0000-0000-0000A1E60000}"/>
    <cellStyle name="Total 6 3 3" xfId="21721" xr:uid="{00000000-0005-0000-0000-0000A2E60000}"/>
    <cellStyle name="Total 6 3 4" xfId="22008" xr:uid="{00000000-0005-0000-0000-0000A3E60000}"/>
    <cellStyle name="Total 6 3 5" xfId="21981" xr:uid="{00000000-0005-0000-0000-0000A4E60000}"/>
    <cellStyle name="Total 6 3 6" xfId="21987" xr:uid="{00000000-0005-0000-0000-0000A5E60000}"/>
    <cellStyle name="Total 6 3 7" xfId="21963" xr:uid="{00000000-0005-0000-0000-0000A6E60000}"/>
    <cellStyle name="Total 6 3 8" xfId="21916" xr:uid="{00000000-0005-0000-0000-0000A7E60000}"/>
    <cellStyle name="Total 6 4" xfId="4570" xr:uid="{00000000-0005-0000-0000-0000A8E60000}"/>
    <cellStyle name="Total 6 4 2" xfId="5249" xr:uid="{00000000-0005-0000-0000-0000A9E60000}"/>
    <cellStyle name="Total 6 4 2 2" xfId="21750" xr:uid="{00000000-0005-0000-0000-0000AAE60000}"/>
    <cellStyle name="Total 6 4 2 3" xfId="21824" xr:uid="{00000000-0005-0000-0000-0000ABE60000}"/>
    <cellStyle name="Total 6 4 2 4" xfId="21644" xr:uid="{00000000-0005-0000-0000-0000ACE60000}"/>
    <cellStyle name="Total 6 4 2 5" xfId="21805" xr:uid="{00000000-0005-0000-0000-0000ADE60000}"/>
    <cellStyle name="Total 6 4 2 6" xfId="21856" xr:uid="{00000000-0005-0000-0000-0000AEE60000}"/>
    <cellStyle name="Total 6 4 2 7" xfId="21678" xr:uid="{00000000-0005-0000-0000-0000AFE60000}"/>
    <cellStyle name="Total 6 4 3" xfId="21711" xr:uid="{00000000-0005-0000-0000-0000B0E60000}"/>
    <cellStyle name="Total 6 4 4" xfId="21988" xr:uid="{00000000-0005-0000-0000-0000B1E60000}"/>
    <cellStyle name="Total 6 4 5" xfId="21965" xr:uid="{00000000-0005-0000-0000-0000B2E60000}"/>
    <cellStyle name="Total 6 4 6" xfId="21901" xr:uid="{00000000-0005-0000-0000-0000B3E60000}"/>
    <cellStyle name="Total 6 4 7" xfId="22032" xr:uid="{00000000-0005-0000-0000-0000B4E60000}"/>
    <cellStyle name="Total 6 4 8" xfId="21845" xr:uid="{00000000-0005-0000-0000-0000B5E60000}"/>
    <cellStyle name="Total 6 5" xfId="4564" xr:uid="{00000000-0005-0000-0000-0000B6E60000}"/>
    <cellStyle name="Total 6 5 2" xfId="5248" xr:uid="{00000000-0005-0000-0000-0000B7E60000}"/>
    <cellStyle name="Total 6 5 2 2" xfId="21749" xr:uid="{00000000-0005-0000-0000-0000B8E60000}"/>
    <cellStyle name="Total 6 5 2 3" xfId="21625" xr:uid="{00000000-0005-0000-0000-0000B9E60000}"/>
    <cellStyle name="Total 6 5 2 4" xfId="21793" xr:uid="{00000000-0005-0000-0000-0000BAE60000}"/>
    <cellStyle name="Total 6 5 2 5" xfId="21935" xr:uid="{00000000-0005-0000-0000-0000BBE60000}"/>
    <cellStyle name="Total 6 5 2 6" xfId="21834" xr:uid="{00000000-0005-0000-0000-0000BCE60000}"/>
    <cellStyle name="Total 6 5 2 7" xfId="22034" xr:uid="{00000000-0005-0000-0000-0000BDE60000}"/>
    <cellStyle name="Total 6 5 3" xfId="21710" xr:uid="{00000000-0005-0000-0000-0000BEE60000}"/>
    <cellStyle name="Total 6 5 4" xfId="21975" xr:uid="{00000000-0005-0000-0000-0000BFE60000}"/>
    <cellStyle name="Total 6 5 5" xfId="21821" xr:uid="{00000000-0005-0000-0000-0000C0E60000}"/>
    <cellStyle name="Total 6 5 6" xfId="21957" xr:uid="{00000000-0005-0000-0000-0000C1E60000}"/>
    <cellStyle name="Total 6 5 7" xfId="21656" xr:uid="{00000000-0005-0000-0000-0000C2E60000}"/>
    <cellStyle name="Total 6 5 8" xfId="21698" xr:uid="{00000000-0005-0000-0000-0000C3E60000}"/>
    <cellStyle name="Total 6 6" xfId="4839" xr:uid="{00000000-0005-0000-0000-0000C4E60000}"/>
    <cellStyle name="Total 6 6 2" xfId="21740" xr:uid="{00000000-0005-0000-0000-0000C5E60000}"/>
    <cellStyle name="Total 6 6 3" xfId="21642" xr:uid="{00000000-0005-0000-0000-0000C6E60000}"/>
    <cellStyle name="Total 6 6 4" xfId="22023" xr:uid="{00000000-0005-0000-0000-0000C7E60000}"/>
    <cellStyle name="Total 6 6 5" xfId="21742" xr:uid="{00000000-0005-0000-0000-0000C8E60000}"/>
    <cellStyle name="Total 6 6 6" xfId="21924" xr:uid="{00000000-0005-0000-0000-0000C9E60000}"/>
    <cellStyle name="Total 6 6 7" xfId="21974" xr:uid="{00000000-0005-0000-0000-0000CAE60000}"/>
    <cellStyle name="Total 6 7" xfId="21684" xr:uid="{00000000-0005-0000-0000-0000CBE60000}"/>
    <cellStyle name="Total 6 8" xfId="21679" xr:uid="{00000000-0005-0000-0000-0000CCE60000}"/>
    <cellStyle name="Total 6 9" xfId="21633" xr:uid="{00000000-0005-0000-0000-0000CDE60000}"/>
    <cellStyle name="Totals" xfId="219" xr:uid="{00000000-0005-0000-0000-0000CEE60000}"/>
    <cellStyle name="Totals [0]" xfId="220" xr:uid="{00000000-0005-0000-0000-0000CFE60000}"/>
    <cellStyle name="Totals [2]" xfId="221" xr:uid="{00000000-0005-0000-0000-0000D0E60000}"/>
    <cellStyle name="UploadThisRowValue" xfId="482" xr:uid="{00000000-0005-0000-0000-0000D1E60000}"/>
    <cellStyle name="Warning Text" xfId="59060" builtinId="11" customBuiltin="1"/>
    <cellStyle name="Warning Text 2" xfId="3687" xr:uid="{00000000-0005-0000-0000-0000D3E60000}"/>
    <cellStyle name="Warning Text 3" xfId="3688" xr:uid="{00000000-0005-0000-0000-0000D4E60000}"/>
    <cellStyle name="Warning Text 4" xfId="3689" xr:uid="{00000000-0005-0000-0000-0000D5E60000}"/>
    <cellStyle name="Warning Text 5" xfId="3690" xr:uid="{00000000-0005-0000-0000-0000D6E60000}"/>
    <cellStyle name="warnings" xfId="3691" xr:uid="{00000000-0005-0000-0000-0000D7E60000}"/>
    <cellStyle name="XComma" xfId="3692" xr:uid="{00000000-0005-0000-0000-0000D8E60000}"/>
    <cellStyle name="XComma 0.0" xfId="3693" xr:uid="{00000000-0005-0000-0000-0000D9E60000}"/>
    <cellStyle name="XComma 0.00" xfId="3694" xr:uid="{00000000-0005-0000-0000-0000DAE60000}"/>
    <cellStyle name="XComma 0.000" xfId="3695" xr:uid="{00000000-0005-0000-0000-0000DBE60000}"/>
    <cellStyle name="XCurrency" xfId="3696" xr:uid="{00000000-0005-0000-0000-0000DCE60000}"/>
    <cellStyle name="XCurrency 0.0" xfId="3697" xr:uid="{00000000-0005-0000-0000-0000DDE60000}"/>
    <cellStyle name="XCurrency 0.00" xfId="3698" xr:uid="{00000000-0005-0000-0000-0000DEE60000}"/>
    <cellStyle name="XCurrency 0.000" xfId="3699" xr:uid="{00000000-0005-0000-0000-0000DFE60000}"/>
    <cellStyle name="xstyle" xfId="3700" xr:uid="{00000000-0005-0000-0000-0000E0E60000}"/>
    <cellStyle name="Year" xfId="222" xr:uid="{00000000-0005-0000-0000-0000E1E60000}"/>
  </cellStyles>
  <dxfs count="5"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9.9948118533890809E-2"/>
        </patternFill>
      </fill>
      <border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</border>
    </dxf>
    <dxf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  <border>
        <left style="thin">
          <color theme="8" tint="0.59996337778862885"/>
        </left>
        <right style="thin">
          <color theme="8" tint="0.59996337778862885"/>
        </right>
        <top style="thin">
          <color theme="8" tint="0.59996337778862885"/>
        </top>
        <bottom style="thin">
          <color theme="8" tint="0.59996337778862885"/>
        </bottom>
      </border>
    </dxf>
  </dxfs>
  <tableStyles count="2" defaultTableStyle="TableStyleMedium9" defaultPivotStyle="PivotStyleLight16">
    <tableStyle name="Table Style 1" pivot="0" count="2" xr9:uid="{00000000-0011-0000-FFFF-FFFF00000000}">
      <tableStyleElement type="wholeTable" dxfId="4"/>
      <tableStyleElement type="headerRow" dxfId="3"/>
    </tableStyle>
    <tableStyle name="Table Style 2" pivot="0" count="3" xr9:uid="{00000000-0011-0000-FFFF-FFFF01000000}">
      <tableStyleElement type="wholeTable" dxfId="2"/>
      <tableStyleElement type="headerRow" dxfId="1"/>
      <tableStyleElement type="totalRow" dxfId="0"/>
    </tableStyle>
  </tableStyles>
  <colors>
    <mruColors>
      <color rgb="FF0000FF"/>
      <color rgb="FF0819B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26" Type="http://schemas.openxmlformats.org/officeDocument/2006/relationships/externalLink" Target="externalLinks/externalLink14.xml"/><Relationship Id="rId39" Type="http://schemas.openxmlformats.org/officeDocument/2006/relationships/customXml" Target="../customXml/item5.xml"/><Relationship Id="rId21" Type="http://schemas.openxmlformats.org/officeDocument/2006/relationships/externalLink" Target="externalLinks/externalLink9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5" Type="http://schemas.openxmlformats.org/officeDocument/2006/relationships/externalLink" Target="externalLinks/externalLink13.xml"/><Relationship Id="rId33" Type="http://schemas.openxmlformats.org/officeDocument/2006/relationships/sharedStrings" Target="sharedStrings.xml"/><Relationship Id="rId38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externalLink" Target="externalLinks/externalLink8.xml"/><Relationship Id="rId29" Type="http://schemas.openxmlformats.org/officeDocument/2006/relationships/externalLink" Target="externalLinks/externalLink1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2.xml"/><Relationship Id="rId32" Type="http://schemas.openxmlformats.org/officeDocument/2006/relationships/styles" Target="styles.xml"/><Relationship Id="rId37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externalLink" Target="externalLinks/externalLink11.xml"/><Relationship Id="rId28" Type="http://schemas.openxmlformats.org/officeDocument/2006/relationships/externalLink" Target="externalLinks/externalLink16.xml"/><Relationship Id="rId36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7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externalLink" Target="externalLinks/externalLink10.xml"/><Relationship Id="rId27" Type="http://schemas.openxmlformats.org/officeDocument/2006/relationships/externalLink" Target="externalLinks/externalLink15.xml"/><Relationship Id="rId30" Type="http://schemas.openxmlformats.org/officeDocument/2006/relationships/externalLink" Target="externalLinks/externalLink18.xml"/><Relationship Id="rId35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ff9457\AppData\Local\Microsoft\Windows\Temporary%20Internet%20Files\Content.Outlook\SGF2UF7V\2012%20WA%20PGA%20Tracker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ff9457\AppData\Roaming\Microsoft\Excel\2012%20WA%20PGA%20Tracker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atural%20Gas%20Accounting\Gas%20Cost%20Data%20Bases\History\OR%20Gas%20Costs%201999-20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ETEMP\Temporary%20Internet%20Files\OLK36F\Transaction%20Record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ETemp\Temporary%20Internet%20Files\Content.Outlook\D8GIZQYK\IETemp\Temporary%20Internet%20Files\OLK39C\Gas%202007-2011%20v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Etemp\Temporary%20Internet%20Files\OLK2\Agency%20Capacity%20Release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mk\Desktop\NWN%202013-14%20PGA%20Oregon%20rate%20development%20file%20October%20filing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zs\Local%20Settings\Temporary%20Internet%20Files\OLK17C\Income%20Statement%20Budget%20-%20Version%20053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ETemp\Temporary%20Internet%20Files\Content.Outlook\EWB70DNV\2010%20WA%20GRC\Aug%204-5%20Settlement%20discussions\c01m107\2005\2005%20WA%20E%20&amp;%20G%20General%20Case\CaseGASsumm2004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lmartin\Local%20Settings\Temporary%20Internet%20Files\Content.Outlook\4J4AMHQP\2009\Cascade%20Deferral%20Filing%20Development%20WPs%20(August)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lmartin\Local%20Settings\Temporary%20Internet%20Files\Content.Outlook\4J4AMHQP\2009\NWN%202009-10%20Proposed%20Temps%20Oregon%202009-10%20PGA%20October%20filing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2016\2016%20WA%20PGA\Workpapers\GSFM%20v1%2007%2001%20July%20Mid-month%20(7.15.16%20pricing)_DSM%20rate%20change%20for%208.1.16.xlsm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ff9457\AppData\Local\Microsoft\Windows\Temporary%20Internet%20Files\Content.Outlook\SGF2UF7V\ID%20Fall%20PGA%20Workpapers%20Model%20Rebuild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ff9457\AppData\Roaming\Microsoft\Excel\ID%20Fall%20PGA%20Workpapers%20Model%20Rebuild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ff9457\AppData\Roaming\Microsoft\Excel\GSFM%20v3%2005%2002%2001%20June%20Mid%20Month_PGA%20Forecast_v2.xlsm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MP\Forecast%20Updates\2002-2007%20Deferral%20Update%20Sept%209%20price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ncs\Local%20Settings\Temporary%20Internet%20Files\Temporary%20Internet%20Files\OLK82\2009\NWN%202009-10%20PGA%20gas%20cost%20file%20October%20filing%20(3)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%20Documents\2012%20DSM%20Program%20Year\2012%20%20Resul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Budget"/>
      <sheetName val="Page15-RAF"/>
      <sheetName val="Page10-NWP"/>
      <sheetName val="Page11-GTN"/>
      <sheetName val="Page12-ANG"/>
      <sheetName val="Page13-NOVA"/>
      <sheetName val="Page14-WEI"/>
      <sheetName val="J"/>
      <sheetName val="Page9-ForwardWACOG"/>
      <sheetName val="Sheet10"/>
      <sheetName val="StorageWD"/>
      <sheetName val="Page6-WACOG"/>
      <sheetName val="Page7-GasCostChange"/>
      <sheetName val="Page8-TariffGasCostChg"/>
      <sheetName val="Page17-RateChg"/>
      <sheetName val="N"/>
      <sheetName val="Sheet1"/>
      <sheetName val="Sheet15"/>
      <sheetName val="O"/>
      <sheetName val="Page16-ChgRecap"/>
      <sheetName val="Page20-Deferrals"/>
      <sheetName val="Page21-101Amt"/>
      <sheetName val="Page22-111Amt"/>
      <sheetName val="Page23-121Amt"/>
      <sheetName val="146Amt"/>
      <sheetName val="Page24-FirmSalesAmt"/>
      <sheetName val="Page25-AllSalesAmt"/>
      <sheetName val="Customer S"/>
      <sheetName val="CustomerQ"/>
      <sheetName val="CustomerF"/>
      <sheetName val="CustomerC"/>
      <sheetName val="Customer SF"/>
      <sheetName val="Customer SL"/>
      <sheetName val="CustomerW"/>
      <sheetName val="Page26-JP Deferral"/>
      <sheetName val="Page27-JP Def Amt-Sales"/>
      <sheetName val="Page28-JP Def Amt-Trans"/>
      <sheetName val="Page18-Sch155Chg"/>
      <sheetName val="Sheet7"/>
      <sheetName val="AA"/>
      <sheetName val="Page4-Present"/>
      <sheetName val="Page19-Sch155"/>
      <sheetName val="Page5-RateChgs"/>
      <sheetName val="AE"/>
      <sheetName val="Page1-ChgByRateSch"/>
      <sheetName val="Page2-Overall"/>
      <sheetName val="AN"/>
      <sheetName val="Page3-Proposed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>
        <row r="8">
          <cell r="C8" t="str">
            <v>Schedule</v>
          </cell>
        </row>
      </sheetData>
      <sheetData sheetId="39">
        <row r="8">
          <cell r="B8" t="str">
            <v>Amortization</v>
          </cell>
        </row>
      </sheetData>
      <sheetData sheetId="40">
        <row r="8">
          <cell r="G8" t="str">
            <v>Factor</v>
          </cell>
        </row>
      </sheetData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Budget"/>
      <sheetName val="Page15-RAF"/>
      <sheetName val="Page10-NWP"/>
      <sheetName val="Page11-GTN"/>
      <sheetName val="Page12-ANG"/>
      <sheetName val="Page13-NOVA"/>
      <sheetName val="Page14-WEI"/>
      <sheetName val="J"/>
      <sheetName val="Page9-ForwardWACOG"/>
      <sheetName val="Sheet10"/>
      <sheetName val="StorageWD"/>
      <sheetName val="Page6-WACOG"/>
      <sheetName val="Page7-GasCostChange"/>
      <sheetName val="Page8-TariffGasCostChg"/>
      <sheetName val="Page17-RateChg"/>
      <sheetName val="N"/>
      <sheetName val="Sheet1"/>
      <sheetName val="Sheet15"/>
      <sheetName val="O"/>
      <sheetName val="Page16-ChgRecap"/>
      <sheetName val="Page20-Deferrals"/>
      <sheetName val="Page21-101Amt"/>
      <sheetName val="Page22-111Amt"/>
      <sheetName val="Page23-121Amt"/>
      <sheetName val="146Amt"/>
      <sheetName val="Page24-FirmSalesAmt"/>
      <sheetName val="Page25-AllSalesAmt"/>
      <sheetName val="Customer S"/>
      <sheetName val="CustomerQ"/>
      <sheetName val="CustomerF"/>
      <sheetName val="CustomerC"/>
      <sheetName val="Customer SF"/>
      <sheetName val="Customer SL"/>
      <sheetName val="CustomerW"/>
      <sheetName val="Page26-JP Deferral"/>
      <sheetName val="Page27-JP Def Amt-Sales"/>
      <sheetName val="Page28-JP Def Amt-Trans"/>
      <sheetName val="Page18-Sch155Chg"/>
      <sheetName val="Sheet7"/>
      <sheetName val="AA"/>
      <sheetName val="Page4-Present"/>
      <sheetName val="Page19-Sch155"/>
      <sheetName val="Page5-RateChgs"/>
      <sheetName val="AE"/>
      <sheetName val="Page1-ChgByRateSch"/>
      <sheetName val="Page2-Overall"/>
      <sheetName val="AN"/>
      <sheetName val="Page3-Proposed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>
        <row r="8">
          <cell r="C8" t="str">
            <v>Schedule</v>
          </cell>
          <cell r="D8" t="str">
            <v>Deferrals</v>
          </cell>
          <cell r="F8" t="str">
            <v>148</v>
          </cell>
          <cell r="G8" t="str">
            <v>Deferral</v>
          </cell>
        </row>
        <row r="10">
          <cell r="A10" t="str">
            <v>Schedule 101</v>
          </cell>
          <cell r="C10">
            <v>2.3439999999999999E-2</v>
          </cell>
          <cell r="D10">
            <v>-2.0979999999999999E-2</v>
          </cell>
          <cell r="E10">
            <v>-3.6409999999999998E-2</v>
          </cell>
          <cell r="G10">
            <v>2.1900000000000001E-3</v>
          </cell>
        </row>
        <row r="12">
          <cell r="A12" t="str">
            <v>Schedule 111</v>
          </cell>
          <cell r="C12">
            <v>2.6790000000000001E-2</v>
          </cell>
          <cell r="D12">
            <v>-2.0979999999999999E-2</v>
          </cell>
          <cell r="E12">
            <v>-3.6409999999999998E-2</v>
          </cell>
          <cell r="G12">
            <v>2.1900000000000001E-3</v>
          </cell>
        </row>
        <row r="14">
          <cell r="A14" t="str">
            <v>Schedule 112</v>
          </cell>
          <cell r="G14">
            <v>2.1900000000000001E-3</v>
          </cell>
        </row>
        <row r="16">
          <cell r="A16" t="str">
            <v>Schedule 121</v>
          </cell>
          <cell r="C16">
            <v>2.741E-2</v>
          </cell>
          <cell r="D16">
            <v>-2.0979999999999999E-2</v>
          </cell>
          <cell r="E16">
            <v>-3.6409999999999998E-2</v>
          </cell>
          <cell r="G16">
            <v>2.1900000000000001E-3</v>
          </cell>
        </row>
        <row r="18">
          <cell r="A18" t="str">
            <v>Schedule 122</v>
          </cell>
          <cell r="G18">
            <v>2.1900000000000001E-3</v>
          </cell>
        </row>
        <row r="20">
          <cell r="A20" t="str">
            <v>Schedule 131</v>
          </cell>
          <cell r="D20">
            <v>-2.0979999999999999E-2</v>
          </cell>
          <cell r="E20">
            <v>-3.6409999999999998E-2</v>
          </cell>
          <cell r="G20">
            <v>2.1900000000000001E-3</v>
          </cell>
        </row>
        <row r="22">
          <cell r="A22" t="str">
            <v>Schedule 132</v>
          </cell>
          <cell r="G22">
            <v>2.1900000000000001E-3</v>
          </cell>
        </row>
        <row r="24">
          <cell r="A24" t="str">
            <v>Schedule 146</v>
          </cell>
          <cell r="C24">
            <v>0</v>
          </cell>
          <cell r="G24">
            <v>2.0000000000000001E-4</v>
          </cell>
        </row>
        <row r="26">
          <cell r="A26" t="str">
            <v>Additional Large Customer Amortization Rates (Note 1)</v>
          </cell>
        </row>
        <row r="27">
          <cell r="B27" t="str">
            <v>Customer S</v>
          </cell>
          <cell r="C27">
            <v>0</v>
          </cell>
          <cell r="D27">
            <v>0</v>
          </cell>
        </row>
        <row r="28">
          <cell r="B28" t="str">
            <v>Customer Q</v>
          </cell>
          <cell r="C28">
            <v>0</v>
          </cell>
        </row>
        <row r="29">
          <cell r="B29" t="str">
            <v>Customer F</v>
          </cell>
          <cell r="C29">
            <v>0</v>
          </cell>
        </row>
        <row r="30">
          <cell r="B30" t="str">
            <v>Customer C</v>
          </cell>
          <cell r="C30">
            <v>0</v>
          </cell>
        </row>
        <row r="31">
          <cell r="B31" t="str">
            <v>Customer SF</v>
          </cell>
          <cell r="C31">
            <v>0</v>
          </cell>
          <cell r="D31">
            <v>0</v>
          </cell>
        </row>
        <row r="32">
          <cell r="B32" t="str">
            <v>Customer SL</v>
          </cell>
          <cell r="C32">
            <v>0</v>
          </cell>
          <cell r="D32">
            <v>0</v>
          </cell>
        </row>
        <row r="33">
          <cell r="B33" t="str">
            <v>Customer W</v>
          </cell>
          <cell r="C33">
            <v>0</v>
          </cell>
          <cell r="D33">
            <v>0</v>
          </cell>
        </row>
        <row r="36">
          <cell r="A36" t="str">
            <v>Note 1 - At the Company's option these customers may elect to amortize their deferral balance over 12 months in lieu of a lump-sum charge or &lt;refund&gt;</v>
          </cell>
        </row>
      </sheetData>
      <sheetData sheetId="39">
        <row r="8">
          <cell r="B8" t="str">
            <v>Amortization</v>
          </cell>
        </row>
      </sheetData>
      <sheetData sheetId="40">
        <row r="8">
          <cell r="G8" t="str">
            <v>Factor</v>
          </cell>
        </row>
      </sheetData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egon Gas Costs - 1999"/>
      <sheetName val="Oregon Gas Costs - 2000"/>
      <sheetName val="Oregon Gas Costs - 2001"/>
      <sheetName val="Oregon Gas Costs - 2002"/>
      <sheetName val="Oregon Gas Costs - 2003"/>
      <sheetName val="Oregon Gas Costs - 2004 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als"/>
      <sheetName val="Ref"/>
      <sheetName val="Transaction Record"/>
      <sheetName val="Deal Sheet"/>
      <sheetName val="Procedures"/>
      <sheetName val="Nov Noms"/>
      <sheetName val="Dec Noms"/>
      <sheetName val="Jan Noms"/>
      <sheetName val="Feb Noms"/>
      <sheetName val="Mar Noms"/>
      <sheetName val="Apr Noms"/>
      <sheetName val="May Noms"/>
      <sheetName val="June Noms"/>
      <sheetName val="July Noms"/>
      <sheetName val="AugustNoms"/>
      <sheetName val="SeptNoms"/>
      <sheetName val="OctNoms"/>
      <sheetName val="NovNoms"/>
      <sheetName val="DecNoms"/>
      <sheetName val="JanNoms"/>
      <sheetName val="FebNoms"/>
      <sheetName val="MarNoms"/>
      <sheetName val="AprNoms"/>
      <sheetName val="MayNoms"/>
      <sheetName val="JunNoms"/>
      <sheetName val="JulyNoms"/>
      <sheetName val="AugNoms"/>
      <sheetName val="SepNoms"/>
      <sheetName val="Oct03Noms"/>
      <sheetName val="Nov03Noms "/>
      <sheetName val="Jun04Noms"/>
      <sheetName val="Jul04Noms"/>
      <sheetName val="Sep04Noms"/>
      <sheetName val="Oct04Noms"/>
      <sheetName val="Nov04Noms"/>
      <sheetName val="DEC04Noms"/>
      <sheetName val="Jan05Noms"/>
      <sheetName val="Feb05Noms"/>
      <sheetName val="Mar05Noms "/>
      <sheetName val="Power recap"/>
      <sheetName val="PG&amp;E storage"/>
      <sheetName val="AU purchased for AE"/>
    </sheetNames>
    <sheetDataSet>
      <sheetData sheetId="0" refreshError="1">
        <row r="1">
          <cell r="A1" t="str">
            <v>Trans#</v>
          </cell>
          <cell r="B1" t="str">
            <v>AVARep</v>
          </cell>
          <cell r="C1" t="str">
            <v>AVARepName</v>
          </cell>
          <cell r="D1" t="str">
            <v>AVARepPhone</v>
          </cell>
          <cell r="E1" t="str">
            <v>TransDate</v>
          </cell>
          <cell r="F1" t="str">
            <v>REVISION</v>
          </cell>
          <cell r="G1" t="str">
            <v>TransType</v>
          </cell>
          <cell r="H1">
            <v>2.5</v>
          </cell>
          <cell r="I1" t="str">
            <v>ForEntity</v>
          </cell>
          <cell r="J1" t="str">
            <v>ICE Deal ID</v>
          </cell>
          <cell r="K1" t="str">
            <v>CounterParty</v>
          </cell>
          <cell r="L1" t="str">
            <v>CPContactName</v>
          </cell>
          <cell r="M1" t="str">
            <v>CPContactTitle</v>
          </cell>
          <cell r="N1" t="str">
            <v>CPContactPhone</v>
          </cell>
          <cell r="O1" t="str">
            <v>CPContactFax</v>
          </cell>
          <cell r="P1" t="str">
            <v>Broker</v>
          </cell>
          <cell r="Q1" t="str">
            <v>BrokerFee</v>
          </cell>
          <cell r="R1" t="str">
            <v>Dth/d</v>
          </cell>
          <cell r="S1" t="str">
            <v>BaseContract</v>
          </cell>
          <cell r="T1" t="str">
            <v>SpecialTerms</v>
          </cell>
          <cell r="U1" t="str">
            <v>IndexPrice/Dth</v>
          </cell>
          <cell r="V1" t="str">
            <v>Index_+/-</v>
          </cell>
          <cell r="W1" t="str">
            <v>IndexPoint</v>
          </cell>
          <cell r="X1" t="str">
            <v>FixedPrice/Dth</v>
          </cell>
          <cell r="Y1" t="str">
            <v>From</v>
          </cell>
          <cell r="Z1" t="str">
            <v>Thru</v>
          </cell>
          <cell r="AA1" t="str">
            <v>Firm/Int</v>
          </cell>
          <cell r="AB1" t="str">
            <v>Pipeline</v>
          </cell>
          <cell r="AC1" t="str">
            <v>Pipeline2</v>
          </cell>
          <cell r="AD1" t="str">
            <v>AVAContract#</v>
          </cell>
          <cell r="AE1" t="str">
            <v>Vol</v>
          </cell>
          <cell r="AF1" t="str">
            <v>UpstreamPointName</v>
          </cell>
          <cell r="AG1" t="str">
            <v>UpstreamPoint#</v>
          </cell>
          <cell r="AH1" t="str">
            <v>UpstreamContract</v>
          </cell>
          <cell r="AI1" t="str">
            <v>UpstreamBA</v>
          </cell>
          <cell r="AJ1" t="str">
            <v>DownstreamPointName</v>
          </cell>
          <cell r="AK1" t="str">
            <v>DownstreamPoint#</v>
          </cell>
          <cell r="AL1" t="str">
            <v>DownstreamContract</v>
          </cell>
          <cell r="AM1" t="str">
            <v>DownstreamBA</v>
          </cell>
          <cell r="AN1" t="str">
            <v>Approval</v>
          </cell>
          <cell r="AO1" t="str">
            <v>ConfirmationVerifiedDate</v>
          </cell>
          <cell r="AP1" t="str">
            <v>ConfirmationVerifiedBy</v>
          </cell>
          <cell r="AQ1" t="str">
            <v>CounterParty Trans No.</v>
          </cell>
          <cell r="AR1" t="str">
            <v>Riskworks#</v>
          </cell>
          <cell r="AS1" t="str">
            <v>Notes</v>
          </cell>
        </row>
        <row r="2">
          <cell r="A2">
            <v>-25</v>
          </cell>
          <cell r="B2" t="str">
            <v>BG</v>
          </cell>
          <cell r="C2" t="str">
            <v>Bob Gruber</v>
          </cell>
          <cell r="D2" t="str">
            <v>(509) 495-4001</v>
          </cell>
          <cell r="E2">
            <v>36784</v>
          </cell>
          <cell r="G2" t="str">
            <v>Purchase</v>
          </cell>
          <cell r="H2" t="str">
            <v>Physical</v>
          </cell>
          <cell r="I2" t="str">
            <v>RGEN</v>
          </cell>
          <cell r="K2" t="str">
            <v>Avista Energy</v>
          </cell>
          <cell r="L2" t="str">
            <v>Steve Harper</v>
          </cell>
          <cell r="M2" t="str">
            <v>Trader</v>
          </cell>
          <cell r="N2" t="str">
            <v>(509) 688-6123</v>
          </cell>
          <cell r="O2" t="str">
            <v>(509) 688-6151</v>
          </cell>
          <cell r="R2">
            <v>10000</v>
          </cell>
          <cell r="X2">
            <v>4.63</v>
          </cell>
          <cell r="Y2">
            <v>37165</v>
          </cell>
          <cell r="Z2">
            <v>37256</v>
          </cell>
          <cell r="AA2" t="str">
            <v>Firm</v>
          </cell>
          <cell r="AB2" t="str">
            <v>PGT</v>
          </cell>
          <cell r="AE2">
            <v>10000</v>
          </cell>
          <cell r="AF2" t="str">
            <v>RGEN-GTNW</v>
          </cell>
          <cell r="AJ2" t="str">
            <v>RGEN-GTNW</v>
          </cell>
        </row>
        <row r="3">
          <cell r="A3">
            <v>-24</v>
          </cell>
          <cell r="B3" t="str">
            <v>BG</v>
          </cell>
          <cell r="C3" t="str">
            <v>Bob Gruber</v>
          </cell>
          <cell r="D3" t="str">
            <v>(509) 495-4001</v>
          </cell>
          <cell r="E3">
            <v>36784</v>
          </cell>
          <cell r="G3" t="str">
            <v>Purchase</v>
          </cell>
          <cell r="H3" t="str">
            <v>Physical</v>
          </cell>
          <cell r="I3" t="str">
            <v>RGEN</v>
          </cell>
          <cell r="K3" t="str">
            <v>Avista Energy</v>
          </cell>
          <cell r="L3" t="str">
            <v>Steve Harper</v>
          </cell>
          <cell r="M3" t="str">
            <v>Trader</v>
          </cell>
          <cell r="N3" t="str">
            <v>(509) 688-6123</v>
          </cell>
          <cell r="O3" t="str">
            <v>(509) 688-6151</v>
          </cell>
          <cell r="R3">
            <v>30000</v>
          </cell>
          <cell r="X3">
            <v>4.6399999999999997</v>
          </cell>
          <cell r="Y3">
            <v>37165</v>
          </cell>
          <cell r="Z3">
            <v>37256</v>
          </cell>
          <cell r="AA3" t="str">
            <v>Firm</v>
          </cell>
          <cell r="AB3" t="str">
            <v>PGT</v>
          </cell>
          <cell r="AE3">
            <v>30000</v>
          </cell>
          <cell r="AF3" t="str">
            <v>RGEN-GTNW</v>
          </cell>
          <cell r="AJ3" t="str">
            <v>RGEN-GTNW</v>
          </cell>
        </row>
        <row r="4">
          <cell r="A4">
            <v>-23</v>
          </cell>
          <cell r="B4" t="str">
            <v>JK</v>
          </cell>
          <cell r="C4" t="str">
            <v>Jeannie Kimberly</v>
          </cell>
          <cell r="D4" t="str">
            <v>(509) 495-8494</v>
          </cell>
          <cell r="E4">
            <v>37110</v>
          </cell>
          <cell r="G4" t="str">
            <v>Sale</v>
          </cell>
          <cell r="H4" t="str">
            <v>Physical</v>
          </cell>
          <cell r="I4" t="str">
            <v>CA - SLTAHOE</v>
          </cell>
          <cell r="K4" t="str">
            <v>Enserco</v>
          </cell>
          <cell r="L4" t="str">
            <v>Dave Meyer</v>
          </cell>
          <cell r="M4" t="str">
            <v>Trader</v>
          </cell>
          <cell r="N4" t="str">
            <v>(303) 568-3230</v>
          </cell>
          <cell r="O4" t="str">
            <v>(303) 568-3250</v>
          </cell>
          <cell r="R4">
            <v>800</v>
          </cell>
          <cell r="T4" t="str">
            <v>Sell back out of base 2500, reducing base to 1700.</v>
          </cell>
          <cell r="U4" t="str">
            <v>GDA</v>
          </cell>
          <cell r="W4" t="str">
            <v>S of Green</v>
          </cell>
          <cell r="Y4">
            <v>37113</v>
          </cell>
          <cell r="Z4">
            <v>37134</v>
          </cell>
          <cell r="AA4" t="str">
            <v>Interruptible</v>
          </cell>
          <cell r="AB4" t="str">
            <v>NWP</v>
          </cell>
          <cell r="AF4">
            <v>0</v>
          </cell>
          <cell r="AJ4" t="str">
            <v>RENO</v>
          </cell>
          <cell r="AN4" t="str">
            <v>BG</v>
          </cell>
          <cell r="AS4" t="str">
            <v xml:space="preserve"> The terms of this Exhibit A are binding unless disputed in writing within two (2) business days of receipt unless otherwise specified in the terms of the Contract.</v>
          </cell>
        </row>
        <row r="5">
          <cell r="A5">
            <v>-22</v>
          </cell>
          <cell r="B5" t="str">
            <v>BG</v>
          </cell>
          <cell r="C5" t="str">
            <v>Bob Gruber</v>
          </cell>
          <cell r="D5" t="str">
            <v>(509) 495-4001</v>
          </cell>
          <cell r="E5">
            <v>37120</v>
          </cell>
          <cell r="G5" t="str">
            <v>Sale</v>
          </cell>
          <cell r="H5" t="str">
            <v>Physical</v>
          </cell>
          <cell r="I5" t="str">
            <v>RGEN</v>
          </cell>
          <cell r="K5" t="str">
            <v>Enserco</v>
          </cell>
          <cell r="L5" t="str">
            <v>Dave Meyer</v>
          </cell>
          <cell r="M5" t="str">
            <v>Trader</v>
          </cell>
          <cell r="N5" t="str">
            <v>(303) 568-3230</v>
          </cell>
          <cell r="O5" t="str">
            <v>(303) 568-3250</v>
          </cell>
          <cell r="R5">
            <v>5000</v>
          </cell>
          <cell r="S5" t="str">
            <v>CG0214N</v>
          </cell>
          <cell r="X5">
            <v>2.7</v>
          </cell>
          <cell r="Y5">
            <v>37121</v>
          </cell>
          <cell r="Z5">
            <v>37123</v>
          </cell>
          <cell r="AA5" t="str">
            <v>Interruptible</v>
          </cell>
          <cell r="AB5" t="str">
            <v>PGT</v>
          </cell>
          <cell r="AD5" t="str">
            <v>07536</v>
          </cell>
          <cell r="AE5">
            <v>5000</v>
          </cell>
          <cell r="AF5" t="str">
            <v>RGEN-GTNW</v>
          </cell>
          <cell r="AH5" t="str">
            <v>05474</v>
          </cell>
          <cell r="AJ5" t="str">
            <v>RGEN-GTNW</v>
          </cell>
          <cell r="AL5" t="str">
            <v>04659</v>
          </cell>
          <cell r="AN5" t="str">
            <v>BG</v>
          </cell>
          <cell r="AS5" t="str">
            <v xml:space="preserve"> The terms of this Exhibit A are binding unless disputed in writing within two (2) business days of receipt unless otherwise specified in the terms of the Contract.</v>
          </cell>
        </row>
        <row r="6">
          <cell r="A6">
            <v>-21</v>
          </cell>
          <cell r="B6" t="str">
            <v>BG</v>
          </cell>
          <cell r="C6" t="str">
            <v>Bob Gruber</v>
          </cell>
          <cell r="D6" t="str">
            <v>(509) 495-4001</v>
          </cell>
          <cell r="E6">
            <v>37120</v>
          </cell>
          <cell r="G6" t="str">
            <v>Sale</v>
          </cell>
          <cell r="H6" t="str">
            <v>Physical</v>
          </cell>
          <cell r="I6" t="str">
            <v>RGEN</v>
          </cell>
          <cell r="K6" t="str">
            <v>Enserco</v>
          </cell>
          <cell r="L6" t="str">
            <v>Dave Meyer</v>
          </cell>
          <cell r="M6" t="str">
            <v>Trader</v>
          </cell>
          <cell r="N6" t="str">
            <v>(303) 568-3230</v>
          </cell>
          <cell r="O6" t="str">
            <v>(303) 568-3250</v>
          </cell>
          <cell r="R6">
            <v>15000</v>
          </cell>
          <cell r="S6" t="str">
            <v>CG0214N</v>
          </cell>
          <cell r="X6">
            <v>2.74</v>
          </cell>
          <cell r="Y6">
            <v>37121</v>
          </cell>
          <cell r="Z6">
            <v>37123</v>
          </cell>
          <cell r="AA6" t="str">
            <v>Interruptible</v>
          </cell>
          <cell r="AB6" t="str">
            <v>PGT</v>
          </cell>
          <cell r="AD6" t="str">
            <v>07536</v>
          </cell>
          <cell r="AE6">
            <v>15000</v>
          </cell>
          <cell r="AF6" t="str">
            <v>KING-GTNW</v>
          </cell>
          <cell r="AH6" t="str">
            <v>05474</v>
          </cell>
          <cell r="AJ6" t="str">
            <v>KING-GTNW</v>
          </cell>
          <cell r="AL6" t="str">
            <v>04659</v>
          </cell>
          <cell r="AN6" t="str">
            <v>BG</v>
          </cell>
        </row>
        <row r="7">
          <cell r="A7">
            <v>-20</v>
          </cell>
          <cell r="B7" t="str">
            <v>BG</v>
          </cell>
          <cell r="C7" t="str">
            <v>Bob Gruber</v>
          </cell>
          <cell r="D7" t="str">
            <v>(509) 495-4001</v>
          </cell>
          <cell r="E7">
            <v>37120</v>
          </cell>
          <cell r="G7" t="str">
            <v>Sale</v>
          </cell>
          <cell r="H7" t="str">
            <v>Physical</v>
          </cell>
          <cell r="I7" t="str">
            <v>NECT</v>
          </cell>
          <cell r="K7" t="str">
            <v>Enserco</v>
          </cell>
          <cell r="L7" t="str">
            <v>Dave Meyer</v>
          </cell>
          <cell r="M7" t="str">
            <v>Trader</v>
          </cell>
          <cell r="N7" t="str">
            <v>(303) 568-3230</v>
          </cell>
          <cell r="O7" t="str">
            <v>(303) 568-3250</v>
          </cell>
          <cell r="R7">
            <v>15000</v>
          </cell>
          <cell r="S7" t="str">
            <v>CG0214N</v>
          </cell>
          <cell r="X7">
            <v>2.7</v>
          </cell>
          <cell r="Y7">
            <v>37121</v>
          </cell>
          <cell r="Z7">
            <v>37121</v>
          </cell>
          <cell r="AA7" t="str">
            <v>Interruptible</v>
          </cell>
          <cell r="AB7" t="str">
            <v>PGT</v>
          </cell>
          <cell r="AD7" t="str">
            <v>07536</v>
          </cell>
          <cell r="AE7">
            <v>15000</v>
          </cell>
          <cell r="AF7" t="str">
            <v>STAN-GTNW</v>
          </cell>
          <cell r="AH7" t="str">
            <v>05474</v>
          </cell>
          <cell r="AJ7" t="str">
            <v>STAN-GTNW</v>
          </cell>
          <cell r="AL7" t="str">
            <v>04659</v>
          </cell>
          <cell r="AN7" t="str">
            <v>BG</v>
          </cell>
        </row>
        <row r="8">
          <cell r="A8">
            <v>-19</v>
          </cell>
          <cell r="B8" t="str">
            <v>BG</v>
          </cell>
          <cell r="C8" t="str">
            <v>Bob Gruber</v>
          </cell>
          <cell r="D8" t="str">
            <v>(509) 495-4001</v>
          </cell>
          <cell r="E8">
            <v>37120</v>
          </cell>
          <cell r="G8" t="str">
            <v>Sale</v>
          </cell>
          <cell r="H8" t="str">
            <v>Physical</v>
          </cell>
          <cell r="I8" t="str">
            <v>NECT</v>
          </cell>
          <cell r="K8" t="str">
            <v>Enserco</v>
          </cell>
          <cell r="L8" t="str">
            <v>Dave Meyer</v>
          </cell>
          <cell r="M8" t="str">
            <v>Trader</v>
          </cell>
          <cell r="N8" t="str">
            <v>(303) 568-3230</v>
          </cell>
          <cell r="O8" t="str">
            <v>(303) 568-3250</v>
          </cell>
          <cell r="R8">
            <v>14000</v>
          </cell>
          <cell r="S8" t="str">
            <v>CG0214N</v>
          </cell>
          <cell r="X8">
            <v>2.7</v>
          </cell>
          <cell r="Y8">
            <v>37122</v>
          </cell>
          <cell r="Z8">
            <v>37123</v>
          </cell>
          <cell r="AA8" t="str">
            <v>Interruptible</v>
          </cell>
          <cell r="AB8" t="str">
            <v>PGT</v>
          </cell>
          <cell r="AD8" t="str">
            <v>07536</v>
          </cell>
          <cell r="AE8">
            <v>14000</v>
          </cell>
          <cell r="AF8" t="str">
            <v>STAN-GTNW</v>
          </cell>
          <cell r="AH8" t="str">
            <v>05474</v>
          </cell>
          <cell r="AJ8" t="str">
            <v>STAN-GTNW</v>
          </cell>
          <cell r="AL8" t="str">
            <v>04659</v>
          </cell>
          <cell r="AN8" t="str">
            <v>BG</v>
          </cell>
        </row>
        <row r="9">
          <cell r="A9">
            <v>-18</v>
          </cell>
          <cell r="B9" t="str">
            <v>DA</v>
          </cell>
          <cell r="C9" t="str">
            <v>Diane Albers</v>
          </cell>
          <cell r="D9" t="str">
            <v>(509) 495-4705</v>
          </cell>
          <cell r="E9">
            <v>37123</v>
          </cell>
          <cell r="G9" t="str">
            <v>Sale</v>
          </cell>
          <cell r="H9" t="str">
            <v>Physical</v>
          </cell>
          <cell r="I9" t="str">
            <v>NECT</v>
          </cell>
          <cell r="K9" t="str">
            <v>Enserco</v>
          </cell>
          <cell r="L9" t="str">
            <v>Nancy Lissell</v>
          </cell>
          <cell r="M9" t="str">
            <v>Trader</v>
          </cell>
          <cell r="N9" t="str">
            <v>(403)303-4784</v>
          </cell>
          <cell r="O9" t="str">
            <v>(403) 514-6913</v>
          </cell>
          <cell r="R9">
            <v>15000</v>
          </cell>
          <cell r="S9" t="str">
            <v>CG0214N</v>
          </cell>
          <cell r="X9">
            <v>2.68</v>
          </cell>
          <cell r="Y9">
            <v>37124</v>
          </cell>
          <cell r="Z9">
            <v>37124</v>
          </cell>
          <cell r="AA9" t="str">
            <v>Interruptible</v>
          </cell>
          <cell r="AB9" t="str">
            <v>PGT</v>
          </cell>
          <cell r="AD9" t="str">
            <v>07536</v>
          </cell>
          <cell r="AE9">
            <v>15000</v>
          </cell>
          <cell r="AF9" t="str">
            <v>STAN-GTNW</v>
          </cell>
          <cell r="AH9" t="str">
            <v>05474</v>
          </cell>
          <cell r="AJ9" t="str">
            <v>STAN-GTNW</v>
          </cell>
          <cell r="AL9" t="str">
            <v>04659</v>
          </cell>
          <cell r="AN9" t="str">
            <v>DA</v>
          </cell>
        </row>
        <row r="10">
          <cell r="A10">
            <v>-17</v>
          </cell>
          <cell r="B10" t="str">
            <v>DA</v>
          </cell>
          <cell r="C10" t="str">
            <v>Diane Albers</v>
          </cell>
          <cell r="D10" t="str">
            <v>(509) 495-4705</v>
          </cell>
          <cell r="E10">
            <v>37123</v>
          </cell>
          <cell r="G10" t="str">
            <v>Sale</v>
          </cell>
          <cell r="H10" t="str">
            <v>Physical</v>
          </cell>
          <cell r="I10" t="str">
            <v>RGEN</v>
          </cell>
          <cell r="K10" t="str">
            <v>Enserco</v>
          </cell>
          <cell r="L10" t="str">
            <v>Nancy Lissell</v>
          </cell>
          <cell r="M10" t="str">
            <v>Trader</v>
          </cell>
          <cell r="N10" t="str">
            <v>(403)303-4784</v>
          </cell>
          <cell r="O10" t="str">
            <v>(403) 514-6913</v>
          </cell>
          <cell r="R10">
            <v>25000</v>
          </cell>
          <cell r="S10" t="str">
            <v>CG0214N</v>
          </cell>
          <cell r="X10">
            <v>2.68</v>
          </cell>
          <cell r="Y10">
            <v>37124</v>
          </cell>
          <cell r="Z10">
            <v>37124</v>
          </cell>
          <cell r="AA10" t="str">
            <v>Interruptible</v>
          </cell>
          <cell r="AB10" t="str">
            <v>PGT</v>
          </cell>
          <cell r="AD10" t="str">
            <v>07536</v>
          </cell>
          <cell r="AE10">
            <v>25000</v>
          </cell>
          <cell r="AF10" t="str">
            <v>RGEN-GTNW</v>
          </cell>
          <cell r="AH10" t="str">
            <v>05474</v>
          </cell>
          <cell r="AJ10" t="str">
            <v>RGEN-GTNW</v>
          </cell>
          <cell r="AL10" t="str">
            <v>04659</v>
          </cell>
          <cell r="AN10" t="str">
            <v>DA</v>
          </cell>
        </row>
        <row r="11">
          <cell r="A11">
            <v>-16</v>
          </cell>
          <cell r="B11" t="str">
            <v>DA</v>
          </cell>
          <cell r="C11" t="str">
            <v>Diane Albers</v>
          </cell>
          <cell r="D11" t="str">
            <v>(509) 495-4705</v>
          </cell>
          <cell r="E11">
            <v>37124</v>
          </cell>
          <cell r="G11" t="str">
            <v>Sale</v>
          </cell>
          <cell r="H11" t="str">
            <v>Physical</v>
          </cell>
          <cell r="I11" t="str">
            <v>NECT</v>
          </cell>
          <cell r="K11" t="str">
            <v>Enserco</v>
          </cell>
          <cell r="L11" t="str">
            <v>Nancy Lissell</v>
          </cell>
          <cell r="M11" t="str">
            <v>Trader</v>
          </cell>
          <cell r="N11" t="str">
            <v>(403)303-4784</v>
          </cell>
          <cell r="O11" t="str">
            <v>(403) 514-6913</v>
          </cell>
          <cell r="R11">
            <v>15000</v>
          </cell>
          <cell r="S11" t="str">
            <v>CG0214N</v>
          </cell>
          <cell r="X11">
            <v>2.72</v>
          </cell>
          <cell r="Y11">
            <v>37125</v>
          </cell>
          <cell r="Z11">
            <v>37125</v>
          </cell>
          <cell r="AA11" t="str">
            <v>Interruptible</v>
          </cell>
          <cell r="AB11" t="str">
            <v>PGT</v>
          </cell>
          <cell r="AD11" t="str">
            <v>07536</v>
          </cell>
          <cell r="AE11">
            <v>15000</v>
          </cell>
          <cell r="AF11" t="str">
            <v>STAN-GTNW</v>
          </cell>
          <cell r="AH11" t="str">
            <v>05474</v>
          </cell>
          <cell r="AJ11" t="str">
            <v>STAN-GTNW</v>
          </cell>
          <cell r="AL11" t="str">
            <v>04659</v>
          </cell>
          <cell r="AN11" t="str">
            <v>DA</v>
          </cell>
        </row>
        <row r="12">
          <cell r="A12">
            <v>-15</v>
          </cell>
          <cell r="B12" t="str">
            <v>DA</v>
          </cell>
          <cell r="C12" t="str">
            <v>Diane Albers</v>
          </cell>
          <cell r="D12" t="str">
            <v>(509) 495-4705</v>
          </cell>
          <cell r="E12">
            <v>37124</v>
          </cell>
          <cell r="G12" t="str">
            <v>Sale</v>
          </cell>
          <cell r="H12" t="str">
            <v>Physical</v>
          </cell>
          <cell r="I12" t="str">
            <v>RGEN</v>
          </cell>
          <cell r="K12" t="str">
            <v>Enserco</v>
          </cell>
          <cell r="L12" t="str">
            <v>Nancy Lissell</v>
          </cell>
          <cell r="M12" t="str">
            <v>Trader</v>
          </cell>
          <cell r="N12" t="str">
            <v>(403)303-4784</v>
          </cell>
          <cell r="O12" t="str">
            <v>(403) 514-6913</v>
          </cell>
          <cell r="R12">
            <v>25000</v>
          </cell>
          <cell r="S12" t="str">
            <v>CG0214N</v>
          </cell>
          <cell r="X12">
            <v>2.72</v>
          </cell>
          <cell r="Y12">
            <v>37125</v>
          </cell>
          <cell r="Z12">
            <v>37125</v>
          </cell>
          <cell r="AA12" t="str">
            <v>Interruptible</v>
          </cell>
          <cell r="AB12" t="str">
            <v>PGT</v>
          </cell>
          <cell r="AD12" t="str">
            <v>07536</v>
          </cell>
          <cell r="AE12">
            <v>25000</v>
          </cell>
          <cell r="AF12" t="str">
            <v>RGEN-GTNW</v>
          </cell>
          <cell r="AH12" t="str">
            <v>05474</v>
          </cell>
          <cell r="AJ12" t="str">
            <v>RGEN-GTNW</v>
          </cell>
          <cell r="AL12" t="str">
            <v>04659</v>
          </cell>
          <cell r="AN12" t="str">
            <v>DA</v>
          </cell>
        </row>
        <row r="13">
          <cell r="A13">
            <v>-14</v>
          </cell>
          <cell r="B13" t="str">
            <v>DA</v>
          </cell>
          <cell r="C13" t="str">
            <v>Diane Albers</v>
          </cell>
          <cell r="D13" t="str">
            <v>(509) 495-4705</v>
          </cell>
          <cell r="E13">
            <v>37125</v>
          </cell>
          <cell r="G13" t="str">
            <v>Sale</v>
          </cell>
          <cell r="H13" t="str">
            <v>Physical</v>
          </cell>
          <cell r="I13" t="str">
            <v>RGEN</v>
          </cell>
          <cell r="K13" t="str">
            <v>Enserco</v>
          </cell>
          <cell r="L13" t="str">
            <v>Nancy Lissell</v>
          </cell>
          <cell r="M13" t="str">
            <v>Trader</v>
          </cell>
          <cell r="N13" t="str">
            <v>(403)303-4784</v>
          </cell>
          <cell r="O13" t="str">
            <v>(403) 514-6913</v>
          </cell>
          <cell r="R13">
            <v>20000</v>
          </cell>
          <cell r="S13" t="str">
            <v>CG0214N</v>
          </cell>
          <cell r="X13">
            <v>2.75</v>
          </cell>
          <cell r="Y13">
            <v>37126</v>
          </cell>
          <cell r="Z13">
            <v>37126</v>
          </cell>
          <cell r="AA13" t="str">
            <v>Interruptible</v>
          </cell>
          <cell r="AB13" t="str">
            <v>PGT</v>
          </cell>
          <cell r="AD13" t="str">
            <v>07536</v>
          </cell>
          <cell r="AE13">
            <v>20000</v>
          </cell>
          <cell r="AF13" t="str">
            <v>RGEN-GTNW</v>
          </cell>
          <cell r="AH13" t="str">
            <v>05474</v>
          </cell>
          <cell r="AJ13" t="str">
            <v>RGEN-GTNW</v>
          </cell>
          <cell r="AL13" t="str">
            <v>04659</v>
          </cell>
          <cell r="AN13" t="str">
            <v>DA</v>
          </cell>
        </row>
        <row r="14">
          <cell r="A14">
            <v>-13</v>
          </cell>
          <cell r="B14" t="str">
            <v>DA</v>
          </cell>
          <cell r="C14" t="str">
            <v>Diane Albers</v>
          </cell>
          <cell r="D14" t="str">
            <v>(509) 495-4705</v>
          </cell>
          <cell r="E14">
            <v>37125</v>
          </cell>
          <cell r="G14" t="str">
            <v>Sale</v>
          </cell>
          <cell r="H14" t="str">
            <v>Physical</v>
          </cell>
          <cell r="I14" t="str">
            <v>NECT</v>
          </cell>
          <cell r="K14" t="str">
            <v>Enserco</v>
          </cell>
          <cell r="L14" t="str">
            <v>Nancy Lissell</v>
          </cell>
          <cell r="M14" t="str">
            <v>Trader</v>
          </cell>
          <cell r="N14" t="str">
            <v>(403)303-4784</v>
          </cell>
          <cell r="O14" t="str">
            <v>(403) 514-6913</v>
          </cell>
          <cell r="R14">
            <v>14000</v>
          </cell>
          <cell r="S14" t="str">
            <v>CG0214N</v>
          </cell>
          <cell r="X14">
            <v>2.75</v>
          </cell>
          <cell r="Y14">
            <v>37126</v>
          </cell>
          <cell r="Z14">
            <v>37126</v>
          </cell>
          <cell r="AA14" t="str">
            <v>Interruptible</v>
          </cell>
          <cell r="AB14" t="str">
            <v>PGT</v>
          </cell>
          <cell r="AD14" t="str">
            <v>07536</v>
          </cell>
          <cell r="AE14">
            <v>14000</v>
          </cell>
          <cell r="AF14" t="str">
            <v>STAN-GTNW</v>
          </cell>
          <cell r="AH14" t="str">
            <v>05474</v>
          </cell>
          <cell r="AJ14" t="str">
            <v>STAN-GTNW</v>
          </cell>
          <cell r="AL14" t="str">
            <v>04659</v>
          </cell>
          <cell r="AN14" t="str">
            <v>DA</v>
          </cell>
        </row>
        <row r="15">
          <cell r="A15">
            <v>-12</v>
          </cell>
          <cell r="B15" t="str">
            <v>DA</v>
          </cell>
          <cell r="C15" t="str">
            <v>Diane Albers</v>
          </cell>
          <cell r="D15" t="str">
            <v>(509) 495-4705</v>
          </cell>
          <cell r="E15">
            <v>37126</v>
          </cell>
          <cell r="G15" t="str">
            <v>Sale</v>
          </cell>
          <cell r="H15" t="str">
            <v>Physical</v>
          </cell>
          <cell r="I15" t="str">
            <v>RGEN</v>
          </cell>
          <cell r="K15" t="str">
            <v>Enserco</v>
          </cell>
          <cell r="L15" t="str">
            <v>Nancy Lissell</v>
          </cell>
          <cell r="M15" t="str">
            <v>Trader</v>
          </cell>
          <cell r="N15" t="str">
            <v>(403)303-4784</v>
          </cell>
          <cell r="O15" t="str">
            <v>(403) 514-6913</v>
          </cell>
          <cell r="R15">
            <v>20000</v>
          </cell>
          <cell r="S15" t="str">
            <v>CG0214N</v>
          </cell>
          <cell r="X15">
            <v>2.2200000000000002</v>
          </cell>
          <cell r="Y15">
            <v>37127</v>
          </cell>
          <cell r="Z15">
            <v>37127</v>
          </cell>
          <cell r="AA15" t="str">
            <v>Interruptible</v>
          </cell>
          <cell r="AB15" t="str">
            <v>PGT</v>
          </cell>
          <cell r="AD15" t="str">
            <v>07536</v>
          </cell>
          <cell r="AE15">
            <v>20000</v>
          </cell>
          <cell r="AF15" t="str">
            <v>RGEN-GTNW</v>
          </cell>
          <cell r="AH15" t="str">
            <v>05474</v>
          </cell>
          <cell r="AJ15" t="str">
            <v>RGEN-GTNW</v>
          </cell>
          <cell r="AL15" t="str">
            <v>04659</v>
          </cell>
          <cell r="AN15" t="str">
            <v>DA</v>
          </cell>
        </row>
        <row r="16">
          <cell r="A16">
            <v>-11</v>
          </cell>
          <cell r="B16" t="str">
            <v>DA</v>
          </cell>
          <cell r="C16" t="str">
            <v>Diane Albers</v>
          </cell>
          <cell r="D16" t="str">
            <v>(509) 495-4705</v>
          </cell>
          <cell r="E16">
            <v>37126</v>
          </cell>
          <cell r="G16" t="str">
            <v>Sale</v>
          </cell>
          <cell r="H16" t="str">
            <v>Physical</v>
          </cell>
          <cell r="I16" t="str">
            <v>NECT</v>
          </cell>
          <cell r="K16" t="str">
            <v>Enron North America Corp.</v>
          </cell>
          <cell r="L16" t="str">
            <v>Frank Ermis</v>
          </cell>
          <cell r="M16" t="str">
            <v>Trader</v>
          </cell>
          <cell r="N16" t="str">
            <v>(713) 853-3002</v>
          </cell>
          <cell r="O16" t="str">
            <v>(713) 646-4816</v>
          </cell>
          <cell r="R16">
            <v>15000</v>
          </cell>
          <cell r="S16">
            <v>0</v>
          </cell>
          <cell r="X16">
            <v>2.38</v>
          </cell>
          <cell r="Y16">
            <v>37127</v>
          </cell>
          <cell r="Z16">
            <v>37127</v>
          </cell>
          <cell r="AA16" t="str">
            <v>Interruptible</v>
          </cell>
          <cell r="AB16" t="str">
            <v>PGT</v>
          </cell>
          <cell r="AD16" t="str">
            <v>07536</v>
          </cell>
          <cell r="AE16">
            <v>15000</v>
          </cell>
          <cell r="AF16" t="str">
            <v>STAN-GTNW</v>
          </cell>
          <cell r="AH16" t="str">
            <v>05474</v>
          </cell>
          <cell r="AJ16" t="str">
            <v>STAN-GTNW</v>
          </cell>
          <cell r="AL16" t="str">
            <v>00354</v>
          </cell>
          <cell r="AN16" t="str">
            <v>DA</v>
          </cell>
        </row>
        <row r="17">
          <cell r="A17">
            <v>-10</v>
          </cell>
          <cell r="B17" t="str">
            <v>DA</v>
          </cell>
          <cell r="C17" t="str">
            <v>Diane Albers</v>
          </cell>
          <cell r="D17" t="str">
            <v>(509) 495-4705</v>
          </cell>
          <cell r="E17">
            <v>37127</v>
          </cell>
          <cell r="G17" t="str">
            <v>Sale</v>
          </cell>
          <cell r="H17" t="str">
            <v>Physical</v>
          </cell>
          <cell r="I17" t="str">
            <v>RGEN</v>
          </cell>
          <cell r="K17" t="str">
            <v>Enserco</v>
          </cell>
          <cell r="L17" t="str">
            <v>Darrell Danyluk</v>
          </cell>
          <cell r="M17" t="str">
            <v>Trader</v>
          </cell>
          <cell r="N17" t="str">
            <v>(403) 514-6912</v>
          </cell>
          <cell r="O17" t="str">
            <v>(403) 514-6913</v>
          </cell>
          <cell r="R17">
            <v>25000</v>
          </cell>
          <cell r="S17" t="str">
            <v>CG0214N</v>
          </cell>
          <cell r="X17">
            <v>2.1800000000000002</v>
          </cell>
          <cell r="Y17">
            <v>37128</v>
          </cell>
          <cell r="Z17">
            <v>37130</v>
          </cell>
          <cell r="AA17" t="str">
            <v>Interruptible</v>
          </cell>
          <cell r="AB17" t="str">
            <v>PGT</v>
          </cell>
          <cell r="AD17" t="str">
            <v>07536</v>
          </cell>
          <cell r="AE17">
            <v>25000</v>
          </cell>
          <cell r="AF17" t="str">
            <v>RGEN-GTNW</v>
          </cell>
          <cell r="AH17" t="str">
            <v>05474</v>
          </cell>
          <cell r="AJ17" t="str">
            <v>RGEN-GTNW</v>
          </cell>
          <cell r="AL17" t="str">
            <v>04659</v>
          </cell>
          <cell r="AN17" t="str">
            <v>DA</v>
          </cell>
        </row>
        <row r="18">
          <cell r="A18">
            <v>-9</v>
          </cell>
          <cell r="B18" t="str">
            <v>DA</v>
          </cell>
          <cell r="C18" t="str">
            <v>Diane Albers</v>
          </cell>
          <cell r="D18" t="str">
            <v>(509) 495-4705</v>
          </cell>
          <cell r="E18">
            <v>37127</v>
          </cell>
          <cell r="G18" t="str">
            <v>Sale</v>
          </cell>
          <cell r="H18" t="str">
            <v>Physical</v>
          </cell>
          <cell r="I18" t="str">
            <v>NECT</v>
          </cell>
          <cell r="K18" t="str">
            <v>Enron North America Corp.</v>
          </cell>
          <cell r="L18" t="str">
            <v>Frank Ermis</v>
          </cell>
          <cell r="M18" t="str">
            <v>Trader</v>
          </cell>
          <cell r="N18" t="str">
            <v>(713) 853-3002</v>
          </cell>
          <cell r="O18" t="str">
            <v>(713) 646-4816</v>
          </cell>
          <cell r="R18">
            <v>15000</v>
          </cell>
          <cell r="S18">
            <v>0</v>
          </cell>
          <cell r="X18">
            <v>2.29</v>
          </cell>
          <cell r="Y18">
            <v>37128</v>
          </cell>
          <cell r="Z18">
            <v>37130</v>
          </cell>
          <cell r="AA18" t="str">
            <v>Interruptible</v>
          </cell>
          <cell r="AB18" t="str">
            <v>PGT</v>
          </cell>
          <cell r="AD18" t="str">
            <v>07536</v>
          </cell>
          <cell r="AE18">
            <v>15000</v>
          </cell>
          <cell r="AF18" t="str">
            <v>STAN-GTNW</v>
          </cell>
          <cell r="AH18" t="str">
            <v>05474</v>
          </cell>
          <cell r="AJ18" t="str">
            <v>STAN-GTNW</v>
          </cell>
          <cell r="AL18" t="str">
            <v>00354</v>
          </cell>
          <cell r="AN18" t="str">
            <v>DA</v>
          </cell>
        </row>
        <row r="19">
          <cell r="A19">
            <v>-8</v>
          </cell>
          <cell r="B19" t="str">
            <v>CF</v>
          </cell>
          <cell r="C19" t="str">
            <v>Chalon Frandsen</v>
          </cell>
          <cell r="D19" t="str">
            <v>(509) 495-8448</v>
          </cell>
          <cell r="E19">
            <v>37130</v>
          </cell>
          <cell r="G19" t="str">
            <v>Sale</v>
          </cell>
          <cell r="H19" t="str">
            <v>Physical</v>
          </cell>
          <cell r="I19" t="str">
            <v>RGEN</v>
          </cell>
          <cell r="K19" t="str">
            <v>Enserco</v>
          </cell>
          <cell r="L19" t="str">
            <v>Darrell Danyluk</v>
          </cell>
          <cell r="M19" t="str">
            <v>Trader</v>
          </cell>
          <cell r="N19" t="str">
            <v>(403) 514-6912</v>
          </cell>
          <cell r="O19" t="str">
            <v>(403) 514-6913</v>
          </cell>
          <cell r="R19">
            <v>15000</v>
          </cell>
          <cell r="S19" t="str">
            <v>CG0214N</v>
          </cell>
          <cell r="X19">
            <v>2.2000000000000002</v>
          </cell>
          <cell r="Y19">
            <v>37131</v>
          </cell>
          <cell r="Z19">
            <v>37131</v>
          </cell>
          <cell r="AA19" t="str">
            <v>Interruptible</v>
          </cell>
          <cell r="AB19" t="str">
            <v>PGT</v>
          </cell>
          <cell r="AD19" t="str">
            <v>07536</v>
          </cell>
          <cell r="AE19">
            <v>15000</v>
          </cell>
          <cell r="AF19" t="str">
            <v>RGEN-GTNW</v>
          </cell>
          <cell r="AH19" t="str">
            <v>05474</v>
          </cell>
          <cell r="AJ19" t="str">
            <v>RGEN-GTNW</v>
          </cell>
          <cell r="AL19" t="str">
            <v>04659</v>
          </cell>
          <cell r="AN19" t="str">
            <v>DA</v>
          </cell>
        </row>
        <row r="20">
          <cell r="A20">
            <v>-7</v>
          </cell>
          <cell r="B20" t="str">
            <v>CF</v>
          </cell>
          <cell r="C20" t="str">
            <v>Chalon Frandsen</v>
          </cell>
          <cell r="D20" t="str">
            <v>(509) 495-8448</v>
          </cell>
          <cell r="E20">
            <v>37130</v>
          </cell>
          <cell r="G20" t="str">
            <v>Sale</v>
          </cell>
          <cell r="H20" t="str">
            <v>Physical</v>
          </cell>
          <cell r="I20" t="str">
            <v>NECT</v>
          </cell>
          <cell r="K20" t="str">
            <v>Enserco</v>
          </cell>
          <cell r="L20" t="str">
            <v>Darrell Danyluk</v>
          </cell>
          <cell r="M20" t="str">
            <v>Trader</v>
          </cell>
          <cell r="N20" t="str">
            <v>(403) 514-6912</v>
          </cell>
          <cell r="O20" t="str">
            <v>(403) 514-6913</v>
          </cell>
          <cell r="R20">
            <v>15000</v>
          </cell>
          <cell r="S20" t="str">
            <v>CG0214N</v>
          </cell>
          <cell r="X20">
            <v>2.2999999999999998</v>
          </cell>
          <cell r="Y20">
            <v>37131</v>
          </cell>
          <cell r="Z20">
            <v>37131</v>
          </cell>
          <cell r="AA20" t="str">
            <v>Interruptible</v>
          </cell>
          <cell r="AB20" t="str">
            <v>PGT</v>
          </cell>
          <cell r="AD20" t="str">
            <v>07536</v>
          </cell>
          <cell r="AE20">
            <v>15000</v>
          </cell>
          <cell r="AF20" t="str">
            <v>STAN-GTNW</v>
          </cell>
          <cell r="AH20" t="str">
            <v>05474</v>
          </cell>
          <cell r="AJ20" t="str">
            <v>STAN-GTNW</v>
          </cell>
          <cell r="AL20" t="str">
            <v>04659</v>
          </cell>
          <cell r="AN20" t="str">
            <v>DA</v>
          </cell>
        </row>
        <row r="21">
          <cell r="A21">
            <v>-6</v>
          </cell>
          <cell r="B21" t="str">
            <v>CF</v>
          </cell>
          <cell r="C21" t="str">
            <v>Chalon Frandsen</v>
          </cell>
          <cell r="D21" t="str">
            <v>(509) 495-8448</v>
          </cell>
          <cell r="E21">
            <v>37131</v>
          </cell>
          <cell r="G21" t="str">
            <v>Sale</v>
          </cell>
          <cell r="H21" t="str">
            <v>Physical</v>
          </cell>
          <cell r="I21" t="str">
            <v>NECT</v>
          </cell>
          <cell r="K21" t="str">
            <v>Enron North America Corp.</v>
          </cell>
          <cell r="L21" t="str">
            <v>Frank Ermis</v>
          </cell>
          <cell r="M21" t="str">
            <v>Trader</v>
          </cell>
          <cell r="N21" t="str">
            <v>(713) 853-3002</v>
          </cell>
          <cell r="O21" t="str">
            <v>(713) 646-4816</v>
          </cell>
          <cell r="R21">
            <v>15000</v>
          </cell>
          <cell r="S21">
            <v>0</v>
          </cell>
          <cell r="X21">
            <v>2.25</v>
          </cell>
          <cell r="Y21">
            <v>37132</v>
          </cell>
          <cell r="Z21">
            <v>37132</v>
          </cell>
          <cell r="AA21" t="str">
            <v>Interruptible</v>
          </cell>
          <cell r="AB21" t="str">
            <v>PGT</v>
          </cell>
          <cell r="AD21" t="str">
            <v>07536</v>
          </cell>
          <cell r="AE21">
            <v>15000</v>
          </cell>
          <cell r="AF21" t="str">
            <v>STAN-GTNW</v>
          </cell>
          <cell r="AH21" t="str">
            <v>05474</v>
          </cell>
          <cell r="AJ21" t="str">
            <v>STAN-GTNW</v>
          </cell>
          <cell r="AL21" t="str">
            <v>00354</v>
          </cell>
          <cell r="AN21" t="str">
            <v>CF</v>
          </cell>
        </row>
        <row r="22">
          <cell r="A22">
            <v>-5</v>
          </cell>
          <cell r="B22" t="str">
            <v>CF</v>
          </cell>
          <cell r="C22" t="str">
            <v>Chalon Frandsen</v>
          </cell>
          <cell r="D22" t="str">
            <v>(509) 495-8448</v>
          </cell>
          <cell r="E22">
            <v>37131</v>
          </cell>
          <cell r="G22" t="str">
            <v>Sale</v>
          </cell>
          <cell r="H22" t="str">
            <v>Physical</v>
          </cell>
          <cell r="I22" t="str">
            <v>RGEN</v>
          </cell>
          <cell r="K22" t="str">
            <v>Enserco</v>
          </cell>
          <cell r="L22" t="str">
            <v>Darrell Danyluk</v>
          </cell>
          <cell r="M22" t="str">
            <v>Trader</v>
          </cell>
          <cell r="N22" t="str">
            <v>(403) 514-6912</v>
          </cell>
          <cell r="O22" t="str">
            <v>(403) 514-6913</v>
          </cell>
          <cell r="R22">
            <v>15000</v>
          </cell>
          <cell r="S22" t="str">
            <v>CG0214N</v>
          </cell>
          <cell r="X22">
            <v>2.12</v>
          </cell>
          <cell r="Y22">
            <v>37132</v>
          </cell>
          <cell r="Z22">
            <v>37132</v>
          </cell>
          <cell r="AA22" t="str">
            <v>Interruptible</v>
          </cell>
          <cell r="AB22" t="str">
            <v>PGT</v>
          </cell>
          <cell r="AD22" t="str">
            <v>07536</v>
          </cell>
          <cell r="AE22">
            <v>15000</v>
          </cell>
          <cell r="AF22" t="str">
            <v>RGEN-GTNW</v>
          </cell>
          <cell r="AH22" t="str">
            <v>05474</v>
          </cell>
          <cell r="AJ22" t="str">
            <v>RGEN-GTNW</v>
          </cell>
          <cell r="AL22" t="str">
            <v>04659</v>
          </cell>
          <cell r="AN22" t="str">
            <v>CF</v>
          </cell>
        </row>
        <row r="23">
          <cell r="A23">
            <v>-4</v>
          </cell>
          <cell r="B23" t="str">
            <v>JK</v>
          </cell>
          <cell r="C23" t="str">
            <v>Jeannie Kimberly</v>
          </cell>
          <cell r="D23" t="str">
            <v>(509) 495-8494</v>
          </cell>
          <cell r="E23">
            <v>37132</v>
          </cell>
          <cell r="G23" t="str">
            <v>Sale</v>
          </cell>
          <cell r="H23" t="str">
            <v>Physical</v>
          </cell>
          <cell r="I23" t="str">
            <v>NECT</v>
          </cell>
          <cell r="K23" t="str">
            <v>Enserco</v>
          </cell>
          <cell r="L23" t="str">
            <v>Darrell Danyluk</v>
          </cell>
          <cell r="M23" t="str">
            <v>Trader</v>
          </cell>
          <cell r="N23" t="str">
            <v>(403) 514-6912</v>
          </cell>
          <cell r="O23" t="str">
            <v>(403) 514-6913</v>
          </cell>
          <cell r="R23">
            <v>14000</v>
          </cell>
          <cell r="S23" t="str">
            <v>CG0214N</v>
          </cell>
          <cell r="X23">
            <v>2.2599999999999998</v>
          </cell>
          <cell r="Y23">
            <v>37133</v>
          </cell>
          <cell r="Z23">
            <v>37133</v>
          </cell>
          <cell r="AA23" t="str">
            <v>Interruptible</v>
          </cell>
          <cell r="AB23" t="str">
            <v>PGT</v>
          </cell>
          <cell r="AD23" t="str">
            <v>07536</v>
          </cell>
          <cell r="AE23">
            <v>14000</v>
          </cell>
          <cell r="AF23" t="str">
            <v>STAN-GTNW</v>
          </cell>
          <cell r="AH23" t="str">
            <v>05474</v>
          </cell>
          <cell r="AJ23" t="str">
            <v>STAN-GTNW</v>
          </cell>
          <cell r="AL23" t="str">
            <v>04659</v>
          </cell>
          <cell r="AN23" t="str">
            <v>JK</v>
          </cell>
        </row>
        <row r="24">
          <cell r="A24">
            <v>-3</v>
          </cell>
          <cell r="B24" t="str">
            <v>JK</v>
          </cell>
          <cell r="C24" t="str">
            <v>Jeannie Kimberly</v>
          </cell>
          <cell r="D24" t="str">
            <v>(509) 495-8494</v>
          </cell>
          <cell r="E24">
            <v>37132</v>
          </cell>
          <cell r="G24" t="str">
            <v>Sale</v>
          </cell>
          <cell r="H24" t="str">
            <v>Physical</v>
          </cell>
          <cell r="I24" t="str">
            <v>RGEN</v>
          </cell>
          <cell r="K24" t="str">
            <v>Enserco</v>
          </cell>
          <cell r="L24" t="str">
            <v>Darrell Danyluk</v>
          </cell>
          <cell r="M24" t="str">
            <v>Trader</v>
          </cell>
          <cell r="N24" t="str">
            <v>(403) 514-6912</v>
          </cell>
          <cell r="O24" t="str">
            <v>(403) 514-6913</v>
          </cell>
          <cell r="R24">
            <v>20000</v>
          </cell>
          <cell r="S24" t="str">
            <v>CG0214N</v>
          </cell>
          <cell r="X24">
            <v>2.16</v>
          </cell>
          <cell r="Y24">
            <v>37133</v>
          </cell>
          <cell r="Z24">
            <v>37133</v>
          </cell>
          <cell r="AA24" t="str">
            <v>Interruptible</v>
          </cell>
          <cell r="AB24" t="str">
            <v>PGT</v>
          </cell>
          <cell r="AD24" t="str">
            <v>07536</v>
          </cell>
          <cell r="AE24">
            <v>20000</v>
          </cell>
          <cell r="AF24" t="str">
            <v>RGEN-GTNW</v>
          </cell>
          <cell r="AH24" t="str">
            <v>05474</v>
          </cell>
          <cell r="AJ24" t="str">
            <v>RGEN-GTNW</v>
          </cell>
          <cell r="AL24" t="str">
            <v>04659</v>
          </cell>
          <cell r="AN24" t="str">
            <v>JK</v>
          </cell>
        </row>
        <row r="25">
          <cell r="A25">
            <v>-2</v>
          </cell>
          <cell r="B25" t="str">
            <v>JK</v>
          </cell>
          <cell r="C25" t="str">
            <v>Jeannie Kimberly</v>
          </cell>
          <cell r="D25" t="str">
            <v>(509) 495-8494</v>
          </cell>
          <cell r="E25">
            <v>37133</v>
          </cell>
          <cell r="G25" t="str">
            <v>Sale</v>
          </cell>
          <cell r="H25" t="str">
            <v>Physical</v>
          </cell>
          <cell r="I25" t="str">
            <v>RGEN</v>
          </cell>
          <cell r="K25" t="str">
            <v>Enserco</v>
          </cell>
          <cell r="L25" t="str">
            <v>Darrell Danyluk</v>
          </cell>
          <cell r="M25" t="str">
            <v>Trader</v>
          </cell>
          <cell r="N25" t="str">
            <v>(403) 514-6912</v>
          </cell>
          <cell r="O25" t="str">
            <v>(403) 514-6913</v>
          </cell>
          <cell r="R25">
            <v>30000</v>
          </cell>
          <cell r="S25" t="str">
            <v>CG0214N</v>
          </cell>
          <cell r="X25">
            <v>2.13</v>
          </cell>
          <cell r="Y25">
            <v>37134</v>
          </cell>
          <cell r="Z25">
            <v>37134</v>
          </cell>
          <cell r="AA25" t="str">
            <v>Interruptible</v>
          </cell>
          <cell r="AB25" t="str">
            <v>PGT</v>
          </cell>
          <cell r="AD25" t="str">
            <v>07536</v>
          </cell>
          <cell r="AE25">
            <v>30000</v>
          </cell>
          <cell r="AF25" t="str">
            <v>RGEN-GTNW</v>
          </cell>
          <cell r="AH25" t="str">
            <v>05474</v>
          </cell>
          <cell r="AJ25" t="str">
            <v>RGEN-GTNW</v>
          </cell>
          <cell r="AL25" t="str">
            <v>04659</v>
          </cell>
          <cell r="AN25" t="str">
            <v>JK</v>
          </cell>
        </row>
        <row r="26">
          <cell r="A26">
            <v>-1</v>
          </cell>
          <cell r="B26" t="str">
            <v>JK</v>
          </cell>
          <cell r="C26" t="str">
            <v>Jeannie Kimberly</v>
          </cell>
          <cell r="D26" t="str">
            <v>(509) 495-8494</v>
          </cell>
          <cell r="E26">
            <v>37133</v>
          </cell>
          <cell r="G26" t="str">
            <v>Sale</v>
          </cell>
          <cell r="H26" t="str">
            <v>Physical</v>
          </cell>
          <cell r="I26" t="str">
            <v>NECT</v>
          </cell>
          <cell r="K26" t="str">
            <v>Enron North America Corp.</v>
          </cell>
          <cell r="L26" t="str">
            <v>Frank Ermis</v>
          </cell>
          <cell r="M26" t="str">
            <v>Trader</v>
          </cell>
          <cell r="N26" t="str">
            <v>(713) 853-3002</v>
          </cell>
          <cell r="O26" t="str">
            <v>(713) 646-4816</v>
          </cell>
          <cell r="R26">
            <v>15000</v>
          </cell>
          <cell r="S26">
            <v>0</v>
          </cell>
          <cell r="X26">
            <v>2.2400000000000002</v>
          </cell>
          <cell r="Y26">
            <v>37134</v>
          </cell>
          <cell r="Z26">
            <v>37134</v>
          </cell>
          <cell r="AA26" t="str">
            <v>Interruptible</v>
          </cell>
          <cell r="AB26" t="str">
            <v>PGT</v>
          </cell>
          <cell r="AD26" t="str">
            <v>07536</v>
          </cell>
          <cell r="AE26">
            <v>15000</v>
          </cell>
          <cell r="AF26" t="str">
            <v>STAN-GTNW</v>
          </cell>
          <cell r="AH26" t="str">
            <v>05474</v>
          </cell>
          <cell r="AJ26" t="str">
            <v>STAN-GTNW</v>
          </cell>
          <cell r="AL26" t="str">
            <v>00354</v>
          </cell>
          <cell r="AN26" t="str">
            <v>JK</v>
          </cell>
        </row>
        <row r="27">
          <cell r="A27">
            <v>0</v>
          </cell>
        </row>
        <row r="28">
          <cell r="A28">
            <v>22</v>
          </cell>
          <cell r="B28" t="str">
            <v>BG</v>
          </cell>
          <cell r="C28" t="str">
            <v>Bob Gruber</v>
          </cell>
          <cell r="D28" t="str">
            <v>(509) 495-4001</v>
          </cell>
          <cell r="E28">
            <v>37018</v>
          </cell>
          <cell r="G28" t="str">
            <v>Purchase</v>
          </cell>
          <cell r="H28" t="str">
            <v>Physical</v>
          </cell>
          <cell r="I28" t="str">
            <v>CA - SLTAHOE</v>
          </cell>
          <cell r="K28" t="str">
            <v>Enserco</v>
          </cell>
          <cell r="L28" t="str">
            <v>Darrell Danyluk</v>
          </cell>
          <cell r="M28" t="str">
            <v>Trader</v>
          </cell>
          <cell r="N28" t="str">
            <v>(403) 514-6912</v>
          </cell>
          <cell r="O28" t="str">
            <v>(403) 514-6913</v>
          </cell>
          <cell r="R28">
            <v>2500</v>
          </cell>
          <cell r="S28" t="str">
            <v>CG0214N</v>
          </cell>
          <cell r="X28">
            <v>6.41</v>
          </cell>
          <cell r="Y28">
            <v>37196</v>
          </cell>
          <cell r="Z28">
            <v>37560</v>
          </cell>
          <cell r="AA28" t="str">
            <v>Interruptible</v>
          </cell>
          <cell r="AB28" t="str">
            <v>NWP</v>
          </cell>
          <cell r="AC28" t="str">
            <v>Paiute</v>
          </cell>
          <cell r="AD28">
            <v>100047</v>
          </cell>
          <cell r="AE28">
            <v>2500</v>
          </cell>
          <cell r="AF28" t="str">
            <v>SUMAS</v>
          </cell>
          <cell r="AH28" t="str">
            <v>EEI</v>
          </cell>
          <cell r="AJ28" t="str">
            <v>RENO</v>
          </cell>
          <cell r="AK28">
            <v>304</v>
          </cell>
          <cell r="AL28" t="str">
            <v>AVAC03SYS1</v>
          </cell>
          <cell r="AM28">
            <v>304</v>
          </cell>
          <cell r="AN28" t="str">
            <v>BG</v>
          </cell>
          <cell r="AR28">
            <v>13296</v>
          </cell>
        </row>
        <row r="29">
          <cell r="A29">
            <v>51</v>
          </cell>
          <cell r="B29" t="str">
            <v>JK</v>
          </cell>
          <cell r="C29" t="str">
            <v>Jeannie Kimberly</v>
          </cell>
          <cell r="D29" t="str">
            <v>(509) 495-8494</v>
          </cell>
          <cell r="E29">
            <v>37134</v>
          </cell>
          <cell r="G29" t="str">
            <v>Sale</v>
          </cell>
          <cell r="H29" t="str">
            <v>Physical</v>
          </cell>
          <cell r="I29" t="str">
            <v>NECT</v>
          </cell>
          <cell r="K29" t="str">
            <v>Enron North America Corp.</v>
          </cell>
          <cell r="L29" t="str">
            <v>Frank Ermis</v>
          </cell>
          <cell r="M29" t="str">
            <v>Trader</v>
          </cell>
          <cell r="N29" t="str">
            <v>(713) 853-3002</v>
          </cell>
          <cell r="O29" t="str">
            <v>(713) 646-4816</v>
          </cell>
          <cell r="R29">
            <v>15000</v>
          </cell>
          <cell r="S29">
            <v>0</v>
          </cell>
          <cell r="X29">
            <v>1.93</v>
          </cell>
          <cell r="Y29">
            <v>37135</v>
          </cell>
          <cell r="Z29">
            <v>37138</v>
          </cell>
          <cell r="AA29" t="str">
            <v>Interruptible</v>
          </cell>
          <cell r="AB29" t="str">
            <v>PGT</v>
          </cell>
          <cell r="AD29" t="str">
            <v>07536</v>
          </cell>
          <cell r="AE29">
            <v>15000</v>
          </cell>
          <cell r="AF29" t="str">
            <v>STAN-GTNW</v>
          </cell>
          <cell r="AH29" t="str">
            <v>05474</v>
          </cell>
          <cell r="AJ29" t="str">
            <v>STAN-GTNW</v>
          </cell>
          <cell r="AL29" t="str">
            <v>00354</v>
          </cell>
          <cell r="AN29" t="str">
            <v>JK</v>
          </cell>
          <cell r="AO29">
            <v>37203</v>
          </cell>
          <cell r="AP29" t="str">
            <v>DA</v>
          </cell>
          <cell r="AQ29">
            <v>1022394</v>
          </cell>
          <cell r="AR29">
            <v>13247</v>
          </cell>
        </row>
        <row r="30">
          <cell r="A30">
            <v>52</v>
          </cell>
          <cell r="B30" t="str">
            <v>JK</v>
          </cell>
          <cell r="C30" t="str">
            <v>Jeannie Kimberly</v>
          </cell>
          <cell r="D30" t="str">
            <v>(509) 495-8494</v>
          </cell>
          <cell r="E30">
            <v>37134</v>
          </cell>
          <cell r="G30" t="str">
            <v>Sale</v>
          </cell>
          <cell r="H30" t="str">
            <v>Physical</v>
          </cell>
          <cell r="I30" t="str">
            <v>RGEN</v>
          </cell>
          <cell r="K30" t="str">
            <v>Enserco</v>
          </cell>
          <cell r="L30" t="str">
            <v>Darrell Danyluk</v>
          </cell>
          <cell r="M30" t="str">
            <v>Trader</v>
          </cell>
          <cell r="N30" t="str">
            <v>(403) 514-6912</v>
          </cell>
          <cell r="O30" t="str">
            <v>(403) 514-6913</v>
          </cell>
          <cell r="R30">
            <v>20000</v>
          </cell>
          <cell r="S30" t="str">
            <v>CG0214N</v>
          </cell>
          <cell r="X30">
            <v>1.73</v>
          </cell>
          <cell r="Y30">
            <v>37135</v>
          </cell>
          <cell r="Z30">
            <v>37138</v>
          </cell>
          <cell r="AA30" t="str">
            <v>Interruptible</v>
          </cell>
          <cell r="AB30" t="str">
            <v>PGT</v>
          </cell>
          <cell r="AD30" t="str">
            <v>07536</v>
          </cell>
          <cell r="AE30">
            <v>20000</v>
          </cell>
          <cell r="AF30" t="str">
            <v>RGEN-GTNW</v>
          </cell>
          <cell r="AH30" t="str">
            <v>05474</v>
          </cell>
          <cell r="AJ30" t="str">
            <v>RGEN-GTNW</v>
          </cell>
          <cell r="AL30" t="str">
            <v>04659</v>
          </cell>
          <cell r="AN30" t="str">
            <v>JK</v>
          </cell>
          <cell r="AO30">
            <v>37229</v>
          </cell>
          <cell r="AP30" t="str">
            <v>DA</v>
          </cell>
          <cell r="AQ30" t="str">
            <v>EC8635</v>
          </cell>
          <cell r="AR30">
            <v>13249</v>
          </cell>
        </row>
        <row r="31">
          <cell r="A31">
            <v>53</v>
          </cell>
          <cell r="B31" t="str">
            <v>DW</v>
          </cell>
          <cell r="C31" t="str">
            <v>Dick Winters</v>
          </cell>
          <cell r="D31" t="str">
            <v>(509) 495-4175</v>
          </cell>
          <cell r="E31">
            <v>37138</v>
          </cell>
          <cell r="G31" t="str">
            <v>Sale</v>
          </cell>
          <cell r="H31" t="str">
            <v>Physical</v>
          </cell>
          <cell r="I31" t="str">
            <v>RGEN</v>
          </cell>
          <cell r="K31" t="str">
            <v>Enserco</v>
          </cell>
          <cell r="L31" t="str">
            <v>Nancy Lissell</v>
          </cell>
          <cell r="M31" t="str">
            <v>Trader</v>
          </cell>
          <cell r="N31" t="str">
            <v>(403)303-4784</v>
          </cell>
          <cell r="O31" t="str">
            <v>(403) 514-6913</v>
          </cell>
          <cell r="R31">
            <v>15000</v>
          </cell>
          <cell r="S31" t="str">
            <v>CG0214N</v>
          </cell>
          <cell r="X31">
            <v>1.2</v>
          </cell>
          <cell r="Y31">
            <v>37139</v>
          </cell>
          <cell r="Z31">
            <v>37139</v>
          </cell>
          <cell r="AA31" t="str">
            <v>Interruptible</v>
          </cell>
          <cell r="AB31" t="str">
            <v>PGT</v>
          </cell>
          <cell r="AD31" t="str">
            <v>07536</v>
          </cell>
          <cell r="AE31">
            <v>15000</v>
          </cell>
          <cell r="AF31" t="str">
            <v>RGEN-GTNW</v>
          </cell>
          <cell r="AH31" t="str">
            <v>05474</v>
          </cell>
          <cell r="AJ31" t="str">
            <v>RGEN-GTNW</v>
          </cell>
          <cell r="AL31" t="str">
            <v>04659</v>
          </cell>
          <cell r="AN31" t="str">
            <v>DW</v>
          </cell>
          <cell r="AR31">
            <v>13250</v>
          </cell>
        </row>
        <row r="32">
          <cell r="A32">
            <v>54</v>
          </cell>
          <cell r="B32" t="str">
            <v>DW</v>
          </cell>
          <cell r="C32" t="str">
            <v>Dick Winters</v>
          </cell>
          <cell r="D32" t="str">
            <v>(509) 495-4175</v>
          </cell>
          <cell r="E32">
            <v>37138</v>
          </cell>
          <cell r="G32" t="str">
            <v>Sale</v>
          </cell>
          <cell r="H32" t="str">
            <v>Physical</v>
          </cell>
          <cell r="I32" t="str">
            <v>NECT</v>
          </cell>
          <cell r="K32" t="str">
            <v>Enserco</v>
          </cell>
          <cell r="L32" t="str">
            <v>Nancy Lissell</v>
          </cell>
          <cell r="M32" t="str">
            <v>Trader</v>
          </cell>
          <cell r="N32" t="str">
            <v>(403)303-4784</v>
          </cell>
          <cell r="O32" t="str">
            <v>(403) 514-6913</v>
          </cell>
          <cell r="R32">
            <v>15000</v>
          </cell>
          <cell r="S32" t="str">
            <v>CG0214N</v>
          </cell>
          <cell r="X32">
            <v>1.3</v>
          </cell>
          <cell r="Y32">
            <v>37139</v>
          </cell>
          <cell r="Z32">
            <v>37139</v>
          </cell>
          <cell r="AA32" t="str">
            <v>Interruptible</v>
          </cell>
          <cell r="AB32" t="str">
            <v>PGT</v>
          </cell>
          <cell r="AD32" t="str">
            <v>07536</v>
          </cell>
          <cell r="AE32">
            <v>15000</v>
          </cell>
          <cell r="AF32" t="str">
            <v>STAN-GTNW</v>
          </cell>
          <cell r="AH32" t="str">
            <v>05474</v>
          </cell>
          <cell r="AJ32" t="str">
            <v>STAN-GTNW</v>
          </cell>
          <cell r="AL32" t="str">
            <v>04659</v>
          </cell>
          <cell r="AN32" t="str">
            <v>DW</v>
          </cell>
          <cell r="AR32">
            <v>13251</v>
          </cell>
        </row>
        <row r="33">
          <cell r="A33">
            <v>55</v>
          </cell>
          <cell r="B33" t="str">
            <v>DW</v>
          </cell>
          <cell r="C33" t="str">
            <v>Dick Winters</v>
          </cell>
          <cell r="D33" t="str">
            <v>(509) 495-4175</v>
          </cell>
          <cell r="E33">
            <v>37139</v>
          </cell>
          <cell r="G33" t="str">
            <v>Sale</v>
          </cell>
          <cell r="H33" t="str">
            <v>Physical</v>
          </cell>
          <cell r="I33" t="str">
            <v>NECT</v>
          </cell>
          <cell r="K33" t="str">
            <v>Enserco</v>
          </cell>
          <cell r="L33" t="str">
            <v>Nancy Lissell</v>
          </cell>
          <cell r="M33" t="str">
            <v>Trader</v>
          </cell>
          <cell r="N33" t="str">
            <v>(403)303-4784</v>
          </cell>
          <cell r="O33" t="str">
            <v>(403) 514-6913</v>
          </cell>
          <cell r="R33">
            <v>15000</v>
          </cell>
          <cell r="S33" t="str">
            <v>CG0214N</v>
          </cell>
          <cell r="X33">
            <v>1.5</v>
          </cell>
          <cell r="Y33">
            <v>37140</v>
          </cell>
          <cell r="Z33">
            <v>37140</v>
          </cell>
          <cell r="AA33" t="str">
            <v>Interruptible</v>
          </cell>
          <cell r="AB33" t="str">
            <v>PGT</v>
          </cell>
          <cell r="AD33" t="str">
            <v>07536</v>
          </cell>
          <cell r="AE33">
            <v>15000</v>
          </cell>
          <cell r="AF33" t="str">
            <v>STAN-GTNW</v>
          </cell>
          <cell r="AH33" t="str">
            <v>05474</v>
          </cell>
          <cell r="AJ33" t="str">
            <v>STAN-GTNW</v>
          </cell>
          <cell r="AL33" t="str">
            <v>04659</v>
          </cell>
          <cell r="AN33" t="str">
            <v>DW</v>
          </cell>
          <cell r="AR33">
            <v>13252</v>
          </cell>
        </row>
        <row r="34">
          <cell r="A34">
            <v>56</v>
          </cell>
          <cell r="B34" t="str">
            <v>DW</v>
          </cell>
          <cell r="C34" t="str">
            <v>Dick Winters</v>
          </cell>
          <cell r="D34" t="str">
            <v>(509) 495-4175</v>
          </cell>
          <cell r="E34">
            <v>37140</v>
          </cell>
          <cell r="G34" t="str">
            <v>Sale</v>
          </cell>
          <cell r="H34" t="str">
            <v>Physical</v>
          </cell>
          <cell r="I34" t="str">
            <v>NECT</v>
          </cell>
          <cell r="K34" t="str">
            <v>Enron North America Corp.</v>
          </cell>
          <cell r="L34" t="str">
            <v>Frank Ermis</v>
          </cell>
          <cell r="M34" t="str">
            <v>Trader</v>
          </cell>
          <cell r="N34" t="str">
            <v>(713) 853-3002</v>
          </cell>
          <cell r="O34" t="str">
            <v>(713) 646-4816</v>
          </cell>
          <cell r="R34">
            <v>15000</v>
          </cell>
          <cell r="S34">
            <v>0</v>
          </cell>
          <cell r="X34">
            <v>1.92</v>
          </cell>
          <cell r="Y34">
            <v>37141</v>
          </cell>
          <cell r="Z34">
            <v>37141</v>
          </cell>
          <cell r="AA34" t="str">
            <v>Interruptible</v>
          </cell>
          <cell r="AB34" t="str">
            <v>PGT</v>
          </cell>
          <cell r="AD34" t="str">
            <v>07536</v>
          </cell>
          <cell r="AE34">
            <v>15000</v>
          </cell>
          <cell r="AF34" t="str">
            <v>STAN-GTNW</v>
          </cell>
          <cell r="AH34" t="str">
            <v>05474</v>
          </cell>
          <cell r="AJ34" t="str">
            <v>STAN-GTNW</v>
          </cell>
          <cell r="AL34" t="str">
            <v>00354</v>
          </cell>
          <cell r="AN34" t="str">
            <v>DW</v>
          </cell>
          <cell r="AQ34" t="str">
            <v>1032431 / 1032425 ?</v>
          </cell>
          <cell r="AR34">
            <v>13253</v>
          </cell>
          <cell r="AS34" t="str">
            <v>11/6/01 called Anne Osire - two trans nos. for the same deal</v>
          </cell>
        </row>
        <row r="35">
          <cell r="A35">
            <v>57</v>
          </cell>
          <cell r="B35" t="str">
            <v>DW</v>
          </cell>
          <cell r="C35" t="str">
            <v>Dick Winters</v>
          </cell>
          <cell r="D35" t="str">
            <v>(509) 495-4175</v>
          </cell>
          <cell r="E35">
            <v>37141</v>
          </cell>
          <cell r="G35" t="str">
            <v>Sale</v>
          </cell>
          <cell r="H35" t="str">
            <v>Physical</v>
          </cell>
          <cell r="I35" t="str">
            <v>NECT</v>
          </cell>
          <cell r="K35" t="str">
            <v>Puget Sound Energy</v>
          </cell>
          <cell r="L35" t="str">
            <v>Cheryl McGrath</v>
          </cell>
          <cell r="M35" t="str">
            <v>Trader</v>
          </cell>
          <cell r="N35" t="str">
            <v>(425) 462-3103</v>
          </cell>
          <cell r="O35" t="str">
            <v>(425) 462-3836</v>
          </cell>
          <cell r="R35">
            <v>15000</v>
          </cell>
          <cell r="X35">
            <v>1.85</v>
          </cell>
          <cell r="Y35">
            <v>37142</v>
          </cell>
          <cell r="Z35">
            <v>37144</v>
          </cell>
          <cell r="AA35" t="str">
            <v>Interruptible</v>
          </cell>
          <cell r="AB35" t="str">
            <v>PGT</v>
          </cell>
          <cell r="AD35" t="str">
            <v>07536</v>
          </cell>
          <cell r="AE35">
            <v>15000</v>
          </cell>
          <cell r="AF35" t="str">
            <v>STAN-GTNW</v>
          </cell>
          <cell r="AH35" t="str">
            <v>05474</v>
          </cell>
          <cell r="AJ35" t="str">
            <v>STAN-GTNW</v>
          </cell>
          <cell r="AL35" t="e">
            <v>#N/A</v>
          </cell>
          <cell r="AN35" t="str">
            <v>DW</v>
          </cell>
          <cell r="AR35">
            <v>13255</v>
          </cell>
        </row>
        <row r="36">
          <cell r="A36">
            <v>58</v>
          </cell>
          <cell r="B36" t="str">
            <v>DW</v>
          </cell>
          <cell r="C36" t="str">
            <v>Dick Winters</v>
          </cell>
          <cell r="D36" t="str">
            <v>(509) 495-4175</v>
          </cell>
          <cell r="E36">
            <v>37141</v>
          </cell>
          <cell r="G36" t="str">
            <v>Sale</v>
          </cell>
          <cell r="H36" t="str">
            <v>Physical</v>
          </cell>
          <cell r="I36" t="str">
            <v>RGEN</v>
          </cell>
          <cell r="K36" t="str">
            <v>Enserco</v>
          </cell>
          <cell r="L36" t="str">
            <v>Darrell Danyluk</v>
          </cell>
          <cell r="M36" t="str">
            <v>Trader</v>
          </cell>
          <cell r="N36" t="str">
            <v>(403) 514-6912</v>
          </cell>
          <cell r="O36" t="str">
            <v>(403) 514-6913</v>
          </cell>
          <cell r="R36">
            <v>8000</v>
          </cell>
          <cell r="S36" t="str">
            <v>CG0214N</v>
          </cell>
          <cell r="X36">
            <v>1.65</v>
          </cell>
          <cell r="Y36">
            <v>37142</v>
          </cell>
          <cell r="Z36">
            <v>37144</v>
          </cell>
          <cell r="AA36" t="str">
            <v>Interruptible</v>
          </cell>
          <cell r="AB36" t="str">
            <v>PGT</v>
          </cell>
          <cell r="AD36" t="str">
            <v>07536</v>
          </cell>
          <cell r="AE36">
            <v>15000</v>
          </cell>
          <cell r="AF36" t="str">
            <v>RGEN-GTNW</v>
          </cell>
          <cell r="AH36" t="str">
            <v>05474</v>
          </cell>
          <cell r="AJ36" t="str">
            <v>RGEN-GTNW</v>
          </cell>
          <cell r="AL36" t="str">
            <v>04659</v>
          </cell>
          <cell r="AN36" t="str">
            <v>DW</v>
          </cell>
          <cell r="AR36">
            <v>13256</v>
          </cell>
        </row>
        <row r="37">
          <cell r="A37">
            <v>59</v>
          </cell>
          <cell r="B37" t="str">
            <v>DA</v>
          </cell>
          <cell r="C37" t="str">
            <v>Diane Albers</v>
          </cell>
          <cell r="D37" t="str">
            <v>(509) 495-4705</v>
          </cell>
          <cell r="E37">
            <v>37141</v>
          </cell>
          <cell r="G37" t="str">
            <v>Stor Inj</v>
          </cell>
          <cell r="H37" t="str">
            <v>Physical</v>
          </cell>
          <cell r="I37" t="str">
            <v>RGEN</v>
          </cell>
          <cell r="K37" t="str">
            <v>-</v>
          </cell>
          <cell r="L37" t="str">
            <v>-</v>
          </cell>
          <cell r="M37" t="str">
            <v>-</v>
          </cell>
          <cell r="N37" t="str">
            <v>-</v>
          </cell>
          <cell r="O37" t="str">
            <v>-</v>
          </cell>
          <cell r="R37">
            <v>2000</v>
          </cell>
          <cell r="T37" t="str">
            <v>Test of ability to transport gas from RGEN to Malin and on down to PG&amp;E Storage.  Sale price at RGEN was $1.65 for the same period. Interruptible Transportation and Fuel costs to PG&amp;E Storage adds $0.56.  PG&amp;E Citygate price for 9/6/01 was $2.445.</v>
          </cell>
          <cell r="X37" t="str">
            <v>-</v>
          </cell>
          <cell r="Y37">
            <v>37142</v>
          </cell>
          <cell r="Z37">
            <v>37144</v>
          </cell>
          <cell r="AA37" t="str">
            <v>Interruptible</v>
          </cell>
          <cell r="AB37" t="str">
            <v>PGT</v>
          </cell>
          <cell r="AC37" t="str">
            <v>PG&amp;E</v>
          </cell>
          <cell r="AD37" t="str">
            <v>07536</v>
          </cell>
          <cell r="AE37" t="str">
            <v>2000 + fuel</v>
          </cell>
          <cell r="AF37" t="str">
            <v>RGEN-GTNW</v>
          </cell>
          <cell r="AH37" t="str">
            <v>05474</v>
          </cell>
          <cell r="AJ37" t="str">
            <v>RGEN-GTNW</v>
          </cell>
          <cell r="AL37" t="str">
            <v>01540</v>
          </cell>
          <cell r="AN37" t="str">
            <v>DA</v>
          </cell>
        </row>
        <row r="38">
          <cell r="A38">
            <v>60</v>
          </cell>
          <cell r="B38" t="str">
            <v>DA</v>
          </cell>
          <cell r="C38" t="str">
            <v>Diane Albers</v>
          </cell>
          <cell r="D38" t="str">
            <v>(509) 495-4705</v>
          </cell>
          <cell r="E38">
            <v>37144</v>
          </cell>
          <cell r="G38" t="str">
            <v>Sale</v>
          </cell>
          <cell r="H38" t="str">
            <v>Physical</v>
          </cell>
          <cell r="I38" t="str">
            <v>NECT</v>
          </cell>
          <cell r="K38" t="str">
            <v>Enserco</v>
          </cell>
          <cell r="L38" t="str">
            <v>Darrell Danyluk</v>
          </cell>
          <cell r="M38" t="str">
            <v>Trader</v>
          </cell>
          <cell r="N38" t="str">
            <v>(403) 514-6912</v>
          </cell>
          <cell r="O38" t="str">
            <v>(403) 514-6913</v>
          </cell>
          <cell r="R38">
            <v>15000</v>
          </cell>
          <cell r="S38" t="str">
            <v>CG0214N</v>
          </cell>
          <cell r="X38">
            <v>1.9</v>
          </cell>
          <cell r="Y38">
            <v>37145</v>
          </cell>
          <cell r="Z38">
            <v>37145</v>
          </cell>
          <cell r="AA38" t="str">
            <v>Interruptible</v>
          </cell>
          <cell r="AB38" t="str">
            <v>PGT</v>
          </cell>
          <cell r="AD38" t="str">
            <v>07536</v>
          </cell>
          <cell r="AE38">
            <v>15000</v>
          </cell>
          <cell r="AF38" t="str">
            <v>STAN-GTNW</v>
          </cell>
          <cell r="AH38" t="str">
            <v>05474</v>
          </cell>
          <cell r="AJ38" t="str">
            <v>STAN-GTNW</v>
          </cell>
          <cell r="AL38" t="str">
            <v>04659</v>
          </cell>
          <cell r="AN38" t="str">
            <v>DA</v>
          </cell>
          <cell r="AR38">
            <v>13257</v>
          </cell>
        </row>
        <row r="39">
          <cell r="A39">
            <v>61</v>
          </cell>
          <cell r="B39" t="str">
            <v>DW</v>
          </cell>
          <cell r="C39" t="str">
            <v>Dick Winters</v>
          </cell>
          <cell r="D39" t="str">
            <v>(509) 495-4175</v>
          </cell>
          <cell r="E39">
            <v>37143</v>
          </cell>
          <cell r="G39" t="str">
            <v>Sale</v>
          </cell>
          <cell r="H39" t="str">
            <v>Physical</v>
          </cell>
          <cell r="I39" t="str">
            <v>RGEN</v>
          </cell>
          <cell r="K39" t="str">
            <v>Enserco</v>
          </cell>
          <cell r="L39" t="str">
            <v>Darrell Danyluk</v>
          </cell>
          <cell r="M39" t="str">
            <v>Trader</v>
          </cell>
          <cell r="N39" t="str">
            <v>(403) 514-6912</v>
          </cell>
          <cell r="O39" t="str">
            <v>(403) 514-6913</v>
          </cell>
          <cell r="R39">
            <v>34000</v>
          </cell>
          <cell r="S39" t="str">
            <v>CG0214N</v>
          </cell>
          <cell r="X39">
            <v>1.4</v>
          </cell>
          <cell r="Y39">
            <v>37143</v>
          </cell>
          <cell r="Z39">
            <v>37143</v>
          </cell>
          <cell r="AA39" t="str">
            <v>Interruptible</v>
          </cell>
          <cell r="AB39" t="str">
            <v>PGT</v>
          </cell>
          <cell r="AD39" t="str">
            <v>07536</v>
          </cell>
          <cell r="AE39">
            <v>34000</v>
          </cell>
          <cell r="AF39" t="str">
            <v>RGEN-GTNW</v>
          </cell>
          <cell r="AH39" t="str">
            <v>05474</v>
          </cell>
          <cell r="AJ39" t="str">
            <v>RGEN-GTNW</v>
          </cell>
          <cell r="AL39" t="str">
            <v>04659</v>
          </cell>
          <cell r="AN39" t="str">
            <v>DW</v>
          </cell>
        </row>
        <row r="40">
          <cell r="A40">
            <v>62</v>
          </cell>
          <cell r="B40" t="str">
            <v>JK</v>
          </cell>
          <cell r="C40" t="str">
            <v>Jeannie Kimberly</v>
          </cell>
          <cell r="D40" t="str">
            <v>(509) 495-8494</v>
          </cell>
          <cell r="E40">
            <v>37145</v>
          </cell>
          <cell r="G40" t="str">
            <v>Sale</v>
          </cell>
          <cell r="H40" t="str">
            <v>Physical</v>
          </cell>
          <cell r="I40" t="str">
            <v>RGEN</v>
          </cell>
          <cell r="K40" t="str">
            <v>Enserco</v>
          </cell>
          <cell r="L40" t="str">
            <v>Darrell Danyluk</v>
          </cell>
          <cell r="M40" t="str">
            <v>Trader</v>
          </cell>
          <cell r="N40" t="str">
            <v>(403) 514-6912</v>
          </cell>
          <cell r="O40" t="str">
            <v>(403) 514-6913</v>
          </cell>
          <cell r="R40">
            <v>5000</v>
          </cell>
          <cell r="S40" t="str">
            <v>CG0214N</v>
          </cell>
          <cell r="X40">
            <v>1.85</v>
          </cell>
          <cell r="Y40">
            <v>37146</v>
          </cell>
          <cell r="Z40">
            <v>37146</v>
          </cell>
          <cell r="AA40" t="str">
            <v>Interruptible</v>
          </cell>
          <cell r="AB40" t="str">
            <v>PGT</v>
          </cell>
          <cell r="AD40" t="str">
            <v>07536</v>
          </cell>
          <cell r="AE40">
            <v>5000</v>
          </cell>
          <cell r="AF40" t="str">
            <v>RGEN-GTNW</v>
          </cell>
          <cell r="AH40" t="str">
            <v>05474</v>
          </cell>
          <cell r="AJ40" t="str">
            <v>RGEN-GTNW</v>
          </cell>
          <cell r="AL40" t="str">
            <v>04659</v>
          </cell>
          <cell r="AN40" t="str">
            <v>JK</v>
          </cell>
          <cell r="AR40">
            <v>13259</v>
          </cell>
        </row>
        <row r="41">
          <cell r="A41">
            <v>63</v>
          </cell>
          <cell r="B41" t="str">
            <v>JK</v>
          </cell>
          <cell r="C41" t="str">
            <v>Jeannie Kimberly</v>
          </cell>
          <cell r="D41" t="str">
            <v>(509) 495-8494</v>
          </cell>
          <cell r="E41">
            <v>37145</v>
          </cell>
          <cell r="G41" t="str">
            <v>Sale</v>
          </cell>
          <cell r="H41" t="str">
            <v>Physical</v>
          </cell>
          <cell r="I41" t="str">
            <v>NECT</v>
          </cell>
          <cell r="K41" t="str">
            <v>Enron North America Corp.</v>
          </cell>
          <cell r="L41" t="str">
            <v>Frank Ermis</v>
          </cell>
          <cell r="M41" t="str">
            <v>Trader</v>
          </cell>
          <cell r="N41" t="str">
            <v>(713) 853-3002</v>
          </cell>
          <cell r="O41" t="str">
            <v>(713) 646-4816</v>
          </cell>
          <cell r="R41">
            <v>15000</v>
          </cell>
          <cell r="S41">
            <v>0</v>
          </cell>
          <cell r="X41">
            <v>1.95</v>
          </cell>
          <cell r="Y41">
            <v>37146</v>
          </cell>
          <cell r="Z41">
            <v>37146</v>
          </cell>
          <cell r="AA41" t="str">
            <v>Interruptible</v>
          </cell>
          <cell r="AB41" t="str">
            <v>PGT</v>
          </cell>
          <cell r="AD41" t="str">
            <v>07536</v>
          </cell>
          <cell r="AE41">
            <v>15000</v>
          </cell>
          <cell r="AF41" t="str">
            <v>STAN-GTNW</v>
          </cell>
          <cell r="AH41" t="str">
            <v>05474</v>
          </cell>
          <cell r="AJ41" t="str">
            <v>STAN-GTNW</v>
          </cell>
          <cell r="AL41" t="str">
            <v>00354</v>
          </cell>
          <cell r="AN41" t="str">
            <v>JK</v>
          </cell>
          <cell r="AO41">
            <v>37203</v>
          </cell>
          <cell r="AP41" t="str">
            <v>DA</v>
          </cell>
          <cell r="AQ41">
            <v>1040775</v>
          </cell>
          <cell r="AR41">
            <v>13260</v>
          </cell>
          <cell r="AS41" t="str">
            <v>This is a book out per Karen @ AE.  All parties agreed that the gas theoretically flowed.  Exchange $ accordingly.  1 day deal.</v>
          </cell>
        </row>
        <row r="42">
          <cell r="A42">
            <v>64</v>
          </cell>
          <cell r="B42" t="str">
            <v>JK</v>
          </cell>
          <cell r="C42" t="str">
            <v>Jeannie Kimberly</v>
          </cell>
          <cell r="D42" t="str">
            <v>(509) 495-8494</v>
          </cell>
          <cell r="E42">
            <v>37146</v>
          </cell>
          <cell r="G42" t="str">
            <v>Sale</v>
          </cell>
          <cell r="H42" t="str">
            <v>Physical</v>
          </cell>
          <cell r="I42" t="str">
            <v>RGEN</v>
          </cell>
          <cell r="K42" t="str">
            <v>Enserco</v>
          </cell>
          <cell r="L42" t="str">
            <v>Darrell Danyluk</v>
          </cell>
          <cell r="M42" t="str">
            <v>Trader</v>
          </cell>
          <cell r="N42" t="str">
            <v>(403) 514-6912</v>
          </cell>
          <cell r="O42" t="str">
            <v>(403) 514-6913</v>
          </cell>
          <cell r="R42">
            <v>25000</v>
          </cell>
          <cell r="S42" t="str">
            <v>CG0214N</v>
          </cell>
          <cell r="X42">
            <v>1.65</v>
          </cell>
          <cell r="Y42">
            <v>37147</v>
          </cell>
          <cell r="Z42">
            <v>37147</v>
          </cell>
          <cell r="AA42" t="str">
            <v>Interruptible</v>
          </cell>
          <cell r="AB42" t="str">
            <v>PGT</v>
          </cell>
          <cell r="AD42" t="str">
            <v>07536</v>
          </cell>
          <cell r="AE42">
            <v>25000</v>
          </cell>
          <cell r="AF42" t="str">
            <v>RGEN-GTNW</v>
          </cell>
          <cell r="AH42" t="str">
            <v>05474</v>
          </cell>
          <cell r="AJ42" t="str">
            <v>RGEN-GTNW</v>
          </cell>
          <cell r="AL42" t="str">
            <v>04659</v>
          </cell>
          <cell r="AN42" t="str">
            <v>JK</v>
          </cell>
          <cell r="AR42">
            <v>13261</v>
          </cell>
        </row>
        <row r="43">
          <cell r="A43">
            <v>65</v>
          </cell>
          <cell r="B43" t="str">
            <v>JK</v>
          </cell>
          <cell r="C43" t="str">
            <v>Jeannie Kimberly</v>
          </cell>
          <cell r="D43" t="str">
            <v>(509) 495-8494</v>
          </cell>
          <cell r="E43">
            <v>37146</v>
          </cell>
          <cell r="G43" t="str">
            <v>Sale</v>
          </cell>
          <cell r="H43" t="str">
            <v>Physical</v>
          </cell>
          <cell r="I43" t="str">
            <v>NECT</v>
          </cell>
          <cell r="K43" t="str">
            <v>Enserco</v>
          </cell>
          <cell r="L43" t="str">
            <v>Darrell Danyluk</v>
          </cell>
          <cell r="M43" t="str">
            <v>Trader</v>
          </cell>
          <cell r="N43" t="str">
            <v>(403) 514-6912</v>
          </cell>
          <cell r="O43" t="str">
            <v>(403) 514-6913</v>
          </cell>
          <cell r="R43">
            <v>15000</v>
          </cell>
          <cell r="S43" t="str">
            <v>CG0214N</v>
          </cell>
          <cell r="X43">
            <v>2</v>
          </cell>
          <cell r="Y43">
            <v>37147</v>
          </cell>
          <cell r="Z43">
            <v>37147</v>
          </cell>
          <cell r="AA43" t="str">
            <v>Interruptible</v>
          </cell>
          <cell r="AB43" t="str">
            <v>PGT</v>
          </cell>
          <cell r="AD43" t="str">
            <v>07536</v>
          </cell>
          <cell r="AE43">
            <v>15000</v>
          </cell>
          <cell r="AF43" t="str">
            <v>STAN-GTNW</v>
          </cell>
          <cell r="AH43" t="str">
            <v>05474</v>
          </cell>
          <cell r="AJ43" t="str">
            <v>STAN-GTNW</v>
          </cell>
          <cell r="AL43" t="str">
            <v>04659</v>
          </cell>
          <cell r="AN43" t="str">
            <v>JK</v>
          </cell>
          <cell r="AR43">
            <v>13262</v>
          </cell>
        </row>
        <row r="44">
          <cell r="A44">
            <v>66</v>
          </cell>
          <cell r="B44" t="str">
            <v>JK</v>
          </cell>
          <cell r="C44" t="str">
            <v>Jeannie Kimberly</v>
          </cell>
          <cell r="D44" t="str">
            <v>(509) 495-8494</v>
          </cell>
          <cell r="E44">
            <v>37147</v>
          </cell>
          <cell r="G44" t="str">
            <v>Sale</v>
          </cell>
          <cell r="H44" t="str">
            <v>Physical</v>
          </cell>
          <cell r="I44" t="str">
            <v>RGEN</v>
          </cell>
          <cell r="K44" t="str">
            <v>Enserco</v>
          </cell>
          <cell r="L44" t="str">
            <v>Darrell Danyluk</v>
          </cell>
          <cell r="M44" t="str">
            <v>Trader</v>
          </cell>
          <cell r="N44" t="str">
            <v>(403) 514-6912</v>
          </cell>
          <cell r="O44" t="str">
            <v>(403) 514-6913</v>
          </cell>
          <cell r="R44">
            <v>20000</v>
          </cell>
          <cell r="S44" t="str">
            <v>CG0214N</v>
          </cell>
          <cell r="X44">
            <v>1.55</v>
          </cell>
          <cell r="Y44">
            <v>37148</v>
          </cell>
          <cell r="Z44">
            <v>37148</v>
          </cell>
          <cell r="AA44" t="str">
            <v>Interruptible</v>
          </cell>
          <cell r="AB44" t="str">
            <v>PGT</v>
          </cell>
          <cell r="AD44" t="str">
            <v>07536</v>
          </cell>
          <cell r="AE44">
            <v>20000</v>
          </cell>
          <cell r="AF44" t="str">
            <v>RGEN-GTNW</v>
          </cell>
          <cell r="AH44" t="str">
            <v>05474</v>
          </cell>
          <cell r="AJ44" t="str">
            <v>RGEN-GTNW</v>
          </cell>
          <cell r="AL44" t="str">
            <v>04659</v>
          </cell>
          <cell r="AN44" t="str">
            <v>JK</v>
          </cell>
          <cell r="AR44">
            <v>13263</v>
          </cell>
        </row>
        <row r="45">
          <cell r="A45">
            <v>67</v>
          </cell>
          <cell r="B45" t="str">
            <v>JK</v>
          </cell>
          <cell r="C45" t="str">
            <v>Jeannie Kimberly</v>
          </cell>
          <cell r="D45" t="str">
            <v>(509) 495-8494</v>
          </cell>
          <cell r="E45">
            <v>37147</v>
          </cell>
          <cell r="G45" t="str">
            <v>Sale</v>
          </cell>
          <cell r="H45" t="str">
            <v>Physical</v>
          </cell>
          <cell r="I45" t="str">
            <v>NECT</v>
          </cell>
          <cell r="K45" t="str">
            <v>Enserco</v>
          </cell>
          <cell r="L45" t="str">
            <v>Nancy Lissell</v>
          </cell>
          <cell r="M45" t="str">
            <v>Trader</v>
          </cell>
          <cell r="N45" t="str">
            <v>(403)303-4784</v>
          </cell>
          <cell r="O45" t="str">
            <v>(403) 514-6913</v>
          </cell>
          <cell r="R45">
            <v>15000</v>
          </cell>
          <cell r="S45" t="str">
            <v>CG0214N</v>
          </cell>
          <cell r="X45">
            <v>1.65</v>
          </cell>
          <cell r="Y45">
            <v>37148</v>
          </cell>
          <cell r="Z45">
            <v>37148</v>
          </cell>
          <cell r="AA45" t="str">
            <v>Interruptible</v>
          </cell>
          <cell r="AB45" t="str">
            <v>PGT</v>
          </cell>
          <cell r="AD45" t="str">
            <v>07536</v>
          </cell>
          <cell r="AE45">
            <v>15000</v>
          </cell>
          <cell r="AF45" t="str">
            <v>STAN-GTNW</v>
          </cell>
          <cell r="AH45" t="str">
            <v>05474</v>
          </cell>
          <cell r="AJ45" t="str">
            <v>STAN-GTNW</v>
          </cell>
          <cell r="AL45" t="str">
            <v>04659</v>
          </cell>
          <cell r="AN45" t="str">
            <v>JK</v>
          </cell>
          <cell r="AR45">
            <v>13264</v>
          </cell>
        </row>
        <row r="46">
          <cell r="A46">
            <v>68</v>
          </cell>
          <cell r="B46" t="str">
            <v>JK</v>
          </cell>
          <cell r="C46" t="str">
            <v>Jeannie Kimberly</v>
          </cell>
          <cell r="D46" t="str">
            <v>(509) 495-8494</v>
          </cell>
          <cell r="E46">
            <v>37148</v>
          </cell>
          <cell r="G46" t="str">
            <v>Sale</v>
          </cell>
          <cell r="H46" t="str">
            <v>Physical</v>
          </cell>
          <cell r="I46" t="str">
            <v>NECT</v>
          </cell>
          <cell r="K46" t="str">
            <v>Enron North America Corp.</v>
          </cell>
          <cell r="L46" t="str">
            <v>Frank Ermis</v>
          </cell>
          <cell r="M46" t="str">
            <v>Trader</v>
          </cell>
          <cell r="N46" t="str">
            <v>(713) 853-3002</v>
          </cell>
          <cell r="O46" t="str">
            <v>(713) 646-4816</v>
          </cell>
          <cell r="R46">
            <v>15000</v>
          </cell>
          <cell r="S46">
            <v>0</v>
          </cell>
          <cell r="X46">
            <v>1.85</v>
          </cell>
          <cell r="Y46">
            <v>37149</v>
          </cell>
          <cell r="Z46">
            <v>37151</v>
          </cell>
          <cell r="AA46" t="str">
            <v>Interruptible</v>
          </cell>
          <cell r="AB46" t="str">
            <v>PGT</v>
          </cell>
          <cell r="AD46" t="str">
            <v>07536</v>
          </cell>
          <cell r="AE46">
            <v>15000</v>
          </cell>
          <cell r="AF46" t="str">
            <v>STAN-GTNW</v>
          </cell>
          <cell r="AH46" t="str">
            <v>05474</v>
          </cell>
          <cell r="AJ46" t="str">
            <v>STAN-NWP</v>
          </cell>
          <cell r="AL46">
            <v>125248</v>
          </cell>
          <cell r="AN46" t="str">
            <v>JK</v>
          </cell>
          <cell r="AO46">
            <v>37203</v>
          </cell>
          <cell r="AP46" t="str">
            <v>DA</v>
          </cell>
          <cell r="AQ46">
            <v>1044050</v>
          </cell>
          <cell r="AR46">
            <v>13265</v>
          </cell>
        </row>
        <row r="47">
          <cell r="A47">
            <v>69</v>
          </cell>
          <cell r="B47" t="str">
            <v>JK</v>
          </cell>
          <cell r="C47" t="str">
            <v>Jeannie Kimberly</v>
          </cell>
          <cell r="D47" t="str">
            <v>(509) 495-8494</v>
          </cell>
          <cell r="E47">
            <v>37148</v>
          </cell>
          <cell r="G47" t="str">
            <v>Sale</v>
          </cell>
          <cell r="H47" t="str">
            <v>Physical</v>
          </cell>
          <cell r="I47" t="str">
            <v>RGEN</v>
          </cell>
          <cell r="K47" t="str">
            <v>Enserco</v>
          </cell>
          <cell r="L47" t="str">
            <v>Darrell Danyluk</v>
          </cell>
          <cell r="M47" t="str">
            <v>Trader</v>
          </cell>
          <cell r="N47" t="str">
            <v>(403) 514-6912</v>
          </cell>
          <cell r="O47" t="str">
            <v>(403) 514-6913</v>
          </cell>
          <cell r="R47">
            <v>25000</v>
          </cell>
          <cell r="S47" t="str">
            <v>CG0214N</v>
          </cell>
          <cell r="X47">
            <v>1.55</v>
          </cell>
          <cell r="Y47">
            <v>37149</v>
          </cell>
          <cell r="Z47">
            <v>37151</v>
          </cell>
          <cell r="AA47" t="str">
            <v>Interruptible</v>
          </cell>
          <cell r="AB47" t="str">
            <v>PGT</v>
          </cell>
          <cell r="AD47" t="str">
            <v>07536</v>
          </cell>
          <cell r="AE47">
            <v>25000</v>
          </cell>
          <cell r="AF47" t="str">
            <v>RGEN-GTNW</v>
          </cell>
          <cell r="AH47" t="str">
            <v>05474</v>
          </cell>
          <cell r="AJ47" t="str">
            <v>RGEN-GTNW</v>
          </cell>
          <cell r="AL47" t="str">
            <v>04659</v>
          </cell>
          <cell r="AN47" t="str">
            <v>JK</v>
          </cell>
          <cell r="AO47">
            <v>37203</v>
          </cell>
          <cell r="AP47" t="str">
            <v>DA</v>
          </cell>
          <cell r="AQ47" t="str">
            <v>EC8733</v>
          </cell>
          <cell r="AR47">
            <v>13266</v>
          </cell>
        </row>
        <row r="48">
          <cell r="A48">
            <v>70</v>
          </cell>
          <cell r="B48" t="str">
            <v>JK</v>
          </cell>
          <cell r="C48" t="str">
            <v>Jeannie Kimberly</v>
          </cell>
          <cell r="D48" t="str">
            <v>(509) 495-8494</v>
          </cell>
          <cell r="E48">
            <v>37151</v>
          </cell>
          <cell r="G48" t="str">
            <v>Sale</v>
          </cell>
          <cell r="H48" t="str">
            <v>Physical</v>
          </cell>
          <cell r="I48" t="str">
            <v>NECT</v>
          </cell>
          <cell r="K48" t="str">
            <v>Enron North America Corp.</v>
          </cell>
          <cell r="L48" t="str">
            <v>Frank Ermis</v>
          </cell>
          <cell r="M48" t="str">
            <v>Trader</v>
          </cell>
          <cell r="N48" t="str">
            <v>(713) 853-3002</v>
          </cell>
          <cell r="O48" t="str">
            <v>(713) 646-4816</v>
          </cell>
          <cell r="R48">
            <v>15000</v>
          </cell>
          <cell r="S48">
            <v>0</v>
          </cell>
          <cell r="X48">
            <v>1.9</v>
          </cell>
          <cell r="Y48">
            <v>37152</v>
          </cell>
          <cell r="Z48">
            <v>37152</v>
          </cell>
          <cell r="AA48" t="str">
            <v>Interruptible</v>
          </cell>
          <cell r="AB48" t="str">
            <v>PGT</v>
          </cell>
          <cell r="AD48" t="str">
            <v>07536</v>
          </cell>
          <cell r="AE48">
            <v>15000</v>
          </cell>
          <cell r="AF48" t="str">
            <v>STAN-GTNW</v>
          </cell>
          <cell r="AH48" t="str">
            <v>05474</v>
          </cell>
          <cell r="AJ48" t="str">
            <v>STAN-NWP</v>
          </cell>
          <cell r="AL48" t="str">
            <v>00354</v>
          </cell>
          <cell r="AN48" t="str">
            <v>JK</v>
          </cell>
          <cell r="AO48">
            <v>37203</v>
          </cell>
          <cell r="AP48" t="str">
            <v>DA</v>
          </cell>
          <cell r="AQ48">
            <v>1045315</v>
          </cell>
          <cell r="AR48">
            <v>13267</v>
          </cell>
        </row>
        <row r="49">
          <cell r="A49">
            <v>71</v>
          </cell>
          <cell r="B49" t="str">
            <v>JK</v>
          </cell>
          <cell r="C49" t="str">
            <v>Jeannie Kimberly</v>
          </cell>
          <cell r="D49" t="str">
            <v>(509) 495-8494</v>
          </cell>
          <cell r="E49">
            <v>37151</v>
          </cell>
          <cell r="G49" t="str">
            <v>Sale</v>
          </cell>
          <cell r="H49" t="str">
            <v>Physical</v>
          </cell>
          <cell r="I49" t="str">
            <v>RGEN</v>
          </cell>
          <cell r="K49" t="str">
            <v>Enserco</v>
          </cell>
          <cell r="L49" t="str">
            <v>Darrell Danyluk</v>
          </cell>
          <cell r="M49" t="str">
            <v>Trader</v>
          </cell>
          <cell r="N49" t="str">
            <v>(403) 514-6912</v>
          </cell>
          <cell r="O49" t="str">
            <v>(403) 514-6913</v>
          </cell>
          <cell r="R49">
            <v>15000</v>
          </cell>
          <cell r="S49" t="str">
            <v>CG0214N</v>
          </cell>
          <cell r="X49">
            <v>1.68</v>
          </cell>
          <cell r="Y49">
            <v>37152</v>
          </cell>
          <cell r="Z49">
            <v>37152</v>
          </cell>
          <cell r="AA49" t="str">
            <v>Interruptible</v>
          </cell>
          <cell r="AB49" t="str">
            <v>PGT</v>
          </cell>
          <cell r="AD49" t="str">
            <v>07536</v>
          </cell>
          <cell r="AE49">
            <v>15000</v>
          </cell>
          <cell r="AF49" t="str">
            <v>RGEN-GTNW</v>
          </cell>
          <cell r="AH49" t="str">
            <v>05474</v>
          </cell>
          <cell r="AJ49" t="str">
            <v>RGEN-GTNW</v>
          </cell>
          <cell r="AL49" t="str">
            <v>04659</v>
          </cell>
          <cell r="AN49" t="str">
            <v>JK</v>
          </cell>
          <cell r="AR49">
            <v>13268</v>
          </cell>
        </row>
        <row r="50">
          <cell r="A50">
            <v>72</v>
          </cell>
          <cell r="B50" t="str">
            <v>CF</v>
          </cell>
          <cell r="C50" t="str">
            <v>Chalon Frandsen</v>
          </cell>
          <cell r="D50" t="str">
            <v>(509) 495-8448</v>
          </cell>
          <cell r="E50">
            <v>37152</v>
          </cell>
          <cell r="G50" t="str">
            <v>Sale</v>
          </cell>
          <cell r="H50" t="str">
            <v>Physical</v>
          </cell>
          <cell r="I50" t="str">
            <v>RGEN</v>
          </cell>
          <cell r="K50" t="str">
            <v>Enserco</v>
          </cell>
          <cell r="L50" t="str">
            <v>Darrell Danyluk</v>
          </cell>
          <cell r="M50" t="str">
            <v>Trader</v>
          </cell>
          <cell r="N50" t="str">
            <v>(403) 514-6912</v>
          </cell>
          <cell r="O50" t="str">
            <v>(403) 514-6913</v>
          </cell>
          <cell r="R50">
            <v>25000</v>
          </cell>
          <cell r="S50" t="str">
            <v>CG0214N</v>
          </cell>
          <cell r="X50">
            <v>1.55</v>
          </cell>
          <cell r="Y50">
            <v>37153</v>
          </cell>
          <cell r="Z50">
            <v>37153</v>
          </cell>
          <cell r="AA50" t="str">
            <v>Interruptible</v>
          </cell>
          <cell r="AB50" t="str">
            <v>PGT</v>
          </cell>
          <cell r="AD50" t="str">
            <v>07536</v>
          </cell>
          <cell r="AE50">
            <v>25000</v>
          </cell>
          <cell r="AF50" t="str">
            <v>RGEN-GTNW</v>
          </cell>
          <cell r="AH50" t="str">
            <v>05474</v>
          </cell>
          <cell r="AJ50" t="str">
            <v>RGEN-GTNW</v>
          </cell>
          <cell r="AL50" t="str">
            <v>04659</v>
          </cell>
          <cell r="AN50" t="str">
            <v>CF</v>
          </cell>
          <cell r="AR50">
            <v>13269</v>
          </cell>
        </row>
        <row r="51">
          <cell r="A51">
            <v>73</v>
          </cell>
          <cell r="B51" t="str">
            <v>CF</v>
          </cell>
          <cell r="C51" t="str">
            <v>Chalon Frandsen</v>
          </cell>
          <cell r="D51" t="str">
            <v>(509) 495-8448</v>
          </cell>
          <cell r="E51">
            <v>37152</v>
          </cell>
          <cell r="G51" t="str">
            <v>Sale</v>
          </cell>
          <cell r="H51" t="str">
            <v>Physical</v>
          </cell>
          <cell r="I51" t="str">
            <v>NECT</v>
          </cell>
          <cell r="K51" t="str">
            <v>Enron North America Corp.</v>
          </cell>
          <cell r="L51" t="str">
            <v>Frank Ermis</v>
          </cell>
          <cell r="M51" t="str">
            <v>Trader</v>
          </cell>
          <cell r="N51" t="str">
            <v>(713) 853-3002</v>
          </cell>
          <cell r="O51" t="str">
            <v>(713) 646-4816</v>
          </cell>
          <cell r="R51">
            <v>15000</v>
          </cell>
          <cell r="S51">
            <v>0</v>
          </cell>
          <cell r="X51">
            <v>1.8</v>
          </cell>
          <cell r="Y51">
            <v>37153</v>
          </cell>
          <cell r="Z51">
            <v>37153</v>
          </cell>
          <cell r="AA51" t="str">
            <v>Interruptible</v>
          </cell>
          <cell r="AB51" t="str">
            <v>PGT</v>
          </cell>
          <cell r="AD51" t="str">
            <v>07536</v>
          </cell>
          <cell r="AE51">
            <v>15000</v>
          </cell>
          <cell r="AF51" t="str">
            <v>STAN-GTNW</v>
          </cell>
          <cell r="AH51" t="str">
            <v>05474</v>
          </cell>
          <cell r="AJ51" t="str">
            <v>STAN-NWP</v>
          </cell>
          <cell r="AL51" t="str">
            <v>00354</v>
          </cell>
          <cell r="AN51" t="str">
            <v>CF</v>
          </cell>
          <cell r="AO51">
            <v>37203</v>
          </cell>
          <cell r="AP51" t="str">
            <v>DA</v>
          </cell>
          <cell r="AQ51">
            <v>1049377</v>
          </cell>
          <cell r="AR51">
            <v>13270</v>
          </cell>
        </row>
        <row r="52">
          <cell r="A52">
            <v>74</v>
          </cell>
          <cell r="B52" t="str">
            <v>CF</v>
          </cell>
          <cell r="C52" t="str">
            <v>Chalon Frandsen</v>
          </cell>
          <cell r="D52" t="str">
            <v>(509) 495-8448</v>
          </cell>
          <cell r="E52">
            <v>37153</v>
          </cell>
          <cell r="G52" t="str">
            <v>Sale</v>
          </cell>
          <cell r="H52" t="str">
            <v>Physical</v>
          </cell>
          <cell r="I52" t="str">
            <v>NECT</v>
          </cell>
          <cell r="K52" t="str">
            <v>Enron North America Corp.</v>
          </cell>
          <cell r="L52" t="str">
            <v>Frank Ermis</v>
          </cell>
          <cell r="M52" t="str">
            <v>Trader</v>
          </cell>
          <cell r="N52" t="str">
            <v>(713) 853-3002</v>
          </cell>
          <cell r="O52" t="str">
            <v>(713) 646-4816</v>
          </cell>
          <cell r="R52">
            <v>15000</v>
          </cell>
          <cell r="S52">
            <v>0</v>
          </cell>
          <cell r="X52">
            <v>1.76</v>
          </cell>
          <cell r="Y52">
            <v>37154</v>
          </cell>
          <cell r="Z52">
            <v>37154</v>
          </cell>
          <cell r="AA52" t="str">
            <v>Interruptible</v>
          </cell>
          <cell r="AB52" t="str">
            <v>PGT</v>
          </cell>
          <cell r="AD52" t="str">
            <v>07536</v>
          </cell>
          <cell r="AE52">
            <v>15000</v>
          </cell>
          <cell r="AF52" t="str">
            <v>STAN-GTNW</v>
          </cell>
          <cell r="AH52" t="str">
            <v>05474</v>
          </cell>
          <cell r="AJ52" t="str">
            <v>STAN-NWP</v>
          </cell>
          <cell r="AL52" t="str">
            <v>00354</v>
          </cell>
          <cell r="AN52" t="str">
            <v>CF</v>
          </cell>
          <cell r="AO52">
            <v>37203</v>
          </cell>
          <cell r="AP52" t="str">
            <v>DA</v>
          </cell>
          <cell r="AQ52">
            <v>1050623</v>
          </cell>
          <cell r="AR52">
            <v>13271</v>
          </cell>
        </row>
        <row r="53">
          <cell r="A53">
            <v>75</v>
          </cell>
          <cell r="B53" t="str">
            <v>CF</v>
          </cell>
          <cell r="C53" t="str">
            <v>Chalon Frandsen</v>
          </cell>
          <cell r="D53" t="str">
            <v>(509) 495-8448</v>
          </cell>
          <cell r="E53">
            <v>37153</v>
          </cell>
          <cell r="G53" t="str">
            <v>Sale</v>
          </cell>
          <cell r="H53" t="str">
            <v>Physical</v>
          </cell>
          <cell r="I53" t="str">
            <v>RGEN</v>
          </cell>
          <cell r="K53" t="str">
            <v>Enserco</v>
          </cell>
          <cell r="L53" t="str">
            <v>Darrell Danyluk</v>
          </cell>
          <cell r="M53" t="str">
            <v>Trader</v>
          </cell>
          <cell r="N53" t="str">
            <v>(403) 514-6912</v>
          </cell>
          <cell r="O53" t="str">
            <v>(403) 514-6913</v>
          </cell>
          <cell r="R53">
            <v>25000</v>
          </cell>
          <cell r="S53" t="str">
            <v>CG0214N</v>
          </cell>
          <cell r="X53">
            <v>1.5</v>
          </cell>
          <cell r="Y53">
            <v>37154</v>
          </cell>
          <cell r="Z53">
            <v>37154</v>
          </cell>
          <cell r="AA53" t="str">
            <v>Interruptible</v>
          </cell>
          <cell r="AB53" t="str">
            <v>PGT</v>
          </cell>
          <cell r="AD53" t="str">
            <v>07536</v>
          </cell>
          <cell r="AE53">
            <v>25000</v>
          </cell>
          <cell r="AF53" t="str">
            <v>RGEN-GTNW</v>
          </cell>
          <cell r="AH53" t="str">
            <v>05474</v>
          </cell>
          <cell r="AJ53" t="str">
            <v>RGEN-GTNW</v>
          </cell>
          <cell r="AL53" t="str">
            <v>04659</v>
          </cell>
          <cell r="AN53" t="str">
            <v>CF</v>
          </cell>
          <cell r="AR53">
            <v>13272</v>
          </cell>
        </row>
        <row r="54">
          <cell r="A54">
            <v>76</v>
          </cell>
          <cell r="B54" t="str">
            <v>JK</v>
          </cell>
          <cell r="C54" t="str">
            <v>Jeannie Kimberly</v>
          </cell>
          <cell r="D54" t="str">
            <v>(509) 495-8494</v>
          </cell>
          <cell r="E54">
            <v>37154</v>
          </cell>
          <cell r="G54" t="str">
            <v>Sale</v>
          </cell>
          <cell r="H54" t="str">
            <v>Physical</v>
          </cell>
          <cell r="I54" t="str">
            <v>RGEN</v>
          </cell>
          <cell r="K54" t="str">
            <v>Enserco</v>
          </cell>
          <cell r="L54" t="str">
            <v>Darrell Danyluk</v>
          </cell>
          <cell r="M54" t="str">
            <v>Trader</v>
          </cell>
          <cell r="N54" t="str">
            <v>(403) 514-6912</v>
          </cell>
          <cell r="O54" t="str">
            <v>(403) 514-6913</v>
          </cell>
          <cell r="R54">
            <v>20000</v>
          </cell>
          <cell r="S54" t="str">
            <v>CG0214N</v>
          </cell>
          <cell r="X54">
            <v>1.3</v>
          </cell>
          <cell r="Y54">
            <v>37155</v>
          </cell>
          <cell r="Z54">
            <v>37155</v>
          </cell>
          <cell r="AA54" t="str">
            <v>Interruptible</v>
          </cell>
          <cell r="AB54" t="str">
            <v>PGT</v>
          </cell>
          <cell r="AD54" t="str">
            <v>07536</v>
          </cell>
          <cell r="AE54">
            <v>20000</v>
          </cell>
          <cell r="AF54" t="str">
            <v>RGEN-GTNW</v>
          </cell>
          <cell r="AH54" t="str">
            <v>05474</v>
          </cell>
          <cell r="AJ54" t="str">
            <v>STAN-NWP</v>
          </cell>
          <cell r="AL54" t="str">
            <v>04659</v>
          </cell>
          <cell r="AN54" t="str">
            <v>JK</v>
          </cell>
          <cell r="AR54">
            <v>13273</v>
          </cell>
        </row>
        <row r="55">
          <cell r="A55">
            <v>77</v>
          </cell>
          <cell r="B55" t="str">
            <v>JK</v>
          </cell>
          <cell r="C55" t="str">
            <v>Jeannie Kimberly</v>
          </cell>
          <cell r="D55" t="str">
            <v>(509) 495-8494</v>
          </cell>
          <cell r="E55">
            <v>37154</v>
          </cell>
          <cell r="G55" t="str">
            <v>Sale</v>
          </cell>
          <cell r="H55" t="str">
            <v>Physical</v>
          </cell>
          <cell r="I55" t="str">
            <v>NECT</v>
          </cell>
          <cell r="K55" t="str">
            <v>Enron North America Corp.</v>
          </cell>
          <cell r="L55" t="str">
            <v>Frank Ermis</v>
          </cell>
          <cell r="M55" t="str">
            <v>Trader</v>
          </cell>
          <cell r="N55" t="str">
            <v>(713) 853-3002</v>
          </cell>
          <cell r="O55" t="str">
            <v>(713) 646-4816</v>
          </cell>
          <cell r="R55">
            <v>15000</v>
          </cell>
          <cell r="S55">
            <v>0</v>
          </cell>
          <cell r="X55">
            <v>1.59</v>
          </cell>
          <cell r="Y55">
            <v>37155</v>
          </cell>
          <cell r="Z55">
            <v>37155</v>
          </cell>
          <cell r="AA55" t="str">
            <v>Interruptible</v>
          </cell>
          <cell r="AB55" t="str">
            <v>PGT</v>
          </cell>
          <cell r="AD55" t="str">
            <v>07536</v>
          </cell>
          <cell r="AE55">
            <v>15000</v>
          </cell>
          <cell r="AF55" t="str">
            <v>STAN-GTNW</v>
          </cell>
          <cell r="AH55" t="str">
            <v>05474</v>
          </cell>
          <cell r="AJ55" t="str">
            <v>STAN-GTNW</v>
          </cell>
          <cell r="AL55" t="str">
            <v>00354</v>
          </cell>
          <cell r="AN55" t="str">
            <v>JK</v>
          </cell>
          <cell r="AQ55">
            <v>1054332</v>
          </cell>
          <cell r="AR55">
            <v>13274</v>
          </cell>
          <cell r="AS55" t="str">
            <v>Enron Confirm: Change Avista Energy to Avista Corp.  Faxed 3:18pm 11/6/01</v>
          </cell>
        </row>
        <row r="56">
          <cell r="A56">
            <v>78</v>
          </cell>
          <cell r="B56" t="str">
            <v>JK</v>
          </cell>
          <cell r="C56" t="str">
            <v>Jeannie Kimberly</v>
          </cell>
          <cell r="D56" t="str">
            <v>(509) 495-8494</v>
          </cell>
          <cell r="E56">
            <v>37155</v>
          </cell>
          <cell r="G56" t="str">
            <v>Sale</v>
          </cell>
          <cell r="H56" t="str">
            <v>Physical</v>
          </cell>
          <cell r="I56" t="str">
            <v>RGEN</v>
          </cell>
          <cell r="K56" t="str">
            <v>Enserco</v>
          </cell>
          <cell r="L56" t="str">
            <v>Darrell Danyluk</v>
          </cell>
          <cell r="M56" t="str">
            <v>Trader</v>
          </cell>
          <cell r="N56" t="str">
            <v>(403) 514-6912</v>
          </cell>
          <cell r="O56" t="str">
            <v>(403) 514-6913</v>
          </cell>
          <cell r="R56">
            <v>15000</v>
          </cell>
          <cell r="S56" t="str">
            <v>CG0214N</v>
          </cell>
          <cell r="X56">
            <v>0.9</v>
          </cell>
          <cell r="Y56">
            <v>37156</v>
          </cell>
          <cell r="Z56">
            <v>37158</v>
          </cell>
          <cell r="AA56" t="str">
            <v>Interruptible</v>
          </cell>
          <cell r="AB56" t="str">
            <v>PGT</v>
          </cell>
          <cell r="AD56" t="str">
            <v>07536</v>
          </cell>
          <cell r="AE56">
            <v>15000</v>
          </cell>
          <cell r="AF56" t="str">
            <v>RGEN-GTNW</v>
          </cell>
          <cell r="AH56" t="str">
            <v>05474</v>
          </cell>
          <cell r="AJ56" t="str">
            <v>STAN-NWP</v>
          </cell>
          <cell r="AL56" t="str">
            <v>04659</v>
          </cell>
          <cell r="AN56" t="str">
            <v>JK</v>
          </cell>
          <cell r="AO56">
            <v>37203</v>
          </cell>
          <cell r="AP56" t="str">
            <v>DA</v>
          </cell>
          <cell r="AQ56" t="str">
            <v>EC8781</v>
          </cell>
          <cell r="AR56">
            <v>13275</v>
          </cell>
        </row>
        <row r="57">
          <cell r="A57">
            <v>79</v>
          </cell>
          <cell r="B57" t="str">
            <v>JK</v>
          </cell>
          <cell r="C57" t="str">
            <v>Jeannie Kimberly</v>
          </cell>
          <cell r="D57" t="str">
            <v>(509) 495-8494</v>
          </cell>
          <cell r="E57">
            <v>37155</v>
          </cell>
          <cell r="G57" t="str">
            <v>Sale</v>
          </cell>
          <cell r="H57" t="str">
            <v>Physical</v>
          </cell>
          <cell r="I57" t="str">
            <v>NECT</v>
          </cell>
          <cell r="K57" t="str">
            <v>Enron North America Corp.</v>
          </cell>
          <cell r="L57" t="str">
            <v>Frank Ermis</v>
          </cell>
          <cell r="M57" t="str">
            <v>Trader</v>
          </cell>
          <cell r="N57" t="str">
            <v>(713) 853-3002</v>
          </cell>
          <cell r="O57" t="str">
            <v>(713) 646-4816</v>
          </cell>
          <cell r="R57">
            <v>15000</v>
          </cell>
          <cell r="S57">
            <v>0</v>
          </cell>
          <cell r="X57">
            <v>1.25</v>
          </cell>
          <cell r="Y57">
            <v>37156</v>
          </cell>
          <cell r="Z57">
            <v>37158</v>
          </cell>
          <cell r="AA57" t="str">
            <v>Interruptible</v>
          </cell>
          <cell r="AB57" t="str">
            <v>PGT</v>
          </cell>
          <cell r="AD57" t="str">
            <v>07536</v>
          </cell>
          <cell r="AE57">
            <v>15000</v>
          </cell>
          <cell r="AF57" t="str">
            <v>STAN-GTNW</v>
          </cell>
          <cell r="AH57" t="str">
            <v>05474</v>
          </cell>
          <cell r="AJ57" t="str">
            <v>STAN-GTNW</v>
          </cell>
          <cell r="AL57" t="str">
            <v>00354</v>
          </cell>
          <cell r="AN57" t="str">
            <v>JK</v>
          </cell>
          <cell r="AO57">
            <v>37203</v>
          </cell>
          <cell r="AP57" t="str">
            <v>DA</v>
          </cell>
          <cell r="AQ57">
            <v>1055828</v>
          </cell>
        </row>
        <row r="58">
          <cell r="A58">
            <v>80</v>
          </cell>
          <cell r="B58" t="str">
            <v>DA</v>
          </cell>
          <cell r="C58" t="str">
            <v>Diane Albers</v>
          </cell>
          <cell r="D58" t="str">
            <v>(509) 495-4705</v>
          </cell>
          <cell r="E58">
            <v>37158</v>
          </cell>
          <cell r="G58" t="str">
            <v>Sale</v>
          </cell>
          <cell r="H58" t="str">
            <v>Physical</v>
          </cell>
          <cell r="I58" t="str">
            <v>NECT</v>
          </cell>
          <cell r="K58" t="str">
            <v>Enron North America Corp.</v>
          </cell>
          <cell r="L58" t="str">
            <v>Frank Ermis</v>
          </cell>
          <cell r="M58" t="str">
            <v>Trader</v>
          </cell>
          <cell r="N58" t="str">
            <v>(713) 853-3002</v>
          </cell>
          <cell r="O58" t="str">
            <v>(713) 646-4816</v>
          </cell>
          <cell r="R58">
            <v>15000</v>
          </cell>
          <cell r="S58">
            <v>0</v>
          </cell>
          <cell r="X58">
            <v>1.3</v>
          </cell>
          <cell r="Y58">
            <v>37159</v>
          </cell>
          <cell r="Z58">
            <v>37159</v>
          </cell>
          <cell r="AA58" t="str">
            <v>Interruptible</v>
          </cell>
          <cell r="AB58" t="str">
            <v>PGT</v>
          </cell>
          <cell r="AD58" t="str">
            <v>07536</v>
          </cell>
          <cell r="AE58">
            <v>15000</v>
          </cell>
          <cell r="AF58" t="str">
            <v>STAN-GTNW</v>
          </cell>
          <cell r="AH58" t="str">
            <v>05474</v>
          </cell>
          <cell r="AJ58" t="str">
            <v>STAN-GTNW</v>
          </cell>
          <cell r="AL58" t="str">
            <v>00354</v>
          </cell>
          <cell r="AN58" t="str">
            <v>DA</v>
          </cell>
          <cell r="AO58">
            <v>37203</v>
          </cell>
          <cell r="AP58" t="str">
            <v>DA</v>
          </cell>
          <cell r="AQ58">
            <v>1055828</v>
          </cell>
          <cell r="AR58">
            <v>13277</v>
          </cell>
        </row>
        <row r="59">
          <cell r="A59">
            <v>81</v>
          </cell>
          <cell r="B59" t="str">
            <v>DA</v>
          </cell>
          <cell r="C59" t="str">
            <v>Diane Albers</v>
          </cell>
          <cell r="D59" t="str">
            <v>(509) 495-4705</v>
          </cell>
          <cell r="E59">
            <v>37158</v>
          </cell>
          <cell r="G59" t="str">
            <v>Sale</v>
          </cell>
          <cell r="H59" t="str">
            <v>Physical</v>
          </cell>
          <cell r="I59" t="str">
            <v>RGEN</v>
          </cell>
          <cell r="K59" t="str">
            <v>Enserco</v>
          </cell>
          <cell r="L59" t="str">
            <v>Darrell Danyluk</v>
          </cell>
          <cell r="M59" t="str">
            <v>Trader</v>
          </cell>
          <cell r="N59" t="str">
            <v>(403) 514-6912</v>
          </cell>
          <cell r="O59" t="str">
            <v>(403) 514-6913</v>
          </cell>
          <cell r="R59">
            <v>10000</v>
          </cell>
          <cell r="S59" t="str">
            <v>CG0214N</v>
          </cell>
          <cell r="X59">
            <v>1.1000000000000001</v>
          </cell>
          <cell r="Y59">
            <v>37159</v>
          </cell>
          <cell r="Z59">
            <v>37159</v>
          </cell>
          <cell r="AA59" t="str">
            <v>Interruptible</v>
          </cell>
          <cell r="AB59" t="str">
            <v>PGT</v>
          </cell>
          <cell r="AD59" t="str">
            <v>07536</v>
          </cell>
          <cell r="AE59">
            <v>10000</v>
          </cell>
          <cell r="AF59" t="str">
            <v>RGEN-GTNW</v>
          </cell>
          <cell r="AH59" t="str">
            <v>05474</v>
          </cell>
          <cell r="AJ59" t="str">
            <v>RGEN-GTNW</v>
          </cell>
          <cell r="AL59" t="str">
            <v>04659</v>
          </cell>
          <cell r="AN59" t="str">
            <v>DA</v>
          </cell>
          <cell r="AR59">
            <v>13278</v>
          </cell>
        </row>
        <row r="60">
          <cell r="A60">
            <v>82</v>
          </cell>
          <cell r="B60" t="str">
            <v>DA</v>
          </cell>
          <cell r="C60" t="str">
            <v>Diane Albers</v>
          </cell>
          <cell r="D60" t="str">
            <v>(509) 495-4705</v>
          </cell>
          <cell r="E60">
            <v>37159</v>
          </cell>
          <cell r="G60" t="str">
            <v>Sale</v>
          </cell>
          <cell r="H60" t="str">
            <v>Physical</v>
          </cell>
          <cell r="I60" t="str">
            <v>NECT</v>
          </cell>
          <cell r="K60" t="str">
            <v>Enron North America Corp.</v>
          </cell>
          <cell r="L60" t="str">
            <v>Frank Ermis</v>
          </cell>
          <cell r="M60" t="str">
            <v>Trader</v>
          </cell>
          <cell r="N60" t="str">
            <v>(713) 853-3002</v>
          </cell>
          <cell r="O60" t="str">
            <v>(713) 646-4816</v>
          </cell>
          <cell r="R60">
            <v>15000</v>
          </cell>
          <cell r="S60">
            <v>0</v>
          </cell>
          <cell r="X60">
            <v>1.3</v>
          </cell>
          <cell r="Y60">
            <v>37160</v>
          </cell>
          <cell r="Z60">
            <v>37160</v>
          </cell>
          <cell r="AA60" t="str">
            <v>Interruptible</v>
          </cell>
          <cell r="AB60" t="str">
            <v>PGT</v>
          </cell>
          <cell r="AD60" t="str">
            <v>07536</v>
          </cell>
          <cell r="AE60">
            <v>15000</v>
          </cell>
          <cell r="AF60" t="str">
            <v>STAN-GTNW</v>
          </cell>
          <cell r="AH60" t="str">
            <v>05474</v>
          </cell>
          <cell r="AJ60" t="str">
            <v>STAN-GTNW</v>
          </cell>
          <cell r="AL60" t="str">
            <v>00354</v>
          </cell>
          <cell r="AN60" t="str">
            <v>DA</v>
          </cell>
          <cell r="AO60">
            <v>37203</v>
          </cell>
          <cell r="AP60" t="str">
            <v>DA</v>
          </cell>
          <cell r="AQ60">
            <v>1055858</v>
          </cell>
          <cell r="AR60">
            <v>13279</v>
          </cell>
        </row>
        <row r="61">
          <cell r="A61">
            <v>83</v>
          </cell>
          <cell r="B61" t="str">
            <v>DA</v>
          </cell>
          <cell r="C61" t="str">
            <v>Diane Albers</v>
          </cell>
          <cell r="D61" t="str">
            <v>(509) 495-4705</v>
          </cell>
          <cell r="E61">
            <v>37160</v>
          </cell>
          <cell r="G61" t="str">
            <v>Sale</v>
          </cell>
          <cell r="H61" t="str">
            <v>Physical</v>
          </cell>
          <cell r="I61" t="str">
            <v>NECT</v>
          </cell>
          <cell r="K61" t="str">
            <v>Puget Sound Energy</v>
          </cell>
          <cell r="L61" t="str">
            <v>Cheryl McGrath</v>
          </cell>
          <cell r="M61" t="str">
            <v>Trader</v>
          </cell>
          <cell r="N61" t="str">
            <v>(425) 462-3103</v>
          </cell>
          <cell r="O61" t="str">
            <v>(425) 462-3836</v>
          </cell>
          <cell r="R61">
            <v>15000</v>
          </cell>
          <cell r="X61">
            <v>1.35</v>
          </cell>
          <cell r="Y61">
            <v>37161</v>
          </cell>
          <cell r="Z61">
            <v>37161</v>
          </cell>
          <cell r="AA61" t="str">
            <v>Interruptible</v>
          </cell>
          <cell r="AB61" t="str">
            <v>NWP</v>
          </cell>
          <cell r="AE61">
            <v>15000</v>
          </cell>
          <cell r="AH61" t="str">
            <v>100010</v>
          </cell>
          <cell r="AI61">
            <v>6</v>
          </cell>
          <cell r="AJ61" t="str">
            <v>South Seattle</v>
          </cell>
          <cell r="AK61">
            <v>451</v>
          </cell>
          <cell r="AL61" t="str">
            <v>SYSSUP</v>
          </cell>
          <cell r="AM61">
            <v>5</v>
          </cell>
          <cell r="AN61" t="str">
            <v>DA</v>
          </cell>
          <cell r="AR61">
            <v>13280</v>
          </cell>
        </row>
        <row r="62">
          <cell r="A62">
            <v>84</v>
          </cell>
          <cell r="B62" t="str">
            <v>DA</v>
          </cell>
          <cell r="C62" t="str">
            <v>Diane Albers</v>
          </cell>
          <cell r="D62" t="str">
            <v>(509) 495-4705</v>
          </cell>
          <cell r="E62">
            <v>37160</v>
          </cell>
          <cell r="G62" t="str">
            <v>Sale</v>
          </cell>
          <cell r="H62" t="str">
            <v>Physical</v>
          </cell>
          <cell r="I62" t="str">
            <v>RGEN</v>
          </cell>
          <cell r="K62" t="str">
            <v>Enserco</v>
          </cell>
          <cell r="L62" t="str">
            <v>Nancy Lissell</v>
          </cell>
          <cell r="M62" t="str">
            <v>Trader</v>
          </cell>
          <cell r="N62" t="str">
            <v>(403)303-4784</v>
          </cell>
          <cell r="O62" t="str">
            <v>(403) 514-6913</v>
          </cell>
          <cell r="R62">
            <v>5000</v>
          </cell>
          <cell r="S62" t="str">
            <v>CG0214N</v>
          </cell>
          <cell r="X62">
            <v>1.25</v>
          </cell>
          <cell r="Y62">
            <v>37161</v>
          </cell>
          <cell r="Z62">
            <v>37161</v>
          </cell>
          <cell r="AA62" t="str">
            <v>Interruptible</v>
          </cell>
          <cell r="AB62" t="str">
            <v>PGT</v>
          </cell>
          <cell r="AD62" t="str">
            <v>07536</v>
          </cell>
          <cell r="AE62">
            <v>5000</v>
          </cell>
          <cell r="AF62" t="str">
            <v>RGEN-GTNW</v>
          </cell>
          <cell r="AH62" t="str">
            <v>05474</v>
          </cell>
          <cell r="AJ62" t="str">
            <v>RGEN-GTNW</v>
          </cell>
          <cell r="AL62" t="str">
            <v>04659</v>
          </cell>
          <cell r="AN62" t="str">
            <v>DA</v>
          </cell>
          <cell r="AR62">
            <v>13281</v>
          </cell>
        </row>
        <row r="63">
          <cell r="A63">
            <v>85</v>
          </cell>
          <cell r="B63" t="str">
            <v>DA</v>
          </cell>
          <cell r="C63" t="str">
            <v>Diane Albers</v>
          </cell>
          <cell r="D63" t="str">
            <v>(509) 495-4705</v>
          </cell>
          <cell r="E63">
            <v>37161</v>
          </cell>
          <cell r="G63" t="str">
            <v>Sale</v>
          </cell>
          <cell r="H63" t="str">
            <v>Physical</v>
          </cell>
          <cell r="I63" t="str">
            <v>NECT</v>
          </cell>
          <cell r="K63" t="str">
            <v>Puget Sound Energy</v>
          </cell>
          <cell r="L63" t="str">
            <v>Cheryl McGrath</v>
          </cell>
          <cell r="M63" t="str">
            <v>Trader</v>
          </cell>
          <cell r="N63" t="str">
            <v>(425) 462-3103</v>
          </cell>
          <cell r="O63" t="str">
            <v>(425) 462-3836</v>
          </cell>
          <cell r="R63">
            <v>15000</v>
          </cell>
          <cell r="X63">
            <v>1.4</v>
          </cell>
          <cell r="Y63">
            <v>37162</v>
          </cell>
          <cell r="Z63">
            <v>37164</v>
          </cell>
          <cell r="AA63" t="str">
            <v>Interruptible</v>
          </cell>
          <cell r="AB63" t="str">
            <v>NWP</v>
          </cell>
          <cell r="AE63">
            <v>15000</v>
          </cell>
          <cell r="AH63" t="str">
            <v>100010</v>
          </cell>
          <cell r="AI63">
            <v>6</v>
          </cell>
          <cell r="AJ63" t="str">
            <v>South Seattle</v>
          </cell>
          <cell r="AK63">
            <v>451</v>
          </cell>
          <cell r="AL63" t="str">
            <v>SYSSUP</v>
          </cell>
          <cell r="AM63">
            <v>5</v>
          </cell>
          <cell r="AN63" t="str">
            <v>DA</v>
          </cell>
          <cell r="AR63">
            <v>13282</v>
          </cell>
        </row>
        <row r="64">
          <cell r="A64">
            <v>86</v>
          </cell>
          <cell r="B64" t="str">
            <v>DA</v>
          </cell>
          <cell r="C64" t="str">
            <v>Diane Albers</v>
          </cell>
          <cell r="D64" t="str">
            <v>(509) 495-4705</v>
          </cell>
          <cell r="E64">
            <v>37161</v>
          </cell>
          <cell r="G64" t="str">
            <v>Sale</v>
          </cell>
          <cell r="H64" t="str">
            <v>Physical</v>
          </cell>
          <cell r="I64" t="str">
            <v>RGEN</v>
          </cell>
          <cell r="K64" t="str">
            <v>Enserco</v>
          </cell>
          <cell r="L64" t="str">
            <v>Nancy Lissell</v>
          </cell>
          <cell r="M64" t="str">
            <v>Trader</v>
          </cell>
          <cell r="N64" t="str">
            <v>(403)303-4784</v>
          </cell>
          <cell r="O64" t="str">
            <v>(403) 514-6913</v>
          </cell>
          <cell r="R64">
            <v>5000</v>
          </cell>
          <cell r="S64" t="str">
            <v>CG0214N</v>
          </cell>
          <cell r="X64">
            <v>1.25</v>
          </cell>
          <cell r="Y64">
            <v>37162</v>
          </cell>
          <cell r="Z64">
            <v>37164</v>
          </cell>
          <cell r="AA64" t="str">
            <v>Interruptible</v>
          </cell>
          <cell r="AB64" t="str">
            <v>PGT</v>
          </cell>
          <cell r="AD64" t="str">
            <v>07536</v>
          </cell>
          <cell r="AE64">
            <v>5000</v>
          </cell>
          <cell r="AF64" t="str">
            <v>RGEN-GTNW</v>
          </cell>
          <cell r="AH64" t="str">
            <v>05474</v>
          </cell>
          <cell r="AJ64" t="str">
            <v>RGEN-GTNW</v>
          </cell>
          <cell r="AL64" t="str">
            <v>04659</v>
          </cell>
          <cell r="AN64" t="str">
            <v>DA</v>
          </cell>
          <cell r="AR64">
            <v>13283</v>
          </cell>
        </row>
        <row r="65">
          <cell r="A65">
            <v>87</v>
          </cell>
          <cell r="B65" t="str">
            <v>DA</v>
          </cell>
          <cell r="C65" t="str">
            <v>Diane Albers</v>
          </cell>
          <cell r="D65" t="str">
            <v>(509) 495-4705</v>
          </cell>
          <cell r="E65">
            <v>37162</v>
          </cell>
          <cell r="G65" t="str">
            <v>Sale</v>
          </cell>
          <cell r="H65" t="str">
            <v>Physical</v>
          </cell>
          <cell r="I65" t="str">
            <v>NECT</v>
          </cell>
          <cell r="K65" t="str">
            <v>Puget Sound Energy</v>
          </cell>
          <cell r="L65" t="str">
            <v>Cheryl McGrath</v>
          </cell>
          <cell r="M65" t="str">
            <v>Trader</v>
          </cell>
          <cell r="N65" t="str">
            <v>(425) 462-3103</v>
          </cell>
          <cell r="O65" t="str">
            <v>(425) 462-3836</v>
          </cell>
          <cell r="R65">
            <v>15000</v>
          </cell>
          <cell r="X65">
            <v>1.45</v>
          </cell>
          <cell r="Y65">
            <v>37165</v>
          </cell>
          <cell r="Z65">
            <v>37165</v>
          </cell>
          <cell r="AA65" t="str">
            <v>Interruptible</v>
          </cell>
          <cell r="AB65" t="str">
            <v>NWP</v>
          </cell>
          <cell r="AE65">
            <v>15000</v>
          </cell>
          <cell r="AH65" t="str">
            <v>100010</v>
          </cell>
          <cell r="AI65">
            <v>6</v>
          </cell>
          <cell r="AJ65" t="str">
            <v>South Seattle</v>
          </cell>
          <cell r="AK65">
            <v>451</v>
          </cell>
          <cell r="AL65" t="str">
            <v>SYSSUP</v>
          </cell>
          <cell r="AM65">
            <v>5</v>
          </cell>
          <cell r="AN65" t="str">
            <v>DA</v>
          </cell>
          <cell r="AR65">
            <v>13293</v>
          </cell>
        </row>
        <row r="66">
          <cell r="A66">
            <v>88</v>
          </cell>
          <cell r="B66" t="str">
            <v>DA</v>
          </cell>
          <cell r="C66" t="str">
            <v>Diane Albers</v>
          </cell>
          <cell r="D66" t="str">
            <v>(509) 495-4705</v>
          </cell>
          <cell r="E66">
            <v>37162</v>
          </cell>
          <cell r="G66" t="str">
            <v>Sale</v>
          </cell>
          <cell r="H66" t="str">
            <v>Physical</v>
          </cell>
          <cell r="I66" t="str">
            <v>RGEN</v>
          </cell>
          <cell r="K66" t="str">
            <v>Enserco</v>
          </cell>
          <cell r="L66" t="str">
            <v>Darrell Danyluk</v>
          </cell>
          <cell r="M66" t="str">
            <v>Trader</v>
          </cell>
          <cell r="N66" t="str">
            <v>(403) 514-6912</v>
          </cell>
          <cell r="O66" t="str">
            <v>(403) 514-6913</v>
          </cell>
          <cell r="R66">
            <v>10000</v>
          </cell>
          <cell r="S66" t="str">
            <v>CG0214N</v>
          </cell>
          <cell r="X66">
            <v>1.3</v>
          </cell>
          <cell r="Y66">
            <v>37165</v>
          </cell>
          <cell r="Z66">
            <v>37165</v>
          </cell>
          <cell r="AA66" t="str">
            <v>Interruptible</v>
          </cell>
          <cell r="AB66" t="str">
            <v>PGT</v>
          </cell>
          <cell r="AD66" t="str">
            <v>07536</v>
          </cell>
          <cell r="AE66">
            <v>10000</v>
          </cell>
          <cell r="AF66" t="str">
            <v>RGEN-GTNW</v>
          </cell>
          <cell r="AH66" t="str">
            <v>05474</v>
          </cell>
          <cell r="AJ66" t="str">
            <v>RGEN-GTNW</v>
          </cell>
          <cell r="AL66" t="str">
            <v>04659</v>
          </cell>
          <cell r="AN66" t="str">
            <v>DA</v>
          </cell>
          <cell r="AR66">
            <v>13295</v>
          </cell>
        </row>
        <row r="67">
          <cell r="A67">
            <v>89</v>
          </cell>
          <cell r="B67" t="str">
            <v>JK</v>
          </cell>
          <cell r="C67" t="str">
            <v>Jeannie Kimberly</v>
          </cell>
          <cell r="D67" t="str">
            <v>(509) 495-8494</v>
          </cell>
          <cell r="E67">
            <v>37162</v>
          </cell>
          <cell r="G67" t="str">
            <v>Purchase</v>
          </cell>
          <cell r="H67" t="str">
            <v>Physical</v>
          </cell>
          <cell r="I67" t="str">
            <v>CA - SLTAHOE</v>
          </cell>
          <cell r="K67" t="str">
            <v>Enserco</v>
          </cell>
          <cell r="L67" t="str">
            <v>Dave Meyer</v>
          </cell>
          <cell r="M67" t="str">
            <v>Trader</v>
          </cell>
          <cell r="N67" t="str">
            <v>(303) 568-3230</v>
          </cell>
          <cell r="O67" t="str">
            <v>(303) 568-3250</v>
          </cell>
          <cell r="R67">
            <v>1000</v>
          </cell>
          <cell r="S67" t="str">
            <v>CG0214N</v>
          </cell>
          <cell r="X67">
            <v>1.55</v>
          </cell>
          <cell r="Y67">
            <v>37165</v>
          </cell>
          <cell r="Z67">
            <v>37168</v>
          </cell>
          <cell r="AA67" t="str">
            <v>Interruptible</v>
          </cell>
          <cell r="AB67" t="str">
            <v>NWP</v>
          </cell>
          <cell r="AC67" t="str">
            <v>Paiute</v>
          </cell>
          <cell r="AD67">
            <v>100047</v>
          </cell>
          <cell r="AE67">
            <v>1000</v>
          </cell>
          <cell r="AF67" t="str">
            <v>Rocky Mtn Pl</v>
          </cell>
          <cell r="AG67">
            <v>65</v>
          </cell>
          <cell r="AH67" t="str">
            <v>Rocky Mtn Pool</v>
          </cell>
          <cell r="AI67">
            <v>399</v>
          </cell>
          <cell r="AJ67" t="str">
            <v>RENO</v>
          </cell>
          <cell r="AK67">
            <v>304</v>
          </cell>
          <cell r="AL67" t="str">
            <v>AVAC03SYS2</v>
          </cell>
          <cell r="AM67">
            <v>304</v>
          </cell>
          <cell r="AN67" t="str">
            <v>JK</v>
          </cell>
          <cell r="AR67">
            <v>13296</v>
          </cell>
        </row>
        <row r="68">
          <cell r="A68">
            <v>90</v>
          </cell>
          <cell r="B68" t="str">
            <v>CF</v>
          </cell>
          <cell r="C68" t="str">
            <v>Chalon Frandsen</v>
          </cell>
          <cell r="D68" t="str">
            <v>(509) 495-8448</v>
          </cell>
          <cell r="E68">
            <v>37165</v>
          </cell>
          <cell r="G68" t="str">
            <v>Sale</v>
          </cell>
          <cell r="H68" t="str">
            <v>Physical</v>
          </cell>
          <cell r="I68" t="str">
            <v>NECT</v>
          </cell>
          <cell r="K68" t="str">
            <v>Puget Sound Energy</v>
          </cell>
          <cell r="L68" t="str">
            <v>Cheryl McGrath</v>
          </cell>
          <cell r="M68" t="str">
            <v>Trader</v>
          </cell>
          <cell r="N68" t="str">
            <v>(425) 462-3103</v>
          </cell>
          <cell r="O68" t="str">
            <v>(425) 462-3836</v>
          </cell>
          <cell r="R68">
            <v>15000</v>
          </cell>
          <cell r="X68">
            <v>1.43</v>
          </cell>
          <cell r="Y68">
            <v>37166</v>
          </cell>
          <cell r="Z68">
            <v>37166</v>
          </cell>
          <cell r="AA68" t="str">
            <v>Interruptible</v>
          </cell>
          <cell r="AB68" t="str">
            <v>NWP</v>
          </cell>
          <cell r="AE68">
            <v>15000</v>
          </cell>
          <cell r="AH68" t="str">
            <v>100010</v>
          </cell>
          <cell r="AI68">
            <v>6</v>
          </cell>
          <cell r="AJ68" t="str">
            <v>South Seattle</v>
          </cell>
          <cell r="AK68">
            <v>451</v>
          </cell>
          <cell r="AL68" t="str">
            <v>SYSSUP</v>
          </cell>
          <cell r="AM68">
            <v>5</v>
          </cell>
          <cell r="AN68" t="str">
            <v>CF</v>
          </cell>
          <cell r="AR68">
            <v>13297</v>
          </cell>
        </row>
        <row r="69">
          <cell r="A69">
            <v>91</v>
          </cell>
          <cell r="B69" t="str">
            <v>CF</v>
          </cell>
          <cell r="C69" t="str">
            <v>Chalon Frandsen</v>
          </cell>
          <cell r="D69" t="str">
            <v>(509) 495-8448</v>
          </cell>
          <cell r="E69">
            <v>37165</v>
          </cell>
          <cell r="G69" t="str">
            <v>Sale</v>
          </cell>
          <cell r="H69" t="str">
            <v>Physical</v>
          </cell>
          <cell r="I69" t="str">
            <v>NECT</v>
          </cell>
          <cell r="K69" t="str">
            <v>Puget Sound Energy</v>
          </cell>
          <cell r="L69" t="str">
            <v>Cheryl McGrath</v>
          </cell>
          <cell r="M69" t="str">
            <v>Trader</v>
          </cell>
          <cell r="N69" t="str">
            <v>(425) 462-3103</v>
          </cell>
          <cell r="O69" t="str">
            <v>(425) 462-3836</v>
          </cell>
          <cell r="R69">
            <v>10000</v>
          </cell>
          <cell r="X69">
            <v>1.93</v>
          </cell>
          <cell r="Y69">
            <v>37196</v>
          </cell>
          <cell r="Z69">
            <v>37225</v>
          </cell>
          <cell r="AA69" t="str">
            <v>Firm</v>
          </cell>
          <cell r="AB69" t="str">
            <v>NWP</v>
          </cell>
          <cell r="AE69">
            <v>10000</v>
          </cell>
          <cell r="AH69" t="str">
            <v>various</v>
          </cell>
          <cell r="AI69" t="str">
            <v>various</v>
          </cell>
          <cell r="AJ69" t="str">
            <v>South Seattle</v>
          </cell>
          <cell r="AK69">
            <v>451</v>
          </cell>
          <cell r="AL69" t="str">
            <v>SYSSUP</v>
          </cell>
          <cell r="AM69">
            <v>5</v>
          </cell>
          <cell r="AN69" t="str">
            <v>CF</v>
          </cell>
          <cell r="AR69">
            <v>13298</v>
          </cell>
        </row>
        <row r="70">
          <cell r="A70">
            <v>92</v>
          </cell>
          <cell r="B70" t="str">
            <v>CF</v>
          </cell>
          <cell r="C70" t="str">
            <v>Chalon Frandsen</v>
          </cell>
          <cell r="D70" t="str">
            <v>(509) 495-8448</v>
          </cell>
          <cell r="E70">
            <v>37165</v>
          </cell>
          <cell r="G70" t="str">
            <v>Sale</v>
          </cell>
          <cell r="H70" t="str">
            <v>Physical</v>
          </cell>
          <cell r="I70" t="str">
            <v>NECT</v>
          </cell>
          <cell r="K70" t="str">
            <v>Puget Sound Energy</v>
          </cell>
          <cell r="L70" t="str">
            <v>Cheryl McGrath</v>
          </cell>
          <cell r="M70" t="str">
            <v>Trader</v>
          </cell>
          <cell r="N70" t="str">
            <v>(425) 462-3103</v>
          </cell>
          <cell r="O70" t="str">
            <v>(425) 462-3836</v>
          </cell>
          <cell r="R70">
            <v>10000</v>
          </cell>
          <cell r="X70">
            <v>2.71</v>
          </cell>
          <cell r="Y70">
            <v>37226</v>
          </cell>
          <cell r="Z70">
            <v>37256</v>
          </cell>
          <cell r="AA70" t="str">
            <v>Firm</v>
          </cell>
          <cell r="AB70" t="str">
            <v>NWP</v>
          </cell>
          <cell r="AE70">
            <v>10000</v>
          </cell>
          <cell r="AH70" t="str">
            <v>various</v>
          </cell>
          <cell r="AI70" t="str">
            <v>various</v>
          </cell>
          <cell r="AJ70" t="str">
            <v>South Seattle</v>
          </cell>
          <cell r="AK70">
            <v>451</v>
          </cell>
          <cell r="AL70" t="str">
            <v>SYSSUP</v>
          </cell>
          <cell r="AM70">
            <v>5</v>
          </cell>
          <cell r="AN70" t="str">
            <v>CF</v>
          </cell>
          <cell r="AR70">
            <v>13299</v>
          </cell>
        </row>
        <row r="71">
          <cell r="A71">
            <v>93</v>
          </cell>
          <cell r="B71" t="str">
            <v>CF</v>
          </cell>
          <cell r="C71" t="str">
            <v>Chalon Frandsen</v>
          </cell>
          <cell r="D71" t="str">
            <v>(509) 495-8448</v>
          </cell>
          <cell r="E71">
            <v>37166</v>
          </cell>
          <cell r="G71" t="str">
            <v>Sale</v>
          </cell>
          <cell r="H71" t="str">
            <v>Physical</v>
          </cell>
          <cell r="I71" t="str">
            <v>NECT</v>
          </cell>
          <cell r="K71" t="str">
            <v>Puget Sound Energy</v>
          </cell>
          <cell r="L71" t="str">
            <v>John Spellman</v>
          </cell>
          <cell r="M71" t="str">
            <v>Trader</v>
          </cell>
          <cell r="N71" t="str">
            <v>(425) 462-3857</v>
          </cell>
          <cell r="O71" t="str">
            <v>(425) 462-3836</v>
          </cell>
          <cell r="R71">
            <v>15000</v>
          </cell>
          <cell r="X71">
            <v>1.4</v>
          </cell>
          <cell r="Y71">
            <v>37167</v>
          </cell>
          <cell r="Z71">
            <v>37167</v>
          </cell>
          <cell r="AA71" t="str">
            <v>Interruptible</v>
          </cell>
          <cell r="AB71" t="str">
            <v>NWP</v>
          </cell>
          <cell r="AE71">
            <v>15000</v>
          </cell>
          <cell r="AH71" t="str">
            <v>100010</v>
          </cell>
          <cell r="AI71">
            <v>6</v>
          </cell>
          <cell r="AJ71" t="str">
            <v>South Seattle</v>
          </cell>
          <cell r="AK71">
            <v>451</v>
          </cell>
          <cell r="AL71" t="str">
            <v>SYSSUP</v>
          </cell>
          <cell r="AM71">
            <v>5</v>
          </cell>
          <cell r="AN71" t="str">
            <v>CF</v>
          </cell>
          <cell r="AR71">
            <v>13300</v>
          </cell>
        </row>
        <row r="72">
          <cell r="A72">
            <v>94</v>
          </cell>
          <cell r="B72" t="str">
            <v>CF</v>
          </cell>
          <cell r="C72" t="str">
            <v>Chalon Frandsen</v>
          </cell>
          <cell r="D72" t="str">
            <v>(509) 495-8448</v>
          </cell>
          <cell r="E72">
            <v>37166</v>
          </cell>
          <cell r="G72" t="str">
            <v>Sale</v>
          </cell>
          <cell r="H72" t="str">
            <v>Physical</v>
          </cell>
          <cell r="I72" t="str">
            <v>RGEN</v>
          </cell>
          <cell r="K72" t="str">
            <v>Enserco</v>
          </cell>
          <cell r="L72" t="str">
            <v>Nancy Lissell</v>
          </cell>
          <cell r="M72" t="str">
            <v>Trader</v>
          </cell>
          <cell r="N72" t="str">
            <v>(403)303-4784</v>
          </cell>
          <cell r="O72" t="str">
            <v>(403) 514-6913</v>
          </cell>
          <cell r="R72">
            <v>5000</v>
          </cell>
          <cell r="S72" t="str">
            <v>CG0214N</v>
          </cell>
          <cell r="X72">
            <v>1.25</v>
          </cell>
          <cell r="Y72">
            <v>37167</v>
          </cell>
          <cell r="Z72">
            <v>37167</v>
          </cell>
          <cell r="AA72" t="str">
            <v>Interruptible</v>
          </cell>
          <cell r="AB72" t="str">
            <v>PGT</v>
          </cell>
          <cell r="AD72" t="str">
            <v>07536</v>
          </cell>
          <cell r="AE72">
            <v>5000</v>
          </cell>
          <cell r="AF72" t="str">
            <v>RGEN-GTNW</v>
          </cell>
          <cell r="AH72" t="str">
            <v>05474</v>
          </cell>
          <cell r="AJ72" t="str">
            <v>RGEN-GTNW</v>
          </cell>
          <cell r="AL72" t="str">
            <v>04659</v>
          </cell>
          <cell r="AN72" t="str">
            <v>CF</v>
          </cell>
          <cell r="AR72">
            <v>13301</v>
          </cell>
        </row>
        <row r="73">
          <cell r="A73">
            <v>95</v>
          </cell>
          <cell r="B73" t="str">
            <v>CF</v>
          </cell>
          <cell r="C73" t="str">
            <v>Chalon Frandsen</v>
          </cell>
          <cell r="D73" t="str">
            <v>(509) 495-8448</v>
          </cell>
          <cell r="E73">
            <v>37167</v>
          </cell>
          <cell r="G73" t="str">
            <v>Sale</v>
          </cell>
          <cell r="H73" t="str">
            <v>Physical</v>
          </cell>
          <cell r="I73" t="str">
            <v>RGEN</v>
          </cell>
          <cell r="K73" t="str">
            <v>Enserco</v>
          </cell>
          <cell r="L73" t="str">
            <v>Nancy Lissell</v>
          </cell>
          <cell r="M73" t="str">
            <v>Trader</v>
          </cell>
          <cell r="N73" t="str">
            <v>(403)303-4784</v>
          </cell>
          <cell r="O73" t="str">
            <v>(403) 514-6913</v>
          </cell>
          <cell r="R73">
            <v>10000</v>
          </cell>
          <cell r="S73" t="str">
            <v>CG0214N</v>
          </cell>
          <cell r="X73">
            <v>1.45</v>
          </cell>
          <cell r="Y73">
            <v>37168</v>
          </cell>
          <cell r="Z73">
            <v>37168</v>
          </cell>
          <cell r="AA73" t="str">
            <v>Interruptible</v>
          </cell>
          <cell r="AB73" t="str">
            <v>PGT</v>
          </cell>
          <cell r="AD73" t="str">
            <v>07536</v>
          </cell>
          <cell r="AE73">
            <v>10000</v>
          </cell>
          <cell r="AF73" t="str">
            <v>RGEN-GTNW</v>
          </cell>
          <cell r="AH73" t="str">
            <v>05474</v>
          </cell>
          <cell r="AJ73" t="str">
            <v>RGEN-GTNW</v>
          </cell>
          <cell r="AL73" t="str">
            <v>04659</v>
          </cell>
          <cell r="AN73" t="str">
            <v>CF</v>
          </cell>
          <cell r="AR73">
            <v>13302</v>
          </cell>
        </row>
        <row r="74">
          <cell r="A74">
            <v>96</v>
          </cell>
          <cell r="B74" t="str">
            <v>CF</v>
          </cell>
          <cell r="C74" t="str">
            <v>Chalon Frandsen</v>
          </cell>
          <cell r="D74" t="str">
            <v>(509) 495-8448</v>
          </cell>
          <cell r="E74">
            <v>37167</v>
          </cell>
          <cell r="G74" t="str">
            <v>Sale</v>
          </cell>
          <cell r="H74" t="str">
            <v>Physical</v>
          </cell>
          <cell r="I74" t="str">
            <v>NECT</v>
          </cell>
          <cell r="K74" t="str">
            <v>Enron North America Corp.</v>
          </cell>
          <cell r="L74" t="str">
            <v>Frank Ermis</v>
          </cell>
          <cell r="M74" t="str">
            <v>Trader</v>
          </cell>
          <cell r="N74" t="str">
            <v>(713) 853-3002</v>
          </cell>
          <cell r="O74" t="str">
            <v>(713) 646-4816</v>
          </cell>
          <cell r="R74">
            <v>15000</v>
          </cell>
          <cell r="S74">
            <v>0</v>
          </cell>
          <cell r="X74">
            <v>1.57</v>
          </cell>
          <cell r="Y74">
            <v>37168</v>
          </cell>
          <cell r="Z74">
            <v>37168</v>
          </cell>
          <cell r="AA74" t="str">
            <v>Interruptible</v>
          </cell>
          <cell r="AB74" t="str">
            <v>PGT</v>
          </cell>
          <cell r="AD74" t="str">
            <v>07536</v>
          </cell>
          <cell r="AE74">
            <v>15000</v>
          </cell>
          <cell r="AF74" t="str">
            <v>STAN-GTNW</v>
          </cell>
          <cell r="AH74" t="str">
            <v>05474</v>
          </cell>
          <cell r="AJ74" t="str">
            <v>STAN-GTNW</v>
          </cell>
          <cell r="AL74" t="str">
            <v>00354</v>
          </cell>
          <cell r="AN74" t="str">
            <v>CF</v>
          </cell>
          <cell r="AO74">
            <v>37203</v>
          </cell>
          <cell r="AP74" t="str">
            <v>DA</v>
          </cell>
          <cell r="AQ74">
            <v>1084609</v>
          </cell>
          <cell r="AR74">
            <v>13303</v>
          </cell>
        </row>
        <row r="75">
          <cell r="A75">
            <v>97</v>
          </cell>
          <cell r="B75" t="str">
            <v>CF</v>
          </cell>
          <cell r="C75" t="str">
            <v>Chalon Frandsen</v>
          </cell>
          <cell r="D75" t="str">
            <v>(509) 495-8448</v>
          </cell>
          <cell r="E75">
            <v>37167</v>
          </cell>
          <cell r="G75" t="str">
            <v>Purchase</v>
          </cell>
          <cell r="H75" t="str">
            <v>Physical</v>
          </cell>
          <cell r="I75" t="str">
            <v>CA - SLTAHOE</v>
          </cell>
          <cell r="K75" t="str">
            <v>Enserco</v>
          </cell>
          <cell r="L75" t="str">
            <v>Matt Reed</v>
          </cell>
          <cell r="M75" t="str">
            <v>Trader</v>
          </cell>
          <cell r="N75" t="str">
            <v>(303) 468-1244</v>
          </cell>
          <cell r="O75" t="str">
            <v>(403) 514-6913</v>
          </cell>
          <cell r="R75">
            <v>1000</v>
          </cell>
          <cell r="S75" t="str">
            <v>CG0214N</v>
          </cell>
          <cell r="X75">
            <v>1.68</v>
          </cell>
          <cell r="Y75">
            <v>37169</v>
          </cell>
          <cell r="Z75">
            <v>37172</v>
          </cell>
          <cell r="AA75" t="str">
            <v>Interruptible</v>
          </cell>
          <cell r="AB75" t="str">
            <v>NWP</v>
          </cell>
          <cell r="AC75" t="str">
            <v>Paiute</v>
          </cell>
          <cell r="AD75">
            <v>100047</v>
          </cell>
          <cell r="AE75">
            <v>1000</v>
          </cell>
          <cell r="AF75" t="str">
            <v>Rocky Mtn Pl</v>
          </cell>
          <cell r="AG75">
            <v>65</v>
          </cell>
          <cell r="AH75" t="str">
            <v>Rocky Mtn Pool</v>
          </cell>
          <cell r="AI75">
            <v>399</v>
          </cell>
          <cell r="AJ75" t="str">
            <v>RENO</v>
          </cell>
          <cell r="AK75">
            <v>459</v>
          </cell>
          <cell r="AL75" t="str">
            <v>AVAC03SYS2</v>
          </cell>
          <cell r="AM75">
            <v>304</v>
          </cell>
          <cell r="AN75" t="str">
            <v>CF</v>
          </cell>
          <cell r="AR75">
            <v>13306</v>
          </cell>
        </row>
        <row r="76">
          <cell r="A76">
            <v>98</v>
          </cell>
          <cell r="B76" t="str">
            <v>JK</v>
          </cell>
          <cell r="C76" t="str">
            <v>Jeannie Kimberly</v>
          </cell>
          <cell r="D76" t="str">
            <v>(509) 495-8494</v>
          </cell>
          <cell r="E76">
            <v>37168</v>
          </cell>
          <cell r="G76" t="str">
            <v>Sale</v>
          </cell>
          <cell r="H76" t="str">
            <v>Physical</v>
          </cell>
          <cell r="I76" t="str">
            <v>NECT</v>
          </cell>
          <cell r="K76" t="str">
            <v>Enserco</v>
          </cell>
          <cell r="L76" t="str">
            <v>Darrell Danyluk</v>
          </cell>
          <cell r="M76" t="str">
            <v>Trader</v>
          </cell>
          <cell r="N76" t="str">
            <v>(403) 514-6912</v>
          </cell>
          <cell r="O76" t="str">
            <v>(403) 514-6913</v>
          </cell>
          <cell r="R76">
            <v>7500</v>
          </cell>
          <cell r="S76" t="str">
            <v>CG0214N</v>
          </cell>
          <cell r="X76">
            <v>1.79</v>
          </cell>
          <cell r="Y76">
            <v>37169</v>
          </cell>
          <cell r="Z76">
            <v>37169</v>
          </cell>
          <cell r="AA76" t="str">
            <v>Interruptible</v>
          </cell>
          <cell r="AB76" t="str">
            <v>PGT</v>
          </cell>
          <cell r="AD76" t="str">
            <v>07536</v>
          </cell>
          <cell r="AE76">
            <v>7500</v>
          </cell>
          <cell r="AF76" t="str">
            <v>STAN-GTNW</v>
          </cell>
          <cell r="AH76" t="str">
            <v>05474</v>
          </cell>
          <cell r="AJ76" t="str">
            <v>STAN-GTNW</v>
          </cell>
          <cell r="AL76" t="str">
            <v>04659</v>
          </cell>
          <cell r="AN76" t="str">
            <v>JK</v>
          </cell>
          <cell r="AR76">
            <v>13307</v>
          </cell>
        </row>
        <row r="77">
          <cell r="A77">
            <v>99</v>
          </cell>
          <cell r="B77" t="str">
            <v>JK</v>
          </cell>
          <cell r="C77" t="str">
            <v>Jeannie Kimberly</v>
          </cell>
          <cell r="D77" t="str">
            <v>(509) 495-8494</v>
          </cell>
          <cell r="E77">
            <v>37169</v>
          </cell>
          <cell r="G77" t="str">
            <v>Sale</v>
          </cell>
          <cell r="H77" t="str">
            <v>Physical</v>
          </cell>
          <cell r="I77" t="str">
            <v>NECT</v>
          </cell>
          <cell r="K77" t="str">
            <v>Enserco</v>
          </cell>
          <cell r="L77" t="str">
            <v>Darrell Danyluk</v>
          </cell>
          <cell r="M77" t="str">
            <v>Trader</v>
          </cell>
          <cell r="N77" t="str">
            <v>(403) 514-6912</v>
          </cell>
          <cell r="O77" t="str">
            <v>(403) 514-6913</v>
          </cell>
          <cell r="R77">
            <v>13000</v>
          </cell>
          <cell r="S77" t="str">
            <v>CG0214N</v>
          </cell>
          <cell r="X77">
            <v>1.72</v>
          </cell>
          <cell r="Y77">
            <v>37170</v>
          </cell>
          <cell r="Z77">
            <v>37172</v>
          </cell>
          <cell r="AA77" t="str">
            <v>Interruptible</v>
          </cell>
          <cell r="AB77" t="str">
            <v>PGT</v>
          </cell>
          <cell r="AD77" t="str">
            <v>07536</v>
          </cell>
          <cell r="AE77">
            <v>13000</v>
          </cell>
          <cell r="AF77" t="str">
            <v>STAN-GTNW</v>
          </cell>
          <cell r="AH77" t="str">
            <v>05474</v>
          </cell>
          <cell r="AJ77" t="str">
            <v>STAN-GTNW</v>
          </cell>
          <cell r="AL77" t="str">
            <v>04659</v>
          </cell>
          <cell r="AN77" t="str">
            <v>JK</v>
          </cell>
          <cell r="AQ77" t="str">
            <v>EC8901</v>
          </cell>
          <cell r="AR77">
            <v>13308</v>
          </cell>
        </row>
        <row r="78">
          <cell r="A78">
            <v>100</v>
          </cell>
          <cell r="B78" t="str">
            <v>JK</v>
          </cell>
          <cell r="C78" t="str">
            <v>Jeannie Kimberly</v>
          </cell>
          <cell r="D78" t="str">
            <v>(509) 495-8494</v>
          </cell>
          <cell r="E78">
            <v>37169</v>
          </cell>
          <cell r="G78" t="str">
            <v>Sale</v>
          </cell>
          <cell r="H78" t="str">
            <v>Physical</v>
          </cell>
          <cell r="I78" t="str">
            <v>RGEN</v>
          </cell>
          <cell r="K78" t="str">
            <v>Enserco</v>
          </cell>
          <cell r="L78" t="str">
            <v>Darrell Danyluk</v>
          </cell>
          <cell r="M78" t="str">
            <v>Trader</v>
          </cell>
          <cell r="N78" t="str">
            <v>(403) 514-6912</v>
          </cell>
          <cell r="O78" t="str">
            <v>(403) 514-6913</v>
          </cell>
          <cell r="R78">
            <v>10000</v>
          </cell>
          <cell r="S78" t="str">
            <v>CG0214N</v>
          </cell>
          <cell r="X78">
            <v>1.62</v>
          </cell>
          <cell r="Y78">
            <v>37170</v>
          </cell>
          <cell r="Z78">
            <v>37172</v>
          </cell>
          <cell r="AA78" t="str">
            <v>Interruptible</v>
          </cell>
          <cell r="AB78" t="str">
            <v>PGT</v>
          </cell>
          <cell r="AD78" t="str">
            <v>07536</v>
          </cell>
          <cell r="AE78">
            <v>10000</v>
          </cell>
          <cell r="AF78" t="str">
            <v>RGEN-GTNW</v>
          </cell>
          <cell r="AH78" t="str">
            <v>05474</v>
          </cell>
          <cell r="AJ78" t="str">
            <v>RGEN-GTNW</v>
          </cell>
          <cell r="AL78" t="str">
            <v>04659</v>
          </cell>
          <cell r="AN78" t="str">
            <v>JK</v>
          </cell>
          <cell r="AR78">
            <v>13309</v>
          </cell>
        </row>
        <row r="79">
          <cell r="A79">
            <v>101</v>
          </cell>
          <cell r="B79" t="str">
            <v>JK</v>
          </cell>
          <cell r="C79" t="str">
            <v>Jeannie Kimberly</v>
          </cell>
          <cell r="D79" t="str">
            <v>(509) 495-8494</v>
          </cell>
          <cell r="E79">
            <v>37169</v>
          </cell>
          <cell r="G79" t="str">
            <v>Sale</v>
          </cell>
          <cell r="H79" t="str">
            <v>Physical</v>
          </cell>
          <cell r="I79" t="str">
            <v>RGEN</v>
          </cell>
          <cell r="K79" t="str">
            <v>Enserco</v>
          </cell>
          <cell r="L79" t="str">
            <v>Darrell Danyluk</v>
          </cell>
          <cell r="M79" t="str">
            <v>Trader</v>
          </cell>
          <cell r="N79" t="str">
            <v>(403) 514-6912</v>
          </cell>
          <cell r="O79" t="str">
            <v>(403) 514-6913</v>
          </cell>
          <cell r="R79">
            <v>5000</v>
          </cell>
          <cell r="S79" t="str">
            <v>CG0214N</v>
          </cell>
          <cell r="X79">
            <v>1.62</v>
          </cell>
          <cell r="Y79">
            <v>37173</v>
          </cell>
          <cell r="Z79">
            <v>37173</v>
          </cell>
          <cell r="AA79" t="str">
            <v>Interruptible</v>
          </cell>
          <cell r="AB79" t="str">
            <v>PGT</v>
          </cell>
          <cell r="AD79" t="str">
            <v>07536</v>
          </cell>
          <cell r="AE79">
            <v>5000</v>
          </cell>
          <cell r="AF79" t="str">
            <v>RGEN-GTNW</v>
          </cell>
          <cell r="AH79" t="str">
            <v>05474</v>
          </cell>
          <cell r="AJ79" t="str">
            <v>RGEN-GTNW</v>
          </cell>
          <cell r="AL79" t="str">
            <v>04659</v>
          </cell>
          <cell r="AN79" t="str">
            <v>JK</v>
          </cell>
          <cell r="AR79">
            <v>13310</v>
          </cell>
        </row>
        <row r="80">
          <cell r="A80">
            <v>102</v>
          </cell>
          <cell r="B80" t="str">
            <v>JK</v>
          </cell>
          <cell r="C80" t="str">
            <v>Jeannie Kimberly</v>
          </cell>
          <cell r="D80" t="str">
            <v>(509) 495-8494</v>
          </cell>
          <cell r="E80">
            <v>37169</v>
          </cell>
          <cell r="G80" t="str">
            <v>Sale</v>
          </cell>
          <cell r="H80" t="str">
            <v>Physical</v>
          </cell>
          <cell r="I80" t="str">
            <v>NECT</v>
          </cell>
          <cell r="K80" t="str">
            <v>Enserco</v>
          </cell>
          <cell r="L80" t="str">
            <v>Darrell Danyluk</v>
          </cell>
          <cell r="M80" t="str">
            <v>Trader</v>
          </cell>
          <cell r="N80" t="str">
            <v>(403) 514-6912</v>
          </cell>
          <cell r="O80" t="str">
            <v>(403) 514-6913</v>
          </cell>
          <cell r="R80">
            <v>15000</v>
          </cell>
          <cell r="S80" t="str">
            <v>CG0214N</v>
          </cell>
          <cell r="X80">
            <v>1.72</v>
          </cell>
          <cell r="Y80">
            <v>37173</v>
          </cell>
          <cell r="Z80">
            <v>37173</v>
          </cell>
          <cell r="AA80" t="str">
            <v>Interruptible</v>
          </cell>
          <cell r="AB80" t="str">
            <v>PGT</v>
          </cell>
          <cell r="AD80" t="str">
            <v>07536</v>
          </cell>
          <cell r="AE80">
            <v>15000</v>
          </cell>
          <cell r="AF80" t="str">
            <v>STAN-GTNW</v>
          </cell>
          <cell r="AH80" t="str">
            <v>05474</v>
          </cell>
          <cell r="AJ80" t="str">
            <v>STAN-GTNW</v>
          </cell>
          <cell r="AL80" t="str">
            <v>04659</v>
          </cell>
          <cell r="AN80" t="str">
            <v>JK</v>
          </cell>
          <cell r="AR80">
            <v>13311</v>
          </cell>
        </row>
        <row r="81">
          <cell r="A81">
            <v>103</v>
          </cell>
          <cell r="B81" t="str">
            <v>JK</v>
          </cell>
          <cell r="C81" t="str">
            <v>Jeannie Kimberly</v>
          </cell>
          <cell r="D81" t="str">
            <v>(509) 495-8494</v>
          </cell>
          <cell r="E81">
            <v>37172</v>
          </cell>
          <cell r="G81" t="str">
            <v>Purchase</v>
          </cell>
          <cell r="H81" t="str">
            <v>Physical</v>
          </cell>
          <cell r="I81" t="str">
            <v>CA - SLTAHOE</v>
          </cell>
          <cell r="K81" t="str">
            <v>Enserco</v>
          </cell>
          <cell r="L81" t="str">
            <v>Matt Reed</v>
          </cell>
          <cell r="M81" t="str">
            <v>Trader</v>
          </cell>
          <cell r="N81" t="str">
            <v>(303) 468-1244</v>
          </cell>
          <cell r="O81" t="str">
            <v>(403) 514-6913</v>
          </cell>
          <cell r="R81">
            <v>1000</v>
          </cell>
          <cell r="S81" t="str">
            <v>CG0214N</v>
          </cell>
          <cell r="X81">
            <v>1.59</v>
          </cell>
          <cell r="Y81">
            <v>37173</v>
          </cell>
          <cell r="Z81">
            <v>37173</v>
          </cell>
          <cell r="AA81" t="str">
            <v>Interruptible</v>
          </cell>
          <cell r="AB81" t="str">
            <v>NWP</v>
          </cell>
          <cell r="AC81" t="str">
            <v>Paiute</v>
          </cell>
          <cell r="AD81">
            <v>100047</v>
          </cell>
          <cell r="AE81">
            <v>1000</v>
          </cell>
          <cell r="AF81" t="str">
            <v>WYOMING POOL</v>
          </cell>
          <cell r="AG81">
            <v>89</v>
          </cell>
          <cell r="AH81" t="str">
            <v>WYOMING POOL</v>
          </cell>
          <cell r="AI81">
            <v>399</v>
          </cell>
          <cell r="AJ81" t="str">
            <v>RENO</v>
          </cell>
          <cell r="AK81">
            <v>459</v>
          </cell>
          <cell r="AL81" t="str">
            <v>AVAC03SYS2</v>
          </cell>
          <cell r="AM81">
            <v>304</v>
          </cell>
          <cell r="AN81" t="str">
            <v>JK</v>
          </cell>
          <cell r="AR81">
            <v>13312</v>
          </cell>
        </row>
        <row r="82">
          <cell r="A82">
            <v>104</v>
          </cell>
          <cell r="B82" t="str">
            <v>DA</v>
          </cell>
          <cell r="C82" t="str">
            <v>Diane Albers</v>
          </cell>
          <cell r="D82" t="str">
            <v>(509) 495-4705</v>
          </cell>
          <cell r="E82">
            <v>37173</v>
          </cell>
          <cell r="G82" t="str">
            <v>Sale</v>
          </cell>
          <cell r="H82" t="str">
            <v>Physical</v>
          </cell>
          <cell r="I82" t="str">
            <v>NECT</v>
          </cell>
          <cell r="K82" t="str">
            <v>Enserco</v>
          </cell>
          <cell r="L82" t="str">
            <v>Darrell Danyluk</v>
          </cell>
          <cell r="M82" t="str">
            <v>Trader</v>
          </cell>
          <cell r="N82" t="str">
            <v>(403) 514-6912</v>
          </cell>
          <cell r="O82" t="str">
            <v>(403) 514-6913</v>
          </cell>
          <cell r="R82">
            <v>15000</v>
          </cell>
          <cell r="S82" t="str">
            <v>CG0214N</v>
          </cell>
          <cell r="X82">
            <v>1.55</v>
          </cell>
          <cell r="Y82">
            <v>37174</v>
          </cell>
          <cell r="Z82">
            <v>37174</v>
          </cell>
          <cell r="AA82" t="str">
            <v>Interruptible</v>
          </cell>
          <cell r="AB82" t="str">
            <v>PGT</v>
          </cell>
          <cell r="AD82" t="str">
            <v>07536</v>
          </cell>
          <cell r="AE82">
            <v>15000</v>
          </cell>
          <cell r="AF82" t="str">
            <v>STAN-GTNW</v>
          </cell>
          <cell r="AH82" t="str">
            <v>05474</v>
          </cell>
          <cell r="AJ82" t="str">
            <v>STAN-GTNW</v>
          </cell>
          <cell r="AL82" t="str">
            <v>04659</v>
          </cell>
          <cell r="AN82" t="str">
            <v>DA</v>
          </cell>
          <cell r="AR82">
            <v>13313</v>
          </cell>
        </row>
        <row r="83">
          <cell r="A83">
            <v>105</v>
          </cell>
          <cell r="B83" t="str">
            <v>DA</v>
          </cell>
          <cell r="C83" t="str">
            <v>Diane Albers</v>
          </cell>
          <cell r="D83" t="str">
            <v>(509) 495-4705</v>
          </cell>
          <cell r="E83">
            <v>37173</v>
          </cell>
          <cell r="G83" t="str">
            <v>Purchase</v>
          </cell>
          <cell r="H83" t="str">
            <v>Physical</v>
          </cell>
          <cell r="I83" t="str">
            <v>CA - SLTAHOE</v>
          </cell>
          <cell r="K83" t="str">
            <v>Enserco</v>
          </cell>
          <cell r="L83" t="str">
            <v>Matt Reed</v>
          </cell>
          <cell r="M83" t="str">
            <v>Trader</v>
          </cell>
          <cell r="N83" t="str">
            <v>(303) 468-1244</v>
          </cell>
          <cell r="O83" t="str">
            <v>(403) 514-6913</v>
          </cell>
          <cell r="R83">
            <v>3500</v>
          </cell>
          <cell r="S83" t="str">
            <v>CG0214N</v>
          </cell>
          <cell r="X83">
            <v>1.5</v>
          </cell>
          <cell r="Y83">
            <v>37174</v>
          </cell>
          <cell r="Z83">
            <v>37174</v>
          </cell>
          <cell r="AA83" t="str">
            <v>Interruptible</v>
          </cell>
          <cell r="AB83" t="str">
            <v>NWP</v>
          </cell>
          <cell r="AC83" t="str">
            <v>Paiute</v>
          </cell>
          <cell r="AD83">
            <v>100047</v>
          </cell>
          <cell r="AE83">
            <v>3500</v>
          </cell>
          <cell r="AF83" t="str">
            <v>SAN JUAN POOL</v>
          </cell>
          <cell r="AG83">
            <v>7</v>
          </cell>
          <cell r="AH83" t="str">
            <v>SAN JUAN POOL</v>
          </cell>
          <cell r="AI83">
            <v>399</v>
          </cell>
          <cell r="AJ83" t="str">
            <v>RENO</v>
          </cell>
          <cell r="AK83">
            <v>459</v>
          </cell>
          <cell r="AL83" t="str">
            <v>AVAC03SYS2</v>
          </cell>
          <cell r="AM83">
            <v>304</v>
          </cell>
          <cell r="AN83" t="str">
            <v>DA</v>
          </cell>
          <cell r="AR83">
            <v>13314</v>
          </cell>
        </row>
        <row r="84">
          <cell r="A84">
            <v>106</v>
          </cell>
          <cell r="B84" t="str">
            <v>DA</v>
          </cell>
          <cell r="C84" t="str">
            <v>Diane Albers</v>
          </cell>
          <cell r="D84" t="str">
            <v>(509) 495-4705</v>
          </cell>
          <cell r="E84">
            <v>37173</v>
          </cell>
          <cell r="G84" t="str">
            <v>Sale</v>
          </cell>
          <cell r="H84" t="str">
            <v>Physical</v>
          </cell>
          <cell r="I84" t="str">
            <v>RGEN</v>
          </cell>
          <cell r="K84" t="str">
            <v>Enserco</v>
          </cell>
          <cell r="L84" t="str">
            <v>Darrell Danyluk</v>
          </cell>
          <cell r="M84" t="str">
            <v>Trader</v>
          </cell>
          <cell r="N84" t="str">
            <v>(403) 514-6912</v>
          </cell>
          <cell r="O84" t="str">
            <v>(403) 514-6913</v>
          </cell>
          <cell r="R84">
            <v>5000</v>
          </cell>
          <cell r="S84" t="str">
            <v>CG0214N</v>
          </cell>
          <cell r="X84">
            <v>1.45</v>
          </cell>
          <cell r="Y84">
            <v>37174</v>
          </cell>
          <cell r="Z84">
            <v>37174</v>
          </cell>
          <cell r="AA84" t="str">
            <v>Interruptible</v>
          </cell>
          <cell r="AB84" t="str">
            <v>PGT</v>
          </cell>
          <cell r="AD84" t="str">
            <v>07536</v>
          </cell>
          <cell r="AE84">
            <v>5000</v>
          </cell>
          <cell r="AF84" t="str">
            <v>RGEN-GTNW</v>
          </cell>
          <cell r="AH84" t="str">
            <v>05474</v>
          </cell>
          <cell r="AJ84" t="str">
            <v>RGEN-GTNW</v>
          </cell>
          <cell r="AL84" t="str">
            <v>04659</v>
          </cell>
          <cell r="AN84" t="str">
            <v>DA</v>
          </cell>
          <cell r="AR84">
            <v>13315</v>
          </cell>
        </row>
        <row r="85">
          <cell r="A85">
            <v>107</v>
          </cell>
          <cell r="B85" t="str">
            <v>DA</v>
          </cell>
          <cell r="C85" t="str">
            <v>Diane Albers</v>
          </cell>
          <cell r="D85" t="str">
            <v>(509) 495-4705</v>
          </cell>
          <cell r="E85">
            <v>37174</v>
          </cell>
          <cell r="G85" t="str">
            <v>Sale</v>
          </cell>
          <cell r="H85" t="str">
            <v>Physical</v>
          </cell>
          <cell r="I85" t="str">
            <v>RGEN</v>
          </cell>
          <cell r="K85" t="str">
            <v>Enserco</v>
          </cell>
          <cell r="L85" t="str">
            <v>Darrell Danyluk</v>
          </cell>
          <cell r="M85" t="str">
            <v>Trader</v>
          </cell>
          <cell r="N85" t="str">
            <v>(403) 514-6912</v>
          </cell>
          <cell r="O85" t="str">
            <v>(403) 514-6913</v>
          </cell>
          <cell r="R85">
            <v>5000</v>
          </cell>
          <cell r="S85" t="str">
            <v>CG0214N</v>
          </cell>
          <cell r="X85">
            <v>1.65</v>
          </cell>
          <cell r="Y85">
            <v>37175</v>
          </cell>
          <cell r="Z85">
            <v>37175</v>
          </cell>
          <cell r="AA85" t="str">
            <v>Interruptible</v>
          </cell>
          <cell r="AB85" t="str">
            <v>PGT</v>
          </cell>
          <cell r="AD85" t="str">
            <v>07536</v>
          </cell>
          <cell r="AE85">
            <v>5000</v>
          </cell>
          <cell r="AF85" t="str">
            <v>RGEN-GTNW</v>
          </cell>
          <cell r="AH85" t="str">
            <v>05474</v>
          </cell>
          <cell r="AJ85" t="str">
            <v>RGEN-GTNW</v>
          </cell>
          <cell r="AL85" t="str">
            <v>04659</v>
          </cell>
          <cell r="AN85" t="str">
            <v>DA</v>
          </cell>
          <cell r="AR85">
            <v>13325</v>
          </cell>
        </row>
        <row r="86">
          <cell r="A86">
            <v>108</v>
          </cell>
          <cell r="B86" t="str">
            <v>DA</v>
          </cell>
          <cell r="C86" t="str">
            <v>Diane Albers</v>
          </cell>
          <cell r="D86" t="str">
            <v>(509) 495-4705</v>
          </cell>
          <cell r="E86">
            <v>37174</v>
          </cell>
          <cell r="G86" t="str">
            <v>Sale</v>
          </cell>
          <cell r="H86" t="str">
            <v>Physical</v>
          </cell>
          <cell r="I86" t="str">
            <v>NECT</v>
          </cell>
          <cell r="K86" t="str">
            <v>Enserco</v>
          </cell>
          <cell r="L86" t="str">
            <v>Darrell Danyluk</v>
          </cell>
          <cell r="M86" t="str">
            <v>Trader</v>
          </cell>
          <cell r="N86" t="str">
            <v>(403) 514-6912</v>
          </cell>
          <cell r="O86" t="str">
            <v>(403) 514-6913</v>
          </cell>
          <cell r="R86">
            <v>15000</v>
          </cell>
          <cell r="S86" t="str">
            <v>CG0214N</v>
          </cell>
          <cell r="X86">
            <v>1.74</v>
          </cell>
          <cell r="Y86">
            <v>37175</v>
          </cell>
          <cell r="Z86">
            <v>37175</v>
          </cell>
          <cell r="AA86" t="str">
            <v>Interruptible</v>
          </cell>
          <cell r="AB86" t="str">
            <v>PGT</v>
          </cell>
          <cell r="AD86" t="str">
            <v>07536</v>
          </cell>
          <cell r="AE86">
            <v>15000</v>
          </cell>
          <cell r="AF86" t="str">
            <v>STAN-GTNW</v>
          </cell>
          <cell r="AH86" t="str">
            <v>05474</v>
          </cell>
          <cell r="AJ86" t="str">
            <v>STAN-GTNW</v>
          </cell>
          <cell r="AL86" t="str">
            <v>04659</v>
          </cell>
          <cell r="AN86" t="str">
            <v>DA</v>
          </cell>
          <cell r="AR86">
            <v>13326</v>
          </cell>
        </row>
        <row r="87">
          <cell r="A87">
            <v>109</v>
          </cell>
          <cell r="B87" t="str">
            <v>DA</v>
          </cell>
          <cell r="C87" t="str">
            <v>Diane Albers</v>
          </cell>
          <cell r="D87" t="str">
            <v>(509) 495-4705</v>
          </cell>
          <cell r="E87">
            <v>37174</v>
          </cell>
          <cell r="G87" t="str">
            <v>Purchase</v>
          </cell>
          <cell r="H87" t="str">
            <v>Physical</v>
          </cell>
          <cell r="I87" t="str">
            <v>CA - SLTAHOE</v>
          </cell>
          <cell r="K87" t="str">
            <v>Enserco</v>
          </cell>
          <cell r="L87" t="str">
            <v>Matt Reed</v>
          </cell>
          <cell r="M87" t="str">
            <v>Trader</v>
          </cell>
          <cell r="N87" t="str">
            <v>(303) 468-1244</v>
          </cell>
          <cell r="O87" t="str">
            <v>(403) 514-6913</v>
          </cell>
          <cell r="R87">
            <v>3500</v>
          </cell>
          <cell r="S87" t="str">
            <v>CG0214N</v>
          </cell>
          <cell r="X87">
            <v>1.75</v>
          </cell>
          <cell r="Y87">
            <v>37175</v>
          </cell>
          <cell r="Z87">
            <v>37175</v>
          </cell>
          <cell r="AA87" t="str">
            <v>Interruptible</v>
          </cell>
          <cell r="AB87" t="str">
            <v>NWP</v>
          </cell>
          <cell r="AC87" t="str">
            <v>Paiute</v>
          </cell>
          <cell r="AD87">
            <v>100047</v>
          </cell>
          <cell r="AE87">
            <v>3500</v>
          </cell>
          <cell r="AF87" t="str">
            <v>ROCKY MTN POOL, SAN JUAN POOL, WYOMING POOL</v>
          </cell>
          <cell r="AI87">
            <v>399</v>
          </cell>
          <cell r="AJ87" t="str">
            <v>RENO</v>
          </cell>
          <cell r="AK87">
            <v>459</v>
          </cell>
          <cell r="AL87" t="str">
            <v>AVAC03SYS2</v>
          </cell>
          <cell r="AM87">
            <v>304</v>
          </cell>
          <cell r="AN87" t="str">
            <v>DA</v>
          </cell>
          <cell r="AR87">
            <v>13327</v>
          </cell>
        </row>
        <row r="88">
          <cell r="A88">
            <v>110</v>
          </cell>
          <cell r="B88" t="str">
            <v>DA</v>
          </cell>
          <cell r="C88" t="str">
            <v>Diane Albers</v>
          </cell>
          <cell r="D88" t="str">
            <v>(509) 495-4705</v>
          </cell>
          <cell r="E88">
            <v>37175</v>
          </cell>
          <cell r="G88" t="str">
            <v>Sale</v>
          </cell>
          <cell r="H88" t="str">
            <v>Physical</v>
          </cell>
          <cell r="I88" t="str">
            <v>NECT</v>
          </cell>
          <cell r="K88" t="str">
            <v>Puget Sound Energy</v>
          </cell>
          <cell r="L88" t="str">
            <v>Cheryl McGrath</v>
          </cell>
          <cell r="M88" t="str">
            <v>Trader</v>
          </cell>
          <cell r="N88" t="str">
            <v>(425) 462-3103</v>
          </cell>
          <cell r="O88" t="str">
            <v>(425) 462-3836</v>
          </cell>
          <cell r="R88">
            <v>15000</v>
          </cell>
          <cell r="X88">
            <v>2.12</v>
          </cell>
          <cell r="Y88">
            <v>37176</v>
          </cell>
          <cell r="Z88">
            <v>37176</v>
          </cell>
          <cell r="AA88" t="str">
            <v>Interruptible</v>
          </cell>
          <cell r="AB88" t="str">
            <v>NWP</v>
          </cell>
          <cell r="AE88">
            <v>15000</v>
          </cell>
          <cell r="AH88" t="str">
            <v>100010-1300 Dth, 124506-3700 Dth, 124509-10000 Dth</v>
          </cell>
          <cell r="AI88" t="str">
            <v>6 / 543 / 543</v>
          </cell>
          <cell r="AJ88" t="str">
            <v>South Seattle</v>
          </cell>
          <cell r="AK88">
            <v>451</v>
          </cell>
          <cell r="AL88" t="str">
            <v>SYSSUP</v>
          </cell>
          <cell r="AM88">
            <v>5</v>
          </cell>
          <cell r="AN88" t="str">
            <v>DA</v>
          </cell>
          <cell r="AR88">
            <v>13328</v>
          </cell>
        </row>
        <row r="89">
          <cell r="A89">
            <v>111</v>
          </cell>
          <cell r="B89" t="str">
            <v>DA</v>
          </cell>
          <cell r="C89" t="str">
            <v>Diane Albers</v>
          </cell>
          <cell r="D89" t="str">
            <v>(509) 495-4705</v>
          </cell>
          <cell r="E89">
            <v>37175</v>
          </cell>
          <cell r="G89" t="str">
            <v>Sale</v>
          </cell>
          <cell r="H89" t="str">
            <v>Physical</v>
          </cell>
          <cell r="I89" t="str">
            <v>RGEN</v>
          </cell>
          <cell r="K89" t="str">
            <v>Enserco</v>
          </cell>
          <cell r="L89" t="str">
            <v>Darrell Danyluk</v>
          </cell>
          <cell r="M89" t="str">
            <v>Trader</v>
          </cell>
          <cell r="N89" t="str">
            <v>(403) 514-6912</v>
          </cell>
          <cell r="O89" t="str">
            <v>(403) 514-6913</v>
          </cell>
          <cell r="R89">
            <v>15000</v>
          </cell>
          <cell r="S89" t="str">
            <v>CG0214N</v>
          </cell>
          <cell r="X89">
            <v>1.95</v>
          </cell>
          <cell r="Y89">
            <v>37176</v>
          </cell>
          <cell r="Z89">
            <v>37176</v>
          </cell>
          <cell r="AA89" t="str">
            <v>Interruptible</v>
          </cell>
          <cell r="AB89" t="str">
            <v>PGT</v>
          </cell>
          <cell r="AD89" t="str">
            <v>07536</v>
          </cell>
          <cell r="AE89">
            <v>5000</v>
          </cell>
          <cell r="AF89" t="str">
            <v>RGEN-GTNW</v>
          </cell>
          <cell r="AH89" t="str">
            <v>05474</v>
          </cell>
          <cell r="AJ89" t="str">
            <v>RGEN-GTNW</v>
          </cell>
          <cell r="AL89" t="str">
            <v>04659</v>
          </cell>
          <cell r="AN89" t="str">
            <v>DA</v>
          </cell>
          <cell r="AR89">
            <v>13329</v>
          </cell>
        </row>
        <row r="90">
          <cell r="A90">
            <v>112</v>
          </cell>
          <cell r="B90" t="str">
            <v>DA</v>
          </cell>
          <cell r="C90" t="str">
            <v>Diane Albers</v>
          </cell>
          <cell r="D90" t="str">
            <v>(509) 495-4705</v>
          </cell>
          <cell r="E90">
            <v>37175</v>
          </cell>
          <cell r="G90" t="str">
            <v>Purchase</v>
          </cell>
          <cell r="H90" t="str">
            <v>Physical</v>
          </cell>
          <cell r="I90" t="str">
            <v>CA - SLTAHOE</v>
          </cell>
          <cell r="K90" t="str">
            <v>Aquila</v>
          </cell>
          <cell r="L90" t="str">
            <v>Jerry Rodriguez</v>
          </cell>
          <cell r="M90" t="str">
            <v>Trader</v>
          </cell>
          <cell r="N90" t="str">
            <v>(816) 527-1266</v>
          </cell>
          <cell r="O90" t="str">
            <v>(816) 527-1075</v>
          </cell>
          <cell r="R90">
            <v>3500</v>
          </cell>
          <cell r="X90">
            <v>2.0449999999999999</v>
          </cell>
          <cell r="Y90">
            <v>37176</v>
          </cell>
          <cell r="Z90">
            <v>37176</v>
          </cell>
          <cell r="AA90" t="str">
            <v>Interruptible</v>
          </cell>
          <cell r="AB90" t="str">
            <v>NWP</v>
          </cell>
          <cell r="AC90" t="str">
            <v>Paiute</v>
          </cell>
          <cell r="AD90">
            <v>100047</v>
          </cell>
          <cell r="AE90">
            <v>3500</v>
          </cell>
          <cell r="AF90" t="str">
            <v>OPAL</v>
          </cell>
          <cell r="AG90">
            <v>543</v>
          </cell>
          <cell r="AH90" t="str">
            <v>L57</v>
          </cell>
          <cell r="AI90">
            <v>40</v>
          </cell>
          <cell r="AJ90" t="str">
            <v>RENO</v>
          </cell>
          <cell r="AK90">
            <v>459</v>
          </cell>
          <cell r="AL90" t="str">
            <v>AVAC03SYS2</v>
          </cell>
          <cell r="AM90">
            <v>304</v>
          </cell>
          <cell r="AN90" t="str">
            <v>DA</v>
          </cell>
          <cell r="AR90">
            <v>13331</v>
          </cell>
        </row>
        <row r="91">
          <cell r="A91">
            <v>113</v>
          </cell>
          <cell r="B91" t="str">
            <v>DA</v>
          </cell>
          <cell r="C91" t="str">
            <v>Diane Albers</v>
          </cell>
          <cell r="D91" t="str">
            <v>(509) 495-4705</v>
          </cell>
          <cell r="E91">
            <v>37176</v>
          </cell>
          <cell r="G91" t="str">
            <v>Purchase</v>
          </cell>
          <cell r="H91" t="str">
            <v>Physical</v>
          </cell>
          <cell r="I91" t="str">
            <v>CA - SLTAHOE</v>
          </cell>
          <cell r="K91" t="str">
            <v>Enron North America Corp.</v>
          </cell>
          <cell r="L91" t="str">
            <v>Steve South</v>
          </cell>
          <cell r="M91" t="str">
            <v>Trader</v>
          </cell>
          <cell r="N91" t="str">
            <v>(713) 853-6798</v>
          </cell>
          <cell r="O91" t="str">
            <v>(713) 646-2626</v>
          </cell>
          <cell r="R91">
            <v>3500</v>
          </cell>
          <cell r="S91">
            <v>0</v>
          </cell>
          <cell r="X91">
            <v>2.0099999999999998</v>
          </cell>
          <cell r="Y91">
            <v>37177</v>
          </cell>
          <cell r="Z91">
            <v>37179</v>
          </cell>
          <cell r="AA91" t="str">
            <v>Interruptible</v>
          </cell>
          <cell r="AB91" t="str">
            <v>NWP</v>
          </cell>
          <cell r="AC91" t="str">
            <v>Paiute</v>
          </cell>
          <cell r="AD91">
            <v>100047</v>
          </cell>
          <cell r="AE91">
            <v>3500</v>
          </cell>
          <cell r="AF91" t="str">
            <v>OPAL</v>
          </cell>
          <cell r="AG91">
            <v>543</v>
          </cell>
          <cell r="AH91" t="str">
            <v>L57</v>
          </cell>
          <cell r="AI91">
            <v>40</v>
          </cell>
          <cell r="AJ91" t="str">
            <v>RENO</v>
          </cell>
          <cell r="AK91">
            <v>459</v>
          </cell>
          <cell r="AL91" t="str">
            <v>AVAC03SYS2</v>
          </cell>
          <cell r="AM91">
            <v>304</v>
          </cell>
          <cell r="AN91" t="str">
            <v>DA</v>
          </cell>
          <cell r="AO91">
            <v>37209</v>
          </cell>
          <cell r="AP91" t="str">
            <v>DA</v>
          </cell>
          <cell r="AQ91">
            <v>1103009</v>
          </cell>
          <cell r="AR91">
            <v>13332</v>
          </cell>
          <cell r="AS91" t="str">
            <v>Enron Confirm: Change Avista Energy to Avista Corp.  Faxed 5:55am 11/8/01  OK</v>
          </cell>
        </row>
        <row r="92">
          <cell r="A92">
            <v>114</v>
          </cell>
          <cell r="B92" t="str">
            <v>DA</v>
          </cell>
          <cell r="C92" t="str">
            <v>Diane Albers</v>
          </cell>
          <cell r="D92" t="str">
            <v>(509) 495-4705</v>
          </cell>
          <cell r="E92">
            <v>37176</v>
          </cell>
          <cell r="G92" t="str">
            <v>Sale</v>
          </cell>
          <cell r="H92" t="str">
            <v>Physical</v>
          </cell>
          <cell r="I92" t="str">
            <v>RGEN</v>
          </cell>
          <cell r="K92" t="str">
            <v>Enserco</v>
          </cell>
          <cell r="L92" t="str">
            <v>Darrell Danyluk</v>
          </cell>
          <cell r="M92" t="str">
            <v>Trader</v>
          </cell>
          <cell r="N92" t="str">
            <v>(403) 514-6912</v>
          </cell>
          <cell r="O92" t="str">
            <v>(403) 514-6913</v>
          </cell>
          <cell r="R92">
            <v>20000</v>
          </cell>
          <cell r="S92" t="str">
            <v>CG0214N</v>
          </cell>
          <cell r="X92">
            <v>1.94</v>
          </cell>
          <cell r="Y92">
            <v>37177</v>
          </cell>
          <cell r="Z92">
            <v>37179</v>
          </cell>
          <cell r="AA92" t="str">
            <v>Interruptible</v>
          </cell>
          <cell r="AB92" t="str">
            <v>PGT</v>
          </cell>
          <cell r="AD92" t="str">
            <v>07536</v>
          </cell>
          <cell r="AE92">
            <v>5000</v>
          </cell>
          <cell r="AF92" t="str">
            <v>RGEN-GTNW</v>
          </cell>
          <cell r="AH92" t="str">
            <v>05474</v>
          </cell>
          <cell r="AJ92" t="str">
            <v>RGEN-GTNW</v>
          </cell>
          <cell r="AL92" t="str">
            <v>04659</v>
          </cell>
          <cell r="AN92" t="str">
            <v>DA</v>
          </cell>
          <cell r="AO92">
            <v>37229</v>
          </cell>
          <cell r="AP92" t="str">
            <v>da</v>
          </cell>
          <cell r="AQ92" t="str">
            <v>EC8952</v>
          </cell>
          <cell r="AR92">
            <v>13334</v>
          </cell>
        </row>
        <row r="93">
          <cell r="A93">
            <v>115</v>
          </cell>
          <cell r="B93" t="str">
            <v>DA</v>
          </cell>
          <cell r="C93" t="str">
            <v>Diane Albers</v>
          </cell>
          <cell r="D93" t="str">
            <v>(509) 495-4705</v>
          </cell>
          <cell r="E93">
            <v>37176</v>
          </cell>
          <cell r="G93" t="str">
            <v>Sale</v>
          </cell>
          <cell r="H93" t="str">
            <v>Physical</v>
          </cell>
          <cell r="I93" t="str">
            <v>NECT</v>
          </cell>
          <cell r="K93" t="str">
            <v>Puget Sound Energy</v>
          </cell>
          <cell r="L93" t="str">
            <v>Cheryl McGrath</v>
          </cell>
          <cell r="M93" t="str">
            <v>Trader</v>
          </cell>
          <cell r="N93" t="str">
            <v>(425) 462-3103</v>
          </cell>
          <cell r="O93" t="str">
            <v>(425) 462-3836</v>
          </cell>
          <cell r="R93">
            <v>15000</v>
          </cell>
          <cell r="X93">
            <v>2.08</v>
          </cell>
          <cell r="Y93">
            <v>37177</v>
          </cell>
          <cell r="Z93">
            <v>37179</v>
          </cell>
          <cell r="AA93" t="str">
            <v>Interruptible</v>
          </cell>
          <cell r="AB93" t="str">
            <v>NWP</v>
          </cell>
          <cell r="AE93">
            <v>15000</v>
          </cell>
          <cell r="AH93" t="str">
            <v>100010-7093 Dth, 124508-907 Dth, 124509-7000 Dth</v>
          </cell>
          <cell r="AI93" t="str">
            <v>6 / 543 / 543</v>
          </cell>
          <cell r="AJ93" t="str">
            <v>South Seattle</v>
          </cell>
          <cell r="AK93">
            <v>451</v>
          </cell>
          <cell r="AL93" t="str">
            <v>SYSSUP</v>
          </cell>
          <cell r="AM93">
            <v>5</v>
          </cell>
          <cell r="AN93" t="str">
            <v>DA</v>
          </cell>
          <cell r="AR93">
            <v>13335</v>
          </cell>
        </row>
        <row r="94">
          <cell r="A94">
            <v>116</v>
          </cell>
          <cell r="B94" t="str">
            <v>JK</v>
          </cell>
          <cell r="C94" t="str">
            <v>Jeannie Kimberly</v>
          </cell>
          <cell r="D94" t="str">
            <v>(509) 495-8494</v>
          </cell>
          <cell r="E94">
            <v>37179</v>
          </cell>
          <cell r="G94" t="str">
            <v>Purchase</v>
          </cell>
          <cell r="H94" t="str">
            <v>Physical</v>
          </cell>
          <cell r="I94" t="str">
            <v>CA - SLTAHOE</v>
          </cell>
          <cell r="K94" t="str">
            <v>Enron North America Corp.</v>
          </cell>
          <cell r="L94" t="str">
            <v>Steve South</v>
          </cell>
          <cell r="M94" t="str">
            <v>Trader</v>
          </cell>
          <cell r="N94" t="str">
            <v>(713) 853-6798</v>
          </cell>
          <cell r="O94" t="str">
            <v>(713) 646-2626</v>
          </cell>
          <cell r="R94">
            <v>3300</v>
          </cell>
          <cell r="S94">
            <v>0</v>
          </cell>
          <cell r="X94">
            <v>1.84</v>
          </cell>
          <cell r="Y94">
            <v>37180</v>
          </cell>
          <cell r="Z94">
            <v>37180</v>
          </cell>
          <cell r="AA94" t="str">
            <v>Interruptible</v>
          </cell>
          <cell r="AB94" t="str">
            <v>NWP</v>
          </cell>
          <cell r="AC94" t="str">
            <v>Paiute</v>
          </cell>
          <cell r="AD94">
            <v>100047</v>
          </cell>
          <cell r="AE94">
            <v>3300</v>
          </cell>
          <cell r="AF94" t="str">
            <v>OPAL</v>
          </cell>
          <cell r="AG94">
            <v>543</v>
          </cell>
          <cell r="AH94" t="str">
            <v>L57</v>
          </cell>
          <cell r="AI94">
            <v>40</v>
          </cell>
          <cell r="AJ94" t="str">
            <v>RENO</v>
          </cell>
          <cell r="AK94">
            <v>459</v>
          </cell>
          <cell r="AL94" t="str">
            <v>AVAC03SYS2</v>
          </cell>
          <cell r="AM94">
            <v>304</v>
          </cell>
          <cell r="AN94" t="str">
            <v>JK</v>
          </cell>
          <cell r="AQ94">
            <v>1105906</v>
          </cell>
          <cell r="AR94">
            <v>13336</v>
          </cell>
          <cell r="AS94" t="str">
            <v>Enron Confirm: Change Avista Energy to Avista Corp.;  OK         Change price from $1.845 to $1.84  Faxed 3:01pm 11/6/01; Faxed 3:48pm 11/14/01</v>
          </cell>
        </row>
        <row r="95">
          <cell r="A95">
            <v>117</v>
          </cell>
          <cell r="B95" t="str">
            <v>JK</v>
          </cell>
          <cell r="C95" t="str">
            <v>Jeannie Kimberly</v>
          </cell>
          <cell r="D95" t="str">
            <v>(509) 495-8494</v>
          </cell>
          <cell r="E95">
            <v>37179</v>
          </cell>
          <cell r="G95" t="str">
            <v>Sale</v>
          </cell>
          <cell r="H95" t="str">
            <v>Physical</v>
          </cell>
          <cell r="I95" t="str">
            <v>NECT</v>
          </cell>
          <cell r="K95" t="str">
            <v>Puget Sound Energy</v>
          </cell>
          <cell r="L95" t="str">
            <v>Cheryl McGrath</v>
          </cell>
          <cell r="M95" t="str">
            <v>Trader</v>
          </cell>
          <cell r="N95" t="str">
            <v>(425) 462-3103</v>
          </cell>
          <cell r="O95" t="str">
            <v>(425) 462-3836</v>
          </cell>
          <cell r="R95">
            <v>15000</v>
          </cell>
          <cell r="X95">
            <v>1.9</v>
          </cell>
          <cell r="Y95">
            <v>37180</v>
          </cell>
          <cell r="Z95">
            <v>37180</v>
          </cell>
          <cell r="AA95" t="str">
            <v>Interruptible</v>
          </cell>
          <cell r="AB95" t="str">
            <v>NWP</v>
          </cell>
          <cell r="AE95">
            <v>15000</v>
          </cell>
          <cell r="AH95" t="str">
            <v>100010-95 Dth, 127076-2538 Dth, 124509-10151 Dth,124508-2448 Dth</v>
          </cell>
          <cell r="AI95" t="str">
            <v>6 / 543 / 543</v>
          </cell>
          <cell r="AJ95" t="str">
            <v>South Seattle</v>
          </cell>
          <cell r="AK95">
            <v>451</v>
          </cell>
          <cell r="AL95" t="str">
            <v>SYSSUP</v>
          </cell>
          <cell r="AM95">
            <v>5</v>
          </cell>
          <cell r="AN95" t="str">
            <v>JK</v>
          </cell>
          <cell r="AO95">
            <v>37182</v>
          </cell>
          <cell r="AP95" t="str">
            <v>DA</v>
          </cell>
          <cell r="AQ95" t="str">
            <v>fax sent, no reply</v>
          </cell>
          <cell r="AR95">
            <v>13337</v>
          </cell>
        </row>
        <row r="96">
          <cell r="A96">
            <v>118</v>
          </cell>
          <cell r="B96" t="str">
            <v>JK</v>
          </cell>
          <cell r="C96" t="str">
            <v>Jeannie Kimberly</v>
          </cell>
          <cell r="D96" t="str">
            <v>(509) 495-8494</v>
          </cell>
          <cell r="E96">
            <v>37180</v>
          </cell>
          <cell r="G96" t="str">
            <v>Sale</v>
          </cell>
          <cell r="H96" t="str">
            <v>Physical</v>
          </cell>
          <cell r="I96" t="str">
            <v>NECT</v>
          </cell>
          <cell r="K96" t="str">
            <v>Puget Sound Energy</v>
          </cell>
          <cell r="L96" t="str">
            <v>Cheryl McGrath</v>
          </cell>
          <cell r="M96" t="str">
            <v>Trader</v>
          </cell>
          <cell r="N96" t="str">
            <v>(425) 462-3103</v>
          </cell>
          <cell r="O96" t="str">
            <v>(425) 462-3836</v>
          </cell>
          <cell r="R96">
            <v>15000</v>
          </cell>
          <cell r="X96">
            <v>2.0099999999999998</v>
          </cell>
          <cell r="Y96">
            <v>37181</v>
          </cell>
          <cell r="Z96">
            <v>37181</v>
          </cell>
          <cell r="AA96" t="str">
            <v>Interruptible</v>
          </cell>
          <cell r="AB96" t="str">
            <v>NWP</v>
          </cell>
          <cell r="AE96">
            <v>15000</v>
          </cell>
          <cell r="AH96" t="str">
            <v>100010-399 Dth, 127076-2538 Dth, 124509-6294 Dth,124508-5996 Dth</v>
          </cell>
          <cell r="AI96" t="str">
            <v>6 / 543 / 543</v>
          </cell>
          <cell r="AJ96" t="str">
            <v>South Seattle</v>
          </cell>
          <cell r="AK96">
            <v>451</v>
          </cell>
          <cell r="AL96" t="str">
            <v>SYSSUP</v>
          </cell>
          <cell r="AM96">
            <v>5</v>
          </cell>
          <cell r="AN96" t="str">
            <v>JK</v>
          </cell>
          <cell r="AO96">
            <v>37183</v>
          </cell>
          <cell r="AP96" t="str">
            <v>DA</v>
          </cell>
          <cell r="AQ96" t="str">
            <v>fax sent, no reply</v>
          </cell>
          <cell r="AR96">
            <v>13338</v>
          </cell>
        </row>
        <row r="97">
          <cell r="A97">
            <v>119</v>
          </cell>
          <cell r="B97" t="str">
            <v>JK</v>
          </cell>
          <cell r="C97" t="str">
            <v>Jeannie Kimberly</v>
          </cell>
          <cell r="D97" t="str">
            <v>(509) 495-8494</v>
          </cell>
          <cell r="E97">
            <v>37180</v>
          </cell>
          <cell r="G97" t="str">
            <v>Purchase</v>
          </cell>
          <cell r="H97" t="str">
            <v>Physical</v>
          </cell>
          <cell r="I97" t="str">
            <v>CA - SLTAHOE</v>
          </cell>
          <cell r="K97" t="str">
            <v>Enron North America Corp.</v>
          </cell>
          <cell r="L97" t="str">
            <v>Frank Ermis</v>
          </cell>
          <cell r="M97" t="str">
            <v>Trader</v>
          </cell>
          <cell r="N97" t="str">
            <v>(713) 853-3002</v>
          </cell>
          <cell r="O97" t="str">
            <v>(713) 646-4816</v>
          </cell>
          <cell r="R97">
            <v>2000</v>
          </cell>
          <cell r="S97">
            <v>0</v>
          </cell>
          <cell r="X97">
            <v>1.875</v>
          </cell>
          <cell r="Y97">
            <v>37181</v>
          </cell>
          <cell r="Z97">
            <v>37181</v>
          </cell>
          <cell r="AA97" t="str">
            <v>Interruptible</v>
          </cell>
          <cell r="AB97" t="str">
            <v>NWP</v>
          </cell>
          <cell r="AC97" t="str">
            <v>Paiute</v>
          </cell>
          <cell r="AD97">
            <v>100047</v>
          </cell>
          <cell r="AE97">
            <v>2000</v>
          </cell>
          <cell r="AF97" t="str">
            <v>OPAL</v>
          </cell>
          <cell r="AG97">
            <v>543</v>
          </cell>
          <cell r="AH97" t="str">
            <v>L168</v>
          </cell>
          <cell r="AI97">
            <v>399</v>
          </cell>
          <cell r="AJ97" t="str">
            <v>RENO</v>
          </cell>
          <cell r="AK97">
            <v>459</v>
          </cell>
          <cell r="AL97" t="str">
            <v>AVAC03SYS2</v>
          </cell>
          <cell r="AM97">
            <v>304</v>
          </cell>
          <cell r="AN97" t="str">
            <v>JK</v>
          </cell>
          <cell r="AO97">
            <v>37203</v>
          </cell>
          <cell r="AP97" t="str">
            <v>DA</v>
          </cell>
          <cell r="AQ97">
            <v>1107998</v>
          </cell>
          <cell r="AR97">
            <v>13339</v>
          </cell>
        </row>
        <row r="98">
          <cell r="A98">
            <v>120</v>
          </cell>
          <cell r="B98" t="str">
            <v>JK</v>
          </cell>
          <cell r="C98" t="str">
            <v>Jeannie Kimberly</v>
          </cell>
          <cell r="D98" t="str">
            <v>(509) 495-8494</v>
          </cell>
          <cell r="E98">
            <v>37180</v>
          </cell>
          <cell r="G98" t="str">
            <v>Sale</v>
          </cell>
          <cell r="H98" t="str">
            <v>Physical</v>
          </cell>
          <cell r="I98" t="str">
            <v>RGEN</v>
          </cell>
          <cell r="K98" t="str">
            <v>Enserco</v>
          </cell>
          <cell r="L98" t="str">
            <v>Darrell Danyluk</v>
          </cell>
          <cell r="M98" t="str">
            <v>Trader</v>
          </cell>
          <cell r="N98" t="str">
            <v>(403) 514-6912</v>
          </cell>
          <cell r="O98" t="str">
            <v>(403) 514-6913</v>
          </cell>
          <cell r="R98">
            <v>10000</v>
          </cell>
          <cell r="S98" t="str">
            <v>CG0214N</v>
          </cell>
          <cell r="X98">
            <v>1.96</v>
          </cell>
          <cell r="Y98">
            <v>37181</v>
          </cell>
          <cell r="Z98">
            <v>37181</v>
          </cell>
          <cell r="AA98" t="str">
            <v>Interruptible</v>
          </cell>
          <cell r="AB98" t="str">
            <v>PGT</v>
          </cell>
          <cell r="AD98" t="str">
            <v>07536</v>
          </cell>
          <cell r="AE98">
            <v>10000</v>
          </cell>
          <cell r="AF98" t="str">
            <v>RGEN-GTNW</v>
          </cell>
          <cell r="AH98" t="str">
            <v>05474</v>
          </cell>
          <cell r="AJ98" t="str">
            <v>RGEN-GTNW</v>
          </cell>
          <cell r="AL98" t="str">
            <v>04659</v>
          </cell>
          <cell r="AN98" t="str">
            <v>JK</v>
          </cell>
          <cell r="AO98">
            <v>37183</v>
          </cell>
          <cell r="AP98" t="str">
            <v>DA</v>
          </cell>
          <cell r="AQ98" t="str">
            <v>fax sent, no reply</v>
          </cell>
          <cell r="AR98">
            <v>13340</v>
          </cell>
        </row>
        <row r="99">
          <cell r="A99">
            <v>121</v>
          </cell>
          <cell r="B99" t="str">
            <v>JK</v>
          </cell>
          <cell r="C99" t="str">
            <v>Jeannie Kimberly</v>
          </cell>
          <cell r="D99" t="str">
            <v>(509) 495-8494</v>
          </cell>
          <cell r="E99">
            <v>37181</v>
          </cell>
          <cell r="G99" t="str">
            <v>Sale</v>
          </cell>
          <cell r="H99" t="str">
            <v>Physical</v>
          </cell>
          <cell r="I99" t="str">
            <v>NECT</v>
          </cell>
          <cell r="K99" t="str">
            <v>Puget Sound Energy</v>
          </cell>
          <cell r="L99" t="str">
            <v>Cheryl McGrath</v>
          </cell>
          <cell r="M99" t="str">
            <v>Trader</v>
          </cell>
          <cell r="N99" t="str">
            <v>(425) 462-3103</v>
          </cell>
          <cell r="O99" t="str">
            <v>(425) 462-3836</v>
          </cell>
          <cell r="R99">
            <v>15000</v>
          </cell>
          <cell r="X99">
            <v>2.2999999999999998</v>
          </cell>
          <cell r="Y99">
            <v>37182</v>
          </cell>
          <cell r="Z99">
            <v>37182</v>
          </cell>
          <cell r="AA99" t="str">
            <v>Interruptible</v>
          </cell>
          <cell r="AB99" t="str">
            <v>NWP</v>
          </cell>
          <cell r="AE99">
            <v>15000</v>
          </cell>
          <cell r="AH99" t="str">
            <v>100010-2123 Dth, 124509-6294 Dth,124508-6810 Dth</v>
          </cell>
          <cell r="AI99" t="str">
            <v>6 / 543 / 543</v>
          </cell>
          <cell r="AJ99" t="str">
            <v>South Seattle</v>
          </cell>
          <cell r="AK99">
            <v>451</v>
          </cell>
          <cell r="AL99" t="str">
            <v>SYSSUP</v>
          </cell>
          <cell r="AM99">
            <v>5</v>
          </cell>
          <cell r="AN99" t="str">
            <v>JK</v>
          </cell>
          <cell r="AO99">
            <v>37186</v>
          </cell>
          <cell r="AP99" t="str">
            <v>DA</v>
          </cell>
          <cell r="AQ99" t="str">
            <v>fax sent, no reply</v>
          </cell>
          <cell r="AR99">
            <v>13341</v>
          </cell>
        </row>
        <row r="100">
          <cell r="A100">
            <v>122</v>
          </cell>
          <cell r="B100" t="str">
            <v>JK</v>
          </cell>
          <cell r="C100" t="str">
            <v>Jeannie Kimberly</v>
          </cell>
          <cell r="D100" t="str">
            <v>(509) 495-8494</v>
          </cell>
          <cell r="E100">
            <v>37181</v>
          </cell>
          <cell r="G100" t="str">
            <v>Purchase</v>
          </cell>
          <cell r="H100" t="str">
            <v>Physical</v>
          </cell>
          <cell r="I100" t="str">
            <v>CA - SLTAHOE</v>
          </cell>
          <cell r="K100" t="str">
            <v>Enron North America Corp.</v>
          </cell>
          <cell r="L100" t="str">
            <v>Steve South</v>
          </cell>
          <cell r="M100" t="str">
            <v>Trader</v>
          </cell>
          <cell r="N100" t="str">
            <v>(713) 853-6798</v>
          </cell>
          <cell r="O100" t="str">
            <v>(713) 646-2626</v>
          </cell>
          <cell r="R100">
            <v>2300</v>
          </cell>
          <cell r="S100">
            <v>0</v>
          </cell>
          <cell r="X100">
            <v>2.14</v>
          </cell>
          <cell r="Y100">
            <v>37182</v>
          </cell>
          <cell r="Z100">
            <v>37182</v>
          </cell>
          <cell r="AA100" t="str">
            <v>Interruptible</v>
          </cell>
          <cell r="AB100" t="str">
            <v>NWP</v>
          </cell>
          <cell r="AC100" t="str">
            <v>Paiute</v>
          </cell>
          <cell r="AD100">
            <v>100047</v>
          </cell>
          <cell r="AE100">
            <v>2300</v>
          </cell>
          <cell r="AF100" t="str">
            <v xml:space="preserve">ROCKY MTN POOL </v>
          </cell>
          <cell r="AG100">
            <v>65</v>
          </cell>
          <cell r="AH100" t="str">
            <v>Rocky Mtn Pool</v>
          </cell>
          <cell r="AI100">
            <v>547</v>
          </cell>
          <cell r="AJ100" t="str">
            <v>RENO</v>
          </cell>
          <cell r="AK100">
            <v>459</v>
          </cell>
          <cell r="AL100" t="str">
            <v>AVAC03SYS2</v>
          </cell>
          <cell r="AM100">
            <v>304</v>
          </cell>
          <cell r="AN100" t="str">
            <v>JK</v>
          </cell>
          <cell r="AO100">
            <v>37209</v>
          </cell>
          <cell r="AP100" t="str">
            <v>DA</v>
          </cell>
          <cell r="AQ100">
            <v>1112663</v>
          </cell>
          <cell r="AR100">
            <v>13342</v>
          </cell>
          <cell r="AS100" t="str">
            <v>Enron Confirm: Change Avista Energy to Avista Corp.  Faxed 3:24pm 11/6/01 OK</v>
          </cell>
        </row>
        <row r="101">
          <cell r="A101">
            <v>123</v>
          </cell>
          <cell r="B101" t="str">
            <v>JK</v>
          </cell>
          <cell r="C101" t="str">
            <v>Jeannie Kimberly</v>
          </cell>
          <cell r="D101" t="str">
            <v>(509) 495-8494</v>
          </cell>
          <cell r="E101">
            <v>37181</v>
          </cell>
          <cell r="G101" t="str">
            <v>Sale</v>
          </cell>
          <cell r="H101" t="str">
            <v>Physical</v>
          </cell>
          <cell r="I101" t="str">
            <v>RGEN</v>
          </cell>
          <cell r="K101" t="str">
            <v>Enserco</v>
          </cell>
          <cell r="L101" t="str">
            <v>Darrell Danyluk</v>
          </cell>
          <cell r="M101" t="str">
            <v>Trader</v>
          </cell>
          <cell r="N101" t="str">
            <v>(403) 514-6912</v>
          </cell>
          <cell r="O101" t="str">
            <v>(403) 514-6913</v>
          </cell>
          <cell r="R101">
            <v>20000</v>
          </cell>
          <cell r="S101" t="str">
            <v>CG0214N</v>
          </cell>
          <cell r="X101">
            <v>2.2999999999999998</v>
          </cell>
          <cell r="Y101">
            <v>37182</v>
          </cell>
          <cell r="Z101">
            <v>37182</v>
          </cell>
          <cell r="AA101" t="str">
            <v>Interruptible</v>
          </cell>
          <cell r="AB101" t="str">
            <v>PGT</v>
          </cell>
          <cell r="AD101" t="str">
            <v>07536</v>
          </cell>
          <cell r="AE101">
            <v>20000</v>
          </cell>
          <cell r="AF101" t="str">
            <v>RGEN-GTNW</v>
          </cell>
          <cell r="AH101" t="str">
            <v>05474</v>
          </cell>
          <cell r="AJ101" t="str">
            <v>RGEN-GTNW</v>
          </cell>
          <cell r="AL101" t="str">
            <v>04659</v>
          </cell>
          <cell r="AN101" t="str">
            <v>JK</v>
          </cell>
          <cell r="AO101">
            <v>37181</v>
          </cell>
          <cell r="AP101" t="str">
            <v>DA</v>
          </cell>
          <cell r="AQ101" t="str">
            <v>EC8971</v>
          </cell>
          <cell r="AR101">
            <v>13343</v>
          </cell>
        </row>
        <row r="102">
          <cell r="A102">
            <v>124</v>
          </cell>
          <cell r="B102" t="str">
            <v>JK</v>
          </cell>
          <cell r="C102" t="str">
            <v>Jeannie Kimberly</v>
          </cell>
          <cell r="D102" t="str">
            <v>(509) 495-8494</v>
          </cell>
          <cell r="E102">
            <v>37181</v>
          </cell>
          <cell r="G102" t="str">
            <v>Purchase</v>
          </cell>
          <cell r="H102" t="str">
            <v>Physical</v>
          </cell>
          <cell r="I102" t="str">
            <v>CA - SLTAHOE</v>
          </cell>
          <cell r="K102" t="str">
            <v>Enron North America Corp.</v>
          </cell>
          <cell r="L102" t="str">
            <v>Steve South</v>
          </cell>
          <cell r="M102" t="str">
            <v>Trader</v>
          </cell>
          <cell r="N102" t="str">
            <v>(713) 853-6798</v>
          </cell>
          <cell r="O102" t="str">
            <v>(713) 646-2626</v>
          </cell>
          <cell r="R102">
            <v>2300</v>
          </cell>
          <cell r="S102">
            <v>0</v>
          </cell>
          <cell r="X102">
            <v>2.2000000000000002</v>
          </cell>
          <cell r="Y102">
            <v>37183</v>
          </cell>
          <cell r="Z102">
            <v>37185</v>
          </cell>
          <cell r="AA102" t="str">
            <v>Interruptible</v>
          </cell>
          <cell r="AB102" t="str">
            <v>NWP</v>
          </cell>
          <cell r="AC102" t="str">
            <v>Paiute</v>
          </cell>
          <cell r="AD102">
            <v>100047</v>
          </cell>
          <cell r="AE102">
            <v>2300</v>
          </cell>
          <cell r="AF102" t="str">
            <v xml:space="preserve">ROCKY MTN POOL </v>
          </cell>
          <cell r="AG102">
            <v>65</v>
          </cell>
          <cell r="AH102" t="str">
            <v>Rocky Mtn Pool</v>
          </cell>
          <cell r="AJ102" t="str">
            <v>RENO</v>
          </cell>
          <cell r="AK102">
            <v>459</v>
          </cell>
          <cell r="AL102" t="str">
            <v>AVAC03SYS2</v>
          </cell>
          <cell r="AM102">
            <v>304</v>
          </cell>
          <cell r="AN102" t="str">
            <v>JK</v>
          </cell>
          <cell r="AO102">
            <v>37209</v>
          </cell>
          <cell r="AP102" t="str">
            <v>DA</v>
          </cell>
          <cell r="AQ102">
            <v>1112722</v>
          </cell>
          <cell r="AR102">
            <v>13344</v>
          </cell>
          <cell r="AS102" t="str">
            <v>Enron Confirm: Change Avista Energy to Avista Corp.  Faxed 4:21pm 11/7/01 OK</v>
          </cell>
        </row>
        <row r="103">
          <cell r="A103">
            <v>125</v>
          </cell>
          <cell r="B103" t="str">
            <v>JK</v>
          </cell>
          <cell r="C103" t="str">
            <v>Jeannie Kimberly</v>
          </cell>
          <cell r="D103" t="str">
            <v>(509) 495-8494</v>
          </cell>
          <cell r="E103">
            <v>37182</v>
          </cell>
          <cell r="G103" t="str">
            <v>Purchase</v>
          </cell>
          <cell r="H103" t="str">
            <v>Physical</v>
          </cell>
          <cell r="I103" t="str">
            <v>CA - SLTAHOE</v>
          </cell>
          <cell r="K103" t="str">
            <v>Enron North America Corp.</v>
          </cell>
          <cell r="L103" t="str">
            <v>Steve South</v>
          </cell>
          <cell r="M103" t="str">
            <v>Trader</v>
          </cell>
          <cell r="N103" t="str">
            <v>(713) 853-6798</v>
          </cell>
          <cell r="O103" t="str">
            <v>(713) 646-2626</v>
          </cell>
          <cell r="R103">
            <v>2300</v>
          </cell>
          <cell r="S103">
            <v>0</v>
          </cell>
          <cell r="X103">
            <v>2</v>
          </cell>
          <cell r="Y103">
            <v>37186</v>
          </cell>
          <cell r="Z103">
            <v>37186</v>
          </cell>
          <cell r="AA103" t="str">
            <v>Interruptible</v>
          </cell>
          <cell r="AB103" t="str">
            <v>NWP</v>
          </cell>
          <cell r="AC103" t="str">
            <v>Paiute</v>
          </cell>
          <cell r="AD103">
            <v>100047</v>
          </cell>
          <cell r="AE103">
            <v>2300</v>
          </cell>
          <cell r="AF103" t="str">
            <v xml:space="preserve">ROCKY MTN POOL </v>
          </cell>
          <cell r="AG103">
            <v>65</v>
          </cell>
          <cell r="AH103" t="str">
            <v>Rocky Mtn Pool</v>
          </cell>
          <cell r="AJ103" t="str">
            <v>RENO</v>
          </cell>
          <cell r="AK103">
            <v>459</v>
          </cell>
          <cell r="AL103" t="str">
            <v>AVAC03SYS2</v>
          </cell>
          <cell r="AM103">
            <v>304</v>
          </cell>
          <cell r="AN103" t="str">
            <v>JK</v>
          </cell>
          <cell r="AO103">
            <v>37187</v>
          </cell>
          <cell r="AP103" t="str">
            <v>DA</v>
          </cell>
          <cell r="AQ103" t="str">
            <v>fax sent, no reply</v>
          </cell>
          <cell r="AR103">
            <v>13345</v>
          </cell>
        </row>
        <row r="104">
          <cell r="A104">
            <v>126</v>
          </cell>
          <cell r="B104" t="str">
            <v>JK</v>
          </cell>
          <cell r="C104" t="str">
            <v>Jeannie Kimberly</v>
          </cell>
          <cell r="D104" t="str">
            <v>(509) 495-8494</v>
          </cell>
          <cell r="E104">
            <v>37182</v>
          </cell>
          <cell r="G104" t="str">
            <v>Purchase</v>
          </cell>
          <cell r="H104" t="str">
            <v>Physical</v>
          </cell>
          <cell r="I104" t="str">
            <v>CA - SLTAHOE</v>
          </cell>
          <cell r="K104" t="str">
            <v>Enron Canada Corp.</v>
          </cell>
          <cell r="L104" t="str">
            <v>Steve South</v>
          </cell>
          <cell r="M104" t="str">
            <v>Trader</v>
          </cell>
          <cell r="N104" t="str">
            <v>(713) 853-6798</v>
          </cell>
          <cell r="O104" t="str">
            <v>(713) 646-2626</v>
          </cell>
          <cell r="R104">
            <v>700</v>
          </cell>
          <cell r="S104" t="e">
            <v>#N/A</v>
          </cell>
          <cell r="X104">
            <v>2.1</v>
          </cell>
          <cell r="Y104">
            <v>37183</v>
          </cell>
          <cell r="Z104">
            <v>37186</v>
          </cell>
          <cell r="AA104" t="str">
            <v>Interruptible</v>
          </cell>
          <cell r="AB104" t="str">
            <v>NWP</v>
          </cell>
          <cell r="AC104" t="str">
            <v>Paiute</v>
          </cell>
          <cell r="AD104">
            <v>100047</v>
          </cell>
          <cell r="AE104">
            <v>700</v>
          </cell>
          <cell r="AF104" t="str">
            <v>SUMAS</v>
          </cell>
          <cell r="AG104">
            <v>297</v>
          </cell>
          <cell r="AH104" t="str">
            <v>Enron</v>
          </cell>
          <cell r="AI104">
            <v>522</v>
          </cell>
          <cell r="AJ104" t="str">
            <v>RENO</v>
          </cell>
          <cell r="AK104">
            <v>459</v>
          </cell>
          <cell r="AL104" t="str">
            <v>AVAC03SYS2</v>
          </cell>
          <cell r="AM104">
            <v>304</v>
          </cell>
          <cell r="AN104" t="str">
            <v>JK</v>
          </cell>
          <cell r="AO104">
            <v>37187</v>
          </cell>
          <cell r="AP104" t="str">
            <v>DA</v>
          </cell>
          <cell r="AQ104" t="str">
            <v>fax sent, no reply</v>
          </cell>
          <cell r="AR104">
            <v>13346</v>
          </cell>
        </row>
        <row r="105">
          <cell r="A105">
            <v>127</v>
          </cell>
          <cell r="B105" t="str">
            <v>JK</v>
          </cell>
          <cell r="C105" t="str">
            <v>Jeannie Kimberly</v>
          </cell>
          <cell r="D105" t="str">
            <v>(509) 495-8494</v>
          </cell>
          <cell r="E105">
            <v>37182</v>
          </cell>
          <cell r="G105" t="str">
            <v>Sale</v>
          </cell>
          <cell r="H105" t="str">
            <v>Physical</v>
          </cell>
          <cell r="I105" t="str">
            <v>NECT</v>
          </cell>
          <cell r="K105" t="str">
            <v>Puget Sound Energy</v>
          </cell>
          <cell r="L105" t="str">
            <v>Cheryl McGrath</v>
          </cell>
          <cell r="M105" t="str">
            <v>Trader</v>
          </cell>
          <cell r="N105" t="str">
            <v>(425) 462-3103</v>
          </cell>
          <cell r="O105" t="str">
            <v>(425) 462-3836</v>
          </cell>
          <cell r="R105">
            <v>15000</v>
          </cell>
          <cell r="X105">
            <v>2.1</v>
          </cell>
          <cell r="Y105">
            <v>37183</v>
          </cell>
          <cell r="Z105">
            <v>37183</v>
          </cell>
          <cell r="AA105" t="str">
            <v>Interruptible</v>
          </cell>
          <cell r="AB105" t="str">
            <v>NWP</v>
          </cell>
          <cell r="AE105">
            <v>15000</v>
          </cell>
          <cell r="AH105" t="str">
            <v>100010-2429 Dth, 124509-6294 Dth,124508-3766, 127076-2538 Dth</v>
          </cell>
          <cell r="AI105" t="str">
            <v>6 / 543 / 543</v>
          </cell>
          <cell r="AJ105" t="str">
            <v>South Seattle</v>
          </cell>
          <cell r="AK105">
            <v>451</v>
          </cell>
          <cell r="AL105" t="str">
            <v>SYSSUP</v>
          </cell>
          <cell r="AM105">
            <v>5</v>
          </cell>
          <cell r="AN105" t="str">
            <v>JK</v>
          </cell>
          <cell r="AO105">
            <v>37187</v>
          </cell>
          <cell r="AP105" t="str">
            <v>DA</v>
          </cell>
          <cell r="AQ105" t="str">
            <v>fax sent, no reply</v>
          </cell>
          <cell r="AR105">
            <v>13347</v>
          </cell>
        </row>
        <row r="106">
          <cell r="A106">
            <v>128</v>
          </cell>
          <cell r="B106" t="str">
            <v>JK</v>
          </cell>
          <cell r="C106" t="str">
            <v>Jeannie Kimberly</v>
          </cell>
          <cell r="D106" t="str">
            <v>(509) 495-8494</v>
          </cell>
          <cell r="E106">
            <v>37182</v>
          </cell>
          <cell r="G106" t="str">
            <v>Sale</v>
          </cell>
          <cell r="H106" t="str">
            <v>Physical</v>
          </cell>
          <cell r="I106" t="str">
            <v>RGEN</v>
          </cell>
          <cell r="K106" t="str">
            <v>Enserco</v>
          </cell>
          <cell r="L106" t="str">
            <v>Darrell Danyluk</v>
          </cell>
          <cell r="M106" t="str">
            <v>Trader</v>
          </cell>
          <cell r="N106" t="str">
            <v>(403) 514-6912</v>
          </cell>
          <cell r="O106" t="str">
            <v>(403) 514-6913</v>
          </cell>
          <cell r="R106">
            <v>20000</v>
          </cell>
          <cell r="S106" t="str">
            <v>CG0214N</v>
          </cell>
          <cell r="X106">
            <v>2.0499999999999998</v>
          </cell>
          <cell r="Y106">
            <v>37183</v>
          </cell>
          <cell r="Z106">
            <v>37183</v>
          </cell>
          <cell r="AA106" t="str">
            <v>Interruptible</v>
          </cell>
          <cell r="AB106" t="str">
            <v>PGT</v>
          </cell>
          <cell r="AD106" t="str">
            <v>07536</v>
          </cell>
          <cell r="AE106">
            <v>20000</v>
          </cell>
          <cell r="AF106" t="str">
            <v>RGEN-GTNW</v>
          </cell>
          <cell r="AH106" t="str">
            <v>05474</v>
          </cell>
          <cell r="AJ106" t="str">
            <v>RGEN-GTNW</v>
          </cell>
          <cell r="AL106" t="str">
            <v>04659</v>
          </cell>
          <cell r="AN106" t="str">
            <v>JK</v>
          </cell>
          <cell r="AO106">
            <v>37187</v>
          </cell>
          <cell r="AP106" t="str">
            <v>DA</v>
          </cell>
          <cell r="AQ106" t="str">
            <v>fax sent, no reply</v>
          </cell>
          <cell r="AR106">
            <v>13348</v>
          </cell>
        </row>
        <row r="107">
          <cell r="A107">
            <v>129</v>
          </cell>
          <cell r="B107" t="str">
            <v>JK</v>
          </cell>
          <cell r="C107" t="str">
            <v>Jeannie Kimberly</v>
          </cell>
          <cell r="D107" t="str">
            <v>(509) 495-8494</v>
          </cell>
          <cell r="E107">
            <v>37183</v>
          </cell>
          <cell r="G107" t="str">
            <v>Sale</v>
          </cell>
          <cell r="H107" t="str">
            <v>Physical</v>
          </cell>
          <cell r="I107" t="str">
            <v>NECT</v>
          </cell>
          <cell r="K107" t="str">
            <v>Puget Sound Energy</v>
          </cell>
          <cell r="L107" t="str">
            <v>Cheryl McGrath</v>
          </cell>
          <cell r="M107" t="str">
            <v>Trader</v>
          </cell>
          <cell r="N107" t="str">
            <v>(425) 462-3103</v>
          </cell>
          <cell r="O107" t="str">
            <v>(425) 462-3836</v>
          </cell>
          <cell r="R107">
            <v>15000</v>
          </cell>
          <cell r="X107">
            <v>1.89</v>
          </cell>
          <cell r="Y107">
            <v>37184</v>
          </cell>
          <cell r="Z107">
            <v>37186</v>
          </cell>
          <cell r="AA107" t="str">
            <v>Interruptible</v>
          </cell>
          <cell r="AB107" t="str">
            <v>NWP</v>
          </cell>
          <cell r="AE107">
            <v>15000</v>
          </cell>
          <cell r="AH107" t="str">
            <v>124509-240 Dth,124508-6810, 124506-8177 Dth</v>
          </cell>
          <cell r="AI107" t="str">
            <v>543 / 543 / 543</v>
          </cell>
          <cell r="AJ107" t="str">
            <v>South Seattle</v>
          </cell>
          <cell r="AK107">
            <v>451</v>
          </cell>
          <cell r="AL107" t="str">
            <v>SYSSUP</v>
          </cell>
          <cell r="AM107">
            <v>5</v>
          </cell>
          <cell r="AN107" t="str">
            <v>JK</v>
          </cell>
          <cell r="AO107">
            <v>37187</v>
          </cell>
          <cell r="AP107" t="str">
            <v>DA</v>
          </cell>
          <cell r="AQ107" t="str">
            <v>fax sent, no reply</v>
          </cell>
          <cell r="AR107">
            <v>13349</v>
          </cell>
        </row>
        <row r="108">
          <cell r="A108">
            <v>130</v>
          </cell>
          <cell r="B108" t="str">
            <v>JK</v>
          </cell>
          <cell r="C108" t="str">
            <v>Jeannie Kimberly</v>
          </cell>
          <cell r="D108" t="str">
            <v>(509) 495-8494</v>
          </cell>
          <cell r="E108">
            <v>37183</v>
          </cell>
          <cell r="G108" t="str">
            <v>Sale</v>
          </cell>
          <cell r="H108" t="str">
            <v>Physical</v>
          </cell>
          <cell r="I108" t="str">
            <v>RGEN</v>
          </cell>
          <cell r="K108" t="str">
            <v>Enserco</v>
          </cell>
          <cell r="L108" t="str">
            <v>Darrell Danyluk</v>
          </cell>
          <cell r="M108" t="str">
            <v>Trader</v>
          </cell>
          <cell r="N108" t="str">
            <v>(403) 514-6912</v>
          </cell>
          <cell r="O108" t="str">
            <v>(403) 514-6913</v>
          </cell>
          <cell r="R108">
            <v>10000</v>
          </cell>
          <cell r="S108" t="str">
            <v>CG0214N</v>
          </cell>
          <cell r="X108">
            <v>1.81</v>
          </cell>
          <cell r="Y108">
            <v>37184</v>
          </cell>
          <cell r="Z108">
            <v>37186</v>
          </cell>
          <cell r="AA108" t="str">
            <v>Interruptible</v>
          </cell>
          <cell r="AB108" t="str">
            <v>PGT</v>
          </cell>
          <cell r="AD108" t="str">
            <v>07536</v>
          </cell>
          <cell r="AE108">
            <v>20000</v>
          </cell>
          <cell r="AF108" t="str">
            <v>RGEN-GTNW</v>
          </cell>
          <cell r="AH108" t="str">
            <v>05474</v>
          </cell>
          <cell r="AJ108" t="str">
            <v>RGEN-GTNW</v>
          </cell>
          <cell r="AL108" t="str">
            <v>04659</v>
          </cell>
          <cell r="AN108" t="str">
            <v>JK</v>
          </cell>
          <cell r="AO108">
            <v>37187</v>
          </cell>
          <cell r="AP108" t="str">
            <v>DA</v>
          </cell>
          <cell r="AQ108" t="str">
            <v>fax sent, no reply</v>
          </cell>
          <cell r="AR108">
            <v>13350</v>
          </cell>
        </row>
        <row r="109">
          <cell r="A109">
            <v>131</v>
          </cell>
          <cell r="B109" t="str">
            <v>CF</v>
          </cell>
          <cell r="C109" t="str">
            <v>Chalon Frandsen</v>
          </cell>
          <cell r="D109" t="str">
            <v>(509) 495-8448</v>
          </cell>
          <cell r="E109">
            <v>37186</v>
          </cell>
          <cell r="G109" t="str">
            <v>Purchase</v>
          </cell>
          <cell r="H109" t="str">
            <v>Physical</v>
          </cell>
          <cell r="I109" t="str">
            <v>CA - SLTAHOE</v>
          </cell>
          <cell r="K109" t="str">
            <v>Enron Canada Corp.</v>
          </cell>
          <cell r="L109" t="str">
            <v>Steve South</v>
          </cell>
          <cell r="M109" t="str">
            <v>Trader</v>
          </cell>
          <cell r="N109" t="str">
            <v>(713) 853-6798</v>
          </cell>
          <cell r="O109" t="str">
            <v>(713) 646-2626</v>
          </cell>
          <cell r="R109">
            <v>700</v>
          </cell>
          <cell r="S109" t="e">
            <v>#N/A</v>
          </cell>
          <cell r="X109">
            <v>2.48</v>
          </cell>
          <cell r="Y109">
            <v>37187</v>
          </cell>
          <cell r="Z109">
            <v>37187</v>
          </cell>
          <cell r="AA109" t="str">
            <v>Interruptible</v>
          </cell>
          <cell r="AB109" t="str">
            <v>NWP</v>
          </cell>
          <cell r="AC109" t="str">
            <v>Paiute</v>
          </cell>
          <cell r="AD109">
            <v>100047</v>
          </cell>
          <cell r="AE109">
            <v>700</v>
          </cell>
          <cell r="AF109" t="str">
            <v>SUMAS</v>
          </cell>
          <cell r="AG109">
            <v>297</v>
          </cell>
          <cell r="AH109" t="str">
            <v>Enron</v>
          </cell>
          <cell r="AI109">
            <v>522</v>
          </cell>
          <cell r="AJ109" t="str">
            <v>RENO</v>
          </cell>
          <cell r="AK109">
            <v>459</v>
          </cell>
          <cell r="AL109" t="str">
            <v>AVAC03SYS2</v>
          </cell>
          <cell r="AM109">
            <v>304</v>
          </cell>
          <cell r="AN109" t="str">
            <v>CF</v>
          </cell>
          <cell r="AQ109">
            <v>1123678</v>
          </cell>
          <cell r="AR109">
            <v>13351</v>
          </cell>
          <cell r="AS109" t="str">
            <v>Enron Confirm: Change Delivery Point HUNTINGDON POOL to SUMAS  Faxed 2:09pm 11/6/01</v>
          </cell>
        </row>
        <row r="110">
          <cell r="A110">
            <v>132</v>
          </cell>
          <cell r="B110" t="str">
            <v>CF</v>
          </cell>
          <cell r="C110" t="str">
            <v>Chalon Frandsen</v>
          </cell>
          <cell r="D110" t="str">
            <v>(509) 495-8448</v>
          </cell>
          <cell r="E110">
            <v>37186</v>
          </cell>
          <cell r="G110" t="str">
            <v>Purchase</v>
          </cell>
          <cell r="H110" t="str">
            <v>Physical</v>
          </cell>
          <cell r="I110" t="str">
            <v>CA - SLTAHOE</v>
          </cell>
          <cell r="K110" t="str">
            <v>Enron North America Corp.</v>
          </cell>
          <cell r="L110" t="str">
            <v>Steve South</v>
          </cell>
          <cell r="M110" t="str">
            <v>Trader</v>
          </cell>
          <cell r="N110" t="str">
            <v>(713) 853-6798</v>
          </cell>
          <cell r="O110" t="str">
            <v>(713) 646-2626</v>
          </cell>
          <cell r="R110">
            <v>2300</v>
          </cell>
          <cell r="S110">
            <v>0</v>
          </cell>
          <cell r="X110">
            <v>2.2200000000000002</v>
          </cell>
          <cell r="Y110">
            <v>37187</v>
          </cell>
          <cell r="Z110">
            <v>37187</v>
          </cell>
          <cell r="AA110" t="str">
            <v>Interruptible</v>
          </cell>
          <cell r="AB110" t="str">
            <v>NWP</v>
          </cell>
          <cell r="AC110" t="str">
            <v>Paiute</v>
          </cell>
          <cell r="AD110">
            <v>100047</v>
          </cell>
          <cell r="AE110">
            <v>2300</v>
          </cell>
          <cell r="AF110" t="str">
            <v>WYOMING POOL</v>
          </cell>
          <cell r="AG110">
            <v>89</v>
          </cell>
          <cell r="AH110" t="str">
            <v>WYOMING POOL</v>
          </cell>
          <cell r="AJ110" t="str">
            <v>RENO</v>
          </cell>
          <cell r="AK110">
            <v>459</v>
          </cell>
          <cell r="AL110" t="str">
            <v>AVAC03SYS2</v>
          </cell>
          <cell r="AM110">
            <v>304</v>
          </cell>
          <cell r="AN110" t="str">
            <v>CF</v>
          </cell>
          <cell r="AO110">
            <v>37209</v>
          </cell>
          <cell r="AP110" t="str">
            <v>DA</v>
          </cell>
          <cell r="AQ110">
            <v>1123634</v>
          </cell>
          <cell r="AR110">
            <v>13352</v>
          </cell>
          <cell r="AS110" t="str">
            <v>Enron Confirm: Change Avista Energy to Avista Corp.  Faxed 5:58am 11/8/01  OK</v>
          </cell>
        </row>
        <row r="111">
          <cell r="A111">
            <v>133</v>
          </cell>
          <cell r="B111" t="str">
            <v>CF</v>
          </cell>
          <cell r="C111" t="str">
            <v>Chalon Frandsen</v>
          </cell>
          <cell r="D111" t="str">
            <v>(509) 495-8448</v>
          </cell>
          <cell r="E111">
            <v>37186</v>
          </cell>
          <cell r="G111" t="str">
            <v>Sale</v>
          </cell>
          <cell r="H111" t="str">
            <v>Physical</v>
          </cell>
          <cell r="I111" t="str">
            <v>RGEN</v>
          </cell>
          <cell r="K111" t="str">
            <v>Enserco</v>
          </cell>
          <cell r="L111" t="str">
            <v>Darrell Danyluk</v>
          </cell>
          <cell r="M111" t="str">
            <v>Trader</v>
          </cell>
          <cell r="N111" t="str">
            <v>(403) 514-6912</v>
          </cell>
          <cell r="O111" t="str">
            <v>(403) 514-6913</v>
          </cell>
          <cell r="R111">
            <v>5000</v>
          </cell>
          <cell r="S111" t="str">
            <v>CG0214N</v>
          </cell>
          <cell r="X111">
            <v>2.1</v>
          </cell>
          <cell r="Y111">
            <v>37187</v>
          </cell>
          <cell r="Z111">
            <v>37187</v>
          </cell>
          <cell r="AA111" t="str">
            <v>Interruptible</v>
          </cell>
          <cell r="AB111" t="str">
            <v>PGT</v>
          </cell>
          <cell r="AD111" t="str">
            <v>07536</v>
          </cell>
          <cell r="AE111">
            <v>5000</v>
          </cell>
          <cell r="AF111" t="str">
            <v>RGEN-GTNW</v>
          </cell>
          <cell r="AH111" t="str">
            <v>05474</v>
          </cell>
          <cell r="AJ111" t="str">
            <v>RGEN-GTNW</v>
          </cell>
          <cell r="AL111" t="str">
            <v>04659</v>
          </cell>
          <cell r="AN111" t="str">
            <v>CF</v>
          </cell>
          <cell r="AO111">
            <v>37189</v>
          </cell>
          <cell r="AP111" t="str">
            <v>DA</v>
          </cell>
          <cell r="AQ111" t="str">
            <v>fax sent, no reply</v>
          </cell>
          <cell r="AR111">
            <v>13392</v>
          </cell>
        </row>
        <row r="112">
          <cell r="A112">
            <v>134</v>
          </cell>
          <cell r="B112" t="str">
            <v>CF</v>
          </cell>
          <cell r="C112" t="str">
            <v>Chalon Frandsen</v>
          </cell>
          <cell r="D112" t="str">
            <v>(509) 495-8448</v>
          </cell>
          <cell r="E112">
            <v>37187</v>
          </cell>
          <cell r="G112" t="str">
            <v>Purchase</v>
          </cell>
          <cell r="H112" t="str">
            <v>Physical</v>
          </cell>
          <cell r="I112" t="str">
            <v>CA - SLTAHOE</v>
          </cell>
          <cell r="K112" t="str">
            <v>Enron North America Corp.</v>
          </cell>
          <cell r="L112" t="str">
            <v>Steve South</v>
          </cell>
          <cell r="M112" t="str">
            <v>Trader</v>
          </cell>
          <cell r="N112" t="str">
            <v>(713) 853-6798</v>
          </cell>
          <cell r="O112" t="str">
            <v>(713) 646-2626</v>
          </cell>
          <cell r="R112">
            <v>1700</v>
          </cell>
          <cell r="S112">
            <v>0</v>
          </cell>
          <cell r="X112">
            <v>2.5</v>
          </cell>
          <cell r="Y112">
            <v>37188</v>
          </cell>
          <cell r="Z112">
            <v>37188</v>
          </cell>
          <cell r="AA112" t="str">
            <v>Interruptible</v>
          </cell>
          <cell r="AB112" t="str">
            <v>NWP</v>
          </cell>
          <cell r="AC112" t="str">
            <v>Paiute</v>
          </cell>
          <cell r="AD112">
            <v>100047</v>
          </cell>
          <cell r="AE112">
            <v>1700</v>
          </cell>
          <cell r="AF112" t="str">
            <v>180 Peance Pool, 1330 Rocky Mt Pool, 190 Rocky Mt Pool</v>
          </cell>
          <cell r="AH112" t="str">
            <v>180 Peance Pool, 1330 Rocky Mt Pool, 190 Rocky Mt Pool</v>
          </cell>
          <cell r="AJ112" t="str">
            <v>RENO</v>
          </cell>
          <cell r="AK112">
            <v>459</v>
          </cell>
          <cell r="AL112" t="str">
            <v>AVAC03SYS2</v>
          </cell>
          <cell r="AM112">
            <v>304</v>
          </cell>
          <cell r="AN112" t="str">
            <v>CF</v>
          </cell>
          <cell r="AO112">
            <v>37209</v>
          </cell>
          <cell r="AP112" t="str">
            <v>DA</v>
          </cell>
          <cell r="AQ112">
            <v>1126711</v>
          </cell>
          <cell r="AR112">
            <v>13393</v>
          </cell>
          <cell r="AS112" t="str">
            <v>Enron Confirm: Change Avista Energy to Avista Corp.  Faxed 3:15pm 11/6/01  OK</v>
          </cell>
        </row>
        <row r="113">
          <cell r="A113">
            <v>135</v>
          </cell>
          <cell r="B113" t="str">
            <v>CF</v>
          </cell>
          <cell r="C113" t="str">
            <v>Chalon Frandsen</v>
          </cell>
          <cell r="D113" t="str">
            <v>(509) 495-8448</v>
          </cell>
          <cell r="E113">
            <v>37186</v>
          </cell>
          <cell r="G113" t="str">
            <v>Sale</v>
          </cell>
          <cell r="H113" t="str">
            <v>Physical</v>
          </cell>
          <cell r="I113" t="str">
            <v>NECT</v>
          </cell>
          <cell r="K113" t="str">
            <v>Puget Sound Energy</v>
          </cell>
          <cell r="L113" t="str">
            <v>Cheryl McGrath</v>
          </cell>
          <cell r="M113" t="str">
            <v>Trader</v>
          </cell>
          <cell r="N113" t="str">
            <v>(425) 462-3103</v>
          </cell>
          <cell r="O113" t="str">
            <v>(425) 462-3836</v>
          </cell>
          <cell r="R113">
            <v>15000</v>
          </cell>
          <cell r="X113">
            <v>2.27</v>
          </cell>
          <cell r="Y113">
            <v>37187</v>
          </cell>
          <cell r="Z113">
            <v>37187</v>
          </cell>
          <cell r="AA113" t="str">
            <v>Interruptible</v>
          </cell>
          <cell r="AB113" t="str">
            <v>NWP</v>
          </cell>
          <cell r="AE113">
            <v>15000</v>
          </cell>
          <cell r="AH113" t="str">
            <v>124509-6294 Dth,124508-756, 124506-8177 Dth</v>
          </cell>
          <cell r="AI113" t="str">
            <v>543 / 543 / 543</v>
          </cell>
          <cell r="AJ113" t="str">
            <v>South Seattle</v>
          </cell>
          <cell r="AK113">
            <v>451</v>
          </cell>
          <cell r="AL113" t="str">
            <v>SYSSUP</v>
          </cell>
          <cell r="AM113">
            <v>5</v>
          </cell>
          <cell r="AN113" t="str">
            <v>CF</v>
          </cell>
          <cell r="AO113">
            <v>37189</v>
          </cell>
          <cell r="AP113" t="str">
            <v>DA</v>
          </cell>
          <cell r="AQ113" t="str">
            <v>fax sent, no reply</v>
          </cell>
          <cell r="AR113">
            <v>13399</v>
          </cell>
        </row>
        <row r="114">
          <cell r="A114">
            <v>136</v>
          </cell>
          <cell r="B114" t="str">
            <v>CF</v>
          </cell>
          <cell r="C114" t="str">
            <v>Chalon Frandsen</v>
          </cell>
          <cell r="D114" t="str">
            <v>(509) 495-8448</v>
          </cell>
          <cell r="E114">
            <v>37187</v>
          </cell>
          <cell r="G114" t="str">
            <v>Sale</v>
          </cell>
          <cell r="H114" t="str">
            <v>Physical</v>
          </cell>
          <cell r="I114" t="str">
            <v>NECT</v>
          </cell>
          <cell r="K114" t="str">
            <v>Puget Sound Energy</v>
          </cell>
          <cell r="L114" t="str">
            <v>Cheryl McGrath</v>
          </cell>
          <cell r="M114" t="str">
            <v>Trader</v>
          </cell>
          <cell r="N114" t="str">
            <v>(425) 462-3103</v>
          </cell>
          <cell r="O114" t="str">
            <v>(425) 462-3836</v>
          </cell>
          <cell r="R114">
            <v>15000</v>
          </cell>
          <cell r="X114">
            <v>2.67</v>
          </cell>
          <cell r="Y114">
            <v>37188</v>
          </cell>
          <cell r="Z114">
            <v>37188</v>
          </cell>
          <cell r="AA114" t="str">
            <v>Interruptible</v>
          </cell>
          <cell r="AB114" t="str">
            <v>NWP</v>
          </cell>
          <cell r="AE114">
            <v>15000</v>
          </cell>
          <cell r="AH114" t="str">
            <v>124505-2714 Dth,124508-4336, 124506-8177 Dth</v>
          </cell>
          <cell r="AI114" t="str">
            <v>543 / 543 / 543</v>
          </cell>
          <cell r="AJ114" t="str">
            <v>South Seattle</v>
          </cell>
          <cell r="AK114">
            <v>451</v>
          </cell>
          <cell r="AL114" t="str">
            <v>SYSSUP</v>
          </cell>
          <cell r="AM114">
            <v>5</v>
          </cell>
          <cell r="AN114" t="str">
            <v>CF</v>
          </cell>
          <cell r="AO114">
            <v>37190</v>
          </cell>
          <cell r="AP114" t="str">
            <v>DA</v>
          </cell>
          <cell r="AQ114" t="str">
            <v>fax sent, no reply</v>
          </cell>
          <cell r="AR114">
            <v>13400</v>
          </cell>
        </row>
        <row r="115">
          <cell r="A115">
            <v>137</v>
          </cell>
          <cell r="B115" t="str">
            <v>JK</v>
          </cell>
          <cell r="C115" t="str">
            <v>Jeannie Kimberly</v>
          </cell>
          <cell r="D115" t="str">
            <v>(509) 495-8494</v>
          </cell>
          <cell r="E115">
            <v>37188</v>
          </cell>
          <cell r="G115" t="str">
            <v>Purchase</v>
          </cell>
          <cell r="H115" t="str">
            <v>Physical</v>
          </cell>
          <cell r="I115" t="str">
            <v>CA - SLTAHOE</v>
          </cell>
          <cell r="K115" t="str">
            <v>Enron North America Corp.</v>
          </cell>
          <cell r="L115" t="str">
            <v>Steve South</v>
          </cell>
          <cell r="M115" t="str">
            <v>Trader</v>
          </cell>
          <cell r="N115" t="str">
            <v>(713) 853-6798</v>
          </cell>
          <cell r="O115" t="str">
            <v>(713) 646-2626</v>
          </cell>
          <cell r="R115">
            <v>2300</v>
          </cell>
          <cell r="S115">
            <v>0</v>
          </cell>
          <cell r="X115">
            <v>2.35</v>
          </cell>
          <cell r="Y115">
            <v>37189</v>
          </cell>
          <cell r="Z115">
            <v>37190</v>
          </cell>
          <cell r="AA115" t="str">
            <v>Interruptible</v>
          </cell>
          <cell r="AB115" t="str">
            <v>NWP</v>
          </cell>
          <cell r="AC115" t="str">
            <v>Paiute</v>
          </cell>
          <cell r="AD115">
            <v>100047</v>
          </cell>
          <cell r="AE115">
            <v>2300</v>
          </cell>
          <cell r="AF115" t="str">
            <v xml:space="preserve">ROCKY MTN POOL </v>
          </cell>
          <cell r="AG115">
            <v>65</v>
          </cell>
          <cell r="AH115" t="str">
            <v>Rocky Mtn Pool</v>
          </cell>
          <cell r="AI115">
            <v>227</v>
          </cell>
          <cell r="AJ115" t="str">
            <v>RENO</v>
          </cell>
          <cell r="AK115">
            <v>459</v>
          </cell>
          <cell r="AL115" t="str">
            <v>AVAC03SYS2</v>
          </cell>
          <cell r="AM115">
            <v>304</v>
          </cell>
          <cell r="AN115" t="str">
            <v>JK</v>
          </cell>
          <cell r="AO115">
            <v>37209</v>
          </cell>
          <cell r="AP115" t="str">
            <v>DA</v>
          </cell>
          <cell r="AQ115">
            <v>1130815</v>
          </cell>
          <cell r="AR115">
            <v>13403</v>
          </cell>
          <cell r="AS115" t="str">
            <v>Enron Confirm: Change Avista Energy to Avista Corp.  Faxed 3:09pm 11/6/01   OK</v>
          </cell>
        </row>
        <row r="116">
          <cell r="A116">
            <v>138</v>
          </cell>
          <cell r="B116" t="str">
            <v>JK</v>
          </cell>
          <cell r="C116" t="str">
            <v>Jeannie Kimberly</v>
          </cell>
          <cell r="D116" t="str">
            <v>(509) 495-8494</v>
          </cell>
          <cell r="E116">
            <v>37188</v>
          </cell>
          <cell r="G116" t="str">
            <v>Sale</v>
          </cell>
          <cell r="H116" t="str">
            <v>Physical</v>
          </cell>
          <cell r="I116" t="str">
            <v>RGEN</v>
          </cell>
          <cell r="K116" t="str">
            <v>Enserco</v>
          </cell>
          <cell r="L116" t="str">
            <v>Darrell Danyluk</v>
          </cell>
          <cell r="M116" t="str">
            <v>Trader</v>
          </cell>
          <cell r="N116" t="str">
            <v>(403) 514-6912</v>
          </cell>
          <cell r="O116" t="str">
            <v>(403) 514-6913</v>
          </cell>
          <cell r="R116">
            <v>5000</v>
          </cell>
          <cell r="S116" t="str">
            <v>CG0214N</v>
          </cell>
          <cell r="X116">
            <v>2.4700000000000002</v>
          </cell>
          <cell r="Y116">
            <v>37189</v>
          </cell>
          <cell r="Z116">
            <v>37189</v>
          </cell>
          <cell r="AA116" t="str">
            <v>Interruptible</v>
          </cell>
          <cell r="AB116" t="str">
            <v>PGT</v>
          </cell>
          <cell r="AD116" t="str">
            <v>07536</v>
          </cell>
          <cell r="AE116">
            <v>5000</v>
          </cell>
          <cell r="AF116" t="str">
            <v>RGEN-GTNW</v>
          </cell>
          <cell r="AH116" t="str">
            <v>05474</v>
          </cell>
          <cell r="AJ116" t="str">
            <v>RGEN-GTNW</v>
          </cell>
          <cell r="AL116" t="str">
            <v>04659</v>
          </cell>
          <cell r="AN116" t="str">
            <v>JK</v>
          </cell>
          <cell r="AO116">
            <v>37193</v>
          </cell>
          <cell r="AP116" t="str">
            <v>DA</v>
          </cell>
          <cell r="AQ116" t="str">
            <v>fax sent, no reply</v>
          </cell>
          <cell r="AR116">
            <v>13404</v>
          </cell>
        </row>
        <row r="117">
          <cell r="A117">
            <v>139</v>
          </cell>
          <cell r="B117" t="str">
            <v>JK</v>
          </cell>
          <cell r="C117" t="str">
            <v>Jeannie Kimberly</v>
          </cell>
          <cell r="D117" t="str">
            <v>(509) 495-8494</v>
          </cell>
          <cell r="E117">
            <v>37188</v>
          </cell>
          <cell r="G117" t="str">
            <v>Sale</v>
          </cell>
          <cell r="H117" t="str">
            <v>Physical</v>
          </cell>
          <cell r="I117" t="str">
            <v>NECT</v>
          </cell>
          <cell r="K117" t="str">
            <v>Puget Sound Energy</v>
          </cell>
          <cell r="L117" t="str">
            <v>Cheryl McGrath</v>
          </cell>
          <cell r="M117" t="str">
            <v>Trader</v>
          </cell>
          <cell r="N117" t="str">
            <v>(425) 462-3103</v>
          </cell>
          <cell r="O117" t="str">
            <v>(425) 462-3836</v>
          </cell>
          <cell r="R117">
            <v>15000</v>
          </cell>
          <cell r="X117">
            <v>2.4700000000000002</v>
          </cell>
          <cell r="Y117">
            <v>37189</v>
          </cell>
          <cell r="Z117">
            <v>37189</v>
          </cell>
          <cell r="AA117" t="str">
            <v>Interruptible</v>
          </cell>
          <cell r="AB117" t="str">
            <v>NWP</v>
          </cell>
          <cell r="AE117">
            <v>15000</v>
          </cell>
          <cell r="AH117" t="str">
            <v>124505-6094,Dth,124506-8177, 124507-956 Dth</v>
          </cell>
          <cell r="AI117" t="str">
            <v>543 / 543 / 543</v>
          </cell>
          <cell r="AJ117" t="str">
            <v>South Seattle</v>
          </cell>
          <cell r="AK117">
            <v>451</v>
          </cell>
          <cell r="AL117" t="str">
            <v>SYSSUP</v>
          </cell>
          <cell r="AM117">
            <v>5</v>
          </cell>
          <cell r="AN117" t="str">
            <v>JK</v>
          </cell>
          <cell r="AO117">
            <v>37193</v>
          </cell>
          <cell r="AP117" t="str">
            <v>DA</v>
          </cell>
          <cell r="AQ117" t="str">
            <v>fax sent, no reply</v>
          </cell>
          <cell r="AR117">
            <v>13405</v>
          </cell>
        </row>
        <row r="118">
          <cell r="A118">
            <v>140</v>
          </cell>
          <cell r="B118" t="str">
            <v>DA</v>
          </cell>
          <cell r="C118" t="str">
            <v>Diane Albers</v>
          </cell>
          <cell r="D118" t="str">
            <v>(509) 495-4705</v>
          </cell>
          <cell r="E118">
            <v>37188</v>
          </cell>
          <cell r="G118" t="str">
            <v>Sale</v>
          </cell>
          <cell r="H118" t="str">
            <v>Physical</v>
          </cell>
          <cell r="I118" t="str">
            <v>RGEN</v>
          </cell>
          <cell r="K118" t="str">
            <v>Duke</v>
          </cell>
          <cell r="L118" t="str">
            <v>Jim McArthur</v>
          </cell>
          <cell r="M118" t="str">
            <v>Mgr NW Logistics &amp; Optim Mgr</v>
          </cell>
          <cell r="N118" t="str">
            <v>(801) 531-4409</v>
          </cell>
          <cell r="O118" t="str">
            <v>(801) 531-5490</v>
          </cell>
          <cell r="R118">
            <v>10000</v>
          </cell>
          <cell r="S118">
            <v>0</v>
          </cell>
          <cell r="X118">
            <v>2.4300000000000002</v>
          </cell>
          <cell r="Y118">
            <v>37196</v>
          </cell>
          <cell r="Z118">
            <v>37225</v>
          </cell>
          <cell r="AA118" t="str">
            <v>Firm</v>
          </cell>
          <cell r="AB118" t="str">
            <v>PGT</v>
          </cell>
          <cell r="AD118" t="str">
            <v>07536</v>
          </cell>
          <cell r="AE118">
            <v>10000</v>
          </cell>
          <cell r="AF118" t="str">
            <v>KING-GTNW</v>
          </cell>
          <cell r="AH118" t="str">
            <v>05474</v>
          </cell>
          <cell r="AJ118" t="str">
            <v>KING-GTNW</v>
          </cell>
          <cell r="AL118" t="str">
            <v>00268</v>
          </cell>
          <cell r="AN118" t="str">
            <v>LM</v>
          </cell>
          <cell r="AQ118" t="str">
            <v>P-AVISTUTILITY-0006</v>
          </cell>
          <cell r="AR118">
            <v>13407</v>
          </cell>
          <cell r="AS118" t="str">
            <v>Duke Confirm: Change base agreement date  Faxed 11:30am 11/8/01</v>
          </cell>
        </row>
        <row r="119">
          <cell r="A119">
            <v>141</v>
          </cell>
          <cell r="B119" t="str">
            <v>DA</v>
          </cell>
          <cell r="C119" t="str">
            <v>Diane Albers</v>
          </cell>
          <cell r="D119" t="str">
            <v>(509) 495-4705</v>
          </cell>
          <cell r="E119">
            <v>37188</v>
          </cell>
          <cell r="G119" t="str">
            <v>Sale</v>
          </cell>
          <cell r="H119" t="str">
            <v>Physical</v>
          </cell>
          <cell r="I119" t="str">
            <v>RGEN</v>
          </cell>
          <cell r="K119" t="str">
            <v>Duke</v>
          </cell>
          <cell r="L119" t="str">
            <v>Jim McArthur</v>
          </cell>
          <cell r="M119" t="str">
            <v>Mgr NW Logistics &amp; Optim Mgr</v>
          </cell>
          <cell r="N119" t="str">
            <v>(801) 531-4409</v>
          </cell>
          <cell r="O119" t="str">
            <v>(801) 531-5490</v>
          </cell>
          <cell r="R119">
            <v>10000</v>
          </cell>
          <cell r="S119">
            <v>0</v>
          </cell>
          <cell r="X119">
            <v>2.72</v>
          </cell>
          <cell r="Y119">
            <v>37196</v>
          </cell>
          <cell r="Z119">
            <v>37225</v>
          </cell>
          <cell r="AA119" t="str">
            <v>Firm</v>
          </cell>
          <cell r="AB119" t="str">
            <v>PGT</v>
          </cell>
          <cell r="AD119" t="str">
            <v>07536</v>
          </cell>
          <cell r="AE119">
            <v>10000</v>
          </cell>
          <cell r="AF119" t="str">
            <v>MALI-GTNW</v>
          </cell>
          <cell r="AH119" t="str">
            <v>00169</v>
          </cell>
          <cell r="AJ119" t="str">
            <v>MALI-GTNW</v>
          </cell>
          <cell r="AL119" t="str">
            <v>00268</v>
          </cell>
          <cell r="AN119" t="str">
            <v>LM</v>
          </cell>
          <cell r="AQ119" t="str">
            <v>P-AVISTUTILITY-0008</v>
          </cell>
          <cell r="AR119">
            <v>13408</v>
          </cell>
          <cell r="AS119" t="str">
            <v>Duke Confirm: Change base agreement date   Faxed 11:37am 11/8/01</v>
          </cell>
        </row>
        <row r="120">
          <cell r="A120">
            <v>142</v>
          </cell>
          <cell r="B120" t="str">
            <v>DA</v>
          </cell>
          <cell r="C120" t="str">
            <v>Diane Albers</v>
          </cell>
          <cell r="D120" t="str">
            <v>(509) 495-4705</v>
          </cell>
          <cell r="E120">
            <v>37188</v>
          </cell>
          <cell r="G120" t="str">
            <v>Sale</v>
          </cell>
          <cell r="H120" t="str">
            <v>Physical</v>
          </cell>
          <cell r="I120" t="str">
            <v>RGEN</v>
          </cell>
          <cell r="K120" t="str">
            <v>Duke</v>
          </cell>
          <cell r="L120" t="str">
            <v>Jim McArthur</v>
          </cell>
          <cell r="M120" t="str">
            <v>Mgr NW Logistics &amp; Optim Mgr</v>
          </cell>
          <cell r="N120" t="str">
            <v>(801) 531-4409</v>
          </cell>
          <cell r="O120" t="str">
            <v>(801) 531-5490</v>
          </cell>
          <cell r="R120">
            <v>10000</v>
          </cell>
          <cell r="S120">
            <v>0</v>
          </cell>
          <cell r="X120">
            <v>2.6</v>
          </cell>
          <cell r="Y120">
            <v>37196</v>
          </cell>
          <cell r="Z120">
            <v>37225</v>
          </cell>
          <cell r="AA120" t="str">
            <v>Firm</v>
          </cell>
          <cell r="AB120" t="str">
            <v>PGT</v>
          </cell>
          <cell r="AD120" t="str">
            <v>07536</v>
          </cell>
          <cell r="AE120">
            <v>10000</v>
          </cell>
          <cell r="AF120" t="str">
            <v>STAN-GTNW</v>
          </cell>
          <cell r="AH120" t="str">
            <v>05474</v>
          </cell>
          <cell r="AJ120" t="str">
            <v>STAN-GTNW</v>
          </cell>
          <cell r="AL120" t="str">
            <v>00268</v>
          </cell>
          <cell r="AN120" t="str">
            <v>LM</v>
          </cell>
          <cell r="AQ120" t="str">
            <v>P-AVISTUTILITY-0007</v>
          </cell>
          <cell r="AR120">
            <v>13410</v>
          </cell>
          <cell r="AS120" t="str">
            <v>Duke Confirm: Change base agreement date   Faxed 11:35am 11/8/01</v>
          </cell>
        </row>
        <row r="121">
          <cell r="A121">
            <v>143</v>
          </cell>
          <cell r="B121" t="str">
            <v>JK</v>
          </cell>
          <cell r="C121" t="str">
            <v>Jeannie Kimberly</v>
          </cell>
          <cell r="D121" t="str">
            <v>(509) 495-8494</v>
          </cell>
          <cell r="E121">
            <v>37189</v>
          </cell>
          <cell r="G121" t="str">
            <v>Sale</v>
          </cell>
          <cell r="H121" t="str">
            <v>Physical</v>
          </cell>
          <cell r="I121" t="str">
            <v>RGEN</v>
          </cell>
          <cell r="K121" t="str">
            <v>Enserco</v>
          </cell>
          <cell r="L121" t="str">
            <v>Darrell Danyluk</v>
          </cell>
          <cell r="M121" t="str">
            <v>Trader</v>
          </cell>
          <cell r="N121" t="str">
            <v>(403) 514-6912</v>
          </cell>
          <cell r="O121" t="str">
            <v>(403) 514-6913</v>
          </cell>
          <cell r="R121">
            <v>40000</v>
          </cell>
          <cell r="S121" t="str">
            <v>CG0214N</v>
          </cell>
          <cell r="X121">
            <v>2.75</v>
          </cell>
          <cell r="Y121">
            <v>37190</v>
          </cell>
          <cell r="Z121">
            <v>37190</v>
          </cell>
          <cell r="AA121" t="str">
            <v>Interruptible</v>
          </cell>
          <cell r="AB121" t="str">
            <v>PGT</v>
          </cell>
          <cell r="AD121" t="str">
            <v>07536</v>
          </cell>
          <cell r="AE121">
            <v>40000</v>
          </cell>
          <cell r="AF121" t="str">
            <v>RGEN-GTNW</v>
          </cell>
          <cell r="AH121" t="str">
            <v>05474</v>
          </cell>
          <cell r="AJ121" t="str">
            <v>RGEN-GTNW</v>
          </cell>
          <cell r="AL121" t="str">
            <v>04659</v>
          </cell>
          <cell r="AN121" t="str">
            <v>JK</v>
          </cell>
          <cell r="AO121">
            <v>37189</v>
          </cell>
          <cell r="AP121" t="str">
            <v>DA</v>
          </cell>
          <cell r="AQ121" t="str">
            <v>EC9029</v>
          </cell>
          <cell r="AR121">
            <v>13411</v>
          </cell>
        </row>
        <row r="122">
          <cell r="A122">
            <v>144</v>
          </cell>
          <cell r="B122" t="str">
            <v>JK</v>
          </cell>
          <cell r="C122" t="str">
            <v>Jeannie Kimberly</v>
          </cell>
          <cell r="D122" t="str">
            <v>(509) 495-8494</v>
          </cell>
          <cell r="E122">
            <v>37189</v>
          </cell>
          <cell r="G122" t="str">
            <v>Sale</v>
          </cell>
          <cell r="H122" t="str">
            <v>Physical</v>
          </cell>
          <cell r="I122" t="str">
            <v>NECT</v>
          </cell>
          <cell r="K122" t="str">
            <v>Puget Sound Energy</v>
          </cell>
          <cell r="L122" t="str">
            <v>Cheryl McGrath</v>
          </cell>
          <cell r="M122" t="str">
            <v>Trader</v>
          </cell>
          <cell r="N122" t="str">
            <v>(425) 462-3103</v>
          </cell>
          <cell r="O122" t="str">
            <v>(425) 462-3836</v>
          </cell>
          <cell r="R122">
            <v>15000</v>
          </cell>
          <cell r="X122">
            <v>3.01</v>
          </cell>
          <cell r="Y122">
            <v>37190</v>
          </cell>
          <cell r="Z122">
            <v>37190</v>
          </cell>
          <cell r="AA122" t="str">
            <v>Interruptible</v>
          </cell>
          <cell r="AB122" t="str">
            <v>NWP</v>
          </cell>
          <cell r="AE122">
            <v>15000</v>
          </cell>
          <cell r="AH122" t="str">
            <v>127076-2538, 124505-3000,124509-5076,124508-3765, 124507-848 Dth</v>
          </cell>
          <cell r="AI122" t="str">
            <v>543 / 543 / 543</v>
          </cell>
          <cell r="AJ122" t="str">
            <v>South Seattle</v>
          </cell>
          <cell r="AK122">
            <v>451</v>
          </cell>
          <cell r="AL122" t="str">
            <v>SYSSUP</v>
          </cell>
          <cell r="AM122">
            <v>5</v>
          </cell>
          <cell r="AN122" t="str">
            <v>JK</v>
          </cell>
          <cell r="AO122">
            <v>37194</v>
          </cell>
          <cell r="AP122" t="str">
            <v>DA</v>
          </cell>
          <cell r="AQ122" t="str">
            <v>fax sent, no reply</v>
          </cell>
          <cell r="AR122">
            <v>13414</v>
          </cell>
        </row>
        <row r="123">
          <cell r="A123">
            <v>145</v>
          </cell>
          <cell r="B123" t="str">
            <v>DA</v>
          </cell>
          <cell r="C123" t="str">
            <v>Diane Albers</v>
          </cell>
          <cell r="D123" t="str">
            <v>(509) 495-4705</v>
          </cell>
          <cell r="E123">
            <v>37189</v>
          </cell>
          <cell r="G123" t="str">
            <v>Purchase</v>
          </cell>
          <cell r="H123" t="str">
            <v>Physical</v>
          </cell>
          <cell r="I123" t="str">
            <v>RGEN</v>
          </cell>
          <cell r="K123" t="str">
            <v>Enron North America Corp.</v>
          </cell>
          <cell r="L123" t="str">
            <v>Steve South</v>
          </cell>
          <cell r="M123" t="str">
            <v>Trader</v>
          </cell>
          <cell r="N123" t="str">
            <v>(713) 853-6798</v>
          </cell>
          <cell r="O123" t="str">
            <v>(713) 646-2626</v>
          </cell>
          <cell r="R123">
            <v>5000</v>
          </cell>
          <cell r="S123">
            <v>0</v>
          </cell>
          <cell r="X123">
            <v>3.07</v>
          </cell>
          <cell r="Y123">
            <v>37469</v>
          </cell>
          <cell r="Z123">
            <v>37529</v>
          </cell>
          <cell r="AA123" t="str">
            <v>Firm</v>
          </cell>
          <cell r="AB123" t="str">
            <v>PGT</v>
          </cell>
          <cell r="AD123" t="str">
            <v>07536</v>
          </cell>
          <cell r="AE123">
            <v>5000</v>
          </cell>
          <cell r="AF123" t="str">
            <v>RGEN-GTNW</v>
          </cell>
          <cell r="AH123" t="str">
            <v>00354</v>
          </cell>
          <cell r="AJ123" t="str">
            <v>RGEN-WWP</v>
          </cell>
          <cell r="AL123" t="str">
            <v>FUEL</v>
          </cell>
          <cell r="AN123" t="str">
            <v>LM</v>
          </cell>
          <cell r="AQ123">
            <v>1135796</v>
          </cell>
          <cell r="AR123">
            <v>13415</v>
          </cell>
          <cell r="AS123" t="str">
            <v>Enron Confirm: Change Avista Energy to Avista Corp.  Change Delivery Point from Stanfield to RGEN (Rathdrum)  Faxed 3:09pm 11/6/01; Faxed 3:51pm 11/13/01</v>
          </cell>
        </row>
        <row r="124">
          <cell r="A124">
            <v>146</v>
          </cell>
          <cell r="B124" t="str">
            <v>JK</v>
          </cell>
          <cell r="C124" t="str">
            <v>Jeannie Kimberly</v>
          </cell>
          <cell r="D124" t="str">
            <v>(509) 495-8494</v>
          </cell>
          <cell r="E124">
            <v>37190</v>
          </cell>
          <cell r="G124" t="str">
            <v>Purchase</v>
          </cell>
          <cell r="H124" t="str">
            <v>Physical</v>
          </cell>
          <cell r="I124" t="str">
            <v>CA - SLTAHOE</v>
          </cell>
          <cell r="K124" t="str">
            <v>Enron North America Corp.</v>
          </cell>
          <cell r="L124" t="str">
            <v>Steve South</v>
          </cell>
          <cell r="M124" t="str">
            <v>Trader</v>
          </cell>
          <cell r="N124" t="str">
            <v>(713) 853-6798</v>
          </cell>
          <cell r="O124" t="str">
            <v>(713) 646-2626</v>
          </cell>
          <cell r="R124">
            <v>2300</v>
          </cell>
          <cell r="S124">
            <v>0</v>
          </cell>
          <cell r="X124">
            <v>2.46</v>
          </cell>
          <cell r="Y124">
            <v>37191</v>
          </cell>
          <cell r="Z124">
            <v>37193</v>
          </cell>
          <cell r="AA124" t="str">
            <v>Interruptible</v>
          </cell>
          <cell r="AB124" t="str">
            <v>NWP</v>
          </cell>
          <cell r="AC124" t="str">
            <v>Paiute</v>
          </cell>
          <cell r="AD124">
            <v>100047</v>
          </cell>
          <cell r="AE124">
            <v>2300</v>
          </cell>
          <cell r="AF124" t="str">
            <v xml:space="preserve">ROCKY MTN POOL </v>
          </cell>
          <cell r="AG124">
            <v>65</v>
          </cell>
          <cell r="AH124" t="str">
            <v>Rocky Mtn Pool</v>
          </cell>
          <cell r="AI124">
            <v>547</v>
          </cell>
          <cell r="AJ124" t="str">
            <v>RENO</v>
          </cell>
          <cell r="AK124">
            <v>459</v>
          </cell>
          <cell r="AL124" t="str">
            <v>AVAC03SYS2</v>
          </cell>
          <cell r="AM124">
            <v>304</v>
          </cell>
          <cell r="AN124" t="str">
            <v>JK</v>
          </cell>
          <cell r="AO124">
            <v>37209</v>
          </cell>
          <cell r="AP124" t="str">
            <v>DA</v>
          </cell>
          <cell r="AQ124">
            <v>1138300</v>
          </cell>
          <cell r="AR124">
            <v>13416</v>
          </cell>
          <cell r="AS124" t="str">
            <v>Enron Confirm: Change Avista Energy to Avista Corp.  Faxed 6:10am 11/8/01   OK</v>
          </cell>
        </row>
        <row r="125">
          <cell r="A125">
            <v>147</v>
          </cell>
          <cell r="B125" t="str">
            <v>JK</v>
          </cell>
          <cell r="C125" t="str">
            <v>Jeannie Kimberly</v>
          </cell>
          <cell r="D125" t="str">
            <v>(509) 495-8494</v>
          </cell>
          <cell r="E125">
            <v>37190</v>
          </cell>
          <cell r="G125" t="str">
            <v>Sale</v>
          </cell>
          <cell r="H125" t="str">
            <v>Physical</v>
          </cell>
          <cell r="I125" t="str">
            <v>RGEN</v>
          </cell>
          <cell r="K125" t="str">
            <v>Enron North America Corp.</v>
          </cell>
          <cell r="L125" t="str">
            <v>Steve South</v>
          </cell>
          <cell r="M125" t="str">
            <v>Trader</v>
          </cell>
          <cell r="N125" t="str">
            <v>(713) 853-6798</v>
          </cell>
          <cell r="O125" t="str">
            <v>(713) 646-2626</v>
          </cell>
          <cell r="R125">
            <v>5000</v>
          </cell>
          <cell r="S125">
            <v>0</v>
          </cell>
          <cell r="X125">
            <v>2.67</v>
          </cell>
          <cell r="Y125">
            <v>37191</v>
          </cell>
          <cell r="Z125">
            <v>37193</v>
          </cell>
          <cell r="AA125" t="str">
            <v>Interruptible</v>
          </cell>
          <cell r="AB125" t="str">
            <v>PGT</v>
          </cell>
          <cell r="AD125" t="str">
            <v>07536</v>
          </cell>
          <cell r="AE125">
            <v>5000</v>
          </cell>
          <cell r="AF125" t="str">
            <v>STAN-GTNW</v>
          </cell>
          <cell r="AH125" t="str">
            <v>05474</v>
          </cell>
          <cell r="AJ125" t="str">
            <v>STAN-GTNW</v>
          </cell>
          <cell r="AL125" t="str">
            <v>00354</v>
          </cell>
          <cell r="AN125" t="str">
            <v>JK</v>
          </cell>
          <cell r="AQ125">
            <v>1138277</v>
          </cell>
          <cell r="AR125">
            <v>13419</v>
          </cell>
          <cell r="AS125" t="str">
            <v>Enron Confirm: Change Avista Energy to Avista Corp.  OK   Change "through" date to October 29, 2001     Faxed 6:02am 11/8/01</v>
          </cell>
        </row>
        <row r="126">
          <cell r="A126">
            <v>148</v>
          </cell>
          <cell r="B126" t="str">
            <v>JK</v>
          </cell>
          <cell r="C126" t="str">
            <v>Jeannie Kimberly</v>
          </cell>
          <cell r="D126" t="str">
            <v>(509) 495-8494</v>
          </cell>
          <cell r="E126">
            <v>37190</v>
          </cell>
          <cell r="G126" t="str">
            <v>Sale</v>
          </cell>
          <cell r="H126" t="str">
            <v>Physical</v>
          </cell>
          <cell r="I126" t="str">
            <v>RGEN</v>
          </cell>
          <cell r="K126" t="str">
            <v>Enron North America Corp.</v>
          </cell>
          <cell r="L126" t="str">
            <v>Steve South</v>
          </cell>
          <cell r="M126" t="str">
            <v>Trader</v>
          </cell>
          <cell r="N126" t="str">
            <v>(713) 853-6798</v>
          </cell>
          <cell r="O126" t="str">
            <v>(713) 646-2626</v>
          </cell>
          <cell r="R126">
            <v>5000</v>
          </cell>
          <cell r="S126">
            <v>0</v>
          </cell>
          <cell r="X126">
            <v>2.63</v>
          </cell>
          <cell r="Y126">
            <v>37191</v>
          </cell>
          <cell r="Z126">
            <v>37193</v>
          </cell>
          <cell r="AA126" t="str">
            <v>Interruptible</v>
          </cell>
          <cell r="AB126" t="str">
            <v>PGT</v>
          </cell>
          <cell r="AD126" t="str">
            <v>07536</v>
          </cell>
          <cell r="AE126">
            <v>5000</v>
          </cell>
          <cell r="AF126" t="str">
            <v>STAN-GTNW</v>
          </cell>
          <cell r="AH126" t="str">
            <v>05474</v>
          </cell>
          <cell r="AJ126" t="str">
            <v>STAN-GTNW</v>
          </cell>
          <cell r="AL126" t="str">
            <v>00354</v>
          </cell>
          <cell r="AN126" t="str">
            <v>JK</v>
          </cell>
          <cell r="AQ126">
            <v>1138335</v>
          </cell>
          <cell r="AR126">
            <v>13426</v>
          </cell>
          <cell r="AS126" t="str">
            <v>Enron Confirm: Change Avista Energy to Avista Corp.  OK   Change "through" date to October 29, 2001     Faxed 6:02am 11/8/01</v>
          </cell>
        </row>
        <row r="127">
          <cell r="A127">
            <v>149</v>
          </cell>
          <cell r="B127" t="str">
            <v>JK</v>
          </cell>
          <cell r="C127" t="str">
            <v>Jeannie Kimberly</v>
          </cell>
          <cell r="D127" t="str">
            <v>(509) 495-8494</v>
          </cell>
          <cell r="E127">
            <v>37190</v>
          </cell>
          <cell r="G127" t="str">
            <v>Sale</v>
          </cell>
          <cell r="H127" t="str">
            <v>Physical</v>
          </cell>
          <cell r="I127" t="str">
            <v>NECT</v>
          </cell>
          <cell r="K127" t="str">
            <v>Puget Sound Energy</v>
          </cell>
          <cell r="L127" t="str">
            <v>Cheryl McGrath</v>
          </cell>
          <cell r="M127" t="str">
            <v>Trader</v>
          </cell>
          <cell r="N127" t="str">
            <v>(425) 462-3103</v>
          </cell>
          <cell r="O127" t="str">
            <v>(425) 462-3836</v>
          </cell>
          <cell r="R127">
            <v>15000</v>
          </cell>
          <cell r="X127">
            <v>2.5</v>
          </cell>
          <cell r="Y127">
            <v>37191</v>
          </cell>
          <cell r="Z127">
            <v>37193</v>
          </cell>
          <cell r="AA127" t="str">
            <v>Interruptible</v>
          </cell>
          <cell r="AB127" t="str">
            <v>NWP</v>
          </cell>
          <cell r="AE127">
            <v>15000</v>
          </cell>
          <cell r="AH127" t="str">
            <v>100010-4932,124505-5219,Dth,124509-5076 Dth</v>
          </cell>
          <cell r="AI127" t="str">
            <v>543 / 543 / 543</v>
          </cell>
          <cell r="AJ127" t="str">
            <v>South Seattle</v>
          </cell>
          <cell r="AK127">
            <v>451</v>
          </cell>
          <cell r="AL127" t="str">
            <v>SYSSUP</v>
          </cell>
          <cell r="AM127">
            <v>5</v>
          </cell>
          <cell r="AN127" t="str">
            <v>JK</v>
          </cell>
          <cell r="AO127">
            <v>37195</v>
          </cell>
          <cell r="AP127" t="str">
            <v>DA</v>
          </cell>
          <cell r="AQ127" t="str">
            <v>fax sent, no reply</v>
          </cell>
          <cell r="AR127">
            <v>13427</v>
          </cell>
        </row>
        <row r="128">
          <cell r="A128">
            <v>150</v>
          </cell>
          <cell r="B128" t="str">
            <v>DA</v>
          </cell>
          <cell r="C128" t="str">
            <v>Diane Albers</v>
          </cell>
          <cell r="D128" t="str">
            <v>(509) 495-4705</v>
          </cell>
          <cell r="E128">
            <v>37191</v>
          </cell>
          <cell r="G128" t="str">
            <v>Sale</v>
          </cell>
          <cell r="H128" t="str">
            <v>Physical</v>
          </cell>
          <cell r="I128" t="str">
            <v>RGEN</v>
          </cell>
          <cell r="K128" t="str">
            <v>Enserco</v>
          </cell>
          <cell r="L128" t="str">
            <v>Nancy Lissell</v>
          </cell>
          <cell r="M128" t="str">
            <v>Trader</v>
          </cell>
          <cell r="N128" t="str">
            <v>(403)303-4784</v>
          </cell>
          <cell r="O128" t="str">
            <v>(403) 514-6913</v>
          </cell>
          <cell r="R128">
            <v>15000</v>
          </cell>
          <cell r="S128" t="str">
            <v>CG0214N</v>
          </cell>
          <cell r="X128">
            <v>2.2000000000000002</v>
          </cell>
          <cell r="Y128">
            <v>37191</v>
          </cell>
          <cell r="Z128">
            <v>37191</v>
          </cell>
          <cell r="AA128" t="str">
            <v>Interruptible</v>
          </cell>
          <cell r="AB128" t="str">
            <v>PGT</v>
          </cell>
          <cell r="AD128" t="str">
            <v>07536</v>
          </cell>
          <cell r="AE128">
            <v>15000</v>
          </cell>
          <cell r="AF128" t="str">
            <v>RGEN-GTNW</v>
          </cell>
          <cell r="AH128" t="str">
            <v>05474</v>
          </cell>
          <cell r="AJ128" t="str">
            <v>RGEN-GTNW</v>
          </cell>
          <cell r="AL128" t="str">
            <v>04659</v>
          </cell>
          <cell r="AN128" t="str">
            <v>DA</v>
          </cell>
          <cell r="AO128">
            <v>37197</v>
          </cell>
          <cell r="AP128" t="str">
            <v>DA</v>
          </cell>
          <cell r="AQ128" t="str">
            <v>fax sent, no reply</v>
          </cell>
          <cell r="AR128">
            <v>13428</v>
          </cell>
        </row>
        <row r="129">
          <cell r="A129">
            <v>151</v>
          </cell>
          <cell r="B129" t="str">
            <v>DA</v>
          </cell>
          <cell r="C129" t="str">
            <v>Diane Albers</v>
          </cell>
          <cell r="D129" t="str">
            <v>(509) 495-4705</v>
          </cell>
          <cell r="E129">
            <v>37193</v>
          </cell>
          <cell r="G129" t="str">
            <v>Sale</v>
          </cell>
          <cell r="H129" t="str">
            <v>Physical</v>
          </cell>
          <cell r="I129" t="str">
            <v>NECT</v>
          </cell>
          <cell r="K129" t="str">
            <v>Enron North America Corp.</v>
          </cell>
          <cell r="L129" t="str">
            <v>Frank Ermis</v>
          </cell>
          <cell r="M129" t="str">
            <v>Trader</v>
          </cell>
          <cell r="N129" t="str">
            <v>(713) 853-3002</v>
          </cell>
          <cell r="O129" t="str">
            <v>(713) 646-4816</v>
          </cell>
          <cell r="R129">
            <v>15000</v>
          </cell>
          <cell r="S129">
            <v>0</v>
          </cell>
          <cell r="X129">
            <v>2.85</v>
          </cell>
          <cell r="Y129">
            <v>37194</v>
          </cell>
          <cell r="Z129">
            <v>37194</v>
          </cell>
          <cell r="AA129" t="str">
            <v>Interruptible</v>
          </cell>
          <cell r="AB129" t="str">
            <v>PGT</v>
          </cell>
          <cell r="AD129" t="str">
            <v>07536</v>
          </cell>
          <cell r="AE129">
            <v>15000</v>
          </cell>
          <cell r="AF129" t="str">
            <v>STAN-GTNW</v>
          </cell>
          <cell r="AH129" t="str">
            <v>05474</v>
          </cell>
          <cell r="AJ129" t="str">
            <v>STAN-GTNW</v>
          </cell>
          <cell r="AL129" t="str">
            <v>00354</v>
          </cell>
          <cell r="AN129" t="str">
            <v>DA</v>
          </cell>
          <cell r="AO129">
            <v>37214</v>
          </cell>
          <cell r="AP129" t="str">
            <v>DA</v>
          </cell>
          <cell r="AQ129">
            <v>1141997</v>
          </cell>
          <cell r="AR129">
            <v>13429</v>
          </cell>
          <cell r="AS129" t="str">
            <v>Enron Confirm: Change Avista Energy to Avista Corp.  Faxed 11:53am 11/8/01   OK</v>
          </cell>
        </row>
        <row r="130">
          <cell r="A130">
            <v>152</v>
          </cell>
          <cell r="B130" t="str">
            <v>DA</v>
          </cell>
          <cell r="C130" t="str">
            <v>Diane Albers</v>
          </cell>
          <cell r="D130" t="str">
            <v>(509) 495-4705</v>
          </cell>
          <cell r="E130">
            <v>37193</v>
          </cell>
          <cell r="G130" t="str">
            <v>Purchase</v>
          </cell>
          <cell r="H130" t="str">
            <v>Physical</v>
          </cell>
          <cell r="I130" t="str">
            <v>CA - SLTAHOE</v>
          </cell>
          <cell r="K130" t="str">
            <v>Enron North America Corp.</v>
          </cell>
          <cell r="L130" t="str">
            <v>Frank Ermis</v>
          </cell>
          <cell r="M130" t="str">
            <v>Trader</v>
          </cell>
          <cell r="N130" t="str">
            <v>(713) 853-3002</v>
          </cell>
          <cell r="O130" t="str">
            <v>(713) 646-4816</v>
          </cell>
          <cell r="R130">
            <v>2300</v>
          </cell>
          <cell r="S130">
            <v>0</v>
          </cell>
          <cell r="X130">
            <v>2.71</v>
          </cell>
          <cell r="Y130">
            <v>37194</v>
          </cell>
          <cell r="Z130">
            <v>37194</v>
          </cell>
          <cell r="AA130" t="str">
            <v>Interruptible</v>
          </cell>
          <cell r="AB130" t="str">
            <v>NWP</v>
          </cell>
          <cell r="AC130" t="str">
            <v>Paiute</v>
          </cell>
          <cell r="AD130">
            <v>100047</v>
          </cell>
          <cell r="AE130">
            <v>2300</v>
          </cell>
          <cell r="AF130" t="str">
            <v>OPAL</v>
          </cell>
          <cell r="AG130">
            <v>543</v>
          </cell>
          <cell r="AH130" t="str">
            <v>L57</v>
          </cell>
          <cell r="AI130">
            <v>40</v>
          </cell>
          <cell r="AJ130" t="str">
            <v>RENO</v>
          </cell>
          <cell r="AK130">
            <v>459</v>
          </cell>
          <cell r="AL130" t="str">
            <v>AVAC03SYS2</v>
          </cell>
          <cell r="AM130">
            <v>304</v>
          </cell>
          <cell r="AN130" t="str">
            <v>DA</v>
          </cell>
          <cell r="AO130">
            <v>37209</v>
          </cell>
          <cell r="AP130" t="str">
            <v>DA</v>
          </cell>
          <cell r="AQ130">
            <v>1142120</v>
          </cell>
          <cell r="AR130">
            <v>13448</v>
          </cell>
          <cell r="AS130" t="str">
            <v>Enron Confirm: Change Avista Energy to Avista Corp.  Faxed 11:55am 11/8/01   OK</v>
          </cell>
        </row>
        <row r="131">
          <cell r="A131">
            <v>153</v>
          </cell>
          <cell r="B131" t="str">
            <v>DA</v>
          </cell>
          <cell r="C131" t="str">
            <v>Diane Albers</v>
          </cell>
          <cell r="D131" t="str">
            <v>(509) 495-4705</v>
          </cell>
          <cell r="E131">
            <v>37193</v>
          </cell>
          <cell r="G131" t="str">
            <v>Sale</v>
          </cell>
          <cell r="H131" t="str">
            <v>Physical</v>
          </cell>
          <cell r="I131" t="str">
            <v>Other</v>
          </cell>
          <cell r="K131" t="str">
            <v>Duke</v>
          </cell>
          <cell r="L131" t="str">
            <v>Rob Platt</v>
          </cell>
          <cell r="M131" t="str">
            <v>Trader</v>
          </cell>
          <cell r="N131" t="str">
            <v>(801) 531-4435</v>
          </cell>
          <cell r="O131" t="str">
            <v>(801) 531-5490</v>
          </cell>
          <cell r="R131">
            <v>5000</v>
          </cell>
          <cell r="S131">
            <v>0</v>
          </cell>
          <cell r="X131">
            <v>3.03</v>
          </cell>
          <cell r="Y131">
            <v>37196</v>
          </cell>
          <cell r="Z131">
            <v>37225</v>
          </cell>
          <cell r="AA131" t="str">
            <v>Firm</v>
          </cell>
          <cell r="AB131" t="str">
            <v>PGT</v>
          </cell>
          <cell r="AD131" t="str">
            <v>07536</v>
          </cell>
          <cell r="AE131">
            <v>5000</v>
          </cell>
          <cell r="AF131" t="str">
            <v>MALI-GTNW</v>
          </cell>
          <cell r="AH131" t="str">
            <v>00169</v>
          </cell>
          <cell r="AJ131" t="str">
            <v>MALI-GTNW</v>
          </cell>
          <cell r="AL131" t="str">
            <v>00268</v>
          </cell>
          <cell r="AN131" t="str">
            <v>BG</v>
          </cell>
          <cell r="AQ131" t="str">
            <v>P-AVISTUTILITY-S-0001</v>
          </cell>
          <cell r="AR131">
            <v>13456</v>
          </cell>
          <cell r="AS131" t="str">
            <v>Duke Confirm: Change base agreement date   Faxed 11:57am 11/8/01</v>
          </cell>
        </row>
        <row r="132">
          <cell r="A132">
            <v>154</v>
          </cell>
          <cell r="B132" t="str">
            <v>DA</v>
          </cell>
          <cell r="C132" t="str">
            <v>Diane Albers</v>
          </cell>
          <cell r="D132" t="str">
            <v>(509) 495-4705</v>
          </cell>
          <cell r="E132">
            <v>37194</v>
          </cell>
          <cell r="G132" t="str">
            <v>Sale</v>
          </cell>
          <cell r="H132" t="str">
            <v>Physical</v>
          </cell>
          <cell r="I132" t="str">
            <v>NECT</v>
          </cell>
          <cell r="K132" t="str">
            <v>Enserco</v>
          </cell>
          <cell r="L132" t="str">
            <v>Darrell Danyluk</v>
          </cell>
          <cell r="M132" t="str">
            <v>Trader</v>
          </cell>
          <cell r="N132" t="str">
            <v>(403) 514-6912</v>
          </cell>
          <cell r="O132" t="str">
            <v>(403) 514-6913</v>
          </cell>
          <cell r="R132">
            <v>15000</v>
          </cell>
          <cell r="S132" t="str">
            <v>CG0214N</v>
          </cell>
          <cell r="X132">
            <v>2.79</v>
          </cell>
          <cell r="Y132">
            <v>37195</v>
          </cell>
          <cell r="Z132">
            <v>37195</v>
          </cell>
          <cell r="AA132" t="str">
            <v>Interruptible</v>
          </cell>
          <cell r="AB132" t="str">
            <v>PGT</v>
          </cell>
          <cell r="AD132" t="str">
            <v>07536</v>
          </cell>
          <cell r="AE132">
            <v>15000</v>
          </cell>
          <cell r="AF132" t="str">
            <v>STAN-GTNW</v>
          </cell>
          <cell r="AH132" t="str">
            <v>05474</v>
          </cell>
          <cell r="AJ132" t="str">
            <v>STAN-GTNW</v>
          </cell>
          <cell r="AL132" t="str">
            <v>04659</v>
          </cell>
          <cell r="AN132" t="str">
            <v>DA</v>
          </cell>
          <cell r="AO132">
            <v>37200</v>
          </cell>
          <cell r="AP132" t="str">
            <v>DA</v>
          </cell>
          <cell r="AQ132" t="str">
            <v>fax sent, no reply</v>
          </cell>
          <cell r="AR132">
            <v>13457</v>
          </cell>
        </row>
        <row r="133">
          <cell r="A133">
            <v>155</v>
          </cell>
          <cell r="B133" t="str">
            <v>DA</v>
          </cell>
          <cell r="C133" t="str">
            <v>Diane Albers</v>
          </cell>
          <cell r="D133" t="str">
            <v>(509) 495-4705</v>
          </cell>
          <cell r="E133">
            <v>37194</v>
          </cell>
          <cell r="G133" t="str">
            <v>Purchase</v>
          </cell>
          <cell r="H133" t="str">
            <v>Physical</v>
          </cell>
          <cell r="I133" t="str">
            <v>CA - SLTAHOE</v>
          </cell>
          <cell r="K133" t="str">
            <v>Enron North America Corp.</v>
          </cell>
          <cell r="L133" t="str">
            <v>Steve South</v>
          </cell>
          <cell r="M133" t="str">
            <v>Trader</v>
          </cell>
          <cell r="N133" t="str">
            <v>(713) 853-6798</v>
          </cell>
          <cell r="O133" t="str">
            <v>(713) 646-2626</v>
          </cell>
          <cell r="R133">
            <v>2300</v>
          </cell>
          <cell r="S133">
            <v>0</v>
          </cell>
          <cell r="T133" t="str">
            <v>(Enron requested Rocky Mtn Pool for scheduling. If Rocky Mtn Pool cuts, Enron will provide Wyoming on intra day)</v>
          </cell>
          <cell r="X133">
            <v>2.65</v>
          </cell>
          <cell r="Y133">
            <v>37195</v>
          </cell>
          <cell r="Z133">
            <v>37195</v>
          </cell>
          <cell r="AA133" t="str">
            <v>Interruptible</v>
          </cell>
          <cell r="AB133" t="str">
            <v>NWP</v>
          </cell>
          <cell r="AC133" t="str">
            <v>Paiute</v>
          </cell>
          <cell r="AD133">
            <v>100047</v>
          </cell>
          <cell r="AE133">
            <v>2300</v>
          </cell>
          <cell r="AF133" t="str">
            <v>WYOMING POOL</v>
          </cell>
          <cell r="AG133">
            <v>543</v>
          </cell>
          <cell r="AJ133" t="str">
            <v>RENO</v>
          </cell>
          <cell r="AK133">
            <v>459</v>
          </cell>
          <cell r="AL133" t="str">
            <v>AVAC03SYS2</v>
          </cell>
          <cell r="AM133">
            <v>304</v>
          </cell>
          <cell r="AN133" t="str">
            <v>DA</v>
          </cell>
          <cell r="AQ133">
            <v>1145912</v>
          </cell>
          <cell r="AR133">
            <v>13458</v>
          </cell>
          <cell r="AS133" t="str">
            <v>Enron Confirm: Change Avista Energy to Avista Corp.  OK      Change Delivery Point from ROCKY MTN POOL to WYOMING POOL  Faxed 3:06pm 11/6/01; Faxed 4:28pm 11/14/01</v>
          </cell>
        </row>
        <row r="134">
          <cell r="A134">
            <v>156</v>
          </cell>
          <cell r="B134" t="str">
            <v>DA</v>
          </cell>
          <cell r="C134" t="str">
            <v>Diane Albers</v>
          </cell>
          <cell r="D134" t="str">
            <v>(509) 495-4705</v>
          </cell>
          <cell r="E134">
            <v>37196</v>
          </cell>
          <cell r="G134" t="str">
            <v>Sale</v>
          </cell>
          <cell r="H134" t="str">
            <v>Physical</v>
          </cell>
          <cell r="I134" t="str">
            <v>Other</v>
          </cell>
          <cell r="K134" t="str">
            <v>Enron North America Corp.</v>
          </cell>
          <cell r="L134" t="str">
            <v>Steve South</v>
          </cell>
          <cell r="M134" t="str">
            <v>Trader</v>
          </cell>
          <cell r="N134" t="str">
            <v>(713) 853-6798</v>
          </cell>
          <cell r="O134" t="str">
            <v>(713) 646-2626</v>
          </cell>
          <cell r="R134">
            <v>12659</v>
          </cell>
          <cell r="S134">
            <v>0</v>
          </cell>
          <cell r="X134">
            <v>2.92</v>
          </cell>
          <cell r="Y134">
            <v>37197</v>
          </cell>
          <cell r="Z134">
            <v>37197</v>
          </cell>
          <cell r="AA134" t="str">
            <v>Interruptible</v>
          </cell>
          <cell r="AB134" t="str">
            <v>PGT</v>
          </cell>
          <cell r="AD134" t="str">
            <v>07536</v>
          </cell>
          <cell r="AE134">
            <v>12659</v>
          </cell>
          <cell r="AF134" t="str">
            <v>MALI-GTNW</v>
          </cell>
          <cell r="AH134" t="str">
            <v>00169</v>
          </cell>
          <cell r="AJ134" t="str">
            <v>MALI-GTNW</v>
          </cell>
          <cell r="AL134" t="str">
            <v>00354</v>
          </cell>
          <cell r="AN134" t="str">
            <v>DA</v>
          </cell>
          <cell r="AO134">
            <v>37203</v>
          </cell>
          <cell r="AP134" t="str">
            <v>DA</v>
          </cell>
          <cell r="AQ134">
            <v>1150630</v>
          </cell>
          <cell r="AR134">
            <v>13459</v>
          </cell>
        </row>
        <row r="135">
          <cell r="A135">
            <v>157</v>
          </cell>
          <cell r="B135" t="str">
            <v>DA</v>
          </cell>
          <cell r="C135" t="str">
            <v>Diane Albers</v>
          </cell>
          <cell r="D135" t="str">
            <v>(509) 495-4705</v>
          </cell>
          <cell r="E135">
            <v>37195</v>
          </cell>
          <cell r="G135" t="str">
            <v>Sale</v>
          </cell>
          <cell r="H135" t="str">
            <v>Physical</v>
          </cell>
          <cell r="I135" t="str">
            <v>Other</v>
          </cell>
          <cell r="K135" t="str">
            <v>Enron North America Corp.</v>
          </cell>
          <cell r="L135" t="str">
            <v>Frank Ermis</v>
          </cell>
          <cell r="M135" t="str">
            <v>Trader</v>
          </cell>
          <cell r="N135" t="str">
            <v>(713) 853-3002</v>
          </cell>
          <cell r="O135" t="str">
            <v>(713) 646-4816</v>
          </cell>
          <cell r="R135">
            <v>12658</v>
          </cell>
          <cell r="S135">
            <v>0</v>
          </cell>
          <cell r="X135">
            <v>3.08</v>
          </cell>
          <cell r="Y135">
            <v>37196</v>
          </cell>
          <cell r="Z135">
            <v>37196</v>
          </cell>
          <cell r="AA135" t="str">
            <v>Interruptible</v>
          </cell>
          <cell r="AB135" t="str">
            <v>PGT</v>
          </cell>
          <cell r="AD135" t="str">
            <v>07536</v>
          </cell>
          <cell r="AE135">
            <v>12658</v>
          </cell>
          <cell r="AF135" t="str">
            <v>MALI-GTNW</v>
          </cell>
          <cell r="AH135" t="str">
            <v>00169</v>
          </cell>
          <cell r="AJ135" t="str">
            <v>MALI-GTNW</v>
          </cell>
          <cell r="AL135" t="str">
            <v>00354</v>
          </cell>
          <cell r="AN135" t="str">
            <v>DA</v>
          </cell>
          <cell r="AQ135">
            <v>1149600</v>
          </cell>
          <cell r="AR135">
            <v>13460</v>
          </cell>
          <cell r="AS135" t="str">
            <v>Enron Confirm: Change Avista Energy to Avista Corp.  Please send copy of agreement dated April 1, 1996  Faxed 2:49pm 11/6/01</v>
          </cell>
        </row>
        <row r="136">
          <cell r="A136">
            <v>158</v>
          </cell>
          <cell r="B136" t="str">
            <v>DA</v>
          </cell>
          <cell r="C136" t="str">
            <v>Diane Albers</v>
          </cell>
          <cell r="D136" t="str">
            <v>(509) 495-4705</v>
          </cell>
          <cell r="E136">
            <v>37196</v>
          </cell>
          <cell r="G136" t="str">
            <v>Sale</v>
          </cell>
          <cell r="H136" t="str">
            <v>Physical</v>
          </cell>
          <cell r="I136" t="str">
            <v>RGEN</v>
          </cell>
          <cell r="K136" t="str">
            <v>Enserco</v>
          </cell>
          <cell r="L136" t="str">
            <v>Darrell Danyluk</v>
          </cell>
          <cell r="M136" t="str">
            <v>Trader</v>
          </cell>
          <cell r="N136" t="str">
            <v>(403) 514-6912</v>
          </cell>
          <cell r="O136" t="str">
            <v>(403) 514-6913</v>
          </cell>
          <cell r="R136">
            <v>10000</v>
          </cell>
          <cell r="S136" t="str">
            <v>CG0214N</v>
          </cell>
          <cell r="X136">
            <v>2.68</v>
          </cell>
          <cell r="Y136">
            <v>37197</v>
          </cell>
          <cell r="Z136">
            <v>37197</v>
          </cell>
          <cell r="AA136" t="str">
            <v>Interruptible</v>
          </cell>
          <cell r="AB136" t="str">
            <v>PGT</v>
          </cell>
          <cell r="AD136" t="str">
            <v>07536</v>
          </cell>
          <cell r="AE136">
            <v>10000</v>
          </cell>
          <cell r="AF136" t="str">
            <v>RGEN-GTNW</v>
          </cell>
          <cell r="AH136" t="str">
            <v>05474</v>
          </cell>
          <cell r="AJ136" t="str">
            <v>RGEN-GTNW</v>
          </cell>
          <cell r="AL136" t="str">
            <v>04659</v>
          </cell>
          <cell r="AN136" t="str">
            <v>DA</v>
          </cell>
          <cell r="AO136">
            <v>37201</v>
          </cell>
          <cell r="AP136" t="str">
            <v>DA</v>
          </cell>
          <cell r="AQ136" t="str">
            <v>fax sent, no reply</v>
          </cell>
          <cell r="AR136">
            <v>13461</v>
          </cell>
        </row>
        <row r="137">
          <cell r="A137">
            <v>159</v>
          </cell>
          <cell r="B137" t="str">
            <v>DA</v>
          </cell>
          <cell r="C137" t="str">
            <v>Diane Albers</v>
          </cell>
          <cell r="D137" t="str">
            <v>(509) 495-4705</v>
          </cell>
          <cell r="E137">
            <v>37196</v>
          </cell>
          <cell r="G137" t="str">
            <v>Sale</v>
          </cell>
          <cell r="H137" t="str">
            <v>Physical</v>
          </cell>
          <cell r="I137" t="str">
            <v>RGEN</v>
          </cell>
          <cell r="K137" t="str">
            <v>Enron North America Corp.</v>
          </cell>
          <cell r="L137" t="str">
            <v>Steve South</v>
          </cell>
          <cell r="M137" t="str">
            <v>Trader</v>
          </cell>
          <cell r="N137" t="str">
            <v>(713) 853-6798</v>
          </cell>
          <cell r="O137" t="str">
            <v>(713) 646-2626</v>
          </cell>
          <cell r="R137">
            <v>10000</v>
          </cell>
          <cell r="S137">
            <v>0</v>
          </cell>
          <cell r="X137">
            <v>2.7850000000000001</v>
          </cell>
          <cell r="Y137">
            <v>37197</v>
          </cell>
          <cell r="Z137">
            <v>37197</v>
          </cell>
          <cell r="AA137" t="str">
            <v>Interruptible</v>
          </cell>
          <cell r="AB137" t="str">
            <v>PGT</v>
          </cell>
          <cell r="AD137" t="str">
            <v>07536</v>
          </cell>
          <cell r="AE137">
            <v>10000</v>
          </cell>
          <cell r="AF137" t="str">
            <v>STAN-GTNW</v>
          </cell>
          <cell r="AH137" t="str">
            <v>05474</v>
          </cell>
          <cell r="AJ137" t="str">
            <v>STAN-GTNW</v>
          </cell>
          <cell r="AL137" t="str">
            <v>00354</v>
          </cell>
          <cell r="AN137" t="str">
            <v>DA</v>
          </cell>
          <cell r="AQ137">
            <v>1152206</v>
          </cell>
          <cell r="AR137">
            <v>13462</v>
          </cell>
          <cell r="AS137" t="str">
            <v>Enron Confirm: Change Avista Energy to Avista Corp.  Faxed 2:26pm 11/6/01</v>
          </cell>
        </row>
        <row r="138">
          <cell r="A138">
            <v>160</v>
          </cell>
          <cell r="B138" t="str">
            <v>DA</v>
          </cell>
          <cell r="C138" t="str">
            <v>Diane Albers</v>
          </cell>
          <cell r="D138" t="str">
            <v>(509) 495-4705</v>
          </cell>
          <cell r="E138">
            <v>37196</v>
          </cell>
          <cell r="G138" t="str">
            <v>Sale</v>
          </cell>
          <cell r="H138" t="str">
            <v>Physical</v>
          </cell>
          <cell r="I138" t="str">
            <v>Other</v>
          </cell>
          <cell r="K138" t="str">
            <v>Enron North America Corp.</v>
          </cell>
          <cell r="L138" t="str">
            <v>Steve South</v>
          </cell>
          <cell r="M138" t="str">
            <v>Trader</v>
          </cell>
          <cell r="N138" t="str">
            <v>(713) 853-6798</v>
          </cell>
          <cell r="O138" t="str">
            <v>(713) 646-2626</v>
          </cell>
          <cell r="R138">
            <v>12659</v>
          </cell>
          <cell r="S138">
            <v>0</v>
          </cell>
          <cell r="X138">
            <v>2.8650000000000002</v>
          </cell>
          <cell r="Y138">
            <v>37198</v>
          </cell>
          <cell r="Z138">
            <v>37225</v>
          </cell>
          <cell r="AA138" t="str">
            <v>Firm</v>
          </cell>
          <cell r="AB138" t="str">
            <v>PGT</v>
          </cell>
          <cell r="AD138" t="str">
            <v>07536</v>
          </cell>
          <cell r="AE138">
            <v>12659</v>
          </cell>
          <cell r="AF138" t="str">
            <v>MALI-GTNW</v>
          </cell>
          <cell r="AH138" t="str">
            <v>00169</v>
          </cell>
          <cell r="AJ138" t="str">
            <v>MALI-GTNW</v>
          </cell>
          <cell r="AL138" t="str">
            <v>00354</v>
          </cell>
          <cell r="AN138" t="str">
            <v>BG</v>
          </cell>
          <cell r="AO138">
            <v>37203</v>
          </cell>
          <cell r="AP138" t="str">
            <v>DA</v>
          </cell>
          <cell r="AQ138">
            <v>1152912</v>
          </cell>
          <cell r="AR138">
            <v>13463</v>
          </cell>
          <cell r="AS138" t="str">
            <v>Enron Confirm: Change Avista Energy to Avista Corp.  Change Interruptible to Firm (Balance of Month)  Faxed 2:54pm 11/6/01  OK</v>
          </cell>
        </row>
        <row r="139">
          <cell r="A139">
            <v>161</v>
          </cell>
          <cell r="B139" t="str">
            <v>DA</v>
          </cell>
          <cell r="C139" t="str">
            <v>Diane Albers</v>
          </cell>
          <cell r="D139" t="str">
            <v>(509) 495-4705</v>
          </cell>
          <cell r="E139">
            <v>37196</v>
          </cell>
          <cell r="F139" t="str">
            <v>REVISION TO G0141</v>
          </cell>
          <cell r="I139" t="str">
            <v>RGEN</v>
          </cell>
          <cell r="AN139" t="str">
            <v>DA</v>
          </cell>
          <cell r="AS139" t="str">
            <v>Original was marked both "RGEN" and "Other"</v>
          </cell>
        </row>
        <row r="140">
          <cell r="A140">
            <v>162</v>
          </cell>
          <cell r="B140" t="str">
            <v>DA</v>
          </cell>
          <cell r="C140" t="str">
            <v>Diane Albers</v>
          </cell>
          <cell r="D140" t="str">
            <v>(509) 495-4705</v>
          </cell>
          <cell r="E140">
            <v>37197</v>
          </cell>
          <cell r="F140" t="str">
            <v>REVISION TO G0158</v>
          </cell>
          <cell r="AF140" t="str">
            <v>SNWP-GTNW</v>
          </cell>
          <cell r="AH140" t="str">
            <v>02892</v>
          </cell>
          <cell r="AJ140" t="str">
            <v>SNWP-GTNW</v>
          </cell>
          <cell r="AL140" t="str">
            <v>04659</v>
          </cell>
          <cell r="AN140" t="str">
            <v>DA</v>
          </cell>
          <cell r="AS140" t="str">
            <v>Enserco requested change of receipt point from RGEN to SNWP for ID1; Karen-Avista Energy OK'd.</v>
          </cell>
        </row>
        <row r="141">
          <cell r="A141">
            <v>163</v>
          </cell>
          <cell r="B141" t="str">
            <v>DA</v>
          </cell>
          <cell r="C141" t="str">
            <v>Diane Albers</v>
          </cell>
          <cell r="D141" t="str">
            <v>(509) 495-4705</v>
          </cell>
          <cell r="E141">
            <v>37196</v>
          </cell>
          <cell r="F141" t="str">
            <v>REVISION TO G0091</v>
          </cell>
          <cell r="R141">
            <v>10000</v>
          </cell>
          <cell r="Y141">
            <v>37197</v>
          </cell>
          <cell r="Z141">
            <v>37197</v>
          </cell>
          <cell r="AE141" t="str">
            <v>8055 / 1945</v>
          </cell>
          <cell r="AH141" t="str">
            <v>124506 / 124507</v>
          </cell>
          <cell r="AI141" t="str">
            <v>543 / 543</v>
          </cell>
          <cell r="AN141" t="str">
            <v>DA</v>
          </cell>
        </row>
        <row r="142">
          <cell r="A142">
            <v>164</v>
          </cell>
          <cell r="B142" t="str">
            <v>DA</v>
          </cell>
          <cell r="C142" t="str">
            <v>Diane Albers</v>
          </cell>
          <cell r="D142" t="str">
            <v>(509) 495-4705</v>
          </cell>
          <cell r="E142">
            <v>37197</v>
          </cell>
          <cell r="G142" t="str">
            <v>Sale</v>
          </cell>
          <cell r="H142" t="str">
            <v>Physical</v>
          </cell>
          <cell r="I142" t="str">
            <v>RGEN</v>
          </cell>
          <cell r="K142" t="str">
            <v>Enserco</v>
          </cell>
          <cell r="L142" t="str">
            <v>Darrell Danyluk</v>
          </cell>
          <cell r="M142" t="str">
            <v>Trader</v>
          </cell>
          <cell r="N142" t="str">
            <v>(403) 514-6912</v>
          </cell>
          <cell r="O142" t="str">
            <v>(403) 514-6913</v>
          </cell>
          <cell r="R142">
            <v>10000</v>
          </cell>
          <cell r="S142" t="str">
            <v>CG0214N</v>
          </cell>
          <cell r="X142">
            <v>2.1800000000000002</v>
          </cell>
          <cell r="Y142">
            <v>37198</v>
          </cell>
          <cell r="Z142">
            <v>37200</v>
          </cell>
          <cell r="AA142" t="str">
            <v>Interruptible</v>
          </cell>
          <cell r="AB142" t="str">
            <v>PGT</v>
          </cell>
          <cell r="AD142" t="str">
            <v>07536</v>
          </cell>
          <cell r="AE142">
            <v>10000</v>
          </cell>
          <cell r="AF142" t="str">
            <v>RGEN-GTNW</v>
          </cell>
          <cell r="AH142" t="str">
            <v>05474</v>
          </cell>
          <cell r="AJ142" t="str">
            <v>RGEN-GTNW</v>
          </cell>
          <cell r="AL142" t="str">
            <v>04659</v>
          </cell>
          <cell r="AN142" t="str">
            <v>DA</v>
          </cell>
          <cell r="AO142">
            <v>37202</v>
          </cell>
          <cell r="AP142" t="str">
            <v>DA</v>
          </cell>
          <cell r="AQ142" t="str">
            <v>fax sent, no reply</v>
          </cell>
        </row>
        <row r="143">
          <cell r="A143">
            <v>165</v>
          </cell>
          <cell r="B143" t="str">
            <v>DA</v>
          </cell>
          <cell r="C143" t="str">
            <v>Diane Albers</v>
          </cell>
          <cell r="D143" t="str">
            <v>(509) 495-4705</v>
          </cell>
          <cell r="E143">
            <v>37197</v>
          </cell>
          <cell r="G143" t="str">
            <v>Sale</v>
          </cell>
          <cell r="H143" t="str">
            <v>Physical</v>
          </cell>
          <cell r="I143" t="str">
            <v>RGEN</v>
          </cell>
          <cell r="K143" t="str">
            <v>Enserco</v>
          </cell>
          <cell r="L143" t="str">
            <v>Darrell Danyluk</v>
          </cell>
          <cell r="M143" t="str">
            <v>Trader</v>
          </cell>
          <cell r="N143" t="str">
            <v>(403) 514-6912</v>
          </cell>
          <cell r="O143" t="str">
            <v>(403) 514-6913</v>
          </cell>
          <cell r="R143">
            <v>10000</v>
          </cell>
          <cell r="S143" t="str">
            <v>CG0214N</v>
          </cell>
          <cell r="X143">
            <v>2.2999999999999998</v>
          </cell>
          <cell r="Y143">
            <v>37198</v>
          </cell>
          <cell r="Z143">
            <v>37200</v>
          </cell>
          <cell r="AA143" t="str">
            <v>Interruptible</v>
          </cell>
          <cell r="AB143" t="str">
            <v>PGT</v>
          </cell>
          <cell r="AD143" t="str">
            <v>07536</v>
          </cell>
          <cell r="AE143">
            <v>10000</v>
          </cell>
          <cell r="AF143" t="str">
            <v>STAN-GTNW</v>
          </cell>
          <cell r="AH143" t="str">
            <v>05474</v>
          </cell>
          <cell r="AJ143" t="str">
            <v>STAN-GTNW</v>
          </cell>
          <cell r="AL143" t="str">
            <v>04659</v>
          </cell>
          <cell r="AN143" t="str">
            <v>DA</v>
          </cell>
          <cell r="AO143">
            <v>37202</v>
          </cell>
          <cell r="AP143" t="str">
            <v>DA</v>
          </cell>
          <cell r="AQ143" t="str">
            <v>fax sent, no reply</v>
          </cell>
        </row>
        <row r="144">
          <cell r="A144">
            <v>166</v>
          </cell>
          <cell r="B144" t="str">
            <v>DA</v>
          </cell>
          <cell r="C144" t="str">
            <v>Diane Albers</v>
          </cell>
          <cell r="D144" t="str">
            <v>(509) 495-4705</v>
          </cell>
          <cell r="E144">
            <v>37197</v>
          </cell>
          <cell r="F144" t="str">
            <v>REVISION TO G0091</v>
          </cell>
          <cell r="R144">
            <v>10000</v>
          </cell>
          <cell r="Y144">
            <v>37198</v>
          </cell>
          <cell r="Z144">
            <v>37200</v>
          </cell>
          <cell r="AE144" t="str">
            <v>634 / 2404 / 7106</v>
          </cell>
          <cell r="AH144" t="str">
            <v>124506 / 124507</v>
          </cell>
          <cell r="AI144" t="str">
            <v>543 / 543</v>
          </cell>
          <cell r="AN144" t="str">
            <v>DA</v>
          </cell>
        </row>
        <row r="145">
          <cell r="A145">
            <v>167</v>
          </cell>
          <cell r="B145" t="str">
            <v>DA</v>
          </cell>
          <cell r="C145" t="str">
            <v>Diane Albers</v>
          </cell>
          <cell r="D145" t="str">
            <v>(509) 495-4705</v>
          </cell>
          <cell r="E145">
            <v>37200</v>
          </cell>
          <cell r="G145" t="str">
            <v>Sale</v>
          </cell>
          <cell r="H145" t="str">
            <v>Physical</v>
          </cell>
          <cell r="I145" t="str">
            <v>RGEN</v>
          </cell>
          <cell r="K145" t="str">
            <v>Duke</v>
          </cell>
          <cell r="L145" t="str">
            <v>Jim McArthur</v>
          </cell>
          <cell r="M145" t="str">
            <v>Mgr NW Logistics &amp; Optim Mgr</v>
          </cell>
          <cell r="N145" t="str">
            <v>(801) 531-4409</v>
          </cell>
          <cell r="O145" t="str">
            <v>(801) 531-5490</v>
          </cell>
          <cell r="R145">
            <v>10000</v>
          </cell>
          <cell r="S145">
            <v>0</v>
          </cell>
          <cell r="X145">
            <v>2.4500000000000002</v>
          </cell>
          <cell r="Y145">
            <v>37201</v>
          </cell>
          <cell r="Z145">
            <v>37201</v>
          </cell>
          <cell r="AA145" t="str">
            <v>Interruptible</v>
          </cell>
          <cell r="AB145" t="str">
            <v>PGT</v>
          </cell>
          <cell r="AD145" t="str">
            <v>07536</v>
          </cell>
          <cell r="AE145">
            <v>10000</v>
          </cell>
          <cell r="AF145" t="str">
            <v>STAN-GTNW</v>
          </cell>
          <cell r="AH145" t="str">
            <v>05474</v>
          </cell>
          <cell r="AJ145" t="str">
            <v>STAN-GTNW</v>
          </cell>
          <cell r="AL145" t="str">
            <v>00268</v>
          </cell>
          <cell r="AN145" t="str">
            <v>DA</v>
          </cell>
          <cell r="AO145">
            <v>37210</v>
          </cell>
          <cell r="AP145" t="str">
            <v>DA</v>
          </cell>
          <cell r="AQ145" t="str">
            <v>P-AVISTUTILITY-S-0004</v>
          </cell>
        </row>
        <row r="146">
          <cell r="A146">
            <v>168</v>
          </cell>
          <cell r="B146" t="str">
            <v>DA</v>
          </cell>
          <cell r="C146" t="str">
            <v>Diane Albers</v>
          </cell>
          <cell r="D146" t="str">
            <v>(509) 495-4705</v>
          </cell>
          <cell r="E146">
            <v>37200</v>
          </cell>
          <cell r="G146" t="str">
            <v>Sale</v>
          </cell>
          <cell r="H146" t="str">
            <v>Physical</v>
          </cell>
          <cell r="I146" t="str">
            <v>RGEN</v>
          </cell>
          <cell r="K146" t="str">
            <v>Enserco</v>
          </cell>
          <cell r="L146" t="str">
            <v>Darrell Danyluk</v>
          </cell>
          <cell r="M146" t="str">
            <v>Trader</v>
          </cell>
          <cell r="N146" t="str">
            <v>(403) 514-6912</v>
          </cell>
          <cell r="O146" t="str">
            <v>(403) 514-6913</v>
          </cell>
          <cell r="R146">
            <v>10000</v>
          </cell>
          <cell r="S146" t="str">
            <v>CG0214N</v>
          </cell>
          <cell r="X146">
            <v>2.2999999999999998</v>
          </cell>
          <cell r="Y146">
            <v>37201</v>
          </cell>
          <cell r="Z146">
            <v>37201</v>
          </cell>
          <cell r="AA146" t="str">
            <v>Interruptible</v>
          </cell>
          <cell r="AB146" t="str">
            <v>PGT</v>
          </cell>
          <cell r="AD146" t="str">
            <v>07536</v>
          </cell>
          <cell r="AE146">
            <v>10000</v>
          </cell>
          <cell r="AF146" t="str">
            <v>RGEN-GTNW</v>
          </cell>
          <cell r="AH146" t="str">
            <v>05474</v>
          </cell>
          <cell r="AJ146" t="str">
            <v>RGEN-GTNW</v>
          </cell>
          <cell r="AL146" t="str">
            <v>04659</v>
          </cell>
          <cell r="AN146" t="str">
            <v>DA</v>
          </cell>
          <cell r="AO146">
            <v>37203</v>
          </cell>
          <cell r="AP146" t="str">
            <v>DA</v>
          </cell>
          <cell r="AQ146" t="str">
            <v>fax sent, no reply</v>
          </cell>
        </row>
        <row r="147">
          <cell r="A147">
            <v>169</v>
          </cell>
          <cell r="B147" t="str">
            <v>DA</v>
          </cell>
          <cell r="C147" t="str">
            <v>Diane Albers</v>
          </cell>
          <cell r="D147" t="str">
            <v>(509) 495-4705</v>
          </cell>
          <cell r="E147">
            <v>37200</v>
          </cell>
          <cell r="G147" t="str">
            <v>Sale</v>
          </cell>
          <cell r="H147" t="str">
            <v>Physical</v>
          </cell>
          <cell r="I147" t="str">
            <v>RGEN</v>
          </cell>
          <cell r="K147" t="str">
            <v>Enron North America Corp.</v>
          </cell>
          <cell r="L147" t="str">
            <v>Steve South</v>
          </cell>
          <cell r="M147" t="str">
            <v>Trader</v>
          </cell>
          <cell r="N147" t="str">
            <v>(713) 853-6798</v>
          </cell>
          <cell r="O147" t="str">
            <v>(713) 646-2626</v>
          </cell>
          <cell r="R147">
            <v>20000</v>
          </cell>
          <cell r="S147">
            <v>0</v>
          </cell>
          <cell r="X147">
            <v>2.38</v>
          </cell>
          <cell r="Y147">
            <v>37202</v>
          </cell>
          <cell r="Z147">
            <v>37225</v>
          </cell>
          <cell r="AA147" t="str">
            <v>Firm</v>
          </cell>
          <cell r="AB147" t="str">
            <v>PGT</v>
          </cell>
          <cell r="AD147" t="str">
            <v>07536</v>
          </cell>
          <cell r="AE147">
            <v>20000</v>
          </cell>
          <cell r="AF147" t="str">
            <v>STAN-GTNW</v>
          </cell>
          <cell r="AH147" t="str">
            <v>05474</v>
          </cell>
          <cell r="AJ147" t="str">
            <v>STAN-GTNW</v>
          </cell>
          <cell r="AL147" t="str">
            <v>00354</v>
          </cell>
          <cell r="AN147" t="str">
            <v>DA</v>
          </cell>
          <cell r="AO147">
            <v>37214</v>
          </cell>
          <cell r="AP147" t="str">
            <v>DA</v>
          </cell>
          <cell r="AQ147">
            <v>1158688</v>
          </cell>
          <cell r="AS147" t="str">
            <v>Enron Confirm: Change Interruptible to Firm (Balance of Month)  Faxed 4:15pm 11/7/01   OK</v>
          </cell>
        </row>
        <row r="148">
          <cell r="A148">
            <v>170</v>
          </cell>
          <cell r="B148" t="str">
            <v>DA</v>
          </cell>
          <cell r="C148" t="str">
            <v>Diane Albers</v>
          </cell>
          <cell r="D148" t="str">
            <v>(509) 495-4705</v>
          </cell>
          <cell r="E148">
            <v>37200</v>
          </cell>
          <cell r="F148" t="str">
            <v>REVISION TO G0091</v>
          </cell>
          <cell r="R148">
            <v>10000</v>
          </cell>
          <cell r="Y148">
            <v>37201</v>
          </cell>
          <cell r="Z148">
            <v>37201</v>
          </cell>
          <cell r="AE148" t="str">
            <v>3650  /  6350</v>
          </cell>
          <cell r="AH148" t="str">
            <v>124504  /  124508</v>
          </cell>
          <cell r="AI148" t="str">
            <v>543 / 543</v>
          </cell>
          <cell r="AN148" t="str">
            <v>DA</v>
          </cell>
        </row>
        <row r="149">
          <cell r="A149">
            <v>170.1</v>
          </cell>
          <cell r="B149" t="str">
            <v>DA</v>
          </cell>
          <cell r="C149" t="str">
            <v>Diane Albers</v>
          </cell>
          <cell r="D149" t="str">
            <v>(509) 495-4705</v>
          </cell>
          <cell r="E149">
            <v>37190</v>
          </cell>
          <cell r="F149" t="str">
            <v>REVISION TO 9/15/00 Avista Energy purchase (relating to volume sold on G0147)</v>
          </cell>
          <cell r="G149" t="str">
            <v>RGEN Receipt Point Change</v>
          </cell>
          <cell r="I149" t="str">
            <v>RGEN</v>
          </cell>
          <cell r="K149" t="str">
            <v>Avista Energy</v>
          </cell>
          <cell r="L149" t="str">
            <v>Steve Harper</v>
          </cell>
          <cell r="M149" t="str">
            <v>Trader</v>
          </cell>
          <cell r="N149" t="str">
            <v>(509) 688-6123</v>
          </cell>
          <cell r="O149" t="str">
            <v>(509) 688-6151</v>
          </cell>
          <cell r="R149">
            <v>5000</v>
          </cell>
          <cell r="X149">
            <v>0.1</v>
          </cell>
          <cell r="Y149">
            <v>37191</v>
          </cell>
          <cell r="Z149">
            <v>37193</v>
          </cell>
          <cell r="AB149" t="str">
            <v>PGT</v>
          </cell>
          <cell r="AF149" t="str">
            <v>STAN-GTNW</v>
          </cell>
          <cell r="AN149" t="str">
            <v>DA</v>
          </cell>
        </row>
        <row r="150">
          <cell r="A150">
            <v>170.2</v>
          </cell>
          <cell r="B150" t="str">
            <v>DA</v>
          </cell>
          <cell r="C150" t="str">
            <v>Diane Albers</v>
          </cell>
          <cell r="D150" t="str">
            <v>(509) 495-4705</v>
          </cell>
          <cell r="E150">
            <v>37190</v>
          </cell>
          <cell r="F150" t="str">
            <v>REVISION TO 9/15/00 Avista Energy purchase (relating to volume sold on G0148)</v>
          </cell>
          <cell r="G150" t="str">
            <v>RGEN Receipt Point Change</v>
          </cell>
          <cell r="I150" t="str">
            <v>RGEN</v>
          </cell>
          <cell r="K150" t="str">
            <v>Avista Energy</v>
          </cell>
          <cell r="L150" t="str">
            <v>Steve Harper</v>
          </cell>
          <cell r="M150" t="str">
            <v>Trader</v>
          </cell>
          <cell r="N150" t="str">
            <v>(509) 688-6123</v>
          </cell>
          <cell r="O150" t="str">
            <v>(509) 688-6151</v>
          </cell>
          <cell r="R150">
            <v>5000</v>
          </cell>
          <cell r="X150">
            <v>0.1</v>
          </cell>
          <cell r="Y150">
            <v>37191</v>
          </cell>
          <cell r="Z150">
            <v>37193</v>
          </cell>
          <cell r="AB150" t="str">
            <v>PGT</v>
          </cell>
          <cell r="AF150" t="str">
            <v>STAN-GTNW</v>
          </cell>
          <cell r="AN150" t="str">
            <v>DA</v>
          </cell>
        </row>
        <row r="151">
          <cell r="A151">
            <v>170.3</v>
          </cell>
          <cell r="B151" t="str">
            <v>DA</v>
          </cell>
          <cell r="C151" t="str">
            <v>Diane Albers</v>
          </cell>
          <cell r="D151" t="str">
            <v>(509) 495-4705</v>
          </cell>
          <cell r="E151">
            <v>37188</v>
          </cell>
          <cell r="F151" t="str">
            <v>REVISION TO 9/15/00 Avista Energy purchase (relating to volume sold on G0142)</v>
          </cell>
          <cell r="G151" t="str">
            <v>RGEN Receipt Point Change</v>
          </cell>
          <cell r="I151" t="str">
            <v>RGEN</v>
          </cell>
          <cell r="K151" t="str">
            <v>Avista Energy</v>
          </cell>
          <cell r="L151" t="str">
            <v>Steve Harper</v>
          </cell>
          <cell r="M151" t="str">
            <v>Trader</v>
          </cell>
          <cell r="N151" t="str">
            <v>(509) 688-6123</v>
          </cell>
          <cell r="O151" t="str">
            <v>(509) 688-6151</v>
          </cell>
          <cell r="R151">
            <v>10000</v>
          </cell>
          <cell r="X151">
            <v>0.1</v>
          </cell>
          <cell r="Y151">
            <v>37196</v>
          </cell>
          <cell r="Z151">
            <v>37225</v>
          </cell>
          <cell r="AA151" t="str">
            <v>Firm</v>
          </cell>
          <cell r="AB151" t="str">
            <v>PGT</v>
          </cell>
          <cell r="AF151" t="str">
            <v>STAN-GTNW</v>
          </cell>
          <cell r="AN151" t="str">
            <v>DA</v>
          </cell>
        </row>
        <row r="152">
          <cell r="A152">
            <v>170.4</v>
          </cell>
          <cell r="B152" t="str">
            <v>DA</v>
          </cell>
          <cell r="C152" t="str">
            <v>Diane Albers</v>
          </cell>
          <cell r="D152" t="str">
            <v>(509) 495-4705</v>
          </cell>
          <cell r="E152">
            <v>37193</v>
          </cell>
          <cell r="F152" t="str">
            <v>REVISION TO 9/15/00 Avista Energy purchase (relating to volume sold on G0151)</v>
          </cell>
          <cell r="G152" t="str">
            <v>RGEN Receipt Point Change</v>
          </cell>
          <cell r="I152" t="str">
            <v>RGEN</v>
          </cell>
          <cell r="K152" t="str">
            <v>Avista Energy</v>
          </cell>
          <cell r="L152" t="str">
            <v>Steve Harper</v>
          </cell>
          <cell r="M152" t="str">
            <v>Trader</v>
          </cell>
          <cell r="N152" t="str">
            <v>(509) 688-6123</v>
          </cell>
          <cell r="O152" t="str">
            <v>(509) 688-6151</v>
          </cell>
          <cell r="R152">
            <v>15000</v>
          </cell>
          <cell r="X152">
            <v>0.1</v>
          </cell>
          <cell r="Y152">
            <v>37194</v>
          </cell>
          <cell r="Z152">
            <v>37194</v>
          </cell>
          <cell r="AB152" t="str">
            <v>PGT</v>
          </cell>
          <cell r="AF152" t="str">
            <v>STAN-GTNW</v>
          </cell>
          <cell r="AN152" t="str">
            <v>DA</v>
          </cell>
        </row>
        <row r="153">
          <cell r="A153">
            <v>170.5</v>
          </cell>
          <cell r="B153" t="str">
            <v>DA</v>
          </cell>
          <cell r="C153" t="str">
            <v>Diane Albers</v>
          </cell>
          <cell r="D153" t="str">
            <v>(509) 495-4705</v>
          </cell>
          <cell r="E153">
            <v>37194</v>
          </cell>
          <cell r="F153" t="str">
            <v>REVISION TO 9/15/00 Avista Energy purchase (relating to volume sold on G0154)</v>
          </cell>
          <cell r="G153" t="str">
            <v>RGEN Receipt Point Change</v>
          </cell>
          <cell r="I153" t="str">
            <v>RGEN</v>
          </cell>
          <cell r="K153" t="str">
            <v>Avista Energy</v>
          </cell>
          <cell r="L153" t="str">
            <v>Steve Harper</v>
          </cell>
          <cell r="M153" t="str">
            <v>Trader</v>
          </cell>
          <cell r="N153" t="str">
            <v>(509) 688-6123</v>
          </cell>
          <cell r="O153" t="str">
            <v>(509) 688-6151</v>
          </cell>
          <cell r="R153">
            <v>15000</v>
          </cell>
          <cell r="X153">
            <v>0.1</v>
          </cell>
          <cell r="Y153">
            <v>37195</v>
          </cell>
          <cell r="Z153">
            <v>37195</v>
          </cell>
          <cell r="AB153" t="str">
            <v>PGT</v>
          </cell>
          <cell r="AF153" t="str">
            <v>STAN-GTNW</v>
          </cell>
          <cell r="AN153" t="str">
            <v>DA</v>
          </cell>
        </row>
        <row r="154">
          <cell r="A154">
            <v>170.6</v>
          </cell>
          <cell r="B154" t="str">
            <v>DA</v>
          </cell>
          <cell r="C154" t="str">
            <v>Diane Albers</v>
          </cell>
          <cell r="D154" t="str">
            <v>(509) 495-4705</v>
          </cell>
          <cell r="E154">
            <v>37196</v>
          </cell>
          <cell r="F154" t="str">
            <v>REVISION TO 9/15/00 Avista Energy purchase (relating to volume sold on G0159)</v>
          </cell>
          <cell r="G154" t="str">
            <v>RGEN Receipt Point Change</v>
          </cell>
          <cell r="I154" t="str">
            <v>RGEN</v>
          </cell>
          <cell r="K154" t="str">
            <v>Avista Energy</v>
          </cell>
          <cell r="L154" t="str">
            <v>Steve Harper</v>
          </cell>
          <cell r="M154" t="str">
            <v>Trader</v>
          </cell>
          <cell r="N154" t="str">
            <v>(509) 688-6123</v>
          </cell>
          <cell r="O154" t="str">
            <v>(509) 688-6151</v>
          </cell>
          <cell r="R154">
            <v>10000</v>
          </cell>
          <cell r="X154">
            <v>0.1</v>
          </cell>
          <cell r="Y154">
            <v>37197</v>
          </cell>
          <cell r="Z154">
            <v>37197</v>
          </cell>
          <cell r="AB154" t="str">
            <v>PGT</v>
          </cell>
          <cell r="AF154" t="str">
            <v>STAN-GTNW</v>
          </cell>
          <cell r="AN154" t="str">
            <v>DA</v>
          </cell>
        </row>
        <row r="155">
          <cell r="A155">
            <v>170.7</v>
          </cell>
          <cell r="B155" t="str">
            <v>DA</v>
          </cell>
          <cell r="C155" t="str">
            <v>Diane Albers</v>
          </cell>
          <cell r="D155" t="str">
            <v>(509) 495-4705</v>
          </cell>
          <cell r="E155">
            <v>37197</v>
          </cell>
          <cell r="F155" t="str">
            <v>REVISION TO 9/15/00 Avista Energy purchase (relating to volume sold on G0165)</v>
          </cell>
          <cell r="G155" t="str">
            <v>RGEN Receipt Point Change</v>
          </cell>
          <cell r="I155" t="str">
            <v>RGEN</v>
          </cell>
          <cell r="K155" t="str">
            <v>Avista Energy</v>
          </cell>
          <cell r="L155" t="str">
            <v>Steve Harper</v>
          </cell>
          <cell r="M155" t="str">
            <v>Trader</v>
          </cell>
          <cell r="N155" t="str">
            <v>(509) 688-6123</v>
          </cell>
          <cell r="O155" t="str">
            <v>(509) 688-6151</v>
          </cell>
          <cell r="R155">
            <v>10000</v>
          </cell>
          <cell r="X155">
            <v>0.1</v>
          </cell>
          <cell r="Y155">
            <v>37198</v>
          </cell>
          <cell r="Z155">
            <v>37200</v>
          </cell>
          <cell r="AB155" t="str">
            <v>PGT</v>
          </cell>
          <cell r="AF155" t="str">
            <v>STAN-GTNW</v>
          </cell>
          <cell r="AN155" t="str">
            <v>DA</v>
          </cell>
        </row>
        <row r="156">
          <cell r="A156">
            <v>170.8</v>
          </cell>
          <cell r="B156" t="str">
            <v>DA</v>
          </cell>
          <cell r="C156" t="str">
            <v>Diane Albers</v>
          </cell>
          <cell r="D156" t="str">
            <v>(509) 495-4705</v>
          </cell>
          <cell r="E156">
            <v>37200</v>
          </cell>
          <cell r="F156" t="str">
            <v>REVISION TO 9/15/00 Avista Energy purchase (relating to volume sold on G0167)</v>
          </cell>
          <cell r="G156" t="str">
            <v>RGEN Receipt Point Change</v>
          </cell>
          <cell r="I156" t="str">
            <v>RGEN</v>
          </cell>
          <cell r="K156" t="str">
            <v>Avista Energy</v>
          </cell>
          <cell r="L156" t="str">
            <v>Steve Harper</v>
          </cell>
          <cell r="M156" t="str">
            <v>Trader</v>
          </cell>
          <cell r="N156" t="str">
            <v>(509) 688-6123</v>
          </cell>
          <cell r="O156" t="str">
            <v>(509) 688-6151</v>
          </cell>
          <cell r="R156">
            <v>10000</v>
          </cell>
          <cell r="X156">
            <v>0.1</v>
          </cell>
          <cell r="Y156">
            <v>37201</v>
          </cell>
          <cell r="Z156">
            <v>37201</v>
          </cell>
          <cell r="AB156" t="str">
            <v>PGT</v>
          </cell>
          <cell r="AF156" t="str">
            <v>STAN-GTNW</v>
          </cell>
          <cell r="AN156" t="str">
            <v>DA</v>
          </cell>
        </row>
        <row r="157">
          <cell r="A157">
            <v>170.9</v>
          </cell>
          <cell r="B157" t="str">
            <v>DA</v>
          </cell>
          <cell r="C157" t="str">
            <v>Diane Albers</v>
          </cell>
          <cell r="D157" t="str">
            <v>(509) 495-4705</v>
          </cell>
          <cell r="E157">
            <v>37200</v>
          </cell>
          <cell r="F157" t="str">
            <v>REVISION TO 9/15/00 Avista Energy purchase (relating to volume sold on G0169)</v>
          </cell>
          <cell r="G157" t="str">
            <v>RGEN Receipt Point Change</v>
          </cell>
          <cell r="I157" t="str">
            <v>RGEN</v>
          </cell>
          <cell r="K157" t="str">
            <v>Avista Energy</v>
          </cell>
          <cell r="L157" t="str">
            <v>Steve Harper</v>
          </cell>
          <cell r="M157" t="str">
            <v>Trader</v>
          </cell>
          <cell r="N157" t="str">
            <v>(509) 688-6123</v>
          </cell>
          <cell r="O157" t="str">
            <v>(509) 688-6151</v>
          </cell>
          <cell r="R157">
            <v>20000</v>
          </cell>
          <cell r="X157">
            <v>0.1</v>
          </cell>
          <cell r="Y157">
            <v>37202</v>
          </cell>
          <cell r="Z157">
            <v>37225</v>
          </cell>
          <cell r="AA157" t="str">
            <v>Firm</v>
          </cell>
          <cell r="AB157" t="str">
            <v>PGT</v>
          </cell>
          <cell r="AF157" t="str">
            <v>STAN-GTNW</v>
          </cell>
          <cell r="AN157" t="str">
            <v>DA</v>
          </cell>
          <cell r="AO157">
            <v>37207</v>
          </cell>
          <cell r="AP157" t="str">
            <v>DA</v>
          </cell>
          <cell r="AQ157">
            <v>41872</v>
          </cell>
        </row>
        <row r="158">
          <cell r="A158">
            <v>171</v>
          </cell>
          <cell r="B158" t="str">
            <v>DA</v>
          </cell>
          <cell r="C158" t="str">
            <v>Diane Albers</v>
          </cell>
          <cell r="D158" t="str">
            <v>(509) 495-4705</v>
          </cell>
          <cell r="E158">
            <v>37188</v>
          </cell>
          <cell r="F158" t="str">
            <v>REVISION TO G0141</v>
          </cell>
          <cell r="Y158">
            <v>37196</v>
          </cell>
          <cell r="Z158">
            <v>37225</v>
          </cell>
          <cell r="AA158" t="str">
            <v>Firm</v>
          </cell>
        </row>
        <row r="159">
          <cell r="A159">
            <v>172</v>
          </cell>
          <cell r="B159" t="str">
            <v>DA</v>
          </cell>
          <cell r="C159" t="str">
            <v>Diane Albers</v>
          </cell>
          <cell r="D159" t="str">
            <v>(509) 495-4705</v>
          </cell>
          <cell r="E159">
            <v>37188</v>
          </cell>
          <cell r="F159" t="str">
            <v>REVISION TO G0140</v>
          </cell>
          <cell r="Y159">
            <v>37196</v>
          </cell>
          <cell r="Z159">
            <v>37225</v>
          </cell>
          <cell r="AA159" t="str">
            <v>Firm</v>
          </cell>
        </row>
        <row r="160">
          <cell r="A160">
            <v>173</v>
          </cell>
          <cell r="B160" t="str">
            <v>DA</v>
          </cell>
          <cell r="C160" t="str">
            <v>Diane Albers</v>
          </cell>
          <cell r="D160" t="str">
            <v>(509) 495-4705</v>
          </cell>
          <cell r="E160">
            <v>37188</v>
          </cell>
          <cell r="F160" t="str">
            <v>REVISION TO G0142</v>
          </cell>
          <cell r="Y160">
            <v>37196</v>
          </cell>
          <cell r="Z160">
            <v>37225</v>
          </cell>
          <cell r="AA160" t="str">
            <v>Firm</v>
          </cell>
        </row>
        <row r="161">
          <cell r="A161">
            <v>174</v>
          </cell>
          <cell r="B161" t="str">
            <v>DA</v>
          </cell>
          <cell r="C161" t="str">
            <v>Diane Albers</v>
          </cell>
          <cell r="D161" t="str">
            <v>(509) 495-4705</v>
          </cell>
          <cell r="E161">
            <v>37189</v>
          </cell>
          <cell r="F161" t="str">
            <v>REVISION TO G0145</v>
          </cell>
          <cell r="Y161">
            <v>37469</v>
          </cell>
          <cell r="Z161">
            <v>37529</v>
          </cell>
          <cell r="AA161" t="str">
            <v>Firm</v>
          </cell>
        </row>
        <row r="162">
          <cell r="A162">
            <v>175</v>
          </cell>
          <cell r="B162" t="str">
            <v>DA</v>
          </cell>
          <cell r="C162" t="str">
            <v>Diane Albers</v>
          </cell>
          <cell r="D162" t="str">
            <v>(509) 495-4705</v>
          </cell>
          <cell r="E162">
            <v>37202</v>
          </cell>
          <cell r="F162" t="str">
            <v>REVISION TO G0091</v>
          </cell>
          <cell r="Y162">
            <v>37203</v>
          </cell>
          <cell r="Z162">
            <v>37205</v>
          </cell>
          <cell r="AE162">
            <v>10000</v>
          </cell>
          <cell r="AH162">
            <v>124509</v>
          </cell>
          <cell r="AI162">
            <v>543</v>
          </cell>
          <cell r="AN162" t="str">
            <v>DA</v>
          </cell>
        </row>
        <row r="163">
          <cell r="A163">
            <v>176</v>
          </cell>
          <cell r="B163" t="str">
            <v>DA</v>
          </cell>
          <cell r="C163" t="str">
            <v>Diane Albers</v>
          </cell>
          <cell r="D163" t="str">
            <v>(509) 495-4705</v>
          </cell>
          <cell r="E163">
            <v>37201</v>
          </cell>
          <cell r="F163" t="str">
            <v>REVISION TO G0091</v>
          </cell>
          <cell r="Y163">
            <v>37202</v>
          </cell>
          <cell r="Z163">
            <v>37202</v>
          </cell>
          <cell r="AE163">
            <v>10000</v>
          </cell>
          <cell r="AH163">
            <v>193662</v>
          </cell>
          <cell r="AI163">
            <v>6</v>
          </cell>
          <cell r="AN163" t="str">
            <v>DA</v>
          </cell>
        </row>
        <row r="164">
          <cell r="A164">
            <v>177</v>
          </cell>
          <cell r="B164" t="str">
            <v>CF</v>
          </cell>
          <cell r="C164" t="str">
            <v>Chalon Frandsen</v>
          </cell>
          <cell r="D164" t="str">
            <v>(509) 495-8448</v>
          </cell>
          <cell r="E164">
            <v>37165</v>
          </cell>
          <cell r="F164" t="str">
            <v>REVISION TO G0092</v>
          </cell>
          <cell r="Y164">
            <v>37226</v>
          </cell>
          <cell r="Z164">
            <v>37256</v>
          </cell>
          <cell r="AA164" t="str">
            <v>Firm</v>
          </cell>
          <cell r="AN164" t="str">
            <v>CF</v>
          </cell>
        </row>
        <row r="165">
          <cell r="A165">
            <v>178</v>
          </cell>
          <cell r="B165" t="str">
            <v>CF</v>
          </cell>
          <cell r="C165" t="str">
            <v>Chalon Frandsen</v>
          </cell>
          <cell r="D165" t="str">
            <v>(509) 495-8448</v>
          </cell>
          <cell r="E165">
            <v>37165</v>
          </cell>
          <cell r="F165" t="str">
            <v>REVISION TO G0091</v>
          </cell>
          <cell r="Y165">
            <v>37196</v>
          </cell>
          <cell r="Z165">
            <v>37225</v>
          </cell>
          <cell r="AA165" t="str">
            <v>Firm</v>
          </cell>
          <cell r="AN165" t="str">
            <v>CF</v>
          </cell>
        </row>
        <row r="166">
          <cell r="A166">
            <v>179</v>
          </cell>
          <cell r="B166" t="str">
            <v>DA</v>
          </cell>
          <cell r="C166" t="str">
            <v>Diane Albers</v>
          </cell>
          <cell r="D166" t="str">
            <v>(509) 495-4705</v>
          </cell>
          <cell r="E166">
            <v>37203</v>
          </cell>
          <cell r="G166" t="str">
            <v>Purchase</v>
          </cell>
          <cell r="H166" t="str">
            <v>Physical</v>
          </cell>
          <cell r="I166" t="str">
            <v>RGEN</v>
          </cell>
          <cell r="K166" t="str">
            <v>Enron North America Corp.</v>
          </cell>
          <cell r="L166" t="str">
            <v>Steve South</v>
          </cell>
          <cell r="M166" t="str">
            <v>Trader</v>
          </cell>
          <cell r="N166" t="str">
            <v>(713) 853-6798</v>
          </cell>
          <cell r="O166" t="str">
            <v>(713) 646-2626</v>
          </cell>
          <cell r="R166">
            <v>500</v>
          </cell>
          <cell r="S166">
            <v>0</v>
          </cell>
          <cell r="X166">
            <v>2.57</v>
          </cell>
          <cell r="Y166">
            <v>37204</v>
          </cell>
          <cell r="Z166">
            <v>37204</v>
          </cell>
          <cell r="AA166" t="str">
            <v>Interruptible</v>
          </cell>
          <cell r="AB166" t="str">
            <v>PGT</v>
          </cell>
          <cell r="AD166" t="str">
            <v>07536</v>
          </cell>
          <cell r="AE166">
            <v>500</v>
          </cell>
          <cell r="AF166" t="str">
            <v>RGEN-GTNW</v>
          </cell>
          <cell r="AH166" t="str">
            <v>00354</v>
          </cell>
          <cell r="AJ166" t="str">
            <v>RGEN-WWP</v>
          </cell>
          <cell r="AL166" t="str">
            <v>FUEL</v>
          </cell>
          <cell r="AN166" t="str">
            <v>DA</v>
          </cell>
          <cell r="AO166">
            <v>37208</v>
          </cell>
          <cell r="AP166" t="str">
            <v>DA</v>
          </cell>
          <cell r="AQ166" t="str">
            <v>fax sent, no reply</v>
          </cell>
        </row>
        <row r="167">
          <cell r="A167">
            <v>180</v>
          </cell>
          <cell r="B167" t="str">
            <v>DA</v>
          </cell>
          <cell r="C167" t="str">
            <v>Diane Albers</v>
          </cell>
          <cell r="D167" t="str">
            <v>(509) 495-4705</v>
          </cell>
          <cell r="E167">
            <v>37204</v>
          </cell>
          <cell r="G167" t="str">
            <v>Sale</v>
          </cell>
          <cell r="H167" t="str">
            <v>Physical</v>
          </cell>
          <cell r="I167" t="str">
            <v>RGEN</v>
          </cell>
          <cell r="K167" t="str">
            <v>Enron North America Corp.</v>
          </cell>
          <cell r="L167" t="str">
            <v>Steve South</v>
          </cell>
          <cell r="M167" t="str">
            <v>Trader</v>
          </cell>
          <cell r="N167" t="str">
            <v>(713) 853-6798</v>
          </cell>
          <cell r="O167" t="str">
            <v>(713) 646-2626</v>
          </cell>
          <cell r="R167">
            <v>5000</v>
          </cell>
          <cell r="S167">
            <v>0</v>
          </cell>
          <cell r="X167">
            <v>2.62</v>
          </cell>
          <cell r="Y167">
            <v>37226</v>
          </cell>
          <cell r="Z167">
            <v>37256</v>
          </cell>
          <cell r="AA167" t="str">
            <v>Firm</v>
          </cell>
          <cell r="AB167" t="str">
            <v>PGT</v>
          </cell>
          <cell r="AD167" t="str">
            <v>07536</v>
          </cell>
          <cell r="AE167">
            <v>5000</v>
          </cell>
          <cell r="AF167" t="str">
            <v>RGEN-GTNW</v>
          </cell>
          <cell r="AH167" t="str">
            <v>05474</v>
          </cell>
          <cell r="AJ167" t="str">
            <v>RGEN-GTNW</v>
          </cell>
          <cell r="AL167" t="str">
            <v>00354</v>
          </cell>
          <cell r="AN167" t="str">
            <v>BG</v>
          </cell>
          <cell r="AO167">
            <v>37209</v>
          </cell>
          <cell r="AP167" t="str">
            <v>DA</v>
          </cell>
          <cell r="AQ167" t="str">
            <v>fax sent, no reply</v>
          </cell>
          <cell r="AS167" t="str">
            <v>Placed in default.  Instructed by Credit to stop providing this gas starting GD12/7</v>
          </cell>
        </row>
        <row r="168">
          <cell r="A168">
            <v>181</v>
          </cell>
          <cell r="B168" t="str">
            <v>DA</v>
          </cell>
          <cell r="C168" t="str">
            <v>Diane Albers</v>
          </cell>
          <cell r="D168" t="str">
            <v>(509) 495-4705</v>
          </cell>
          <cell r="E168">
            <v>37204</v>
          </cell>
          <cell r="F168" t="str">
            <v>REVISION TO G0091</v>
          </cell>
          <cell r="R168">
            <v>10000</v>
          </cell>
          <cell r="Y168">
            <v>37206</v>
          </cell>
          <cell r="Z168">
            <v>37207</v>
          </cell>
          <cell r="AE168" t="str">
            <v>8653 / 1347</v>
          </cell>
          <cell r="AH168" t="str">
            <v>124505 / 124509</v>
          </cell>
          <cell r="AI168" t="str">
            <v>543 / 543</v>
          </cell>
          <cell r="AN168" t="str">
            <v>DA</v>
          </cell>
        </row>
        <row r="169">
          <cell r="A169">
            <v>182</v>
          </cell>
          <cell r="B169" t="str">
            <v>DA</v>
          </cell>
          <cell r="C169" t="str">
            <v>Diane Albers</v>
          </cell>
          <cell r="D169" t="str">
            <v>(509) 495-4705</v>
          </cell>
          <cell r="E169">
            <v>37206</v>
          </cell>
          <cell r="F169" t="str">
            <v>REVISION TO G0181</v>
          </cell>
          <cell r="R169">
            <v>10000</v>
          </cell>
          <cell r="Y169">
            <v>37207</v>
          </cell>
          <cell r="Z169">
            <v>37207</v>
          </cell>
          <cell r="AE169" t="str">
            <v>6753 / 1900 / 1347</v>
          </cell>
          <cell r="AH169" t="str">
            <v>124505 / 124508 / 124509</v>
          </cell>
          <cell r="AI169" t="str">
            <v>543 / 543 / 543</v>
          </cell>
          <cell r="AN169" t="str">
            <v>DA</v>
          </cell>
        </row>
        <row r="170">
          <cell r="A170">
            <v>183</v>
          </cell>
          <cell r="B170" t="str">
            <v>DA</v>
          </cell>
          <cell r="C170" t="str">
            <v>Diane Albers</v>
          </cell>
          <cell r="D170" t="str">
            <v>(509) 495-4705</v>
          </cell>
          <cell r="E170">
            <v>37208</v>
          </cell>
          <cell r="F170" t="str">
            <v>REVISION TO G0091</v>
          </cell>
          <cell r="R170">
            <v>10000</v>
          </cell>
          <cell r="Y170">
            <v>37208</v>
          </cell>
          <cell r="Z170">
            <v>37211</v>
          </cell>
          <cell r="AE170">
            <v>10000</v>
          </cell>
          <cell r="AH170">
            <v>100010</v>
          </cell>
          <cell r="AI170">
            <v>6</v>
          </cell>
          <cell r="AN170" t="str">
            <v>DA</v>
          </cell>
        </row>
        <row r="171">
          <cell r="A171">
            <v>184</v>
          </cell>
          <cell r="B171" t="str">
            <v>CF</v>
          </cell>
          <cell r="C171" t="str">
            <v>Chalon Frandsen</v>
          </cell>
          <cell r="D171" t="str">
            <v>(509) 495-8448</v>
          </cell>
          <cell r="E171">
            <v>37208</v>
          </cell>
          <cell r="G171" t="str">
            <v>Purchase</v>
          </cell>
          <cell r="H171" t="str">
            <v>Physical</v>
          </cell>
          <cell r="I171" t="str">
            <v>CA - SLTAHOE</v>
          </cell>
          <cell r="K171" t="str">
            <v>DUKE</v>
          </cell>
          <cell r="L171" t="str">
            <v>Rob Platt</v>
          </cell>
          <cell r="M171" t="str">
            <v>Trader</v>
          </cell>
          <cell r="N171" t="str">
            <v>(801) 531-4435</v>
          </cell>
          <cell r="O171" t="str">
            <v>(801) 531-5490</v>
          </cell>
          <cell r="R171">
            <v>500</v>
          </cell>
          <cell r="S171">
            <v>0</v>
          </cell>
          <cell r="X171">
            <v>2.1</v>
          </cell>
          <cell r="Y171">
            <v>37209</v>
          </cell>
          <cell r="Z171">
            <v>37209</v>
          </cell>
          <cell r="AA171" t="str">
            <v>Interruptible</v>
          </cell>
          <cell r="AB171" t="str">
            <v>NWP</v>
          </cell>
          <cell r="AC171" t="str">
            <v>Paiute</v>
          </cell>
          <cell r="AD171">
            <v>100047</v>
          </cell>
          <cell r="AE171">
            <v>500</v>
          </cell>
          <cell r="AF171" t="str">
            <v>SUMAS</v>
          </cell>
          <cell r="AG171">
            <v>543</v>
          </cell>
          <cell r="AJ171" t="str">
            <v>RENO</v>
          </cell>
          <cell r="AK171">
            <v>459</v>
          </cell>
          <cell r="AL171" t="str">
            <v>AVAC03SYS3</v>
          </cell>
          <cell r="AM171">
            <v>304</v>
          </cell>
          <cell r="AN171" t="str">
            <v>CF</v>
          </cell>
          <cell r="AO171">
            <v>37211</v>
          </cell>
          <cell r="AP171" t="str">
            <v>DA</v>
          </cell>
          <cell r="AQ171" t="str">
            <v>S-AVISTUTILITY-0007</v>
          </cell>
        </row>
        <row r="172">
          <cell r="A172">
            <v>185</v>
          </cell>
          <cell r="B172" t="str">
            <v>JK</v>
          </cell>
          <cell r="C172" t="str">
            <v>Jeannie Kimberly</v>
          </cell>
          <cell r="D172" t="str">
            <v>(509) 495-8494</v>
          </cell>
          <cell r="E172">
            <v>37209</v>
          </cell>
          <cell r="G172" t="str">
            <v>Purchase</v>
          </cell>
          <cell r="H172" t="str">
            <v>Physical</v>
          </cell>
          <cell r="I172" t="str">
            <v>CA - SLTAHOE</v>
          </cell>
          <cell r="K172" t="str">
            <v>Aquila</v>
          </cell>
          <cell r="L172" t="str">
            <v>Jerry Rodriguez</v>
          </cell>
          <cell r="M172" t="str">
            <v>Trader</v>
          </cell>
          <cell r="N172" t="str">
            <v>(816) 527-1266</v>
          </cell>
          <cell r="O172" t="str">
            <v>(816) 527-1075</v>
          </cell>
          <cell r="R172">
            <v>500</v>
          </cell>
          <cell r="X172">
            <v>1.96</v>
          </cell>
          <cell r="Y172">
            <v>37210</v>
          </cell>
          <cell r="Z172">
            <v>37210</v>
          </cell>
          <cell r="AA172" t="str">
            <v>Firm</v>
          </cell>
          <cell r="AB172" t="str">
            <v>NWP</v>
          </cell>
          <cell r="AC172" t="str">
            <v>Paiute</v>
          </cell>
          <cell r="AD172">
            <v>100047</v>
          </cell>
          <cell r="AE172">
            <v>500</v>
          </cell>
          <cell r="AF172" t="str">
            <v>OPAL</v>
          </cell>
          <cell r="AG172">
            <v>543</v>
          </cell>
          <cell r="AH172" t="str">
            <v>L57</v>
          </cell>
          <cell r="AI172">
            <v>40</v>
          </cell>
          <cell r="AJ172" t="str">
            <v>RENO</v>
          </cell>
          <cell r="AK172">
            <v>459</v>
          </cell>
          <cell r="AL172" t="str">
            <v>AVAC03SYS3</v>
          </cell>
          <cell r="AM172">
            <v>304</v>
          </cell>
          <cell r="AN172" t="str">
            <v>JK</v>
          </cell>
          <cell r="AO172">
            <v>37214</v>
          </cell>
          <cell r="AP172" t="str">
            <v>DA</v>
          </cell>
          <cell r="AQ172" t="str">
            <v>fax sent, no reply</v>
          </cell>
        </row>
        <row r="173">
          <cell r="A173">
            <v>186</v>
          </cell>
          <cell r="B173" t="str">
            <v>JK</v>
          </cell>
          <cell r="C173" t="str">
            <v>Jeannie Kimberly</v>
          </cell>
          <cell r="D173" t="str">
            <v>(509) 495-8494</v>
          </cell>
          <cell r="E173">
            <v>37209</v>
          </cell>
          <cell r="G173" t="str">
            <v>Purchase</v>
          </cell>
          <cell r="H173" t="str">
            <v>Physical</v>
          </cell>
          <cell r="I173" t="str">
            <v>CA - SLTAHOE</v>
          </cell>
          <cell r="K173" t="str">
            <v>Duke</v>
          </cell>
          <cell r="L173" t="str">
            <v>Craig Duke</v>
          </cell>
          <cell r="M173" t="str">
            <v>Trader</v>
          </cell>
          <cell r="N173" t="str">
            <v>(801) 531-4426</v>
          </cell>
          <cell r="O173" t="str">
            <v>(801) 531-5490</v>
          </cell>
          <cell r="R173">
            <v>500</v>
          </cell>
          <cell r="X173">
            <v>1.95</v>
          </cell>
          <cell r="Y173">
            <v>37211</v>
          </cell>
          <cell r="Z173">
            <v>37214</v>
          </cell>
          <cell r="AA173" t="str">
            <v>Interruptible</v>
          </cell>
          <cell r="AB173" t="str">
            <v>NWP</v>
          </cell>
          <cell r="AC173" t="str">
            <v>Paiute</v>
          </cell>
          <cell r="AD173">
            <v>100047</v>
          </cell>
          <cell r="AE173">
            <v>500</v>
          </cell>
          <cell r="AF173" t="str">
            <v>OPAL</v>
          </cell>
          <cell r="AG173">
            <v>543</v>
          </cell>
          <cell r="AH173" t="str">
            <v>J09</v>
          </cell>
          <cell r="AI173">
            <v>366</v>
          </cell>
          <cell r="AJ173" t="str">
            <v>RENO</v>
          </cell>
          <cell r="AK173">
            <v>459</v>
          </cell>
          <cell r="AL173" t="str">
            <v>AVAC03SYS3</v>
          </cell>
          <cell r="AM173">
            <v>304</v>
          </cell>
          <cell r="AN173" t="str">
            <v>JK</v>
          </cell>
          <cell r="AO173">
            <v>37229</v>
          </cell>
          <cell r="AP173" t="str">
            <v>DA</v>
          </cell>
          <cell r="AQ173" t="str">
            <v>S-AVISTUTILITY-0008</v>
          </cell>
        </row>
        <row r="174">
          <cell r="A174">
            <v>187</v>
          </cell>
          <cell r="B174" t="str">
            <v>DA</v>
          </cell>
          <cell r="C174" t="str">
            <v>Diane Albers</v>
          </cell>
          <cell r="D174" t="str">
            <v>(509) 495-4705</v>
          </cell>
          <cell r="E174">
            <v>37211</v>
          </cell>
          <cell r="G174" t="str">
            <v>Sale</v>
          </cell>
          <cell r="H174" t="str">
            <v>Physical</v>
          </cell>
          <cell r="I174" t="str">
            <v>RGEN</v>
          </cell>
          <cell r="K174" t="str">
            <v>Sierra Pacific</v>
          </cell>
          <cell r="L174" t="str">
            <v>Anita Austin</v>
          </cell>
          <cell r="M174" t="str">
            <v>Trader</v>
          </cell>
          <cell r="N174" t="str">
            <v>(775) 834-4874</v>
          </cell>
          <cell r="O174" t="str">
            <v>(775) 834-3069</v>
          </cell>
          <cell r="R174">
            <v>5000</v>
          </cell>
          <cell r="X174">
            <v>2.21</v>
          </cell>
          <cell r="Y174">
            <v>37226</v>
          </cell>
          <cell r="Z174">
            <v>37256</v>
          </cell>
          <cell r="AA174" t="str">
            <v>Firm</v>
          </cell>
          <cell r="AB174" t="str">
            <v>PGT</v>
          </cell>
          <cell r="AD174" t="str">
            <v>07536</v>
          </cell>
          <cell r="AE174">
            <v>5000</v>
          </cell>
          <cell r="AF174" t="str">
            <v>KING-GTNW</v>
          </cell>
          <cell r="AH174" t="str">
            <v>05474</v>
          </cell>
          <cell r="AJ174" t="str">
            <v>KING-GTNW</v>
          </cell>
          <cell r="AL174" t="str">
            <v>02893</v>
          </cell>
          <cell r="AN174" t="str">
            <v>BG</v>
          </cell>
          <cell r="AO174">
            <v>37216</v>
          </cell>
          <cell r="AP174" t="str">
            <v>DA</v>
          </cell>
          <cell r="AQ174" t="str">
            <v>no contrary notification</v>
          </cell>
        </row>
        <row r="175">
          <cell r="A175">
            <v>188</v>
          </cell>
          <cell r="B175" t="str">
            <v>CF</v>
          </cell>
          <cell r="C175" t="str">
            <v>Chalon Frandsen</v>
          </cell>
          <cell r="D175" t="str">
            <v>(509) 495-8448</v>
          </cell>
          <cell r="E175">
            <v>37209</v>
          </cell>
          <cell r="G175" t="str">
            <v>Purchase</v>
          </cell>
          <cell r="H175" t="str">
            <v>Physical</v>
          </cell>
          <cell r="I175" t="str">
            <v>CA - SLTAHOE</v>
          </cell>
          <cell r="K175" t="str">
            <v>Duke</v>
          </cell>
          <cell r="L175" t="str">
            <v>Mike McGarvey</v>
          </cell>
          <cell r="M175" t="str">
            <v>Trader</v>
          </cell>
          <cell r="N175" t="str">
            <v>(801) 531-5464</v>
          </cell>
          <cell r="O175" t="str">
            <v>(801) 531-5471</v>
          </cell>
          <cell r="R175">
            <v>500</v>
          </cell>
          <cell r="X175">
            <v>1.5</v>
          </cell>
          <cell r="Y175">
            <v>37215</v>
          </cell>
          <cell r="Z175">
            <v>37215</v>
          </cell>
          <cell r="AA175" t="str">
            <v>Interruptible</v>
          </cell>
          <cell r="AB175" t="str">
            <v>NWP</v>
          </cell>
          <cell r="AC175" t="str">
            <v>Paiute</v>
          </cell>
          <cell r="AD175">
            <v>100047</v>
          </cell>
          <cell r="AE175">
            <v>500</v>
          </cell>
          <cell r="AF175" t="str">
            <v>OPAL</v>
          </cell>
          <cell r="AG175">
            <v>543</v>
          </cell>
          <cell r="AH175" t="str">
            <v>J09</v>
          </cell>
          <cell r="AI175">
            <v>366</v>
          </cell>
          <cell r="AJ175" t="str">
            <v>RENO</v>
          </cell>
          <cell r="AK175">
            <v>459</v>
          </cell>
          <cell r="AL175" t="str">
            <v>AVAC03SYS3</v>
          </cell>
          <cell r="AM175">
            <v>304</v>
          </cell>
          <cell r="AN175" t="str">
            <v>CF</v>
          </cell>
          <cell r="AO175">
            <v>37229</v>
          </cell>
          <cell r="AP175" t="str">
            <v>DA</v>
          </cell>
          <cell r="AQ175" t="str">
            <v>S-AVISTUTILITY-0008</v>
          </cell>
        </row>
        <row r="176">
          <cell r="A176">
            <v>189</v>
          </cell>
          <cell r="B176" t="str">
            <v>CF</v>
          </cell>
          <cell r="C176" t="str">
            <v>Chalon Frandsen</v>
          </cell>
          <cell r="D176" t="str">
            <v>(509) 495-8448</v>
          </cell>
          <cell r="E176">
            <v>37208</v>
          </cell>
          <cell r="F176" t="str">
            <v>REVISION TO G0184</v>
          </cell>
          <cell r="X176">
            <v>2.15</v>
          </cell>
          <cell r="Y176">
            <v>37209</v>
          </cell>
          <cell r="Z176">
            <v>37209</v>
          </cell>
          <cell r="AG176">
            <v>543</v>
          </cell>
          <cell r="AO176">
            <v>37211</v>
          </cell>
          <cell r="AP176" t="str">
            <v>DA</v>
          </cell>
          <cell r="AQ176" t="str">
            <v>S-AVISTUTILITY-0007</v>
          </cell>
        </row>
        <row r="177">
          <cell r="A177">
            <v>190</v>
          </cell>
          <cell r="B177" t="str">
            <v>CF</v>
          </cell>
          <cell r="C177" t="str">
            <v>Chalon Frandsen</v>
          </cell>
          <cell r="D177" t="str">
            <v>(509) 495-8448</v>
          </cell>
          <cell r="E177">
            <v>37216</v>
          </cell>
          <cell r="G177" t="str">
            <v>Purchase</v>
          </cell>
          <cell r="H177" t="str">
            <v>Physical</v>
          </cell>
          <cell r="I177" t="str">
            <v>RGEN</v>
          </cell>
          <cell r="K177" t="str">
            <v>DUKE</v>
          </cell>
          <cell r="L177" t="str">
            <v>Jim McArthur</v>
          </cell>
          <cell r="M177" t="str">
            <v>Mgr NW Logistics &amp; Optim Mgr</v>
          </cell>
          <cell r="N177" t="str">
            <v>(801) 531-4409</v>
          </cell>
          <cell r="O177" t="str">
            <v>(801) 531-5490</v>
          </cell>
          <cell r="R177">
            <v>2000</v>
          </cell>
          <cell r="S177">
            <v>0</v>
          </cell>
          <cell r="X177">
            <v>1.55</v>
          </cell>
          <cell r="Y177">
            <v>37217</v>
          </cell>
          <cell r="Z177">
            <v>37221</v>
          </cell>
          <cell r="AA177" t="str">
            <v>Interruptible</v>
          </cell>
          <cell r="AB177" t="str">
            <v>PGT</v>
          </cell>
          <cell r="AD177" t="str">
            <v>07536</v>
          </cell>
          <cell r="AE177">
            <v>2000</v>
          </cell>
          <cell r="AF177" t="str">
            <v>RGEN-GTNW</v>
          </cell>
          <cell r="AH177" t="str">
            <v>00268</v>
          </cell>
          <cell r="AJ177" t="str">
            <v>RGEN-WWP</v>
          </cell>
          <cell r="AL177" t="str">
            <v>FUEL</v>
          </cell>
          <cell r="AN177" t="str">
            <v>CF</v>
          </cell>
          <cell r="AO177">
            <v>37229</v>
          </cell>
          <cell r="AP177" t="str">
            <v>DA</v>
          </cell>
          <cell r="AQ177" t="str">
            <v>S-AVISTUTILITY-0009</v>
          </cell>
        </row>
        <row r="178">
          <cell r="A178">
            <v>191</v>
          </cell>
          <cell r="B178" t="str">
            <v>CF</v>
          </cell>
          <cell r="C178" t="str">
            <v>Chalon Frandsen</v>
          </cell>
          <cell r="D178" t="str">
            <v>(509) 495-8448</v>
          </cell>
          <cell r="E178">
            <v>37216</v>
          </cell>
          <cell r="G178" t="str">
            <v>Purchase</v>
          </cell>
          <cell r="H178" t="str">
            <v>Physical</v>
          </cell>
          <cell r="I178" t="str">
            <v>CA - SLTAHOE</v>
          </cell>
          <cell r="K178" t="str">
            <v>Aquila</v>
          </cell>
          <cell r="L178" t="str">
            <v>Jerry Rodriguez</v>
          </cell>
          <cell r="M178" t="str">
            <v>Trader</v>
          </cell>
          <cell r="N178" t="str">
            <v>(816) 527-1266</v>
          </cell>
          <cell r="O178" t="str">
            <v>(816) 527-1075</v>
          </cell>
          <cell r="R178">
            <v>900</v>
          </cell>
          <cell r="X178">
            <v>1.4</v>
          </cell>
          <cell r="Y178">
            <v>37217</v>
          </cell>
          <cell r="Z178">
            <v>37221</v>
          </cell>
          <cell r="AA178" t="str">
            <v>Firm</v>
          </cell>
          <cell r="AB178" t="str">
            <v>NWP</v>
          </cell>
          <cell r="AC178" t="str">
            <v>Paiute</v>
          </cell>
          <cell r="AD178">
            <v>100047</v>
          </cell>
          <cell r="AE178">
            <v>900</v>
          </cell>
          <cell r="AF178" t="str">
            <v>OPAL</v>
          </cell>
          <cell r="AG178">
            <v>543</v>
          </cell>
          <cell r="AH178" t="str">
            <v>L165</v>
          </cell>
          <cell r="AI178">
            <v>328</v>
          </cell>
          <cell r="AJ178" t="str">
            <v>RENO</v>
          </cell>
          <cell r="AK178">
            <v>459</v>
          </cell>
          <cell r="AL178" t="str">
            <v>AVAC03SYS3</v>
          </cell>
          <cell r="AM178">
            <v>304</v>
          </cell>
          <cell r="AN178" t="str">
            <v>CF</v>
          </cell>
          <cell r="AO178">
            <v>37221</v>
          </cell>
          <cell r="AP178" t="str">
            <v>DA</v>
          </cell>
          <cell r="AQ178" t="str">
            <v>no contrary notification</v>
          </cell>
        </row>
        <row r="179">
          <cell r="A179">
            <v>192</v>
          </cell>
          <cell r="B179" t="str">
            <v>JK</v>
          </cell>
          <cell r="C179" t="str">
            <v>Jeannie Kimberly</v>
          </cell>
          <cell r="D179" t="str">
            <v>(509) 495-8494</v>
          </cell>
          <cell r="E179">
            <v>37221</v>
          </cell>
          <cell r="G179" t="str">
            <v>Purchase</v>
          </cell>
          <cell r="H179" t="str">
            <v>Physical</v>
          </cell>
          <cell r="I179" t="str">
            <v>CA - SLTAHOE</v>
          </cell>
          <cell r="K179" t="str">
            <v>Aquila</v>
          </cell>
          <cell r="L179" t="str">
            <v>Jerry Rodriguez</v>
          </cell>
          <cell r="M179" t="str">
            <v>Trader</v>
          </cell>
          <cell r="N179" t="str">
            <v>(816) 527-1266</v>
          </cell>
          <cell r="O179" t="str">
            <v>(816) 527-1075</v>
          </cell>
          <cell r="R179">
            <v>2000</v>
          </cell>
          <cell r="X179">
            <v>1.83</v>
          </cell>
          <cell r="Y179">
            <v>37222</v>
          </cell>
          <cell r="Z179">
            <v>37222</v>
          </cell>
          <cell r="AA179" t="str">
            <v>Interruptible</v>
          </cell>
          <cell r="AB179" t="str">
            <v>NWP</v>
          </cell>
          <cell r="AC179" t="str">
            <v>Paiute</v>
          </cell>
          <cell r="AD179">
            <v>100047</v>
          </cell>
          <cell r="AE179">
            <v>2000</v>
          </cell>
          <cell r="AF179" t="str">
            <v>OPAL</v>
          </cell>
          <cell r="AG179">
            <v>543</v>
          </cell>
          <cell r="AH179" t="str">
            <v>L57</v>
          </cell>
          <cell r="AI179">
            <v>397</v>
          </cell>
          <cell r="AJ179" t="str">
            <v>RENO</v>
          </cell>
          <cell r="AK179">
            <v>459</v>
          </cell>
          <cell r="AL179" t="str">
            <v>AVAC03SYS3</v>
          </cell>
          <cell r="AM179">
            <v>304</v>
          </cell>
          <cell r="AN179" t="str">
            <v>JK</v>
          </cell>
          <cell r="AO179">
            <v>37224</v>
          </cell>
          <cell r="AP179" t="str">
            <v>DA</v>
          </cell>
          <cell r="AQ179" t="str">
            <v>no contrary notification</v>
          </cell>
        </row>
        <row r="180">
          <cell r="A180">
            <v>193</v>
          </cell>
          <cell r="B180" t="str">
            <v>JK</v>
          </cell>
          <cell r="C180" t="str">
            <v>Jeannie Kimberly</v>
          </cell>
          <cell r="D180" t="str">
            <v>(509) 495-8494</v>
          </cell>
          <cell r="E180">
            <v>37221</v>
          </cell>
          <cell r="G180" t="str">
            <v>Purchase</v>
          </cell>
          <cell r="H180" t="str">
            <v>Physical</v>
          </cell>
          <cell r="I180" t="str">
            <v>CA - SLTAHOE</v>
          </cell>
          <cell r="K180" t="str">
            <v>Duke</v>
          </cell>
          <cell r="L180" t="str">
            <v>Craig Duke</v>
          </cell>
          <cell r="M180" t="str">
            <v>Trader</v>
          </cell>
          <cell r="N180" t="str">
            <v>(801) 531-4426</v>
          </cell>
          <cell r="O180" t="str">
            <v>(801) 531-5490</v>
          </cell>
          <cell r="R180">
            <v>1000</v>
          </cell>
          <cell r="X180">
            <v>2.14</v>
          </cell>
          <cell r="Y180">
            <v>37222</v>
          </cell>
          <cell r="Z180">
            <v>37222</v>
          </cell>
          <cell r="AA180" t="str">
            <v>Interruptible</v>
          </cell>
          <cell r="AB180" t="str">
            <v>NWP</v>
          </cell>
          <cell r="AC180" t="str">
            <v>Paiute</v>
          </cell>
          <cell r="AD180">
            <v>100047</v>
          </cell>
          <cell r="AE180">
            <v>1000</v>
          </cell>
          <cell r="AF180" t="str">
            <v>OPAL</v>
          </cell>
          <cell r="AG180">
            <v>543</v>
          </cell>
          <cell r="AH180" t="str">
            <v>J09</v>
          </cell>
          <cell r="AI180">
            <v>366</v>
          </cell>
          <cell r="AJ180" t="str">
            <v>RENO</v>
          </cell>
          <cell r="AK180">
            <v>459</v>
          </cell>
          <cell r="AL180" t="str">
            <v>AVAC03SYS4</v>
          </cell>
          <cell r="AM180">
            <v>304</v>
          </cell>
          <cell r="AN180" t="str">
            <v>JK</v>
          </cell>
          <cell r="AO180">
            <v>37229</v>
          </cell>
          <cell r="AP180" t="str">
            <v>DA</v>
          </cell>
          <cell r="AQ180" t="str">
            <v>S-AVISTUTILITY-0008</v>
          </cell>
        </row>
        <row r="181">
          <cell r="A181">
            <v>194</v>
          </cell>
          <cell r="B181" t="str">
            <v>JK</v>
          </cell>
          <cell r="C181" t="str">
            <v>Jeannie Kimberly</v>
          </cell>
          <cell r="D181" t="str">
            <v>(509) 495-8494</v>
          </cell>
          <cell r="E181">
            <v>37221</v>
          </cell>
          <cell r="G181" t="str">
            <v>Sale</v>
          </cell>
          <cell r="H181" t="str">
            <v>Physical</v>
          </cell>
          <cell r="I181" t="str">
            <v>RGEN</v>
          </cell>
          <cell r="K181" t="str">
            <v>Sierra Pacific</v>
          </cell>
          <cell r="L181" t="str">
            <v>Anita Austin</v>
          </cell>
          <cell r="M181" t="str">
            <v>Trader</v>
          </cell>
          <cell r="N181" t="str">
            <v>(775) 834-4874</v>
          </cell>
          <cell r="O181" t="str">
            <v>(775) 834-3069</v>
          </cell>
          <cell r="R181">
            <v>5000</v>
          </cell>
          <cell r="X181">
            <v>2.5499999999999998</v>
          </cell>
          <cell r="Y181">
            <v>37226</v>
          </cell>
          <cell r="Z181">
            <v>37256</v>
          </cell>
          <cell r="AA181" t="str">
            <v>Firm</v>
          </cell>
          <cell r="AB181" t="str">
            <v>PGT</v>
          </cell>
          <cell r="AD181" t="str">
            <v>07536</v>
          </cell>
          <cell r="AE181">
            <v>5000</v>
          </cell>
          <cell r="AF181" t="str">
            <v>RGEN-GTNW</v>
          </cell>
          <cell r="AH181" t="str">
            <v>05474</v>
          </cell>
          <cell r="AJ181" t="str">
            <v>RGEN-GTNW</v>
          </cell>
          <cell r="AL181" t="str">
            <v>02893</v>
          </cell>
          <cell r="AN181" t="str">
            <v>BG</v>
          </cell>
          <cell r="AO181">
            <v>37224</v>
          </cell>
          <cell r="AP181" t="str">
            <v>DA</v>
          </cell>
          <cell r="AQ181" t="str">
            <v>no contrary notification</v>
          </cell>
        </row>
        <row r="182">
          <cell r="A182">
            <v>195</v>
          </cell>
          <cell r="B182" t="str">
            <v>JK</v>
          </cell>
          <cell r="C182" t="str">
            <v>Jeannie Kimberly</v>
          </cell>
          <cell r="D182" t="str">
            <v>(509) 495-8494</v>
          </cell>
          <cell r="E182">
            <v>37221</v>
          </cell>
          <cell r="G182" t="str">
            <v>Sale</v>
          </cell>
          <cell r="H182" t="str">
            <v>Physical</v>
          </cell>
          <cell r="I182" t="str">
            <v>RGEN</v>
          </cell>
          <cell r="K182" t="str">
            <v>Sierra Pacific</v>
          </cell>
          <cell r="L182" t="str">
            <v>Anita Austin</v>
          </cell>
          <cell r="M182" t="str">
            <v>Trader</v>
          </cell>
          <cell r="N182" t="str">
            <v>(775) 834-4874</v>
          </cell>
          <cell r="O182" t="str">
            <v>(775) 834-3069</v>
          </cell>
          <cell r="R182">
            <v>5000</v>
          </cell>
          <cell r="X182">
            <v>2.5299999999999998</v>
          </cell>
          <cell r="Y182">
            <v>37226</v>
          </cell>
          <cell r="Z182">
            <v>37256</v>
          </cell>
          <cell r="AA182" t="str">
            <v>Firm</v>
          </cell>
          <cell r="AB182" t="str">
            <v>PGT</v>
          </cell>
          <cell r="AD182" t="str">
            <v>07536</v>
          </cell>
          <cell r="AE182">
            <v>5000</v>
          </cell>
          <cell r="AF182" t="str">
            <v>RGEN-GTNW</v>
          </cell>
          <cell r="AH182" t="str">
            <v>05474</v>
          </cell>
          <cell r="AJ182" t="str">
            <v>RGEN-GTNW</v>
          </cell>
          <cell r="AL182" t="str">
            <v>02893</v>
          </cell>
          <cell r="AN182" t="str">
            <v>BG</v>
          </cell>
          <cell r="AO182">
            <v>37224</v>
          </cell>
          <cell r="AP182" t="str">
            <v>DA</v>
          </cell>
          <cell r="AQ182" t="str">
            <v>no contrary notification</v>
          </cell>
        </row>
        <row r="183">
          <cell r="A183">
            <v>196</v>
          </cell>
          <cell r="B183" t="str">
            <v>JK</v>
          </cell>
          <cell r="C183" t="str">
            <v>Jeannie Kimberly</v>
          </cell>
          <cell r="D183" t="str">
            <v>(509) 495-8494</v>
          </cell>
          <cell r="E183">
            <v>37221</v>
          </cell>
          <cell r="G183" t="str">
            <v>Sale</v>
          </cell>
          <cell r="H183" t="str">
            <v>Physical</v>
          </cell>
          <cell r="I183" t="str">
            <v>RGEN</v>
          </cell>
          <cell r="K183" t="str">
            <v>Sierra Pacific</v>
          </cell>
          <cell r="L183" t="str">
            <v>Anita Austin</v>
          </cell>
          <cell r="M183" t="str">
            <v>Trader</v>
          </cell>
          <cell r="N183" t="str">
            <v>(775) 834-4874</v>
          </cell>
          <cell r="O183" t="str">
            <v>(775) 834-3069</v>
          </cell>
          <cell r="R183">
            <v>5000</v>
          </cell>
          <cell r="X183">
            <v>2.5</v>
          </cell>
          <cell r="Y183">
            <v>37226</v>
          </cell>
          <cell r="Z183">
            <v>37256</v>
          </cell>
          <cell r="AA183" t="str">
            <v>Firm</v>
          </cell>
          <cell r="AB183" t="str">
            <v>PGT</v>
          </cell>
          <cell r="AD183" t="str">
            <v>07536</v>
          </cell>
          <cell r="AE183">
            <v>5000</v>
          </cell>
          <cell r="AF183" t="str">
            <v>RGEN-GTNW</v>
          </cell>
          <cell r="AH183" t="str">
            <v>05474</v>
          </cell>
          <cell r="AJ183" t="str">
            <v>RGEN-GTNW</v>
          </cell>
          <cell r="AL183" t="str">
            <v>02893</v>
          </cell>
          <cell r="AN183" t="str">
            <v>BG</v>
          </cell>
          <cell r="AO183">
            <v>37224</v>
          </cell>
          <cell r="AP183" t="str">
            <v>DA</v>
          </cell>
          <cell r="AQ183" t="str">
            <v>no contrary notification</v>
          </cell>
        </row>
        <row r="184">
          <cell r="A184">
            <v>197</v>
          </cell>
          <cell r="B184" t="str">
            <v>JK</v>
          </cell>
          <cell r="C184" t="str">
            <v>Jeannie Kimberly</v>
          </cell>
          <cell r="D184" t="str">
            <v>(509) 495-8494</v>
          </cell>
          <cell r="E184">
            <v>37221</v>
          </cell>
          <cell r="G184" t="str">
            <v>Sale</v>
          </cell>
          <cell r="H184" t="str">
            <v>Physical</v>
          </cell>
          <cell r="I184" t="str">
            <v>MALIN</v>
          </cell>
          <cell r="K184" t="str">
            <v>Pan Canadian Energy Services, Inc.</v>
          </cell>
          <cell r="L184" t="str">
            <v>Tom Gary</v>
          </cell>
          <cell r="M184" t="str">
            <v>Trader</v>
          </cell>
          <cell r="N184" t="str">
            <v>(713) 331-5020</v>
          </cell>
          <cell r="O184" t="str">
            <v>(713) 331-5333</v>
          </cell>
          <cell r="R184">
            <v>10000</v>
          </cell>
          <cell r="X184">
            <v>2.73</v>
          </cell>
          <cell r="Y184">
            <v>37226</v>
          </cell>
          <cell r="Z184">
            <v>37256</v>
          </cell>
          <cell r="AA184" t="str">
            <v>Firm</v>
          </cell>
          <cell r="AB184" t="str">
            <v>PGT</v>
          </cell>
          <cell r="AD184" t="str">
            <v>07536</v>
          </cell>
          <cell r="AE184">
            <v>10000</v>
          </cell>
          <cell r="AF184" t="str">
            <v>MALI-GTNW</v>
          </cell>
          <cell r="AH184" t="str">
            <v>00169</v>
          </cell>
          <cell r="AJ184" t="str">
            <v>MALI-GTNW</v>
          </cell>
          <cell r="AL184" t="str">
            <v>00542</v>
          </cell>
          <cell r="AN184" t="str">
            <v>BG</v>
          </cell>
          <cell r="AO184">
            <v>37232</v>
          </cell>
          <cell r="AP184" t="str">
            <v>DA</v>
          </cell>
          <cell r="AQ184" t="str">
            <v>P-AVISTA CORP-0001</v>
          </cell>
        </row>
        <row r="185">
          <cell r="A185">
            <v>198</v>
          </cell>
          <cell r="B185" t="str">
            <v>JK</v>
          </cell>
          <cell r="C185" t="str">
            <v>Jeannie Kimberly</v>
          </cell>
          <cell r="D185" t="str">
            <v>(509) 495-8494</v>
          </cell>
          <cell r="E185">
            <v>37221</v>
          </cell>
          <cell r="G185" t="str">
            <v>Purchase</v>
          </cell>
          <cell r="H185" t="str">
            <v>Physical</v>
          </cell>
          <cell r="I185" t="str">
            <v>CA - SLTAHOE</v>
          </cell>
          <cell r="K185" t="str">
            <v>Duke</v>
          </cell>
          <cell r="L185" t="str">
            <v>Craig Duke</v>
          </cell>
          <cell r="M185" t="str">
            <v>Trader</v>
          </cell>
          <cell r="N185" t="str">
            <v>(801) 531-4426</v>
          </cell>
          <cell r="O185" t="str">
            <v>(801) 531-5490</v>
          </cell>
          <cell r="R185">
            <v>3500</v>
          </cell>
          <cell r="U185" t="str">
            <v>GD</v>
          </cell>
          <cell r="V185">
            <v>0.01</v>
          </cell>
          <cell r="W185" t="str">
            <v>KERN</v>
          </cell>
          <cell r="Y185">
            <v>37223</v>
          </cell>
          <cell r="Z185">
            <v>37225</v>
          </cell>
          <cell r="AA185" t="str">
            <v>Interruptible</v>
          </cell>
          <cell r="AB185" t="str">
            <v>NWP</v>
          </cell>
          <cell r="AC185" t="str">
            <v>Paiute</v>
          </cell>
          <cell r="AD185">
            <v>100047</v>
          </cell>
          <cell r="AE185">
            <v>3500</v>
          </cell>
          <cell r="AF185" t="str">
            <v>OPAL</v>
          </cell>
          <cell r="AG185">
            <v>543</v>
          </cell>
          <cell r="AH185" t="str">
            <v>L165</v>
          </cell>
          <cell r="AJ185" t="str">
            <v>RENO</v>
          </cell>
          <cell r="AK185">
            <v>459</v>
          </cell>
          <cell r="AL185" t="str">
            <v>AVAC03SYS3</v>
          </cell>
          <cell r="AM185">
            <v>304</v>
          </cell>
          <cell r="AN185" t="str">
            <v>JK</v>
          </cell>
        </row>
        <row r="186">
          <cell r="A186">
            <v>199</v>
          </cell>
          <cell r="B186" t="str">
            <v>JK</v>
          </cell>
          <cell r="C186" t="str">
            <v>Jeannie Kimberly</v>
          </cell>
          <cell r="D186" t="str">
            <v>(509) 495-8494</v>
          </cell>
          <cell r="E186">
            <v>37221</v>
          </cell>
          <cell r="G186" t="str">
            <v>Sale</v>
          </cell>
          <cell r="H186" t="str">
            <v>Physical</v>
          </cell>
          <cell r="I186" t="str">
            <v>MALIN</v>
          </cell>
          <cell r="K186" t="str">
            <v>CEG Energy Options, Inc.</v>
          </cell>
          <cell r="L186" t="str">
            <v>David Dachis</v>
          </cell>
          <cell r="M186" t="str">
            <v>Trader</v>
          </cell>
          <cell r="N186" t="str">
            <v>(403) 261-3376</v>
          </cell>
          <cell r="O186" t="str">
            <v>(403) 265-3322</v>
          </cell>
          <cell r="R186">
            <v>10000</v>
          </cell>
          <cell r="X186">
            <v>2.7149999999999999</v>
          </cell>
          <cell r="Y186">
            <v>37226</v>
          </cell>
          <cell r="Z186">
            <v>37256</v>
          </cell>
          <cell r="AA186" t="str">
            <v>Firm</v>
          </cell>
          <cell r="AB186" t="str">
            <v>PGT</v>
          </cell>
          <cell r="AD186" t="str">
            <v>07536</v>
          </cell>
          <cell r="AE186">
            <v>10000</v>
          </cell>
          <cell r="AF186" t="str">
            <v>MALI-GTNW</v>
          </cell>
          <cell r="AH186" t="str">
            <v>00169</v>
          </cell>
          <cell r="AJ186" t="str">
            <v>MALI-GTNW</v>
          </cell>
          <cell r="AL186" t="str">
            <v>07117</v>
          </cell>
          <cell r="AN186" t="str">
            <v>BG</v>
          </cell>
          <cell r="AO186">
            <v>37223</v>
          </cell>
          <cell r="AP186" t="str">
            <v>DA</v>
          </cell>
          <cell r="AQ186" t="str">
            <v>AMR941</v>
          </cell>
        </row>
        <row r="187">
          <cell r="A187">
            <v>200</v>
          </cell>
          <cell r="B187" t="str">
            <v>JK</v>
          </cell>
          <cell r="C187" t="str">
            <v>Jeannie Kimberly</v>
          </cell>
          <cell r="D187" t="str">
            <v>(509) 495-8494</v>
          </cell>
          <cell r="E187">
            <v>37221</v>
          </cell>
          <cell r="G187" t="str">
            <v>Purchase</v>
          </cell>
          <cell r="H187" t="str">
            <v>Physical</v>
          </cell>
          <cell r="I187" t="str">
            <v>CA - SLTAHOE</v>
          </cell>
          <cell r="K187" t="str">
            <v>Aquila</v>
          </cell>
          <cell r="L187" t="str">
            <v>Brian Potts</v>
          </cell>
          <cell r="M187" t="str">
            <v>Trader</v>
          </cell>
          <cell r="N187" t="str">
            <v>(816) 527-1534</v>
          </cell>
          <cell r="O187" t="str">
            <v>(816) 527-1075</v>
          </cell>
          <cell r="R187">
            <v>2500</v>
          </cell>
          <cell r="X187">
            <v>2.02</v>
          </cell>
          <cell r="Y187">
            <v>37221</v>
          </cell>
          <cell r="Z187">
            <v>37221</v>
          </cell>
          <cell r="AA187" t="str">
            <v>Interruptible</v>
          </cell>
          <cell r="AB187" t="str">
            <v>NWP</v>
          </cell>
          <cell r="AC187" t="str">
            <v>Paiute</v>
          </cell>
          <cell r="AD187">
            <v>100047</v>
          </cell>
          <cell r="AE187">
            <v>2500</v>
          </cell>
          <cell r="AF187" t="str">
            <v>GREEN G</v>
          </cell>
          <cell r="AG187">
            <v>543</v>
          </cell>
          <cell r="AH187" t="str">
            <v>MG0101</v>
          </cell>
          <cell r="AI187">
            <v>75</v>
          </cell>
          <cell r="AJ187" t="str">
            <v>RENO</v>
          </cell>
          <cell r="AK187">
            <v>459</v>
          </cell>
          <cell r="AL187" t="str">
            <v>AVAC03SYS4</v>
          </cell>
          <cell r="AM187">
            <v>304</v>
          </cell>
          <cell r="AN187" t="str">
            <v>JK</v>
          </cell>
          <cell r="AO187">
            <v>37224</v>
          </cell>
          <cell r="AP187" t="str">
            <v>DA</v>
          </cell>
          <cell r="AQ187" t="str">
            <v>no contrary notification</v>
          </cell>
        </row>
        <row r="188">
          <cell r="A188">
            <v>201</v>
          </cell>
          <cell r="B188" t="str">
            <v>JK</v>
          </cell>
          <cell r="C188" t="str">
            <v>Jeannie Kimberly</v>
          </cell>
          <cell r="D188" t="str">
            <v>(509) 495-8494</v>
          </cell>
          <cell r="E188">
            <v>37223</v>
          </cell>
          <cell r="G188" t="str">
            <v>Sale</v>
          </cell>
          <cell r="H188" t="str">
            <v>Physical</v>
          </cell>
          <cell r="I188" t="str">
            <v>MALIN</v>
          </cell>
          <cell r="K188" t="str">
            <v>Pan Canadian Energy Services, Inc.</v>
          </cell>
          <cell r="L188" t="str">
            <v>Tom Gary</v>
          </cell>
          <cell r="M188" t="str">
            <v>Trader</v>
          </cell>
          <cell r="N188" t="str">
            <v>(713) 331-5020</v>
          </cell>
          <cell r="O188" t="str">
            <v>(713) 331-5333</v>
          </cell>
          <cell r="R188">
            <v>7658</v>
          </cell>
          <cell r="U188" t="str">
            <v>MO.</v>
          </cell>
          <cell r="V188">
            <v>0.01</v>
          </cell>
          <cell r="W188" t="str">
            <v>MALIN</v>
          </cell>
          <cell r="Y188">
            <v>37226</v>
          </cell>
          <cell r="Z188">
            <v>37256</v>
          </cell>
          <cell r="AA188" t="str">
            <v>Firm</v>
          </cell>
          <cell r="AB188" t="str">
            <v>PGT</v>
          </cell>
          <cell r="AD188" t="str">
            <v>07536</v>
          </cell>
          <cell r="AE188">
            <v>7658</v>
          </cell>
          <cell r="AF188" t="str">
            <v>MALI-GTNW</v>
          </cell>
          <cell r="AH188" t="str">
            <v>00169</v>
          </cell>
          <cell r="AJ188" t="str">
            <v>MALI-GTNW</v>
          </cell>
          <cell r="AL188" t="str">
            <v>00542</v>
          </cell>
          <cell r="AN188" t="str">
            <v>BG</v>
          </cell>
          <cell r="AO188">
            <v>37232</v>
          </cell>
          <cell r="AP188" t="str">
            <v>DA</v>
          </cell>
          <cell r="AQ188" t="str">
            <v>P-AVISTA CORP-0002</v>
          </cell>
        </row>
        <row r="189">
          <cell r="A189">
            <v>202</v>
          </cell>
          <cell r="B189" t="str">
            <v>JK</v>
          </cell>
          <cell r="C189" t="str">
            <v>Jeannie Kimberly</v>
          </cell>
          <cell r="D189" t="str">
            <v>(509) 495-8494</v>
          </cell>
          <cell r="E189">
            <v>37223</v>
          </cell>
          <cell r="G189" t="str">
            <v>Purchase</v>
          </cell>
          <cell r="H189" t="str">
            <v>Physical</v>
          </cell>
          <cell r="I189" t="str">
            <v>CA - SLTAHOE</v>
          </cell>
          <cell r="K189" t="str">
            <v>Aquila</v>
          </cell>
          <cell r="L189" t="str">
            <v>Brian Potts</v>
          </cell>
          <cell r="M189" t="str">
            <v>Trader</v>
          </cell>
          <cell r="N189" t="str">
            <v>(816) 527-1534</v>
          </cell>
          <cell r="O189" t="str">
            <v>(816) 527-1075</v>
          </cell>
          <cell r="R189">
            <v>2000</v>
          </cell>
          <cell r="X189">
            <v>2.13</v>
          </cell>
          <cell r="Y189">
            <v>37226</v>
          </cell>
          <cell r="Z189">
            <v>37256</v>
          </cell>
          <cell r="AA189" t="str">
            <v>Firm</v>
          </cell>
          <cell r="AB189" t="str">
            <v>NWP</v>
          </cell>
          <cell r="AC189" t="str">
            <v>Paiute</v>
          </cell>
          <cell r="AD189">
            <v>100047</v>
          </cell>
          <cell r="AE189">
            <v>2000</v>
          </cell>
          <cell r="AF189" t="str">
            <v>OPAL</v>
          </cell>
          <cell r="AH189" t="str">
            <v>L87 &amp; J55</v>
          </cell>
          <cell r="AI189">
            <v>40</v>
          </cell>
          <cell r="AJ189" t="str">
            <v>RENO</v>
          </cell>
          <cell r="AK189">
            <v>459</v>
          </cell>
          <cell r="AL189" t="str">
            <v>AVAC03SYS3</v>
          </cell>
          <cell r="AM189">
            <v>304</v>
          </cell>
          <cell r="AN189" t="str">
            <v>BG</v>
          </cell>
          <cell r="AO189">
            <v>37225</v>
          </cell>
          <cell r="AP189" t="str">
            <v>DA</v>
          </cell>
          <cell r="AQ189">
            <v>1634647</v>
          </cell>
        </row>
        <row r="190">
          <cell r="A190">
            <v>203</v>
          </cell>
          <cell r="B190" t="str">
            <v>JK</v>
          </cell>
          <cell r="C190" t="str">
            <v>Jeannie Kimberly</v>
          </cell>
          <cell r="D190" t="str">
            <v>(509) 495-8494</v>
          </cell>
          <cell r="E190">
            <v>37225</v>
          </cell>
          <cell r="G190" t="str">
            <v>Purchase</v>
          </cell>
          <cell r="H190" t="str">
            <v>Physical</v>
          </cell>
          <cell r="I190" t="str">
            <v>CA - SLTAHOE</v>
          </cell>
          <cell r="K190" t="str">
            <v>Dynegy</v>
          </cell>
          <cell r="L190" t="str">
            <v>Mark Mickelson</v>
          </cell>
          <cell r="M190" t="str">
            <v>Trader</v>
          </cell>
          <cell r="N190" t="str">
            <v>(713) 767-6673</v>
          </cell>
          <cell r="O190" t="str">
            <v>(713) 507-6541</v>
          </cell>
          <cell r="R190">
            <v>1500</v>
          </cell>
          <cell r="X190">
            <v>1.52</v>
          </cell>
          <cell r="Y190">
            <v>37226</v>
          </cell>
          <cell r="Z190">
            <v>37228</v>
          </cell>
          <cell r="AA190" t="str">
            <v>Interruptible</v>
          </cell>
          <cell r="AB190" t="str">
            <v>NWP</v>
          </cell>
          <cell r="AC190" t="str">
            <v>Paiute</v>
          </cell>
          <cell r="AD190">
            <v>100047</v>
          </cell>
          <cell r="AE190">
            <v>1500</v>
          </cell>
          <cell r="AF190" t="str">
            <v>REDWASH-CHEVRON</v>
          </cell>
          <cell r="AH190" t="str">
            <v>SHEND</v>
          </cell>
          <cell r="AI190">
            <v>721</v>
          </cell>
          <cell r="AJ190" t="str">
            <v>RENO</v>
          </cell>
          <cell r="AK190">
            <v>459</v>
          </cell>
          <cell r="AL190" t="str">
            <v>AVAC03SYS4</v>
          </cell>
          <cell r="AM190">
            <v>304</v>
          </cell>
          <cell r="AN190" t="str">
            <v>BG</v>
          </cell>
          <cell r="AO190">
            <v>37230</v>
          </cell>
          <cell r="AP190" t="str">
            <v>DA</v>
          </cell>
          <cell r="AQ190" t="str">
            <v>no contrary notification</v>
          </cell>
        </row>
        <row r="191">
          <cell r="A191">
            <v>204</v>
          </cell>
          <cell r="B191" t="str">
            <v>JK</v>
          </cell>
          <cell r="C191" t="str">
            <v>Jeannie Kimberly</v>
          </cell>
          <cell r="D191" t="str">
            <v>(509) 495-8494</v>
          </cell>
          <cell r="E191">
            <v>37225</v>
          </cell>
          <cell r="G191" t="str">
            <v>Purchase</v>
          </cell>
          <cell r="H191" t="str">
            <v>Physical</v>
          </cell>
          <cell r="I191" t="str">
            <v>RGEN</v>
          </cell>
          <cell r="K191" t="str">
            <v>DUKE</v>
          </cell>
          <cell r="L191" t="str">
            <v>Jim McArthur</v>
          </cell>
          <cell r="M191" t="str">
            <v>Mgr NW Logistics &amp; Optim Mgr</v>
          </cell>
          <cell r="N191" t="str">
            <v>(801) 531-4409</v>
          </cell>
          <cell r="O191" t="str">
            <v>(801) 531-5490</v>
          </cell>
          <cell r="R191">
            <v>5000</v>
          </cell>
          <cell r="X191">
            <v>2.17</v>
          </cell>
          <cell r="Y191">
            <v>37226</v>
          </cell>
          <cell r="Z191">
            <v>37228</v>
          </cell>
          <cell r="AA191" t="str">
            <v>Interruptible</v>
          </cell>
          <cell r="AB191" t="str">
            <v>PGT</v>
          </cell>
          <cell r="AD191" t="str">
            <v>07536</v>
          </cell>
          <cell r="AE191">
            <v>5000</v>
          </cell>
          <cell r="AF191" t="str">
            <v>RGEN-GTNW</v>
          </cell>
          <cell r="AH191" t="str">
            <v>00268</v>
          </cell>
          <cell r="AJ191" t="str">
            <v>RGEN-WWP</v>
          </cell>
          <cell r="AL191" t="str">
            <v>FUEL</v>
          </cell>
          <cell r="AN191" t="str">
            <v>JK</v>
          </cell>
          <cell r="AO191">
            <v>37232</v>
          </cell>
          <cell r="AP191" t="str">
            <v>DA</v>
          </cell>
          <cell r="AQ191" t="str">
            <v>S-AVISTUTILITY-0009</v>
          </cell>
        </row>
        <row r="192">
          <cell r="A192">
            <v>205</v>
          </cell>
          <cell r="B192" t="str">
            <v>DA</v>
          </cell>
          <cell r="C192" t="str">
            <v>Diane Albers</v>
          </cell>
          <cell r="D192" t="str">
            <v>(509) 495-4705</v>
          </cell>
          <cell r="E192">
            <v>37228</v>
          </cell>
          <cell r="G192" t="str">
            <v>Sale</v>
          </cell>
          <cell r="H192" t="str">
            <v>Physical</v>
          </cell>
          <cell r="I192" t="str">
            <v>RGEN</v>
          </cell>
          <cell r="K192" t="str">
            <v>Enserco</v>
          </cell>
          <cell r="L192" t="str">
            <v>Darrell Danyluk</v>
          </cell>
          <cell r="M192" t="str">
            <v>Trader</v>
          </cell>
          <cell r="N192" t="str">
            <v>(403) 514-6912</v>
          </cell>
          <cell r="O192" t="str">
            <v>(403) 514-6913</v>
          </cell>
          <cell r="R192">
            <v>15000</v>
          </cell>
          <cell r="X192">
            <v>2.2999999999999998</v>
          </cell>
          <cell r="Y192">
            <v>37229</v>
          </cell>
          <cell r="Z192">
            <v>37229</v>
          </cell>
          <cell r="AA192" t="str">
            <v>Interruptible</v>
          </cell>
          <cell r="AB192" t="str">
            <v>PGT</v>
          </cell>
          <cell r="AD192" t="str">
            <v>07536</v>
          </cell>
          <cell r="AE192">
            <v>15000</v>
          </cell>
          <cell r="AF192" t="str">
            <v>RGEN-GTNW</v>
          </cell>
          <cell r="AH192" t="str">
            <v>05474</v>
          </cell>
          <cell r="AJ192" t="str">
            <v>RGEN-GTNW</v>
          </cell>
          <cell r="AL192" t="str">
            <v>04659</v>
          </cell>
          <cell r="AN192" t="str">
            <v>DA</v>
          </cell>
          <cell r="AO192">
            <v>37231</v>
          </cell>
          <cell r="AP192" t="str">
            <v>DA</v>
          </cell>
          <cell r="AQ192" t="str">
            <v>no contrary notification</v>
          </cell>
        </row>
        <row r="193">
          <cell r="A193">
            <v>206</v>
          </cell>
          <cell r="B193" t="str">
            <v>DA</v>
          </cell>
          <cell r="C193" t="str">
            <v>Diane Albers</v>
          </cell>
          <cell r="D193" t="str">
            <v>(509) 495-4705</v>
          </cell>
          <cell r="E193">
            <v>37229</v>
          </cell>
          <cell r="G193" t="str">
            <v>Sale</v>
          </cell>
          <cell r="H193" t="str">
            <v>Physical</v>
          </cell>
          <cell r="I193" t="str">
            <v>RGEN</v>
          </cell>
          <cell r="K193" t="str">
            <v>Duke</v>
          </cell>
          <cell r="L193" t="str">
            <v>Jim McArthur</v>
          </cell>
          <cell r="M193" t="str">
            <v>Mgr NW Logistics &amp; Optim Mgr</v>
          </cell>
          <cell r="N193" t="str">
            <v>(801) 531-4409</v>
          </cell>
          <cell r="O193" t="str">
            <v>(801) 531-5490</v>
          </cell>
          <cell r="R193">
            <v>15000</v>
          </cell>
          <cell r="X193">
            <v>2.33</v>
          </cell>
          <cell r="Y193">
            <v>37230</v>
          </cell>
          <cell r="Z193">
            <v>37230</v>
          </cell>
          <cell r="AA193" t="str">
            <v>Interruptible</v>
          </cell>
          <cell r="AB193" t="str">
            <v>PGT</v>
          </cell>
          <cell r="AD193" t="str">
            <v>07536</v>
          </cell>
          <cell r="AE193">
            <v>15000</v>
          </cell>
          <cell r="AF193" t="str">
            <v>RGEN-GTNW</v>
          </cell>
          <cell r="AH193" t="str">
            <v>05474</v>
          </cell>
          <cell r="AJ193" t="str">
            <v>RGEN-GTNW</v>
          </cell>
          <cell r="AL193" t="str">
            <v>00268</v>
          </cell>
          <cell r="AN193" t="str">
            <v>DA</v>
          </cell>
          <cell r="AO193">
            <v>37253</v>
          </cell>
          <cell r="AP193" t="str">
            <v>DA</v>
          </cell>
          <cell r="AQ193" t="str">
            <v>P-AVISTUTILITY-0010</v>
          </cell>
        </row>
        <row r="194">
          <cell r="A194">
            <v>207</v>
          </cell>
          <cell r="B194" t="str">
            <v>DA</v>
          </cell>
          <cell r="C194" t="str">
            <v>Diane Albers</v>
          </cell>
          <cell r="D194" t="str">
            <v>(509) 495-4705</v>
          </cell>
          <cell r="E194">
            <v>37229</v>
          </cell>
          <cell r="G194" t="str">
            <v>Purchase</v>
          </cell>
          <cell r="H194" t="str">
            <v>Physical</v>
          </cell>
          <cell r="I194" t="str">
            <v>CA - SLTAHOE</v>
          </cell>
          <cell r="K194" t="str">
            <v>Duke</v>
          </cell>
          <cell r="L194" t="str">
            <v>Craig Duke</v>
          </cell>
          <cell r="M194" t="str">
            <v>Trader</v>
          </cell>
          <cell r="N194" t="str">
            <v>(801) 531-4426</v>
          </cell>
          <cell r="O194" t="str">
            <v>(801) 531-5490</v>
          </cell>
          <cell r="R194">
            <v>2000</v>
          </cell>
          <cell r="X194">
            <v>1.98</v>
          </cell>
          <cell r="Y194">
            <v>37230</v>
          </cell>
          <cell r="Z194">
            <v>37230</v>
          </cell>
          <cell r="AA194" t="str">
            <v>Interruptible</v>
          </cell>
          <cell r="AB194" t="str">
            <v>NWP</v>
          </cell>
          <cell r="AC194" t="str">
            <v>Paiute</v>
          </cell>
          <cell r="AD194">
            <v>100047</v>
          </cell>
          <cell r="AE194">
            <v>2000</v>
          </cell>
          <cell r="AF194" t="str">
            <v>OPAL</v>
          </cell>
          <cell r="AH194" t="str">
            <v>J09</v>
          </cell>
          <cell r="AI194">
            <v>366</v>
          </cell>
          <cell r="AJ194" t="str">
            <v>RENO</v>
          </cell>
          <cell r="AK194">
            <v>459</v>
          </cell>
          <cell r="AL194" t="str">
            <v>AVAC03SYS4</v>
          </cell>
          <cell r="AM194">
            <v>304</v>
          </cell>
          <cell r="AN194" t="str">
            <v>DA</v>
          </cell>
          <cell r="AO194">
            <v>37232</v>
          </cell>
          <cell r="AP194" t="str">
            <v>DA</v>
          </cell>
          <cell r="AQ194" t="str">
            <v>S-AVISTUTILITY-0010</v>
          </cell>
        </row>
        <row r="195">
          <cell r="A195">
            <v>208</v>
          </cell>
          <cell r="B195" t="str">
            <v>DA</v>
          </cell>
          <cell r="C195" t="str">
            <v>Diane Albers</v>
          </cell>
          <cell r="D195" t="str">
            <v>(509) 495-4705</v>
          </cell>
          <cell r="E195">
            <v>37230</v>
          </cell>
          <cell r="G195" t="str">
            <v>Sale</v>
          </cell>
          <cell r="H195" t="str">
            <v>Physical</v>
          </cell>
          <cell r="I195" t="str">
            <v>RGEN</v>
          </cell>
          <cell r="K195" t="str">
            <v>Duke</v>
          </cell>
          <cell r="L195" t="str">
            <v>Rob Platt</v>
          </cell>
          <cell r="M195" t="str">
            <v>Trader</v>
          </cell>
          <cell r="N195" t="str">
            <v>(801) 531-4435</v>
          </cell>
          <cell r="O195" t="str">
            <v>(801) 531-5490</v>
          </cell>
          <cell r="R195">
            <v>15000</v>
          </cell>
          <cell r="X195">
            <v>2.2000000000000002</v>
          </cell>
          <cell r="Y195">
            <v>37231</v>
          </cell>
          <cell r="Z195">
            <v>37231</v>
          </cell>
          <cell r="AA195" t="str">
            <v>Interruptible</v>
          </cell>
          <cell r="AB195" t="str">
            <v>PGT</v>
          </cell>
          <cell r="AD195" t="str">
            <v>07536</v>
          </cell>
          <cell r="AE195">
            <v>15000</v>
          </cell>
          <cell r="AF195" t="str">
            <v>RGEN-GTNW</v>
          </cell>
          <cell r="AH195" t="str">
            <v>05474</v>
          </cell>
          <cell r="AJ195" t="str">
            <v>RGEN-GTNW</v>
          </cell>
          <cell r="AL195" t="str">
            <v>00268</v>
          </cell>
          <cell r="AN195" t="str">
            <v>DA</v>
          </cell>
          <cell r="AO195">
            <v>37253</v>
          </cell>
          <cell r="AP195" t="str">
            <v>DA</v>
          </cell>
          <cell r="AQ195" t="str">
            <v>P-AVISTUTILITY-0010</v>
          </cell>
        </row>
        <row r="196">
          <cell r="A196">
            <v>209</v>
          </cell>
          <cell r="B196" t="str">
            <v>DA</v>
          </cell>
          <cell r="C196" t="str">
            <v>Diane Albers</v>
          </cell>
          <cell r="D196" t="str">
            <v>(509) 495-4705</v>
          </cell>
          <cell r="E196">
            <v>37230</v>
          </cell>
          <cell r="G196" t="str">
            <v>Purchase</v>
          </cell>
          <cell r="H196" t="str">
            <v>Physical</v>
          </cell>
          <cell r="I196" t="str">
            <v>CA - SLTAHOE</v>
          </cell>
          <cell r="K196" t="str">
            <v>Duke</v>
          </cell>
          <cell r="L196" t="str">
            <v>Craig Duke</v>
          </cell>
          <cell r="M196" t="str">
            <v>Trader</v>
          </cell>
          <cell r="N196" t="str">
            <v>(801) 531-4426</v>
          </cell>
          <cell r="O196" t="str">
            <v>(801) 531-5490</v>
          </cell>
          <cell r="R196">
            <v>2000</v>
          </cell>
          <cell r="X196">
            <v>1.85</v>
          </cell>
          <cell r="Y196">
            <v>37231</v>
          </cell>
          <cell r="Z196">
            <v>37231</v>
          </cell>
          <cell r="AA196" t="str">
            <v>Interruptible</v>
          </cell>
          <cell r="AB196" t="str">
            <v>NWP</v>
          </cell>
          <cell r="AC196" t="str">
            <v>Paiute</v>
          </cell>
          <cell r="AD196">
            <v>100047</v>
          </cell>
          <cell r="AE196">
            <v>2000</v>
          </cell>
          <cell r="AF196" t="str">
            <v>OPAL</v>
          </cell>
          <cell r="AH196" t="str">
            <v>J09</v>
          </cell>
          <cell r="AI196">
            <v>366</v>
          </cell>
          <cell r="AJ196" t="str">
            <v>RENO</v>
          </cell>
          <cell r="AK196">
            <v>459</v>
          </cell>
          <cell r="AL196" t="str">
            <v>AVAC03SYS4</v>
          </cell>
          <cell r="AM196">
            <v>304</v>
          </cell>
          <cell r="AN196" t="str">
            <v>DA</v>
          </cell>
          <cell r="AO196">
            <v>37239</v>
          </cell>
          <cell r="AP196" t="str">
            <v>DA</v>
          </cell>
          <cell r="AQ196" t="str">
            <v>S-AVISTUTILITY-0010</v>
          </cell>
        </row>
        <row r="197">
          <cell r="A197">
            <v>210</v>
          </cell>
          <cell r="B197" t="str">
            <v>DA</v>
          </cell>
          <cell r="C197" t="str">
            <v>Diane Albers</v>
          </cell>
          <cell r="D197" t="str">
            <v>(509) 495-4705</v>
          </cell>
          <cell r="E197">
            <v>37231</v>
          </cell>
          <cell r="G197" t="str">
            <v>Sale</v>
          </cell>
          <cell r="H197" t="str">
            <v>Physical</v>
          </cell>
          <cell r="I197" t="str">
            <v>RGEN</v>
          </cell>
          <cell r="K197" t="str">
            <v>Duke</v>
          </cell>
          <cell r="L197" t="str">
            <v>Jim McArthur</v>
          </cell>
          <cell r="M197" t="str">
            <v>Mgr NW Logistics &amp; Optim Mgr</v>
          </cell>
          <cell r="N197" t="str">
            <v>(801) 531-4409</v>
          </cell>
          <cell r="O197" t="str">
            <v>(801) 531-5490</v>
          </cell>
          <cell r="R197">
            <v>10000</v>
          </cell>
          <cell r="X197">
            <v>2.15</v>
          </cell>
          <cell r="Y197">
            <v>37232</v>
          </cell>
          <cell r="Z197">
            <v>37232</v>
          </cell>
          <cell r="AA197" t="str">
            <v>Interruptible</v>
          </cell>
          <cell r="AB197" t="str">
            <v>PGT</v>
          </cell>
          <cell r="AD197" t="str">
            <v>07536</v>
          </cell>
          <cell r="AE197">
            <v>10000</v>
          </cell>
          <cell r="AF197" t="str">
            <v>RGEN-GTNW</v>
          </cell>
          <cell r="AH197" t="str">
            <v>05474</v>
          </cell>
          <cell r="AJ197" t="str">
            <v>RGEN-GTNW</v>
          </cell>
          <cell r="AL197" t="str">
            <v>00268</v>
          </cell>
          <cell r="AN197" t="str">
            <v>DA</v>
          </cell>
          <cell r="AO197">
            <v>37253</v>
          </cell>
          <cell r="AP197" t="str">
            <v>DA</v>
          </cell>
          <cell r="AQ197" t="str">
            <v>P-AVISTUTILITY-0010</v>
          </cell>
        </row>
        <row r="198">
          <cell r="A198">
            <v>211</v>
          </cell>
          <cell r="B198" t="str">
            <v>DA</v>
          </cell>
          <cell r="C198" t="str">
            <v>Diane Albers</v>
          </cell>
          <cell r="D198" t="str">
            <v>(509) 495-4705</v>
          </cell>
          <cell r="E198">
            <v>37231</v>
          </cell>
          <cell r="G198" t="str">
            <v>Purchase</v>
          </cell>
          <cell r="H198" t="str">
            <v>Physical</v>
          </cell>
          <cell r="I198" t="str">
            <v>CA - SLTAHOE</v>
          </cell>
          <cell r="K198" t="str">
            <v>Duke</v>
          </cell>
          <cell r="L198" t="str">
            <v>Craig Duke</v>
          </cell>
          <cell r="M198" t="str">
            <v>Trader</v>
          </cell>
          <cell r="N198" t="str">
            <v>(801) 531-4426</v>
          </cell>
          <cell r="O198" t="str">
            <v>(801) 531-5490</v>
          </cell>
          <cell r="R198">
            <v>2500</v>
          </cell>
          <cell r="X198">
            <v>1.85</v>
          </cell>
          <cell r="Y198">
            <v>37232</v>
          </cell>
          <cell r="Z198">
            <v>37232</v>
          </cell>
          <cell r="AA198" t="str">
            <v>Interruptible</v>
          </cell>
          <cell r="AB198" t="str">
            <v>NWP</v>
          </cell>
          <cell r="AC198" t="str">
            <v>Paiute</v>
          </cell>
          <cell r="AD198">
            <v>100047</v>
          </cell>
          <cell r="AE198">
            <v>2500</v>
          </cell>
          <cell r="AF198" t="str">
            <v>OPAL</v>
          </cell>
          <cell r="AH198" t="str">
            <v>J09</v>
          </cell>
          <cell r="AI198">
            <v>366</v>
          </cell>
          <cell r="AJ198" t="str">
            <v>RENO</v>
          </cell>
          <cell r="AK198">
            <v>459</v>
          </cell>
          <cell r="AL198" t="str">
            <v>AVAC03SYS4</v>
          </cell>
          <cell r="AM198">
            <v>304</v>
          </cell>
          <cell r="AN198" t="str">
            <v>DA</v>
          </cell>
          <cell r="AO198">
            <v>37239</v>
          </cell>
          <cell r="AP198" t="str">
            <v>DA</v>
          </cell>
          <cell r="AQ198" t="str">
            <v>S-AVISTUTILITY-0010</v>
          </cell>
        </row>
        <row r="199">
          <cell r="A199">
            <v>212</v>
          </cell>
          <cell r="B199" t="str">
            <v>DA</v>
          </cell>
          <cell r="C199" t="str">
            <v>Diane Albers</v>
          </cell>
          <cell r="D199" t="str">
            <v>(509) 495-4705</v>
          </cell>
          <cell r="E199">
            <v>37232</v>
          </cell>
          <cell r="G199" t="str">
            <v>Sale</v>
          </cell>
          <cell r="H199" t="str">
            <v>Physical</v>
          </cell>
          <cell r="I199" t="str">
            <v>RGEN</v>
          </cell>
          <cell r="K199" t="str">
            <v>Sierra Pacific</v>
          </cell>
          <cell r="L199" t="str">
            <v>Anita Austin</v>
          </cell>
          <cell r="M199" t="str">
            <v>Trader</v>
          </cell>
          <cell r="N199" t="str">
            <v>(775) 834-4874</v>
          </cell>
          <cell r="O199" t="str">
            <v>(775) 834-3069</v>
          </cell>
          <cell r="R199">
            <v>10000</v>
          </cell>
          <cell r="X199">
            <v>2.2000000000000002</v>
          </cell>
          <cell r="Y199">
            <v>37233</v>
          </cell>
          <cell r="Z199">
            <v>37235</v>
          </cell>
          <cell r="AA199" t="str">
            <v>Interruptible</v>
          </cell>
          <cell r="AB199" t="str">
            <v>PGT</v>
          </cell>
          <cell r="AD199" t="str">
            <v>07536</v>
          </cell>
          <cell r="AE199">
            <v>10000</v>
          </cell>
          <cell r="AF199" t="str">
            <v>RGEN-GTNW</v>
          </cell>
          <cell r="AH199" t="str">
            <v>05474</v>
          </cell>
          <cell r="AJ199" t="str">
            <v>RGEN-GTNW</v>
          </cell>
          <cell r="AL199" t="str">
            <v>02893</v>
          </cell>
          <cell r="AN199" t="str">
            <v>DA</v>
          </cell>
          <cell r="AO199">
            <v>37237</v>
          </cell>
          <cell r="AP199" t="str">
            <v>DA</v>
          </cell>
          <cell r="AQ199" t="str">
            <v>no contrary notification</v>
          </cell>
        </row>
        <row r="200">
          <cell r="A200">
            <v>213</v>
          </cell>
          <cell r="B200" t="str">
            <v>DA</v>
          </cell>
          <cell r="C200" t="str">
            <v>Diane Albers</v>
          </cell>
          <cell r="D200" t="str">
            <v>(509) 495-4705</v>
          </cell>
          <cell r="E200">
            <v>37232</v>
          </cell>
          <cell r="G200" t="str">
            <v>Purchase</v>
          </cell>
          <cell r="H200" t="str">
            <v>Physical</v>
          </cell>
          <cell r="I200" t="str">
            <v>CA - SLTAHOE</v>
          </cell>
          <cell r="K200" t="str">
            <v>Duke</v>
          </cell>
          <cell r="L200" t="str">
            <v>Craig Duke</v>
          </cell>
          <cell r="M200" t="str">
            <v>Trader</v>
          </cell>
          <cell r="N200" t="str">
            <v>(801) 531-4426</v>
          </cell>
          <cell r="O200" t="str">
            <v>(801) 531-5490</v>
          </cell>
          <cell r="R200">
            <v>2500</v>
          </cell>
          <cell r="X200">
            <v>1.97</v>
          </cell>
          <cell r="Y200">
            <v>37233</v>
          </cell>
          <cell r="Z200">
            <v>37235</v>
          </cell>
          <cell r="AA200" t="str">
            <v>Interruptible</v>
          </cell>
          <cell r="AB200" t="str">
            <v>NWP</v>
          </cell>
          <cell r="AC200" t="str">
            <v>Paiute</v>
          </cell>
          <cell r="AD200">
            <v>100047</v>
          </cell>
          <cell r="AE200">
            <v>2500</v>
          </cell>
          <cell r="AF200" t="str">
            <v>OPAL</v>
          </cell>
          <cell r="AH200" t="str">
            <v>J09</v>
          </cell>
          <cell r="AI200">
            <v>366</v>
          </cell>
          <cell r="AJ200" t="str">
            <v>RENO</v>
          </cell>
          <cell r="AK200">
            <v>459</v>
          </cell>
          <cell r="AL200" t="str">
            <v>AVAC03SYS4</v>
          </cell>
          <cell r="AM200">
            <v>304</v>
          </cell>
          <cell r="AN200" t="str">
            <v>DA</v>
          </cell>
          <cell r="AO200">
            <v>37239</v>
          </cell>
          <cell r="AP200" t="str">
            <v>DA</v>
          </cell>
          <cell r="AQ200" t="str">
            <v>S-AVISTUTILITY-0010</v>
          </cell>
        </row>
        <row r="201">
          <cell r="A201">
            <v>214</v>
          </cell>
          <cell r="B201" t="str">
            <v>DA</v>
          </cell>
          <cell r="C201" t="str">
            <v>Diane Albers</v>
          </cell>
          <cell r="D201" t="str">
            <v>(509) 495-4705</v>
          </cell>
          <cell r="E201">
            <v>37232</v>
          </cell>
          <cell r="G201" t="str">
            <v>Sale</v>
          </cell>
          <cell r="H201" t="str">
            <v>Physical</v>
          </cell>
          <cell r="I201" t="str">
            <v>RGEN</v>
          </cell>
          <cell r="K201" t="str">
            <v>Duke</v>
          </cell>
          <cell r="L201" t="str">
            <v>Rob Platt</v>
          </cell>
          <cell r="M201" t="str">
            <v>Trader</v>
          </cell>
          <cell r="N201" t="str">
            <v>(801) 531-4435</v>
          </cell>
          <cell r="O201" t="str">
            <v>(801) 531-5490</v>
          </cell>
          <cell r="R201">
            <v>5000</v>
          </cell>
          <cell r="X201">
            <v>2.11</v>
          </cell>
          <cell r="Y201">
            <v>37233</v>
          </cell>
          <cell r="Z201">
            <v>37235</v>
          </cell>
          <cell r="AA201" t="str">
            <v>Interruptible</v>
          </cell>
          <cell r="AB201" t="str">
            <v>PGT</v>
          </cell>
          <cell r="AD201" t="str">
            <v>07536</v>
          </cell>
          <cell r="AE201">
            <v>5000</v>
          </cell>
          <cell r="AF201" t="str">
            <v>RGEN-GTNW</v>
          </cell>
          <cell r="AH201" t="str">
            <v>05474</v>
          </cell>
          <cell r="AJ201" t="str">
            <v>RGEN-GTNW</v>
          </cell>
          <cell r="AL201" t="str">
            <v>00268</v>
          </cell>
          <cell r="AN201" t="str">
            <v>DA</v>
          </cell>
          <cell r="AO201">
            <v>37253</v>
          </cell>
          <cell r="AP201" t="str">
            <v>DA</v>
          </cell>
          <cell r="AQ201" t="str">
            <v>P-AVISTUTILITY-0010</v>
          </cell>
        </row>
        <row r="202">
          <cell r="A202">
            <v>215</v>
          </cell>
          <cell r="B202" t="str">
            <v>DA</v>
          </cell>
          <cell r="C202" t="str">
            <v>Diane Albers</v>
          </cell>
          <cell r="D202" t="str">
            <v>(509) 495-4705</v>
          </cell>
          <cell r="E202">
            <v>37232</v>
          </cell>
          <cell r="G202" t="str">
            <v>Sale</v>
          </cell>
          <cell r="H202" t="str">
            <v>Physical</v>
          </cell>
          <cell r="I202" t="str">
            <v>RGEN</v>
          </cell>
          <cell r="K202" t="str">
            <v>Duke</v>
          </cell>
          <cell r="L202" t="str">
            <v>Jim McArthur</v>
          </cell>
          <cell r="M202" t="str">
            <v>Mgr NW Logistics &amp; Optim Mgr</v>
          </cell>
          <cell r="N202" t="str">
            <v>(801) 531-4409</v>
          </cell>
          <cell r="O202" t="str">
            <v>(801) 531-5490</v>
          </cell>
          <cell r="R202">
            <v>5000</v>
          </cell>
          <cell r="X202">
            <v>2.09</v>
          </cell>
          <cell r="Y202">
            <v>37233</v>
          </cell>
          <cell r="Z202">
            <v>37235</v>
          </cell>
          <cell r="AA202" t="str">
            <v>Interruptible</v>
          </cell>
          <cell r="AB202" t="str">
            <v>PGT</v>
          </cell>
          <cell r="AD202" t="str">
            <v>07536</v>
          </cell>
          <cell r="AE202">
            <v>5000</v>
          </cell>
          <cell r="AF202" t="str">
            <v>RGEN-GTNW</v>
          </cell>
          <cell r="AH202" t="str">
            <v>05474</v>
          </cell>
          <cell r="AJ202" t="str">
            <v>RGEN-GTNW</v>
          </cell>
          <cell r="AL202" t="str">
            <v>00268</v>
          </cell>
          <cell r="AN202" t="str">
            <v>DA</v>
          </cell>
          <cell r="AO202">
            <v>37239</v>
          </cell>
          <cell r="AP202" t="str">
            <v>DA</v>
          </cell>
          <cell r="AQ202" t="str">
            <v>S-AVISTUTILITY-0012</v>
          </cell>
        </row>
        <row r="203">
          <cell r="A203">
            <v>216</v>
          </cell>
          <cell r="B203" t="str">
            <v>DA</v>
          </cell>
          <cell r="C203" t="str">
            <v>Diane Albers</v>
          </cell>
          <cell r="D203" t="str">
            <v>(509) 495-4705</v>
          </cell>
          <cell r="E203">
            <v>37232</v>
          </cell>
          <cell r="G203" t="str">
            <v>Sale</v>
          </cell>
          <cell r="H203" t="str">
            <v>Physical</v>
          </cell>
          <cell r="I203" t="str">
            <v>RGEN</v>
          </cell>
          <cell r="K203" t="str">
            <v>Duke</v>
          </cell>
          <cell r="L203" t="str">
            <v>Rob Platt</v>
          </cell>
          <cell r="M203" t="str">
            <v>Trader</v>
          </cell>
          <cell r="N203" t="str">
            <v>(801) 531-4435</v>
          </cell>
          <cell r="O203" t="str">
            <v>(801) 531-5490</v>
          </cell>
          <cell r="R203">
            <v>5000</v>
          </cell>
          <cell r="X203">
            <v>2.2000000000000002</v>
          </cell>
          <cell r="Y203">
            <v>37236</v>
          </cell>
          <cell r="Z203">
            <v>37256</v>
          </cell>
          <cell r="AA203" t="str">
            <v>Firm</v>
          </cell>
          <cell r="AB203" t="str">
            <v>PGT</v>
          </cell>
          <cell r="AD203" t="str">
            <v>07536</v>
          </cell>
          <cell r="AE203">
            <v>5000</v>
          </cell>
          <cell r="AF203" t="str">
            <v>RGEN-GTNW</v>
          </cell>
          <cell r="AH203" t="str">
            <v>05474</v>
          </cell>
          <cell r="AJ203" t="str">
            <v>RGEN-GTNW</v>
          </cell>
          <cell r="AL203" t="str">
            <v>00268</v>
          </cell>
          <cell r="AN203" t="str">
            <v>BG</v>
          </cell>
          <cell r="AO203">
            <v>37238</v>
          </cell>
          <cell r="AP203" t="str">
            <v>DA</v>
          </cell>
          <cell r="AQ203" t="str">
            <v>P-AVISTUTILITY-0011</v>
          </cell>
          <cell r="AS203" t="str">
            <v>Credit language added to confirm - sent to Credit, Contracts, etc. on 12/14/01 dea ; OK'd by Tom Jenkins 12/14/01 VMM 9:40am</v>
          </cell>
        </row>
        <row r="204">
          <cell r="A204">
            <v>217</v>
          </cell>
          <cell r="B204" t="str">
            <v>DA</v>
          </cell>
          <cell r="C204" t="str">
            <v>Diane Albers</v>
          </cell>
          <cell r="D204" t="str">
            <v>(509) 495-4705</v>
          </cell>
          <cell r="E204">
            <v>37235</v>
          </cell>
          <cell r="G204" t="str">
            <v>Purchase</v>
          </cell>
          <cell r="H204" t="str">
            <v>Physical</v>
          </cell>
          <cell r="I204" t="str">
            <v>CA - SLTAHOE</v>
          </cell>
          <cell r="K204" t="str">
            <v>Enserco</v>
          </cell>
          <cell r="L204" t="str">
            <v>Matt Reed</v>
          </cell>
          <cell r="M204" t="str">
            <v>Trader</v>
          </cell>
          <cell r="N204" t="str">
            <v>(303) 468-1244</v>
          </cell>
          <cell r="O204" t="str">
            <v>(403) 514-6913</v>
          </cell>
          <cell r="R204">
            <v>2000</v>
          </cell>
          <cell r="X204">
            <v>2.2799999999999998</v>
          </cell>
          <cell r="Y204">
            <v>37236</v>
          </cell>
          <cell r="Z204">
            <v>37236</v>
          </cell>
          <cell r="AA204" t="str">
            <v>Interruptible</v>
          </cell>
          <cell r="AB204" t="str">
            <v>NWP</v>
          </cell>
          <cell r="AC204" t="str">
            <v>Paiute</v>
          </cell>
          <cell r="AD204">
            <v>100047</v>
          </cell>
          <cell r="AE204">
            <v>2000</v>
          </cell>
          <cell r="AF204" t="str">
            <v xml:space="preserve">ROCKY MTN POOL </v>
          </cell>
          <cell r="AI204">
            <v>399</v>
          </cell>
          <cell r="AJ204" t="str">
            <v>RENO</v>
          </cell>
          <cell r="AK204">
            <v>459</v>
          </cell>
          <cell r="AL204" t="str">
            <v>AVAC03SYS4</v>
          </cell>
          <cell r="AM204">
            <v>304</v>
          </cell>
          <cell r="AN204" t="str">
            <v>DA</v>
          </cell>
          <cell r="AO204">
            <v>37239</v>
          </cell>
          <cell r="AP204" t="str">
            <v>DA</v>
          </cell>
          <cell r="AQ204" t="str">
            <v>no contrary notification</v>
          </cell>
        </row>
        <row r="205">
          <cell r="A205">
            <v>218</v>
          </cell>
          <cell r="B205" t="str">
            <v>DA</v>
          </cell>
          <cell r="C205" t="str">
            <v>Diane Albers</v>
          </cell>
          <cell r="D205" t="str">
            <v>(509) 495-4705</v>
          </cell>
          <cell r="E205">
            <v>37235</v>
          </cell>
          <cell r="G205" t="str">
            <v>Sale</v>
          </cell>
          <cell r="H205" t="str">
            <v>Physical</v>
          </cell>
          <cell r="I205" t="str">
            <v>RGEN</v>
          </cell>
          <cell r="K205" t="str">
            <v>Enserco</v>
          </cell>
          <cell r="L205" t="str">
            <v>Darrell Danyluk</v>
          </cell>
          <cell r="M205" t="str">
            <v>Trader</v>
          </cell>
          <cell r="N205" t="str">
            <v>(403) 514-6912</v>
          </cell>
          <cell r="O205" t="str">
            <v>(403) 514-6913</v>
          </cell>
          <cell r="R205">
            <v>10000</v>
          </cell>
          <cell r="X205">
            <v>2.33</v>
          </cell>
          <cell r="Y205">
            <v>37236</v>
          </cell>
          <cell r="Z205">
            <v>37236</v>
          </cell>
          <cell r="AA205" t="str">
            <v>Interruptible</v>
          </cell>
          <cell r="AB205" t="str">
            <v>PGT</v>
          </cell>
          <cell r="AD205" t="str">
            <v>07536</v>
          </cell>
          <cell r="AE205">
            <v>10000</v>
          </cell>
          <cell r="AF205" t="str">
            <v>RGEN-GTNW</v>
          </cell>
          <cell r="AH205" t="str">
            <v>05474</v>
          </cell>
          <cell r="AJ205" t="str">
            <v>RGEN-GTNW</v>
          </cell>
          <cell r="AL205" t="str">
            <v>04659</v>
          </cell>
          <cell r="AN205" t="str">
            <v>DA</v>
          </cell>
          <cell r="AO205">
            <v>37239</v>
          </cell>
          <cell r="AP205" t="str">
            <v>DA</v>
          </cell>
          <cell r="AQ205" t="str">
            <v>no contrary notification</v>
          </cell>
        </row>
        <row r="206">
          <cell r="A206">
            <v>219</v>
          </cell>
          <cell r="B206" t="str">
            <v>DA</v>
          </cell>
          <cell r="C206" t="str">
            <v>Diane Albers</v>
          </cell>
          <cell r="D206" t="str">
            <v>(509) 495-4705</v>
          </cell>
          <cell r="E206">
            <v>37236</v>
          </cell>
          <cell r="G206" t="str">
            <v>Purchase</v>
          </cell>
          <cell r="H206" t="str">
            <v>Physical</v>
          </cell>
          <cell r="I206" t="str">
            <v>CA - SLTAHOE</v>
          </cell>
          <cell r="K206" t="str">
            <v>Enserco</v>
          </cell>
          <cell r="L206" t="str">
            <v>Matt Reed</v>
          </cell>
          <cell r="M206" t="str">
            <v>Trader</v>
          </cell>
          <cell r="N206" t="str">
            <v>(303) 468-1244</v>
          </cell>
          <cell r="O206" t="str">
            <v>(403) 514-6913</v>
          </cell>
          <cell r="R206">
            <v>2000</v>
          </cell>
          <cell r="X206">
            <v>2.48</v>
          </cell>
          <cell r="Y206">
            <v>37237</v>
          </cell>
          <cell r="Z206">
            <v>37237</v>
          </cell>
          <cell r="AA206" t="str">
            <v>Interruptible</v>
          </cell>
          <cell r="AB206" t="str">
            <v>NWP</v>
          </cell>
          <cell r="AC206" t="str">
            <v>Paiute</v>
          </cell>
          <cell r="AD206">
            <v>100047</v>
          </cell>
          <cell r="AE206">
            <v>2000</v>
          </cell>
          <cell r="AF206" t="str">
            <v xml:space="preserve">ROCKY MTN POOL </v>
          </cell>
          <cell r="AI206">
            <v>399</v>
          </cell>
          <cell r="AJ206" t="str">
            <v>RENO</v>
          </cell>
          <cell r="AK206">
            <v>459</v>
          </cell>
          <cell r="AL206" t="str">
            <v>AVAC03SYS4</v>
          </cell>
          <cell r="AM206">
            <v>304</v>
          </cell>
          <cell r="AN206" t="str">
            <v>DA</v>
          </cell>
          <cell r="AO206">
            <v>37239</v>
          </cell>
          <cell r="AP206" t="str">
            <v>DA</v>
          </cell>
          <cell r="AQ206" t="str">
            <v>no contrary notification</v>
          </cell>
        </row>
        <row r="207">
          <cell r="A207">
            <v>220</v>
          </cell>
          <cell r="B207" t="str">
            <v>DA</v>
          </cell>
          <cell r="C207" t="str">
            <v>Diane Albers</v>
          </cell>
          <cell r="D207" t="str">
            <v>(509) 495-4705</v>
          </cell>
          <cell r="E207">
            <v>37236</v>
          </cell>
          <cell r="G207" t="str">
            <v>Purchase</v>
          </cell>
          <cell r="H207" t="str">
            <v>Physical</v>
          </cell>
          <cell r="I207" t="str">
            <v>RGEN</v>
          </cell>
          <cell r="K207" t="str">
            <v>Duke</v>
          </cell>
          <cell r="L207" t="str">
            <v>Rob Platt</v>
          </cell>
          <cell r="M207" t="str">
            <v>Trader</v>
          </cell>
          <cell r="N207" t="str">
            <v>(801) 531-4435</v>
          </cell>
          <cell r="O207" t="str">
            <v>(801) 531-5490</v>
          </cell>
          <cell r="R207">
            <v>20000</v>
          </cell>
          <cell r="X207">
            <v>2.75</v>
          </cell>
          <cell r="Y207">
            <v>37237</v>
          </cell>
          <cell r="Z207">
            <v>37237</v>
          </cell>
          <cell r="AA207" t="str">
            <v>Interruptible</v>
          </cell>
          <cell r="AB207" t="str">
            <v>PGT</v>
          </cell>
          <cell r="AD207" t="str">
            <v>07536</v>
          </cell>
          <cell r="AE207">
            <v>20000</v>
          </cell>
          <cell r="AF207" t="str">
            <v>RGEN-GTNW</v>
          </cell>
          <cell r="AH207" t="str">
            <v>00268</v>
          </cell>
          <cell r="AJ207" t="str">
            <v>RGEN-WWP</v>
          </cell>
          <cell r="AL207" t="str">
            <v>FUEL</v>
          </cell>
          <cell r="AN207" t="str">
            <v>DA</v>
          </cell>
          <cell r="AO207">
            <v>37239</v>
          </cell>
          <cell r="AP207" t="str">
            <v>DA</v>
          </cell>
          <cell r="AQ207" t="str">
            <v>S-AVISTUTILITY-0009</v>
          </cell>
        </row>
        <row r="208">
          <cell r="A208">
            <v>221</v>
          </cell>
          <cell r="B208" t="str">
            <v>DA</v>
          </cell>
          <cell r="C208" t="str">
            <v>Diane Albers</v>
          </cell>
          <cell r="D208" t="str">
            <v>(509) 495-4705</v>
          </cell>
          <cell r="E208">
            <v>37236</v>
          </cell>
          <cell r="G208" t="str">
            <v>Purchase</v>
          </cell>
          <cell r="H208" t="str">
            <v>Physical</v>
          </cell>
          <cell r="I208" t="str">
            <v>RGEN</v>
          </cell>
          <cell r="K208" t="str">
            <v>Duke</v>
          </cell>
          <cell r="L208" t="str">
            <v>Rob Platt</v>
          </cell>
          <cell r="M208" t="str">
            <v>Trader</v>
          </cell>
          <cell r="N208" t="str">
            <v>(801) 531-4435</v>
          </cell>
          <cell r="O208" t="str">
            <v>(801) 531-5490</v>
          </cell>
          <cell r="R208">
            <v>15000</v>
          </cell>
          <cell r="X208">
            <v>2.68</v>
          </cell>
          <cell r="Y208">
            <v>37236</v>
          </cell>
          <cell r="Z208">
            <v>37236</v>
          </cell>
          <cell r="AA208" t="str">
            <v>Interruptible</v>
          </cell>
          <cell r="AB208" t="str">
            <v>PGT</v>
          </cell>
          <cell r="AD208" t="str">
            <v>07536</v>
          </cell>
          <cell r="AE208">
            <v>20000</v>
          </cell>
          <cell r="AF208" t="str">
            <v>RGEN-GTNW</v>
          </cell>
          <cell r="AH208" t="str">
            <v>00268</v>
          </cell>
          <cell r="AJ208" t="str">
            <v>RGEN-WWP</v>
          </cell>
          <cell r="AL208" t="str">
            <v>FUEL</v>
          </cell>
          <cell r="AN208" t="str">
            <v>DA</v>
          </cell>
          <cell r="AS208" t="str">
            <v>Listed as a "Sale" to Duke on their confirmation (Should be "Purchase" from Duke)</v>
          </cell>
        </row>
        <row r="209">
          <cell r="A209">
            <v>222</v>
          </cell>
          <cell r="B209" t="str">
            <v>DA</v>
          </cell>
          <cell r="C209" t="str">
            <v>Diane Albers</v>
          </cell>
          <cell r="D209" t="str">
            <v>(509) 495-4705</v>
          </cell>
          <cell r="E209">
            <v>37237</v>
          </cell>
          <cell r="G209" t="str">
            <v>Purchase</v>
          </cell>
          <cell r="H209" t="str">
            <v>Physical</v>
          </cell>
          <cell r="I209" t="str">
            <v>CA - SLTAHOE</v>
          </cell>
          <cell r="K209" t="str">
            <v>Enserco</v>
          </cell>
          <cell r="L209" t="str">
            <v>Matt Reed</v>
          </cell>
          <cell r="M209" t="str">
            <v>Trader</v>
          </cell>
          <cell r="N209" t="str">
            <v>(303) 468-1244</v>
          </cell>
          <cell r="O209" t="str">
            <v>(403) 514-6913</v>
          </cell>
          <cell r="R209">
            <v>2000</v>
          </cell>
          <cell r="X209">
            <v>2.35</v>
          </cell>
          <cell r="Y209">
            <v>37238</v>
          </cell>
          <cell r="Z209">
            <v>37238</v>
          </cell>
          <cell r="AA209" t="str">
            <v>Interruptible</v>
          </cell>
          <cell r="AB209" t="str">
            <v>NWP</v>
          </cell>
          <cell r="AC209" t="str">
            <v>Paiute</v>
          </cell>
          <cell r="AD209">
            <v>100047</v>
          </cell>
          <cell r="AE209">
            <v>2000</v>
          </cell>
          <cell r="AF209" t="str">
            <v xml:space="preserve">ROCKY MTN POOL </v>
          </cell>
          <cell r="AI209">
            <v>399</v>
          </cell>
          <cell r="AJ209" t="str">
            <v>RENO</v>
          </cell>
          <cell r="AK209">
            <v>459</v>
          </cell>
          <cell r="AL209" t="str">
            <v>AVAC03SYS4</v>
          </cell>
          <cell r="AM209">
            <v>304</v>
          </cell>
          <cell r="AN209" t="str">
            <v>DA</v>
          </cell>
        </row>
        <row r="210">
          <cell r="A210">
            <v>223</v>
          </cell>
          <cell r="B210" t="str">
            <v>DA</v>
          </cell>
          <cell r="C210" t="str">
            <v>Diane Albers</v>
          </cell>
          <cell r="D210" t="str">
            <v>(509) 495-4705</v>
          </cell>
          <cell r="E210">
            <v>37237</v>
          </cell>
          <cell r="G210" t="str">
            <v>Purchase</v>
          </cell>
          <cell r="H210" t="str">
            <v>Physical</v>
          </cell>
          <cell r="I210" t="str">
            <v>RGEN</v>
          </cell>
          <cell r="K210" t="str">
            <v>Duke</v>
          </cell>
          <cell r="L210" t="str">
            <v>Jim McArthur</v>
          </cell>
          <cell r="M210" t="str">
            <v>Mgr NW Logistics &amp; Optim Mgr</v>
          </cell>
          <cell r="N210" t="str">
            <v>(801) 531-4409</v>
          </cell>
          <cell r="O210" t="str">
            <v>(801) 531-5490</v>
          </cell>
          <cell r="R210">
            <v>15000</v>
          </cell>
          <cell r="X210">
            <v>2.74</v>
          </cell>
          <cell r="Y210">
            <v>37238</v>
          </cell>
          <cell r="Z210">
            <v>37238</v>
          </cell>
          <cell r="AA210" t="str">
            <v>Interruptible</v>
          </cell>
          <cell r="AB210" t="str">
            <v>PGT</v>
          </cell>
          <cell r="AD210" t="str">
            <v>07536</v>
          </cell>
          <cell r="AE210">
            <v>15000</v>
          </cell>
          <cell r="AF210" t="str">
            <v>RGEN-GTNW</v>
          </cell>
          <cell r="AH210" t="str">
            <v>00268</v>
          </cell>
          <cell r="AJ210" t="str">
            <v>RGEN-WWP</v>
          </cell>
          <cell r="AL210" t="str">
            <v>FUEL</v>
          </cell>
          <cell r="AN210" t="str">
            <v>DA</v>
          </cell>
          <cell r="AO210">
            <v>37239</v>
          </cell>
          <cell r="AP210" t="str">
            <v>DA</v>
          </cell>
          <cell r="AQ210" t="str">
            <v>S-AVISTUTILITY-0009</v>
          </cell>
        </row>
        <row r="211">
          <cell r="A211">
            <v>224</v>
          </cell>
          <cell r="B211" t="str">
            <v>DA</v>
          </cell>
          <cell r="C211" t="str">
            <v>Diane Albers</v>
          </cell>
          <cell r="D211" t="str">
            <v>(509) 495-4705</v>
          </cell>
          <cell r="E211">
            <v>37238</v>
          </cell>
          <cell r="G211" t="str">
            <v>Purchase</v>
          </cell>
          <cell r="H211" t="str">
            <v>Physical</v>
          </cell>
          <cell r="I211" t="str">
            <v>CA - SLTAHOE</v>
          </cell>
          <cell r="K211" t="str">
            <v>Duke</v>
          </cell>
          <cell r="L211" t="str">
            <v>Craig Duke</v>
          </cell>
          <cell r="M211" t="str">
            <v>Trader</v>
          </cell>
          <cell r="N211" t="str">
            <v>(801) 531-4426</v>
          </cell>
          <cell r="O211" t="str">
            <v>(801) 531-5490</v>
          </cell>
          <cell r="R211">
            <v>2500</v>
          </cell>
          <cell r="X211">
            <v>2.35</v>
          </cell>
          <cell r="Y211">
            <v>37239</v>
          </cell>
          <cell r="Z211">
            <v>37239</v>
          </cell>
          <cell r="AA211" t="str">
            <v>Interruptible</v>
          </cell>
          <cell r="AB211" t="str">
            <v>NWP</v>
          </cell>
          <cell r="AC211" t="str">
            <v>Paiute</v>
          </cell>
          <cell r="AD211">
            <v>100047</v>
          </cell>
          <cell r="AE211">
            <v>2500</v>
          </cell>
          <cell r="AF211" t="str">
            <v>OPAL</v>
          </cell>
          <cell r="AH211" t="str">
            <v>J09</v>
          </cell>
          <cell r="AI211">
            <v>366</v>
          </cell>
          <cell r="AJ211" t="str">
            <v>RENO</v>
          </cell>
          <cell r="AK211">
            <v>459</v>
          </cell>
          <cell r="AL211" t="str">
            <v>AVAC03SYS4</v>
          </cell>
          <cell r="AM211">
            <v>304</v>
          </cell>
          <cell r="AN211" t="str">
            <v>DA</v>
          </cell>
        </row>
        <row r="212">
          <cell r="A212">
            <v>225</v>
          </cell>
          <cell r="B212" t="str">
            <v>DA</v>
          </cell>
          <cell r="C212" t="str">
            <v>Diane Albers</v>
          </cell>
          <cell r="D212" t="str">
            <v>(509) 495-4705</v>
          </cell>
          <cell r="E212">
            <v>37239</v>
          </cell>
          <cell r="G212" t="str">
            <v>Sale</v>
          </cell>
          <cell r="H212" t="str">
            <v>Physical</v>
          </cell>
          <cell r="I212" t="str">
            <v>RGEN</v>
          </cell>
          <cell r="K212" t="str">
            <v>Sierra Pacific</v>
          </cell>
          <cell r="L212" t="str">
            <v>Anita Austin</v>
          </cell>
          <cell r="M212" t="str">
            <v>Trader</v>
          </cell>
          <cell r="N212" t="str">
            <v>(775) 834-4874</v>
          </cell>
          <cell r="O212" t="str">
            <v>(775) 834-3069</v>
          </cell>
          <cell r="R212">
            <v>10000</v>
          </cell>
          <cell r="X212">
            <v>2.4300000000000002</v>
          </cell>
          <cell r="Y212">
            <v>37240</v>
          </cell>
          <cell r="Z212">
            <v>37242</v>
          </cell>
          <cell r="AA212" t="str">
            <v>Interruptible</v>
          </cell>
          <cell r="AB212" t="str">
            <v>PGT</v>
          </cell>
          <cell r="AD212" t="str">
            <v>07536</v>
          </cell>
          <cell r="AE212">
            <v>15000</v>
          </cell>
          <cell r="AF212" t="str">
            <v>RGEN-GTNW</v>
          </cell>
          <cell r="AH212" t="str">
            <v>05474</v>
          </cell>
          <cell r="AJ212" t="str">
            <v>RGEN-GTNW</v>
          </cell>
          <cell r="AL212" t="str">
            <v>02893</v>
          </cell>
          <cell r="AN212" t="str">
            <v>DA</v>
          </cell>
        </row>
        <row r="213">
          <cell r="A213">
            <v>226</v>
          </cell>
          <cell r="B213" t="str">
            <v>DA</v>
          </cell>
          <cell r="C213" t="str">
            <v>Diane Albers</v>
          </cell>
          <cell r="D213" t="str">
            <v>(509) 495-4705</v>
          </cell>
          <cell r="E213">
            <v>37239</v>
          </cell>
          <cell r="G213" t="str">
            <v>Sale</v>
          </cell>
          <cell r="H213" t="str">
            <v>Physical</v>
          </cell>
          <cell r="I213" t="str">
            <v>RGEN</v>
          </cell>
          <cell r="K213" t="str">
            <v>Duke</v>
          </cell>
          <cell r="L213" t="str">
            <v>Rob Platt</v>
          </cell>
          <cell r="M213" t="str">
            <v>Trader</v>
          </cell>
          <cell r="N213" t="str">
            <v>(801) 531-4435</v>
          </cell>
          <cell r="O213" t="str">
            <v>(801) 531-5490</v>
          </cell>
          <cell r="R213">
            <v>5000</v>
          </cell>
          <cell r="X213">
            <v>2.48</v>
          </cell>
          <cell r="Y213">
            <v>37240</v>
          </cell>
          <cell r="Z213">
            <v>37242</v>
          </cell>
          <cell r="AA213" t="str">
            <v>Interruptible</v>
          </cell>
          <cell r="AB213" t="str">
            <v>PGT</v>
          </cell>
          <cell r="AD213" t="str">
            <v>07536</v>
          </cell>
          <cell r="AE213">
            <v>15000</v>
          </cell>
          <cell r="AF213" t="str">
            <v>RGEN-GTNW</v>
          </cell>
          <cell r="AH213" t="str">
            <v>05474</v>
          </cell>
          <cell r="AJ213" t="str">
            <v>RGEN-GTNW</v>
          </cell>
          <cell r="AL213" t="str">
            <v>00268</v>
          </cell>
          <cell r="AN213" t="str">
            <v>DA</v>
          </cell>
          <cell r="AO213">
            <v>37253</v>
          </cell>
          <cell r="AP213" t="str">
            <v>DA</v>
          </cell>
          <cell r="AQ213" t="str">
            <v>P-AVISTUTILITY-00010</v>
          </cell>
        </row>
        <row r="214">
          <cell r="A214">
            <v>227</v>
          </cell>
          <cell r="B214" t="str">
            <v>DA</v>
          </cell>
          <cell r="C214" t="str">
            <v>Diane Albers</v>
          </cell>
          <cell r="D214" t="str">
            <v>(509) 495-4705</v>
          </cell>
          <cell r="E214">
            <v>37239</v>
          </cell>
          <cell r="G214" t="str">
            <v>Purchase</v>
          </cell>
          <cell r="H214" t="str">
            <v>Physical</v>
          </cell>
          <cell r="I214" t="str">
            <v>CA - SLTAHOE</v>
          </cell>
          <cell r="K214" t="str">
            <v>Duke</v>
          </cell>
          <cell r="L214" t="str">
            <v>Craig Duke</v>
          </cell>
          <cell r="M214" t="str">
            <v>Trader</v>
          </cell>
          <cell r="N214" t="str">
            <v>(801) 531-4426</v>
          </cell>
          <cell r="O214" t="str">
            <v>(801) 531-5490</v>
          </cell>
          <cell r="R214">
            <v>2500</v>
          </cell>
          <cell r="X214">
            <v>2.27</v>
          </cell>
          <cell r="Y214">
            <v>37240</v>
          </cell>
          <cell r="Z214">
            <v>37242</v>
          </cell>
          <cell r="AA214" t="str">
            <v>Interruptible</v>
          </cell>
          <cell r="AB214" t="str">
            <v>NWP</v>
          </cell>
          <cell r="AC214" t="str">
            <v>Paiute</v>
          </cell>
          <cell r="AD214">
            <v>100047</v>
          </cell>
          <cell r="AE214">
            <v>2500</v>
          </cell>
          <cell r="AF214" t="str">
            <v>OPAL</v>
          </cell>
          <cell r="AH214" t="str">
            <v>J09</v>
          </cell>
          <cell r="AI214">
            <v>366</v>
          </cell>
          <cell r="AJ214" t="str">
            <v>RENO</v>
          </cell>
          <cell r="AK214">
            <v>459</v>
          </cell>
          <cell r="AL214" t="str">
            <v>AVAC03SYS4</v>
          </cell>
          <cell r="AM214">
            <v>304</v>
          </cell>
          <cell r="AN214" t="str">
            <v>DA</v>
          </cell>
        </row>
        <row r="215">
          <cell r="A215">
            <v>228</v>
          </cell>
          <cell r="B215" t="str">
            <v>JK</v>
          </cell>
          <cell r="C215" t="str">
            <v>Jeannie Kimberly</v>
          </cell>
          <cell r="D215" t="str">
            <v>(509) 495-8494</v>
          </cell>
          <cell r="E215">
            <v>37242</v>
          </cell>
          <cell r="G215" t="str">
            <v>Purchase</v>
          </cell>
          <cell r="H215" t="str">
            <v>Physical</v>
          </cell>
          <cell r="I215" t="str">
            <v>CA - SLTAHOE</v>
          </cell>
          <cell r="K215" t="str">
            <v>Enserco</v>
          </cell>
          <cell r="L215" t="str">
            <v>Matt Reed</v>
          </cell>
          <cell r="M215" t="str">
            <v>Trader</v>
          </cell>
          <cell r="N215" t="str">
            <v>(303) 468-1244</v>
          </cell>
          <cell r="O215" t="str">
            <v>(403) 514-6913</v>
          </cell>
          <cell r="R215">
            <v>2500</v>
          </cell>
          <cell r="X215">
            <v>2.42</v>
          </cell>
          <cell r="Y215">
            <v>37243</v>
          </cell>
          <cell r="Z215">
            <v>37243</v>
          </cell>
          <cell r="AA215" t="str">
            <v>Interruptible</v>
          </cell>
          <cell r="AB215" t="str">
            <v>NWP</v>
          </cell>
          <cell r="AC215" t="str">
            <v>Paiute</v>
          </cell>
          <cell r="AD215">
            <v>100047</v>
          </cell>
          <cell r="AE215">
            <v>2500</v>
          </cell>
          <cell r="AF215" t="str">
            <v xml:space="preserve">ROCKY MTN POOL </v>
          </cell>
          <cell r="AH215" t="str">
            <v xml:space="preserve">ROCKY MTN POOL </v>
          </cell>
          <cell r="AI215">
            <v>547</v>
          </cell>
          <cell r="AJ215" t="str">
            <v>RENO</v>
          </cell>
          <cell r="AK215">
            <v>459</v>
          </cell>
          <cell r="AL215" t="str">
            <v>AVAC03SYS4</v>
          </cell>
          <cell r="AM215">
            <v>304</v>
          </cell>
          <cell r="AN215" t="str">
            <v>JK</v>
          </cell>
        </row>
        <row r="216">
          <cell r="A216">
            <v>229</v>
          </cell>
          <cell r="B216" t="str">
            <v>JK</v>
          </cell>
          <cell r="C216" t="str">
            <v>Jeannie Kimberly</v>
          </cell>
          <cell r="D216" t="str">
            <v>(509) 495-8494</v>
          </cell>
          <cell r="E216">
            <v>37242</v>
          </cell>
          <cell r="G216" t="str">
            <v>Sale</v>
          </cell>
          <cell r="H216" t="str">
            <v>Physical</v>
          </cell>
          <cell r="I216" t="str">
            <v>RGEN</v>
          </cell>
          <cell r="K216" t="str">
            <v>Duke</v>
          </cell>
          <cell r="L216" t="str">
            <v>Rob Platt</v>
          </cell>
          <cell r="M216" t="str">
            <v>Trader</v>
          </cell>
          <cell r="N216" t="str">
            <v>(801) 531-4435</v>
          </cell>
          <cell r="O216" t="str">
            <v>(801) 531-5490</v>
          </cell>
          <cell r="R216">
            <v>3000</v>
          </cell>
          <cell r="X216">
            <v>2.5</v>
          </cell>
          <cell r="Y216">
            <v>37243</v>
          </cell>
          <cell r="Z216">
            <v>37243</v>
          </cell>
          <cell r="AA216" t="str">
            <v>Interruptible</v>
          </cell>
          <cell r="AB216" t="str">
            <v>PGT</v>
          </cell>
          <cell r="AD216" t="str">
            <v>07536</v>
          </cell>
          <cell r="AE216">
            <v>3000</v>
          </cell>
          <cell r="AF216" t="str">
            <v>RGEN-GTNW</v>
          </cell>
          <cell r="AH216" t="str">
            <v>05474</v>
          </cell>
          <cell r="AJ216" t="str">
            <v>RGEN-GTNW</v>
          </cell>
          <cell r="AL216" t="str">
            <v>00268</v>
          </cell>
          <cell r="AN216" t="str">
            <v>JK</v>
          </cell>
          <cell r="AO216">
            <v>37253</v>
          </cell>
          <cell r="AP216" t="str">
            <v>DA</v>
          </cell>
          <cell r="AQ216" t="str">
            <v>P-AVISTUTILITY-00010</v>
          </cell>
        </row>
        <row r="217">
          <cell r="A217">
            <v>230</v>
          </cell>
          <cell r="B217" t="str">
            <v>JK</v>
          </cell>
          <cell r="C217" t="str">
            <v>Jeannie Kimberly</v>
          </cell>
          <cell r="D217" t="str">
            <v>(509) 495-8494</v>
          </cell>
          <cell r="E217">
            <v>37242</v>
          </cell>
          <cell r="G217" t="str">
            <v>Sale</v>
          </cell>
          <cell r="H217" t="str">
            <v>Physical</v>
          </cell>
          <cell r="I217" t="str">
            <v>RGEN</v>
          </cell>
          <cell r="K217" t="str">
            <v>Sierra Pacific</v>
          </cell>
          <cell r="L217" t="str">
            <v>Anita Austin</v>
          </cell>
          <cell r="M217" t="str">
            <v>Trader</v>
          </cell>
          <cell r="N217" t="str">
            <v>(775) 834-4874</v>
          </cell>
          <cell r="O217" t="str">
            <v>(775) 834-3069</v>
          </cell>
          <cell r="R217">
            <v>12000</v>
          </cell>
          <cell r="X217">
            <v>2.52</v>
          </cell>
          <cell r="Y217">
            <v>37243</v>
          </cell>
          <cell r="Z217">
            <v>37243</v>
          </cell>
          <cell r="AA217" t="str">
            <v>Interruptible</v>
          </cell>
          <cell r="AB217" t="str">
            <v>PGT</v>
          </cell>
          <cell r="AD217" t="str">
            <v>07536</v>
          </cell>
          <cell r="AE217">
            <v>12000</v>
          </cell>
          <cell r="AF217" t="str">
            <v>RGEN-GTNW</v>
          </cell>
          <cell r="AH217" t="str">
            <v>05474</v>
          </cell>
          <cell r="AJ217" t="str">
            <v>RGEN-GTNW</v>
          </cell>
          <cell r="AL217" t="str">
            <v>02893</v>
          </cell>
          <cell r="AN217" t="str">
            <v>JK</v>
          </cell>
        </row>
        <row r="218">
          <cell r="A218">
            <v>231</v>
          </cell>
          <cell r="B218" t="str">
            <v>CF</v>
          </cell>
          <cell r="C218" t="str">
            <v>Chalon Frandsen</v>
          </cell>
          <cell r="D218" t="str">
            <v>(509) 495-8448</v>
          </cell>
          <cell r="E218">
            <v>37243</v>
          </cell>
          <cell r="G218" t="str">
            <v>Sale</v>
          </cell>
          <cell r="H218" t="str">
            <v>Physical</v>
          </cell>
          <cell r="I218" t="str">
            <v>RGEN</v>
          </cell>
          <cell r="K218" t="str">
            <v>Sierra Pacific</v>
          </cell>
          <cell r="L218" t="str">
            <v>Anita Austin</v>
          </cell>
          <cell r="M218" t="str">
            <v>Trader</v>
          </cell>
          <cell r="N218" t="str">
            <v>(775) 834-4874</v>
          </cell>
          <cell r="O218" t="str">
            <v>(775) 834-3069</v>
          </cell>
          <cell r="R218">
            <v>12000</v>
          </cell>
          <cell r="X218">
            <v>2.5099999999999998</v>
          </cell>
          <cell r="Y218">
            <v>37244</v>
          </cell>
          <cell r="Z218">
            <v>37244</v>
          </cell>
          <cell r="AA218" t="str">
            <v>Interruptible</v>
          </cell>
          <cell r="AB218" t="str">
            <v>PGT</v>
          </cell>
          <cell r="AD218" t="str">
            <v>07536</v>
          </cell>
          <cell r="AE218">
            <v>12000</v>
          </cell>
          <cell r="AF218" t="str">
            <v>RGEN-GTNW</v>
          </cell>
          <cell r="AH218" t="str">
            <v>05474</v>
          </cell>
          <cell r="AJ218" t="str">
            <v>RGEN-GTNW</v>
          </cell>
          <cell r="AL218" t="str">
            <v>02893</v>
          </cell>
          <cell r="AN218" t="str">
            <v>CF</v>
          </cell>
        </row>
        <row r="219">
          <cell r="A219">
            <v>232</v>
          </cell>
          <cell r="B219" t="str">
            <v>CF</v>
          </cell>
          <cell r="C219" t="str">
            <v>Chalon Frandsen</v>
          </cell>
          <cell r="D219" t="str">
            <v>(509) 495-8448</v>
          </cell>
          <cell r="E219">
            <v>37243</v>
          </cell>
          <cell r="G219" t="str">
            <v>Sale</v>
          </cell>
          <cell r="H219" t="str">
            <v>Physical</v>
          </cell>
          <cell r="I219" t="str">
            <v>RGEN</v>
          </cell>
          <cell r="K219" t="str">
            <v>Enserco</v>
          </cell>
          <cell r="L219" t="str">
            <v>Darrell Danyluk</v>
          </cell>
          <cell r="M219" t="str">
            <v>Trader</v>
          </cell>
          <cell r="N219" t="str">
            <v>(403) 514-6912</v>
          </cell>
          <cell r="O219" t="str">
            <v>(403) 514-6913</v>
          </cell>
          <cell r="R219">
            <v>3000</v>
          </cell>
          <cell r="X219">
            <v>2.4900000000000002</v>
          </cell>
          <cell r="Y219">
            <v>37244</v>
          </cell>
          <cell r="Z219">
            <v>37244</v>
          </cell>
          <cell r="AA219" t="str">
            <v>Interruptible</v>
          </cell>
          <cell r="AB219" t="str">
            <v>PGT</v>
          </cell>
          <cell r="AD219" t="str">
            <v>07536</v>
          </cell>
          <cell r="AE219">
            <v>3000</v>
          </cell>
          <cell r="AF219" t="str">
            <v>RGEN-GTNW</v>
          </cell>
          <cell r="AH219" t="str">
            <v>05474</v>
          </cell>
          <cell r="AJ219" t="str">
            <v>RGEN-GTNW</v>
          </cell>
          <cell r="AL219" t="str">
            <v>04659</v>
          </cell>
          <cell r="AN219" t="str">
            <v>CF</v>
          </cell>
        </row>
        <row r="220">
          <cell r="A220">
            <v>233</v>
          </cell>
          <cell r="B220" t="str">
            <v>CF</v>
          </cell>
          <cell r="C220" t="str">
            <v>Chalon Frandsen</v>
          </cell>
          <cell r="D220" t="str">
            <v>(509) 495-8448</v>
          </cell>
          <cell r="E220">
            <v>37243</v>
          </cell>
          <cell r="G220" t="str">
            <v>Purchase</v>
          </cell>
          <cell r="H220" t="str">
            <v>Physical</v>
          </cell>
          <cell r="I220" t="str">
            <v>CA - SLTAHOE</v>
          </cell>
          <cell r="K220" t="str">
            <v>Enserco</v>
          </cell>
          <cell r="L220" t="str">
            <v>Matt Reed</v>
          </cell>
          <cell r="M220" t="str">
            <v>Trader</v>
          </cell>
          <cell r="N220" t="str">
            <v>(303) 468-1244</v>
          </cell>
          <cell r="O220" t="str">
            <v>(403) 514-6913</v>
          </cell>
          <cell r="R220">
            <v>2000</v>
          </cell>
          <cell r="X220">
            <v>2.33</v>
          </cell>
          <cell r="Y220">
            <v>37244</v>
          </cell>
          <cell r="Z220">
            <v>37244</v>
          </cell>
          <cell r="AA220" t="str">
            <v>Interruptible</v>
          </cell>
          <cell r="AB220" t="str">
            <v>NWP</v>
          </cell>
          <cell r="AC220" t="str">
            <v>Paiute</v>
          </cell>
          <cell r="AD220">
            <v>100047</v>
          </cell>
          <cell r="AE220">
            <v>2000</v>
          </cell>
          <cell r="AF220" t="str">
            <v xml:space="preserve">ROCKY MTN POOL </v>
          </cell>
          <cell r="AH220" t="str">
            <v xml:space="preserve">ROCKY MTN POOL </v>
          </cell>
          <cell r="AI220">
            <v>547</v>
          </cell>
          <cell r="AJ220" t="str">
            <v>RENO</v>
          </cell>
          <cell r="AK220">
            <v>459</v>
          </cell>
          <cell r="AL220" t="str">
            <v>AVAC03SYS4</v>
          </cell>
          <cell r="AM220">
            <v>304</v>
          </cell>
          <cell r="AN220" t="str">
            <v>CF</v>
          </cell>
        </row>
        <row r="221">
          <cell r="A221">
            <v>234</v>
          </cell>
          <cell r="B221" t="str">
            <v>CF</v>
          </cell>
          <cell r="C221" t="str">
            <v>Chalon Frandsen</v>
          </cell>
          <cell r="D221" t="str">
            <v>(509) 495-8448</v>
          </cell>
          <cell r="E221">
            <v>37244</v>
          </cell>
          <cell r="G221" t="str">
            <v>Purchase</v>
          </cell>
          <cell r="H221" t="str">
            <v>Physical</v>
          </cell>
          <cell r="I221" t="str">
            <v>CA - SLTAHOE</v>
          </cell>
          <cell r="K221" t="str">
            <v>Enserco</v>
          </cell>
          <cell r="L221" t="str">
            <v>Matt Reed</v>
          </cell>
          <cell r="M221" t="str">
            <v>Trader</v>
          </cell>
          <cell r="N221" t="str">
            <v>(303) 468-1244</v>
          </cell>
          <cell r="O221" t="str">
            <v>(403) 514-6913</v>
          </cell>
          <cell r="R221">
            <v>2000</v>
          </cell>
          <cell r="X221">
            <v>2.36</v>
          </cell>
          <cell r="Y221">
            <v>37245</v>
          </cell>
          <cell r="Z221">
            <v>37246</v>
          </cell>
          <cell r="AA221" t="str">
            <v>Interruptible</v>
          </cell>
          <cell r="AB221" t="str">
            <v>NWP</v>
          </cell>
          <cell r="AC221" t="str">
            <v>Paiute</v>
          </cell>
          <cell r="AD221">
            <v>100047</v>
          </cell>
          <cell r="AE221">
            <v>2000</v>
          </cell>
          <cell r="AF221" t="str">
            <v xml:space="preserve">ROCKY MTN POOL </v>
          </cell>
          <cell r="AH221" t="str">
            <v xml:space="preserve">ROCKY MTN POOL </v>
          </cell>
          <cell r="AI221">
            <v>547</v>
          </cell>
          <cell r="AJ221" t="str">
            <v>RENO</v>
          </cell>
          <cell r="AK221">
            <v>459</v>
          </cell>
          <cell r="AL221" t="str">
            <v>AVAC03SYS4</v>
          </cell>
          <cell r="AM221">
            <v>304</v>
          </cell>
          <cell r="AN221" t="str">
            <v>CF</v>
          </cell>
        </row>
        <row r="222">
          <cell r="A222">
            <v>235</v>
          </cell>
          <cell r="B222" t="str">
            <v>CF</v>
          </cell>
          <cell r="C222" t="str">
            <v>Chalon Frandsen</v>
          </cell>
          <cell r="D222" t="str">
            <v>(509) 495-8448</v>
          </cell>
          <cell r="E222">
            <v>37244</v>
          </cell>
          <cell r="G222" t="str">
            <v>Sale</v>
          </cell>
          <cell r="H222" t="str">
            <v>Physical</v>
          </cell>
          <cell r="I222" t="str">
            <v>RGEN</v>
          </cell>
          <cell r="K222" t="str">
            <v>Sierra Pacific</v>
          </cell>
          <cell r="L222" t="str">
            <v>Anita Austin</v>
          </cell>
          <cell r="M222" t="str">
            <v>Trader</v>
          </cell>
          <cell r="N222" t="str">
            <v>(775) 834-4874</v>
          </cell>
          <cell r="O222" t="str">
            <v>(775) 834-3069</v>
          </cell>
          <cell r="R222">
            <v>12000</v>
          </cell>
          <cell r="X222">
            <v>2.5</v>
          </cell>
          <cell r="Y222">
            <v>37245</v>
          </cell>
          <cell r="Z222">
            <v>37245</v>
          </cell>
          <cell r="AA222" t="str">
            <v>Interruptible</v>
          </cell>
          <cell r="AB222" t="str">
            <v>PGT</v>
          </cell>
          <cell r="AD222" t="str">
            <v>07536</v>
          </cell>
          <cell r="AE222">
            <v>12000</v>
          </cell>
          <cell r="AF222" t="str">
            <v>RGEN-GTNW</v>
          </cell>
          <cell r="AH222" t="str">
            <v>05474</v>
          </cell>
          <cell r="AJ222" t="str">
            <v>RGEN-GTNW</v>
          </cell>
          <cell r="AL222" t="str">
            <v>02893</v>
          </cell>
          <cell r="AN222" t="str">
            <v>CF</v>
          </cell>
        </row>
        <row r="223">
          <cell r="A223">
            <v>236</v>
          </cell>
          <cell r="B223" t="str">
            <v>CF</v>
          </cell>
          <cell r="C223" t="str">
            <v>Chalon Frandsen</v>
          </cell>
          <cell r="D223" t="str">
            <v>(509) 495-8448</v>
          </cell>
          <cell r="E223">
            <v>37244</v>
          </cell>
          <cell r="G223" t="str">
            <v>Sale</v>
          </cell>
          <cell r="H223" t="str">
            <v>Physical</v>
          </cell>
          <cell r="I223" t="str">
            <v>RGEN</v>
          </cell>
          <cell r="K223" t="str">
            <v>Enserco</v>
          </cell>
          <cell r="L223" t="str">
            <v>Darrell Danyluk</v>
          </cell>
          <cell r="M223" t="str">
            <v>Trader</v>
          </cell>
          <cell r="N223" t="str">
            <v>(403) 514-6912</v>
          </cell>
          <cell r="O223" t="str">
            <v>(403) 514-6913</v>
          </cell>
          <cell r="R223">
            <v>3000</v>
          </cell>
          <cell r="X223">
            <v>2.4500000000000002</v>
          </cell>
          <cell r="Y223">
            <v>37245</v>
          </cell>
          <cell r="Z223">
            <v>37245</v>
          </cell>
          <cell r="AA223" t="str">
            <v>Interruptible</v>
          </cell>
          <cell r="AB223" t="str">
            <v>PGT</v>
          </cell>
          <cell r="AD223" t="str">
            <v>07536</v>
          </cell>
          <cell r="AE223">
            <v>3000</v>
          </cell>
          <cell r="AF223" t="str">
            <v>RGEN-GTNW</v>
          </cell>
          <cell r="AH223" t="str">
            <v>05474</v>
          </cell>
          <cell r="AJ223" t="str">
            <v>RGEN-GTNW</v>
          </cell>
          <cell r="AL223" t="str">
            <v>04659</v>
          </cell>
          <cell r="AN223" t="str">
            <v>CF</v>
          </cell>
        </row>
        <row r="224">
          <cell r="A224">
            <v>237</v>
          </cell>
          <cell r="B224" t="str">
            <v>JK</v>
          </cell>
          <cell r="C224" t="str">
            <v>Jeannie Kimberly</v>
          </cell>
          <cell r="D224" t="str">
            <v>(509) 495-8494</v>
          </cell>
          <cell r="E224">
            <v>37245</v>
          </cell>
          <cell r="G224" t="str">
            <v>Sale</v>
          </cell>
          <cell r="H224" t="str">
            <v>Physical</v>
          </cell>
          <cell r="I224" t="str">
            <v>RGEN</v>
          </cell>
          <cell r="K224" t="str">
            <v>Sierra Pacific</v>
          </cell>
          <cell r="L224" t="str">
            <v>Anita Austin</v>
          </cell>
          <cell r="M224" t="str">
            <v>Trader</v>
          </cell>
          <cell r="N224" t="str">
            <v>(775) 834-4874</v>
          </cell>
          <cell r="O224" t="str">
            <v>(775) 834-3069</v>
          </cell>
          <cell r="R224">
            <v>12000</v>
          </cell>
          <cell r="X224">
            <v>2.4500000000000002</v>
          </cell>
          <cell r="Y224">
            <v>37246</v>
          </cell>
          <cell r="Z224">
            <v>37246</v>
          </cell>
          <cell r="AA224" t="str">
            <v>Interruptible</v>
          </cell>
          <cell r="AB224" t="str">
            <v>PGT</v>
          </cell>
          <cell r="AD224" t="str">
            <v>07536</v>
          </cell>
          <cell r="AE224">
            <v>12000</v>
          </cell>
          <cell r="AF224" t="str">
            <v>RGEN-GTNW</v>
          </cell>
          <cell r="AH224" t="str">
            <v>05474</v>
          </cell>
          <cell r="AJ224" t="str">
            <v>RGEN-GTNW</v>
          </cell>
          <cell r="AL224" t="str">
            <v>02893</v>
          </cell>
          <cell r="AN224" t="str">
            <v>JK</v>
          </cell>
        </row>
        <row r="225">
          <cell r="A225">
            <v>238</v>
          </cell>
          <cell r="B225" t="str">
            <v>JK</v>
          </cell>
          <cell r="C225" t="str">
            <v>Jeannie Kimberly</v>
          </cell>
          <cell r="D225" t="str">
            <v>(509) 495-8494</v>
          </cell>
          <cell r="E225">
            <v>37245</v>
          </cell>
          <cell r="G225" t="str">
            <v>Sale</v>
          </cell>
          <cell r="H225" t="str">
            <v>Physical</v>
          </cell>
          <cell r="I225" t="str">
            <v>RGEN</v>
          </cell>
          <cell r="K225" t="str">
            <v>Duke</v>
          </cell>
          <cell r="L225" t="str">
            <v>Rob Platt</v>
          </cell>
          <cell r="M225" t="str">
            <v>Trader</v>
          </cell>
          <cell r="N225" t="str">
            <v>(801) 531-4435</v>
          </cell>
          <cell r="O225" t="str">
            <v>(801) 531-5490</v>
          </cell>
          <cell r="R225">
            <v>3000</v>
          </cell>
          <cell r="X225">
            <v>2.4</v>
          </cell>
          <cell r="Y225">
            <v>37246</v>
          </cell>
          <cell r="Z225">
            <v>37246</v>
          </cell>
          <cell r="AA225" t="str">
            <v>Interruptible</v>
          </cell>
          <cell r="AB225" t="str">
            <v>PGT</v>
          </cell>
          <cell r="AD225" t="str">
            <v>07536</v>
          </cell>
          <cell r="AE225">
            <v>3000</v>
          </cell>
          <cell r="AF225" t="str">
            <v>RGEN-GTNW</v>
          </cell>
          <cell r="AH225" t="str">
            <v>05474</v>
          </cell>
          <cell r="AJ225" t="str">
            <v>RGEN-GTNW</v>
          </cell>
          <cell r="AL225" t="str">
            <v>00268</v>
          </cell>
          <cell r="AN225" t="str">
            <v>JK</v>
          </cell>
          <cell r="AO225">
            <v>37253</v>
          </cell>
          <cell r="AP225" t="str">
            <v>DA</v>
          </cell>
          <cell r="AQ225" t="str">
            <v>P-AVISTUTILITY-00010</v>
          </cell>
        </row>
        <row r="226">
          <cell r="A226">
            <v>239</v>
          </cell>
          <cell r="B226" t="str">
            <v>JK</v>
          </cell>
          <cell r="C226" t="str">
            <v>Jeannie Kimberly</v>
          </cell>
          <cell r="D226" t="str">
            <v>(509) 495-8494</v>
          </cell>
          <cell r="E226">
            <v>37245</v>
          </cell>
          <cell r="G226" t="str">
            <v>Sale</v>
          </cell>
          <cell r="H226" t="str">
            <v>Physical</v>
          </cell>
          <cell r="I226" t="str">
            <v>MALIN</v>
          </cell>
          <cell r="K226" t="str">
            <v>Duke</v>
          </cell>
          <cell r="L226" t="str">
            <v>Rob Platt</v>
          </cell>
          <cell r="M226" t="str">
            <v>Trader</v>
          </cell>
          <cell r="N226" t="str">
            <v>(801) 531-4435</v>
          </cell>
          <cell r="O226" t="str">
            <v>(801) 531-5490</v>
          </cell>
          <cell r="R226">
            <v>7658</v>
          </cell>
          <cell r="U226" t="str">
            <v>NGI</v>
          </cell>
          <cell r="V226">
            <v>0.01</v>
          </cell>
          <cell r="W226" t="str">
            <v>Malin</v>
          </cell>
          <cell r="Y226">
            <v>37257</v>
          </cell>
          <cell r="Z226">
            <v>37287</v>
          </cell>
          <cell r="AA226" t="str">
            <v>Firm</v>
          </cell>
          <cell r="AB226" t="str">
            <v>PGT</v>
          </cell>
          <cell r="AD226" t="str">
            <v>07536</v>
          </cell>
          <cell r="AE226">
            <v>7658</v>
          </cell>
          <cell r="AF226" t="str">
            <v>MALI-GTNW</v>
          </cell>
          <cell r="AH226" t="str">
            <v>00169</v>
          </cell>
          <cell r="AJ226" t="str">
            <v>MALI-GTNW</v>
          </cell>
          <cell r="AL226" t="str">
            <v>00268</v>
          </cell>
          <cell r="AN226" t="str">
            <v>JK</v>
          </cell>
        </row>
        <row r="227">
          <cell r="A227">
            <v>240</v>
          </cell>
          <cell r="B227" t="str">
            <v>JK</v>
          </cell>
          <cell r="C227" t="str">
            <v>Jeannie Kimberly</v>
          </cell>
          <cell r="D227" t="str">
            <v>(509) 495-8494</v>
          </cell>
          <cell r="E227">
            <v>37245</v>
          </cell>
          <cell r="G227" t="str">
            <v>Purchase</v>
          </cell>
          <cell r="H227" t="str">
            <v>Physical</v>
          </cell>
          <cell r="I227" t="str">
            <v>CA - SLTAHOE</v>
          </cell>
          <cell r="K227" t="str">
            <v>Enserco</v>
          </cell>
          <cell r="L227" t="str">
            <v>Matt Reed</v>
          </cell>
          <cell r="M227" t="str">
            <v>Trader</v>
          </cell>
          <cell r="N227" t="str">
            <v>(303) 468-1244</v>
          </cell>
          <cell r="O227" t="str">
            <v>(403) 514-6913</v>
          </cell>
          <cell r="R227">
            <v>2000</v>
          </cell>
          <cell r="U227" t="str">
            <v>GD</v>
          </cell>
          <cell r="V227">
            <v>0</v>
          </cell>
          <cell r="W227" t="str">
            <v>Opal</v>
          </cell>
          <cell r="Y227">
            <v>37247</v>
          </cell>
          <cell r="Z227">
            <v>37250</v>
          </cell>
          <cell r="AA227" t="str">
            <v>Interruptible</v>
          </cell>
          <cell r="AB227" t="str">
            <v>NWP</v>
          </cell>
          <cell r="AC227" t="str">
            <v>Paiute</v>
          </cell>
          <cell r="AD227">
            <v>100047</v>
          </cell>
          <cell r="AE227">
            <v>2000</v>
          </cell>
          <cell r="AF227" t="str">
            <v xml:space="preserve">ROCKY MTN POOL </v>
          </cell>
          <cell r="AH227" t="str">
            <v xml:space="preserve">ROCKY MTN POOL </v>
          </cell>
          <cell r="AI227">
            <v>366</v>
          </cell>
          <cell r="AJ227" t="str">
            <v>RENO</v>
          </cell>
          <cell r="AK227">
            <v>459</v>
          </cell>
          <cell r="AL227" t="str">
            <v>AVAC03SYS4</v>
          </cell>
          <cell r="AM227">
            <v>304</v>
          </cell>
          <cell r="AN227" t="str">
            <v>JK</v>
          </cell>
        </row>
        <row r="228">
          <cell r="A228">
            <v>241</v>
          </cell>
          <cell r="B228" t="str">
            <v>JK</v>
          </cell>
          <cell r="C228" t="str">
            <v>Jeannie Kimberly</v>
          </cell>
          <cell r="D228" t="str">
            <v>(509) 495-8494</v>
          </cell>
          <cell r="E228">
            <v>37245</v>
          </cell>
          <cell r="G228" t="str">
            <v>Purchase</v>
          </cell>
          <cell r="H228" t="str">
            <v>Physical</v>
          </cell>
          <cell r="I228" t="str">
            <v>CA - SLTAHOE</v>
          </cell>
          <cell r="K228" t="str">
            <v>Enserco</v>
          </cell>
          <cell r="L228" t="str">
            <v>Matt Reed</v>
          </cell>
          <cell r="M228" t="str">
            <v>Trader</v>
          </cell>
          <cell r="N228" t="str">
            <v>(303) 468-1244</v>
          </cell>
          <cell r="O228" t="str">
            <v>(403) 514-6913</v>
          </cell>
          <cell r="R228">
            <v>2000</v>
          </cell>
          <cell r="U228" t="str">
            <v>GD</v>
          </cell>
          <cell r="V228">
            <v>0</v>
          </cell>
          <cell r="W228" t="str">
            <v>Opal</v>
          </cell>
          <cell r="Y228">
            <v>37251</v>
          </cell>
          <cell r="Z228">
            <v>37251</v>
          </cell>
          <cell r="AA228" t="str">
            <v>Interruptible</v>
          </cell>
          <cell r="AB228" t="str">
            <v>NWP</v>
          </cell>
          <cell r="AC228" t="str">
            <v>Paiute</v>
          </cell>
          <cell r="AD228">
            <v>100047</v>
          </cell>
          <cell r="AE228">
            <v>2000</v>
          </cell>
          <cell r="AF228" t="str">
            <v xml:space="preserve">ROCKY MTN POOL </v>
          </cell>
          <cell r="AH228" t="str">
            <v xml:space="preserve">ROCKY MTN POOL </v>
          </cell>
          <cell r="AI228">
            <v>366</v>
          </cell>
          <cell r="AJ228" t="str">
            <v>RENO</v>
          </cell>
          <cell r="AK228">
            <v>459</v>
          </cell>
          <cell r="AL228" t="str">
            <v>AVAC03SYS4</v>
          </cell>
          <cell r="AM228">
            <v>304</v>
          </cell>
          <cell r="AN228" t="str">
            <v>JK</v>
          </cell>
          <cell r="AO228">
            <v>37253</v>
          </cell>
          <cell r="AP228" t="str">
            <v>DA</v>
          </cell>
          <cell r="AQ228">
            <v>44628</v>
          </cell>
        </row>
        <row r="229">
          <cell r="A229">
            <v>242</v>
          </cell>
          <cell r="B229" t="str">
            <v>JK</v>
          </cell>
          <cell r="C229" t="str">
            <v>Jeannie Kimberly</v>
          </cell>
          <cell r="D229" t="str">
            <v>(509) 495-8494</v>
          </cell>
          <cell r="E229">
            <v>37245</v>
          </cell>
          <cell r="G229" t="str">
            <v>Sale</v>
          </cell>
          <cell r="H229" t="str">
            <v>Physical</v>
          </cell>
          <cell r="I229" t="str">
            <v>RGEN</v>
          </cell>
          <cell r="K229" t="str">
            <v>Duke</v>
          </cell>
          <cell r="L229" t="str">
            <v>Rob Platt</v>
          </cell>
          <cell r="M229" t="str">
            <v>Trader</v>
          </cell>
          <cell r="N229" t="str">
            <v>(801) 531-4435</v>
          </cell>
          <cell r="O229" t="str">
            <v>(801) 531-5490</v>
          </cell>
          <cell r="R229">
            <v>15000</v>
          </cell>
          <cell r="X229">
            <v>2.15</v>
          </cell>
          <cell r="Y229">
            <v>37247</v>
          </cell>
          <cell r="Z229">
            <v>37256</v>
          </cell>
          <cell r="AA229" t="str">
            <v>Interruptible</v>
          </cell>
          <cell r="AB229" t="str">
            <v>PGT</v>
          </cell>
          <cell r="AD229" t="str">
            <v>07536</v>
          </cell>
          <cell r="AE229">
            <v>15000</v>
          </cell>
          <cell r="AF229" t="str">
            <v>RGEN-GTNW</v>
          </cell>
          <cell r="AH229" t="str">
            <v>05474</v>
          </cell>
          <cell r="AJ229" t="str">
            <v>RGEN-GTNW</v>
          </cell>
          <cell r="AL229" t="str">
            <v>00268</v>
          </cell>
          <cell r="AN229" t="str">
            <v>JK</v>
          </cell>
        </row>
        <row r="230">
          <cell r="A230">
            <v>243</v>
          </cell>
          <cell r="B230" t="str">
            <v>JK</v>
          </cell>
          <cell r="C230" t="str">
            <v>Jeannie Kimberly</v>
          </cell>
          <cell r="D230" t="str">
            <v>(509) 495-8494</v>
          </cell>
          <cell r="E230">
            <v>37251</v>
          </cell>
          <cell r="G230" t="str">
            <v>Purchase</v>
          </cell>
          <cell r="H230" t="str">
            <v>Physical</v>
          </cell>
          <cell r="I230" t="str">
            <v>CA - SLTAHOE</v>
          </cell>
          <cell r="K230" t="str">
            <v>Enserco</v>
          </cell>
          <cell r="L230" t="str">
            <v>Dave Meyer</v>
          </cell>
          <cell r="M230" t="str">
            <v>Trader</v>
          </cell>
          <cell r="N230" t="str">
            <v>(303) 568-3230</v>
          </cell>
          <cell r="O230" t="str">
            <v>(303) 568-3250</v>
          </cell>
          <cell r="R230">
            <v>2000</v>
          </cell>
          <cell r="X230">
            <v>2.68</v>
          </cell>
          <cell r="Y230">
            <v>37252</v>
          </cell>
          <cell r="Z230">
            <v>37252</v>
          </cell>
          <cell r="AA230" t="str">
            <v>Interruptible</v>
          </cell>
          <cell r="AB230" t="str">
            <v>NWP</v>
          </cell>
          <cell r="AC230" t="str">
            <v>Paiute</v>
          </cell>
          <cell r="AD230">
            <v>100047</v>
          </cell>
          <cell r="AE230">
            <v>2000</v>
          </cell>
          <cell r="AF230" t="str">
            <v xml:space="preserve">ROCKY MTN POOL </v>
          </cell>
          <cell r="AH230" t="str">
            <v xml:space="preserve">ROCKY MTN POOL </v>
          </cell>
          <cell r="AI230">
            <v>366</v>
          </cell>
          <cell r="AJ230" t="str">
            <v>RENO</v>
          </cell>
          <cell r="AK230">
            <v>459</v>
          </cell>
          <cell r="AL230" t="str">
            <v>AVAC03SYS4</v>
          </cell>
          <cell r="AM230">
            <v>304</v>
          </cell>
          <cell r="AN230" t="str">
            <v>JK</v>
          </cell>
          <cell r="AO230">
            <v>37253</v>
          </cell>
          <cell r="AP230" t="str">
            <v>DA</v>
          </cell>
          <cell r="AQ230" t="str">
            <v>They signed our Exhibit A</v>
          </cell>
        </row>
        <row r="231">
          <cell r="A231">
            <v>244</v>
          </cell>
          <cell r="B231" t="str">
            <v>JK</v>
          </cell>
          <cell r="C231" t="str">
            <v>Jeannie Kimberly</v>
          </cell>
          <cell r="D231" t="str">
            <v>(509) 495-8494</v>
          </cell>
          <cell r="E231">
            <v>37252</v>
          </cell>
          <cell r="G231" t="str">
            <v>Purchase</v>
          </cell>
          <cell r="H231" t="str">
            <v>Physical</v>
          </cell>
          <cell r="I231" t="str">
            <v>CA - SLTAHOE</v>
          </cell>
          <cell r="K231" t="str">
            <v>Duke</v>
          </cell>
          <cell r="L231" t="str">
            <v>Craig Duke</v>
          </cell>
          <cell r="M231" t="str">
            <v>Trader</v>
          </cell>
          <cell r="N231" t="str">
            <v>(801) 531-4426</v>
          </cell>
          <cell r="O231" t="str">
            <v>(801) 531-5490</v>
          </cell>
          <cell r="R231">
            <v>2000</v>
          </cell>
          <cell r="U231" t="str">
            <v>GD</v>
          </cell>
          <cell r="V231">
            <v>0</v>
          </cell>
          <cell r="W231" t="str">
            <v>KERN</v>
          </cell>
          <cell r="Y231">
            <v>37253</v>
          </cell>
          <cell r="Z231">
            <v>37256</v>
          </cell>
          <cell r="AA231" t="str">
            <v>Interruptible</v>
          </cell>
          <cell r="AB231" t="str">
            <v>NWP</v>
          </cell>
          <cell r="AC231" t="str">
            <v>Paiute</v>
          </cell>
          <cell r="AD231">
            <v>100047</v>
          </cell>
          <cell r="AE231">
            <v>2000</v>
          </cell>
          <cell r="AF231" t="str">
            <v>OPAL</v>
          </cell>
          <cell r="AH231" t="str">
            <v>J09</v>
          </cell>
          <cell r="AI231">
            <v>366</v>
          </cell>
          <cell r="AJ231" t="str">
            <v>RENO</v>
          </cell>
          <cell r="AK231">
            <v>459</v>
          </cell>
          <cell r="AL231" t="str">
            <v>AVAC03SYS4</v>
          </cell>
          <cell r="AM231">
            <v>304</v>
          </cell>
          <cell r="AN231" t="str">
            <v>JK</v>
          </cell>
        </row>
        <row r="232">
          <cell r="A232">
            <v>245</v>
          </cell>
          <cell r="B232" t="str">
            <v>JK</v>
          </cell>
          <cell r="C232" t="str">
            <v>Jeannie Kimberly</v>
          </cell>
          <cell r="D232" t="str">
            <v>(509) 495-8494</v>
          </cell>
          <cell r="E232">
            <v>37252</v>
          </cell>
          <cell r="G232" t="str">
            <v>Purchase</v>
          </cell>
          <cell r="H232" t="str">
            <v>Physical</v>
          </cell>
          <cell r="I232" t="str">
            <v>CA - SLTAHOE</v>
          </cell>
          <cell r="K232" t="str">
            <v>Enserco</v>
          </cell>
          <cell r="L232" t="str">
            <v>Dave Meyer</v>
          </cell>
          <cell r="M232" t="str">
            <v>Trader</v>
          </cell>
          <cell r="N232" t="str">
            <v>(303) 568-3230</v>
          </cell>
          <cell r="O232" t="str">
            <v>(303) 568-3250</v>
          </cell>
          <cell r="R232">
            <v>2000</v>
          </cell>
          <cell r="X232">
            <v>2.3199999999999998</v>
          </cell>
          <cell r="Y232">
            <v>37257</v>
          </cell>
          <cell r="Z232">
            <v>37287</v>
          </cell>
          <cell r="AA232" t="str">
            <v>Firm</v>
          </cell>
          <cell r="AB232" t="str">
            <v>NWP</v>
          </cell>
          <cell r="AC232" t="str">
            <v>Paiute</v>
          </cell>
          <cell r="AD232">
            <v>100047</v>
          </cell>
          <cell r="AE232">
            <v>2000</v>
          </cell>
          <cell r="AF232" t="str">
            <v xml:space="preserve">ROCKY MTN POOL </v>
          </cell>
          <cell r="AH232" t="str">
            <v xml:space="preserve">ROCKY MTN POOL </v>
          </cell>
          <cell r="AI232">
            <v>399</v>
          </cell>
          <cell r="AJ232" t="str">
            <v>RENO</v>
          </cell>
          <cell r="AK232">
            <v>459</v>
          </cell>
          <cell r="AL232" t="str">
            <v>AVAC03SYS3</v>
          </cell>
          <cell r="AM232">
            <v>304</v>
          </cell>
          <cell r="AN232" t="str">
            <v>JK</v>
          </cell>
          <cell r="AR232">
            <v>13474</v>
          </cell>
        </row>
        <row r="233">
          <cell r="A233">
            <v>246</v>
          </cell>
          <cell r="B233" t="str">
            <v>DA</v>
          </cell>
          <cell r="C233" t="str">
            <v>Diane Albers</v>
          </cell>
          <cell r="D233" t="str">
            <v>(509) 495-4705</v>
          </cell>
          <cell r="E233">
            <v>37256</v>
          </cell>
          <cell r="G233" t="str">
            <v>Sale</v>
          </cell>
          <cell r="H233" t="str">
            <v>Physical</v>
          </cell>
          <cell r="I233" t="str">
            <v>MALIN</v>
          </cell>
          <cell r="K233" t="str">
            <v>Aquila</v>
          </cell>
          <cell r="L233" t="str">
            <v>Kent Peterson</v>
          </cell>
          <cell r="M233" t="str">
            <v>Trader</v>
          </cell>
          <cell r="N233" t="str">
            <v>(816) 527-1332</v>
          </cell>
          <cell r="O233" t="str">
            <v>(816) 527-1075</v>
          </cell>
          <cell r="R233">
            <v>10000</v>
          </cell>
          <cell r="X233">
            <v>2.58</v>
          </cell>
          <cell r="Y233">
            <v>37257</v>
          </cell>
          <cell r="Z233">
            <v>37258</v>
          </cell>
          <cell r="AA233" t="str">
            <v>Interruptible</v>
          </cell>
          <cell r="AB233" t="str">
            <v>PGT</v>
          </cell>
          <cell r="AD233" t="str">
            <v>07536</v>
          </cell>
          <cell r="AE233">
            <v>10000</v>
          </cell>
          <cell r="AF233" t="str">
            <v>MALI-GTNW</v>
          </cell>
          <cell r="AH233" t="str">
            <v>00169</v>
          </cell>
          <cell r="AJ233" t="str">
            <v>MALI-GTNW</v>
          </cell>
          <cell r="AL233" t="str">
            <v>05563</v>
          </cell>
          <cell r="AN233" t="str">
            <v>DA</v>
          </cell>
          <cell r="AR233">
            <v>13475</v>
          </cell>
        </row>
        <row r="234">
          <cell r="A234">
            <v>247</v>
          </cell>
          <cell r="B234" t="str">
            <v>DA</v>
          </cell>
          <cell r="C234" t="str">
            <v>Diane Albers</v>
          </cell>
          <cell r="D234" t="str">
            <v>(509) 495-4705</v>
          </cell>
          <cell r="E234">
            <v>37256</v>
          </cell>
          <cell r="G234" t="str">
            <v>Sale</v>
          </cell>
          <cell r="H234" t="str">
            <v>Physical</v>
          </cell>
          <cell r="I234" t="str">
            <v>MALIN</v>
          </cell>
          <cell r="K234" t="str">
            <v>Dynegy</v>
          </cell>
          <cell r="L234" t="str">
            <v>Mark Mickelson</v>
          </cell>
          <cell r="M234" t="str">
            <v>Trader</v>
          </cell>
          <cell r="N234" t="str">
            <v>(713) 767-6673</v>
          </cell>
          <cell r="O234" t="str">
            <v>(713) 507-6541</v>
          </cell>
          <cell r="R234">
            <v>10000</v>
          </cell>
          <cell r="X234">
            <v>2.61</v>
          </cell>
          <cell r="Y234">
            <v>37257</v>
          </cell>
          <cell r="Z234">
            <v>37258</v>
          </cell>
          <cell r="AA234" t="str">
            <v>Interruptible</v>
          </cell>
          <cell r="AB234" t="str">
            <v>PGT</v>
          </cell>
          <cell r="AD234" t="str">
            <v>07536</v>
          </cell>
          <cell r="AE234">
            <v>10000</v>
          </cell>
          <cell r="AF234" t="str">
            <v>MALI-GTNW</v>
          </cell>
          <cell r="AH234" t="str">
            <v>00169</v>
          </cell>
          <cell r="AJ234" t="str">
            <v>MALI-GTNW</v>
          </cell>
          <cell r="AL234" t="e">
            <v>#N/A</v>
          </cell>
          <cell r="AN234" t="str">
            <v>DA</v>
          </cell>
          <cell r="AR234">
            <v>13477</v>
          </cell>
        </row>
        <row r="235">
          <cell r="A235">
            <v>248</v>
          </cell>
          <cell r="B235" t="str">
            <v>DA</v>
          </cell>
          <cell r="C235" t="str">
            <v>Diane Albers</v>
          </cell>
          <cell r="D235" t="str">
            <v>(509) 495-4705</v>
          </cell>
          <cell r="E235">
            <v>37256</v>
          </cell>
          <cell r="G235" t="str">
            <v>Purchase</v>
          </cell>
          <cell r="H235" t="str">
            <v>Physical</v>
          </cell>
          <cell r="I235" t="str">
            <v>CA - SLTAHOE</v>
          </cell>
          <cell r="K235" t="str">
            <v>Duke</v>
          </cell>
          <cell r="L235" t="str">
            <v>Craig Duke</v>
          </cell>
          <cell r="M235" t="str">
            <v>Trader</v>
          </cell>
          <cell r="N235" t="str">
            <v>(801) 531-4426</v>
          </cell>
          <cell r="O235" t="str">
            <v>(801) 531-5490</v>
          </cell>
          <cell r="R235">
            <v>1000</v>
          </cell>
          <cell r="X235">
            <v>2.2999999999999998</v>
          </cell>
          <cell r="Y235">
            <v>37257</v>
          </cell>
          <cell r="Z235">
            <v>37258</v>
          </cell>
          <cell r="AA235" t="str">
            <v>Interruptible</v>
          </cell>
          <cell r="AB235" t="str">
            <v>NWP</v>
          </cell>
          <cell r="AC235" t="str">
            <v>Paiute</v>
          </cell>
          <cell r="AD235">
            <v>100047</v>
          </cell>
          <cell r="AE235">
            <v>2000</v>
          </cell>
          <cell r="AF235" t="str">
            <v>OPAL</v>
          </cell>
          <cell r="AH235" t="str">
            <v>J09</v>
          </cell>
          <cell r="AI235">
            <v>366</v>
          </cell>
          <cell r="AJ235" t="str">
            <v>RENO</v>
          </cell>
          <cell r="AK235">
            <v>459</v>
          </cell>
          <cell r="AL235" t="str">
            <v>AVAC03SYS4</v>
          </cell>
          <cell r="AM235">
            <v>304</v>
          </cell>
          <cell r="AN235" t="str">
            <v>DA</v>
          </cell>
          <cell r="AO235">
            <v>37265</v>
          </cell>
          <cell r="AP235" t="str">
            <v>DA</v>
          </cell>
          <cell r="AQ235" t="str">
            <v>S-AVISTUTILITY-0011</v>
          </cell>
          <cell r="AR235">
            <v>13478</v>
          </cell>
        </row>
        <row r="236">
          <cell r="A236">
            <v>249</v>
          </cell>
          <cell r="B236" t="str">
            <v>DA</v>
          </cell>
          <cell r="C236" t="str">
            <v>Diane Albers</v>
          </cell>
          <cell r="D236" t="str">
            <v>(509) 495-4705</v>
          </cell>
          <cell r="E236">
            <v>37258</v>
          </cell>
          <cell r="G236" t="str">
            <v>Sale</v>
          </cell>
          <cell r="H236" t="str">
            <v>Physical</v>
          </cell>
          <cell r="I236" t="str">
            <v>MALIN</v>
          </cell>
          <cell r="K236" t="str">
            <v>Aquila</v>
          </cell>
          <cell r="L236" t="str">
            <v>Dave Hochbirg</v>
          </cell>
          <cell r="M236" t="str">
            <v>Trader</v>
          </cell>
          <cell r="N236" t="str">
            <v>(816) 527-1332</v>
          </cell>
          <cell r="O236" t="str">
            <v>(816) 527-1075</v>
          </cell>
          <cell r="R236">
            <v>10000</v>
          </cell>
          <cell r="X236">
            <v>2.2999999999999998</v>
          </cell>
          <cell r="Y236">
            <v>37259</v>
          </cell>
          <cell r="Z236">
            <v>37259</v>
          </cell>
          <cell r="AA236" t="str">
            <v>Interruptible</v>
          </cell>
          <cell r="AB236" t="str">
            <v>PGT</v>
          </cell>
          <cell r="AD236" t="str">
            <v>07536</v>
          </cell>
          <cell r="AE236">
            <v>10000</v>
          </cell>
          <cell r="AF236" t="str">
            <v>MALI-GTNW</v>
          </cell>
          <cell r="AH236" t="str">
            <v>00169</v>
          </cell>
          <cell r="AJ236" t="str">
            <v>MALI-GTNW</v>
          </cell>
          <cell r="AL236" t="str">
            <v>05563</v>
          </cell>
          <cell r="AN236" t="str">
            <v>DA</v>
          </cell>
          <cell r="AR236">
            <v>13479</v>
          </cell>
        </row>
        <row r="237">
          <cell r="A237">
            <v>250</v>
          </cell>
          <cell r="B237" t="str">
            <v>DA</v>
          </cell>
          <cell r="C237" t="str">
            <v>Diane Albers</v>
          </cell>
          <cell r="D237" t="str">
            <v>(509) 495-4705</v>
          </cell>
          <cell r="E237">
            <v>37258</v>
          </cell>
          <cell r="G237" t="str">
            <v>Sale</v>
          </cell>
          <cell r="H237" t="str">
            <v>Physical</v>
          </cell>
          <cell r="I237" t="str">
            <v>MALIN</v>
          </cell>
          <cell r="K237" t="str">
            <v>Dynegy</v>
          </cell>
          <cell r="L237" t="str">
            <v>Mark Mickelson</v>
          </cell>
          <cell r="M237" t="str">
            <v>Trader</v>
          </cell>
          <cell r="N237" t="str">
            <v>(713) 767-6673</v>
          </cell>
          <cell r="O237" t="str">
            <v>(713) 507-6541</v>
          </cell>
          <cell r="R237">
            <v>10000</v>
          </cell>
          <cell r="X237">
            <v>2.31</v>
          </cell>
          <cell r="Y237">
            <v>37259</v>
          </cell>
          <cell r="Z237">
            <v>37259</v>
          </cell>
          <cell r="AA237" t="str">
            <v>Interruptible</v>
          </cell>
          <cell r="AB237" t="str">
            <v>PGT</v>
          </cell>
          <cell r="AD237" t="str">
            <v>07536</v>
          </cell>
          <cell r="AE237">
            <v>10000</v>
          </cell>
          <cell r="AF237" t="str">
            <v>MALI-GTNW</v>
          </cell>
          <cell r="AH237" t="str">
            <v>00169</v>
          </cell>
          <cell r="AJ237" t="str">
            <v>MALI-GTNW</v>
          </cell>
          <cell r="AL237" t="e">
            <v>#N/A</v>
          </cell>
          <cell r="AN237" t="str">
            <v>DA</v>
          </cell>
          <cell r="AR237">
            <v>13480</v>
          </cell>
        </row>
        <row r="238">
          <cell r="A238">
            <v>251</v>
          </cell>
          <cell r="B238" t="str">
            <v>DA</v>
          </cell>
          <cell r="C238" t="str">
            <v>Diane Albers</v>
          </cell>
          <cell r="D238" t="str">
            <v>(509) 495-4705</v>
          </cell>
          <cell r="E238">
            <v>37258</v>
          </cell>
          <cell r="G238" t="str">
            <v>Purchase</v>
          </cell>
          <cell r="H238" t="str">
            <v>Physical</v>
          </cell>
          <cell r="I238" t="str">
            <v>CA - SLTAHOE</v>
          </cell>
          <cell r="K238" t="str">
            <v>Dynegy</v>
          </cell>
          <cell r="L238" t="str">
            <v>Mark Mickelson</v>
          </cell>
          <cell r="M238" t="str">
            <v>Trader</v>
          </cell>
          <cell r="N238" t="str">
            <v>(713) 767-6673</v>
          </cell>
          <cell r="O238" t="str">
            <v>(713) 507-6541</v>
          </cell>
          <cell r="R238">
            <v>2000</v>
          </cell>
          <cell r="X238">
            <v>2.12</v>
          </cell>
          <cell r="Y238">
            <v>37259</v>
          </cell>
          <cell r="Z238">
            <v>37259</v>
          </cell>
          <cell r="AA238" t="str">
            <v>Interruptible</v>
          </cell>
          <cell r="AB238" t="str">
            <v>NWP</v>
          </cell>
          <cell r="AC238" t="str">
            <v>Paiute</v>
          </cell>
          <cell r="AD238">
            <v>100047</v>
          </cell>
          <cell r="AE238">
            <v>2000</v>
          </cell>
          <cell r="AF238" t="str">
            <v>OPAL</v>
          </cell>
          <cell r="AH238" t="str">
            <v>L164</v>
          </cell>
          <cell r="AI238">
            <v>70</v>
          </cell>
          <cell r="AJ238" t="str">
            <v>RENO</v>
          </cell>
          <cell r="AK238">
            <v>459</v>
          </cell>
          <cell r="AL238" t="str">
            <v>AVAC03SYS4</v>
          </cell>
          <cell r="AM238">
            <v>304</v>
          </cell>
          <cell r="AN238" t="str">
            <v>DA</v>
          </cell>
          <cell r="AR238">
            <v>13481</v>
          </cell>
        </row>
        <row r="239">
          <cell r="A239">
            <v>252</v>
          </cell>
          <cell r="B239" t="str">
            <v>DA</v>
          </cell>
          <cell r="C239" t="str">
            <v>Diane Albers</v>
          </cell>
          <cell r="D239" t="str">
            <v>(509) 495-4705</v>
          </cell>
          <cell r="E239">
            <v>37258</v>
          </cell>
          <cell r="G239" t="str">
            <v>Sale</v>
          </cell>
          <cell r="H239" t="str">
            <v>Physical</v>
          </cell>
          <cell r="I239" t="str">
            <v>MALIN</v>
          </cell>
          <cell r="K239" t="str">
            <v>CEG Energy Options, Inc.</v>
          </cell>
          <cell r="L239" t="str">
            <v>David Dachis</v>
          </cell>
          <cell r="M239" t="str">
            <v>Trader</v>
          </cell>
          <cell r="N239" t="str">
            <v>(403) 261-3376</v>
          </cell>
          <cell r="O239" t="str">
            <v>(403) 265-3322</v>
          </cell>
          <cell r="R239">
            <v>5000</v>
          </cell>
          <cell r="X239">
            <v>2.3050000000000002</v>
          </cell>
          <cell r="Y239">
            <v>37260</v>
          </cell>
          <cell r="Z239">
            <v>37287</v>
          </cell>
          <cell r="AA239" t="str">
            <v>Firm</v>
          </cell>
          <cell r="AB239" t="str">
            <v>PGT</v>
          </cell>
          <cell r="AD239" t="str">
            <v>07536</v>
          </cell>
          <cell r="AE239">
            <v>5000</v>
          </cell>
          <cell r="AF239" t="str">
            <v>MALI-GTNW</v>
          </cell>
          <cell r="AH239" t="str">
            <v>00169</v>
          </cell>
          <cell r="AJ239" t="str">
            <v>MALI-GTNW</v>
          </cell>
          <cell r="AL239" t="str">
            <v>07117</v>
          </cell>
          <cell r="AN239" t="str">
            <v>BG</v>
          </cell>
          <cell r="AO239">
            <v>37263</v>
          </cell>
          <cell r="AP239" t="str">
            <v>DA</v>
          </cell>
          <cell r="AQ239" t="str">
            <v>ANR896</v>
          </cell>
          <cell r="AR239">
            <v>13482</v>
          </cell>
        </row>
        <row r="240">
          <cell r="A240">
            <v>253</v>
          </cell>
          <cell r="B240" t="str">
            <v>DA</v>
          </cell>
          <cell r="C240" t="str">
            <v>Diane Albers</v>
          </cell>
          <cell r="D240" t="str">
            <v>(509) 495-4705</v>
          </cell>
          <cell r="E240">
            <v>37258</v>
          </cell>
          <cell r="G240" t="str">
            <v>Sale</v>
          </cell>
          <cell r="H240" t="str">
            <v>Physical</v>
          </cell>
          <cell r="I240" t="str">
            <v>MALIN</v>
          </cell>
          <cell r="K240" t="str">
            <v>Pan Canadian Energy Services, Inc.</v>
          </cell>
          <cell r="L240" t="str">
            <v>Tom Gary</v>
          </cell>
          <cell r="M240" t="str">
            <v>Trader</v>
          </cell>
          <cell r="N240" t="str">
            <v>(713) 331-5020</v>
          </cell>
          <cell r="O240" t="str">
            <v>(713) 331-5333</v>
          </cell>
          <cell r="R240">
            <v>5000</v>
          </cell>
          <cell r="X240">
            <v>2.2999999999999998</v>
          </cell>
          <cell r="Y240">
            <v>37260</v>
          </cell>
          <cell r="Z240">
            <v>37287</v>
          </cell>
          <cell r="AA240" t="str">
            <v>Firm</v>
          </cell>
          <cell r="AB240" t="str">
            <v>PGT</v>
          </cell>
          <cell r="AD240" t="str">
            <v>07536</v>
          </cell>
          <cell r="AE240">
            <v>5000</v>
          </cell>
          <cell r="AF240" t="str">
            <v>MALI-GTNW</v>
          </cell>
          <cell r="AH240" t="str">
            <v>00169</v>
          </cell>
          <cell r="AJ240" t="str">
            <v>MALI-GTNW</v>
          </cell>
          <cell r="AL240" t="str">
            <v>00542</v>
          </cell>
          <cell r="AN240" t="str">
            <v>BG</v>
          </cell>
          <cell r="AR240">
            <v>13483</v>
          </cell>
        </row>
        <row r="241">
          <cell r="A241">
            <v>254</v>
          </cell>
          <cell r="B241" t="str">
            <v>DA</v>
          </cell>
          <cell r="C241" t="str">
            <v>Diane Albers</v>
          </cell>
          <cell r="D241" t="str">
            <v>(509) 495-4705</v>
          </cell>
          <cell r="E241">
            <v>37259</v>
          </cell>
          <cell r="G241" t="str">
            <v>Sale</v>
          </cell>
          <cell r="H241" t="str">
            <v>Physical</v>
          </cell>
          <cell r="I241" t="str">
            <v>MALIN</v>
          </cell>
          <cell r="K241" t="str">
            <v>Dynegy</v>
          </cell>
          <cell r="L241" t="str">
            <v>Mark Mickelson</v>
          </cell>
          <cell r="M241" t="str">
            <v>Trader</v>
          </cell>
          <cell r="N241" t="str">
            <v>(713) 767-6673</v>
          </cell>
          <cell r="O241" t="str">
            <v>(713) 507-6541</v>
          </cell>
          <cell r="R241">
            <v>10000</v>
          </cell>
          <cell r="X241">
            <v>2.2349999999999999</v>
          </cell>
          <cell r="Y241">
            <v>37260</v>
          </cell>
          <cell r="Z241">
            <v>37260</v>
          </cell>
          <cell r="AA241" t="str">
            <v>Interruptible</v>
          </cell>
          <cell r="AB241" t="str">
            <v>PGT</v>
          </cell>
          <cell r="AD241" t="str">
            <v>07536</v>
          </cell>
          <cell r="AE241">
            <v>10000</v>
          </cell>
          <cell r="AF241" t="str">
            <v>MALI-GTNW</v>
          </cell>
          <cell r="AH241" t="str">
            <v>00169</v>
          </cell>
          <cell r="AJ241" t="str">
            <v>MALI-GTNW</v>
          </cell>
          <cell r="AL241" t="e">
            <v>#N/A</v>
          </cell>
          <cell r="AN241" t="str">
            <v>DA</v>
          </cell>
          <cell r="AR241">
            <v>13485</v>
          </cell>
        </row>
        <row r="242">
          <cell r="A242">
            <v>255</v>
          </cell>
          <cell r="B242" t="str">
            <v>DA</v>
          </cell>
          <cell r="C242" t="str">
            <v>Diane Albers</v>
          </cell>
          <cell r="D242" t="str">
            <v>(509) 495-4705</v>
          </cell>
          <cell r="E242">
            <v>37259</v>
          </cell>
          <cell r="G242" t="str">
            <v>Purchase</v>
          </cell>
          <cell r="H242" t="str">
            <v>Physical</v>
          </cell>
          <cell r="I242" t="str">
            <v>CA - SLTAHOE</v>
          </cell>
          <cell r="K242" t="str">
            <v>Enserco</v>
          </cell>
          <cell r="L242" t="str">
            <v>Matt Reed</v>
          </cell>
          <cell r="M242" t="str">
            <v>Trader</v>
          </cell>
          <cell r="N242" t="str">
            <v>(303) 468-1244</v>
          </cell>
          <cell r="O242" t="str">
            <v>(403) 514-6913</v>
          </cell>
          <cell r="R242">
            <v>1000</v>
          </cell>
          <cell r="X242">
            <v>2.15</v>
          </cell>
          <cell r="Y242">
            <v>37260</v>
          </cell>
          <cell r="Z242">
            <v>37260</v>
          </cell>
          <cell r="AA242" t="str">
            <v>Interruptible</v>
          </cell>
          <cell r="AB242" t="str">
            <v>NWP</v>
          </cell>
          <cell r="AC242" t="str">
            <v>Paiute</v>
          </cell>
          <cell r="AD242">
            <v>100047</v>
          </cell>
          <cell r="AE242">
            <v>1000</v>
          </cell>
          <cell r="AF242" t="str">
            <v>OPAL</v>
          </cell>
          <cell r="AH242" t="str">
            <v>L168</v>
          </cell>
          <cell r="AI242">
            <v>397</v>
          </cell>
          <cell r="AJ242" t="str">
            <v>RENO</v>
          </cell>
          <cell r="AK242">
            <v>459</v>
          </cell>
          <cell r="AL242" t="str">
            <v>AVAC03SYS4</v>
          </cell>
          <cell r="AM242">
            <v>304</v>
          </cell>
          <cell r="AN242" t="str">
            <v>DA</v>
          </cell>
          <cell r="AR242">
            <v>13486</v>
          </cell>
        </row>
        <row r="243">
          <cell r="A243">
            <v>256</v>
          </cell>
          <cell r="B243" t="str">
            <v>JK</v>
          </cell>
          <cell r="C243" t="str">
            <v>Jeannie Kimberly</v>
          </cell>
          <cell r="D243" t="str">
            <v>(509) 495-8494</v>
          </cell>
          <cell r="E243">
            <v>37259</v>
          </cell>
          <cell r="F243" t="str">
            <v>REVISION TO GO239</v>
          </cell>
          <cell r="G243" t="str">
            <v>Sale</v>
          </cell>
          <cell r="H243" t="str">
            <v>Physical</v>
          </cell>
          <cell r="I243" t="str">
            <v>MALIN</v>
          </cell>
          <cell r="K243" t="str">
            <v>Duke</v>
          </cell>
          <cell r="L243" t="str">
            <v>Rob Platt</v>
          </cell>
          <cell r="M243" t="str">
            <v>Trader</v>
          </cell>
          <cell r="N243" t="str">
            <v>(801) 531-4435</v>
          </cell>
          <cell r="O243" t="str">
            <v>(801) 531-5490</v>
          </cell>
          <cell r="R243">
            <v>7658</v>
          </cell>
          <cell r="U243" t="str">
            <v>NGI</v>
          </cell>
          <cell r="V243">
            <v>5.0000000000000001E-3</v>
          </cell>
          <cell r="W243" t="str">
            <v>Malin</v>
          </cell>
          <cell r="Y243">
            <v>37257</v>
          </cell>
          <cell r="Z243">
            <v>37287</v>
          </cell>
          <cell r="AA243" t="str">
            <v>Firm</v>
          </cell>
          <cell r="AB243" t="str">
            <v>PGT</v>
          </cell>
          <cell r="AD243" t="str">
            <v>07536</v>
          </cell>
          <cell r="AE243">
            <v>7658</v>
          </cell>
          <cell r="AF243" t="str">
            <v>MALI-GTNW</v>
          </cell>
          <cell r="AH243" t="str">
            <v>00169</v>
          </cell>
          <cell r="AJ243" t="str">
            <v>MALI-GTNW</v>
          </cell>
          <cell r="AL243" t="str">
            <v>00268</v>
          </cell>
          <cell r="AN243" t="str">
            <v>JK</v>
          </cell>
          <cell r="AR243">
            <v>13471</v>
          </cell>
        </row>
        <row r="244">
          <cell r="A244">
            <v>257</v>
          </cell>
          <cell r="B244" t="str">
            <v>DA</v>
          </cell>
          <cell r="C244" t="str">
            <v>Diane Albers</v>
          </cell>
          <cell r="D244" t="str">
            <v>(509) 495-4705</v>
          </cell>
          <cell r="E244">
            <v>37259</v>
          </cell>
          <cell r="G244" t="str">
            <v>Sale</v>
          </cell>
          <cell r="H244" t="str">
            <v>Physical</v>
          </cell>
          <cell r="I244" t="str">
            <v>MALIN</v>
          </cell>
          <cell r="K244" t="str">
            <v>Duke</v>
          </cell>
          <cell r="L244" t="str">
            <v>Jim Clarken</v>
          </cell>
          <cell r="M244" t="str">
            <v>Trader</v>
          </cell>
          <cell r="N244" t="str">
            <v>(801) 531-5476</v>
          </cell>
          <cell r="O244" t="str">
            <v>(801) 531-5490</v>
          </cell>
          <cell r="R244">
            <v>5000</v>
          </cell>
          <cell r="X244">
            <v>2.0499999999999998</v>
          </cell>
          <cell r="Y244">
            <v>37288</v>
          </cell>
          <cell r="Z244">
            <v>37346</v>
          </cell>
          <cell r="AA244" t="str">
            <v>Firm</v>
          </cell>
          <cell r="AB244" t="str">
            <v>PGT</v>
          </cell>
          <cell r="AD244" t="str">
            <v>07536</v>
          </cell>
          <cell r="AE244">
            <v>5000</v>
          </cell>
          <cell r="AF244" t="str">
            <v>MALI-GTNW</v>
          </cell>
          <cell r="AH244" t="str">
            <v>00169</v>
          </cell>
          <cell r="AJ244" t="str">
            <v>MALI-GTNW</v>
          </cell>
          <cell r="AL244" t="str">
            <v>00268</v>
          </cell>
          <cell r="AN244" t="str">
            <v>BG</v>
          </cell>
          <cell r="AR244">
            <v>13488</v>
          </cell>
        </row>
        <row r="245">
          <cell r="A245">
            <v>258</v>
          </cell>
          <cell r="B245" t="str">
            <v>DA</v>
          </cell>
          <cell r="C245" t="str">
            <v>Diane Albers</v>
          </cell>
          <cell r="D245" t="str">
            <v>(509) 495-4705</v>
          </cell>
          <cell r="E245">
            <v>37260</v>
          </cell>
          <cell r="G245" t="str">
            <v>Purchase</v>
          </cell>
          <cell r="H245" t="str">
            <v>Physical</v>
          </cell>
          <cell r="I245" t="str">
            <v>CA - SLTAHOE</v>
          </cell>
          <cell r="K245" t="str">
            <v>Enserco</v>
          </cell>
          <cell r="L245" t="str">
            <v>Matt Reed</v>
          </cell>
          <cell r="M245" t="str">
            <v>Trader</v>
          </cell>
          <cell r="N245" t="str">
            <v>(303) 468-1244</v>
          </cell>
          <cell r="O245" t="str">
            <v>(403) 514-6913</v>
          </cell>
          <cell r="R245">
            <v>1600</v>
          </cell>
          <cell r="X245">
            <v>1.99</v>
          </cell>
          <cell r="Y245">
            <v>37261</v>
          </cell>
          <cell r="Z245">
            <v>37263</v>
          </cell>
          <cell r="AA245" t="str">
            <v>Interruptible</v>
          </cell>
          <cell r="AB245" t="str">
            <v>NWP</v>
          </cell>
          <cell r="AC245" t="str">
            <v>Paiute</v>
          </cell>
          <cell r="AD245">
            <v>100047</v>
          </cell>
          <cell r="AE245">
            <v>1600</v>
          </cell>
          <cell r="AF245" t="str">
            <v xml:space="preserve">ROCKY MTN POOL </v>
          </cell>
          <cell r="AI245">
            <v>399</v>
          </cell>
          <cell r="AJ245" t="str">
            <v>RENO</v>
          </cell>
          <cell r="AK245">
            <v>459</v>
          </cell>
          <cell r="AL245" t="str">
            <v>AVAC03SYS4</v>
          </cell>
          <cell r="AM245">
            <v>304</v>
          </cell>
          <cell r="AN245" t="str">
            <v>DA</v>
          </cell>
          <cell r="AR245">
            <v>13489</v>
          </cell>
        </row>
        <row r="246">
          <cell r="A246">
            <v>259</v>
          </cell>
          <cell r="B246" t="str">
            <v>DA</v>
          </cell>
          <cell r="C246" t="str">
            <v>Diane Albers</v>
          </cell>
          <cell r="D246" t="str">
            <v>(509) 495-4705</v>
          </cell>
          <cell r="E246">
            <v>37260</v>
          </cell>
          <cell r="G246" t="str">
            <v>Sale</v>
          </cell>
          <cell r="H246" t="str">
            <v>Physical</v>
          </cell>
          <cell r="I246" t="str">
            <v>MALIN</v>
          </cell>
          <cell r="K246" t="str">
            <v>Aquila</v>
          </cell>
          <cell r="L246" t="str">
            <v>Jen Kotulski</v>
          </cell>
          <cell r="M246" t="str">
            <v>Trader</v>
          </cell>
          <cell r="N246" t="str">
            <v>(816) 527-1332</v>
          </cell>
          <cell r="O246" t="str">
            <v>(816) 527-1075</v>
          </cell>
          <cell r="R246">
            <v>10000</v>
          </cell>
          <cell r="X246">
            <v>2.1</v>
          </cell>
          <cell r="Y246">
            <v>37261</v>
          </cell>
          <cell r="Z246">
            <v>37263</v>
          </cell>
          <cell r="AA246" t="str">
            <v>Interruptible</v>
          </cell>
          <cell r="AB246" t="str">
            <v>PGT</v>
          </cell>
          <cell r="AD246" t="str">
            <v>07536</v>
          </cell>
          <cell r="AE246">
            <v>10000</v>
          </cell>
          <cell r="AF246" t="str">
            <v>MALI-GTNW</v>
          </cell>
          <cell r="AH246" t="str">
            <v>00169</v>
          </cell>
          <cell r="AJ246" t="str">
            <v>MALI-GTNW</v>
          </cell>
          <cell r="AL246" t="str">
            <v>05563</v>
          </cell>
          <cell r="AN246" t="str">
            <v>DA</v>
          </cell>
          <cell r="AR246">
            <v>13490</v>
          </cell>
        </row>
        <row r="247">
          <cell r="A247">
            <v>260</v>
          </cell>
          <cell r="B247" t="str">
            <v>DA</v>
          </cell>
          <cell r="C247" t="str">
            <v>Diane Albers</v>
          </cell>
          <cell r="D247" t="str">
            <v>(509) 495-4705</v>
          </cell>
          <cell r="E247">
            <v>37260</v>
          </cell>
          <cell r="G247" t="str">
            <v>Sale</v>
          </cell>
          <cell r="H247" t="str">
            <v>Physical</v>
          </cell>
          <cell r="I247" t="str">
            <v>MALIN</v>
          </cell>
          <cell r="K247" t="str">
            <v>Dynegy</v>
          </cell>
          <cell r="L247" t="str">
            <v>Mark Mickelson</v>
          </cell>
          <cell r="M247" t="str">
            <v>Trader</v>
          </cell>
          <cell r="N247" t="str">
            <v>(713) 767-6673</v>
          </cell>
          <cell r="O247" t="str">
            <v>(713) 507-6541</v>
          </cell>
          <cell r="R247">
            <v>5000</v>
          </cell>
          <cell r="X247">
            <v>2.08</v>
          </cell>
          <cell r="Y247">
            <v>37264</v>
          </cell>
          <cell r="Z247">
            <v>37287</v>
          </cell>
          <cell r="AA247" t="str">
            <v>Firm</v>
          </cell>
          <cell r="AB247" t="str">
            <v>PGT</v>
          </cell>
          <cell r="AD247" t="str">
            <v>07536</v>
          </cell>
          <cell r="AE247">
            <v>5000</v>
          </cell>
          <cell r="AF247" t="str">
            <v>MALI-GTNW</v>
          </cell>
          <cell r="AH247" t="str">
            <v>00169</v>
          </cell>
          <cell r="AJ247" t="str">
            <v>MALI-GTNW</v>
          </cell>
          <cell r="AL247" t="e">
            <v>#N/A</v>
          </cell>
          <cell r="AN247" t="str">
            <v>BG</v>
          </cell>
          <cell r="AR247">
            <v>13491</v>
          </cell>
        </row>
        <row r="248">
          <cell r="A248">
            <v>261</v>
          </cell>
          <cell r="B248" t="str">
            <v>DA</v>
          </cell>
          <cell r="C248" t="str">
            <v>Diane Albers</v>
          </cell>
          <cell r="D248" t="str">
            <v>(509) 495-4705</v>
          </cell>
          <cell r="E248">
            <v>37260</v>
          </cell>
          <cell r="G248" t="str">
            <v>Sale</v>
          </cell>
          <cell r="H248" t="str">
            <v>Physical</v>
          </cell>
          <cell r="I248" t="str">
            <v>MALIN</v>
          </cell>
          <cell r="K248" t="str">
            <v>E-Prime, Inc.</v>
          </cell>
          <cell r="L248" t="str">
            <v>Randy Curtis</v>
          </cell>
          <cell r="M248" t="str">
            <v>Trader</v>
          </cell>
          <cell r="N248" t="str">
            <v>(303) 308-6044</v>
          </cell>
          <cell r="O248" t="str">
            <v>(303) 308-7615</v>
          </cell>
          <cell r="R248">
            <v>5000</v>
          </cell>
          <cell r="X248">
            <v>2.12</v>
          </cell>
          <cell r="Y248">
            <v>37288</v>
          </cell>
          <cell r="Z248">
            <v>37346</v>
          </cell>
          <cell r="AA248" t="str">
            <v>Firm</v>
          </cell>
          <cell r="AB248" t="str">
            <v>PGT</v>
          </cell>
          <cell r="AD248" t="str">
            <v>07536</v>
          </cell>
          <cell r="AE248">
            <v>5000</v>
          </cell>
          <cell r="AF248" t="str">
            <v>MALI-GTNW</v>
          </cell>
          <cell r="AH248" t="str">
            <v>00169</v>
          </cell>
          <cell r="AJ248" t="str">
            <v>MALI-GTNW</v>
          </cell>
          <cell r="AL248" t="str">
            <v>07016</v>
          </cell>
          <cell r="AN248" t="str">
            <v>BG</v>
          </cell>
          <cell r="AO248">
            <v>37278</v>
          </cell>
          <cell r="AP248" t="str">
            <v>DA</v>
          </cell>
          <cell r="AQ248" t="str">
            <v>P-AVISCORP-0002</v>
          </cell>
          <cell r="AR248">
            <v>13492</v>
          </cell>
        </row>
        <row r="249">
          <cell r="A249">
            <v>262</v>
          </cell>
          <cell r="B249" t="str">
            <v>DA</v>
          </cell>
          <cell r="C249" t="str">
            <v>Diane Albers</v>
          </cell>
          <cell r="D249" t="str">
            <v>(509) 495-4705</v>
          </cell>
          <cell r="E249">
            <v>37260</v>
          </cell>
          <cell r="G249" t="str">
            <v>Sale</v>
          </cell>
          <cell r="H249" t="str">
            <v>Physical</v>
          </cell>
          <cell r="I249" t="str">
            <v>MALIN</v>
          </cell>
          <cell r="K249" t="str">
            <v>E-Prime, Inc.</v>
          </cell>
          <cell r="L249" t="str">
            <v>Randy Curtis</v>
          </cell>
          <cell r="M249" t="str">
            <v>Trader</v>
          </cell>
          <cell r="N249" t="str">
            <v>(303) 308-6044</v>
          </cell>
          <cell r="O249" t="str">
            <v>(303) 308-7615</v>
          </cell>
          <cell r="R249">
            <v>5000</v>
          </cell>
          <cell r="X249">
            <v>2.105</v>
          </cell>
          <cell r="Y249">
            <v>37347</v>
          </cell>
          <cell r="Z249">
            <v>37437</v>
          </cell>
          <cell r="AA249" t="str">
            <v>Firm</v>
          </cell>
          <cell r="AB249" t="str">
            <v>PGT</v>
          </cell>
          <cell r="AD249" t="str">
            <v>07536</v>
          </cell>
          <cell r="AE249">
            <v>5000</v>
          </cell>
          <cell r="AF249" t="str">
            <v>MALI-GTNW</v>
          </cell>
          <cell r="AH249" t="str">
            <v>00169</v>
          </cell>
          <cell r="AJ249" t="str">
            <v>MALI-GTNW</v>
          </cell>
          <cell r="AL249" t="str">
            <v>07016</v>
          </cell>
          <cell r="AN249" t="str">
            <v>BG</v>
          </cell>
          <cell r="AO249">
            <v>37278</v>
          </cell>
          <cell r="AP249" t="str">
            <v>DA</v>
          </cell>
          <cell r="AQ249" t="str">
            <v>P-AVISCORP-0003</v>
          </cell>
          <cell r="AR249">
            <v>13495</v>
          </cell>
        </row>
        <row r="250">
          <cell r="A250">
            <v>263</v>
          </cell>
          <cell r="B250" t="str">
            <v>DA</v>
          </cell>
          <cell r="C250" t="str">
            <v>Diane Albers</v>
          </cell>
          <cell r="D250" t="str">
            <v>(509) 495-4705</v>
          </cell>
          <cell r="E250">
            <v>37260</v>
          </cell>
          <cell r="G250" t="str">
            <v>Sale</v>
          </cell>
          <cell r="H250" t="str">
            <v>Physical</v>
          </cell>
          <cell r="I250" t="str">
            <v>MALIN</v>
          </cell>
          <cell r="K250" t="str">
            <v>Duke</v>
          </cell>
          <cell r="L250" t="str">
            <v>Jim Clarken</v>
          </cell>
          <cell r="M250" t="str">
            <v>Trader</v>
          </cell>
          <cell r="N250" t="str">
            <v>(801) 531-5476</v>
          </cell>
          <cell r="O250" t="str">
            <v>(801) 531-5490</v>
          </cell>
          <cell r="R250">
            <v>5000</v>
          </cell>
          <cell r="X250">
            <v>2.105</v>
          </cell>
          <cell r="Y250">
            <v>37347</v>
          </cell>
          <cell r="Z250">
            <v>37437</v>
          </cell>
          <cell r="AA250" t="str">
            <v>Firm</v>
          </cell>
          <cell r="AB250" t="str">
            <v>PGT</v>
          </cell>
          <cell r="AD250" t="str">
            <v>07536</v>
          </cell>
          <cell r="AE250">
            <v>5000</v>
          </cell>
          <cell r="AF250" t="str">
            <v>MALI-GTNW</v>
          </cell>
          <cell r="AH250" t="str">
            <v>00169</v>
          </cell>
          <cell r="AJ250" t="str">
            <v>MALI-GTNW</v>
          </cell>
          <cell r="AL250" t="str">
            <v>00268</v>
          </cell>
          <cell r="AN250" t="str">
            <v>BG</v>
          </cell>
          <cell r="AR250">
            <v>13496</v>
          </cell>
        </row>
        <row r="251">
          <cell r="A251">
            <v>264</v>
          </cell>
          <cell r="B251" t="str">
            <v>DA</v>
          </cell>
          <cell r="C251" t="str">
            <v>Diane Albers</v>
          </cell>
          <cell r="D251" t="str">
            <v>(509) 495-4705</v>
          </cell>
          <cell r="E251">
            <v>37263</v>
          </cell>
          <cell r="G251" t="str">
            <v>Purchase</v>
          </cell>
          <cell r="H251" t="str">
            <v>Physical</v>
          </cell>
          <cell r="I251" t="str">
            <v>CA - SLTAHOE</v>
          </cell>
          <cell r="K251" t="str">
            <v>Duke</v>
          </cell>
          <cell r="L251" t="str">
            <v>Craig Duke</v>
          </cell>
          <cell r="M251" t="str">
            <v>Trader</v>
          </cell>
          <cell r="N251" t="str">
            <v>(801) 531-4426</v>
          </cell>
          <cell r="O251" t="str">
            <v>(801) 531-5490</v>
          </cell>
          <cell r="R251">
            <v>1000</v>
          </cell>
          <cell r="X251">
            <v>1.86</v>
          </cell>
          <cell r="Y251">
            <v>37264</v>
          </cell>
          <cell r="Z251">
            <v>37264</v>
          </cell>
          <cell r="AA251" t="str">
            <v>Interruptible</v>
          </cell>
          <cell r="AB251" t="str">
            <v>NWP</v>
          </cell>
          <cell r="AC251" t="str">
            <v>Paiute</v>
          </cell>
          <cell r="AD251">
            <v>100047</v>
          </cell>
          <cell r="AE251">
            <v>1000</v>
          </cell>
          <cell r="AF251" t="str">
            <v>OPAL</v>
          </cell>
          <cell r="AH251" t="str">
            <v>J74</v>
          </cell>
          <cell r="AI251">
            <v>70</v>
          </cell>
          <cell r="AJ251" t="str">
            <v>RENO</v>
          </cell>
          <cell r="AK251">
            <v>459</v>
          </cell>
          <cell r="AL251" t="str">
            <v>AVAC03SYS4</v>
          </cell>
          <cell r="AM251">
            <v>304</v>
          </cell>
          <cell r="AN251" t="str">
            <v>DA</v>
          </cell>
          <cell r="AO251">
            <v>37266</v>
          </cell>
          <cell r="AP251" t="str">
            <v>DA</v>
          </cell>
          <cell r="AQ251" t="str">
            <v>S-AVISTUTILITY-0011</v>
          </cell>
          <cell r="AR251">
            <v>13497</v>
          </cell>
        </row>
        <row r="252">
          <cell r="A252">
            <v>265</v>
          </cell>
          <cell r="B252" t="str">
            <v>DA</v>
          </cell>
          <cell r="C252" t="str">
            <v>Diane Albers</v>
          </cell>
          <cell r="D252" t="str">
            <v>(509) 495-4705</v>
          </cell>
          <cell r="E252">
            <v>37263</v>
          </cell>
          <cell r="G252" t="str">
            <v>Sale</v>
          </cell>
          <cell r="H252" t="str">
            <v>Physical</v>
          </cell>
          <cell r="I252" t="str">
            <v>MALIN</v>
          </cell>
          <cell r="K252" t="str">
            <v>Duke</v>
          </cell>
          <cell r="L252" t="str">
            <v>Jim McArthur</v>
          </cell>
          <cell r="M252" t="str">
            <v>Mgr NW Logistics &amp; Optim Mgr</v>
          </cell>
          <cell r="N252" t="str">
            <v>(801) 531-4409</v>
          </cell>
          <cell r="O252" t="str">
            <v>(801) 531-5490</v>
          </cell>
          <cell r="R252">
            <v>5000</v>
          </cell>
          <cell r="X252">
            <v>1.97</v>
          </cell>
          <cell r="Y252">
            <v>37264</v>
          </cell>
          <cell r="Z252">
            <v>37264</v>
          </cell>
          <cell r="AA252" t="str">
            <v>Interruptible</v>
          </cell>
          <cell r="AB252" t="str">
            <v>PGT</v>
          </cell>
          <cell r="AD252" t="str">
            <v>07536</v>
          </cell>
          <cell r="AE252">
            <v>5000</v>
          </cell>
          <cell r="AF252" t="str">
            <v>MALI-GTNW</v>
          </cell>
          <cell r="AH252" t="str">
            <v>00169</v>
          </cell>
          <cell r="AJ252" t="str">
            <v>MALI-GTNW</v>
          </cell>
          <cell r="AL252" t="str">
            <v>00268</v>
          </cell>
          <cell r="AN252" t="str">
            <v>DA</v>
          </cell>
          <cell r="AO252">
            <v>37270</v>
          </cell>
          <cell r="AP252" t="str">
            <v>DA</v>
          </cell>
          <cell r="AQ252" t="str">
            <v>P-AVISTUTILITY-0017</v>
          </cell>
          <cell r="AR252">
            <v>13498</v>
          </cell>
        </row>
        <row r="253">
          <cell r="A253">
            <v>266</v>
          </cell>
          <cell r="B253" t="str">
            <v>DA</v>
          </cell>
          <cell r="C253" t="str">
            <v>Diane Albers</v>
          </cell>
          <cell r="D253" t="str">
            <v>(509) 495-4705</v>
          </cell>
          <cell r="E253">
            <v>37263</v>
          </cell>
          <cell r="G253" t="str">
            <v>Sale</v>
          </cell>
          <cell r="H253" t="str">
            <v>Physical</v>
          </cell>
          <cell r="I253" t="str">
            <v>MALIN</v>
          </cell>
          <cell r="K253" t="str">
            <v>Pan Canadian Energy Services, Inc.</v>
          </cell>
          <cell r="L253" t="str">
            <v>Pete D'Amico</v>
          </cell>
          <cell r="M253" t="str">
            <v>Trader</v>
          </cell>
          <cell r="N253" t="str">
            <v>(713) 331-5071</v>
          </cell>
          <cell r="O253" t="str">
            <v>(713) 331-5331</v>
          </cell>
          <cell r="R253">
            <v>5000</v>
          </cell>
          <cell r="X253">
            <v>2.12</v>
          </cell>
          <cell r="Y253">
            <v>37288</v>
          </cell>
          <cell r="Z253">
            <v>37346</v>
          </cell>
          <cell r="AA253" t="str">
            <v>Firm</v>
          </cell>
          <cell r="AB253" t="str">
            <v>PGT</v>
          </cell>
          <cell r="AD253" t="str">
            <v>07536</v>
          </cell>
          <cell r="AE253">
            <v>5000</v>
          </cell>
          <cell r="AF253" t="str">
            <v>MALI-GTNW</v>
          </cell>
          <cell r="AH253" t="str">
            <v>00169</v>
          </cell>
          <cell r="AJ253" t="str">
            <v>MALI-GTNW</v>
          </cell>
          <cell r="AL253" t="str">
            <v>00542</v>
          </cell>
          <cell r="AN253" t="str">
            <v>BG</v>
          </cell>
          <cell r="AR253">
            <v>13499</v>
          </cell>
        </row>
        <row r="254">
          <cell r="A254">
            <v>267</v>
          </cell>
          <cell r="B254" t="str">
            <v>DA</v>
          </cell>
          <cell r="C254" t="str">
            <v>Diane Albers</v>
          </cell>
          <cell r="D254" t="str">
            <v>(509) 495-4705</v>
          </cell>
          <cell r="E254">
            <v>37263</v>
          </cell>
          <cell r="G254" t="str">
            <v>Sale</v>
          </cell>
          <cell r="H254" t="str">
            <v>Physical</v>
          </cell>
          <cell r="I254" t="str">
            <v>MALIN</v>
          </cell>
          <cell r="K254" t="str">
            <v>E-Prime, Inc.</v>
          </cell>
          <cell r="L254" t="str">
            <v>Randy Curtis</v>
          </cell>
          <cell r="M254" t="str">
            <v>Trader</v>
          </cell>
          <cell r="N254" t="str">
            <v>(303) 308-6044</v>
          </cell>
          <cell r="O254" t="str">
            <v>(303) 308-7615</v>
          </cell>
          <cell r="R254">
            <v>5000</v>
          </cell>
          <cell r="X254">
            <v>2.11</v>
          </cell>
          <cell r="Y254">
            <v>37288</v>
          </cell>
          <cell r="Z254">
            <v>37346</v>
          </cell>
          <cell r="AA254" t="str">
            <v>Firm</v>
          </cell>
          <cell r="AB254" t="str">
            <v>PGT</v>
          </cell>
          <cell r="AD254" t="str">
            <v>07536</v>
          </cell>
          <cell r="AE254">
            <v>5000</v>
          </cell>
          <cell r="AF254" t="str">
            <v>MALI-GTNW</v>
          </cell>
          <cell r="AH254" t="str">
            <v>00169</v>
          </cell>
          <cell r="AJ254" t="str">
            <v>MALI-GTNW</v>
          </cell>
          <cell r="AL254" t="str">
            <v>07016</v>
          </cell>
          <cell r="AN254" t="str">
            <v>BG</v>
          </cell>
          <cell r="AO254">
            <v>37308</v>
          </cell>
          <cell r="AP254" t="str">
            <v>JK</v>
          </cell>
          <cell r="AQ254" t="str">
            <v>P-AVISCORP-0004</v>
          </cell>
          <cell r="AR254">
            <v>13500</v>
          </cell>
        </row>
        <row r="255">
          <cell r="A255">
            <v>268</v>
          </cell>
          <cell r="B255" t="str">
            <v>DA</v>
          </cell>
          <cell r="C255" t="str">
            <v>Diane Albers</v>
          </cell>
          <cell r="D255" t="str">
            <v>(509) 495-4705</v>
          </cell>
          <cell r="E255">
            <v>37264</v>
          </cell>
          <cell r="G255" t="str">
            <v>Purchase</v>
          </cell>
          <cell r="H255" t="str">
            <v>Physical</v>
          </cell>
          <cell r="I255" t="str">
            <v>CA - SLTAHOE</v>
          </cell>
          <cell r="K255" t="str">
            <v>Enserco</v>
          </cell>
          <cell r="L255" t="str">
            <v>Matt Reed</v>
          </cell>
          <cell r="M255" t="str">
            <v>Trader</v>
          </cell>
          <cell r="N255" t="str">
            <v>(303) 468-1244</v>
          </cell>
          <cell r="O255" t="str">
            <v>(403) 514-6913</v>
          </cell>
          <cell r="R255">
            <v>1000</v>
          </cell>
          <cell r="X255">
            <v>1.96</v>
          </cell>
          <cell r="Y255">
            <v>37265</v>
          </cell>
          <cell r="Z255">
            <v>37265</v>
          </cell>
          <cell r="AA255" t="str">
            <v>Interruptible</v>
          </cell>
          <cell r="AB255" t="str">
            <v>NWP</v>
          </cell>
          <cell r="AC255" t="str">
            <v>Paiute</v>
          </cell>
          <cell r="AD255">
            <v>100047</v>
          </cell>
          <cell r="AE255">
            <v>1000</v>
          </cell>
          <cell r="AF255" t="str">
            <v xml:space="preserve">ROCKY MTN POOL </v>
          </cell>
          <cell r="AI255">
            <v>399</v>
          </cell>
          <cell r="AJ255" t="str">
            <v>RENO</v>
          </cell>
          <cell r="AK255">
            <v>459</v>
          </cell>
          <cell r="AL255" t="str">
            <v>AVAC03SYS4</v>
          </cell>
          <cell r="AM255">
            <v>304</v>
          </cell>
          <cell r="AN255" t="str">
            <v>DA</v>
          </cell>
          <cell r="AR255">
            <v>13502</v>
          </cell>
        </row>
        <row r="256">
          <cell r="A256">
            <v>269</v>
          </cell>
          <cell r="B256" t="str">
            <v>DA</v>
          </cell>
          <cell r="C256" t="str">
            <v>Diane Albers</v>
          </cell>
          <cell r="D256" t="str">
            <v>(509) 495-4705</v>
          </cell>
          <cell r="E256">
            <v>37264</v>
          </cell>
          <cell r="G256" t="str">
            <v>Sale</v>
          </cell>
          <cell r="H256" t="str">
            <v>Physical</v>
          </cell>
          <cell r="I256" t="str">
            <v>MALIN</v>
          </cell>
          <cell r="K256" t="str">
            <v>AEP Energy Services, Inc.</v>
          </cell>
          <cell r="L256" t="str">
            <v>Brad Bentley</v>
          </cell>
          <cell r="M256" t="str">
            <v>Trader</v>
          </cell>
          <cell r="N256" t="str">
            <v>(614) 583-7007</v>
          </cell>
          <cell r="O256" t="str">
            <v>(614) 583-1605</v>
          </cell>
          <cell r="R256">
            <v>5000</v>
          </cell>
          <cell r="X256">
            <v>2.105</v>
          </cell>
          <cell r="Y256">
            <v>37265</v>
          </cell>
          <cell r="Z256">
            <v>37265</v>
          </cell>
          <cell r="AA256" t="str">
            <v>Interruptible</v>
          </cell>
          <cell r="AB256" t="str">
            <v>PGT</v>
          </cell>
          <cell r="AD256" t="str">
            <v>07536</v>
          </cell>
          <cell r="AE256">
            <v>5000</v>
          </cell>
          <cell r="AF256" t="str">
            <v>MALI-GTNW</v>
          </cell>
          <cell r="AH256" t="str">
            <v>00169</v>
          </cell>
          <cell r="AJ256" t="str">
            <v>MALI-GTNW</v>
          </cell>
          <cell r="AL256" t="str">
            <v>06220</v>
          </cell>
          <cell r="AN256" t="str">
            <v>DA</v>
          </cell>
          <cell r="AR256">
            <v>13503</v>
          </cell>
        </row>
        <row r="257">
          <cell r="A257">
            <v>270</v>
          </cell>
          <cell r="B257" t="str">
            <v>DA</v>
          </cell>
          <cell r="C257" t="str">
            <v>Diane Albers</v>
          </cell>
          <cell r="D257" t="str">
            <v>(509) 495-4705</v>
          </cell>
          <cell r="E257">
            <v>37264</v>
          </cell>
          <cell r="G257" t="str">
            <v>Sale</v>
          </cell>
          <cell r="H257" t="str">
            <v>Physical</v>
          </cell>
          <cell r="I257" t="str">
            <v>MALIN</v>
          </cell>
          <cell r="K257" t="str">
            <v>AEP Energy Services, Inc.</v>
          </cell>
          <cell r="L257" t="str">
            <v>Brad Bentley</v>
          </cell>
          <cell r="M257" t="str">
            <v>Trader</v>
          </cell>
          <cell r="N257" t="str">
            <v>(614) 583-7007</v>
          </cell>
          <cell r="O257" t="str">
            <v>(614) 583-1605</v>
          </cell>
          <cell r="R257">
            <v>10000</v>
          </cell>
          <cell r="X257">
            <v>2.1949999999999998</v>
          </cell>
          <cell r="Y257">
            <v>37347</v>
          </cell>
          <cell r="Z257">
            <v>37468</v>
          </cell>
          <cell r="AA257" t="str">
            <v>Firm</v>
          </cell>
          <cell r="AB257" t="str">
            <v>PGT</v>
          </cell>
          <cell r="AD257" t="str">
            <v>07536</v>
          </cell>
          <cell r="AE257">
            <v>10000</v>
          </cell>
          <cell r="AF257" t="str">
            <v>MALI-GTNW</v>
          </cell>
          <cell r="AH257" t="str">
            <v>00169</v>
          </cell>
          <cell r="AJ257" t="str">
            <v>MALI-GTNW</v>
          </cell>
          <cell r="AL257" t="str">
            <v>06220</v>
          </cell>
          <cell r="AN257" t="str">
            <v>LM</v>
          </cell>
          <cell r="AQ257" t="str">
            <v>P-AVA-004</v>
          </cell>
          <cell r="AR257">
            <v>13504</v>
          </cell>
        </row>
        <row r="258">
          <cell r="A258">
            <v>271</v>
          </cell>
          <cell r="B258" t="str">
            <v>DA</v>
          </cell>
          <cell r="C258" t="str">
            <v>Diane Albers</v>
          </cell>
          <cell r="D258" t="str">
            <v>(509) 495-4705</v>
          </cell>
          <cell r="E258">
            <v>37265</v>
          </cell>
          <cell r="G258" t="str">
            <v>Sale</v>
          </cell>
          <cell r="H258" t="str">
            <v>Physical</v>
          </cell>
          <cell r="I258" t="str">
            <v>MALIN</v>
          </cell>
          <cell r="K258" t="str">
            <v>Pan Canadian Energy Services, Inc.</v>
          </cell>
          <cell r="L258" t="str">
            <v>Tom Gary</v>
          </cell>
          <cell r="M258" t="str">
            <v>Trader</v>
          </cell>
          <cell r="N258" t="str">
            <v>(713) 331-5020</v>
          </cell>
          <cell r="O258" t="str">
            <v>(713) 331-5333</v>
          </cell>
          <cell r="R258">
            <v>5000</v>
          </cell>
          <cell r="X258">
            <v>2.0699999999999998</v>
          </cell>
          <cell r="Y258">
            <v>37266</v>
          </cell>
          <cell r="Z258">
            <v>37266</v>
          </cell>
          <cell r="AA258" t="str">
            <v>Interruptible</v>
          </cell>
          <cell r="AB258" t="str">
            <v>PGT</v>
          </cell>
          <cell r="AD258" t="str">
            <v>07536</v>
          </cell>
          <cell r="AE258">
            <v>5000</v>
          </cell>
          <cell r="AF258" t="str">
            <v>MALI-GTNW</v>
          </cell>
          <cell r="AH258" t="str">
            <v>00169</v>
          </cell>
          <cell r="AJ258" t="str">
            <v>MALI-GTNW</v>
          </cell>
          <cell r="AL258" t="str">
            <v>00542</v>
          </cell>
          <cell r="AN258" t="str">
            <v>DA</v>
          </cell>
          <cell r="AR258">
            <v>13505</v>
          </cell>
        </row>
        <row r="259">
          <cell r="A259">
            <v>272</v>
          </cell>
          <cell r="B259" t="str">
            <v>DA</v>
          </cell>
          <cell r="C259" t="str">
            <v>Diane Albers</v>
          </cell>
          <cell r="D259" t="str">
            <v>(509) 495-4705</v>
          </cell>
          <cell r="E259">
            <v>37266</v>
          </cell>
          <cell r="G259" t="str">
            <v>Sale</v>
          </cell>
          <cell r="H259" t="str">
            <v>Physical</v>
          </cell>
          <cell r="I259" t="str">
            <v>MALIN</v>
          </cell>
          <cell r="K259" t="str">
            <v>CEG Energy Options, Inc.</v>
          </cell>
          <cell r="L259" t="str">
            <v>David Dachis</v>
          </cell>
          <cell r="M259" t="str">
            <v>Trader</v>
          </cell>
          <cell r="N259" t="str">
            <v>(403) 261-3376</v>
          </cell>
          <cell r="O259" t="str">
            <v>(403) 265-3322</v>
          </cell>
          <cell r="R259">
            <v>5000</v>
          </cell>
          <cell r="X259">
            <v>2.0499999999999998</v>
          </cell>
          <cell r="Y259">
            <v>37267</v>
          </cell>
          <cell r="Z259">
            <v>37267</v>
          </cell>
          <cell r="AA259" t="str">
            <v>Interruptible</v>
          </cell>
          <cell r="AB259" t="str">
            <v>PGT</v>
          </cell>
          <cell r="AD259" t="str">
            <v>07536</v>
          </cell>
          <cell r="AE259">
            <v>5000</v>
          </cell>
          <cell r="AF259" t="str">
            <v>MALI-GTNW</v>
          </cell>
          <cell r="AH259" t="str">
            <v>00169</v>
          </cell>
          <cell r="AJ259" t="str">
            <v>MALI-GTNW</v>
          </cell>
          <cell r="AL259" t="str">
            <v>07117</v>
          </cell>
          <cell r="AN259" t="str">
            <v>DA</v>
          </cell>
          <cell r="AO259">
            <v>37278</v>
          </cell>
          <cell r="AP259" t="str">
            <v>DA</v>
          </cell>
          <cell r="AQ259" t="str">
            <v>signed our Exhibit A</v>
          </cell>
          <cell r="AR259">
            <v>13506</v>
          </cell>
        </row>
        <row r="260">
          <cell r="A260">
            <v>273</v>
          </cell>
          <cell r="B260" t="str">
            <v>DA</v>
          </cell>
          <cell r="C260" t="str">
            <v>Diane Albers</v>
          </cell>
          <cell r="D260" t="str">
            <v>(509) 495-4705</v>
          </cell>
          <cell r="E260">
            <v>37267</v>
          </cell>
          <cell r="G260" t="str">
            <v>Sale</v>
          </cell>
          <cell r="H260" t="str">
            <v>Physical</v>
          </cell>
          <cell r="I260" t="str">
            <v>MALIN</v>
          </cell>
          <cell r="K260" t="str">
            <v>CEG Energy Options, Inc.</v>
          </cell>
          <cell r="L260" t="str">
            <v>David Dachis</v>
          </cell>
          <cell r="M260" t="str">
            <v>Trader</v>
          </cell>
          <cell r="N260" t="str">
            <v>(403) 261-3376</v>
          </cell>
          <cell r="O260" t="str">
            <v>(403) 265-3322</v>
          </cell>
          <cell r="R260">
            <v>5000</v>
          </cell>
          <cell r="X260">
            <v>2.0499999999999998</v>
          </cell>
          <cell r="Y260">
            <v>37268</v>
          </cell>
          <cell r="Z260">
            <v>37270</v>
          </cell>
          <cell r="AA260" t="str">
            <v>Interruptible</v>
          </cell>
          <cell r="AB260" t="str">
            <v>PGT</v>
          </cell>
          <cell r="AD260" t="str">
            <v>07536</v>
          </cell>
          <cell r="AE260">
            <v>5000</v>
          </cell>
          <cell r="AF260" t="str">
            <v>MALI-GTNW</v>
          </cell>
          <cell r="AH260" t="str">
            <v>00169</v>
          </cell>
          <cell r="AJ260" t="str">
            <v>MALI-GTNW</v>
          </cell>
          <cell r="AL260" t="str">
            <v>07117</v>
          </cell>
          <cell r="AN260" t="str">
            <v>DA</v>
          </cell>
          <cell r="AO260">
            <v>37278</v>
          </cell>
          <cell r="AP260" t="str">
            <v>DA</v>
          </cell>
          <cell r="AQ260" t="str">
            <v>signed our Exhibit A</v>
          </cell>
          <cell r="AR260">
            <v>13507</v>
          </cell>
        </row>
        <row r="261">
          <cell r="A261">
            <v>274</v>
          </cell>
          <cell r="B261" t="str">
            <v>DA</v>
          </cell>
          <cell r="C261" t="str">
            <v>Diane Albers</v>
          </cell>
          <cell r="D261" t="str">
            <v>(509) 495-4705</v>
          </cell>
          <cell r="E261">
            <v>37267</v>
          </cell>
          <cell r="G261" t="str">
            <v>Purchase</v>
          </cell>
          <cell r="H261" t="str">
            <v>Physical</v>
          </cell>
          <cell r="I261" t="str">
            <v>CA - SLTAHOE</v>
          </cell>
          <cell r="K261" t="str">
            <v>Enserco</v>
          </cell>
          <cell r="L261" t="str">
            <v>Matt Reed</v>
          </cell>
          <cell r="M261" t="str">
            <v>Trader</v>
          </cell>
          <cell r="N261" t="str">
            <v>(303) 468-1244</v>
          </cell>
          <cell r="O261" t="str">
            <v>(403) 514-6913</v>
          </cell>
          <cell r="R261">
            <v>500</v>
          </cell>
          <cell r="X261">
            <v>2</v>
          </cell>
          <cell r="Y261">
            <v>37268</v>
          </cell>
          <cell r="Z261">
            <v>37270</v>
          </cell>
          <cell r="AA261" t="str">
            <v>Interruptible</v>
          </cell>
          <cell r="AB261" t="str">
            <v>NWP</v>
          </cell>
          <cell r="AC261" t="str">
            <v>Paiute</v>
          </cell>
          <cell r="AD261">
            <v>100047</v>
          </cell>
          <cell r="AE261">
            <v>500</v>
          </cell>
          <cell r="AF261" t="str">
            <v xml:space="preserve">ROCKY MTN POOL </v>
          </cell>
          <cell r="AI261">
            <v>399</v>
          </cell>
          <cell r="AJ261" t="str">
            <v>RENO</v>
          </cell>
          <cell r="AK261">
            <v>459</v>
          </cell>
          <cell r="AL261" t="str">
            <v>AVAC03SYS4</v>
          </cell>
          <cell r="AM261">
            <v>304</v>
          </cell>
          <cell r="AN261" t="str">
            <v>DA</v>
          </cell>
          <cell r="AR261">
            <v>13509</v>
          </cell>
        </row>
        <row r="262">
          <cell r="A262">
            <v>275</v>
          </cell>
          <cell r="B262" t="str">
            <v>CF</v>
          </cell>
          <cell r="C262" t="str">
            <v>Chalon Frandsen</v>
          </cell>
          <cell r="D262" t="str">
            <v>(509) 495-8448</v>
          </cell>
          <cell r="E262">
            <v>37270</v>
          </cell>
          <cell r="G262" t="str">
            <v>Sale</v>
          </cell>
          <cell r="H262" t="str">
            <v>Physical</v>
          </cell>
          <cell r="I262" t="str">
            <v>MALIN</v>
          </cell>
          <cell r="K262" t="str">
            <v>Pan Canadian Energy Services, Inc.</v>
          </cell>
          <cell r="L262" t="str">
            <v>Tom Gary</v>
          </cell>
          <cell r="M262" t="str">
            <v>Trader</v>
          </cell>
          <cell r="N262" t="str">
            <v>(713) 331-5020</v>
          </cell>
          <cell r="O262" t="str">
            <v>(713) 331-5333</v>
          </cell>
          <cell r="R262">
            <v>5000</v>
          </cell>
          <cell r="X262">
            <v>2.09</v>
          </cell>
          <cell r="Y262">
            <v>37271</v>
          </cell>
          <cell r="Z262">
            <v>37271</v>
          </cell>
          <cell r="AA262" t="str">
            <v>Interruptible</v>
          </cell>
          <cell r="AB262" t="str">
            <v>PGT</v>
          </cell>
          <cell r="AD262" t="str">
            <v>07536</v>
          </cell>
          <cell r="AE262">
            <v>5000</v>
          </cell>
          <cell r="AF262" t="str">
            <v>MALI-GTNW</v>
          </cell>
          <cell r="AH262" t="str">
            <v>00169</v>
          </cell>
          <cell r="AJ262" t="str">
            <v>MALI-GTNW</v>
          </cell>
          <cell r="AL262" t="str">
            <v>00542</v>
          </cell>
          <cell r="AN262" t="str">
            <v>CF</v>
          </cell>
          <cell r="AR262">
            <v>13510</v>
          </cell>
        </row>
        <row r="263">
          <cell r="A263">
            <v>276</v>
          </cell>
          <cell r="B263" t="str">
            <v>CF</v>
          </cell>
          <cell r="C263" t="str">
            <v>Chalon Frandsen</v>
          </cell>
          <cell r="D263" t="str">
            <v>(509) 495-8448</v>
          </cell>
          <cell r="E263">
            <v>37267</v>
          </cell>
          <cell r="G263" t="str">
            <v>Purchase</v>
          </cell>
          <cell r="H263" t="str">
            <v>Physical</v>
          </cell>
          <cell r="I263" t="str">
            <v>CA - SLTAHOE</v>
          </cell>
          <cell r="K263" t="str">
            <v>Enserco</v>
          </cell>
          <cell r="L263" t="str">
            <v>Matt Reed</v>
          </cell>
          <cell r="M263" t="str">
            <v>Trader</v>
          </cell>
          <cell r="N263" t="str">
            <v>(303) 468-1244</v>
          </cell>
          <cell r="O263" t="str">
            <v>(403) 514-6913</v>
          </cell>
          <cell r="R263">
            <v>500</v>
          </cell>
          <cell r="X263">
            <v>2</v>
          </cell>
          <cell r="Y263">
            <v>37271</v>
          </cell>
          <cell r="Z263">
            <v>37271</v>
          </cell>
          <cell r="AA263" t="str">
            <v>Interruptible</v>
          </cell>
          <cell r="AB263" t="str">
            <v>NWP</v>
          </cell>
          <cell r="AC263" t="str">
            <v>Paiute</v>
          </cell>
          <cell r="AD263">
            <v>100047</v>
          </cell>
          <cell r="AE263">
            <v>500</v>
          </cell>
          <cell r="AF263" t="str">
            <v xml:space="preserve">ROCKY MTN POOL </v>
          </cell>
          <cell r="AI263">
            <v>399</v>
          </cell>
          <cell r="AJ263" t="str">
            <v>RENO</v>
          </cell>
          <cell r="AK263">
            <v>459</v>
          </cell>
          <cell r="AL263" t="str">
            <v>AVAC03SYS4</v>
          </cell>
          <cell r="AM263">
            <v>304</v>
          </cell>
          <cell r="AN263" t="str">
            <v>CF</v>
          </cell>
          <cell r="AR263">
            <v>13511</v>
          </cell>
        </row>
        <row r="264">
          <cell r="A264">
            <v>277</v>
          </cell>
          <cell r="B264" t="str">
            <v>CF</v>
          </cell>
          <cell r="C264" t="str">
            <v>Chalon Frandsen</v>
          </cell>
          <cell r="D264" t="str">
            <v>(509) 495-8448</v>
          </cell>
          <cell r="E264">
            <v>37271</v>
          </cell>
          <cell r="G264" t="str">
            <v>Sale</v>
          </cell>
          <cell r="H264" t="str">
            <v>Physical</v>
          </cell>
          <cell r="I264" t="str">
            <v>MALIN</v>
          </cell>
          <cell r="K264" t="str">
            <v>CEG Energy Options, Inc.</v>
          </cell>
          <cell r="L264" t="str">
            <v>David Dachis</v>
          </cell>
          <cell r="M264" t="str">
            <v>Trader</v>
          </cell>
          <cell r="N264" t="str">
            <v>(403) 261-3376</v>
          </cell>
          <cell r="O264" t="str">
            <v>(403) 265-3322</v>
          </cell>
          <cell r="R264">
            <v>5000</v>
          </cell>
          <cell r="X264">
            <v>2.1749999999999998</v>
          </cell>
          <cell r="Y264">
            <v>37272</v>
          </cell>
          <cell r="Z264">
            <v>37272</v>
          </cell>
          <cell r="AA264" t="str">
            <v>Interruptible</v>
          </cell>
          <cell r="AB264" t="str">
            <v>PGT</v>
          </cell>
          <cell r="AD264" t="str">
            <v>07536</v>
          </cell>
          <cell r="AE264">
            <v>5000</v>
          </cell>
          <cell r="AF264" t="str">
            <v>MALI-GTNW</v>
          </cell>
          <cell r="AH264" t="str">
            <v>00169</v>
          </cell>
          <cell r="AJ264" t="str">
            <v>MALI-GTNW</v>
          </cell>
          <cell r="AL264" t="str">
            <v>07117</v>
          </cell>
          <cell r="AN264" t="str">
            <v>CF</v>
          </cell>
          <cell r="AO264">
            <v>37278</v>
          </cell>
          <cell r="AP264" t="str">
            <v>DA</v>
          </cell>
          <cell r="AQ264" t="str">
            <v>signed our Exhibit A</v>
          </cell>
          <cell r="AR264">
            <v>13512</v>
          </cell>
        </row>
        <row r="265">
          <cell r="A265">
            <v>278</v>
          </cell>
          <cell r="B265" t="str">
            <v>CF</v>
          </cell>
          <cell r="C265" t="str">
            <v>Chalon Frandsen</v>
          </cell>
          <cell r="D265" t="str">
            <v>(509) 495-8448</v>
          </cell>
          <cell r="E265">
            <v>37271</v>
          </cell>
          <cell r="G265" t="str">
            <v>Purchase</v>
          </cell>
          <cell r="H265" t="str">
            <v>Physical</v>
          </cell>
          <cell r="I265" t="str">
            <v>CA - SLTAHOE</v>
          </cell>
          <cell r="K265" t="str">
            <v>Enserco</v>
          </cell>
          <cell r="L265" t="str">
            <v>Matt Reed</v>
          </cell>
          <cell r="M265" t="str">
            <v>Trader</v>
          </cell>
          <cell r="N265" t="str">
            <v>(303) 468-1244</v>
          </cell>
          <cell r="O265" t="str">
            <v>(403) 514-6913</v>
          </cell>
          <cell r="R265">
            <v>1000</v>
          </cell>
          <cell r="X265">
            <v>2.0499999999999998</v>
          </cell>
          <cell r="Y265">
            <v>37272</v>
          </cell>
          <cell r="Z265">
            <v>37272</v>
          </cell>
          <cell r="AA265" t="str">
            <v>Interruptible</v>
          </cell>
          <cell r="AB265" t="str">
            <v>NWP</v>
          </cell>
          <cell r="AC265" t="str">
            <v>Paiute</v>
          </cell>
          <cell r="AD265">
            <v>100047</v>
          </cell>
          <cell r="AE265">
            <v>1000</v>
          </cell>
          <cell r="AF265" t="str">
            <v xml:space="preserve">ROCKY MTN POOL </v>
          </cell>
          <cell r="AG265">
            <v>65</v>
          </cell>
          <cell r="AI265">
            <v>399</v>
          </cell>
          <cell r="AJ265" t="str">
            <v>RENO</v>
          </cell>
          <cell r="AK265">
            <v>459</v>
          </cell>
          <cell r="AL265" t="str">
            <v>AVAC03SYS4</v>
          </cell>
          <cell r="AM265">
            <v>304</v>
          </cell>
          <cell r="AN265" t="str">
            <v>CF</v>
          </cell>
          <cell r="AR265">
            <v>13513</v>
          </cell>
        </row>
        <row r="266">
          <cell r="A266">
            <v>279</v>
          </cell>
          <cell r="B266" t="str">
            <v>JK</v>
          </cell>
          <cell r="C266" t="str">
            <v>Jeannie Kimberly</v>
          </cell>
          <cell r="D266" t="str">
            <v>(509) 495-8494</v>
          </cell>
          <cell r="E266">
            <v>37272</v>
          </cell>
          <cell r="G266" t="str">
            <v>Sale</v>
          </cell>
          <cell r="H266" t="str">
            <v>Physical</v>
          </cell>
          <cell r="I266" t="str">
            <v>MALIN</v>
          </cell>
          <cell r="K266" t="str">
            <v>Enserco</v>
          </cell>
          <cell r="L266" t="str">
            <v>Darrell Danyluk</v>
          </cell>
          <cell r="M266" t="str">
            <v>Trader</v>
          </cell>
          <cell r="N266" t="str">
            <v>(403) 514-6912</v>
          </cell>
          <cell r="O266" t="str">
            <v>(403) 514-6913</v>
          </cell>
          <cell r="R266">
            <v>5000</v>
          </cell>
          <cell r="X266">
            <v>2.2599999999999998</v>
          </cell>
          <cell r="Y266">
            <v>37273</v>
          </cell>
          <cell r="Z266">
            <v>37273</v>
          </cell>
          <cell r="AA266" t="str">
            <v>Interruptible</v>
          </cell>
          <cell r="AB266" t="str">
            <v>PGT</v>
          </cell>
          <cell r="AD266" t="str">
            <v>07536</v>
          </cell>
          <cell r="AE266">
            <v>5000</v>
          </cell>
          <cell r="AF266" t="str">
            <v>MALI-GTNW</v>
          </cell>
          <cell r="AH266" t="str">
            <v>00169</v>
          </cell>
          <cell r="AJ266" t="str">
            <v>MALI-GTNW</v>
          </cell>
          <cell r="AL266" t="str">
            <v>04659</v>
          </cell>
          <cell r="AN266" t="str">
            <v>JK</v>
          </cell>
          <cell r="AR266">
            <v>13602</v>
          </cell>
        </row>
        <row r="267">
          <cell r="A267">
            <v>280</v>
          </cell>
          <cell r="B267" t="str">
            <v>JK</v>
          </cell>
          <cell r="C267" t="str">
            <v>Jeannie Kimberly</v>
          </cell>
          <cell r="D267" t="str">
            <v>(509) 495-8494</v>
          </cell>
          <cell r="E267">
            <v>37272</v>
          </cell>
          <cell r="G267" t="str">
            <v>Purchase</v>
          </cell>
          <cell r="H267" t="str">
            <v>Physical</v>
          </cell>
          <cell r="I267" t="str">
            <v>CA - SLTAHOE</v>
          </cell>
          <cell r="K267" t="str">
            <v>Enserco</v>
          </cell>
          <cell r="L267" t="str">
            <v>Matt Reed</v>
          </cell>
          <cell r="M267" t="str">
            <v>Trader</v>
          </cell>
          <cell r="N267" t="str">
            <v>(303) 468-1244</v>
          </cell>
          <cell r="O267" t="str">
            <v>(403) 514-6913</v>
          </cell>
          <cell r="R267">
            <v>2300</v>
          </cell>
          <cell r="X267">
            <v>2.16</v>
          </cell>
          <cell r="Y267">
            <v>37273</v>
          </cell>
          <cell r="Z267">
            <v>37274</v>
          </cell>
          <cell r="AA267" t="str">
            <v>Interruptible</v>
          </cell>
          <cell r="AB267" t="str">
            <v>NWP</v>
          </cell>
          <cell r="AC267" t="str">
            <v>Paiute</v>
          </cell>
          <cell r="AD267">
            <v>100047</v>
          </cell>
          <cell r="AE267">
            <v>2300</v>
          </cell>
          <cell r="AF267" t="str">
            <v xml:space="preserve">ROCKY MTN POOL </v>
          </cell>
          <cell r="AG267">
            <v>65</v>
          </cell>
          <cell r="AH267" t="str">
            <v xml:space="preserve">ROCKY MTN POOL </v>
          </cell>
          <cell r="AI267">
            <v>399</v>
          </cell>
          <cell r="AJ267" t="str">
            <v>RENO</v>
          </cell>
          <cell r="AK267">
            <v>459</v>
          </cell>
          <cell r="AL267" t="str">
            <v>AVAC03SYS4</v>
          </cell>
          <cell r="AM267">
            <v>304</v>
          </cell>
          <cell r="AN267" t="str">
            <v>JK</v>
          </cell>
          <cell r="AR267">
            <v>13603</v>
          </cell>
        </row>
        <row r="268">
          <cell r="A268">
            <v>281</v>
          </cell>
          <cell r="B268" t="str">
            <v>JK</v>
          </cell>
          <cell r="C268" t="str">
            <v>Jeannie Kimberly</v>
          </cell>
          <cell r="D268" t="str">
            <v>(509) 495-8494</v>
          </cell>
          <cell r="E268">
            <v>37272</v>
          </cell>
          <cell r="G268" t="str">
            <v>Purchase</v>
          </cell>
          <cell r="H268" t="str">
            <v>Physical</v>
          </cell>
          <cell r="I268" t="str">
            <v>CA - SLTAHOE</v>
          </cell>
          <cell r="K268" t="str">
            <v>Enserco</v>
          </cell>
          <cell r="L268" t="str">
            <v>Matt Reed</v>
          </cell>
          <cell r="M268" t="str">
            <v>Trader</v>
          </cell>
          <cell r="N268" t="str">
            <v>(303) 468-1244</v>
          </cell>
          <cell r="O268" t="str">
            <v>(403) 514-6913</v>
          </cell>
          <cell r="R268">
            <v>2300</v>
          </cell>
          <cell r="X268">
            <v>2.16</v>
          </cell>
          <cell r="Y268">
            <v>37275</v>
          </cell>
          <cell r="Z268">
            <v>37278</v>
          </cell>
          <cell r="AA268" t="str">
            <v>Interruptible</v>
          </cell>
          <cell r="AB268" t="str">
            <v>NWP</v>
          </cell>
          <cell r="AC268" t="str">
            <v>Paiute</v>
          </cell>
          <cell r="AD268">
            <v>100047</v>
          </cell>
          <cell r="AE268">
            <v>2300</v>
          </cell>
          <cell r="AF268" t="str">
            <v xml:space="preserve">ROCKY MTN POOL </v>
          </cell>
          <cell r="AG268">
            <v>65</v>
          </cell>
          <cell r="AH268" t="str">
            <v xml:space="preserve">ROCKY MTN POOL </v>
          </cell>
          <cell r="AI268">
            <v>399</v>
          </cell>
          <cell r="AJ268" t="str">
            <v>RENO</v>
          </cell>
          <cell r="AK268">
            <v>459</v>
          </cell>
          <cell r="AL268" t="str">
            <v>AVAC03SYS4</v>
          </cell>
          <cell r="AM268">
            <v>304</v>
          </cell>
          <cell r="AN268" t="str">
            <v>JK</v>
          </cell>
          <cell r="AR268">
            <v>13604</v>
          </cell>
        </row>
        <row r="269">
          <cell r="A269">
            <v>282</v>
          </cell>
          <cell r="B269" t="str">
            <v>JK</v>
          </cell>
          <cell r="C269" t="str">
            <v>Jeannie Kimberly</v>
          </cell>
          <cell r="D269" t="str">
            <v>(509) 495-8494</v>
          </cell>
          <cell r="E269">
            <v>37273</v>
          </cell>
          <cell r="G269" t="str">
            <v>Sale</v>
          </cell>
          <cell r="H269" t="str">
            <v>Physical</v>
          </cell>
          <cell r="I269" t="str">
            <v>MALIN</v>
          </cell>
          <cell r="K269" t="str">
            <v>Enserco</v>
          </cell>
          <cell r="L269" t="str">
            <v>Darrell Danyluk</v>
          </cell>
          <cell r="M269" t="str">
            <v>Trader</v>
          </cell>
          <cell r="N269" t="str">
            <v>(403) 514-6912</v>
          </cell>
          <cell r="O269" t="str">
            <v>(403) 514-6913</v>
          </cell>
          <cell r="R269">
            <v>5000</v>
          </cell>
          <cell r="X269">
            <v>2.2599999999999998</v>
          </cell>
          <cell r="Y269">
            <v>37274</v>
          </cell>
          <cell r="Z269">
            <v>37274</v>
          </cell>
          <cell r="AA269" t="str">
            <v>Interruptible</v>
          </cell>
          <cell r="AB269" t="str">
            <v>PGT</v>
          </cell>
          <cell r="AD269" t="str">
            <v>07536</v>
          </cell>
          <cell r="AE269">
            <v>5000</v>
          </cell>
          <cell r="AF269" t="str">
            <v>MALI-GTNW</v>
          </cell>
          <cell r="AH269" t="str">
            <v>00169</v>
          </cell>
          <cell r="AJ269" t="str">
            <v>MALI-GTNW</v>
          </cell>
          <cell r="AL269" t="str">
            <v>04659</v>
          </cell>
          <cell r="AN269" t="str">
            <v>JK</v>
          </cell>
        </row>
        <row r="270">
          <cell r="A270">
            <v>283</v>
          </cell>
          <cell r="B270" t="str">
            <v>JK</v>
          </cell>
          <cell r="C270" t="str">
            <v>Jeannie Kimberly</v>
          </cell>
          <cell r="D270" t="str">
            <v>(509) 495-8494</v>
          </cell>
          <cell r="E270">
            <v>37274</v>
          </cell>
          <cell r="G270" t="str">
            <v>Sale</v>
          </cell>
          <cell r="H270" t="str">
            <v>Physical</v>
          </cell>
          <cell r="I270" t="str">
            <v>MALIN</v>
          </cell>
          <cell r="K270" t="str">
            <v>CEG Energy Options, Inc.</v>
          </cell>
          <cell r="L270" t="str">
            <v>David Dachis</v>
          </cell>
          <cell r="M270" t="str">
            <v>Trader</v>
          </cell>
          <cell r="N270" t="str">
            <v>(403) 261-3376</v>
          </cell>
          <cell r="O270" t="str">
            <v>(403) 265-3322</v>
          </cell>
          <cell r="R270">
            <v>5000</v>
          </cell>
          <cell r="X270">
            <v>2.1</v>
          </cell>
          <cell r="Y270">
            <v>37275</v>
          </cell>
          <cell r="Z270">
            <v>37278</v>
          </cell>
          <cell r="AA270" t="str">
            <v>Interruptible</v>
          </cell>
          <cell r="AB270" t="str">
            <v>PGT</v>
          </cell>
          <cell r="AD270" t="str">
            <v>07536</v>
          </cell>
          <cell r="AE270">
            <v>5000</v>
          </cell>
          <cell r="AF270" t="str">
            <v>MALI-GTNW</v>
          </cell>
          <cell r="AH270" t="str">
            <v>00169</v>
          </cell>
          <cell r="AJ270" t="str">
            <v>MALI-GTNW</v>
          </cell>
          <cell r="AL270" t="str">
            <v>07117</v>
          </cell>
          <cell r="AN270" t="str">
            <v>JK</v>
          </cell>
          <cell r="AO270">
            <v>37278</v>
          </cell>
          <cell r="AP270" t="str">
            <v>DA</v>
          </cell>
          <cell r="AQ270" t="str">
            <v>signed our Exhibit A</v>
          </cell>
        </row>
        <row r="271">
          <cell r="A271">
            <v>284</v>
          </cell>
          <cell r="B271" t="str">
            <v>JK</v>
          </cell>
          <cell r="C271" t="str">
            <v>Jeannie Kimberly</v>
          </cell>
          <cell r="D271" t="str">
            <v>(509) 495-8494</v>
          </cell>
          <cell r="E271">
            <v>37278</v>
          </cell>
          <cell r="G271" t="str">
            <v>Sale</v>
          </cell>
          <cell r="H271" t="str">
            <v>Physical</v>
          </cell>
          <cell r="I271" t="str">
            <v>MALIN</v>
          </cell>
          <cell r="K271" t="str">
            <v>CEG Energy Options, Inc.</v>
          </cell>
          <cell r="L271" t="str">
            <v>David Dachis</v>
          </cell>
          <cell r="M271" t="str">
            <v>Trader</v>
          </cell>
          <cell r="N271" t="str">
            <v>(403) 261-3376</v>
          </cell>
          <cell r="O271" t="str">
            <v>(403) 265-3322</v>
          </cell>
          <cell r="R271">
            <v>5000</v>
          </cell>
          <cell r="X271">
            <v>2.14</v>
          </cell>
          <cell r="Y271">
            <v>37279</v>
          </cell>
          <cell r="Z271">
            <v>37279</v>
          </cell>
          <cell r="AA271" t="str">
            <v>Interruptible</v>
          </cell>
          <cell r="AB271" t="str">
            <v>PGT</v>
          </cell>
          <cell r="AD271" t="str">
            <v>07536</v>
          </cell>
          <cell r="AE271">
            <v>5000</v>
          </cell>
          <cell r="AF271" t="str">
            <v>MALI-GTNW</v>
          </cell>
          <cell r="AH271" t="str">
            <v>00169</v>
          </cell>
          <cell r="AJ271" t="str">
            <v>MALI-GTNW</v>
          </cell>
          <cell r="AL271" t="str">
            <v>07117</v>
          </cell>
          <cell r="AN271" t="str">
            <v>JK</v>
          </cell>
          <cell r="AO271">
            <v>37278</v>
          </cell>
          <cell r="AP271" t="str">
            <v>JK</v>
          </cell>
          <cell r="AQ271" t="str">
            <v>signed our Exhibit A</v>
          </cell>
        </row>
        <row r="272">
          <cell r="A272">
            <v>285</v>
          </cell>
          <cell r="B272" t="str">
            <v>JK</v>
          </cell>
          <cell r="C272" t="str">
            <v>Jeannie Kimberly</v>
          </cell>
          <cell r="D272" t="str">
            <v>(509) 495-8494</v>
          </cell>
          <cell r="E272">
            <v>37278</v>
          </cell>
          <cell r="G272" t="str">
            <v>Purchase</v>
          </cell>
          <cell r="H272" t="str">
            <v>Physical</v>
          </cell>
          <cell r="I272" t="str">
            <v>CA - SLTAHOE</v>
          </cell>
          <cell r="K272" t="str">
            <v>Enserco</v>
          </cell>
          <cell r="L272" t="str">
            <v>Matt Reed</v>
          </cell>
          <cell r="M272" t="str">
            <v>Trader</v>
          </cell>
          <cell r="N272" t="str">
            <v>(303) 468-1244</v>
          </cell>
          <cell r="O272" t="str">
            <v>(403) 514-6913</v>
          </cell>
          <cell r="R272">
            <v>2300</v>
          </cell>
          <cell r="X272">
            <v>1.9950000000000001</v>
          </cell>
          <cell r="Y272">
            <v>37279</v>
          </cell>
          <cell r="Z272">
            <v>37279</v>
          </cell>
          <cell r="AA272" t="str">
            <v>Interruptible</v>
          </cell>
          <cell r="AB272" t="str">
            <v>NWP</v>
          </cell>
          <cell r="AC272" t="str">
            <v>Paiute</v>
          </cell>
          <cell r="AD272">
            <v>100047</v>
          </cell>
          <cell r="AE272">
            <v>2300</v>
          </cell>
          <cell r="AF272" t="str">
            <v xml:space="preserve">ROCKY MTN POOL </v>
          </cell>
          <cell r="AG272">
            <v>65</v>
          </cell>
          <cell r="AH272" t="str">
            <v xml:space="preserve">ROCKY MTN POOL </v>
          </cell>
          <cell r="AI272">
            <v>399</v>
          </cell>
          <cell r="AJ272" t="str">
            <v>RENO</v>
          </cell>
          <cell r="AK272">
            <v>459</v>
          </cell>
          <cell r="AL272" t="str">
            <v>AVAC03SYS4</v>
          </cell>
          <cell r="AM272">
            <v>304</v>
          </cell>
          <cell r="AN272" t="str">
            <v>JK</v>
          </cell>
        </row>
        <row r="273">
          <cell r="A273">
            <v>286</v>
          </cell>
          <cell r="B273" t="str">
            <v>JK</v>
          </cell>
          <cell r="C273" t="str">
            <v>Jeannie Kimberly</v>
          </cell>
          <cell r="D273" t="str">
            <v>(509) 495-8494</v>
          </cell>
          <cell r="E273">
            <v>37279</v>
          </cell>
          <cell r="G273" t="str">
            <v>Sale</v>
          </cell>
          <cell r="H273" t="str">
            <v>Physical</v>
          </cell>
          <cell r="I273" t="str">
            <v>MALIN</v>
          </cell>
          <cell r="K273" t="str">
            <v>Dynegy</v>
          </cell>
          <cell r="L273" t="str">
            <v>Mark Mickelson</v>
          </cell>
          <cell r="M273" t="str">
            <v>Trader</v>
          </cell>
          <cell r="N273" t="str">
            <v>(713) 767-6673</v>
          </cell>
          <cell r="O273" t="str">
            <v>(713) 507-6541</v>
          </cell>
          <cell r="R273">
            <v>5000</v>
          </cell>
          <cell r="X273">
            <v>2.1850000000000001</v>
          </cell>
          <cell r="Y273">
            <v>37280</v>
          </cell>
          <cell r="Z273">
            <v>37280</v>
          </cell>
          <cell r="AA273" t="str">
            <v>Interruptible</v>
          </cell>
          <cell r="AB273" t="str">
            <v>PGT</v>
          </cell>
          <cell r="AD273" t="str">
            <v>07536</v>
          </cell>
          <cell r="AE273">
            <v>5000</v>
          </cell>
          <cell r="AF273" t="str">
            <v>MALI-GTNW</v>
          </cell>
          <cell r="AH273" t="str">
            <v>00169</v>
          </cell>
          <cell r="AJ273" t="str">
            <v>MALI-GTNW</v>
          </cell>
          <cell r="AL273" t="e">
            <v>#N/A</v>
          </cell>
          <cell r="AN273" t="str">
            <v>JK</v>
          </cell>
        </row>
        <row r="274">
          <cell r="A274">
            <v>287</v>
          </cell>
          <cell r="B274" t="str">
            <v>JK</v>
          </cell>
          <cell r="C274" t="str">
            <v>Jeannie Kimberly</v>
          </cell>
          <cell r="D274" t="str">
            <v>(509) 495-8494</v>
          </cell>
          <cell r="E274">
            <v>37279</v>
          </cell>
          <cell r="G274" t="str">
            <v>Purchase</v>
          </cell>
          <cell r="H274" t="str">
            <v>Physical</v>
          </cell>
          <cell r="I274" t="str">
            <v>CA - SLTAHOE</v>
          </cell>
          <cell r="K274" t="str">
            <v>Enserco</v>
          </cell>
          <cell r="L274" t="str">
            <v>Matt Reed</v>
          </cell>
          <cell r="M274" t="str">
            <v>Trader</v>
          </cell>
          <cell r="N274" t="str">
            <v>(303) 468-1244</v>
          </cell>
          <cell r="O274" t="str">
            <v>(403) 514-6913</v>
          </cell>
          <cell r="R274">
            <v>2300</v>
          </cell>
          <cell r="X274">
            <v>1.94</v>
          </cell>
          <cell r="Y274">
            <v>37280</v>
          </cell>
          <cell r="Z274">
            <v>37280</v>
          </cell>
          <cell r="AA274" t="str">
            <v>Interruptible</v>
          </cell>
          <cell r="AB274" t="str">
            <v>NWP</v>
          </cell>
          <cell r="AC274" t="str">
            <v>Paiute</v>
          </cell>
          <cell r="AD274">
            <v>100047</v>
          </cell>
          <cell r="AE274">
            <v>2300</v>
          </cell>
          <cell r="AF274" t="str">
            <v xml:space="preserve">ROCKY MTN POOL </v>
          </cell>
          <cell r="AG274">
            <v>65</v>
          </cell>
          <cell r="AH274" t="str">
            <v xml:space="preserve">ROCKY MTN POOL </v>
          </cell>
          <cell r="AI274">
            <v>399</v>
          </cell>
          <cell r="AJ274" t="str">
            <v>RENO</v>
          </cell>
          <cell r="AK274">
            <v>459</v>
          </cell>
          <cell r="AL274" t="str">
            <v>AVAC03SYS4</v>
          </cell>
          <cell r="AM274">
            <v>304</v>
          </cell>
          <cell r="AN274" t="str">
            <v>JK</v>
          </cell>
        </row>
        <row r="275">
          <cell r="A275">
            <v>288</v>
          </cell>
          <cell r="B275" t="str">
            <v>JK</v>
          </cell>
          <cell r="C275" t="str">
            <v>Jeannie Kimberly</v>
          </cell>
          <cell r="D275" t="str">
            <v>(509) 495-8494</v>
          </cell>
          <cell r="E275">
            <v>37280</v>
          </cell>
          <cell r="G275" t="str">
            <v>Sale</v>
          </cell>
          <cell r="H275" t="str">
            <v>Physical</v>
          </cell>
          <cell r="I275" t="str">
            <v>MALIN</v>
          </cell>
          <cell r="K275" t="str">
            <v>CEG Energy Options, Inc.</v>
          </cell>
          <cell r="L275" t="str">
            <v>David Dachis</v>
          </cell>
          <cell r="M275" t="str">
            <v>Trader</v>
          </cell>
          <cell r="N275" t="str">
            <v>(403) 261-3376</v>
          </cell>
          <cell r="O275" t="str">
            <v>(403) 265-3322</v>
          </cell>
          <cell r="R275">
            <v>5000</v>
          </cell>
          <cell r="X275">
            <v>2.125</v>
          </cell>
          <cell r="Y275">
            <v>37281</v>
          </cell>
          <cell r="Z275">
            <v>37281</v>
          </cell>
          <cell r="AA275" t="str">
            <v>Interruptible</v>
          </cell>
          <cell r="AB275" t="str">
            <v>PGT</v>
          </cell>
          <cell r="AD275" t="str">
            <v>07536</v>
          </cell>
          <cell r="AE275">
            <v>5000</v>
          </cell>
          <cell r="AF275" t="str">
            <v>MALI-GTNW</v>
          </cell>
          <cell r="AH275" t="str">
            <v>00169</v>
          </cell>
          <cell r="AJ275" t="str">
            <v>MALI-GTNW</v>
          </cell>
          <cell r="AL275" t="str">
            <v>07117</v>
          </cell>
          <cell r="AN275" t="str">
            <v>JK</v>
          </cell>
          <cell r="AO275">
            <v>37281</v>
          </cell>
          <cell r="AP275" t="str">
            <v>JK</v>
          </cell>
          <cell r="AQ275" t="str">
            <v>signed our Exhibit A</v>
          </cell>
        </row>
        <row r="276">
          <cell r="A276">
            <v>289</v>
          </cell>
          <cell r="B276" t="str">
            <v>JK</v>
          </cell>
          <cell r="C276" t="str">
            <v>Jeannie Kimberly</v>
          </cell>
          <cell r="D276" t="str">
            <v>(509) 495-8494</v>
          </cell>
          <cell r="E276">
            <v>37280</v>
          </cell>
          <cell r="G276" t="str">
            <v>Purchase</v>
          </cell>
          <cell r="H276" t="str">
            <v>Physical</v>
          </cell>
          <cell r="I276" t="str">
            <v>CA - SLTAHOE</v>
          </cell>
          <cell r="K276" t="str">
            <v>Enserco</v>
          </cell>
          <cell r="L276" t="str">
            <v>Matt Reed</v>
          </cell>
          <cell r="M276" t="str">
            <v>Trader</v>
          </cell>
          <cell r="N276" t="str">
            <v>(303) 468-1244</v>
          </cell>
          <cell r="O276" t="str">
            <v>(403) 514-6913</v>
          </cell>
          <cell r="R276">
            <v>2400</v>
          </cell>
          <cell r="X276">
            <v>1.94</v>
          </cell>
          <cell r="Y276">
            <v>37281</v>
          </cell>
          <cell r="Z276">
            <v>37281</v>
          </cell>
          <cell r="AA276" t="str">
            <v>Interruptible</v>
          </cell>
          <cell r="AB276" t="str">
            <v>NWP</v>
          </cell>
          <cell r="AC276" t="str">
            <v>Paiute</v>
          </cell>
          <cell r="AD276">
            <v>100047</v>
          </cell>
          <cell r="AE276">
            <v>2400</v>
          </cell>
          <cell r="AF276" t="str">
            <v xml:space="preserve">ROCKY MTN POOL </v>
          </cell>
          <cell r="AG276">
            <v>65</v>
          </cell>
          <cell r="AH276" t="str">
            <v xml:space="preserve">ROCKY MTN POOL </v>
          </cell>
          <cell r="AI276">
            <v>399</v>
          </cell>
          <cell r="AJ276" t="str">
            <v>RENO</v>
          </cell>
          <cell r="AK276">
            <v>459</v>
          </cell>
          <cell r="AL276" t="str">
            <v>AVAC03SYS4</v>
          </cell>
          <cell r="AM276">
            <v>304</v>
          </cell>
          <cell r="AN276" t="str">
            <v>JK</v>
          </cell>
        </row>
        <row r="277">
          <cell r="A277">
            <v>290</v>
          </cell>
          <cell r="B277" t="str">
            <v>JK</v>
          </cell>
          <cell r="C277" t="str">
            <v>Jeannie Kimberly</v>
          </cell>
          <cell r="D277" t="str">
            <v>(509) 495-8494</v>
          </cell>
          <cell r="E277">
            <v>37281</v>
          </cell>
          <cell r="G277" t="str">
            <v>Sale</v>
          </cell>
          <cell r="H277" t="str">
            <v>Physical</v>
          </cell>
          <cell r="I277" t="str">
            <v>MALIN</v>
          </cell>
          <cell r="K277" t="str">
            <v>Sierra Pacific</v>
          </cell>
          <cell r="L277" t="str">
            <v>Anita Austin</v>
          </cell>
          <cell r="M277" t="str">
            <v>Trader</v>
          </cell>
          <cell r="N277" t="str">
            <v>(775) 834-4874</v>
          </cell>
          <cell r="O277" t="str">
            <v>(775) 834-3069</v>
          </cell>
          <cell r="R277">
            <v>5000</v>
          </cell>
          <cell r="X277">
            <v>2.0299999999999998</v>
          </cell>
          <cell r="Y277">
            <v>37282</v>
          </cell>
          <cell r="Z277">
            <v>37284</v>
          </cell>
          <cell r="AA277" t="str">
            <v>Interruptible</v>
          </cell>
          <cell r="AB277" t="str">
            <v>PGT</v>
          </cell>
          <cell r="AD277" t="str">
            <v>07536</v>
          </cell>
          <cell r="AE277">
            <v>5000</v>
          </cell>
          <cell r="AF277" t="str">
            <v>MALI-GTNW</v>
          </cell>
          <cell r="AH277" t="str">
            <v>00169</v>
          </cell>
          <cell r="AJ277" t="str">
            <v>MALI-GTNW</v>
          </cell>
          <cell r="AL277" t="str">
            <v>02893</v>
          </cell>
          <cell r="AN277" t="str">
            <v>JK</v>
          </cell>
        </row>
        <row r="278">
          <cell r="A278">
            <v>291</v>
          </cell>
          <cell r="B278" t="str">
            <v>JK</v>
          </cell>
          <cell r="C278" t="str">
            <v>Jeannie Kimberly</v>
          </cell>
          <cell r="D278" t="str">
            <v>(509) 495-8494</v>
          </cell>
          <cell r="E278">
            <v>37281</v>
          </cell>
          <cell r="G278" t="str">
            <v>Purchase</v>
          </cell>
          <cell r="H278" t="str">
            <v>Physical</v>
          </cell>
          <cell r="I278" t="str">
            <v>CA - SLTAHOE</v>
          </cell>
          <cell r="K278" t="str">
            <v>Enserco</v>
          </cell>
          <cell r="L278" t="str">
            <v>Matt Reed</v>
          </cell>
          <cell r="M278" t="str">
            <v>Trader</v>
          </cell>
          <cell r="N278" t="str">
            <v>(303) 468-1244</v>
          </cell>
          <cell r="O278" t="str">
            <v>(403) 514-6913</v>
          </cell>
          <cell r="R278">
            <v>2400</v>
          </cell>
          <cell r="X278">
            <v>1.86</v>
          </cell>
          <cell r="Y278">
            <v>37282</v>
          </cell>
          <cell r="Z278">
            <v>37284</v>
          </cell>
          <cell r="AA278" t="str">
            <v>Interruptible</v>
          </cell>
          <cell r="AB278" t="str">
            <v>NWP</v>
          </cell>
          <cell r="AC278" t="str">
            <v>Paiute</v>
          </cell>
          <cell r="AD278">
            <v>100047</v>
          </cell>
          <cell r="AE278">
            <v>2400</v>
          </cell>
          <cell r="AF278" t="str">
            <v xml:space="preserve">ROCKY MTN POOL </v>
          </cell>
          <cell r="AG278">
            <v>65</v>
          </cell>
          <cell r="AH278" t="str">
            <v xml:space="preserve">ROCKY MTN POOL </v>
          </cell>
          <cell r="AI278">
            <v>399</v>
          </cell>
          <cell r="AJ278" t="str">
            <v>RENO</v>
          </cell>
          <cell r="AK278">
            <v>459</v>
          </cell>
          <cell r="AL278" t="str">
            <v>AVAC03SYS4</v>
          </cell>
          <cell r="AM278">
            <v>304</v>
          </cell>
          <cell r="AN278" t="str">
            <v>JK</v>
          </cell>
        </row>
        <row r="279">
          <cell r="A279">
            <v>292</v>
          </cell>
          <cell r="B279" t="str">
            <v>JK</v>
          </cell>
          <cell r="C279" t="str">
            <v>Jeannie Kimberly</v>
          </cell>
          <cell r="D279" t="str">
            <v>(509) 495-8494</v>
          </cell>
          <cell r="E279">
            <v>37281</v>
          </cell>
          <cell r="G279" t="str">
            <v>Purchase</v>
          </cell>
          <cell r="H279" t="str">
            <v>Physical</v>
          </cell>
          <cell r="I279" t="str">
            <v>CA - SLTAHOE</v>
          </cell>
          <cell r="K279" t="str">
            <v>Enserco</v>
          </cell>
          <cell r="L279" t="str">
            <v>Matt Reed</v>
          </cell>
          <cell r="M279" t="str">
            <v>Trader</v>
          </cell>
          <cell r="N279" t="str">
            <v>(303) 468-1244</v>
          </cell>
          <cell r="O279" t="str">
            <v>(403) 514-6913</v>
          </cell>
          <cell r="R279">
            <v>2000</v>
          </cell>
          <cell r="X279">
            <v>1.88</v>
          </cell>
          <cell r="Y279">
            <v>37288</v>
          </cell>
          <cell r="Z279">
            <v>37315</v>
          </cell>
          <cell r="AA279" t="str">
            <v>Interruptible</v>
          </cell>
          <cell r="AB279" t="str">
            <v>NWP</v>
          </cell>
          <cell r="AC279" t="str">
            <v>Paiute</v>
          </cell>
          <cell r="AD279">
            <v>100047</v>
          </cell>
          <cell r="AE279">
            <v>2400</v>
          </cell>
          <cell r="AF279" t="str">
            <v xml:space="preserve">ROCKY MTN POOL </v>
          </cell>
          <cell r="AG279">
            <v>65</v>
          </cell>
          <cell r="AH279" t="str">
            <v xml:space="preserve">ROCKY MTN POOL </v>
          </cell>
          <cell r="AI279">
            <v>399</v>
          </cell>
          <cell r="AJ279" t="str">
            <v>RENO</v>
          </cell>
          <cell r="AK279">
            <v>459</v>
          </cell>
          <cell r="AL279" t="str">
            <v>AVAC03SYS3</v>
          </cell>
          <cell r="AM279">
            <v>304</v>
          </cell>
          <cell r="AN279" t="str">
            <v>JK</v>
          </cell>
          <cell r="AO279">
            <v>37281</v>
          </cell>
          <cell r="AP279" t="str">
            <v>JK</v>
          </cell>
        </row>
        <row r="280">
          <cell r="A280">
            <v>293</v>
          </cell>
          <cell r="B280" t="str">
            <v>DA</v>
          </cell>
          <cell r="C280" t="str">
            <v>Diane Albers</v>
          </cell>
          <cell r="D280" t="str">
            <v>(509) 495-4705</v>
          </cell>
          <cell r="E280">
            <v>37284</v>
          </cell>
          <cell r="G280" t="str">
            <v>Sale</v>
          </cell>
          <cell r="H280" t="str">
            <v>Physical</v>
          </cell>
          <cell r="I280" t="str">
            <v>MALIN</v>
          </cell>
          <cell r="K280" t="str">
            <v>Dynegy</v>
          </cell>
          <cell r="L280" t="str">
            <v>Mark Mickelson</v>
          </cell>
          <cell r="M280" t="str">
            <v>Trader</v>
          </cell>
          <cell r="N280" t="str">
            <v>(713) 767-6673</v>
          </cell>
          <cell r="O280" t="str">
            <v>(713) 507-6541</v>
          </cell>
          <cell r="R280">
            <v>5000</v>
          </cell>
          <cell r="X280">
            <v>2.1</v>
          </cell>
          <cell r="Y280">
            <v>37285</v>
          </cell>
          <cell r="Z280">
            <v>37285</v>
          </cell>
          <cell r="AA280" t="str">
            <v>Interruptible</v>
          </cell>
          <cell r="AB280" t="str">
            <v>PGT</v>
          </cell>
          <cell r="AD280" t="str">
            <v>07536</v>
          </cell>
          <cell r="AE280">
            <v>5000</v>
          </cell>
          <cell r="AF280" t="str">
            <v>MALI-GTNW</v>
          </cell>
          <cell r="AH280" t="str">
            <v>00169</v>
          </cell>
          <cell r="AJ280" t="str">
            <v>MALI-GTNW</v>
          </cell>
          <cell r="AL280" t="e">
            <v>#N/A</v>
          </cell>
          <cell r="AN280" t="str">
            <v>DA</v>
          </cell>
        </row>
        <row r="281">
          <cell r="A281">
            <v>294</v>
          </cell>
          <cell r="B281" t="str">
            <v>DA</v>
          </cell>
          <cell r="C281" t="str">
            <v>Diane Albers</v>
          </cell>
          <cell r="D281" t="str">
            <v>(509) 495-4705</v>
          </cell>
          <cell r="E281">
            <v>37284</v>
          </cell>
          <cell r="G281" t="str">
            <v>Purchase</v>
          </cell>
          <cell r="H281" t="str">
            <v>Physical</v>
          </cell>
          <cell r="I281" t="str">
            <v>CA - SLTAHOE</v>
          </cell>
          <cell r="K281" t="str">
            <v>Enserco</v>
          </cell>
          <cell r="L281" t="str">
            <v>Matt Reed</v>
          </cell>
          <cell r="M281" t="str">
            <v>Trader</v>
          </cell>
          <cell r="N281" t="str">
            <v>(303) 468-1244</v>
          </cell>
          <cell r="O281" t="str">
            <v>(403) 514-6913</v>
          </cell>
          <cell r="R281">
            <v>2400</v>
          </cell>
          <cell r="X281">
            <v>1.9450000000000001</v>
          </cell>
          <cell r="Y281">
            <v>37285</v>
          </cell>
          <cell r="Z281">
            <v>37285</v>
          </cell>
          <cell r="AA281" t="str">
            <v>Interruptible</v>
          </cell>
          <cell r="AB281" t="str">
            <v>NWP</v>
          </cell>
          <cell r="AC281" t="str">
            <v>Paiute</v>
          </cell>
          <cell r="AD281">
            <v>100047</v>
          </cell>
          <cell r="AE281" t="str">
            <v>1000 / 1400</v>
          </cell>
          <cell r="AF281" t="str">
            <v>WYOMING POOL / ROCKY MTN POOL</v>
          </cell>
          <cell r="AG281" t="str">
            <v>89 / 65</v>
          </cell>
          <cell r="AH281" t="str">
            <v>WYOMING POOL / ROCKY MTN POOL</v>
          </cell>
          <cell r="AI281">
            <v>399</v>
          </cell>
          <cell r="AJ281" t="str">
            <v>RENO</v>
          </cell>
          <cell r="AK281">
            <v>459</v>
          </cell>
          <cell r="AL281" t="str">
            <v>AVAC03SYS4</v>
          </cell>
          <cell r="AM281">
            <v>304</v>
          </cell>
          <cell r="AN281" t="str">
            <v>DA</v>
          </cell>
        </row>
        <row r="282">
          <cell r="A282">
            <v>295</v>
          </cell>
          <cell r="B282" t="str">
            <v>DA</v>
          </cell>
          <cell r="C282" t="str">
            <v>Diane Albers</v>
          </cell>
          <cell r="D282" t="str">
            <v>(509) 495-4705</v>
          </cell>
          <cell r="E282">
            <v>37284</v>
          </cell>
          <cell r="G282" t="str">
            <v>Sale</v>
          </cell>
          <cell r="H282" t="str">
            <v>Physical</v>
          </cell>
          <cell r="I282" t="str">
            <v>MALIN</v>
          </cell>
          <cell r="K282" t="str">
            <v>E-Prime, Inc.</v>
          </cell>
          <cell r="L282" t="str">
            <v>Scott Holloway</v>
          </cell>
          <cell r="M282" t="str">
            <v>Trader</v>
          </cell>
          <cell r="N282" t="str">
            <v>(303) 308-6084</v>
          </cell>
          <cell r="O282" t="str">
            <v>(303) 308-7615</v>
          </cell>
          <cell r="R282">
            <v>5000</v>
          </cell>
          <cell r="U282" t="str">
            <v>NGI</v>
          </cell>
          <cell r="V282">
            <v>0</v>
          </cell>
          <cell r="Y282">
            <v>37288</v>
          </cell>
          <cell r="Z282">
            <v>37315</v>
          </cell>
          <cell r="AA282" t="str">
            <v>Firm</v>
          </cell>
          <cell r="AB282" t="str">
            <v>PGT</v>
          </cell>
          <cell r="AD282" t="str">
            <v>07536</v>
          </cell>
          <cell r="AE282">
            <v>5000</v>
          </cell>
          <cell r="AF282" t="str">
            <v>MALI-GTNW</v>
          </cell>
          <cell r="AH282" t="str">
            <v>00169</v>
          </cell>
          <cell r="AJ282" t="str">
            <v>MALI-GTNW</v>
          </cell>
          <cell r="AL282" t="str">
            <v>07016</v>
          </cell>
          <cell r="AN282" t="str">
            <v>BG</v>
          </cell>
          <cell r="AO282">
            <v>37308</v>
          </cell>
          <cell r="AP282" t="str">
            <v>JK</v>
          </cell>
          <cell r="AQ282" t="str">
            <v>P-AVISCORP-0004</v>
          </cell>
          <cell r="AR282">
            <v>13500</v>
          </cell>
        </row>
        <row r="283">
          <cell r="A283">
            <v>296</v>
          </cell>
          <cell r="B283" t="str">
            <v>DA</v>
          </cell>
          <cell r="C283" t="str">
            <v>Diane Albers</v>
          </cell>
          <cell r="D283" t="str">
            <v>(509) 495-4705</v>
          </cell>
          <cell r="E283">
            <v>37284</v>
          </cell>
          <cell r="G283" t="str">
            <v>Sale</v>
          </cell>
          <cell r="H283" t="str">
            <v>Physical</v>
          </cell>
          <cell r="I283" t="str">
            <v>MALIN</v>
          </cell>
          <cell r="K283" t="str">
            <v>AEP Energy Services, Inc.</v>
          </cell>
          <cell r="L283" t="str">
            <v>Brad Bentley</v>
          </cell>
          <cell r="M283" t="str">
            <v>Trader</v>
          </cell>
          <cell r="N283" t="str">
            <v>(614) 583-7007</v>
          </cell>
          <cell r="O283" t="str">
            <v>(614) 583-1605</v>
          </cell>
          <cell r="R283">
            <v>2658</v>
          </cell>
          <cell r="U283" t="str">
            <v>NGI</v>
          </cell>
          <cell r="V283">
            <v>0</v>
          </cell>
          <cell r="Y283">
            <v>37288</v>
          </cell>
          <cell r="Z283">
            <v>37315</v>
          </cell>
          <cell r="AA283" t="str">
            <v>Firm</v>
          </cell>
          <cell r="AB283" t="str">
            <v>PGT</v>
          </cell>
          <cell r="AD283" t="str">
            <v>07536</v>
          </cell>
          <cell r="AE283">
            <v>2658</v>
          </cell>
          <cell r="AF283" t="str">
            <v>MALI-GTNW</v>
          </cell>
          <cell r="AH283" t="str">
            <v>00169</v>
          </cell>
          <cell r="AJ283" t="str">
            <v>MALI-GTNW</v>
          </cell>
          <cell r="AL283" t="str">
            <v>06220</v>
          </cell>
          <cell r="AN283" t="str">
            <v>BG</v>
          </cell>
        </row>
        <row r="284">
          <cell r="A284">
            <v>297</v>
          </cell>
          <cell r="B284" t="str">
            <v>DA</v>
          </cell>
          <cell r="C284" t="str">
            <v>Diane Albers</v>
          </cell>
          <cell r="D284" t="str">
            <v>(509) 495-4705</v>
          </cell>
          <cell r="E284">
            <v>37285</v>
          </cell>
          <cell r="G284" t="str">
            <v>Sale</v>
          </cell>
          <cell r="H284" t="str">
            <v>Physical</v>
          </cell>
          <cell r="I284" t="str">
            <v>MALIN</v>
          </cell>
          <cell r="K284" t="str">
            <v>Dynegy</v>
          </cell>
          <cell r="L284" t="str">
            <v>Mark Mickelson</v>
          </cell>
          <cell r="M284" t="str">
            <v>Trader</v>
          </cell>
          <cell r="N284" t="str">
            <v>(713) 767-6673</v>
          </cell>
          <cell r="O284" t="str">
            <v>(713) 507-6541</v>
          </cell>
          <cell r="R284">
            <v>5000</v>
          </cell>
          <cell r="X284">
            <v>2.0699999999999998</v>
          </cell>
          <cell r="Y284">
            <v>37286</v>
          </cell>
          <cell r="Z284">
            <v>37286</v>
          </cell>
          <cell r="AA284" t="str">
            <v>Interruptible</v>
          </cell>
          <cell r="AB284" t="str">
            <v>PGT</v>
          </cell>
          <cell r="AD284" t="str">
            <v>07536</v>
          </cell>
          <cell r="AE284">
            <v>5000</v>
          </cell>
          <cell r="AF284" t="str">
            <v>MALI-GTNW</v>
          </cell>
          <cell r="AH284" t="str">
            <v>00169</v>
          </cell>
          <cell r="AJ284" t="str">
            <v>MALI-GTNW</v>
          </cell>
          <cell r="AL284" t="e">
            <v>#N/A</v>
          </cell>
          <cell r="AN284" t="str">
            <v>DA</v>
          </cell>
        </row>
        <row r="285">
          <cell r="A285">
            <v>298</v>
          </cell>
          <cell r="B285" t="str">
            <v>DA</v>
          </cell>
          <cell r="C285" t="str">
            <v>Diane Albers</v>
          </cell>
          <cell r="D285" t="str">
            <v>(509) 495-4705</v>
          </cell>
          <cell r="E285">
            <v>37285</v>
          </cell>
          <cell r="G285" t="str">
            <v>Purchase</v>
          </cell>
          <cell r="H285" t="str">
            <v>Physical</v>
          </cell>
          <cell r="I285" t="str">
            <v>CA - SLTAHOE</v>
          </cell>
          <cell r="K285" t="str">
            <v>Aquila</v>
          </cell>
          <cell r="L285" t="str">
            <v>Jerry Rodriguez</v>
          </cell>
          <cell r="M285" t="str">
            <v>Trader</v>
          </cell>
          <cell r="N285" t="str">
            <v>(816) 527-1266</v>
          </cell>
          <cell r="O285" t="str">
            <v>(816) 527-1075</v>
          </cell>
          <cell r="R285">
            <v>2000</v>
          </cell>
          <cell r="X285">
            <v>1.86</v>
          </cell>
          <cell r="Y285">
            <v>37286</v>
          </cell>
          <cell r="Z285">
            <v>37286</v>
          </cell>
          <cell r="AA285" t="str">
            <v>Interruptible</v>
          </cell>
          <cell r="AB285" t="str">
            <v>NWP</v>
          </cell>
          <cell r="AC285" t="str">
            <v>Paiute</v>
          </cell>
          <cell r="AD285">
            <v>100047</v>
          </cell>
          <cell r="AE285">
            <v>2000</v>
          </cell>
          <cell r="AF285" t="str">
            <v>OPAL</v>
          </cell>
          <cell r="AH285" t="str">
            <v>J84</v>
          </cell>
          <cell r="AI285">
            <v>397</v>
          </cell>
          <cell r="AJ285" t="str">
            <v>RENO</v>
          </cell>
          <cell r="AK285">
            <v>459</v>
          </cell>
          <cell r="AL285" t="str">
            <v>AVAC03SYS4</v>
          </cell>
          <cell r="AM285">
            <v>304</v>
          </cell>
          <cell r="AN285" t="str">
            <v>DA</v>
          </cell>
        </row>
        <row r="286">
          <cell r="A286">
            <v>299</v>
          </cell>
          <cell r="B286" t="str">
            <v>DA</v>
          </cell>
          <cell r="C286" t="str">
            <v>Diane Albers</v>
          </cell>
          <cell r="D286" t="str">
            <v>(509) 495-4705</v>
          </cell>
          <cell r="E286">
            <v>37286</v>
          </cell>
          <cell r="G286" t="str">
            <v>Sale</v>
          </cell>
          <cell r="H286" t="str">
            <v>Physical</v>
          </cell>
          <cell r="I286" t="str">
            <v>MALIN</v>
          </cell>
          <cell r="K286" t="str">
            <v>Dynegy</v>
          </cell>
          <cell r="L286" t="str">
            <v>Mark Mickelson</v>
          </cell>
          <cell r="M286" t="str">
            <v>Trader</v>
          </cell>
          <cell r="N286" t="str">
            <v>(713) 767-6673</v>
          </cell>
          <cell r="O286" t="str">
            <v>(713) 507-6541</v>
          </cell>
          <cell r="R286">
            <v>5000</v>
          </cell>
          <cell r="X286">
            <v>2.13</v>
          </cell>
          <cell r="Y286">
            <v>37287</v>
          </cell>
          <cell r="Z286">
            <v>37287</v>
          </cell>
          <cell r="AA286" t="str">
            <v>Interruptible</v>
          </cell>
          <cell r="AB286" t="str">
            <v>PGT</v>
          </cell>
          <cell r="AD286" t="str">
            <v>07536</v>
          </cell>
          <cell r="AE286">
            <v>5000</v>
          </cell>
          <cell r="AF286" t="str">
            <v>MALI-GTNW</v>
          </cell>
          <cell r="AH286" t="str">
            <v>00169</v>
          </cell>
          <cell r="AJ286" t="str">
            <v>MALI-GTNW</v>
          </cell>
          <cell r="AL286" t="e">
            <v>#N/A</v>
          </cell>
          <cell r="AN286" t="str">
            <v>DA</v>
          </cell>
        </row>
        <row r="287">
          <cell r="A287">
            <v>300</v>
          </cell>
          <cell r="B287" t="str">
            <v>DA</v>
          </cell>
          <cell r="C287" t="str">
            <v>Diane Albers</v>
          </cell>
          <cell r="D287" t="str">
            <v>(509) 495-4705</v>
          </cell>
          <cell r="E287">
            <v>37286</v>
          </cell>
          <cell r="G287" t="str">
            <v>Purchase</v>
          </cell>
          <cell r="H287" t="str">
            <v>Physical</v>
          </cell>
          <cell r="I287" t="str">
            <v>CA - SLTAHOE</v>
          </cell>
          <cell r="K287" t="str">
            <v>Enserco</v>
          </cell>
          <cell r="L287" t="str">
            <v>Matt Reed</v>
          </cell>
          <cell r="M287" t="str">
            <v>Trader</v>
          </cell>
          <cell r="N287" t="str">
            <v>(303) 468-1244</v>
          </cell>
          <cell r="O287" t="str">
            <v>(403) 514-6913</v>
          </cell>
          <cell r="R287">
            <v>2400</v>
          </cell>
          <cell r="X287">
            <v>2</v>
          </cell>
          <cell r="Y287">
            <v>37287</v>
          </cell>
          <cell r="Z287">
            <v>37287</v>
          </cell>
          <cell r="AA287" t="str">
            <v>Interruptible</v>
          </cell>
          <cell r="AB287" t="str">
            <v>NWP</v>
          </cell>
          <cell r="AC287" t="str">
            <v>Paiute</v>
          </cell>
          <cell r="AD287">
            <v>100047</v>
          </cell>
          <cell r="AE287">
            <v>2400</v>
          </cell>
          <cell r="AF287" t="str">
            <v>ROCKY MTN POOL / PAC POOL</v>
          </cell>
          <cell r="AH287" t="str">
            <v>ROCKY MTN POOL / PAC POOL</v>
          </cell>
          <cell r="AI287">
            <v>399</v>
          </cell>
          <cell r="AJ287" t="str">
            <v>RENO</v>
          </cell>
          <cell r="AK287">
            <v>459</v>
          </cell>
          <cell r="AL287" t="str">
            <v>AVAC03SYS4</v>
          </cell>
          <cell r="AM287">
            <v>304</v>
          </cell>
          <cell r="AN287" t="str">
            <v>DA</v>
          </cell>
        </row>
        <row r="288">
          <cell r="A288">
            <v>301</v>
          </cell>
          <cell r="B288" t="str">
            <v>DA</v>
          </cell>
          <cell r="C288" t="str">
            <v>Diane Albers</v>
          </cell>
          <cell r="D288" t="str">
            <v>(509) 495-4705</v>
          </cell>
          <cell r="E288">
            <v>37287</v>
          </cell>
          <cell r="G288" t="str">
            <v>Purchase</v>
          </cell>
          <cell r="H288" t="str">
            <v>Physical</v>
          </cell>
          <cell r="I288" t="str">
            <v>CA - SLTAHOE</v>
          </cell>
          <cell r="K288" t="str">
            <v>Enserco</v>
          </cell>
          <cell r="L288" t="str">
            <v>Matt Reed</v>
          </cell>
          <cell r="M288" t="str">
            <v>Trader</v>
          </cell>
          <cell r="N288" t="str">
            <v>(303) 468-1244</v>
          </cell>
          <cell r="O288" t="str">
            <v>(403) 514-6913</v>
          </cell>
          <cell r="R288">
            <v>2800</v>
          </cell>
          <cell r="X288">
            <v>1.98</v>
          </cell>
          <cell r="Y288">
            <v>37288</v>
          </cell>
          <cell r="Z288">
            <v>37288</v>
          </cell>
          <cell r="AA288" t="str">
            <v>Interruptible</v>
          </cell>
          <cell r="AB288" t="str">
            <v>NWP</v>
          </cell>
          <cell r="AC288" t="str">
            <v>Paiute</v>
          </cell>
          <cell r="AD288">
            <v>100047</v>
          </cell>
          <cell r="AE288">
            <v>2800</v>
          </cell>
          <cell r="AF288" t="str">
            <v>WYOMING POOL</v>
          </cell>
          <cell r="AG288">
            <v>89</v>
          </cell>
          <cell r="AH288" t="str">
            <v>WYOMING POOL</v>
          </cell>
          <cell r="AI288">
            <v>399</v>
          </cell>
          <cell r="AJ288" t="str">
            <v>RENO</v>
          </cell>
          <cell r="AK288">
            <v>459</v>
          </cell>
          <cell r="AL288" t="str">
            <v>AVAC03SYS4</v>
          </cell>
          <cell r="AM288">
            <v>304</v>
          </cell>
          <cell r="AN288" t="str">
            <v>DA</v>
          </cell>
        </row>
        <row r="289">
          <cell r="A289">
            <v>302</v>
          </cell>
          <cell r="B289" t="str">
            <v>DA</v>
          </cell>
          <cell r="C289" t="str">
            <v>Diane Albers</v>
          </cell>
          <cell r="D289" t="str">
            <v>(509) 495-4705</v>
          </cell>
          <cell r="E289">
            <v>37288</v>
          </cell>
          <cell r="G289" t="str">
            <v>Purchase</v>
          </cell>
          <cell r="H289" t="str">
            <v>Physical</v>
          </cell>
          <cell r="I289" t="str">
            <v>CA - SLTAHOE</v>
          </cell>
          <cell r="K289" t="str">
            <v>Dynegy</v>
          </cell>
          <cell r="L289" t="str">
            <v>Mark Mickelson</v>
          </cell>
          <cell r="M289" t="str">
            <v>Trader</v>
          </cell>
          <cell r="N289" t="str">
            <v>(713) 767-6673</v>
          </cell>
          <cell r="O289" t="str">
            <v>(713) 507-6541</v>
          </cell>
          <cell r="R289">
            <v>2400</v>
          </cell>
          <cell r="X289">
            <v>1.91</v>
          </cell>
          <cell r="Y289">
            <v>37289</v>
          </cell>
          <cell r="Z289">
            <v>37291</v>
          </cell>
          <cell r="AA289" t="str">
            <v>Interruptible</v>
          </cell>
          <cell r="AB289" t="str">
            <v>NWP</v>
          </cell>
          <cell r="AC289" t="str">
            <v>Paiute</v>
          </cell>
          <cell r="AD289">
            <v>100047</v>
          </cell>
          <cell r="AE289">
            <v>2000</v>
          </cell>
          <cell r="AF289" t="str">
            <v>OPAL</v>
          </cell>
          <cell r="AG289">
            <v>543</v>
          </cell>
          <cell r="AH289" t="str">
            <v>L84</v>
          </cell>
          <cell r="AI289">
            <v>70</v>
          </cell>
          <cell r="AJ289" t="str">
            <v>RENO</v>
          </cell>
          <cell r="AK289">
            <v>459</v>
          </cell>
          <cell r="AL289" t="str">
            <v>AVAC03SYS4</v>
          </cell>
          <cell r="AM289">
            <v>304</v>
          </cell>
          <cell r="AN289" t="str">
            <v>DA</v>
          </cell>
          <cell r="AR289">
            <v>13481</v>
          </cell>
        </row>
        <row r="290">
          <cell r="A290">
            <v>303</v>
          </cell>
          <cell r="B290" t="str">
            <v>DA</v>
          </cell>
          <cell r="C290" t="str">
            <v>Diane Albers</v>
          </cell>
          <cell r="D290" t="str">
            <v>(509) 495-4705</v>
          </cell>
          <cell r="E290">
            <v>37291</v>
          </cell>
          <cell r="G290" t="str">
            <v>Purchase</v>
          </cell>
          <cell r="H290" t="str">
            <v>Physical</v>
          </cell>
          <cell r="I290" t="str">
            <v>CA - SLTAHOE</v>
          </cell>
          <cell r="K290" t="str">
            <v>Enserco</v>
          </cell>
          <cell r="L290" t="str">
            <v>Matt Reed</v>
          </cell>
          <cell r="M290" t="str">
            <v>Trader</v>
          </cell>
          <cell r="N290" t="str">
            <v>(303) 468-1244</v>
          </cell>
          <cell r="O290" t="str">
            <v>(403) 514-6913</v>
          </cell>
          <cell r="R290">
            <v>2000</v>
          </cell>
          <cell r="X290">
            <v>1.9</v>
          </cell>
          <cell r="Y290">
            <v>37292</v>
          </cell>
          <cell r="Z290">
            <v>37292</v>
          </cell>
          <cell r="AA290" t="str">
            <v>Interruptible</v>
          </cell>
          <cell r="AB290" t="str">
            <v>NWP</v>
          </cell>
          <cell r="AC290" t="str">
            <v>Paiute</v>
          </cell>
          <cell r="AD290">
            <v>100047</v>
          </cell>
          <cell r="AE290">
            <v>2000</v>
          </cell>
          <cell r="AF290" t="str">
            <v>WYOMING POOL</v>
          </cell>
          <cell r="AG290">
            <v>89</v>
          </cell>
          <cell r="AH290" t="str">
            <v>WYOMING POOL</v>
          </cell>
          <cell r="AI290">
            <v>399</v>
          </cell>
          <cell r="AJ290" t="str">
            <v>RENO</v>
          </cell>
          <cell r="AK290">
            <v>459</v>
          </cell>
          <cell r="AL290" t="str">
            <v>AVAC03SYS4</v>
          </cell>
          <cell r="AM290">
            <v>304</v>
          </cell>
          <cell r="AN290" t="str">
            <v>DA</v>
          </cell>
        </row>
        <row r="291">
          <cell r="A291">
            <v>304</v>
          </cell>
          <cell r="B291" t="str">
            <v>DA</v>
          </cell>
          <cell r="C291" t="str">
            <v>Diane Albers</v>
          </cell>
          <cell r="D291" t="str">
            <v>(509) 495-4705</v>
          </cell>
          <cell r="E291">
            <v>37292</v>
          </cell>
          <cell r="G291" t="str">
            <v>Purchase</v>
          </cell>
          <cell r="H291" t="str">
            <v>Physical</v>
          </cell>
          <cell r="I291" t="str">
            <v>CA - SLTAHOE</v>
          </cell>
          <cell r="K291" t="str">
            <v>Dynegy</v>
          </cell>
          <cell r="L291" t="str">
            <v>Mark Mickelson</v>
          </cell>
          <cell r="M291" t="str">
            <v>Trader</v>
          </cell>
          <cell r="N291" t="str">
            <v>(713) 767-6673</v>
          </cell>
          <cell r="O291" t="str">
            <v>(713) 507-6541</v>
          </cell>
          <cell r="R291">
            <v>2800</v>
          </cell>
          <cell r="X291">
            <v>1.92</v>
          </cell>
          <cell r="Y291">
            <v>37293</v>
          </cell>
          <cell r="Z291">
            <v>37293</v>
          </cell>
          <cell r="AA291" t="str">
            <v>Interruptible</v>
          </cell>
          <cell r="AB291" t="str">
            <v>NWP</v>
          </cell>
          <cell r="AC291" t="str">
            <v>Paiute</v>
          </cell>
          <cell r="AD291">
            <v>100047</v>
          </cell>
          <cell r="AE291">
            <v>2800</v>
          </cell>
          <cell r="AF291" t="str">
            <v>OPAL</v>
          </cell>
          <cell r="AG291">
            <v>543</v>
          </cell>
          <cell r="AH291" t="str">
            <v>J74</v>
          </cell>
          <cell r="AI291">
            <v>70</v>
          </cell>
          <cell r="AJ291" t="str">
            <v>RENO</v>
          </cell>
          <cell r="AK291">
            <v>459</v>
          </cell>
          <cell r="AL291" t="str">
            <v>AVAC03SYS4</v>
          </cell>
          <cell r="AM291">
            <v>304</v>
          </cell>
          <cell r="AN291" t="str">
            <v>DA</v>
          </cell>
        </row>
        <row r="292">
          <cell r="A292">
            <v>305</v>
          </cell>
          <cell r="B292" t="str">
            <v>DA</v>
          </cell>
          <cell r="C292" t="str">
            <v>Diane Albers</v>
          </cell>
          <cell r="D292" t="str">
            <v>(509) 495-4705</v>
          </cell>
          <cell r="E292">
            <v>37293</v>
          </cell>
          <cell r="G292" t="str">
            <v>Purchase</v>
          </cell>
          <cell r="H292" t="str">
            <v>Physical</v>
          </cell>
          <cell r="I292" t="str">
            <v>CA - SLTAHOE</v>
          </cell>
          <cell r="K292" t="str">
            <v>Enserco</v>
          </cell>
          <cell r="L292" t="str">
            <v>Matt Reed</v>
          </cell>
          <cell r="M292" t="str">
            <v>Trader</v>
          </cell>
          <cell r="N292" t="str">
            <v>(303) 468-1244</v>
          </cell>
          <cell r="O292" t="str">
            <v>(403) 514-6913</v>
          </cell>
          <cell r="R292">
            <v>2800</v>
          </cell>
          <cell r="X292">
            <v>1.9</v>
          </cell>
          <cell r="Y292">
            <v>37294</v>
          </cell>
          <cell r="Z292">
            <v>37294</v>
          </cell>
          <cell r="AA292" t="str">
            <v>Interruptible</v>
          </cell>
          <cell r="AB292" t="str">
            <v>NWP</v>
          </cell>
          <cell r="AC292" t="str">
            <v>Paiute</v>
          </cell>
          <cell r="AD292">
            <v>100047</v>
          </cell>
          <cell r="AE292">
            <v>2800</v>
          </cell>
          <cell r="AF292" t="str">
            <v>WYOMING POOL</v>
          </cell>
          <cell r="AG292">
            <v>89</v>
          </cell>
          <cell r="AH292" t="str">
            <v>WYOMING POOL</v>
          </cell>
          <cell r="AI292">
            <v>399</v>
          </cell>
          <cell r="AJ292" t="str">
            <v>RENO</v>
          </cell>
          <cell r="AK292">
            <v>459</v>
          </cell>
          <cell r="AL292" t="str">
            <v>AVAC03SYS4</v>
          </cell>
          <cell r="AM292">
            <v>304</v>
          </cell>
          <cell r="AN292" t="str">
            <v>DA</v>
          </cell>
        </row>
        <row r="293">
          <cell r="A293">
            <v>306</v>
          </cell>
          <cell r="B293" t="str">
            <v>JK</v>
          </cell>
          <cell r="C293" t="str">
            <v>Jeannie Kimberly</v>
          </cell>
          <cell r="D293" t="str">
            <v>(509) 495-8494</v>
          </cell>
          <cell r="E293">
            <v>37298</v>
          </cell>
          <cell r="G293" t="str">
            <v>Purchase</v>
          </cell>
          <cell r="H293" t="str">
            <v>Physical</v>
          </cell>
          <cell r="I293" t="str">
            <v>CA - SLTAHOE</v>
          </cell>
          <cell r="K293" t="str">
            <v>E-Prime, Inc.</v>
          </cell>
          <cell r="L293" t="str">
            <v>Kevin Headrick</v>
          </cell>
          <cell r="M293" t="str">
            <v>Trader</v>
          </cell>
          <cell r="N293" t="str">
            <v>(303) 308-6034</v>
          </cell>
          <cell r="O293" t="str">
            <v>(303) 308-7615</v>
          </cell>
          <cell r="R293">
            <v>1500</v>
          </cell>
          <cell r="X293">
            <v>1.98</v>
          </cell>
          <cell r="Y293">
            <v>37299</v>
          </cell>
          <cell r="Z293">
            <v>37299</v>
          </cell>
          <cell r="AA293" t="str">
            <v>Interruptible</v>
          </cell>
          <cell r="AB293" t="str">
            <v>NWP</v>
          </cell>
          <cell r="AC293" t="str">
            <v>Paiute</v>
          </cell>
          <cell r="AD293">
            <v>100047</v>
          </cell>
          <cell r="AE293">
            <v>1500</v>
          </cell>
          <cell r="AF293" t="str">
            <v>OPAL</v>
          </cell>
          <cell r="AG293">
            <v>543</v>
          </cell>
          <cell r="AH293" t="str">
            <v>G53</v>
          </cell>
          <cell r="AI293">
            <v>328</v>
          </cell>
          <cell r="AJ293" t="str">
            <v>RENO</v>
          </cell>
          <cell r="AK293">
            <v>459</v>
          </cell>
          <cell r="AL293" t="str">
            <v>AVAC03SYS4</v>
          </cell>
          <cell r="AM293">
            <v>304</v>
          </cell>
          <cell r="AN293" t="str">
            <v>JK</v>
          </cell>
          <cell r="AO293">
            <v>37308</v>
          </cell>
          <cell r="AP293" t="str">
            <v>JK</v>
          </cell>
        </row>
        <row r="294">
          <cell r="A294">
            <v>307</v>
          </cell>
          <cell r="B294" t="str">
            <v>JK</v>
          </cell>
          <cell r="C294" t="str">
            <v>Jeannie Kimberly</v>
          </cell>
          <cell r="D294" t="str">
            <v>(509) 495-8494</v>
          </cell>
          <cell r="E294">
            <v>37298</v>
          </cell>
          <cell r="G294" t="str">
            <v>Purchase</v>
          </cell>
          <cell r="H294" t="str">
            <v>Physical</v>
          </cell>
          <cell r="I294" t="str">
            <v>CA - SLTAHOE</v>
          </cell>
          <cell r="K294" t="str">
            <v>E-Prime, Inc.</v>
          </cell>
          <cell r="L294" t="str">
            <v>Kevin Headrick</v>
          </cell>
          <cell r="M294" t="str">
            <v>Trader</v>
          </cell>
          <cell r="N294" t="str">
            <v>(303) 308-6034</v>
          </cell>
          <cell r="O294" t="str">
            <v>(303) 308-7615</v>
          </cell>
          <cell r="R294">
            <v>1500</v>
          </cell>
          <cell r="V294" t="str">
            <v>FLAT</v>
          </cell>
          <cell r="W294" t="str">
            <v>GD@KERN</v>
          </cell>
          <cell r="Y294">
            <v>37300</v>
          </cell>
          <cell r="Z294">
            <v>37300</v>
          </cell>
          <cell r="AA294" t="str">
            <v>Interruptible</v>
          </cell>
          <cell r="AB294" t="str">
            <v>NWP</v>
          </cell>
          <cell r="AC294" t="str">
            <v>Paiute</v>
          </cell>
          <cell r="AD294">
            <v>100047</v>
          </cell>
          <cell r="AE294">
            <v>1500</v>
          </cell>
          <cell r="AF294" t="str">
            <v>OPAL</v>
          </cell>
          <cell r="AG294">
            <v>543</v>
          </cell>
          <cell r="AH294" t="str">
            <v>G53</v>
          </cell>
          <cell r="AI294">
            <v>328</v>
          </cell>
          <cell r="AJ294" t="str">
            <v>RENO</v>
          </cell>
          <cell r="AK294">
            <v>459</v>
          </cell>
          <cell r="AL294" t="str">
            <v>AVAC03SYS4</v>
          </cell>
          <cell r="AM294">
            <v>304</v>
          </cell>
          <cell r="AN294" t="str">
            <v>JK</v>
          </cell>
          <cell r="AO294">
            <v>37308</v>
          </cell>
          <cell r="AP294" t="str">
            <v>JK</v>
          </cell>
        </row>
        <row r="295">
          <cell r="A295">
            <v>308</v>
          </cell>
          <cell r="B295" t="str">
            <v>JK</v>
          </cell>
          <cell r="C295" t="str">
            <v>Jeannie Kimberly</v>
          </cell>
          <cell r="D295" t="str">
            <v>(509) 495-8494</v>
          </cell>
          <cell r="E295">
            <v>37299</v>
          </cell>
          <cell r="G295" t="str">
            <v>Purchase</v>
          </cell>
          <cell r="H295" t="str">
            <v>Physical</v>
          </cell>
          <cell r="I295" t="str">
            <v>CA - SLTAHOE</v>
          </cell>
          <cell r="K295" t="str">
            <v>Enserco</v>
          </cell>
          <cell r="L295" t="str">
            <v>Matt Reed</v>
          </cell>
          <cell r="M295" t="str">
            <v>Trader</v>
          </cell>
          <cell r="N295" t="str">
            <v>(303) 468-1244</v>
          </cell>
          <cell r="O295" t="str">
            <v>(403) 514-6913</v>
          </cell>
          <cell r="R295">
            <v>1500</v>
          </cell>
          <cell r="X295">
            <v>2.14</v>
          </cell>
          <cell r="Y295">
            <v>37301</v>
          </cell>
          <cell r="Z295">
            <v>37301</v>
          </cell>
          <cell r="AA295" t="str">
            <v>Interruptible</v>
          </cell>
          <cell r="AB295" t="str">
            <v>NWP</v>
          </cell>
          <cell r="AC295" t="str">
            <v>Paiute</v>
          </cell>
          <cell r="AD295">
            <v>100047</v>
          </cell>
          <cell r="AE295">
            <v>1500</v>
          </cell>
          <cell r="AF295" t="str">
            <v>WYOMING POOL</v>
          </cell>
          <cell r="AG295">
            <v>89</v>
          </cell>
          <cell r="AH295" t="str">
            <v>WYOMING POOL</v>
          </cell>
          <cell r="AI295">
            <v>399</v>
          </cell>
          <cell r="AJ295" t="str">
            <v>RENO</v>
          </cell>
          <cell r="AK295">
            <v>459</v>
          </cell>
          <cell r="AL295" t="str">
            <v>AVAC03SYS4</v>
          </cell>
          <cell r="AM295">
            <v>304</v>
          </cell>
          <cell r="AN295" t="str">
            <v>JK</v>
          </cell>
        </row>
        <row r="296">
          <cell r="A296">
            <v>309</v>
          </cell>
          <cell r="B296" t="str">
            <v>JK</v>
          </cell>
          <cell r="C296" t="str">
            <v>Jeannie Kimberly</v>
          </cell>
          <cell r="D296" t="str">
            <v>(509) 495-8494</v>
          </cell>
          <cell r="E296">
            <v>37300</v>
          </cell>
          <cell r="G296" t="str">
            <v>Purchase</v>
          </cell>
          <cell r="H296" t="str">
            <v>Physical</v>
          </cell>
          <cell r="I296" t="str">
            <v>CA - SLTAHOE</v>
          </cell>
          <cell r="K296" t="str">
            <v>Enserco</v>
          </cell>
          <cell r="L296" t="str">
            <v>Matt Reed</v>
          </cell>
          <cell r="M296" t="str">
            <v>Trader</v>
          </cell>
          <cell r="N296" t="str">
            <v>(303) 468-1244</v>
          </cell>
          <cell r="O296" t="str">
            <v>(403) 514-6913</v>
          </cell>
          <cell r="R296">
            <v>1500</v>
          </cell>
          <cell r="X296">
            <v>2.09</v>
          </cell>
          <cell r="Y296">
            <v>37302</v>
          </cell>
          <cell r="Z296">
            <v>37302</v>
          </cell>
          <cell r="AA296" t="str">
            <v>Interruptible</v>
          </cell>
          <cell r="AB296" t="str">
            <v>NWP</v>
          </cell>
          <cell r="AC296" t="str">
            <v>Paiute</v>
          </cell>
          <cell r="AD296">
            <v>100047</v>
          </cell>
          <cell r="AE296">
            <v>1500</v>
          </cell>
          <cell r="AF296" t="str">
            <v>WYOMING POOL</v>
          </cell>
          <cell r="AG296">
            <v>89</v>
          </cell>
          <cell r="AH296" t="str">
            <v>WYOMING POOL</v>
          </cell>
          <cell r="AI296">
            <v>399</v>
          </cell>
          <cell r="AJ296" t="str">
            <v>RENO</v>
          </cell>
          <cell r="AK296">
            <v>459</v>
          </cell>
          <cell r="AL296" t="str">
            <v>AVAC03SYS4</v>
          </cell>
          <cell r="AM296">
            <v>304</v>
          </cell>
          <cell r="AN296" t="str">
            <v>JK</v>
          </cell>
        </row>
        <row r="297">
          <cell r="A297">
            <v>310</v>
          </cell>
          <cell r="B297" t="str">
            <v>JK</v>
          </cell>
          <cell r="C297" t="str">
            <v>Jeannie Kimberly</v>
          </cell>
          <cell r="D297" t="str">
            <v>(509) 495-8494</v>
          </cell>
          <cell r="E297">
            <v>37301</v>
          </cell>
          <cell r="G297" t="str">
            <v>Purchase</v>
          </cell>
          <cell r="H297" t="str">
            <v>Physical</v>
          </cell>
          <cell r="I297" t="str">
            <v>CA - SLTAHOE</v>
          </cell>
          <cell r="K297" t="str">
            <v>Enserco</v>
          </cell>
          <cell r="L297" t="str">
            <v>Matt Reed</v>
          </cell>
          <cell r="M297" t="str">
            <v>Trader</v>
          </cell>
          <cell r="N297" t="str">
            <v>(303) 468-1244</v>
          </cell>
          <cell r="O297" t="str">
            <v>(403) 514-6913</v>
          </cell>
          <cell r="R297">
            <v>1000</v>
          </cell>
          <cell r="V297">
            <v>5.0000000000000001E-3</v>
          </cell>
          <cell r="W297" t="str">
            <v>GD@KERN</v>
          </cell>
          <cell r="Y297">
            <v>37303</v>
          </cell>
          <cell r="Z297">
            <v>37306</v>
          </cell>
          <cell r="AA297" t="str">
            <v>Interruptible</v>
          </cell>
          <cell r="AB297" t="str">
            <v>NWP</v>
          </cell>
          <cell r="AC297" t="str">
            <v>Paiute</v>
          </cell>
          <cell r="AD297">
            <v>100047</v>
          </cell>
          <cell r="AE297">
            <v>1000</v>
          </cell>
          <cell r="AF297" t="str">
            <v>WYOMING POOL</v>
          </cell>
          <cell r="AG297">
            <v>89</v>
          </cell>
          <cell r="AH297" t="str">
            <v>WYOMING POOL</v>
          </cell>
          <cell r="AI297">
            <v>399</v>
          </cell>
          <cell r="AJ297" t="str">
            <v>RENO</v>
          </cell>
          <cell r="AK297">
            <v>459</v>
          </cell>
          <cell r="AL297" t="str">
            <v>AVAC03SYS4</v>
          </cell>
          <cell r="AM297">
            <v>304</v>
          </cell>
          <cell r="AN297" t="str">
            <v>JK</v>
          </cell>
        </row>
        <row r="298">
          <cell r="A298">
            <v>311</v>
          </cell>
          <cell r="B298" t="str">
            <v>JK</v>
          </cell>
          <cell r="C298" t="str">
            <v>Jeannie Kimberly</v>
          </cell>
          <cell r="D298" t="str">
            <v>(509) 495-8494</v>
          </cell>
          <cell r="E298">
            <v>37306</v>
          </cell>
          <cell r="G298" t="str">
            <v>Purchase</v>
          </cell>
          <cell r="H298" t="str">
            <v>Physical</v>
          </cell>
          <cell r="I298" t="str">
            <v>CA - SLTAHOE</v>
          </cell>
          <cell r="K298" t="str">
            <v>Enserco</v>
          </cell>
          <cell r="L298" t="str">
            <v>Dave Meyer</v>
          </cell>
          <cell r="M298" t="str">
            <v>Trader</v>
          </cell>
          <cell r="N298" t="str">
            <v>(303) 568-3230</v>
          </cell>
          <cell r="O298" t="str">
            <v>(303) 568-3250</v>
          </cell>
          <cell r="R298">
            <v>500</v>
          </cell>
          <cell r="X298">
            <v>2.08</v>
          </cell>
          <cell r="Y298">
            <v>37307</v>
          </cell>
          <cell r="Z298">
            <v>37308</v>
          </cell>
          <cell r="AA298" t="str">
            <v>Interruptible</v>
          </cell>
          <cell r="AB298" t="str">
            <v>NWP</v>
          </cell>
          <cell r="AC298" t="str">
            <v>Paiute</v>
          </cell>
          <cell r="AD298">
            <v>100047</v>
          </cell>
          <cell r="AE298">
            <v>500</v>
          </cell>
          <cell r="AF298" t="str">
            <v>WYOMING POOL</v>
          </cell>
          <cell r="AG298">
            <v>89</v>
          </cell>
          <cell r="AH298" t="str">
            <v>WYOMING POOL</v>
          </cell>
          <cell r="AI298">
            <v>399</v>
          </cell>
          <cell r="AJ298" t="str">
            <v>RENO</v>
          </cell>
          <cell r="AK298">
            <v>459</v>
          </cell>
          <cell r="AL298" t="str">
            <v>AVAC03SYS4</v>
          </cell>
          <cell r="AM298">
            <v>304</v>
          </cell>
          <cell r="AN298" t="str">
            <v>JK</v>
          </cell>
          <cell r="AR298">
            <v>14464</v>
          </cell>
        </row>
        <row r="299">
          <cell r="A299">
            <v>312</v>
          </cell>
          <cell r="B299" t="str">
            <v>DA</v>
          </cell>
          <cell r="C299" t="str">
            <v>Diane Albers</v>
          </cell>
          <cell r="D299" t="str">
            <v>(509) 495-4705</v>
          </cell>
          <cell r="E299">
            <v>37306</v>
          </cell>
          <cell r="G299" t="str">
            <v>Sale</v>
          </cell>
          <cell r="H299" t="str">
            <v>Physical</v>
          </cell>
          <cell r="I299" t="str">
            <v>MALIN</v>
          </cell>
          <cell r="K299" t="str">
            <v>CEG Energy Options, Inc.</v>
          </cell>
          <cell r="L299" t="str">
            <v>David Dachis</v>
          </cell>
          <cell r="M299" t="str">
            <v>Trader</v>
          </cell>
          <cell r="N299" t="str">
            <v>(403) 261-3376</v>
          </cell>
          <cell r="O299" t="str">
            <v>(403) 265-3322</v>
          </cell>
          <cell r="R299">
            <v>7658</v>
          </cell>
          <cell r="U299" t="str">
            <v>NGI</v>
          </cell>
          <cell r="V299">
            <v>2.5000000000000001E-3</v>
          </cell>
          <cell r="W299" t="str">
            <v>Malin</v>
          </cell>
          <cell r="Y299">
            <v>37316</v>
          </cell>
          <cell r="Z299">
            <v>37346</v>
          </cell>
          <cell r="AA299" t="str">
            <v>Firm</v>
          </cell>
          <cell r="AB299" t="str">
            <v>PGT</v>
          </cell>
          <cell r="AD299" t="str">
            <v>07536</v>
          </cell>
          <cell r="AE299">
            <v>7658</v>
          </cell>
          <cell r="AF299" t="str">
            <v>MALI-GTNW</v>
          </cell>
          <cell r="AH299" t="str">
            <v>00169</v>
          </cell>
          <cell r="AJ299" t="str">
            <v>MALI-GTNW</v>
          </cell>
          <cell r="AL299" t="str">
            <v>07117</v>
          </cell>
          <cell r="AN299" t="str">
            <v>DA</v>
          </cell>
          <cell r="AO299">
            <v>37308</v>
          </cell>
          <cell r="AP299" t="str">
            <v>JK</v>
          </cell>
          <cell r="AR299">
            <v>14465</v>
          </cell>
        </row>
        <row r="300">
          <cell r="A300">
            <v>313</v>
          </cell>
          <cell r="B300" t="str">
            <v>DA</v>
          </cell>
          <cell r="C300" t="str">
            <v>Diane Albers</v>
          </cell>
          <cell r="D300" t="str">
            <v>(509) 495-4705</v>
          </cell>
          <cell r="E300">
            <v>37315</v>
          </cell>
          <cell r="G300" t="str">
            <v>Purchase</v>
          </cell>
          <cell r="H300" t="str">
            <v>Physical</v>
          </cell>
          <cell r="I300" t="str">
            <v>CA - SLTAHOE</v>
          </cell>
          <cell r="K300" t="str">
            <v>Enserco</v>
          </cell>
          <cell r="L300" t="str">
            <v>Matt Reed</v>
          </cell>
          <cell r="M300" t="str">
            <v>Trader</v>
          </cell>
          <cell r="N300" t="str">
            <v>(303) 468-1244</v>
          </cell>
          <cell r="O300" t="str">
            <v>(403) 514-6913</v>
          </cell>
          <cell r="R300">
            <v>2500</v>
          </cell>
          <cell r="X300">
            <v>2.13</v>
          </cell>
          <cell r="Y300">
            <v>37316</v>
          </cell>
          <cell r="Z300">
            <v>37316</v>
          </cell>
          <cell r="AA300" t="str">
            <v>Interruptible</v>
          </cell>
          <cell r="AB300" t="str">
            <v>NWP</v>
          </cell>
          <cell r="AC300" t="str">
            <v>Paiute</v>
          </cell>
          <cell r="AD300">
            <v>100047</v>
          </cell>
          <cell r="AE300">
            <v>2500</v>
          </cell>
          <cell r="AF300" t="str">
            <v>WYOMING POOL</v>
          </cell>
          <cell r="AG300">
            <v>89</v>
          </cell>
          <cell r="AH300" t="str">
            <v>WYOMING POOL</v>
          </cell>
          <cell r="AI300">
            <v>399</v>
          </cell>
          <cell r="AJ300" t="str">
            <v>RENO</v>
          </cell>
          <cell r="AK300">
            <v>459</v>
          </cell>
          <cell r="AL300" t="str">
            <v>AVAC03SYS3</v>
          </cell>
          <cell r="AM300">
            <v>304</v>
          </cell>
          <cell r="AN300" t="str">
            <v>DA</v>
          </cell>
        </row>
        <row r="301">
          <cell r="A301">
            <v>314</v>
          </cell>
          <cell r="B301" t="str">
            <v>DA</v>
          </cell>
          <cell r="C301" t="str">
            <v>Diane Albers</v>
          </cell>
          <cell r="D301" t="str">
            <v>(509) 495-4705</v>
          </cell>
          <cell r="E301">
            <v>37316</v>
          </cell>
          <cell r="G301" t="str">
            <v>Purchase</v>
          </cell>
          <cell r="H301" t="str">
            <v>Physical</v>
          </cell>
          <cell r="I301" t="str">
            <v>CA - SLTAHOE</v>
          </cell>
          <cell r="K301" t="str">
            <v>Aquila Merchant Services</v>
          </cell>
          <cell r="L301" t="str">
            <v>Brian Potts</v>
          </cell>
          <cell r="M301" t="str">
            <v>Trader</v>
          </cell>
          <cell r="N301" t="str">
            <v>(816) 527-1534</v>
          </cell>
          <cell r="O301" t="str">
            <v>(816) 527-1075</v>
          </cell>
          <cell r="R301">
            <v>3000</v>
          </cell>
          <cell r="X301">
            <v>2.2400000000000002</v>
          </cell>
          <cell r="Y301">
            <v>37317</v>
          </cell>
          <cell r="Z301">
            <v>37319</v>
          </cell>
          <cell r="AA301" t="str">
            <v>Interruptible</v>
          </cell>
          <cell r="AB301" t="str">
            <v>NWP</v>
          </cell>
          <cell r="AC301" t="str">
            <v>Paiute</v>
          </cell>
          <cell r="AD301">
            <v>100047</v>
          </cell>
          <cell r="AE301">
            <v>3000</v>
          </cell>
          <cell r="AF301" t="str">
            <v>OPAL</v>
          </cell>
          <cell r="AG301">
            <v>543</v>
          </cell>
          <cell r="AJ301" t="str">
            <v>RENO</v>
          </cell>
          <cell r="AK301">
            <v>459</v>
          </cell>
          <cell r="AL301" t="str">
            <v>AVAC03SYS3</v>
          </cell>
          <cell r="AM301">
            <v>304</v>
          </cell>
          <cell r="AN301" t="str">
            <v>DA</v>
          </cell>
        </row>
        <row r="302">
          <cell r="A302">
            <v>315</v>
          </cell>
          <cell r="B302" t="str">
            <v>JK</v>
          </cell>
          <cell r="C302" t="str">
            <v>Jeannie Kimberly</v>
          </cell>
          <cell r="D302" t="str">
            <v>(509) 495-8494</v>
          </cell>
          <cell r="E302">
            <v>37319</v>
          </cell>
          <cell r="G302" t="str">
            <v>Purchase</v>
          </cell>
          <cell r="H302" t="str">
            <v>Physical</v>
          </cell>
          <cell r="I302" t="str">
            <v>RGEN</v>
          </cell>
          <cell r="K302" t="str">
            <v>Avista Energy</v>
          </cell>
          <cell r="L302" t="str">
            <v>Steve Harper</v>
          </cell>
          <cell r="M302" t="str">
            <v>Trader</v>
          </cell>
          <cell r="N302" t="str">
            <v>(509) 688-6123</v>
          </cell>
          <cell r="O302" t="str">
            <v>(509) 688-6151</v>
          </cell>
          <cell r="R302">
            <v>50000</v>
          </cell>
          <cell r="X302">
            <v>2.64</v>
          </cell>
          <cell r="Y302">
            <v>37320</v>
          </cell>
          <cell r="Z302">
            <v>37320</v>
          </cell>
          <cell r="AA302" t="str">
            <v>Interruptible</v>
          </cell>
          <cell r="AB302" t="str">
            <v>PGT</v>
          </cell>
          <cell r="AD302" t="str">
            <v>07536</v>
          </cell>
          <cell r="AE302">
            <v>50000</v>
          </cell>
          <cell r="AF302" t="str">
            <v>RGEN-GTNW</v>
          </cell>
          <cell r="AH302" t="str">
            <v>05474</v>
          </cell>
          <cell r="AJ302" t="str">
            <v>RGEN-WWP</v>
          </cell>
          <cell r="AL302" t="str">
            <v>FUEL</v>
          </cell>
          <cell r="AN302" t="str">
            <v>JK</v>
          </cell>
        </row>
        <row r="303">
          <cell r="A303">
            <v>316</v>
          </cell>
          <cell r="B303" t="str">
            <v>DA</v>
          </cell>
          <cell r="C303" t="str">
            <v>Diane Albers</v>
          </cell>
          <cell r="D303" t="str">
            <v>(509) 495-4705</v>
          </cell>
          <cell r="E303">
            <v>37319</v>
          </cell>
          <cell r="G303" t="str">
            <v>Purchase</v>
          </cell>
          <cell r="H303" t="str">
            <v>Physical</v>
          </cell>
          <cell r="I303" t="str">
            <v>CA - SLTAHOE</v>
          </cell>
          <cell r="K303" t="str">
            <v>Enserco</v>
          </cell>
          <cell r="L303" t="str">
            <v>Matt Reed</v>
          </cell>
          <cell r="M303" t="str">
            <v>Trader</v>
          </cell>
          <cell r="N303" t="str">
            <v>(303) 468-1244</v>
          </cell>
          <cell r="O303" t="str">
            <v>(403) 514-6913</v>
          </cell>
          <cell r="R303">
            <v>2500</v>
          </cell>
          <cell r="X303">
            <v>2.4</v>
          </cell>
          <cell r="Y303">
            <v>37320</v>
          </cell>
          <cell r="Z303">
            <v>37320</v>
          </cell>
          <cell r="AA303" t="str">
            <v>Interruptible</v>
          </cell>
          <cell r="AB303" t="str">
            <v>NWP</v>
          </cell>
          <cell r="AC303" t="str">
            <v>Paiute</v>
          </cell>
          <cell r="AD303">
            <v>100047</v>
          </cell>
          <cell r="AE303">
            <v>2500</v>
          </cell>
          <cell r="AF303" t="str">
            <v>WYOMING POOL</v>
          </cell>
          <cell r="AG303">
            <v>89</v>
          </cell>
          <cell r="AH303" t="str">
            <v>WYOMING POOL</v>
          </cell>
          <cell r="AI303">
            <v>399</v>
          </cell>
          <cell r="AJ303" t="str">
            <v>RENO</v>
          </cell>
          <cell r="AK303">
            <v>459</v>
          </cell>
          <cell r="AL303" t="str">
            <v>AVAC03SYS3</v>
          </cell>
          <cell r="AM303">
            <v>304</v>
          </cell>
          <cell r="AN303" t="str">
            <v>DA</v>
          </cell>
        </row>
        <row r="304">
          <cell r="A304">
            <v>317</v>
          </cell>
          <cell r="B304" t="str">
            <v>DA</v>
          </cell>
          <cell r="C304" t="str">
            <v>Diane Albers</v>
          </cell>
          <cell r="D304" t="str">
            <v>(509) 495-4705</v>
          </cell>
          <cell r="E304">
            <v>37320</v>
          </cell>
          <cell r="G304" t="str">
            <v>Purchase</v>
          </cell>
          <cell r="H304" t="str">
            <v>Physical</v>
          </cell>
          <cell r="I304" t="str">
            <v>RGEN</v>
          </cell>
          <cell r="K304" t="str">
            <v>Avista Energy</v>
          </cell>
          <cell r="L304" t="str">
            <v>Steve Harper</v>
          </cell>
          <cell r="M304" t="str">
            <v>Trader</v>
          </cell>
          <cell r="N304" t="str">
            <v>(509) 688-6123</v>
          </cell>
          <cell r="O304" t="str">
            <v>(509) 688-6151</v>
          </cell>
          <cell r="R304">
            <v>40000</v>
          </cell>
          <cell r="X304">
            <v>2.59</v>
          </cell>
          <cell r="Y304">
            <v>37321</v>
          </cell>
          <cell r="Z304">
            <v>37321</v>
          </cell>
          <cell r="AA304" t="str">
            <v>Interruptible</v>
          </cell>
          <cell r="AB304" t="str">
            <v>PGT</v>
          </cell>
          <cell r="AD304" t="str">
            <v>07536</v>
          </cell>
          <cell r="AE304">
            <v>40000</v>
          </cell>
          <cell r="AF304" t="str">
            <v>RGEN-GTNW</v>
          </cell>
          <cell r="AH304" t="str">
            <v>05474</v>
          </cell>
          <cell r="AJ304" t="str">
            <v>RGEN-WWP</v>
          </cell>
          <cell r="AL304" t="str">
            <v>FUEL</v>
          </cell>
          <cell r="AN304" t="str">
            <v>JK</v>
          </cell>
        </row>
        <row r="305">
          <cell r="A305">
            <v>318</v>
          </cell>
          <cell r="B305" t="str">
            <v>DA</v>
          </cell>
          <cell r="C305" t="str">
            <v>Diane Albers</v>
          </cell>
          <cell r="D305" t="str">
            <v>(509) 495-4705</v>
          </cell>
          <cell r="E305">
            <v>37320</v>
          </cell>
          <cell r="G305" t="str">
            <v>Purchase</v>
          </cell>
          <cell r="H305" t="str">
            <v>Physical</v>
          </cell>
          <cell r="I305" t="str">
            <v>CA - SLTAHOE</v>
          </cell>
          <cell r="K305" t="str">
            <v>Dynegy</v>
          </cell>
          <cell r="L305" t="str">
            <v>Mark Mickelson</v>
          </cell>
          <cell r="M305" t="str">
            <v>Trader</v>
          </cell>
          <cell r="N305" t="str">
            <v>(713) 767-6673</v>
          </cell>
          <cell r="O305" t="str">
            <v>(713) 507-6541</v>
          </cell>
          <cell r="R305">
            <v>1500</v>
          </cell>
          <cell r="X305">
            <v>2.2400000000000002</v>
          </cell>
          <cell r="Y305">
            <v>37321</v>
          </cell>
          <cell r="Z305">
            <v>37321</v>
          </cell>
          <cell r="AA305" t="str">
            <v>Interruptible</v>
          </cell>
          <cell r="AB305" t="str">
            <v>NWP</v>
          </cell>
          <cell r="AC305" t="str">
            <v>Paiute</v>
          </cell>
          <cell r="AD305">
            <v>100047</v>
          </cell>
          <cell r="AE305">
            <v>1500</v>
          </cell>
          <cell r="AF305" t="str">
            <v>OPAL</v>
          </cell>
          <cell r="AG305">
            <v>543</v>
          </cell>
          <cell r="AH305" t="str">
            <v>L20</v>
          </cell>
          <cell r="AI305">
            <v>70</v>
          </cell>
          <cell r="AJ305" t="str">
            <v>RENO</v>
          </cell>
          <cell r="AK305">
            <v>459</v>
          </cell>
          <cell r="AL305" t="str">
            <v>AVAC03SYS3</v>
          </cell>
          <cell r="AM305">
            <v>304</v>
          </cell>
          <cell r="AN305" t="str">
            <v>DA</v>
          </cell>
        </row>
        <row r="306">
          <cell r="A306">
            <v>319</v>
          </cell>
          <cell r="B306" t="str">
            <v>JK</v>
          </cell>
          <cell r="C306" t="str">
            <v>Jeannie Kimberly</v>
          </cell>
          <cell r="D306" t="str">
            <v>(509) 495-8494</v>
          </cell>
          <cell r="E306">
            <v>37321</v>
          </cell>
          <cell r="G306" t="str">
            <v>Purchase</v>
          </cell>
          <cell r="H306" t="str">
            <v>Physical</v>
          </cell>
          <cell r="I306" t="str">
            <v>RGEN</v>
          </cell>
          <cell r="K306" t="str">
            <v>Avista Energy</v>
          </cell>
          <cell r="L306" t="str">
            <v>Steve Harper</v>
          </cell>
          <cell r="M306" t="str">
            <v>Trader</v>
          </cell>
          <cell r="N306" t="str">
            <v>(509) 688-6123</v>
          </cell>
          <cell r="O306" t="str">
            <v>(509) 688-6151</v>
          </cell>
          <cell r="R306">
            <v>40000</v>
          </cell>
          <cell r="X306">
            <v>2.4500000000000002</v>
          </cell>
          <cell r="Y306">
            <v>37322</v>
          </cell>
          <cell r="Z306">
            <v>37322</v>
          </cell>
          <cell r="AA306" t="str">
            <v>Interruptible</v>
          </cell>
          <cell r="AB306" t="str">
            <v>PGT</v>
          </cell>
          <cell r="AD306" t="str">
            <v>07536</v>
          </cell>
          <cell r="AE306">
            <v>40000</v>
          </cell>
          <cell r="AF306" t="str">
            <v>RGEN-GTNW</v>
          </cell>
          <cell r="AH306" t="str">
            <v>05474</v>
          </cell>
          <cell r="AJ306" t="str">
            <v>RGEN-WWP</v>
          </cell>
          <cell r="AL306" t="str">
            <v>FUEL</v>
          </cell>
          <cell r="AN306" t="str">
            <v>JK</v>
          </cell>
        </row>
        <row r="307">
          <cell r="A307">
            <v>320</v>
          </cell>
          <cell r="B307" t="str">
            <v>JK</v>
          </cell>
          <cell r="C307" t="str">
            <v>Jeannie Kimberly</v>
          </cell>
          <cell r="D307" t="str">
            <v>(509) 495-8494</v>
          </cell>
          <cell r="E307">
            <v>37321</v>
          </cell>
          <cell r="G307" t="str">
            <v>Purchase</v>
          </cell>
          <cell r="H307" t="str">
            <v>Physical</v>
          </cell>
          <cell r="I307" t="str">
            <v>CA - SLTAHOE</v>
          </cell>
          <cell r="K307" t="str">
            <v>Enserco</v>
          </cell>
          <cell r="L307" t="str">
            <v>Matt Reed</v>
          </cell>
          <cell r="M307" t="str">
            <v>Trader</v>
          </cell>
          <cell r="N307" t="str">
            <v>(303) 468-1244</v>
          </cell>
          <cell r="O307" t="str">
            <v>(403) 514-6913</v>
          </cell>
          <cell r="R307">
            <v>3000</v>
          </cell>
          <cell r="X307">
            <v>2.1800000000000002</v>
          </cell>
          <cell r="Y307">
            <v>37322</v>
          </cell>
          <cell r="Z307">
            <v>37323</v>
          </cell>
          <cell r="AA307" t="str">
            <v>Interruptible</v>
          </cell>
          <cell r="AB307" t="str">
            <v>NWP</v>
          </cell>
          <cell r="AC307" t="str">
            <v>Paiute</v>
          </cell>
          <cell r="AD307">
            <v>100047</v>
          </cell>
          <cell r="AE307">
            <v>3000</v>
          </cell>
          <cell r="AF307" t="str">
            <v>WYOMING POOL</v>
          </cell>
          <cell r="AG307">
            <v>89</v>
          </cell>
          <cell r="AH307" t="str">
            <v>WYOMING POOL</v>
          </cell>
          <cell r="AI307">
            <v>399</v>
          </cell>
          <cell r="AJ307" t="str">
            <v>RENO</v>
          </cell>
          <cell r="AK307">
            <v>459</v>
          </cell>
          <cell r="AL307" t="str">
            <v>AVAC03SYS3</v>
          </cell>
          <cell r="AM307">
            <v>304</v>
          </cell>
          <cell r="AN307" t="str">
            <v>JK</v>
          </cell>
        </row>
        <row r="308">
          <cell r="A308">
            <v>321</v>
          </cell>
          <cell r="B308" t="str">
            <v>JK</v>
          </cell>
          <cell r="C308" t="str">
            <v>Jeannie Kimberly</v>
          </cell>
          <cell r="D308" t="str">
            <v>(509) 495-8494</v>
          </cell>
          <cell r="E308">
            <v>37322</v>
          </cell>
          <cell r="G308" t="str">
            <v>Purchase</v>
          </cell>
          <cell r="H308" t="str">
            <v>Physical</v>
          </cell>
          <cell r="I308" t="str">
            <v>RGEN</v>
          </cell>
          <cell r="K308" t="str">
            <v>Avista Energy</v>
          </cell>
          <cell r="L308" t="str">
            <v>Steve Harper</v>
          </cell>
          <cell r="M308" t="str">
            <v>Trader</v>
          </cell>
          <cell r="N308" t="str">
            <v>(509) 688-6123</v>
          </cell>
          <cell r="O308" t="str">
            <v>(509) 688-6151</v>
          </cell>
          <cell r="R308">
            <v>35000</v>
          </cell>
          <cell r="X308">
            <v>2.78</v>
          </cell>
          <cell r="Y308">
            <v>37323</v>
          </cell>
          <cell r="Z308">
            <v>37324</v>
          </cell>
          <cell r="AA308" t="str">
            <v>Interruptible</v>
          </cell>
          <cell r="AB308" t="str">
            <v>PGT</v>
          </cell>
          <cell r="AD308" t="str">
            <v>07536</v>
          </cell>
          <cell r="AE308">
            <v>35000</v>
          </cell>
          <cell r="AF308" t="str">
            <v>RGEN-GTNW</v>
          </cell>
          <cell r="AH308" t="str">
            <v>05474</v>
          </cell>
          <cell r="AJ308" t="str">
            <v>RGEN-WWP</v>
          </cell>
          <cell r="AL308" t="str">
            <v>FUEL</v>
          </cell>
          <cell r="AN308" t="str">
            <v>JK</v>
          </cell>
        </row>
        <row r="309">
          <cell r="A309">
            <v>322</v>
          </cell>
          <cell r="B309" t="str">
            <v>JK</v>
          </cell>
          <cell r="C309" t="str">
            <v>Jeannie Kimberly</v>
          </cell>
          <cell r="D309" t="str">
            <v>(509) 495-8494</v>
          </cell>
          <cell r="E309">
            <v>37322</v>
          </cell>
          <cell r="G309" t="str">
            <v>Purchase</v>
          </cell>
          <cell r="H309" t="str">
            <v>Physical</v>
          </cell>
          <cell r="I309" t="str">
            <v>CA - SLTAHOE</v>
          </cell>
          <cell r="K309" t="str">
            <v>Enserco</v>
          </cell>
          <cell r="L309" t="str">
            <v>Matt Reed</v>
          </cell>
          <cell r="M309" t="str">
            <v>Trader</v>
          </cell>
          <cell r="N309" t="str">
            <v>(303) 468-1244</v>
          </cell>
          <cell r="O309" t="str">
            <v>(403) 514-6913</v>
          </cell>
          <cell r="R309">
            <v>3000</v>
          </cell>
          <cell r="X309">
            <v>2.4500000000000002</v>
          </cell>
          <cell r="Y309">
            <v>37324</v>
          </cell>
          <cell r="Z309">
            <v>37327</v>
          </cell>
          <cell r="AA309" t="str">
            <v>Interruptible</v>
          </cell>
          <cell r="AB309" t="str">
            <v>NWP</v>
          </cell>
          <cell r="AC309" t="str">
            <v>Paiute</v>
          </cell>
          <cell r="AD309">
            <v>100047</v>
          </cell>
          <cell r="AE309">
            <v>3000</v>
          </cell>
          <cell r="AF309" t="str">
            <v>WYOMING POOL</v>
          </cell>
          <cell r="AG309">
            <v>89</v>
          </cell>
          <cell r="AH309" t="str">
            <v>WYOMING POOL</v>
          </cell>
          <cell r="AI309">
            <v>399</v>
          </cell>
          <cell r="AJ309" t="str">
            <v>RENO</v>
          </cell>
          <cell r="AK309">
            <v>459</v>
          </cell>
          <cell r="AL309" t="str">
            <v>AVAC03SYS3</v>
          </cell>
          <cell r="AM309">
            <v>304</v>
          </cell>
          <cell r="AN309" t="str">
            <v>JK</v>
          </cell>
        </row>
        <row r="310">
          <cell r="A310">
            <v>323</v>
          </cell>
          <cell r="B310" t="str">
            <v>JK</v>
          </cell>
          <cell r="C310" t="str">
            <v>Jeannie Kimberly</v>
          </cell>
          <cell r="D310" t="str">
            <v>(509) 495-8494</v>
          </cell>
          <cell r="E310">
            <v>37322</v>
          </cell>
          <cell r="G310" t="str">
            <v>Purchase</v>
          </cell>
          <cell r="H310" t="str">
            <v>Physical</v>
          </cell>
          <cell r="I310" t="str">
            <v>CA - SLTAHOE</v>
          </cell>
          <cell r="K310" t="str">
            <v>Enserco</v>
          </cell>
          <cell r="L310" t="str">
            <v>Matt Reed</v>
          </cell>
          <cell r="M310" t="str">
            <v>Trader</v>
          </cell>
          <cell r="N310" t="str">
            <v>(303) 468-1244</v>
          </cell>
          <cell r="O310" t="str">
            <v>(403) 514-6913</v>
          </cell>
          <cell r="R310">
            <v>1000</v>
          </cell>
          <cell r="X310">
            <v>2.5</v>
          </cell>
          <cell r="Y310">
            <v>37323</v>
          </cell>
          <cell r="Z310">
            <v>37323</v>
          </cell>
          <cell r="AA310" t="str">
            <v>Interruptible</v>
          </cell>
          <cell r="AB310" t="str">
            <v>NWP</v>
          </cell>
          <cell r="AC310" t="str">
            <v>Paiute</v>
          </cell>
          <cell r="AD310">
            <v>100047</v>
          </cell>
          <cell r="AE310">
            <v>1000</v>
          </cell>
          <cell r="AF310" t="str">
            <v>WYOMING POOL</v>
          </cell>
          <cell r="AG310">
            <v>89</v>
          </cell>
          <cell r="AH310" t="str">
            <v>WYOMING POOL</v>
          </cell>
          <cell r="AI310">
            <v>399</v>
          </cell>
          <cell r="AJ310" t="str">
            <v>RENO</v>
          </cell>
          <cell r="AK310">
            <v>459</v>
          </cell>
          <cell r="AL310" t="str">
            <v>AVAC03SYS3</v>
          </cell>
          <cell r="AM310">
            <v>304</v>
          </cell>
          <cell r="AN310" t="str">
            <v>JK</v>
          </cell>
        </row>
        <row r="311">
          <cell r="A311">
            <v>324</v>
          </cell>
          <cell r="B311" t="str">
            <v>DA</v>
          </cell>
          <cell r="C311" t="str">
            <v>Diane Albers</v>
          </cell>
          <cell r="D311" t="str">
            <v>(509) 495-4705</v>
          </cell>
          <cell r="E311">
            <v>37323</v>
          </cell>
          <cell r="G311" t="str">
            <v>Purchase</v>
          </cell>
          <cell r="H311" t="str">
            <v>Physical</v>
          </cell>
          <cell r="I311" t="str">
            <v>RGEN</v>
          </cell>
          <cell r="K311" t="str">
            <v>Avista Energy</v>
          </cell>
          <cell r="L311" t="str">
            <v>Steve Harper</v>
          </cell>
          <cell r="M311" t="str">
            <v>Trader</v>
          </cell>
          <cell r="N311" t="str">
            <v>(509) 688-6123</v>
          </cell>
          <cell r="O311" t="str">
            <v>(509) 688-6151</v>
          </cell>
          <cell r="R311">
            <v>25000</v>
          </cell>
          <cell r="X311">
            <v>2.9</v>
          </cell>
          <cell r="Y311">
            <v>37325</v>
          </cell>
          <cell r="Z311">
            <v>37325</v>
          </cell>
          <cell r="AA311" t="str">
            <v>Interruptible</v>
          </cell>
          <cell r="AB311" t="str">
            <v>PGT</v>
          </cell>
          <cell r="AD311" t="str">
            <v>07536</v>
          </cell>
          <cell r="AE311">
            <v>25000</v>
          </cell>
          <cell r="AF311" t="str">
            <v>RGEN-GTNW</v>
          </cell>
          <cell r="AH311" t="str">
            <v>05474</v>
          </cell>
          <cell r="AJ311" t="str">
            <v>RGEN-WWP</v>
          </cell>
          <cell r="AL311" t="str">
            <v>FUEL</v>
          </cell>
          <cell r="AN311" t="str">
            <v>DA</v>
          </cell>
        </row>
        <row r="312">
          <cell r="A312">
            <v>325</v>
          </cell>
          <cell r="B312" t="str">
            <v>DA</v>
          </cell>
          <cell r="C312" t="str">
            <v>Diane Albers</v>
          </cell>
          <cell r="D312" t="str">
            <v>(509) 495-4705</v>
          </cell>
          <cell r="E312">
            <v>37326</v>
          </cell>
          <cell r="G312" t="str">
            <v>Sale</v>
          </cell>
          <cell r="H312" t="str">
            <v>Physical</v>
          </cell>
          <cell r="I312" t="str">
            <v>RGEN</v>
          </cell>
          <cell r="K312" t="str">
            <v>Sierra Pacific</v>
          </cell>
          <cell r="L312" t="str">
            <v>Anita Austin</v>
          </cell>
          <cell r="M312" t="str">
            <v>Trader</v>
          </cell>
          <cell r="N312" t="str">
            <v>(775) 834-4874</v>
          </cell>
          <cell r="O312" t="str">
            <v>(775) 834-3069</v>
          </cell>
          <cell r="R312">
            <v>10000</v>
          </cell>
          <cell r="X312">
            <v>2.9</v>
          </cell>
          <cell r="Y312">
            <v>37327</v>
          </cell>
          <cell r="Z312">
            <v>37327</v>
          </cell>
          <cell r="AA312" t="str">
            <v>Interruptible</v>
          </cell>
          <cell r="AB312" t="str">
            <v>PGT</v>
          </cell>
          <cell r="AD312" t="str">
            <v>07536</v>
          </cell>
          <cell r="AE312">
            <v>10000</v>
          </cell>
          <cell r="AF312" t="str">
            <v>RGEN-GTNW</v>
          </cell>
          <cell r="AH312" t="str">
            <v>FUEL</v>
          </cell>
          <cell r="AJ312" t="str">
            <v>RGEN-GTNW</v>
          </cell>
          <cell r="AL312" t="str">
            <v>02893</v>
          </cell>
          <cell r="AN312" t="str">
            <v>DA</v>
          </cell>
        </row>
        <row r="313">
          <cell r="A313">
            <v>326</v>
          </cell>
          <cell r="B313" t="str">
            <v>DA</v>
          </cell>
          <cell r="C313" t="str">
            <v>Diane Albers</v>
          </cell>
          <cell r="D313" t="str">
            <v>(509) 495-4705</v>
          </cell>
          <cell r="E313">
            <v>37326</v>
          </cell>
          <cell r="G313" t="str">
            <v>Sale</v>
          </cell>
          <cell r="H313" t="str">
            <v>Physical</v>
          </cell>
          <cell r="I313" t="str">
            <v>RGEN</v>
          </cell>
          <cell r="K313" t="str">
            <v>Enserco</v>
          </cell>
          <cell r="L313" t="str">
            <v>Darrell Danyluk</v>
          </cell>
          <cell r="M313" t="str">
            <v>Trader</v>
          </cell>
          <cell r="N313" t="str">
            <v>(403) 514-6912</v>
          </cell>
          <cell r="O313" t="str">
            <v>(403) 514-6913</v>
          </cell>
          <cell r="R313">
            <v>5000</v>
          </cell>
          <cell r="X313">
            <v>2.75</v>
          </cell>
          <cell r="Y313">
            <v>37327</v>
          </cell>
          <cell r="Z313">
            <v>37327</v>
          </cell>
          <cell r="AA313" t="str">
            <v>Interruptible</v>
          </cell>
          <cell r="AB313" t="str">
            <v>PGT</v>
          </cell>
          <cell r="AD313" t="str">
            <v>07536</v>
          </cell>
          <cell r="AE313">
            <v>5000</v>
          </cell>
          <cell r="AF313" t="str">
            <v>RGEN-GTNW</v>
          </cell>
          <cell r="AH313" t="str">
            <v>FUEL</v>
          </cell>
          <cell r="AJ313" t="str">
            <v>RGEN-GTNW</v>
          </cell>
          <cell r="AL313" t="str">
            <v>04659</v>
          </cell>
          <cell r="AN313" t="str">
            <v>DA</v>
          </cell>
        </row>
        <row r="314">
          <cell r="A314">
            <v>327</v>
          </cell>
          <cell r="B314" t="str">
            <v>DA</v>
          </cell>
          <cell r="C314" t="str">
            <v>Diane Albers</v>
          </cell>
          <cell r="D314" t="str">
            <v>(509) 495-4705</v>
          </cell>
          <cell r="E314">
            <v>37326</v>
          </cell>
          <cell r="G314" t="str">
            <v>Sale</v>
          </cell>
          <cell r="H314" t="str">
            <v>Physical</v>
          </cell>
          <cell r="I314" t="str">
            <v>RGEN</v>
          </cell>
          <cell r="K314" t="str">
            <v>Enserco</v>
          </cell>
          <cell r="L314" t="str">
            <v>Darrell Danyluk</v>
          </cell>
          <cell r="M314" t="str">
            <v>Trader</v>
          </cell>
          <cell r="N314" t="str">
            <v>(403) 514-6912</v>
          </cell>
          <cell r="O314" t="str">
            <v>(403) 514-6913</v>
          </cell>
          <cell r="R314">
            <v>5000</v>
          </cell>
          <cell r="X314">
            <v>2.63</v>
          </cell>
          <cell r="Y314">
            <v>37327</v>
          </cell>
          <cell r="Z314">
            <v>37327</v>
          </cell>
          <cell r="AA314" t="str">
            <v>Interruptible</v>
          </cell>
          <cell r="AB314" t="str">
            <v>PGT</v>
          </cell>
          <cell r="AD314" t="str">
            <v>07536</v>
          </cell>
          <cell r="AE314">
            <v>5000</v>
          </cell>
          <cell r="AF314" t="str">
            <v>RGEN-GTNW</v>
          </cell>
          <cell r="AH314" t="str">
            <v>FUEL</v>
          </cell>
          <cell r="AJ314" t="str">
            <v>RGEN-GTNW</v>
          </cell>
          <cell r="AL314" t="str">
            <v>04659</v>
          </cell>
          <cell r="AN314" t="str">
            <v>DA</v>
          </cell>
        </row>
        <row r="315">
          <cell r="A315">
            <v>328</v>
          </cell>
          <cell r="B315" t="str">
            <v>DA</v>
          </cell>
          <cell r="C315" t="str">
            <v>Diane Albers</v>
          </cell>
          <cell r="D315" t="str">
            <v>(509) 495-4705</v>
          </cell>
          <cell r="E315">
            <v>37326</v>
          </cell>
          <cell r="G315" t="str">
            <v>Sale</v>
          </cell>
          <cell r="H315" t="str">
            <v>Physical</v>
          </cell>
          <cell r="I315" t="str">
            <v>RGEN</v>
          </cell>
          <cell r="K315" t="str">
            <v>Sierra Pacific</v>
          </cell>
          <cell r="L315" t="str">
            <v>Anita Austin</v>
          </cell>
          <cell r="M315" t="str">
            <v>Trader</v>
          </cell>
          <cell r="N315" t="str">
            <v>(775) 834-4874</v>
          </cell>
          <cell r="O315" t="str">
            <v>(775) 834-3069</v>
          </cell>
          <cell r="R315">
            <v>3000</v>
          </cell>
          <cell r="X315">
            <v>2.8</v>
          </cell>
          <cell r="Y315">
            <v>37327</v>
          </cell>
          <cell r="Z315">
            <v>37327</v>
          </cell>
          <cell r="AA315" t="str">
            <v>Interruptible</v>
          </cell>
          <cell r="AB315" t="str">
            <v>PGT</v>
          </cell>
          <cell r="AD315" t="str">
            <v>07536</v>
          </cell>
          <cell r="AE315">
            <v>3000</v>
          </cell>
          <cell r="AF315" t="str">
            <v>RGEN-GTNW</v>
          </cell>
          <cell r="AH315" t="str">
            <v>FUEL</v>
          </cell>
          <cell r="AJ315" t="str">
            <v>RGEN-GTNW</v>
          </cell>
          <cell r="AL315" t="str">
            <v>02893</v>
          </cell>
          <cell r="AN315" t="str">
            <v>DA</v>
          </cell>
        </row>
        <row r="316">
          <cell r="A316">
            <v>329</v>
          </cell>
          <cell r="B316" t="str">
            <v>DA</v>
          </cell>
          <cell r="C316" t="str">
            <v>Diane Albers</v>
          </cell>
          <cell r="D316" t="str">
            <v>(509) 495-4705</v>
          </cell>
          <cell r="E316">
            <v>37327</v>
          </cell>
          <cell r="G316" t="str">
            <v>Purchase</v>
          </cell>
          <cell r="H316" t="str">
            <v>Physical</v>
          </cell>
          <cell r="I316" t="str">
            <v>CA - SLTAHOE</v>
          </cell>
          <cell r="K316" t="str">
            <v>Enserco</v>
          </cell>
          <cell r="L316" t="str">
            <v>Matt Reed</v>
          </cell>
          <cell r="M316" t="str">
            <v>Trader</v>
          </cell>
          <cell r="N316" t="str">
            <v>(303) 468-1244</v>
          </cell>
          <cell r="O316" t="str">
            <v>(403) 514-6913</v>
          </cell>
          <cell r="R316">
            <v>3000</v>
          </cell>
          <cell r="X316">
            <v>2.57</v>
          </cell>
          <cell r="Y316">
            <v>37328</v>
          </cell>
          <cell r="Z316">
            <v>37328</v>
          </cell>
          <cell r="AA316" t="str">
            <v>Interruptible</v>
          </cell>
          <cell r="AB316" t="str">
            <v>NWP</v>
          </cell>
          <cell r="AC316" t="str">
            <v>Paiute</v>
          </cell>
          <cell r="AD316">
            <v>100047</v>
          </cell>
          <cell r="AE316">
            <v>3000</v>
          </cell>
          <cell r="AF316" t="str">
            <v>WYOMING POOL</v>
          </cell>
          <cell r="AG316">
            <v>89</v>
          </cell>
          <cell r="AH316" t="str">
            <v>WYOMING POOL</v>
          </cell>
          <cell r="AI316">
            <v>399</v>
          </cell>
          <cell r="AJ316" t="str">
            <v>RENO</v>
          </cell>
          <cell r="AK316">
            <v>459</v>
          </cell>
          <cell r="AL316" t="str">
            <v>AVAC03SYS3</v>
          </cell>
          <cell r="AM316">
            <v>304</v>
          </cell>
          <cell r="AN316" t="str">
            <v>DA</v>
          </cell>
        </row>
        <row r="317">
          <cell r="A317">
            <v>330</v>
          </cell>
          <cell r="B317" t="str">
            <v>JK</v>
          </cell>
          <cell r="C317" t="str">
            <v>Jeannie Kimberly</v>
          </cell>
          <cell r="D317" t="str">
            <v>(509) 495-8494</v>
          </cell>
          <cell r="E317">
            <v>37328</v>
          </cell>
          <cell r="G317" t="str">
            <v>Purchase</v>
          </cell>
          <cell r="H317" t="str">
            <v>Physical</v>
          </cell>
          <cell r="I317" t="str">
            <v>CA - SLTAHOE</v>
          </cell>
          <cell r="K317" t="str">
            <v>Enserco</v>
          </cell>
          <cell r="L317" t="str">
            <v>Matt Reed</v>
          </cell>
          <cell r="M317" t="str">
            <v>Trader</v>
          </cell>
          <cell r="N317" t="str">
            <v>(303) 468-1244</v>
          </cell>
          <cell r="O317" t="str">
            <v>(403) 514-6913</v>
          </cell>
          <cell r="R317">
            <v>3000</v>
          </cell>
          <cell r="X317">
            <v>2.8050000000000002</v>
          </cell>
          <cell r="Y317">
            <v>37329</v>
          </cell>
          <cell r="Z317">
            <v>37329</v>
          </cell>
          <cell r="AA317" t="str">
            <v>Interruptible</v>
          </cell>
          <cell r="AB317" t="str">
            <v>NWP</v>
          </cell>
          <cell r="AC317" t="str">
            <v>Paiute</v>
          </cell>
          <cell r="AD317">
            <v>100047</v>
          </cell>
          <cell r="AE317">
            <v>3000</v>
          </cell>
          <cell r="AF317" t="str">
            <v>WYOMING/ROCKY MTN.</v>
          </cell>
          <cell r="AG317" t="str">
            <v>89/65</v>
          </cell>
          <cell r="AH317" t="str">
            <v>WYOMING/ROCKY MTN.</v>
          </cell>
          <cell r="AI317">
            <v>399</v>
          </cell>
          <cell r="AJ317" t="str">
            <v>RENO</v>
          </cell>
          <cell r="AK317">
            <v>459</v>
          </cell>
          <cell r="AL317" t="str">
            <v>AVAC03SYS3</v>
          </cell>
          <cell r="AM317">
            <v>304</v>
          </cell>
          <cell r="AN317" t="str">
            <v>JK</v>
          </cell>
        </row>
        <row r="318">
          <cell r="A318">
            <v>331</v>
          </cell>
          <cell r="B318" t="str">
            <v>JK</v>
          </cell>
          <cell r="C318" t="str">
            <v>Jeannie Kimberly</v>
          </cell>
          <cell r="D318" t="str">
            <v>(509) 495-8494</v>
          </cell>
          <cell r="E318">
            <v>37329</v>
          </cell>
          <cell r="G318" t="str">
            <v>Purchase</v>
          </cell>
          <cell r="H318" t="str">
            <v>Physical</v>
          </cell>
          <cell r="I318" t="str">
            <v>RGEN</v>
          </cell>
          <cell r="K318" t="str">
            <v>Avista Energy</v>
          </cell>
          <cell r="L318" t="str">
            <v>Steve Harper</v>
          </cell>
          <cell r="M318" t="str">
            <v>Trader</v>
          </cell>
          <cell r="N318" t="str">
            <v>(509) 688-6123</v>
          </cell>
          <cell r="O318" t="str">
            <v>(509) 688-6151</v>
          </cell>
          <cell r="R318">
            <v>20000</v>
          </cell>
          <cell r="X318">
            <v>2.78</v>
          </cell>
          <cell r="Y318">
            <v>37330</v>
          </cell>
          <cell r="Z318">
            <v>37331</v>
          </cell>
          <cell r="AA318" t="str">
            <v>Interruptible</v>
          </cell>
          <cell r="AB318" t="str">
            <v>PGT</v>
          </cell>
          <cell r="AD318" t="str">
            <v>07536</v>
          </cell>
          <cell r="AE318">
            <v>20000</v>
          </cell>
          <cell r="AF318" t="str">
            <v>RGEN-GTNW</v>
          </cell>
          <cell r="AH318" t="str">
            <v>05474</v>
          </cell>
          <cell r="AJ318" t="str">
            <v>RGEN-WWP</v>
          </cell>
          <cell r="AL318" t="str">
            <v>FUEL</v>
          </cell>
          <cell r="AN318" t="str">
            <v>JK</v>
          </cell>
        </row>
        <row r="319">
          <cell r="A319">
            <v>332</v>
          </cell>
          <cell r="B319" t="str">
            <v>JK</v>
          </cell>
          <cell r="C319" t="str">
            <v>Jeannie Kimberly</v>
          </cell>
          <cell r="D319" t="str">
            <v>(509) 495-8494</v>
          </cell>
          <cell r="E319">
            <v>37329</v>
          </cell>
          <cell r="G319" t="str">
            <v>Purchase</v>
          </cell>
          <cell r="H319" t="str">
            <v>Physical</v>
          </cell>
          <cell r="I319" t="str">
            <v>CA - SLTAHOE</v>
          </cell>
          <cell r="K319" t="str">
            <v>Enserco</v>
          </cell>
          <cell r="L319" t="str">
            <v>Matt Reed</v>
          </cell>
          <cell r="M319" t="str">
            <v>Trader</v>
          </cell>
          <cell r="N319" t="str">
            <v>(303) 468-1244</v>
          </cell>
          <cell r="O319" t="str">
            <v>(403) 514-6913</v>
          </cell>
          <cell r="R319">
            <v>4000</v>
          </cell>
          <cell r="X319">
            <v>2.59</v>
          </cell>
          <cell r="Y319">
            <v>37330</v>
          </cell>
          <cell r="Z319">
            <v>37330</v>
          </cell>
          <cell r="AA319" t="str">
            <v>Interruptible</v>
          </cell>
          <cell r="AB319" t="str">
            <v>NWP</v>
          </cell>
          <cell r="AC319" t="str">
            <v>Paiute</v>
          </cell>
          <cell r="AD319">
            <v>100047</v>
          </cell>
          <cell r="AE319">
            <v>4000</v>
          </cell>
          <cell r="AF319" t="str">
            <v xml:space="preserve">ROCKY MTN POOL </v>
          </cell>
          <cell r="AG319">
            <v>65</v>
          </cell>
          <cell r="AH319" t="str">
            <v xml:space="preserve">ROCKY MTN POOL </v>
          </cell>
          <cell r="AI319">
            <v>399</v>
          </cell>
          <cell r="AJ319" t="str">
            <v>RENO</v>
          </cell>
          <cell r="AK319">
            <v>459</v>
          </cell>
          <cell r="AL319" t="str">
            <v>AVAC03SYS3</v>
          </cell>
          <cell r="AM319">
            <v>304</v>
          </cell>
          <cell r="AN319" t="str">
            <v>JK</v>
          </cell>
        </row>
        <row r="320">
          <cell r="A320">
            <v>333</v>
          </cell>
          <cell r="B320" t="str">
            <v>JK</v>
          </cell>
          <cell r="C320" t="str">
            <v>Jeannie Kimberly</v>
          </cell>
          <cell r="D320" t="str">
            <v>(509) 495-8494</v>
          </cell>
          <cell r="E320">
            <v>37330</v>
          </cell>
          <cell r="G320" t="str">
            <v>Purchase</v>
          </cell>
          <cell r="H320" t="str">
            <v>Physical</v>
          </cell>
          <cell r="I320" t="str">
            <v>MALIN</v>
          </cell>
          <cell r="K320" t="str">
            <v>Dynegy</v>
          </cell>
          <cell r="L320" t="str">
            <v>Scott Wischoff</v>
          </cell>
          <cell r="M320" t="str">
            <v>Trader</v>
          </cell>
          <cell r="N320" t="str">
            <v>(713) 767-8214</v>
          </cell>
          <cell r="O320" t="str">
            <v>(713) 507-6541</v>
          </cell>
          <cell r="R320">
            <v>20000</v>
          </cell>
          <cell r="X320">
            <v>3.16</v>
          </cell>
          <cell r="Y320">
            <v>37331</v>
          </cell>
          <cell r="Z320">
            <v>37333</v>
          </cell>
          <cell r="AA320" t="str">
            <v>Interruptible</v>
          </cell>
          <cell r="AB320" t="str">
            <v>PGT</v>
          </cell>
          <cell r="AD320" t="str">
            <v>07536</v>
          </cell>
          <cell r="AE320">
            <v>20000</v>
          </cell>
          <cell r="AF320" t="str">
            <v>MALI-GTNW</v>
          </cell>
          <cell r="AH320" t="str">
            <v>01355</v>
          </cell>
          <cell r="AJ320" t="str">
            <v>RGEN-WWP</v>
          </cell>
          <cell r="AL320" t="str">
            <v>FUEL</v>
          </cell>
          <cell r="AN320" t="str">
            <v>JK</v>
          </cell>
        </row>
        <row r="321">
          <cell r="A321">
            <v>334</v>
          </cell>
          <cell r="B321" t="str">
            <v>JK</v>
          </cell>
          <cell r="C321" t="str">
            <v>Jeannie Kimberly</v>
          </cell>
          <cell r="D321" t="str">
            <v>(509) 495-8494</v>
          </cell>
          <cell r="E321">
            <v>37330</v>
          </cell>
          <cell r="G321" t="str">
            <v>Purchase</v>
          </cell>
          <cell r="H321" t="str">
            <v>Physical</v>
          </cell>
          <cell r="I321" t="str">
            <v>MALIN</v>
          </cell>
          <cell r="K321" t="str">
            <v>Dynegy</v>
          </cell>
          <cell r="L321" t="str">
            <v>Scott Wischoff</v>
          </cell>
          <cell r="M321" t="str">
            <v>Trader</v>
          </cell>
          <cell r="N321" t="str">
            <v>(713) 767-8214</v>
          </cell>
          <cell r="O321" t="str">
            <v>(713) 507-6541</v>
          </cell>
          <cell r="R321">
            <v>5000</v>
          </cell>
          <cell r="X321">
            <v>3.1749999999999998</v>
          </cell>
          <cell r="Y321">
            <v>37332</v>
          </cell>
          <cell r="Z321">
            <v>37333</v>
          </cell>
          <cell r="AA321" t="str">
            <v>Interruptible</v>
          </cell>
          <cell r="AB321" t="str">
            <v>PGT</v>
          </cell>
          <cell r="AD321" t="str">
            <v>07536</v>
          </cell>
          <cell r="AE321">
            <v>5000</v>
          </cell>
          <cell r="AF321" t="str">
            <v>MALI-GTNW</v>
          </cell>
          <cell r="AH321" t="str">
            <v>01355</v>
          </cell>
          <cell r="AJ321" t="str">
            <v>RGEN-WWP</v>
          </cell>
          <cell r="AL321" t="str">
            <v>FUEL</v>
          </cell>
          <cell r="AN321" t="str">
            <v>JK</v>
          </cell>
        </row>
        <row r="322">
          <cell r="A322">
            <v>335</v>
          </cell>
          <cell r="B322" t="str">
            <v>JK</v>
          </cell>
          <cell r="C322" t="str">
            <v>Jeannie Kimberly</v>
          </cell>
          <cell r="D322" t="str">
            <v>(509) 495-8494</v>
          </cell>
          <cell r="E322">
            <v>37330</v>
          </cell>
          <cell r="G322" t="str">
            <v>Purchase</v>
          </cell>
          <cell r="H322" t="str">
            <v>Physical</v>
          </cell>
          <cell r="I322" t="str">
            <v>RGEN</v>
          </cell>
          <cell r="K322" t="str">
            <v>Avista Energy</v>
          </cell>
          <cell r="L322" t="str">
            <v>Blaine French</v>
          </cell>
          <cell r="M322" t="str">
            <v>Trader</v>
          </cell>
          <cell r="N322" t="str">
            <v>(509) 688-6126</v>
          </cell>
          <cell r="O322" t="str">
            <v>(509) 688-6151</v>
          </cell>
          <cell r="R322">
            <v>5000</v>
          </cell>
          <cell r="X322">
            <v>3.18</v>
          </cell>
          <cell r="Y322">
            <v>37332</v>
          </cell>
          <cell r="Z322">
            <v>37333</v>
          </cell>
          <cell r="AA322" t="str">
            <v>Interruptible</v>
          </cell>
          <cell r="AB322" t="str">
            <v>PGT</v>
          </cell>
          <cell r="AD322" t="str">
            <v>07536</v>
          </cell>
          <cell r="AE322">
            <v>5000</v>
          </cell>
          <cell r="AF322" t="str">
            <v>RGEN-GTNW</v>
          </cell>
          <cell r="AH322" t="str">
            <v>05474</v>
          </cell>
          <cell r="AJ322" t="str">
            <v>RGEN-WWP</v>
          </cell>
          <cell r="AL322" t="str">
            <v>FUEL</v>
          </cell>
          <cell r="AN322" t="str">
            <v>JK</v>
          </cell>
        </row>
        <row r="323">
          <cell r="A323">
            <v>336</v>
          </cell>
          <cell r="B323" t="str">
            <v>JK</v>
          </cell>
          <cell r="C323" t="str">
            <v>Jeannie Kimberly</v>
          </cell>
          <cell r="D323" t="str">
            <v>(509) 495-8494</v>
          </cell>
          <cell r="E323">
            <v>37330</v>
          </cell>
          <cell r="G323" t="str">
            <v>Purchase</v>
          </cell>
          <cell r="H323" t="str">
            <v>Physical</v>
          </cell>
          <cell r="I323" t="str">
            <v>CA - SLTAHOE</v>
          </cell>
          <cell r="K323" t="str">
            <v>Enserco</v>
          </cell>
          <cell r="L323" t="str">
            <v>Matt Reed</v>
          </cell>
          <cell r="M323" t="str">
            <v>Trader</v>
          </cell>
          <cell r="N323" t="str">
            <v>(303) 468-1244</v>
          </cell>
          <cell r="O323" t="str">
            <v>(403) 514-6913</v>
          </cell>
          <cell r="R323">
            <v>4000</v>
          </cell>
          <cell r="X323">
            <v>2.9849999999999999</v>
          </cell>
          <cell r="Y323">
            <v>37331</v>
          </cell>
          <cell r="Z323">
            <v>37333</v>
          </cell>
          <cell r="AA323" t="str">
            <v>Interruptible</v>
          </cell>
          <cell r="AB323" t="str">
            <v>NWP</v>
          </cell>
          <cell r="AC323" t="str">
            <v>Paiute</v>
          </cell>
          <cell r="AD323">
            <v>100047</v>
          </cell>
          <cell r="AE323">
            <v>4000</v>
          </cell>
          <cell r="AF323" t="str">
            <v xml:space="preserve">ROCKY MTN POOL </v>
          </cell>
          <cell r="AG323">
            <v>65</v>
          </cell>
          <cell r="AH323" t="str">
            <v xml:space="preserve">ROCKY MTN POOL </v>
          </cell>
          <cell r="AI323">
            <v>399</v>
          </cell>
          <cell r="AJ323" t="str">
            <v>RENO</v>
          </cell>
          <cell r="AK323">
            <v>459</v>
          </cell>
          <cell r="AL323" t="str">
            <v>AVAC03SYS3</v>
          </cell>
          <cell r="AM323">
            <v>304</v>
          </cell>
          <cell r="AN323" t="str">
            <v>JK</v>
          </cell>
        </row>
        <row r="324">
          <cell r="A324">
            <v>337</v>
          </cell>
          <cell r="B324" t="str">
            <v>BG</v>
          </cell>
          <cell r="C324" t="str">
            <v>Bob Gruber</v>
          </cell>
          <cell r="D324" t="str">
            <v>(509) 495-4001</v>
          </cell>
          <cell r="E324">
            <v>37331</v>
          </cell>
          <cell r="G324" t="str">
            <v>Sale</v>
          </cell>
          <cell r="H324" t="str">
            <v>Physical</v>
          </cell>
          <cell r="I324" t="str">
            <v>RGEN</v>
          </cell>
          <cell r="K324" t="str">
            <v>Enserco</v>
          </cell>
          <cell r="L324" t="str">
            <v>Dave Meyer</v>
          </cell>
          <cell r="M324" t="str">
            <v>Trader</v>
          </cell>
          <cell r="N324" t="str">
            <v>(303) 568-3230</v>
          </cell>
          <cell r="O324" t="str">
            <v>(303) 568-3250</v>
          </cell>
          <cell r="R324">
            <v>13333</v>
          </cell>
          <cell r="X324">
            <v>2.85</v>
          </cell>
          <cell r="Y324">
            <v>37331</v>
          </cell>
          <cell r="Z324">
            <v>37331</v>
          </cell>
          <cell r="AA324" t="str">
            <v>Interruptible</v>
          </cell>
          <cell r="AB324" t="str">
            <v>PGT</v>
          </cell>
          <cell r="AD324" t="str">
            <v>07536</v>
          </cell>
          <cell r="AF324" t="str">
            <v>STAN-GTNW</v>
          </cell>
          <cell r="AH324" t="str">
            <v>00169</v>
          </cell>
          <cell r="AJ324" t="str">
            <v>STAN-GTNW</v>
          </cell>
          <cell r="AL324" t="str">
            <v>04659</v>
          </cell>
          <cell r="AN324" t="str">
            <v>BG</v>
          </cell>
        </row>
        <row r="325">
          <cell r="A325">
            <v>338</v>
          </cell>
          <cell r="B325" t="str">
            <v>BG</v>
          </cell>
          <cell r="C325" t="str">
            <v>Bob Gruber</v>
          </cell>
          <cell r="D325" t="str">
            <v>(509) 495-4001</v>
          </cell>
          <cell r="E325">
            <v>37331</v>
          </cell>
          <cell r="G325" t="str">
            <v>Sale</v>
          </cell>
          <cell r="H325" t="str">
            <v>Physical</v>
          </cell>
          <cell r="I325" t="str">
            <v>RGEN</v>
          </cell>
          <cell r="K325" t="str">
            <v>Enserco</v>
          </cell>
          <cell r="L325" t="str">
            <v>Darrell Danyluk</v>
          </cell>
          <cell r="M325" t="str">
            <v>Trader</v>
          </cell>
          <cell r="N325" t="str">
            <v>(403) 514-6912</v>
          </cell>
          <cell r="O325" t="str">
            <v>(403) 514-6913</v>
          </cell>
          <cell r="R325">
            <v>6667</v>
          </cell>
          <cell r="X325">
            <v>2.8</v>
          </cell>
          <cell r="Y325">
            <v>37331</v>
          </cell>
          <cell r="Z325">
            <v>37331</v>
          </cell>
          <cell r="AA325" t="str">
            <v>Interruptible</v>
          </cell>
          <cell r="AB325" t="str">
            <v>PGT</v>
          </cell>
          <cell r="AD325" t="str">
            <v>07536</v>
          </cell>
          <cell r="AF325" t="str">
            <v>RGEN-GTNW</v>
          </cell>
          <cell r="AH325" t="str">
            <v>00169</v>
          </cell>
          <cell r="AJ325" t="str">
            <v>RGEN-GTNW</v>
          </cell>
          <cell r="AL325" t="str">
            <v>04659</v>
          </cell>
          <cell r="AN325" t="str">
            <v>BG</v>
          </cell>
        </row>
        <row r="326">
          <cell r="A326">
            <v>339</v>
          </cell>
          <cell r="B326" t="str">
            <v>BG</v>
          </cell>
          <cell r="C326" t="str">
            <v>Bob Gruber</v>
          </cell>
          <cell r="D326" t="str">
            <v>(509) 495-4001</v>
          </cell>
          <cell r="E326">
            <v>37331</v>
          </cell>
          <cell r="G326" t="str">
            <v>Sale</v>
          </cell>
          <cell r="H326" t="str">
            <v>Physical</v>
          </cell>
          <cell r="I326" t="str">
            <v>RGEN</v>
          </cell>
          <cell r="K326" t="str">
            <v>Enserco</v>
          </cell>
          <cell r="L326" t="str">
            <v>Dave Meyer</v>
          </cell>
          <cell r="M326" t="str">
            <v>Trader</v>
          </cell>
          <cell r="N326" t="str">
            <v>(303) 568-3230</v>
          </cell>
          <cell r="O326" t="str">
            <v>(303) 568-3250</v>
          </cell>
          <cell r="R326">
            <v>10000</v>
          </cell>
          <cell r="X326">
            <v>2.85</v>
          </cell>
          <cell r="Y326">
            <v>37332</v>
          </cell>
          <cell r="Z326">
            <v>37332</v>
          </cell>
          <cell r="AA326" t="str">
            <v>Interruptible</v>
          </cell>
          <cell r="AB326" t="str">
            <v>PGT</v>
          </cell>
          <cell r="AD326" t="str">
            <v>07536</v>
          </cell>
          <cell r="AF326" t="str">
            <v>STAN-GTNW</v>
          </cell>
          <cell r="AH326" t="str">
            <v>00169</v>
          </cell>
          <cell r="AJ326" t="str">
            <v>STAN-GTNW</v>
          </cell>
          <cell r="AL326" t="str">
            <v>04659</v>
          </cell>
          <cell r="AN326" t="str">
            <v>BG</v>
          </cell>
        </row>
        <row r="327">
          <cell r="A327">
            <v>340</v>
          </cell>
          <cell r="B327" t="str">
            <v>JK</v>
          </cell>
          <cell r="C327" t="str">
            <v>Jeannie Kimberly</v>
          </cell>
          <cell r="D327" t="str">
            <v>(509) 495-8494</v>
          </cell>
          <cell r="E327">
            <v>37333</v>
          </cell>
          <cell r="G327" t="str">
            <v>Purchase</v>
          </cell>
          <cell r="H327" t="str">
            <v>Physical</v>
          </cell>
          <cell r="I327" t="str">
            <v>MALIN</v>
          </cell>
          <cell r="K327" t="str">
            <v>Dynegy</v>
          </cell>
          <cell r="L327" t="str">
            <v>Scott Wischoff</v>
          </cell>
          <cell r="M327" t="str">
            <v>Trader</v>
          </cell>
          <cell r="N327" t="str">
            <v>(713) 767-8214</v>
          </cell>
          <cell r="O327" t="str">
            <v>(713) 507-6541</v>
          </cell>
          <cell r="R327">
            <v>10000</v>
          </cell>
          <cell r="X327">
            <v>3.3250000000000002</v>
          </cell>
          <cell r="Y327">
            <v>37334</v>
          </cell>
          <cell r="Z327">
            <v>37334</v>
          </cell>
          <cell r="AA327" t="str">
            <v>Interruptible</v>
          </cell>
          <cell r="AB327" t="str">
            <v>PGT</v>
          </cell>
          <cell r="AD327" t="str">
            <v>07536</v>
          </cell>
          <cell r="AE327">
            <v>10000</v>
          </cell>
          <cell r="AF327" t="str">
            <v>MALI-GTNW</v>
          </cell>
          <cell r="AH327" t="str">
            <v>01355</v>
          </cell>
          <cell r="AJ327" t="str">
            <v>RGEN-WWP</v>
          </cell>
          <cell r="AL327" t="str">
            <v>FUEL</v>
          </cell>
          <cell r="AN327" t="str">
            <v>JK</v>
          </cell>
        </row>
        <row r="328">
          <cell r="A328">
            <v>341</v>
          </cell>
          <cell r="B328" t="str">
            <v>JK</v>
          </cell>
          <cell r="C328" t="str">
            <v>Jeannie Kimberly</v>
          </cell>
          <cell r="D328" t="str">
            <v>(509) 495-8494</v>
          </cell>
          <cell r="E328">
            <v>37333</v>
          </cell>
          <cell r="G328" t="str">
            <v>Purchase</v>
          </cell>
          <cell r="H328" t="str">
            <v>Physical</v>
          </cell>
          <cell r="I328" t="str">
            <v>MALIN</v>
          </cell>
          <cell r="K328" t="str">
            <v>Enserco</v>
          </cell>
          <cell r="L328" t="str">
            <v>Darrell Danyluk</v>
          </cell>
          <cell r="M328" t="str">
            <v>Trader</v>
          </cell>
          <cell r="N328" t="str">
            <v>(403) 514-6912</v>
          </cell>
          <cell r="O328" t="str">
            <v>(403) 514-6913</v>
          </cell>
          <cell r="R328">
            <v>15000</v>
          </cell>
          <cell r="X328">
            <v>3.34</v>
          </cell>
          <cell r="Y328">
            <v>37334</v>
          </cell>
          <cell r="Z328">
            <v>37334</v>
          </cell>
          <cell r="AA328" t="str">
            <v>Interruptible</v>
          </cell>
          <cell r="AB328" t="str">
            <v>PGT</v>
          </cell>
          <cell r="AD328" t="str">
            <v>07536</v>
          </cell>
          <cell r="AE328">
            <v>15000</v>
          </cell>
          <cell r="AF328" t="str">
            <v>MALI-GTNW</v>
          </cell>
          <cell r="AH328" t="str">
            <v>04659</v>
          </cell>
          <cell r="AJ328" t="str">
            <v>RGEN-WWP</v>
          </cell>
          <cell r="AL328" t="str">
            <v>FUEL</v>
          </cell>
          <cell r="AN328" t="str">
            <v>JK</v>
          </cell>
        </row>
        <row r="329">
          <cell r="A329">
            <v>342</v>
          </cell>
          <cell r="B329" t="str">
            <v>JK</v>
          </cell>
          <cell r="C329" t="str">
            <v>Jeannie Kimberly</v>
          </cell>
          <cell r="D329" t="str">
            <v>(509) 495-8494</v>
          </cell>
          <cell r="E329">
            <v>37333</v>
          </cell>
          <cell r="G329" t="str">
            <v>Purchase</v>
          </cell>
          <cell r="H329" t="str">
            <v>Physical</v>
          </cell>
          <cell r="I329" t="str">
            <v>CA - SLTAHOE</v>
          </cell>
          <cell r="K329" t="str">
            <v>Enserco</v>
          </cell>
          <cell r="L329" t="str">
            <v>Matt Reed</v>
          </cell>
          <cell r="M329" t="str">
            <v>Trader</v>
          </cell>
          <cell r="N329" t="str">
            <v>(303) 468-1244</v>
          </cell>
          <cell r="O329" t="str">
            <v>(403) 514-6913</v>
          </cell>
          <cell r="R329">
            <v>4000</v>
          </cell>
          <cell r="X329">
            <v>3.05</v>
          </cell>
          <cell r="Y329">
            <v>37334</v>
          </cell>
          <cell r="Z329">
            <v>37334</v>
          </cell>
          <cell r="AA329" t="str">
            <v>Interruptible</v>
          </cell>
          <cell r="AB329" t="str">
            <v>NWP</v>
          </cell>
          <cell r="AC329" t="str">
            <v>Paiute</v>
          </cell>
          <cell r="AD329">
            <v>100047</v>
          </cell>
          <cell r="AE329">
            <v>4000</v>
          </cell>
          <cell r="AF329" t="str">
            <v xml:space="preserve">ROCKY MTN POOL </v>
          </cell>
          <cell r="AG329">
            <v>65</v>
          </cell>
          <cell r="AH329" t="str">
            <v xml:space="preserve">ROCKY MTN POOL </v>
          </cell>
          <cell r="AI329">
            <v>399</v>
          </cell>
          <cell r="AJ329" t="str">
            <v>RENO</v>
          </cell>
          <cell r="AK329">
            <v>459</v>
          </cell>
          <cell r="AL329" t="str">
            <v>AVAC03SYS3</v>
          </cell>
          <cell r="AM329">
            <v>304</v>
          </cell>
          <cell r="AN329" t="str">
            <v>JK</v>
          </cell>
        </row>
        <row r="330">
          <cell r="A330">
            <v>343</v>
          </cell>
          <cell r="B330" t="str">
            <v>JK</v>
          </cell>
          <cell r="C330" t="str">
            <v>Jeannie Kimberly</v>
          </cell>
          <cell r="D330" t="str">
            <v>(509) 495-8494</v>
          </cell>
          <cell r="E330">
            <v>37334</v>
          </cell>
          <cell r="G330" t="str">
            <v>Purchase</v>
          </cell>
          <cell r="H330" t="str">
            <v>Physical</v>
          </cell>
          <cell r="I330" t="str">
            <v>CA - SLTAHOE</v>
          </cell>
          <cell r="K330" t="str">
            <v>Enserco</v>
          </cell>
          <cell r="L330" t="str">
            <v>Matt Reed</v>
          </cell>
          <cell r="M330" t="str">
            <v>Trader</v>
          </cell>
          <cell r="N330" t="str">
            <v>(303) 468-1244</v>
          </cell>
          <cell r="O330" t="str">
            <v>(403) 514-6913</v>
          </cell>
          <cell r="R330">
            <v>4000</v>
          </cell>
          <cell r="X330">
            <v>3.05</v>
          </cell>
          <cell r="Y330">
            <v>37335</v>
          </cell>
          <cell r="Z330">
            <v>37335</v>
          </cell>
          <cell r="AA330" t="str">
            <v>Interruptible</v>
          </cell>
          <cell r="AB330" t="str">
            <v>NWP</v>
          </cell>
          <cell r="AC330" t="str">
            <v>Paiute</v>
          </cell>
          <cell r="AD330">
            <v>100047</v>
          </cell>
          <cell r="AE330">
            <v>4000</v>
          </cell>
          <cell r="AF330" t="str">
            <v xml:space="preserve">ROCKY MTN/PICEANCE POOL </v>
          </cell>
          <cell r="AG330" t="str">
            <v>65/495</v>
          </cell>
          <cell r="AH330" t="str">
            <v xml:space="preserve">ROCKY MTN/PICEANCE POOL </v>
          </cell>
          <cell r="AI330">
            <v>399</v>
          </cell>
          <cell r="AJ330" t="str">
            <v>RENO</v>
          </cell>
          <cell r="AK330">
            <v>459</v>
          </cell>
          <cell r="AL330" t="str">
            <v>AVAC03SYS3</v>
          </cell>
          <cell r="AM330">
            <v>304</v>
          </cell>
          <cell r="AN330" t="str">
            <v>JK</v>
          </cell>
        </row>
        <row r="331">
          <cell r="A331">
            <v>344</v>
          </cell>
          <cell r="B331" t="str">
            <v>JK</v>
          </cell>
          <cell r="C331" t="str">
            <v>Jeannie Kimberly</v>
          </cell>
          <cell r="D331" t="str">
            <v>(509) 495-8494</v>
          </cell>
          <cell r="E331">
            <v>37334</v>
          </cell>
          <cell r="G331" t="str">
            <v>Purchase</v>
          </cell>
          <cell r="H331" t="str">
            <v>Physical</v>
          </cell>
          <cell r="I331" t="str">
            <v>MALIN</v>
          </cell>
          <cell r="K331" t="str">
            <v>Dynegy</v>
          </cell>
          <cell r="L331" t="str">
            <v>Scott Wischoff</v>
          </cell>
          <cell r="M331" t="str">
            <v>Trader</v>
          </cell>
          <cell r="N331" t="str">
            <v>(713) 767-8214</v>
          </cell>
          <cell r="O331" t="str">
            <v>(713) 507-6541</v>
          </cell>
          <cell r="R331">
            <v>15000</v>
          </cell>
          <cell r="X331">
            <v>3.415</v>
          </cell>
          <cell r="Y331">
            <v>37335</v>
          </cell>
          <cell r="Z331">
            <v>37335</v>
          </cell>
          <cell r="AA331" t="str">
            <v>Interruptible</v>
          </cell>
          <cell r="AB331" t="str">
            <v>PGT</v>
          </cell>
          <cell r="AD331" t="str">
            <v>07536</v>
          </cell>
          <cell r="AE331">
            <v>15000</v>
          </cell>
          <cell r="AF331" t="str">
            <v>MALI-GTNW</v>
          </cell>
          <cell r="AH331" t="str">
            <v>04659</v>
          </cell>
          <cell r="AJ331" t="str">
            <v>RGEN-WWP</v>
          </cell>
          <cell r="AL331" t="str">
            <v>FUEL</v>
          </cell>
          <cell r="AN331" t="str">
            <v>JK</v>
          </cell>
        </row>
        <row r="332">
          <cell r="A332">
            <v>345</v>
          </cell>
          <cell r="B332" t="str">
            <v>JK</v>
          </cell>
          <cell r="C332" t="str">
            <v>Jeannie Kimberly</v>
          </cell>
          <cell r="D332" t="str">
            <v>(509) 495-8494</v>
          </cell>
          <cell r="E332">
            <v>37335</v>
          </cell>
          <cell r="G332" t="str">
            <v>Purchase</v>
          </cell>
          <cell r="H332" t="str">
            <v>Physical</v>
          </cell>
          <cell r="I332" t="str">
            <v>CA - SLTAHOE</v>
          </cell>
          <cell r="K332" t="str">
            <v>Enserco</v>
          </cell>
          <cell r="L332" t="str">
            <v>Shawn McLaughlin</v>
          </cell>
          <cell r="M332" t="str">
            <v>Trader</v>
          </cell>
          <cell r="N332" t="str">
            <v>(303) 568-3263</v>
          </cell>
          <cell r="O332" t="str">
            <v>(303) 568-3250</v>
          </cell>
          <cell r="R332">
            <v>1000</v>
          </cell>
          <cell r="X332">
            <v>2.92</v>
          </cell>
          <cell r="Y332">
            <v>37336</v>
          </cell>
          <cell r="Z332">
            <v>37336</v>
          </cell>
          <cell r="AA332" t="str">
            <v>Interruptible</v>
          </cell>
          <cell r="AB332" t="str">
            <v>NWP</v>
          </cell>
          <cell r="AC332" t="str">
            <v>Paiute</v>
          </cell>
          <cell r="AD332">
            <v>100047</v>
          </cell>
          <cell r="AE332">
            <v>4000</v>
          </cell>
          <cell r="AF332" t="str">
            <v xml:space="preserve">ROCKY MTN POOL </v>
          </cell>
          <cell r="AG332">
            <v>65</v>
          </cell>
          <cell r="AH332" t="str">
            <v xml:space="preserve">ROCKY MTN POOL </v>
          </cell>
          <cell r="AI332">
            <v>399</v>
          </cell>
          <cell r="AJ332" t="str">
            <v>RENO</v>
          </cell>
          <cell r="AK332">
            <v>459</v>
          </cell>
          <cell r="AL332" t="str">
            <v>AVAC03SYS3</v>
          </cell>
          <cell r="AM332">
            <v>304</v>
          </cell>
          <cell r="AN332" t="str">
            <v>JK</v>
          </cell>
        </row>
        <row r="333">
          <cell r="A333">
            <v>346</v>
          </cell>
          <cell r="B333" t="str">
            <v>JK</v>
          </cell>
          <cell r="C333" t="str">
            <v>Jeannie Kimberly</v>
          </cell>
          <cell r="D333" t="str">
            <v>(509) 495-8494</v>
          </cell>
          <cell r="E333">
            <v>37336</v>
          </cell>
          <cell r="G333" t="str">
            <v>Purchase</v>
          </cell>
          <cell r="H333" t="str">
            <v>Physical</v>
          </cell>
          <cell r="I333" t="str">
            <v>RGEN</v>
          </cell>
          <cell r="K333" t="str">
            <v>Avista Energy</v>
          </cell>
          <cell r="L333" t="str">
            <v>Blaine French</v>
          </cell>
          <cell r="M333" t="str">
            <v>Trader</v>
          </cell>
          <cell r="N333" t="str">
            <v>(509) 688-6126</v>
          </cell>
          <cell r="O333" t="str">
            <v>(509) 688-6151</v>
          </cell>
          <cell r="R333">
            <v>10000</v>
          </cell>
          <cell r="X333">
            <v>3.25</v>
          </cell>
          <cell r="Y333">
            <v>37337</v>
          </cell>
          <cell r="Z333">
            <v>37338</v>
          </cell>
          <cell r="AA333" t="str">
            <v>Interruptible</v>
          </cell>
          <cell r="AB333" t="str">
            <v>PGT</v>
          </cell>
          <cell r="AD333" t="str">
            <v>07536</v>
          </cell>
          <cell r="AE333">
            <v>10000</v>
          </cell>
          <cell r="AF333" t="str">
            <v>RGEN-GTNW</v>
          </cell>
          <cell r="AH333" t="str">
            <v>05474</v>
          </cell>
          <cell r="AJ333" t="str">
            <v>RGEN-WWP</v>
          </cell>
          <cell r="AL333" t="str">
            <v>FUEL</v>
          </cell>
          <cell r="AN333" t="str">
            <v>JK</v>
          </cell>
          <cell r="AP333" t="str">
            <v>JK</v>
          </cell>
          <cell r="AR333">
            <v>16105</v>
          </cell>
        </row>
        <row r="334">
          <cell r="A334">
            <v>347</v>
          </cell>
          <cell r="B334" t="str">
            <v>JK</v>
          </cell>
          <cell r="C334" t="str">
            <v>Jeannie Kimberly</v>
          </cell>
          <cell r="D334" t="str">
            <v>(509) 495-8494</v>
          </cell>
          <cell r="E334">
            <v>37336</v>
          </cell>
          <cell r="G334" t="str">
            <v>Purchase</v>
          </cell>
          <cell r="H334" t="str">
            <v>Physical</v>
          </cell>
          <cell r="I334" t="str">
            <v>CA - SLTAHOE</v>
          </cell>
          <cell r="K334" t="str">
            <v>Enserco</v>
          </cell>
          <cell r="L334" t="str">
            <v>Jim Harrison</v>
          </cell>
          <cell r="M334" t="str">
            <v>Trader</v>
          </cell>
          <cell r="N334" t="str">
            <v>(303) 568-3263</v>
          </cell>
          <cell r="O334" t="str">
            <v>(303) 568-3250</v>
          </cell>
          <cell r="R334">
            <v>1000</v>
          </cell>
          <cell r="X334">
            <v>2.9</v>
          </cell>
          <cell r="Y334">
            <v>37337</v>
          </cell>
          <cell r="Z334">
            <v>37337</v>
          </cell>
          <cell r="AA334" t="str">
            <v>Interruptible</v>
          </cell>
          <cell r="AB334" t="str">
            <v>NWP</v>
          </cell>
          <cell r="AC334" t="str">
            <v>Paiute</v>
          </cell>
          <cell r="AD334">
            <v>100047</v>
          </cell>
          <cell r="AE334">
            <v>4000</v>
          </cell>
          <cell r="AF334" t="str">
            <v xml:space="preserve">ROCKY MTN POOL </v>
          </cell>
          <cell r="AG334">
            <v>65</v>
          </cell>
          <cell r="AH334" t="str">
            <v xml:space="preserve">ROCKY MTN POOL </v>
          </cell>
          <cell r="AI334">
            <v>399</v>
          </cell>
          <cell r="AJ334" t="str">
            <v>RENO</v>
          </cell>
          <cell r="AK334">
            <v>459</v>
          </cell>
          <cell r="AL334" t="str">
            <v>AVAC03SYS3</v>
          </cell>
          <cell r="AM334">
            <v>304</v>
          </cell>
          <cell r="AN334" t="str">
            <v>JK</v>
          </cell>
        </row>
        <row r="335">
          <cell r="A335">
            <v>348</v>
          </cell>
          <cell r="B335" t="str">
            <v>JK</v>
          </cell>
          <cell r="C335" t="str">
            <v>Jeannie Kimberly</v>
          </cell>
          <cell r="D335" t="str">
            <v>(509) 495-8494</v>
          </cell>
          <cell r="E335">
            <v>37336</v>
          </cell>
          <cell r="G335" t="str">
            <v>Exchange of Sumas Gas</v>
          </cell>
          <cell r="H335" t="str">
            <v>Physical</v>
          </cell>
          <cell r="I335" t="str">
            <v>CA - SLTAHOE</v>
          </cell>
          <cell r="K335" t="str">
            <v>Enserco</v>
          </cell>
          <cell r="L335" t="str">
            <v>Dave Meyer</v>
          </cell>
          <cell r="M335" t="str">
            <v>Trader</v>
          </cell>
          <cell r="N335" t="str">
            <v>(303) 568-3230</v>
          </cell>
          <cell r="O335" t="str">
            <v>(303) 568-3250</v>
          </cell>
          <cell r="R335">
            <v>3000</v>
          </cell>
          <cell r="X335">
            <v>-0.15</v>
          </cell>
          <cell r="Y335">
            <v>37337</v>
          </cell>
          <cell r="Z335">
            <v>37337</v>
          </cell>
          <cell r="AA335" t="str">
            <v>Interruptible</v>
          </cell>
          <cell r="AB335" t="str">
            <v>NWP</v>
          </cell>
          <cell r="AC335" t="str">
            <v>Paiute</v>
          </cell>
          <cell r="AD335">
            <v>100047</v>
          </cell>
          <cell r="AE335">
            <v>3000</v>
          </cell>
          <cell r="AF335" t="str">
            <v>WYOMING POOL</v>
          </cell>
          <cell r="AG335">
            <v>89</v>
          </cell>
          <cell r="AH335" t="str">
            <v>WYOMING POOL</v>
          </cell>
          <cell r="AI335">
            <v>399</v>
          </cell>
          <cell r="AJ335" t="str">
            <v>RENO</v>
          </cell>
          <cell r="AK335">
            <v>459</v>
          </cell>
          <cell r="AL335" t="str">
            <v>AVAC03SYS1</v>
          </cell>
          <cell r="AM335">
            <v>304</v>
          </cell>
          <cell r="AN335" t="str">
            <v>JK</v>
          </cell>
        </row>
        <row r="336">
          <cell r="A336">
            <v>349</v>
          </cell>
          <cell r="B336" t="str">
            <v>JK</v>
          </cell>
          <cell r="C336" t="str">
            <v>Jeannie Kimberly</v>
          </cell>
          <cell r="D336" t="str">
            <v>(509) 495-8494</v>
          </cell>
          <cell r="E336">
            <v>37337</v>
          </cell>
          <cell r="G336" t="str">
            <v>Purchase</v>
          </cell>
          <cell r="H336" t="str">
            <v>Physical</v>
          </cell>
          <cell r="I336" t="str">
            <v>RGEN</v>
          </cell>
          <cell r="K336" t="str">
            <v>Avista Energy</v>
          </cell>
          <cell r="L336" t="str">
            <v>Steve Harper</v>
          </cell>
          <cell r="M336" t="str">
            <v>Trader</v>
          </cell>
          <cell r="N336" t="str">
            <v>(509) 688-6123</v>
          </cell>
          <cell r="O336" t="str">
            <v>(509) 688-6151</v>
          </cell>
          <cell r="R336">
            <v>30000</v>
          </cell>
          <cell r="X336">
            <v>3.6</v>
          </cell>
          <cell r="Y336">
            <v>37339</v>
          </cell>
          <cell r="Z336">
            <v>37340</v>
          </cell>
          <cell r="AA336" t="str">
            <v>Interruptible</v>
          </cell>
          <cell r="AB336" t="str">
            <v>PGT</v>
          </cell>
          <cell r="AD336" t="str">
            <v>07536</v>
          </cell>
          <cell r="AE336">
            <v>30000</v>
          </cell>
          <cell r="AF336" t="str">
            <v>RGEN-GTNW</v>
          </cell>
          <cell r="AH336" t="str">
            <v>05474</v>
          </cell>
          <cell r="AJ336" t="str">
            <v>RGEN-WWP</v>
          </cell>
          <cell r="AL336" t="str">
            <v>FUEL</v>
          </cell>
          <cell r="AN336" t="str">
            <v>JK</v>
          </cell>
        </row>
        <row r="337">
          <cell r="A337">
            <v>350</v>
          </cell>
          <cell r="B337" t="str">
            <v>JK</v>
          </cell>
          <cell r="C337" t="str">
            <v>Jeannie Kimberly</v>
          </cell>
          <cell r="D337" t="str">
            <v>(509) 495-8494</v>
          </cell>
          <cell r="E337">
            <v>37337</v>
          </cell>
          <cell r="G337" t="str">
            <v>Purchase</v>
          </cell>
          <cell r="H337" t="str">
            <v>Physical</v>
          </cell>
          <cell r="I337" t="str">
            <v>CA - SLTAHOE</v>
          </cell>
          <cell r="K337" t="str">
            <v>Enserco</v>
          </cell>
          <cell r="L337" t="str">
            <v>Dave Meyer</v>
          </cell>
          <cell r="M337" t="str">
            <v>Trader</v>
          </cell>
          <cell r="N337" t="str">
            <v>(303) 568-3230</v>
          </cell>
          <cell r="O337" t="str">
            <v>(303) 568-3250</v>
          </cell>
          <cell r="R337">
            <v>2000</v>
          </cell>
          <cell r="X337">
            <v>3.33</v>
          </cell>
          <cell r="Y337">
            <v>37338</v>
          </cell>
          <cell r="Z337">
            <v>37340</v>
          </cell>
          <cell r="AA337" t="str">
            <v>Interruptible</v>
          </cell>
          <cell r="AB337" t="str">
            <v>NWP</v>
          </cell>
          <cell r="AC337" t="str">
            <v>Paiute</v>
          </cell>
          <cell r="AD337">
            <v>100047</v>
          </cell>
          <cell r="AE337">
            <v>2000</v>
          </cell>
          <cell r="AF337" t="str">
            <v xml:space="preserve">ROCKY MTN POOL </v>
          </cell>
          <cell r="AG337">
            <v>65</v>
          </cell>
          <cell r="AH337" t="str">
            <v xml:space="preserve">ROCKY MTN POOL </v>
          </cell>
          <cell r="AI337">
            <v>399</v>
          </cell>
          <cell r="AJ337" t="str">
            <v>RENO</v>
          </cell>
          <cell r="AK337">
            <v>459</v>
          </cell>
          <cell r="AL337" t="str">
            <v>AVAC03SYS3</v>
          </cell>
          <cell r="AM337">
            <v>304</v>
          </cell>
          <cell r="AN337" t="str">
            <v>JK</v>
          </cell>
        </row>
        <row r="338">
          <cell r="A338">
            <v>351</v>
          </cell>
          <cell r="B338" t="str">
            <v>JK</v>
          </cell>
          <cell r="C338" t="str">
            <v>Jeannie Kimberly</v>
          </cell>
          <cell r="D338" t="str">
            <v>(509) 495-8494</v>
          </cell>
          <cell r="E338">
            <v>37337</v>
          </cell>
          <cell r="G338" t="str">
            <v>Exchange of Sumas Gas</v>
          </cell>
          <cell r="H338" t="str">
            <v>Physical</v>
          </cell>
          <cell r="I338" t="str">
            <v>CA - SLTAHOE</v>
          </cell>
          <cell r="K338" t="str">
            <v>Enserco</v>
          </cell>
          <cell r="L338" t="str">
            <v>Dave Meyer</v>
          </cell>
          <cell r="M338" t="str">
            <v>Trader</v>
          </cell>
          <cell r="N338" t="str">
            <v>(303) 568-3230</v>
          </cell>
          <cell r="O338" t="str">
            <v>(303) 568-3250</v>
          </cell>
          <cell r="R338">
            <v>2000</v>
          </cell>
          <cell r="X338">
            <v>-0.1</v>
          </cell>
          <cell r="Y338">
            <v>37338</v>
          </cell>
          <cell r="Z338">
            <v>37340</v>
          </cell>
          <cell r="AA338" t="str">
            <v>Interruptible</v>
          </cell>
          <cell r="AB338" t="str">
            <v>NWP</v>
          </cell>
          <cell r="AC338" t="str">
            <v>Paiute</v>
          </cell>
          <cell r="AD338">
            <v>100047</v>
          </cell>
          <cell r="AE338">
            <v>2000</v>
          </cell>
          <cell r="AF338" t="str">
            <v>WYOMING POOL</v>
          </cell>
          <cell r="AG338">
            <v>89</v>
          </cell>
          <cell r="AH338" t="str">
            <v>WYOMING POOL</v>
          </cell>
          <cell r="AI338">
            <v>399</v>
          </cell>
          <cell r="AJ338" t="str">
            <v>RENO</v>
          </cell>
          <cell r="AK338">
            <v>459</v>
          </cell>
          <cell r="AL338" t="str">
            <v>AVAC03SYS1</v>
          </cell>
          <cell r="AM338">
            <v>304</v>
          </cell>
          <cell r="AN338" t="str">
            <v>JK</v>
          </cell>
        </row>
        <row r="339">
          <cell r="A339">
            <v>352</v>
          </cell>
          <cell r="B339" t="str">
            <v>JK</v>
          </cell>
          <cell r="C339" t="str">
            <v>Jeannie Kimberly</v>
          </cell>
          <cell r="D339" t="str">
            <v>(509) 495-8494</v>
          </cell>
          <cell r="E339">
            <v>37337</v>
          </cell>
          <cell r="G339" t="str">
            <v>Sale</v>
          </cell>
          <cell r="H339" t="str">
            <v>Physical</v>
          </cell>
          <cell r="I339" t="str">
            <v>MALIN</v>
          </cell>
          <cell r="K339" t="str">
            <v>E-Prime, Inc.</v>
          </cell>
          <cell r="L339" t="str">
            <v>Scott Holloway</v>
          </cell>
          <cell r="M339" t="str">
            <v>Trader</v>
          </cell>
          <cell r="N339" t="str">
            <v>(303) 308-6084</v>
          </cell>
          <cell r="O339" t="str">
            <v>(303) 308-7615</v>
          </cell>
          <cell r="R339">
            <v>7658</v>
          </cell>
          <cell r="U339" t="str">
            <v>NGI</v>
          </cell>
          <cell r="V339">
            <v>5.0000000000000001E-3</v>
          </cell>
          <cell r="W339" t="str">
            <v>Malin</v>
          </cell>
          <cell r="Y339">
            <v>37347</v>
          </cell>
          <cell r="Z339">
            <v>37376</v>
          </cell>
          <cell r="AA339" t="str">
            <v>Firm</v>
          </cell>
          <cell r="AB339" t="str">
            <v>PGT</v>
          </cell>
          <cell r="AD339" t="str">
            <v>07536</v>
          </cell>
          <cell r="AE339">
            <v>7658</v>
          </cell>
          <cell r="AF339" t="str">
            <v>MALI-GTNW</v>
          </cell>
          <cell r="AH339" t="str">
            <v>00169</v>
          </cell>
          <cell r="AJ339" t="str">
            <v>MALI-GTNW</v>
          </cell>
          <cell r="AL339" t="str">
            <v>07016</v>
          </cell>
          <cell r="AN339" t="str">
            <v>JK</v>
          </cell>
          <cell r="AP339" t="str">
            <v>JK</v>
          </cell>
          <cell r="AQ339" t="str">
            <v>P-AVISCORP-0006</v>
          </cell>
          <cell r="AR339">
            <v>16248</v>
          </cell>
        </row>
        <row r="340">
          <cell r="A340">
            <v>353</v>
          </cell>
          <cell r="B340" t="str">
            <v>DA</v>
          </cell>
          <cell r="C340" t="str">
            <v>Diane Albers</v>
          </cell>
          <cell r="D340" t="str">
            <v>(509) 495-4705</v>
          </cell>
          <cell r="E340">
            <v>37340</v>
          </cell>
          <cell r="G340" t="str">
            <v>Sale</v>
          </cell>
          <cell r="H340" t="str">
            <v>Physical</v>
          </cell>
          <cell r="I340" t="str">
            <v>RGEN</v>
          </cell>
          <cell r="K340" t="str">
            <v>Sierra Pacific</v>
          </cell>
          <cell r="L340" t="str">
            <v>Anita Austin</v>
          </cell>
          <cell r="M340" t="str">
            <v>Trader</v>
          </cell>
          <cell r="N340" t="str">
            <v>(775) 834-4874</v>
          </cell>
          <cell r="O340" t="str">
            <v>(775) 834-3069</v>
          </cell>
          <cell r="R340">
            <v>13000</v>
          </cell>
          <cell r="X340">
            <v>3.28</v>
          </cell>
          <cell r="Y340">
            <v>37341</v>
          </cell>
          <cell r="Z340">
            <v>37341</v>
          </cell>
          <cell r="AA340" t="str">
            <v>Interruptible</v>
          </cell>
          <cell r="AB340" t="str">
            <v>PGT</v>
          </cell>
          <cell r="AD340" t="str">
            <v>07536</v>
          </cell>
          <cell r="AE340">
            <v>13000</v>
          </cell>
          <cell r="AF340" t="str">
            <v>RGEN-GTNW</v>
          </cell>
          <cell r="AH340" t="str">
            <v>05474</v>
          </cell>
          <cell r="AJ340" t="str">
            <v>RGEN-GTNW</v>
          </cell>
          <cell r="AL340" t="str">
            <v>02893</v>
          </cell>
          <cell r="AN340" t="str">
            <v>DA</v>
          </cell>
        </row>
        <row r="341">
          <cell r="A341">
            <v>354</v>
          </cell>
          <cell r="B341" t="str">
            <v>DA</v>
          </cell>
          <cell r="C341" t="str">
            <v>Diane Albers</v>
          </cell>
          <cell r="D341" t="str">
            <v>(509) 495-4705</v>
          </cell>
          <cell r="E341">
            <v>37340</v>
          </cell>
          <cell r="G341" t="str">
            <v>Purchase</v>
          </cell>
          <cell r="H341" t="str">
            <v>Physical</v>
          </cell>
          <cell r="I341" t="str">
            <v>CA - SLTAHOE</v>
          </cell>
          <cell r="K341" t="str">
            <v>Dynegy</v>
          </cell>
          <cell r="L341" t="str">
            <v>Mark Mickelson</v>
          </cell>
          <cell r="M341" t="str">
            <v>Trader</v>
          </cell>
          <cell r="N341" t="str">
            <v>(713) 767-6673</v>
          </cell>
          <cell r="O341" t="str">
            <v>(713) 507-6541</v>
          </cell>
          <cell r="R341">
            <v>1000</v>
          </cell>
          <cell r="X341">
            <v>3.25</v>
          </cell>
          <cell r="Y341">
            <v>37341</v>
          </cell>
          <cell r="Z341">
            <v>37341</v>
          </cell>
          <cell r="AA341" t="str">
            <v>Interruptible</v>
          </cell>
          <cell r="AB341" t="str">
            <v>NWP</v>
          </cell>
          <cell r="AC341" t="str">
            <v>Paiute</v>
          </cell>
          <cell r="AD341">
            <v>100047</v>
          </cell>
          <cell r="AE341">
            <v>1000</v>
          </cell>
          <cell r="AF341" t="str">
            <v>OPAL</v>
          </cell>
          <cell r="AG341">
            <v>543</v>
          </cell>
          <cell r="AJ341" t="str">
            <v>RENO</v>
          </cell>
          <cell r="AK341">
            <v>459</v>
          </cell>
          <cell r="AL341" t="str">
            <v>AVAC03SYS4</v>
          </cell>
          <cell r="AM341">
            <v>304</v>
          </cell>
          <cell r="AN341" t="str">
            <v>DA</v>
          </cell>
        </row>
        <row r="342">
          <cell r="A342">
            <v>355</v>
          </cell>
          <cell r="B342" t="str">
            <v>DA</v>
          </cell>
          <cell r="C342" t="str">
            <v>Diane Albers</v>
          </cell>
          <cell r="D342" t="str">
            <v>(509) 495-4705</v>
          </cell>
          <cell r="E342">
            <v>37340</v>
          </cell>
          <cell r="G342" t="str">
            <v>Sale</v>
          </cell>
          <cell r="H342" t="str">
            <v>Physical</v>
          </cell>
          <cell r="I342" t="str">
            <v>RGEN</v>
          </cell>
          <cell r="K342" t="str">
            <v>Enserco</v>
          </cell>
          <cell r="L342" t="str">
            <v>Nancy Lissell</v>
          </cell>
          <cell r="M342" t="str">
            <v>Trader</v>
          </cell>
          <cell r="N342" t="str">
            <v>(403)303-4784</v>
          </cell>
          <cell r="O342" t="str">
            <v>(403) 514-6913</v>
          </cell>
          <cell r="R342">
            <v>10000</v>
          </cell>
          <cell r="X342">
            <v>3.17</v>
          </cell>
          <cell r="Y342">
            <v>37340</v>
          </cell>
          <cell r="Z342">
            <v>37340</v>
          </cell>
          <cell r="AA342" t="str">
            <v>Interruptible</v>
          </cell>
          <cell r="AB342" t="str">
            <v>PGT</v>
          </cell>
          <cell r="AD342" t="str">
            <v>07536</v>
          </cell>
          <cell r="AE342">
            <v>10000</v>
          </cell>
          <cell r="AF342" t="str">
            <v>RGEN-GTNW</v>
          </cell>
          <cell r="AH342" t="str">
            <v>07536</v>
          </cell>
          <cell r="AJ342" t="str">
            <v>RGEN-GTNW</v>
          </cell>
          <cell r="AL342" t="str">
            <v>04659</v>
          </cell>
          <cell r="AN342" t="str">
            <v>DA</v>
          </cell>
        </row>
        <row r="343">
          <cell r="A343">
            <v>356</v>
          </cell>
          <cell r="B343" t="str">
            <v>DA</v>
          </cell>
          <cell r="C343" t="str">
            <v>Diane Albers</v>
          </cell>
          <cell r="D343" t="str">
            <v>(509) 495-4705</v>
          </cell>
          <cell r="E343">
            <v>37340</v>
          </cell>
          <cell r="G343" t="str">
            <v>Sale</v>
          </cell>
          <cell r="H343" t="str">
            <v>Physical</v>
          </cell>
          <cell r="I343" t="str">
            <v>RGEN</v>
          </cell>
          <cell r="K343" t="str">
            <v>Enserco</v>
          </cell>
          <cell r="L343" t="str">
            <v>Nancy Lissell</v>
          </cell>
          <cell r="M343" t="str">
            <v>Trader</v>
          </cell>
          <cell r="N343" t="str">
            <v>(403)303-4784</v>
          </cell>
          <cell r="O343" t="str">
            <v>(403) 514-6913</v>
          </cell>
          <cell r="R343">
            <v>5000</v>
          </cell>
          <cell r="X343">
            <v>3.1</v>
          </cell>
          <cell r="Y343">
            <v>37340</v>
          </cell>
          <cell r="Z343">
            <v>37340</v>
          </cell>
          <cell r="AA343" t="str">
            <v>Interruptible</v>
          </cell>
          <cell r="AB343" t="str">
            <v>PGT</v>
          </cell>
          <cell r="AD343" t="str">
            <v>07536</v>
          </cell>
          <cell r="AE343">
            <v>5000</v>
          </cell>
          <cell r="AF343" t="str">
            <v>RGEN-GTNW</v>
          </cell>
          <cell r="AH343" t="str">
            <v>07536</v>
          </cell>
          <cell r="AJ343" t="str">
            <v>RGEN-GTNW</v>
          </cell>
          <cell r="AL343" t="str">
            <v>04659</v>
          </cell>
          <cell r="AN343" t="str">
            <v>DA</v>
          </cell>
        </row>
        <row r="344">
          <cell r="A344">
            <v>357</v>
          </cell>
          <cell r="B344" t="str">
            <v>DA</v>
          </cell>
          <cell r="C344" t="str">
            <v>Diane Albers</v>
          </cell>
          <cell r="D344" t="str">
            <v>(509) 495-4705</v>
          </cell>
          <cell r="E344">
            <v>37341</v>
          </cell>
          <cell r="G344" t="str">
            <v>Purchase</v>
          </cell>
          <cell r="H344" t="str">
            <v>Physical</v>
          </cell>
          <cell r="I344" t="str">
            <v>CA - SLTAHOE</v>
          </cell>
          <cell r="K344" t="str">
            <v>Enserco</v>
          </cell>
          <cell r="L344" t="str">
            <v>Matt Reed</v>
          </cell>
          <cell r="M344" t="str">
            <v>Trader</v>
          </cell>
          <cell r="N344" t="str">
            <v>(303) 468-1244</v>
          </cell>
          <cell r="O344" t="str">
            <v>(403) 514-6913</v>
          </cell>
          <cell r="R344">
            <v>1000</v>
          </cell>
          <cell r="X344">
            <v>3.18</v>
          </cell>
          <cell r="Y344">
            <v>37342</v>
          </cell>
          <cell r="Z344">
            <v>37342</v>
          </cell>
          <cell r="AA344" t="str">
            <v>Interruptible</v>
          </cell>
          <cell r="AB344" t="str">
            <v>NWP</v>
          </cell>
          <cell r="AC344" t="str">
            <v>Paiute</v>
          </cell>
          <cell r="AD344">
            <v>100047</v>
          </cell>
          <cell r="AE344">
            <v>1000</v>
          </cell>
          <cell r="AF344" t="str">
            <v>WYOMING POOL</v>
          </cell>
          <cell r="AG344">
            <v>89</v>
          </cell>
          <cell r="AH344" t="str">
            <v>WYOMING POOL</v>
          </cell>
          <cell r="AI344">
            <v>399</v>
          </cell>
          <cell r="AJ344" t="str">
            <v>RENO</v>
          </cell>
          <cell r="AK344">
            <v>459</v>
          </cell>
          <cell r="AL344" t="str">
            <v>AVAC03SYS3</v>
          </cell>
          <cell r="AM344">
            <v>304</v>
          </cell>
          <cell r="AN344" t="str">
            <v>DA</v>
          </cell>
        </row>
        <row r="345">
          <cell r="A345">
            <v>358</v>
          </cell>
          <cell r="B345" t="str">
            <v>DA</v>
          </cell>
          <cell r="C345" t="str">
            <v>Diane Albers</v>
          </cell>
          <cell r="D345" t="str">
            <v>(509) 495-4705</v>
          </cell>
          <cell r="E345">
            <v>37341</v>
          </cell>
          <cell r="G345" t="str">
            <v>Purchase</v>
          </cell>
          <cell r="H345" t="str">
            <v>Physical</v>
          </cell>
          <cell r="I345" t="str">
            <v>CA - SLTAHOE</v>
          </cell>
          <cell r="K345" t="str">
            <v>Dynegy</v>
          </cell>
          <cell r="L345" t="str">
            <v>Mike Hayes</v>
          </cell>
          <cell r="M345" t="str">
            <v>Trader</v>
          </cell>
          <cell r="N345" t="str">
            <v>(403) 213-6056</v>
          </cell>
          <cell r="O345" t="str">
            <v>(403) 213-6044</v>
          </cell>
          <cell r="R345">
            <v>2000</v>
          </cell>
          <cell r="X345">
            <v>3.25</v>
          </cell>
          <cell r="Y345">
            <v>37347</v>
          </cell>
          <cell r="Z345">
            <v>37354</v>
          </cell>
          <cell r="AA345" t="str">
            <v>Interruptible</v>
          </cell>
          <cell r="AB345" t="str">
            <v>NWP</v>
          </cell>
          <cell r="AC345" t="str">
            <v>Paiute</v>
          </cell>
          <cell r="AD345">
            <v>100047</v>
          </cell>
          <cell r="AE345">
            <v>2000</v>
          </cell>
          <cell r="AF345" t="str">
            <v>SUMAS</v>
          </cell>
          <cell r="AG345">
            <v>297</v>
          </cell>
          <cell r="AH345" t="str">
            <v>249833831</v>
          </cell>
          <cell r="AI345">
            <v>676</v>
          </cell>
          <cell r="AJ345" t="str">
            <v>RENO</v>
          </cell>
          <cell r="AK345">
            <v>459</v>
          </cell>
          <cell r="AL345" t="str">
            <v>AVAC03SYS3</v>
          </cell>
          <cell r="AM345">
            <v>304</v>
          </cell>
          <cell r="AN345" t="str">
            <v>DA</v>
          </cell>
        </row>
        <row r="346">
          <cell r="A346">
            <v>359</v>
          </cell>
          <cell r="B346" t="str">
            <v>DA</v>
          </cell>
          <cell r="C346" t="str">
            <v>Diane Albers</v>
          </cell>
          <cell r="D346" t="str">
            <v>(509) 495-4705</v>
          </cell>
          <cell r="E346">
            <v>37342</v>
          </cell>
          <cell r="G346" t="str">
            <v>Purchase</v>
          </cell>
          <cell r="H346" t="str">
            <v>Physical</v>
          </cell>
          <cell r="I346" t="str">
            <v>CA - SLTAHOE</v>
          </cell>
          <cell r="K346" t="str">
            <v>Enserco</v>
          </cell>
          <cell r="L346" t="str">
            <v>Matt Reed</v>
          </cell>
          <cell r="M346" t="str">
            <v>Trader</v>
          </cell>
          <cell r="N346" t="str">
            <v>(303) 468-1244</v>
          </cell>
          <cell r="O346" t="str">
            <v>(403) 514-6913</v>
          </cell>
          <cell r="R346">
            <v>1000</v>
          </cell>
          <cell r="U346" t="str">
            <v>Gas Daily</v>
          </cell>
          <cell r="V346">
            <v>0</v>
          </cell>
          <cell r="W346" t="str">
            <v>Kern/Opal</v>
          </cell>
          <cell r="Y346">
            <v>37343</v>
          </cell>
          <cell r="Z346">
            <v>37346</v>
          </cell>
          <cell r="AA346" t="str">
            <v>Interruptible</v>
          </cell>
          <cell r="AB346" t="str">
            <v>NWP</v>
          </cell>
          <cell r="AC346" t="str">
            <v>Paiute</v>
          </cell>
          <cell r="AD346">
            <v>100047</v>
          </cell>
          <cell r="AE346">
            <v>1000</v>
          </cell>
          <cell r="AF346" t="str">
            <v>ROCKY MTN POOL</v>
          </cell>
          <cell r="AG346">
            <v>65</v>
          </cell>
          <cell r="AH346" t="str">
            <v xml:space="preserve">ROCKY MTN POOL </v>
          </cell>
          <cell r="AI346">
            <v>399</v>
          </cell>
          <cell r="AJ346" t="str">
            <v>RENO</v>
          </cell>
          <cell r="AK346">
            <v>459</v>
          </cell>
          <cell r="AL346" t="str">
            <v>AVAC03SYS3</v>
          </cell>
          <cell r="AM346">
            <v>304</v>
          </cell>
          <cell r="AN346" t="str">
            <v>DA</v>
          </cell>
        </row>
        <row r="347">
          <cell r="A347">
            <v>360</v>
          </cell>
          <cell r="B347" t="str">
            <v>DA</v>
          </cell>
          <cell r="C347" t="str">
            <v>Diane Albers</v>
          </cell>
          <cell r="D347" t="str">
            <v>(509) 495-4705</v>
          </cell>
          <cell r="E347">
            <v>37343</v>
          </cell>
          <cell r="G347" t="str">
            <v>Purchase</v>
          </cell>
          <cell r="H347" t="str">
            <v>Physical</v>
          </cell>
          <cell r="I347" t="str">
            <v>CA - SLTAHOE</v>
          </cell>
          <cell r="J347">
            <v>177654912</v>
          </cell>
          <cell r="K347" t="str">
            <v>El Paso Merchant Energy L.P.</v>
          </cell>
          <cell r="L347" t="str">
            <v>Randy Richards</v>
          </cell>
          <cell r="M347" t="str">
            <v>Trader</v>
          </cell>
          <cell r="N347" t="str">
            <v>(713) 420-3057</v>
          </cell>
          <cell r="O347" t="str">
            <v>(713) 420-3593</v>
          </cell>
          <cell r="R347">
            <v>2000</v>
          </cell>
          <cell r="X347">
            <v>2.67</v>
          </cell>
          <cell r="Y347">
            <v>37347</v>
          </cell>
          <cell r="Z347">
            <v>37347</v>
          </cell>
          <cell r="AA347" t="str">
            <v>Interruptible</v>
          </cell>
          <cell r="AB347" t="str">
            <v>NWP</v>
          </cell>
          <cell r="AC347" t="str">
            <v>Paiute</v>
          </cell>
          <cell r="AD347">
            <v>100047</v>
          </cell>
          <cell r="AE347">
            <v>2000</v>
          </cell>
          <cell r="AF347" t="str">
            <v>OPAL</v>
          </cell>
          <cell r="AG347">
            <v>543</v>
          </cell>
          <cell r="AH347" t="str">
            <v>J84</v>
          </cell>
          <cell r="AI347">
            <v>515</v>
          </cell>
          <cell r="AJ347" t="str">
            <v>RENO</v>
          </cell>
          <cell r="AK347">
            <v>459</v>
          </cell>
          <cell r="AL347" t="str">
            <v>AVAC03SYS2</v>
          </cell>
          <cell r="AM347">
            <v>304</v>
          </cell>
          <cell r="AN347" t="str">
            <v>DA</v>
          </cell>
        </row>
        <row r="348">
          <cell r="A348">
            <v>361</v>
          </cell>
          <cell r="B348" t="str">
            <v>DA</v>
          </cell>
          <cell r="C348" t="str">
            <v>Diane Albers</v>
          </cell>
          <cell r="D348" t="str">
            <v>(509) 495-4705</v>
          </cell>
          <cell r="E348">
            <v>37343</v>
          </cell>
          <cell r="G348" t="str">
            <v>Purchase</v>
          </cell>
          <cell r="H348" t="str">
            <v>Physical</v>
          </cell>
          <cell r="I348" t="str">
            <v>RGEN</v>
          </cell>
          <cell r="K348" t="str">
            <v>E-Prime, Inc.</v>
          </cell>
          <cell r="L348" t="str">
            <v>Scott Holloway</v>
          </cell>
          <cell r="M348" t="str">
            <v>Trader</v>
          </cell>
          <cell r="N348" t="str">
            <v>(303) 308-6084</v>
          </cell>
          <cell r="O348" t="str">
            <v>(303) 308-7615</v>
          </cell>
          <cell r="R348">
            <v>15000</v>
          </cell>
          <cell r="X348">
            <v>2.98</v>
          </cell>
          <cell r="Y348">
            <v>37347</v>
          </cell>
          <cell r="Z348">
            <v>37347</v>
          </cell>
          <cell r="AA348" t="str">
            <v>Interruptible</v>
          </cell>
          <cell r="AB348" t="str">
            <v>PGT</v>
          </cell>
          <cell r="AD348" t="str">
            <v>07536</v>
          </cell>
          <cell r="AE348">
            <v>15000</v>
          </cell>
          <cell r="AF348" t="str">
            <v>MALI-GTNW</v>
          </cell>
          <cell r="AH348" t="str">
            <v>07016</v>
          </cell>
          <cell r="AJ348" t="str">
            <v>RGEN-WWP</v>
          </cell>
          <cell r="AL348" t="str">
            <v>FUEL</v>
          </cell>
          <cell r="AN348" t="str">
            <v>DA</v>
          </cell>
          <cell r="AP348" t="str">
            <v>JK</v>
          </cell>
          <cell r="AR348">
            <v>17329</v>
          </cell>
        </row>
        <row r="349">
          <cell r="A349">
            <v>362</v>
          </cell>
          <cell r="B349" t="str">
            <v>JK</v>
          </cell>
          <cell r="C349" t="str">
            <v>Jeannie Kimberly</v>
          </cell>
          <cell r="D349" t="str">
            <v>(509) 495-8494</v>
          </cell>
          <cell r="E349">
            <v>37345</v>
          </cell>
          <cell r="F349" t="str">
            <v>REVISION TO 346</v>
          </cell>
          <cell r="G349" t="str">
            <v>Purchase</v>
          </cell>
          <cell r="H349" t="str">
            <v>Physical</v>
          </cell>
          <cell r="I349" t="str">
            <v>RGEN</v>
          </cell>
          <cell r="K349" t="str">
            <v>Avista Energy</v>
          </cell>
          <cell r="L349" t="str">
            <v>Blaine French</v>
          </cell>
          <cell r="M349" t="str">
            <v>Trader</v>
          </cell>
          <cell r="N349" t="str">
            <v>(509) 688-6126</v>
          </cell>
          <cell r="O349" t="str">
            <v>(509) 688-6151</v>
          </cell>
          <cell r="R349">
            <v>10000</v>
          </cell>
          <cell r="X349">
            <v>3.25</v>
          </cell>
          <cell r="Y349">
            <v>37338</v>
          </cell>
          <cell r="Z349">
            <v>37338</v>
          </cell>
          <cell r="AA349" t="str">
            <v>Interruptible</v>
          </cell>
          <cell r="AB349" t="str">
            <v>PGT</v>
          </cell>
          <cell r="AD349" t="str">
            <v>07536</v>
          </cell>
          <cell r="AP349" t="str">
            <v>JK</v>
          </cell>
          <cell r="AR349">
            <v>16105</v>
          </cell>
        </row>
        <row r="350">
          <cell r="A350">
            <v>363</v>
          </cell>
          <cell r="B350" t="str">
            <v>DA</v>
          </cell>
          <cell r="C350" t="str">
            <v>Diane Albers</v>
          </cell>
          <cell r="D350" t="str">
            <v>(509) 495-4705</v>
          </cell>
          <cell r="E350">
            <v>37347</v>
          </cell>
          <cell r="G350" t="str">
            <v>Purchase</v>
          </cell>
          <cell r="H350" t="str">
            <v>Physical</v>
          </cell>
          <cell r="I350" t="str">
            <v>CA - SLTAHOE</v>
          </cell>
          <cell r="K350" t="str">
            <v>Enserco</v>
          </cell>
          <cell r="L350" t="str">
            <v>Matt Reed</v>
          </cell>
          <cell r="M350" t="str">
            <v>Trader</v>
          </cell>
          <cell r="N350" t="str">
            <v>(303) 468-1244</v>
          </cell>
          <cell r="O350" t="str">
            <v>(403) 514-6913</v>
          </cell>
          <cell r="R350">
            <v>2000</v>
          </cell>
          <cell r="U350" t="str">
            <v>Gas Daily</v>
          </cell>
          <cell r="V350">
            <v>0</v>
          </cell>
          <cell r="W350" t="str">
            <v>Kern/Opal</v>
          </cell>
          <cell r="Y350">
            <v>37348</v>
          </cell>
          <cell r="Z350">
            <v>37348</v>
          </cell>
          <cell r="AA350" t="str">
            <v>Interruptible</v>
          </cell>
          <cell r="AB350" t="str">
            <v>NWP</v>
          </cell>
          <cell r="AC350" t="str">
            <v>Paiute</v>
          </cell>
          <cell r="AD350">
            <v>100047</v>
          </cell>
          <cell r="AE350" t="str">
            <v>1500/500</v>
          </cell>
          <cell r="AF350" t="str">
            <v>SAN JUAN POOL/WYOMING POOL</v>
          </cell>
          <cell r="AG350" t="str">
            <v>7/89</v>
          </cell>
          <cell r="AH350" t="str">
            <v>SAN JUAN POOL/WYOMING POOL</v>
          </cell>
          <cell r="AI350">
            <v>399</v>
          </cell>
          <cell r="AJ350" t="str">
            <v>RENO</v>
          </cell>
          <cell r="AK350">
            <v>459</v>
          </cell>
          <cell r="AL350" t="str">
            <v>AVAC03SYS2</v>
          </cell>
          <cell r="AM350">
            <v>304</v>
          </cell>
          <cell r="AN350" t="str">
            <v>DA</v>
          </cell>
        </row>
        <row r="351">
          <cell r="A351">
            <v>364</v>
          </cell>
          <cell r="B351" t="str">
            <v>DA</v>
          </cell>
          <cell r="C351" t="str">
            <v>Diane Albers</v>
          </cell>
          <cell r="D351" t="str">
            <v>(509) 495-4705</v>
          </cell>
          <cell r="E351">
            <v>37348</v>
          </cell>
          <cell r="G351" t="str">
            <v>Purchase</v>
          </cell>
          <cell r="H351" t="str">
            <v>Physical</v>
          </cell>
          <cell r="I351" t="str">
            <v>CA - SLTAHOE</v>
          </cell>
          <cell r="J351">
            <v>185002092</v>
          </cell>
          <cell r="K351" t="str">
            <v>El Paso Merchant Energy L.P.</v>
          </cell>
          <cell r="L351" t="str">
            <v>Randy Richards</v>
          </cell>
          <cell r="M351" t="str">
            <v>Trader</v>
          </cell>
          <cell r="N351" t="str">
            <v>(713) 420-3057</v>
          </cell>
          <cell r="O351" t="str">
            <v>(713) 420-3593</v>
          </cell>
          <cell r="R351">
            <v>3000</v>
          </cell>
          <cell r="X351">
            <v>1.33</v>
          </cell>
          <cell r="Y351">
            <v>37349</v>
          </cell>
          <cell r="Z351">
            <v>37349</v>
          </cell>
          <cell r="AA351" t="str">
            <v>Interruptible</v>
          </cell>
          <cell r="AB351" t="str">
            <v>NWP</v>
          </cell>
          <cell r="AC351" t="str">
            <v>Paiute</v>
          </cell>
          <cell r="AD351">
            <v>100047</v>
          </cell>
          <cell r="AE351">
            <v>3000</v>
          </cell>
          <cell r="AF351" t="str">
            <v>OPAL</v>
          </cell>
          <cell r="AG351">
            <v>543</v>
          </cell>
          <cell r="AH351" t="str">
            <v>J84</v>
          </cell>
          <cell r="AI351">
            <v>399</v>
          </cell>
          <cell r="AJ351" t="str">
            <v>RENO</v>
          </cell>
          <cell r="AK351">
            <v>459</v>
          </cell>
          <cell r="AL351" t="str">
            <v>AVAC03SYS2</v>
          </cell>
          <cell r="AM351">
            <v>304</v>
          </cell>
          <cell r="AN351" t="str">
            <v>DA</v>
          </cell>
        </row>
        <row r="352">
          <cell r="A352">
            <v>365</v>
          </cell>
          <cell r="B352" t="str">
            <v>DA</v>
          </cell>
          <cell r="C352" t="str">
            <v>Diane Albers</v>
          </cell>
          <cell r="D352" t="str">
            <v>(509) 495-4705</v>
          </cell>
          <cell r="E352">
            <v>37349</v>
          </cell>
          <cell r="G352" t="str">
            <v>Purchase</v>
          </cell>
          <cell r="H352" t="str">
            <v>Physical</v>
          </cell>
          <cell r="I352" t="str">
            <v>CA - SLTAHOE</v>
          </cell>
          <cell r="K352" t="str">
            <v>Dynegy</v>
          </cell>
          <cell r="L352" t="str">
            <v>Mark Mickelson</v>
          </cell>
          <cell r="M352" t="str">
            <v>Trader</v>
          </cell>
          <cell r="N352" t="str">
            <v>(713) 767-6673</v>
          </cell>
          <cell r="O352" t="str">
            <v>(713) 507-6541</v>
          </cell>
          <cell r="R352">
            <v>2000</v>
          </cell>
          <cell r="X352">
            <v>1.6</v>
          </cell>
          <cell r="Y352">
            <v>37350</v>
          </cell>
          <cell r="Z352">
            <v>37350</v>
          </cell>
          <cell r="AA352" t="str">
            <v>Interruptible</v>
          </cell>
          <cell r="AB352" t="str">
            <v>NWP</v>
          </cell>
          <cell r="AC352" t="str">
            <v>Paiute</v>
          </cell>
          <cell r="AD352">
            <v>100047</v>
          </cell>
          <cell r="AE352">
            <v>2000</v>
          </cell>
          <cell r="AF352" t="str">
            <v>OPAL</v>
          </cell>
          <cell r="AG352">
            <v>543</v>
          </cell>
          <cell r="AH352" t="str">
            <v>J55</v>
          </cell>
          <cell r="AI352">
            <v>70</v>
          </cell>
          <cell r="AJ352" t="str">
            <v>RENO</v>
          </cell>
          <cell r="AK352">
            <v>459</v>
          </cell>
          <cell r="AL352" t="str">
            <v>AVAC03SYS2</v>
          </cell>
          <cell r="AM352">
            <v>304</v>
          </cell>
          <cell r="AN352" t="str">
            <v>DA</v>
          </cell>
        </row>
        <row r="353">
          <cell r="A353">
            <v>366</v>
          </cell>
          <cell r="B353" t="str">
            <v>DA</v>
          </cell>
          <cell r="C353" t="str">
            <v>Diane Albers</v>
          </cell>
          <cell r="D353" t="str">
            <v>(509) 495-4705</v>
          </cell>
          <cell r="E353">
            <v>37349</v>
          </cell>
          <cell r="G353" t="str">
            <v>Sale</v>
          </cell>
          <cell r="H353" t="str">
            <v>Physical</v>
          </cell>
          <cell r="I353" t="str">
            <v>MALIN</v>
          </cell>
          <cell r="K353" t="str">
            <v>EnCana Energy Services, Inc.</v>
          </cell>
          <cell r="L353" t="str">
            <v>Pete D'Amico</v>
          </cell>
          <cell r="M353" t="str">
            <v>Trader</v>
          </cell>
          <cell r="N353" t="str">
            <v>(713) 331-5071</v>
          </cell>
          <cell r="O353" t="str">
            <v>(713) 331-5331</v>
          </cell>
          <cell r="R353">
            <v>5000</v>
          </cell>
          <cell r="X353">
            <v>3.35</v>
          </cell>
          <cell r="Y353">
            <v>37408</v>
          </cell>
          <cell r="Z353">
            <v>37468</v>
          </cell>
          <cell r="AA353" t="str">
            <v>Firm</v>
          </cell>
          <cell r="AB353" t="str">
            <v>PGT</v>
          </cell>
          <cell r="AD353" t="str">
            <v>07536</v>
          </cell>
          <cell r="AE353">
            <v>5000</v>
          </cell>
          <cell r="AF353" t="str">
            <v>MALI-GTNW</v>
          </cell>
          <cell r="AH353" t="str">
            <v>05474</v>
          </cell>
          <cell r="AJ353" t="str">
            <v>MALI-GTNW</v>
          </cell>
          <cell r="AL353" t="str">
            <v>00542</v>
          </cell>
          <cell r="AN353" t="str">
            <v>BG</v>
          </cell>
        </row>
        <row r="354">
          <cell r="A354">
            <v>367</v>
          </cell>
          <cell r="B354" t="str">
            <v>VOID</v>
          </cell>
        </row>
        <row r="355">
          <cell r="A355">
            <v>368</v>
          </cell>
          <cell r="B355" t="str">
            <v>DA</v>
          </cell>
          <cell r="C355" t="str">
            <v>Diane Albers</v>
          </cell>
          <cell r="D355" t="str">
            <v>(509) 495-4705</v>
          </cell>
          <cell r="E355">
            <v>37350</v>
          </cell>
          <cell r="G355" t="str">
            <v>Sale</v>
          </cell>
          <cell r="H355" t="str">
            <v>Physical</v>
          </cell>
          <cell r="I355" t="str">
            <v>RGEN</v>
          </cell>
          <cell r="K355" t="str">
            <v>Sierra Pacific</v>
          </cell>
          <cell r="L355" t="str">
            <v>Anita Austin</v>
          </cell>
          <cell r="M355" t="str">
            <v>Trader</v>
          </cell>
          <cell r="N355" t="str">
            <v>(775) 834-4874</v>
          </cell>
          <cell r="O355" t="str">
            <v>(775) 834-3069</v>
          </cell>
          <cell r="R355">
            <v>10000</v>
          </cell>
          <cell r="X355">
            <v>3.15</v>
          </cell>
          <cell r="Y355">
            <v>37351</v>
          </cell>
          <cell r="Z355">
            <v>37351</v>
          </cell>
          <cell r="AA355" t="str">
            <v>Interruptible</v>
          </cell>
          <cell r="AB355" t="str">
            <v>PGT</v>
          </cell>
          <cell r="AD355" t="str">
            <v>07536</v>
          </cell>
          <cell r="AE355">
            <v>10000</v>
          </cell>
          <cell r="AF355" t="str">
            <v>RGEN-GTNW</v>
          </cell>
          <cell r="AH355" t="str">
            <v>FUEL</v>
          </cell>
          <cell r="AJ355" t="str">
            <v>RGEN-GTNW</v>
          </cell>
          <cell r="AL355" t="str">
            <v>02893</v>
          </cell>
          <cell r="AN355" t="str">
            <v>DA</v>
          </cell>
        </row>
        <row r="356">
          <cell r="A356">
            <v>369</v>
          </cell>
          <cell r="B356" t="str">
            <v>DA</v>
          </cell>
          <cell r="C356" t="str">
            <v>Diane Albers</v>
          </cell>
          <cell r="D356" t="str">
            <v>(509) 495-4705</v>
          </cell>
          <cell r="E356">
            <v>37350</v>
          </cell>
          <cell r="G356" t="str">
            <v>Purchase</v>
          </cell>
          <cell r="H356" t="str">
            <v>Physical</v>
          </cell>
          <cell r="I356" t="str">
            <v>CA - SLTAHOE</v>
          </cell>
          <cell r="K356" t="str">
            <v>Enserco</v>
          </cell>
          <cell r="L356" t="str">
            <v>Matt Reed</v>
          </cell>
          <cell r="M356" t="str">
            <v>Trader</v>
          </cell>
          <cell r="N356" t="str">
            <v>(303) 468-1244</v>
          </cell>
          <cell r="O356" t="str">
            <v>(403) 514-6913</v>
          </cell>
          <cell r="R356">
            <v>2000</v>
          </cell>
          <cell r="X356">
            <v>2.25</v>
          </cell>
          <cell r="Y356">
            <v>37351</v>
          </cell>
          <cell r="Z356">
            <v>37351</v>
          </cell>
          <cell r="AA356" t="str">
            <v>Interruptible</v>
          </cell>
          <cell r="AB356" t="str">
            <v>NWP</v>
          </cell>
          <cell r="AC356" t="str">
            <v>Paiute</v>
          </cell>
          <cell r="AD356">
            <v>100047</v>
          </cell>
          <cell r="AE356">
            <v>2000</v>
          </cell>
          <cell r="AF356" t="str">
            <v>OPAL</v>
          </cell>
          <cell r="AG356">
            <v>543</v>
          </cell>
          <cell r="AH356" t="str">
            <v>L168</v>
          </cell>
          <cell r="AI356">
            <v>399</v>
          </cell>
          <cell r="AJ356" t="str">
            <v>RENO</v>
          </cell>
          <cell r="AK356">
            <v>459</v>
          </cell>
          <cell r="AL356" t="str">
            <v>AVAC03SYS2</v>
          </cell>
          <cell r="AM356">
            <v>304</v>
          </cell>
          <cell r="AN356" t="str">
            <v>DA</v>
          </cell>
        </row>
        <row r="357">
          <cell r="A357">
            <v>370</v>
          </cell>
          <cell r="B357" t="str">
            <v>DA</v>
          </cell>
          <cell r="C357" t="str">
            <v>Diane Albers</v>
          </cell>
          <cell r="D357" t="str">
            <v>(509) 495-4705</v>
          </cell>
          <cell r="E357">
            <v>37350</v>
          </cell>
          <cell r="G357" t="str">
            <v>Sale</v>
          </cell>
          <cell r="H357" t="str">
            <v>Physical</v>
          </cell>
          <cell r="I357" t="str">
            <v>MALIN</v>
          </cell>
          <cell r="K357" t="str">
            <v>Enserco</v>
          </cell>
          <cell r="L357" t="str">
            <v>Darrell Danyluk</v>
          </cell>
          <cell r="M357" t="str">
            <v>Trader</v>
          </cell>
          <cell r="N357" t="str">
            <v>(403) 514-6912</v>
          </cell>
          <cell r="O357" t="str">
            <v>(403) 514-6913</v>
          </cell>
          <cell r="R357">
            <v>5000</v>
          </cell>
          <cell r="X357">
            <v>3.65</v>
          </cell>
          <cell r="Y357">
            <v>37561</v>
          </cell>
          <cell r="Z357">
            <v>37925</v>
          </cell>
          <cell r="AA357" t="str">
            <v>Firm</v>
          </cell>
          <cell r="AB357" t="str">
            <v>PGT</v>
          </cell>
          <cell r="AD357" t="str">
            <v>07536</v>
          </cell>
          <cell r="AE357">
            <v>5000</v>
          </cell>
          <cell r="AF357" t="str">
            <v>MALI-GTNW</v>
          </cell>
          <cell r="AH357" t="str">
            <v>00169</v>
          </cell>
          <cell r="AJ357" t="str">
            <v>MALI-GTNW</v>
          </cell>
          <cell r="AL357" t="str">
            <v>04659</v>
          </cell>
          <cell r="AN357" t="str">
            <v>LM</v>
          </cell>
        </row>
        <row r="358">
          <cell r="A358">
            <v>371</v>
          </cell>
          <cell r="B358" t="str">
            <v>DA</v>
          </cell>
          <cell r="C358" t="str">
            <v>Diane Albers</v>
          </cell>
          <cell r="D358" t="str">
            <v>(509) 495-4705</v>
          </cell>
          <cell r="E358">
            <v>37351</v>
          </cell>
          <cell r="G358" t="str">
            <v>Purchase</v>
          </cell>
          <cell r="H358" t="str">
            <v>Physical</v>
          </cell>
          <cell r="I358" t="str">
            <v>CA - SLTAHOE</v>
          </cell>
          <cell r="K358" t="str">
            <v>Enserco</v>
          </cell>
          <cell r="L358" t="str">
            <v>Matt Reed</v>
          </cell>
          <cell r="M358" t="str">
            <v>Trader</v>
          </cell>
          <cell r="N358" t="str">
            <v>(303) 468-1244</v>
          </cell>
          <cell r="O358" t="str">
            <v>(403) 514-6913</v>
          </cell>
          <cell r="R358">
            <v>2000</v>
          </cell>
          <cell r="X358">
            <v>2.38</v>
          </cell>
          <cell r="Y358">
            <v>37352</v>
          </cell>
          <cell r="Z358">
            <v>37354</v>
          </cell>
          <cell r="AA358" t="str">
            <v>Interruptible</v>
          </cell>
          <cell r="AB358" t="str">
            <v>NWP</v>
          </cell>
          <cell r="AC358" t="str">
            <v>Paiute</v>
          </cell>
          <cell r="AD358">
            <v>100047</v>
          </cell>
          <cell r="AE358">
            <v>2000</v>
          </cell>
          <cell r="AF358" t="str">
            <v>WYOMING POOL</v>
          </cell>
          <cell r="AG358">
            <v>89</v>
          </cell>
          <cell r="AH358" t="str">
            <v>WYOMING POOL</v>
          </cell>
          <cell r="AI358">
            <v>399</v>
          </cell>
          <cell r="AJ358" t="str">
            <v>RENO</v>
          </cell>
          <cell r="AK358">
            <v>459</v>
          </cell>
          <cell r="AL358" t="str">
            <v>AVAC03SYS2</v>
          </cell>
          <cell r="AM358">
            <v>304</v>
          </cell>
          <cell r="AN358" t="str">
            <v>DA</v>
          </cell>
        </row>
        <row r="359">
          <cell r="A359">
            <v>372</v>
          </cell>
          <cell r="B359" t="str">
            <v>DA</v>
          </cell>
          <cell r="C359" t="str">
            <v>Diane Albers</v>
          </cell>
          <cell r="D359" t="str">
            <v>(509) 495-4705</v>
          </cell>
          <cell r="E359">
            <v>37351</v>
          </cell>
          <cell r="G359" t="str">
            <v>Sale</v>
          </cell>
          <cell r="H359" t="str">
            <v>Physical</v>
          </cell>
          <cell r="I359" t="str">
            <v>MALIN</v>
          </cell>
          <cell r="K359" t="str">
            <v>AEP Energy Services, Inc.</v>
          </cell>
          <cell r="L359" t="str">
            <v>Brad Bentley</v>
          </cell>
          <cell r="M359" t="str">
            <v>Trader</v>
          </cell>
          <cell r="N359" t="str">
            <v>(614) 583-7007</v>
          </cell>
          <cell r="O359" t="str">
            <v>(614) 583-1605</v>
          </cell>
          <cell r="R359">
            <v>5000</v>
          </cell>
          <cell r="X359">
            <v>3.52</v>
          </cell>
          <cell r="Y359">
            <v>37561</v>
          </cell>
          <cell r="Z359">
            <v>37925</v>
          </cell>
          <cell r="AA359" t="str">
            <v>Firm</v>
          </cell>
          <cell r="AB359" t="str">
            <v>PGT</v>
          </cell>
          <cell r="AD359" t="str">
            <v>07536</v>
          </cell>
          <cell r="AE359">
            <v>5000</v>
          </cell>
          <cell r="AF359" t="str">
            <v>MALI-GTNW</v>
          </cell>
          <cell r="AH359" t="str">
            <v>00169</v>
          </cell>
          <cell r="AJ359" t="str">
            <v>MALI-GTNW</v>
          </cell>
          <cell r="AL359" t="str">
            <v>06220</v>
          </cell>
          <cell r="AN359" t="str">
            <v>BG</v>
          </cell>
        </row>
        <row r="360">
          <cell r="A360">
            <v>373</v>
          </cell>
          <cell r="B360" t="str">
            <v>DA</v>
          </cell>
          <cell r="C360" t="str">
            <v>Diane Albers</v>
          </cell>
          <cell r="D360" t="str">
            <v>(509) 495-4705</v>
          </cell>
          <cell r="E360">
            <v>37351</v>
          </cell>
          <cell r="G360" t="str">
            <v>Sale</v>
          </cell>
          <cell r="H360" t="str">
            <v>Physical</v>
          </cell>
          <cell r="I360" t="str">
            <v>MALIN</v>
          </cell>
          <cell r="K360" t="str">
            <v>E-Prime, Inc.</v>
          </cell>
          <cell r="L360" t="str">
            <v>Randy Curtis</v>
          </cell>
          <cell r="M360" t="str">
            <v>Trader</v>
          </cell>
          <cell r="N360" t="str">
            <v>(303) 308-6044</v>
          </cell>
          <cell r="O360" t="str">
            <v>(303) 308-7615</v>
          </cell>
          <cell r="R360">
            <v>5000</v>
          </cell>
          <cell r="X360">
            <v>3.0274999999999999</v>
          </cell>
          <cell r="Y360">
            <v>37408</v>
          </cell>
          <cell r="Z360">
            <v>37468</v>
          </cell>
          <cell r="AA360" t="str">
            <v>Firm</v>
          </cell>
          <cell r="AB360" t="str">
            <v>PGT</v>
          </cell>
          <cell r="AD360" t="str">
            <v>07536</v>
          </cell>
          <cell r="AE360">
            <v>5000</v>
          </cell>
          <cell r="AF360" t="str">
            <v>MALI-GTNW</v>
          </cell>
          <cell r="AH360" t="str">
            <v>05474</v>
          </cell>
          <cell r="AJ360" t="str">
            <v>MALI-GTNW</v>
          </cell>
          <cell r="AL360" t="str">
            <v>07016</v>
          </cell>
        </row>
        <row r="361">
          <cell r="A361">
            <v>374</v>
          </cell>
          <cell r="B361" t="str">
            <v>DA</v>
          </cell>
          <cell r="C361" t="str">
            <v>Diane Albers</v>
          </cell>
          <cell r="D361" t="str">
            <v>(509) 495-4705</v>
          </cell>
          <cell r="E361">
            <v>37351</v>
          </cell>
          <cell r="G361" t="str">
            <v>Sale</v>
          </cell>
          <cell r="H361" t="str">
            <v>Physical</v>
          </cell>
          <cell r="I361" t="str">
            <v>MALIN</v>
          </cell>
          <cell r="K361" t="str">
            <v>AEP Energy Services, Inc.</v>
          </cell>
          <cell r="L361" t="str">
            <v>Brad Bentley</v>
          </cell>
          <cell r="M361" t="str">
            <v>Trader</v>
          </cell>
          <cell r="N361" t="str">
            <v>(614) 583-7007</v>
          </cell>
          <cell r="O361" t="str">
            <v>(614) 583-1605</v>
          </cell>
          <cell r="R361">
            <v>10000</v>
          </cell>
          <cell r="X361">
            <v>3.02</v>
          </cell>
          <cell r="Y361">
            <v>37408</v>
          </cell>
          <cell r="Z361">
            <v>37468</v>
          </cell>
          <cell r="AA361" t="str">
            <v>Firm</v>
          </cell>
          <cell r="AB361" t="str">
            <v>PGT</v>
          </cell>
          <cell r="AD361" t="str">
            <v>07536</v>
          </cell>
          <cell r="AE361">
            <v>10000</v>
          </cell>
          <cell r="AF361" t="str">
            <v>MALI-GTNW</v>
          </cell>
          <cell r="AH361" t="str">
            <v>05474</v>
          </cell>
          <cell r="AJ361" t="str">
            <v>MALI-GTNW</v>
          </cell>
          <cell r="AL361" t="str">
            <v>06220</v>
          </cell>
        </row>
        <row r="362">
          <cell r="A362">
            <v>375</v>
          </cell>
          <cell r="B362" t="str">
            <v>JK</v>
          </cell>
          <cell r="C362" t="str">
            <v>Jeannie Kimberly</v>
          </cell>
          <cell r="D362" t="str">
            <v>(509) 495-8494</v>
          </cell>
          <cell r="E362">
            <v>37354</v>
          </cell>
          <cell r="G362" t="str">
            <v>Purchase-canceled</v>
          </cell>
          <cell r="H362" t="str">
            <v>Physical</v>
          </cell>
          <cell r="I362" t="str">
            <v>CA - SLTAHOE</v>
          </cell>
          <cell r="K362" t="str">
            <v>Enserco</v>
          </cell>
          <cell r="L362" t="str">
            <v>Matt Reed</v>
          </cell>
          <cell r="M362" t="str">
            <v>Trader</v>
          </cell>
          <cell r="N362" t="str">
            <v>(303) 468-1244</v>
          </cell>
          <cell r="O362" t="str">
            <v>(403) 514-6913</v>
          </cell>
          <cell r="R362">
            <v>0</v>
          </cell>
          <cell r="X362">
            <v>3.08</v>
          </cell>
          <cell r="Y362">
            <v>37355</v>
          </cell>
          <cell r="Z362">
            <v>37355</v>
          </cell>
          <cell r="AA362" t="str">
            <v>Interruptible</v>
          </cell>
          <cell r="AB362" t="str">
            <v>NWP</v>
          </cell>
          <cell r="AC362" t="str">
            <v>Paiute</v>
          </cell>
          <cell r="AD362">
            <v>100047</v>
          </cell>
          <cell r="AE362">
            <v>0</v>
          </cell>
          <cell r="AF362" t="str">
            <v>SUMAS</v>
          </cell>
          <cell r="AG362">
            <v>297</v>
          </cell>
          <cell r="AH362" t="str">
            <v>EEI</v>
          </cell>
          <cell r="AI362">
            <v>399</v>
          </cell>
          <cell r="AJ362" t="str">
            <v>RENO</v>
          </cell>
          <cell r="AK362">
            <v>459</v>
          </cell>
          <cell r="AL362" t="str">
            <v>AVAC03SYS3</v>
          </cell>
          <cell r="AM362">
            <v>304</v>
          </cell>
          <cell r="AN362" t="str">
            <v>JK</v>
          </cell>
        </row>
        <row r="363">
          <cell r="A363">
            <v>376</v>
          </cell>
          <cell r="B363" t="str">
            <v>JK</v>
          </cell>
          <cell r="C363" t="str">
            <v>Jeannie Kimberly</v>
          </cell>
          <cell r="D363" t="str">
            <v>(509) 495-8494</v>
          </cell>
          <cell r="E363">
            <v>37354</v>
          </cell>
          <cell r="G363" t="str">
            <v>Purchase</v>
          </cell>
          <cell r="H363" t="str">
            <v>Physical</v>
          </cell>
          <cell r="I363" t="str">
            <v>CA - SLTAHOE</v>
          </cell>
          <cell r="K363" t="str">
            <v>Enserco</v>
          </cell>
          <cell r="L363" t="str">
            <v>Matt Reed</v>
          </cell>
          <cell r="M363" t="str">
            <v>Trader</v>
          </cell>
          <cell r="N363" t="str">
            <v>(303) 468-1244</v>
          </cell>
          <cell r="O363" t="str">
            <v>(403) 514-6913</v>
          </cell>
          <cell r="R363">
            <v>3000</v>
          </cell>
          <cell r="X363">
            <v>1.4</v>
          </cell>
          <cell r="Y363">
            <v>37355</v>
          </cell>
          <cell r="Z363">
            <v>37355</v>
          </cell>
          <cell r="AA363" t="str">
            <v>Interruptible</v>
          </cell>
          <cell r="AB363" t="str">
            <v>NWP</v>
          </cell>
          <cell r="AC363" t="str">
            <v>Paiute</v>
          </cell>
          <cell r="AD363">
            <v>100047</v>
          </cell>
          <cell r="AE363">
            <v>3000</v>
          </cell>
          <cell r="AF363" t="str">
            <v>WYOMING POOL</v>
          </cell>
          <cell r="AG363">
            <v>89</v>
          </cell>
          <cell r="AH363" t="str">
            <v>WYOMING POOL</v>
          </cell>
          <cell r="AI363">
            <v>399</v>
          </cell>
          <cell r="AJ363" t="str">
            <v>RENO</v>
          </cell>
          <cell r="AK363">
            <v>459</v>
          </cell>
          <cell r="AL363" t="str">
            <v>AVAC03SYS2</v>
          </cell>
          <cell r="AM363">
            <v>304</v>
          </cell>
          <cell r="AN363" t="str">
            <v>JK</v>
          </cell>
        </row>
        <row r="364">
          <cell r="A364">
            <v>377</v>
          </cell>
          <cell r="B364" t="str">
            <v>JK</v>
          </cell>
          <cell r="C364" t="str">
            <v>Jeannie Kimberly</v>
          </cell>
          <cell r="D364" t="str">
            <v>(509) 495-8494</v>
          </cell>
          <cell r="E364">
            <v>37354</v>
          </cell>
          <cell r="G364" t="str">
            <v>Sale</v>
          </cell>
          <cell r="H364" t="str">
            <v>Physical</v>
          </cell>
          <cell r="I364" t="str">
            <v>CA - SLTAHOE</v>
          </cell>
          <cell r="K364" t="str">
            <v>Enserco</v>
          </cell>
          <cell r="L364" t="str">
            <v>Matt Reed</v>
          </cell>
          <cell r="M364" t="str">
            <v>Trader</v>
          </cell>
          <cell r="N364" t="str">
            <v>(303) 468-1244</v>
          </cell>
          <cell r="O364" t="str">
            <v>(403) 514-6913</v>
          </cell>
          <cell r="R364">
            <v>500</v>
          </cell>
          <cell r="X364">
            <v>2.9</v>
          </cell>
          <cell r="Y364">
            <v>37355</v>
          </cell>
          <cell r="Z364">
            <v>37355</v>
          </cell>
          <cell r="AA364" t="str">
            <v>Interruptible</v>
          </cell>
          <cell r="AB364" t="str">
            <v>NWP</v>
          </cell>
          <cell r="AC364" t="str">
            <v>Paiute</v>
          </cell>
          <cell r="AD364">
            <v>100047</v>
          </cell>
          <cell r="AE364">
            <v>500</v>
          </cell>
          <cell r="AF364" t="str">
            <v>SUMAS</v>
          </cell>
          <cell r="AG364">
            <v>297</v>
          </cell>
          <cell r="AH364" t="str">
            <v>EEI</v>
          </cell>
          <cell r="AI364">
            <v>399</v>
          </cell>
          <cell r="AM364">
            <v>304</v>
          </cell>
          <cell r="AN364" t="str">
            <v>JK</v>
          </cell>
        </row>
        <row r="365">
          <cell r="A365">
            <v>378</v>
          </cell>
          <cell r="B365" t="str">
            <v>JK</v>
          </cell>
          <cell r="C365" t="str">
            <v>Jeannie Kimberly</v>
          </cell>
          <cell r="D365" t="str">
            <v>(509) 495-8494</v>
          </cell>
          <cell r="E365">
            <v>37355</v>
          </cell>
          <cell r="G365" t="str">
            <v>Purchase</v>
          </cell>
          <cell r="H365" t="str">
            <v>Physical</v>
          </cell>
          <cell r="I365" t="str">
            <v>CA - SLTAHOE</v>
          </cell>
          <cell r="K365" t="str">
            <v>Enserco</v>
          </cell>
          <cell r="L365" t="str">
            <v>Matt Reed</v>
          </cell>
          <cell r="M365" t="str">
            <v>Trader</v>
          </cell>
          <cell r="N365" t="str">
            <v>(303) 468-1244</v>
          </cell>
          <cell r="O365" t="str">
            <v>(403) 514-6913</v>
          </cell>
          <cell r="R365">
            <v>3000</v>
          </cell>
          <cell r="X365">
            <v>0.75</v>
          </cell>
          <cell r="Y365">
            <v>37356</v>
          </cell>
          <cell r="Z365">
            <v>37356</v>
          </cell>
          <cell r="AA365" t="str">
            <v>Interruptible</v>
          </cell>
          <cell r="AB365" t="str">
            <v>NWP</v>
          </cell>
          <cell r="AC365" t="str">
            <v>Paiute</v>
          </cell>
          <cell r="AD365">
            <v>100047</v>
          </cell>
          <cell r="AE365">
            <v>3000</v>
          </cell>
          <cell r="AF365" t="str">
            <v>WYOMING POOL</v>
          </cell>
          <cell r="AG365">
            <v>89</v>
          </cell>
          <cell r="AH365" t="str">
            <v>WYOMING POOL</v>
          </cell>
          <cell r="AI365">
            <v>399</v>
          </cell>
          <cell r="AJ365" t="str">
            <v>RENO</v>
          </cell>
          <cell r="AK365">
            <v>459</v>
          </cell>
          <cell r="AL365" t="str">
            <v>AVAC03SYS2</v>
          </cell>
          <cell r="AM365">
            <v>304</v>
          </cell>
          <cell r="AN365" t="str">
            <v>JK</v>
          </cell>
        </row>
        <row r="366">
          <cell r="A366">
            <v>379</v>
          </cell>
          <cell r="B366" t="str">
            <v>JK</v>
          </cell>
          <cell r="C366" t="str">
            <v>Jeannie Kimberly</v>
          </cell>
          <cell r="D366" t="str">
            <v>(509) 495-8494</v>
          </cell>
          <cell r="E366">
            <v>37356</v>
          </cell>
          <cell r="G366" t="str">
            <v>Purchase</v>
          </cell>
          <cell r="H366" t="str">
            <v>Physical</v>
          </cell>
          <cell r="I366" t="str">
            <v>CA - SLTAHOE</v>
          </cell>
          <cell r="K366" t="str">
            <v>Enserco</v>
          </cell>
          <cell r="L366" t="str">
            <v>Matt Reed</v>
          </cell>
          <cell r="M366" t="str">
            <v>Trader</v>
          </cell>
          <cell r="N366" t="str">
            <v>(303) 468-1244</v>
          </cell>
          <cell r="O366" t="str">
            <v>(403) 514-6913</v>
          </cell>
          <cell r="R366">
            <v>3000</v>
          </cell>
          <cell r="X366">
            <v>1.75</v>
          </cell>
          <cell r="Y366">
            <v>37357</v>
          </cell>
          <cell r="Z366">
            <v>37357</v>
          </cell>
          <cell r="AA366" t="str">
            <v>Interruptible</v>
          </cell>
          <cell r="AB366" t="str">
            <v>NWP</v>
          </cell>
          <cell r="AC366" t="str">
            <v>Paiute</v>
          </cell>
          <cell r="AD366">
            <v>100047</v>
          </cell>
          <cell r="AE366">
            <v>3000</v>
          </cell>
          <cell r="AF366" t="str">
            <v>WYOMING POOL</v>
          </cell>
          <cell r="AG366">
            <v>89</v>
          </cell>
          <cell r="AH366" t="str">
            <v>WYOMING POOL</v>
          </cell>
          <cell r="AI366">
            <v>399</v>
          </cell>
          <cell r="AJ366" t="str">
            <v>RENO</v>
          </cell>
          <cell r="AK366">
            <v>459</v>
          </cell>
          <cell r="AL366" t="str">
            <v>AVAC03SYS2</v>
          </cell>
          <cell r="AM366">
            <v>304</v>
          </cell>
          <cell r="AN366" t="str">
            <v>JK</v>
          </cell>
        </row>
        <row r="367">
          <cell r="A367">
            <v>380</v>
          </cell>
          <cell r="B367" t="str">
            <v>JK</v>
          </cell>
          <cell r="C367" t="str">
            <v>Jeannie Kimberly</v>
          </cell>
          <cell r="D367" t="str">
            <v>(509) 495-8494</v>
          </cell>
          <cell r="E367">
            <v>37357</v>
          </cell>
          <cell r="G367" t="str">
            <v>Purchase</v>
          </cell>
          <cell r="H367" t="str">
            <v>Physical</v>
          </cell>
          <cell r="I367" t="str">
            <v>CA - SLTAHOE</v>
          </cell>
          <cell r="K367" t="str">
            <v>Enserco</v>
          </cell>
          <cell r="L367" t="str">
            <v>Matt Reed</v>
          </cell>
          <cell r="M367" t="str">
            <v>Trader</v>
          </cell>
          <cell r="N367" t="str">
            <v>(303) 468-1244</v>
          </cell>
          <cell r="O367" t="str">
            <v>(403) 514-6913</v>
          </cell>
          <cell r="R367">
            <v>3000</v>
          </cell>
          <cell r="X367">
            <v>1.95</v>
          </cell>
          <cell r="Y367">
            <v>37358</v>
          </cell>
          <cell r="Z367">
            <v>37358</v>
          </cell>
          <cell r="AA367" t="str">
            <v>Interruptible</v>
          </cell>
          <cell r="AB367" t="str">
            <v>NWP</v>
          </cell>
          <cell r="AC367" t="str">
            <v>Paiute</v>
          </cell>
          <cell r="AD367">
            <v>100047</v>
          </cell>
          <cell r="AE367">
            <v>3000</v>
          </cell>
          <cell r="AF367" t="str">
            <v>WYOMING POOL</v>
          </cell>
          <cell r="AG367">
            <v>89</v>
          </cell>
          <cell r="AH367" t="str">
            <v>WYOMING POOL</v>
          </cell>
          <cell r="AI367">
            <v>399</v>
          </cell>
          <cell r="AJ367" t="str">
            <v>RENO</v>
          </cell>
          <cell r="AK367">
            <v>459</v>
          </cell>
          <cell r="AL367" t="str">
            <v>AVAC03SYS2</v>
          </cell>
          <cell r="AM367">
            <v>304</v>
          </cell>
          <cell r="AN367" t="str">
            <v>JK</v>
          </cell>
        </row>
        <row r="368">
          <cell r="A368">
            <v>381</v>
          </cell>
          <cell r="B368" t="str">
            <v>JK</v>
          </cell>
          <cell r="C368" t="str">
            <v>Jeannie Kimberly</v>
          </cell>
          <cell r="D368" t="str">
            <v>(509) 495-8494</v>
          </cell>
          <cell r="E368">
            <v>37358</v>
          </cell>
          <cell r="G368" t="str">
            <v>Purchase</v>
          </cell>
          <cell r="H368" t="str">
            <v>Physical</v>
          </cell>
          <cell r="I368" t="str">
            <v>CA - SLTAHOE</v>
          </cell>
          <cell r="K368" t="str">
            <v>Enserco</v>
          </cell>
          <cell r="L368" t="str">
            <v>Matt Reed</v>
          </cell>
          <cell r="M368" t="str">
            <v>Trader</v>
          </cell>
          <cell r="N368" t="str">
            <v>(303) 468-1244</v>
          </cell>
          <cell r="O368" t="str">
            <v>(403) 514-6913</v>
          </cell>
          <cell r="R368">
            <v>3000</v>
          </cell>
          <cell r="X368">
            <v>1.62</v>
          </cell>
          <cell r="Y368">
            <v>37359</v>
          </cell>
          <cell r="Z368">
            <v>37361</v>
          </cell>
          <cell r="AA368" t="str">
            <v>Interruptible</v>
          </cell>
          <cell r="AB368" t="str">
            <v>NWP</v>
          </cell>
          <cell r="AC368" t="str">
            <v>Paiute</v>
          </cell>
          <cell r="AD368">
            <v>100047</v>
          </cell>
          <cell r="AE368">
            <v>3000</v>
          </cell>
          <cell r="AF368" t="str">
            <v>WYOMING POOL</v>
          </cell>
          <cell r="AG368">
            <v>89</v>
          </cell>
          <cell r="AH368" t="str">
            <v>WYOMING POOL</v>
          </cell>
          <cell r="AI368">
            <v>399</v>
          </cell>
          <cell r="AJ368" t="str">
            <v>RENO</v>
          </cell>
          <cell r="AK368">
            <v>459</v>
          </cell>
          <cell r="AL368" t="str">
            <v>AVAC03SYS2</v>
          </cell>
          <cell r="AM368">
            <v>304</v>
          </cell>
          <cell r="AN368" t="str">
            <v>JK</v>
          </cell>
        </row>
        <row r="369">
          <cell r="A369">
            <v>382</v>
          </cell>
          <cell r="B369" t="str">
            <v>JK</v>
          </cell>
          <cell r="C369" t="str">
            <v>Jeannie Kimberly</v>
          </cell>
          <cell r="D369" t="str">
            <v>(509) 495-8494</v>
          </cell>
          <cell r="E369">
            <v>37361</v>
          </cell>
          <cell r="G369" t="str">
            <v>Purchase</v>
          </cell>
          <cell r="H369" t="str">
            <v>Physical</v>
          </cell>
          <cell r="I369" t="str">
            <v>CA - SLTAHOE</v>
          </cell>
          <cell r="K369" t="str">
            <v>Enserco</v>
          </cell>
          <cell r="L369" t="str">
            <v>Matt Reed</v>
          </cell>
          <cell r="M369" t="str">
            <v>Trader</v>
          </cell>
          <cell r="N369" t="str">
            <v>(303) 468-1244</v>
          </cell>
          <cell r="O369" t="str">
            <v>(403) 514-6913</v>
          </cell>
          <cell r="R369">
            <v>1500</v>
          </cell>
          <cell r="U369" t="str">
            <v>Gas Daily</v>
          </cell>
          <cell r="V369">
            <v>0</v>
          </cell>
          <cell r="W369" t="str">
            <v>Opal</v>
          </cell>
          <cell r="Y369">
            <v>37362</v>
          </cell>
          <cell r="Z369">
            <v>37362</v>
          </cell>
          <cell r="AA369" t="str">
            <v>Interruptible</v>
          </cell>
          <cell r="AB369" t="str">
            <v>NWP</v>
          </cell>
          <cell r="AC369" t="str">
            <v>Paiute</v>
          </cell>
          <cell r="AD369">
            <v>100047</v>
          </cell>
          <cell r="AE369">
            <v>1500</v>
          </cell>
          <cell r="AF369" t="str">
            <v>WYOMING POOL</v>
          </cell>
          <cell r="AG369">
            <v>89</v>
          </cell>
          <cell r="AH369" t="str">
            <v>WYOMING POOL</v>
          </cell>
          <cell r="AI369">
            <v>399</v>
          </cell>
          <cell r="AJ369" t="str">
            <v>RENO</v>
          </cell>
          <cell r="AK369">
            <v>459</v>
          </cell>
          <cell r="AL369" t="str">
            <v>AVAC03SYS2</v>
          </cell>
          <cell r="AM369">
            <v>304</v>
          </cell>
          <cell r="AN369" t="str">
            <v>JK</v>
          </cell>
        </row>
        <row r="370">
          <cell r="A370">
            <v>383</v>
          </cell>
          <cell r="B370" t="str">
            <v>JK</v>
          </cell>
          <cell r="C370" t="str">
            <v>Jeannie Kimberly</v>
          </cell>
          <cell r="D370" t="str">
            <v>(509) 495-8494</v>
          </cell>
          <cell r="E370">
            <v>37361</v>
          </cell>
          <cell r="G370" t="str">
            <v>Sale</v>
          </cell>
          <cell r="H370" t="str">
            <v>Physical</v>
          </cell>
          <cell r="I370" t="str">
            <v>CA - SLTAHOE</v>
          </cell>
          <cell r="K370" t="str">
            <v>Enserco</v>
          </cell>
          <cell r="L370" t="str">
            <v>Matt Reed</v>
          </cell>
          <cell r="M370" t="str">
            <v>Trader</v>
          </cell>
          <cell r="N370" t="str">
            <v>(303) 468-1244</v>
          </cell>
          <cell r="O370" t="str">
            <v>(403) 514-6913</v>
          </cell>
          <cell r="R370">
            <v>2543</v>
          </cell>
          <cell r="X370">
            <v>2.16</v>
          </cell>
          <cell r="Y370">
            <v>37362</v>
          </cell>
          <cell r="Z370">
            <v>37362</v>
          </cell>
          <cell r="AA370" t="str">
            <v>Interruptible</v>
          </cell>
          <cell r="AB370" t="str">
            <v>NWP</v>
          </cell>
          <cell r="AC370" t="str">
            <v>Paiute</v>
          </cell>
          <cell r="AD370">
            <v>100047</v>
          </cell>
          <cell r="AE370">
            <v>2543</v>
          </cell>
          <cell r="AF370" t="str">
            <v>WYOMING POOL</v>
          </cell>
          <cell r="AG370">
            <v>89</v>
          </cell>
          <cell r="AH370" t="str">
            <v>WYOMING POOL</v>
          </cell>
          <cell r="AI370">
            <v>399</v>
          </cell>
          <cell r="AJ370" t="str">
            <v>RENO</v>
          </cell>
          <cell r="AK370">
            <v>459</v>
          </cell>
          <cell r="AL370" t="str">
            <v>SPPCO1</v>
          </cell>
          <cell r="AM370">
            <v>304</v>
          </cell>
          <cell r="AN370" t="str">
            <v>JK</v>
          </cell>
        </row>
        <row r="371">
          <cell r="A371">
            <v>384</v>
          </cell>
          <cell r="B371" t="str">
            <v>JK</v>
          </cell>
          <cell r="C371" t="str">
            <v>Jeannie Kimberly</v>
          </cell>
          <cell r="D371" t="str">
            <v>(509) 495-8494</v>
          </cell>
          <cell r="E371">
            <v>37361</v>
          </cell>
          <cell r="G371" t="str">
            <v>Purchase</v>
          </cell>
          <cell r="H371" t="str">
            <v>Physical</v>
          </cell>
          <cell r="I371" t="str">
            <v>CA - SLTAHOE</v>
          </cell>
          <cell r="K371" t="str">
            <v>Enserco</v>
          </cell>
          <cell r="L371" t="str">
            <v>Matt Reed</v>
          </cell>
          <cell r="M371" t="str">
            <v>Trader</v>
          </cell>
          <cell r="N371" t="str">
            <v>(303) 468-1244</v>
          </cell>
          <cell r="O371" t="str">
            <v>(403) 514-6913</v>
          </cell>
          <cell r="R371">
            <v>2543</v>
          </cell>
          <cell r="X371">
            <v>1.5</v>
          </cell>
          <cell r="Y371">
            <v>37362</v>
          </cell>
          <cell r="Z371">
            <v>37362</v>
          </cell>
          <cell r="AA371" t="str">
            <v>Interruptible</v>
          </cell>
          <cell r="AB371" t="str">
            <v>NWP</v>
          </cell>
          <cell r="AC371" t="str">
            <v>Paiute</v>
          </cell>
          <cell r="AD371">
            <v>100047</v>
          </cell>
          <cell r="AE371">
            <v>2543</v>
          </cell>
          <cell r="AF371" t="str">
            <v>WYOMING POOL</v>
          </cell>
          <cell r="AG371">
            <v>89</v>
          </cell>
          <cell r="AH371" t="str">
            <v>WYOMING POOL</v>
          </cell>
          <cell r="AI371">
            <v>399</v>
          </cell>
          <cell r="AJ371" t="str">
            <v>RENO</v>
          </cell>
          <cell r="AK371">
            <v>459</v>
          </cell>
          <cell r="AL371" t="str">
            <v>AVAC03SYS2</v>
          </cell>
          <cell r="AM371">
            <v>304</v>
          </cell>
          <cell r="AN371" t="str">
            <v>JK</v>
          </cell>
        </row>
        <row r="372">
          <cell r="A372">
            <v>385</v>
          </cell>
          <cell r="B372" t="str">
            <v>JK</v>
          </cell>
          <cell r="C372" t="str">
            <v>Jeannie Kimberly</v>
          </cell>
          <cell r="D372" t="str">
            <v>(509) 495-8494</v>
          </cell>
          <cell r="E372">
            <v>37362</v>
          </cell>
          <cell r="G372" t="str">
            <v>Purchase</v>
          </cell>
          <cell r="H372" t="str">
            <v>Physical</v>
          </cell>
          <cell r="I372" t="str">
            <v>CA - SLTAHOE</v>
          </cell>
          <cell r="K372" t="str">
            <v>Enserco</v>
          </cell>
          <cell r="L372" t="str">
            <v>Matt Reed</v>
          </cell>
          <cell r="M372" t="str">
            <v>Trader</v>
          </cell>
          <cell r="N372" t="str">
            <v>(303) 468-1244</v>
          </cell>
          <cell r="O372" t="str">
            <v>(403) 514-6913</v>
          </cell>
          <cell r="R372">
            <v>4000</v>
          </cell>
          <cell r="X372">
            <v>1.66</v>
          </cell>
          <cell r="Y372">
            <v>37363</v>
          </cell>
          <cell r="Z372">
            <v>37363</v>
          </cell>
          <cell r="AA372" t="str">
            <v>Interruptible</v>
          </cell>
          <cell r="AB372" t="str">
            <v>NWP</v>
          </cell>
          <cell r="AC372" t="str">
            <v>Paiute</v>
          </cell>
          <cell r="AD372">
            <v>100047</v>
          </cell>
          <cell r="AE372">
            <v>4000</v>
          </cell>
          <cell r="AF372" t="str">
            <v>WYOMING POOL</v>
          </cell>
          <cell r="AG372">
            <v>89</v>
          </cell>
          <cell r="AH372" t="str">
            <v>WYOMING POOL</v>
          </cell>
          <cell r="AI372">
            <v>399</v>
          </cell>
          <cell r="AJ372" t="str">
            <v>RENO</v>
          </cell>
          <cell r="AK372">
            <v>459</v>
          </cell>
          <cell r="AL372" t="str">
            <v>AVAC03SYS2</v>
          </cell>
          <cell r="AM372">
            <v>304</v>
          </cell>
          <cell r="AN372" t="str">
            <v>JK</v>
          </cell>
        </row>
        <row r="373">
          <cell r="A373">
            <v>386</v>
          </cell>
          <cell r="B373" t="str">
            <v>JK</v>
          </cell>
          <cell r="C373" t="str">
            <v>Jeannie Kimberly</v>
          </cell>
          <cell r="D373" t="str">
            <v>(509) 495-8494</v>
          </cell>
          <cell r="E373">
            <v>37362</v>
          </cell>
          <cell r="G373" t="str">
            <v>Purchase</v>
          </cell>
          <cell r="H373" t="str">
            <v>Physical</v>
          </cell>
          <cell r="I373" t="str">
            <v>CA - SLTAHOE</v>
          </cell>
          <cell r="K373" t="str">
            <v>Enserco</v>
          </cell>
          <cell r="L373" t="str">
            <v>Dave Meyer</v>
          </cell>
          <cell r="M373" t="str">
            <v>Trader</v>
          </cell>
          <cell r="N373" t="str">
            <v>(303) 568-3230</v>
          </cell>
          <cell r="O373" t="str">
            <v>(303) 568-3250</v>
          </cell>
          <cell r="R373">
            <v>4000</v>
          </cell>
          <cell r="U373" t="str">
            <v>Gas Daily</v>
          </cell>
          <cell r="V373">
            <v>0</v>
          </cell>
          <cell r="W373" t="str">
            <v>Opal</v>
          </cell>
          <cell r="Y373">
            <v>37364</v>
          </cell>
          <cell r="Z373">
            <v>37365</v>
          </cell>
          <cell r="AA373" t="str">
            <v>Interruptible</v>
          </cell>
          <cell r="AB373" t="str">
            <v>NWP</v>
          </cell>
          <cell r="AC373" t="str">
            <v>Paiute</v>
          </cell>
          <cell r="AD373">
            <v>100047</v>
          </cell>
          <cell r="AE373">
            <v>4000</v>
          </cell>
          <cell r="AF373" t="str">
            <v>WYOMING POOL</v>
          </cell>
          <cell r="AG373">
            <v>89</v>
          </cell>
          <cell r="AH373" t="str">
            <v>WYOMING POOL</v>
          </cell>
          <cell r="AI373">
            <v>399</v>
          </cell>
          <cell r="AJ373" t="str">
            <v>RENO</v>
          </cell>
          <cell r="AK373">
            <v>459</v>
          </cell>
          <cell r="AL373" t="str">
            <v>AVAC03SYS2</v>
          </cell>
          <cell r="AM373">
            <v>304</v>
          </cell>
          <cell r="AN373" t="str">
            <v>JK</v>
          </cell>
        </row>
        <row r="374">
          <cell r="A374">
            <v>387</v>
          </cell>
          <cell r="B374" t="str">
            <v>JK</v>
          </cell>
          <cell r="C374" t="str">
            <v>Jeannie Kimberly</v>
          </cell>
          <cell r="D374" t="str">
            <v>(509) 495-8494</v>
          </cell>
          <cell r="E374">
            <v>37363</v>
          </cell>
          <cell r="G374" t="str">
            <v>Purchase</v>
          </cell>
          <cell r="H374" t="str">
            <v>Physical</v>
          </cell>
          <cell r="I374" t="str">
            <v>CA - SLTAHOE</v>
          </cell>
          <cell r="K374" t="str">
            <v>Enserco</v>
          </cell>
          <cell r="L374" t="str">
            <v>Matt Reed</v>
          </cell>
          <cell r="M374" t="str">
            <v>Trader</v>
          </cell>
          <cell r="N374" t="str">
            <v>(303) 468-1244</v>
          </cell>
          <cell r="O374" t="str">
            <v>(403) 514-6913</v>
          </cell>
          <cell r="R374">
            <v>1500</v>
          </cell>
          <cell r="X374">
            <v>3.04</v>
          </cell>
          <cell r="Y374">
            <v>37364</v>
          </cell>
          <cell r="Z374">
            <v>37365</v>
          </cell>
          <cell r="AA374" t="str">
            <v>Interruptible</v>
          </cell>
          <cell r="AB374" t="str">
            <v>NWP</v>
          </cell>
          <cell r="AC374" t="str">
            <v>Paiute</v>
          </cell>
          <cell r="AD374">
            <v>100047</v>
          </cell>
          <cell r="AE374">
            <v>1500</v>
          </cell>
          <cell r="AF374" t="str">
            <v>SUMAS</v>
          </cell>
          <cell r="AG374">
            <v>297</v>
          </cell>
          <cell r="AH374" t="str">
            <v>EEI</v>
          </cell>
          <cell r="AI374">
            <v>399</v>
          </cell>
          <cell r="AJ374" t="str">
            <v>RENO</v>
          </cell>
          <cell r="AK374">
            <v>459</v>
          </cell>
          <cell r="AL374" t="str">
            <v>AVAC03SYS3</v>
          </cell>
          <cell r="AM374">
            <v>304</v>
          </cell>
          <cell r="AN374" t="str">
            <v>JK</v>
          </cell>
        </row>
        <row r="375">
          <cell r="A375">
            <v>388</v>
          </cell>
          <cell r="B375" t="str">
            <v>JK</v>
          </cell>
          <cell r="C375" t="str">
            <v>Jeannie Kimberly</v>
          </cell>
          <cell r="D375" t="str">
            <v>(509) 495-8494</v>
          </cell>
          <cell r="E375">
            <v>37364</v>
          </cell>
          <cell r="G375" t="str">
            <v>Purchase</v>
          </cell>
          <cell r="H375" t="str">
            <v>Physical</v>
          </cell>
          <cell r="I375" t="str">
            <v>CA - SLTAHOE</v>
          </cell>
          <cell r="K375" t="str">
            <v>Enserco</v>
          </cell>
          <cell r="L375" t="str">
            <v>Darrell Danyluk</v>
          </cell>
          <cell r="M375" t="str">
            <v>Trader</v>
          </cell>
          <cell r="N375" t="str">
            <v>(403) 514-6912</v>
          </cell>
          <cell r="O375" t="str">
            <v>(403) 514-6913</v>
          </cell>
          <cell r="R375">
            <v>1000</v>
          </cell>
          <cell r="X375">
            <v>3.02</v>
          </cell>
          <cell r="Y375">
            <v>37365</v>
          </cell>
          <cell r="Z375">
            <v>37365</v>
          </cell>
          <cell r="AA375" t="str">
            <v>Interruptible</v>
          </cell>
          <cell r="AB375" t="str">
            <v>NWP</v>
          </cell>
          <cell r="AC375" t="str">
            <v>Paiute</v>
          </cell>
          <cell r="AD375">
            <v>100047</v>
          </cell>
          <cell r="AE375">
            <v>1000</v>
          </cell>
          <cell r="AF375" t="str">
            <v>SUMAS</v>
          </cell>
          <cell r="AG375">
            <v>297</v>
          </cell>
          <cell r="AH375" t="str">
            <v>EEI</v>
          </cell>
          <cell r="AI375">
            <v>399</v>
          </cell>
          <cell r="AJ375" t="str">
            <v>RENO</v>
          </cell>
          <cell r="AK375">
            <v>459</v>
          </cell>
          <cell r="AL375" t="str">
            <v>AVAC03SYS3</v>
          </cell>
          <cell r="AM375">
            <v>304</v>
          </cell>
          <cell r="AN375" t="str">
            <v>JK</v>
          </cell>
        </row>
        <row r="376">
          <cell r="A376">
            <v>389</v>
          </cell>
          <cell r="B376" t="str">
            <v>JK</v>
          </cell>
          <cell r="C376" t="str">
            <v>Jeannie Kimberly</v>
          </cell>
          <cell r="D376" t="str">
            <v>(509) 495-8494</v>
          </cell>
          <cell r="E376">
            <v>37365</v>
          </cell>
          <cell r="G376" t="str">
            <v>Purchase</v>
          </cell>
          <cell r="H376" t="str">
            <v>Physical</v>
          </cell>
          <cell r="I376" t="str">
            <v>CA - SLTAHOE</v>
          </cell>
          <cell r="K376" t="str">
            <v>Enserco</v>
          </cell>
          <cell r="L376" t="str">
            <v>Matt Reed</v>
          </cell>
          <cell r="M376" t="str">
            <v>Trader</v>
          </cell>
          <cell r="N376" t="str">
            <v>(303) 468-1244</v>
          </cell>
          <cell r="O376" t="str">
            <v>(403) 514-6913</v>
          </cell>
          <cell r="R376">
            <v>4000</v>
          </cell>
          <cell r="U376" t="str">
            <v>Gas Daily</v>
          </cell>
          <cell r="V376">
            <v>0</v>
          </cell>
          <cell r="W376" t="str">
            <v>Opal</v>
          </cell>
          <cell r="Y376">
            <v>37366</v>
          </cell>
          <cell r="Z376">
            <v>37368</v>
          </cell>
          <cell r="AA376" t="str">
            <v>Interruptible</v>
          </cell>
          <cell r="AB376" t="str">
            <v>NWP</v>
          </cell>
          <cell r="AC376" t="str">
            <v>Paiute</v>
          </cell>
          <cell r="AD376">
            <v>100047</v>
          </cell>
          <cell r="AE376">
            <v>4000</v>
          </cell>
          <cell r="AF376" t="str">
            <v>WYOMING POOL</v>
          </cell>
          <cell r="AG376">
            <v>89</v>
          </cell>
          <cell r="AH376" t="str">
            <v>WYOMING POOL</v>
          </cell>
          <cell r="AI376">
            <v>399</v>
          </cell>
          <cell r="AJ376" t="str">
            <v>RENO</v>
          </cell>
          <cell r="AK376">
            <v>459</v>
          </cell>
          <cell r="AL376" t="str">
            <v>AVAC03SYS2</v>
          </cell>
          <cell r="AM376">
            <v>304</v>
          </cell>
          <cell r="AN376" t="str">
            <v>JK</v>
          </cell>
        </row>
        <row r="377">
          <cell r="A377">
            <v>390</v>
          </cell>
          <cell r="B377" t="str">
            <v>JK</v>
          </cell>
          <cell r="C377" t="str">
            <v>Jeannie Kimberly</v>
          </cell>
          <cell r="D377" t="str">
            <v>(509) 495-8494</v>
          </cell>
          <cell r="E377">
            <v>37365</v>
          </cell>
          <cell r="G377" t="str">
            <v>Purchase</v>
          </cell>
          <cell r="H377" t="str">
            <v>Physical</v>
          </cell>
          <cell r="I377" t="str">
            <v>CA - SLTAHOE</v>
          </cell>
          <cell r="K377" t="str">
            <v>Enserco</v>
          </cell>
          <cell r="L377" t="str">
            <v>Darrell Danyluk</v>
          </cell>
          <cell r="M377" t="str">
            <v>Trader</v>
          </cell>
          <cell r="N377" t="str">
            <v>(403) 514-6912</v>
          </cell>
          <cell r="O377" t="str">
            <v>(403) 514-6913</v>
          </cell>
          <cell r="R377">
            <v>1000</v>
          </cell>
          <cell r="X377">
            <v>2.94</v>
          </cell>
          <cell r="Y377">
            <v>37366</v>
          </cell>
          <cell r="Z377">
            <v>37368</v>
          </cell>
          <cell r="AA377" t="str">
            <v>Interruptible</v>
          </cell>
          <cell r="AB377" t="str">
            <v>NWP</v>
          </cell>
          <cell r="AC377" t="str">
            <v>Paiute</v>
          </cell>
          <cell r="AD377">
            <v>100047</v>
          </cell>
          <cell r="AE377">
            <v>1000</v>
          </cell>
          <cell r="AF377" t="str">
            <v>SUMAS</v>
          </cell>
          <cell r="AG377">
            <v>297</v>
          </cell>
          <cell r="AH377" t="str">
            <v>EEI</v>
          </cell>
          <cell r="AI377">
            <v>399</v>
          </cell>
          <cell r="AJ377" t="str">
            <v>RENO</v>
          </cell>
          <cell r="AK377">
            <v>459</v>
          </cell>
          <cell r="AL377" t="str">
            <v>AVAC03SYS3</v>
          </cell>
          <cell r="AM377">
            <v>304</v>
          </cell>
          <cell r="AN377" t="str">
            <v>JK</v>
          </cell>
        </row>
        <row r="378">
          <cell r="A378">
            <v>391</v>
          </cell>
          <cell r="B378" t="str">
            <v>DA</v>
          </cell>
          <cell r="C378" t="str">
            <v>Diane Albers</v>
          </cell>
          <cell r="D378" t="str">
            <v>(509) 495-4705</v>
          </cell>
          <cell r="E378">
            <v>37368</v>
          </cell>
          <cell r="G378" t="str">
            <v>Purchase</v>
          </cell>
          <cell r="H378" t="str">
            <v>Physical</v>
          </cell>
          <cell r="I378" t="str">
            <v>CA - SLTAHOE</v>
          </cell>
          <cell r="K378" t="str">
            <v>Enserco</v>
          </cell>
          <cell r="L378" t="str">
            <v>Matt Reed</v>
          </cell>
          <cell r="M378" t="str">
            <v>Trader</v>
          </cell>
          <cell r="N378" t="str">
            <v>(303) 468-1244</v>
          </cell>
          <cell r="O378" t="str">
            <v>(403) 514-6913</v>
          </cell>
          <cell r="R378">
            <v>4000</v>
          </cell>
          <cell r="X378">
            <v>2.61</v>
          </cell>
          <cell r="Y378">
            <v>37369</v>
          </cell>
          <cell r="Z378">
            <v>37369</v>
          </cell>
          <cell r="AA378" t="str">
            <v>Interruptible</v>
          </cell>
          <cell r="AB378" t="str">
            <v>NWP</v>
          </cell>
          <cell r="AC378" t="str">
            <v>Paiute</v>
          </cell>
          <cell r="AD378">
            <v>100047</v>
          </cell>
          <cell r="AE378">
            <v>4000</v>
          </cell>
          <cell r="AF378" t="str">
            <v>WYOMING POOL</v>
          </cell>
          <cell r="AG378">
            <v>89</v>
          </cell>
          <cell r="AH378" t="str">
            <v>WYOMING POOL</v>
          </cell>
          <cell r="AI378">
            <v>399</v>
          </cell>
          <cell r="AJ378" t="str">
            <v>RENO</v>
          </cell>
          <cell r="AK378">
            <v>459</v>
          </cell>
          <cell r="AL378" t="str">
            <v>AVAC03SYS2</v>
          </cell>
          <cell r="AM378">
            <v>304</v>
          </cell>
          <cell r="AN378" t="str">
            <v>DA</v>
          </cell>
        </row>
        <row r="379">
          <cell r="A379">
            <v>392</v>
          </cell>
          <cell r="B379" t="str">
            <v>DA</v>
          </cell>
          <cell r="C379" t="str">
            <v>Diane Albers</v>
          </cell>
          <cell r="D379" t="str">
            <v>(509) 495-4705</v>
          </cell>
          <cell r="E379">
            <v>37369</v>
          </cell>
          <cell r="G379" t="str">
            <v>Purchase</v>
          </cell>
          <cell r="H379" t="str">
            <v>Physical</v>
          </cell>
          <cell r="I379" t="str">
            <v>NECT</v>
          </cell>
          <cell r="K379" t="str">
            <v>Avista Energy</v>
          </cell>
          <cell r="L379" t="str">
            <v>Steve Harper</v>
          </cell>
          <cell r="M379" t="str">
            <v>Trader</v>
          </cell>
          <cell r="N379" t="str">
            <v>(509) 688-6123</v>
          </cell>
          <cell r="O379" t="str">
            <v>(509) 688-6151</v>
          </cell>
          <cell r="R379">
            <v>5000</v>
          </cell>
          <cell r="X379">
            <v>3.18</v>
          </cell>
          <cell r="Y379">
            <v>37370</v>
          </cell>
          <cell r="Z379">
            <v>37370</v>
          </cell>
          <cell r="AA379" t="str">
            <v>Interruptible</v>
          </cell>
          <cell r="AB379" t="str">
            <v>NWP</v>
          </cell>
          <cell r="AE379">
            <v>5000</v>
          </cell>
          <cell r="AF379" t="str">
            <v>SPOKANE MEAD</v>
          </cell>
          <cell r="AG379">
            <v>385</v>
          </cell>
          <cell r="AH379" t="str">
            <v>127891</v>
          </cell>
          <cell r="AI379">
            <v>543</v>
          </cell>
          <cell r="AJ379" t="str">
            <v>SPOKANE MEAD</v>
          </cell>
          <cell r="AK379">
            <v>385</v>
          </cell>
          <cell r="AL379" t="str">
            <v>NECT</v>
          </cell>
          <cell r="AM379">
            <v>6</v>
          </cell>
          <cell r="AN379" t="str">
            <v>DA</v>
          </cell>
        </row>
        <row r="380">
          <cell r="A380">
            <v>393</v>
          </cell>
          <cell r="B380" t="str">
            <v>DA</v>
          </cell>
          <cell r="C380" t="str">
            <v>Diane Albers</v>
          </cell>
          <cell r="D380" t="str">
            <v>(509) 495-4705</v>
          </cell>
          <cell r="E380">
            <v>37369</v>
          </cell>
          <cell r="G380" t="str">
            <v>Purchase</v>
          </cell>
          <cell r="H380" t="str">
            <v>Physical</v>
          </cell>
          <cell r="I380" t="str">
            <v>CA - SLTAHOE</v>
          </cell>
          <cell r="K380" t="str">
            <v>Enserco</v>
          </cell>
          <cell r="L380" t="str">
            <v>Matt Reed</v>
          </cell>
          <cell r="M380" t="str">
            <v>Trader</v>
          </cell>
          <cell r="N380" t="str">
            <v>(303) 468-1244</v>
          </cell>
          <cell r="O380" t="str">
            <v>(403) 514-6913</v>
          </cell>
          <cell r="R380">
            <v>4000</v>
          </cell>
          <cell r="X380">
            <v>2.66</v>
          </cell>
          <cell r="Y380">
            <v>37370</v>
          </cell>
          <cell r="Z380">
            <v>37370</v>
          </cell>
          <cell r="AA380" t="str">
            <v>Interruptible</v>
          </cell>
          <cell r="AB380" t="str">
            <v>NWP</v>
          </cell>
          <cell r="AC380" t="str">
            <v>Paiute</v>
          </cell>
          <cell r="AD380">
            <v>100047</v>
          </cell>
          <cell r="AE380">
            <v>4000</v>
          </cell>
          <cell r="AF380" t="str">
            <v>WYOMING POOL</v>
          </cell>
          <cell r="AG380">
            <v>89</v>
          </cell>
          <cell r="AH380" t="str">
            <v>WYOMING POOL</v>
          </cell>
          <cell r="AI380">
            <v>399</v>
          </cell>
          <cell r="AJ380" t="str">
            <v>RENO</v>
          </cell>
          <cell r="AK380">
            <v>459</v>
          </cell>
          <cell r="AL380" t="str">
            <v>AVAC03SYS2</v>
          </cell>
          <cell r="AM380">
            <v>304</v>
          </cell>
          <cell r="AN380" t="str">
            <v>DA</v>
          </cell>
        </row>
        <row r="381">
          <cell r="A381">
            <v>394</v>
          </cell>
          <cell r="B381" t="str">
            <v>DA</v>
          </cell>
          <cell r="C381" t="str">
            <v>Diane Albers</v>
          </cell>
          <cell r="D381" t="str">
            <v>(509) 495-4705</v>
          </cell>
          <cell r="E381">
            <v>37369</v>
          </cell>
          <cell r="G381" t="str">
            <v>Purchase</v>
          </cell>
          <cell r="H381" t="str">
            <v>Physical</v>
          </cell>
          <cell r="I381" t="str">
            <v>BOULDER PARK</v>
          </cell>
          <cell r="K381" t="str">
            <v>Avista Energy</v>
          </cell>
          <cell r="L381" t="str">
            <v>Steve Harper</v>
          </cell>
          <cell r="M381" t="str">
            <v>Trader</v>
          </cell>
          <cell r="N381" t="str">
            <v>(509) 688-6123</v>
          </cell>
          <cell r="O381" t="str">
            <v>(509) 688-6151</v>
          </cell>
          <cell r="R381">
            <v>2000</v>
          </cell>
          <cell r="X381">
            <v>3.08</v>
          </cell>
          <cell r="Y381">
            <v>37370</v>
          </cell>
          <cell r="Z381">
            <v>37370</v>
          </cell>
          <cell r="AA381" t="str">
            <v>Interruptible</v>
          </cell>
          <cell r="AB381" t="str">
            <v>PGT</v>
          </cell>
          <cell r="AD381" t="str">
            <v>07536</v>
          </cell>
          <cell r="AE381">
            <v>2000</v>
          </cell>
          <cell r="AF381" t="str">
            <v>SWWP-GTNW</v>
          </cell>
          <cell r="AH381" t="str">
            <v>05474</v>
          </cell>
          <cell r="AJ381" t="str">
            <v>SWWP-WWP</v>
          </cell>
          <cell r="AL381" t="str">
            <v>BPK</v>
          </cell>
          <cell r="AN381" t="str">
            <v>DA</v>
          </cell>
        </row>
        <row r="382">
          <cell r="A382">
            <v>395</v>
          </cell>
          <cell r="B382" t="str">
            <v>DA</v>
          </cell>
          <cell r="C382" t="str">
            <v>Diane Albers</v>
          </cell>
          <cell r="D382" t="str">
            <v>(509) 495-4705</v>
          </cell>
          <cell r="E382">
            <v>37369</v>
          </cell>
          <cell r="G382" t="str">
            <v>Sale</v>
          </cell>
          <cell r="H382" t="str">
            <v>Physical</v>
          </cell>
          <cell r="I382" t="str">
            <v>MALIN</v>
          </cell>
          <cell r="K382" t="str">
            <v>EnCana Energy Services, Inc.</v>
          </cell>
          <cell r="L382" t="str">
            <v>Tom Gary</v>
          </cell>
          <cell r="M382" t="str">
            <v>Trader</v>
          </cell>
          <cell r="N382" t="str">
            <v>(713) 331-5020</v>
          </cell>
          <cell r="O382" t="str">
            <v>(713) 331-5333</v>
          </cell>
          <cell r="R382">
            <v>7658</v>
          </cell>
          <cell r="U382" t="str">
            <v>NGI</v>
          </cell>
          <cell r="V382">
            <v>-0.02</v>
          </cell>
          <cell r="W382" t="str">
            <v>Malin</v>
          </cell>
          <cell r="Y382">
            <v>37377</v>
          </cell>
          <cell r="Z382">
            <v>37407</v>
          </cell>
          <cell r="AA382" t="str">
            <v>Firm</v>
          </cell>
          <cell r="AB382" t="str">
            <v>PGT</v>
          </cell>
          <cell r="AD382" t="str">
            <v>07536</v>
          </cell>
          <cell r="AE382">
            <v>7658</v>
          </cell>
          <cell r="AF382" t="str">
            <v>MALI-GTNW</v>
          </cell>
          <cell r="AH382" t="str">
            <v>00169</v>
          </cell>
          <cell r="AJ382" t="str">
            <v>MALI-GTNW</v>
          </cell>
          <cell r="AL382" t="str">
            <v>00542</v>
          </cell>
          <cell r="AN382" t="str">
            <v>BG</v>
          </cell>
        </row>
        <row r="383">
          <cell r="A383">
            <v>396</v>
          </cell>
          <cell r="B383" t="str">
            <v>DA</v>
          </cell>
          <cell r="C383" t="str">
            <v>Diane Albers</v>
          </cell>
          <cell r="D383" t="str">
            <v>(509) 495-4705</v>
          </cell>
          <cell r="E383">
            <v>37370</v>
          </cell>
          <cell r="G383" t="str">
            <v>Purchase</v>
          </cell>
          <cell r="H383" t="str">
            <v>Physical</v>
          </cell>
          <cell r="I383" t="str">
            <v>BOULDER PARK</v>
          </cell>
          <cell r="K383" t="str">
            <v>Avista Energy</v>
          </cell>
          <cell r="L383" t="str">
            <v>Steve Harper</v>
          </cell>
          <cell r="M383" t="str">
            <v>Trader</v>
          </cell>
          <cell r="N383" t="str">
            <v>(509) 688-6123</v>
          </cell>
          <cell r="O383" t="str">
            <v>(509) 688-6151</v>
          </cell>
          <cell r="R383">
            <v>2000</v>
          </cell>
          <cell r="X383">
            <v>3.06</v>
          </cell>
          <cell r="Y383">
            <v>37371</v>
          </cell>
          <cell r="Z383">
            <v>37371</v>
          </cell>
          <cell r="AA383" t="str">
            <v>Interruptible</v>
          </cell>
          <cell r="AB383" t="str">
            <v>PGT</v>
          </cell>
          <cell r="AD383" t="str">
            <v>07536</v>
          </cell>
          <cell r="AE383">
            <v>2000</v>
          </cell>
          <cell r="AF383" t="str">
            <v>SWWP-GTNW</v>
          </cell>
          <cell r="AH383" t="str">
            <v>05474</v>
          </cell>
          <cell r="AJ383" t="str">
            <v>SWWP-WWP</v>
          </cell>
          <cell r="AL383" t="str">
            <v>BPK</v>
          </cell>
          <cell r="AN383" t="str">
            <v>DA</v>
          </cell>
        </row>
        <row r="384">
          <cell r="A384">
            <v>397</v>
          </cell>
          <cell r="B384" t="str">
            <v>DA</v>
          </cell>
          <cell r="C384" t="str">
            <v>Diane Albers</v>
          </cell>
          <cell r="D384" t="str">
            <v>(509) 495-4705</v>
          </cell>
          <cell r="E384">
            <v>37370</v>
          </cell>
          <cell r="G384" t="str">
            <v>Purchase</v>
          </cell>
          <cell r="H384" t="str">
            <v>Physical</v>
          </cell>
          <cell r="I384" t="str">
            <v>NECT</v>
          </cell>
          <cell r="K384" t="str">
            <v>Avista Energy</v>
          </cell>
          <cell r="L384" t="str">
            <v>Steve Harper</v>
          </cell>
          <cell r="M384" t="str">
            <v>Trader</v>
          </cell>
          <cell r="N384" t="str">
            <v>(509) 688-6123</v>
          </cell>
          <cell r="O384" t="str">
            <v>(509) 688-6151</v>
          </cell>
          <cell r="R384">
            <v>5000</v>
          </cell>
          <cell r="X384">
            <v>3.12</v>
          </cell>
          <cell r="Y384">
            <v>37370</v>
          </cell>
          <cell r="Z384">
            <v>37370</v>
          </cell>
          <cell r="AA384" t="str">
            <v>Interruptible</v>
          </cell>
          <cell r="AB384" t="str">
            <v>NWP</v>
          </cell>
          <cell r="AE384">
            <v>5000</v>
          </cell>
          <cell r="AF384" t="str">
            <v>SPOKANE MEAD</v>
          </cell>
          <cell r="AG384">
            <v>385</v>
          </cell>
          <cell r="AH384" t="str">
            <v>127898</v>
          </cell>
          <cell r="AI384">
            <v>543</v>
          </cell>
          <cell r="AJ384" t="str">
            <v>SPOKANE MEAD</v>
          </cell>
          <cell r="AK384">
            <v>385</v>
          </cell>
          <cell r="AL384" t="str">
            <v>NECT</v>
          </cell>
          <cell r="AM384">
            <v>6</v>
          </cell>
          <cell r="AN384" t="str">
            <v>DA</v>
          </cell>
        </row>
        <row r="385">
          <cell r="A385">
            <v>398</v>
          </cell>
          <cell r="B385" t="str">
            <v>DA</v>
          </cell>
          <cell r="C385" t="str">
            <v>Diane Albers</v>
          </cell>
          <cell r="D385" t="str">
            <v>(509) 495-4705</v>
          </cell>
          <cell r="E385">
            <v>37370</v>
          </cell>
          <cell r="G385" t="str">
            <v>Purchase</v>
          </cell>
          <cell r="H385" t="str">
            <v>Physical</v>
          </cell>
          <cell r="I385" t="str">
            <v>CA - SLTAHOE</v>
          </cell>
          <cell r="K385" t="str">
            <v>Enserco</v>
          </cell>
          <cell r="L385" t="str">
            <v>Matt Reed</v>
          </cell>
          <cell r="M385" t="str">
            <v>Trader</v>
          </cell>
          <cell r="N385" t="str">
            <v>(303) 468-1244</v>
          </cell>
          <cell r="O385" t="str">
            <v>(403) 514-6913</v>
          </cell>
          <cell r="R385">
            <v>4000</v>
          </cell>
          <cell r="U385" t="str">
            <v>Gas Daily</v>
          </cell>
          <cell r="V385">
            <v>0</v>
          </cell>
          <cell r="W385" t="str">
            <v>Kern/Opal</v>
          </cell>
          <cell r="Y385">
            <v>37370</v>
          </cell>
          <cell r="Z385">
            <v>37370</v>
          </cell>
          <cell r="AA385" t="str">
            <v>Interruptible</v>
          </cell>
          <cell r="AB385" t="str">
            <v>NWP</v>
          </cell>
          <cell r="AC385" t="str">
            <v>Paiute</v>
          </cell>
          <cell r="AD385">
            <v>100047</v>
          </cell>
          <cell r="AE385">
            <v>4000</v>
          </cell>
          <cell r="AF385" t="str">
            <v>WYOMING POOL</v>
          </cell>
          <cell r="AG385">
            <v>89</v>
          </cell>
          <cell r="AH385" t="str">
            <v>WYOMING POOL</v>
          </cell>
          <cell r="AI385">
            <v>399</v>
          </cell>
          <cell r="AJ385" t="str">
            <v>RENO</v>
          </cell>
          <cell r="AK385">
            <v>459</v>
          </cell>
          <cell r="AL385" t="str">
            <v>AVAC03SYS2</v>
          </cell>
          <cell r="AM385">
            <v>304</v>
          </cell>
          <cell r="AN385" t="str">
            <v>DA</v>
          </cell>
        </row>
        <row r="386">
          <cell r="A386">
            <v>399</v>
          </cell>
          <cell r="B386" t="str">
            <v>DA</v>
          </cell>
          <cell r="C386" t="str">
            <v>Diane Albers</v>
          </cell>
          <cell r="D386" t="str">
            <v>(509) 495-4705</v>
          </cell>
          <cell r="E386">
            <v>37371</v>
          </cell>
          <cell r="G386" t="str">
            <v>Purchase</v>
          </cell>
          <cell r="H386" t="str">
            <v>Physical</v>
          </cell>
          <cell r="I386" t="str">
            <v>BOULDER PARK</v>
          </cell>
          <cell r="K386" t="str">
            <v>Avista Energy</v>
          </cell>
          <cell r="L386" t="str">
            <v>Steve Harper</v>
          </cell>
          <cell r="M386" t="str">
            <v>Trader</v>
          </cell>
          <cell r="N386" t="str">
            <v>(509) 688-6123</v>
          </cell>
          <cell r="O386" t="str">
            <v>(509) 688-6151</v>
          </cell>
          <cell r="R386">
            <v>5000</v>
          </cell>
          <cell r="X386">
            <v>2.98</v>
          </cell>
          <cell r="Y386">
            <v>37372</v>
          </cell>
          <cell r="Z386">
            <v>37372</v>
          </cell>
          <cell r="AA386" t="str">
            <v>Interruptible</v>
          </cell>
          <cell r="AB386" t="str">
            <v>PGT</v>
          </cell>
          <cell r="AD386" t="str">
            <v>07536</v>
          </cell>
          <cell r="AE386">
            <v>5000</v>
          </cell>
          <cell r="AF386" t="str">
            <v>SWWP-GTNW</v>
          </cell>
          <cell r="AH386" t="str">
            <v>05474</v>
          </cell>
          <cell r="AJ386" t="str">
            <v>SWWP-WWP</v>
          </cell>
          <cell r="AL386" t="str">
            <v>BPK</v>
          </cell>
          <cell r="AN386" t="str">
            <v>DA</v>
          </cell>
        </row>
        <row r="387">
          <cell r="A387">
            <v>400</v>
          </cell>
          <cell r="B387" t="str">
            <v>DA</v>
          </cell>
          <cell r="C387" t="str">
            <v>Diane Albers</v>
          </cell>
          <cell r="D387" t="str">
            <v>(509) 495-4705</v>
          </cell>
          <cell r="E387">
            <v>37371</v>
          </cell>
          <cell r="G387" t="str">
            <v>Purchase</v>
          </cell>
          <cell r="H387" t="str">
            <v>Physical</v>
          </cell>
          <cell r="I387" t="str">
            <v>CA - SLTAHOE</v>
          </cell>
          <cell r="J387">
            <v>186984626</v>
          </cell>
          <cell r="K387" t="str">
            <v>Aquila</v>
          </cell>
          <cell r="L387" t="str">
            <v>Jerry Rodriguez</v>
          </cell>
          <cell r="M387" t="str">
            <v>Trader</v>
          </cell>
          <cell r="N387" t="str">
            <v>(816) 527-1266</v>
          </cell>
          <cell r="O387" t="str">
            <v>(816) 527-1075</v>
          </cell>
          <cell r="R387">
            <v>3000</v>
          </cell>
          <cell r="X387">
            <v>1.5</v>
          </cell>
          <cell r="Y387">
            <v>37372</v>
          </cell>
          <cell r="Z387">
            <v>37372</v>
          </cell>
          <cell r="AA387" t="str">
            <v>Interruptible</v>
          </cell>
          <cell r="AB387" t="str">
            <v>NWP</v>
          </cell>
          <cell r="AC387" t="str">
            <v>Paiute</v>
          </cell>
          <cell r="AD387">
            <v>100047</v>
          </cell>
          <cell r="AE387">
            <v>3000</v>
          </cell>
          <cell r="AF387" t="str">
            <v>OPAL</v>
          </cell>
          <cell r="AG387">
            <v>543</v>
          </cell>
          <cell r="AH387" t="str">
            <v>G54</v>
          </cell>
          <cell r="AI387">
            <v>172</v>
          </cell>
          <cell r="AJ387" t="str">
            <v>RENO</v>
          </cell>
          <cell r="AK387">
            <v>459</v>
          </cell>
          <cell r="AL387" t="str">
            <v>AVAC03SYS2</v>
          </cell>
          <cell r="AM387">
            <v>304</v>
          </cell>
          <cell r="AN387" t="str">
            <v>DA</v>
          </cell>
        </row>
        <row r="388">
          <cell r="A388">
            <v>401</v>
          </cell>
          <cell r="B388" t="str">
            <v>DA</v>
          </cell>
          <cell r="C388" t="str">
            <v>Diane Albers</v>
          </cell>
          <cell r="D388" t="str">
            <v>(509) 495-4705</v>
          </cell>
          <cell r="E388">
            <v>37372</v>
          </cell>
          <cell r="G388" t="str">
            <v>Purchase</v>
          </cell>
          <cell r="H388" t="str">
            <v>Physical</v>
          </cell>
          <cell r="I388" t="str">
            <v>BOULDER PARK</v>
          </cell>
          <cell r="K388" t="str">
            <v>Avista Energy</v>
          </cell>
          <cell r="L388" t="str">
            <v>Steve Harper</v>
          </cell>
          <cell r="M388" t="str">
            <v>Trader</v>
          </cell>
          <cell r="N388" t="str">
            <v>(509) 688-6123</v>
          </cell>
          <cell r="O388" t="str">
            <v>(509) 688-6151</v>
          </cell>
          <cell r="R388">
            <v>5000</v>
          </cell>
          <cell r="X388">
            <v>2.72</v>
          </cell>
          <cell r="Y388">
            <v>37373</v>
          </cell>
          <cell r="Z388">
            <v>37375</v>
          </cell>
          <cell r="AA388" t="str">
            <v>Interruptible</v>
          </cell>
          <cell r="AB388" t="str">
            <v>PGT</v>
          </cell>
          <cell r="AD388" t="str">
            <v>07536</v>
          </cell>
          <cell r="AE388">
            <v>5000</v>
          </cell>
          <cell r="AF388" t="str">
            <v>SWWP-GTNW</v>
          </cell>
          <cell r="AH388" t="str">
            <v>05474</v>
          </cell>
          <cell r="AJ388" t="str">
            <v>SWWP-WWP</v>
          </cell>
          <cell r="AL388" t="str">
            <v>BPK</v>
          </cell>
          <cell r="AN388" t="str">
            <v>DA</v>
          </cell>
        </row>
        <row r="389">
          <cell r="A389">
            <v>402</v>
          </cell>
          <cell r="B389" t="str">
            <v>DA</v>
          </cell>
          <cell r="C389" t="str">
            <v>Diane Albers</v>
          </cell>
          <cell r="D389" t="str">
            <v>(509) 495-4705</v>
          </cell>
          <cell r="E389">
            <v>37372</v>
          </cell>
          <cell r="G389" t="str">
            <v>Purchase</v>
          </cell>
          <cell r="H389" t="str">
            <v>Physical</v>
          </cell>
          <cell r="I389" t="str">
            <v>NECT</v>
          </cell>
          <cell r="K389" t="str">
            <v>Avista Energy</v>
          </cell>
          <cell r="L389" t="str">
            <v>Steve Harper</v>
          </cell>
          <cell r="M389" t="str">
            <v>Trader</v>
          </cell>
          <cell r="N389" t="str">
            <v>(509) 688-6123</v>
          </cell>
          <cell r="O389" t="str">
            <v>(509) 688-6151</v>
          </cell>
          <cell r="R389">
            <v>2500</v>
          </cell>
          <cell r="X389">
            <v>2.74</v>
          </cell>
          <cell r="Y389">
            <v>37373</v>
          </cell>
          <cell r="Z389">
            <v>37375</v>
          </cell>
          <cell r="AA389" t="str">
            <v>Interruptible</v>
          </cell>
          <cell r="AB389" t="str">
            <v>NWP</v>
          </cell>
          <cell r="AE389">
            <v>2500</v>
          </cell>
          <cell r="AF389" t="str">
            <v>SPOKANE MEAD</v>
          </cell>
          <cell r="AG389">
            <v>385</v>
          </cell>
          <cell r="AH389">
            <v>127892</v>
          </cell>
          <cell r="AI389">
            <v>543</v>
          </cell>
          <cell r="AJ389" t="str">
            <v>SPOKANE MEAD</v>
          </cell>
          <cell r="AK389">
            <v>385</v>
          </cell>
          <cell r="AL389" t="str">
            <v>NECT</v>
          </cell>
          <cell r="AM389">
            <v>6</v>
          </cell>
          <cell r="AN389" t="str">
            <v>DA</v>
          </cell>
        </row>
        <row r="390">
          <cell r="A390">
            <v>403</v>
          </cell>
          <cell r="B390" t="str">
            <v>DA</v>
          </cell>
          <cell r="C390" t="str">
            <v>Diane Albers</v>
          </cell>
          <cell r="D390" t="str">
            <v>(509) 495-4705</v>
          </cell>
          <cell r="E390">
            <v>37372</v>
          </cell>
          <cell r="G390" t="str">
            <v>Purchase</v>
          </cell>
          <cell r="H390" t="str">
            <v>Physical</v>
          </cell>
          <cell r="I390" t="str">
            <v>NECT</v>
          </cell>
          <cell r="J390">
            <v>195537890</v>
          </cell>
          <cell r="K390" t="str">
            <v>AEP Energy Services, Inc.</v>
          </cell>
          <cell r="L390" t="str">
            <v>Ray Hamman</v>
          </cell>
          <cell r="M390" t="str">
            <v>Trader</v>
          </cell>
          <cell r="N390" t="str">
            <v>(614) 583-7017</v>
          </cell>
          <cell r="O390" t="str">
            <v>(614) 583-1605</v>
          </cell>
          <cell r="R390">
            <v>700</v>
          </cell>
          <cell r="X390">
            <v>1.02</v>
          </cell>
          <cell r="Y390">
            <v>37373</v>
          </cell>
          <cell r="Z390">
            <v>37375</v>
          </cell>
          <cell r="AA390" t="str">
            <v>Interruptible</v>
          </cell>
          <cell r="AB390" t="str">
            <v>NWP</v>
          </cell>
          <cell r="AD390">
            <v>100047</v>
          </cell>
          <cell r="AE390">
            <v>2500</v>
          </cell>
          <cell r="AF390" t="str">
            <v>OPAL</v>
          </cell>
          <cell r="AG390">
            <v>543</v>
          </cell>
          <cell r="AH390" t="str">
            <v>G38</v>
          </cell>
          <cell r="AI390">
            <v>692</v>
          </cell>
          <cell r="AJ390" t="str">
            <v>SPOKANE MEAD</v>
          </cell>
          <cell r="AK390">
            <v>385</v>
          </cell>
          <cell r="AL390" t="str">
            <v>NECT</v>
          </cell>
          <cell r="AM390">
            <v>6</v>
          </cell>
          <cell r="AN390" t="str">
            <v>DA</v>
          </cell>
        </row>
        <row r="391">
          <cell r="A391">
            <v>404</v>
          </cell>
          <cell r="B391" t="str">
            <v>DA</v>
          </cell>
          <cell r="C391" t="str">
            <v>Diane Albers</v>
          </cell>
          <cell r="D391" t="str">
            <v>(509) 495-4705</v>
          </cell>
          <cell r="E391">
            <v>37372</v>
          </cell>
          <cell r="G391" t="str">
            <v>Purchase</v>
          </cell>
          <cell r="H391" t="str">
            <v>Physical</v>
          </cell>
          <cell r="I391" t="str">
            <v>CA - SLTAHOE</v>
          </cell>
          <cell r="J391">
            <v>325090576</v>
          </cell>
          <cell r="K391" t="str">
            <v>El Paso Merchant Energy, L.P.</v>
          </cell>
          <cell r="L391" t="str">
            <v>Randy Richards</v>
          </cell>
          <cell r="M391" t="str">
            <v>Trader</v>
          </cell>
          <cell r="N391" t="str">
            <v>(713) 420-3057</v>
          </cell>
          <cell r="O391" t="str">
            <v>(713) 420-3593</v>
          </cell>
          <cell r="R391">
            <v>3000</v>
          </cell>
          <cell r="X391">
            <v>1.1299999999999999</v>
          </cell>
          <cell r="Y391">
            <v>37373</v>
          </cell>
          <cell r="Z391">
            <v>37375</v>
          </cell>
          <cell r="AA391" t="str">
            <v>Interruptible</v>
          </cell>
          <cell r="AB391" t="str">
            <v>NWP</v>
          </cell>
          <cell r="AC391" t="str">
            <v>Paiute</v>
          </cell>
          <cell r="AD391">
            <v>100047</v>
          </cell>
          <cell r="AE391">
            <v>3000</v>
          </cell>
          <cell r="AF391" t="str">
            <v>OPAL</v>
          </cell>
          <cell r="AG391">
            <v>543</v>
          </cell>
          <cell r="AH391" t="str">
            <v>J84</v>
          </cell>
          <cell r="AI391">
            <v>515</v>
          </cell>
          <cell r="AJ391" t="str">
            <v>RENO</v>
          </cell>
          <cell r="AK391">
            <v>459</v>
          </cell>
          <cell r="AL391" t="str">
            <v>AVAC03SYS2</v>
          </cell>
          <cell r="AM391">
            <v>304</v>
          </cell>
          <cell r="AN391" t="str">
            <v>DA</v>
          </cell>
        </row>
        <row r="392">
          <cell r="A392">
            <v>405</v>
          </cell>
          <cell r="B392" t="str">
            <v>DA</v>
          </cell>
          <cell r="C392" t="str">
            <v>Diane Albers</v>
          </cell>
          <cell r="D392" t="str">
            <v>(509) 495-4705</v>
          </cell>
          <cell r="E392">
            <v>37372</v>
          </cell>
          <cell r="G392" t="str">
            <v>Purchase</v>
          </cell>
          <cell r="H392" t="str">
            <v>Physical</v>
          </cell>
          <cell r="I392" t="str">
            <v>NECT</v>
          </cell>
          <cell r="J392">
            <v>127973842</v>
          </cell>
          <cell r="K392" t="str">
            <v>Enserco</v>
          </cell>
          <cell r="L392" t="str">
            <v>Matt Reed</v>
          </cell>
          <cell r="M392" t="str">
            <v>Trader</v>
          </cell>
          <cell r="N392" t="str">
            <v>(303) 468-1244</v>
          </cell>
          <cell r="O392" t="str">
            <v>(403) 514-6913</v>
          </cell>
          <cell r="R392">
            <v>1000</v>
          </cell>
          <cell r="X392">
            <v>1.65</v>
          </cell>
          <cell r="Y392">
            <v>37373</v>
          </cell>
          <cell r="Z392">
            <v>37375</v>
          </cell>
          <cell r="AA392" t="str">
            <v>Interruptible</v>
          </cell>
          <cell r="AB392" t="str">
            <v>NWP</v>
          </cell>
          <cell r="AD392">
            <v>100047</v>
          </cell>
          <cell r="AE392">
            <v>1000</v>
          </cell>
          <cell r="AF392" t="str">
            <v>OPAL</v>
          </cell>
          <cell r="AG392">
            <v>543</v>
          </cell>
          <cell r="AH392" t="str">
            <v>L168</v>
          </cell>
          <cell r="AI392">
            <v>399</v>
          </cell>
          <cell r="AJ392" t="str">
            <v>SPOKANE MEAD</v>
          </cell>
          <cell r="AK392">
            <v>385</v>
          </cell>
          <cell r="AL392" t="str">
            <v>NECT</v>
          </cell>
          <cell r="AM392">
            <v>6</v>
          </cell>
          <cell r="AN392" t="str">
            <v>DA</v>
          </cell>
        </row>
        <row r="393">
          <cell r="A393">
            <v>406</v>
          </cell>
          <cell r="B393" t="str">
            <v>DA</v>
          </cell>
          <cell r="C393" t="str">
            <v>Diane Albers</v>
          </cell>
          <cell r="D393" t="str">
            <v>(509) 495-4705</v>
          </cell>
          <cell r="E393">
            <v>37375</v>
          </cell>
          <cell r="G393" t="str">
            <v>Purchase</v>
          </cell>
          <cell r="H393" t="str">
            <v>Physical</v>
          </cell>
          <cell r="I393" t="str">
            <v>CA - SLTAHOE</v>
          </cell>
          <cell r="J393">
            <v>988437612</v>
          </cell>
          <cell r="K393" t="str">
            <v>Enserco</v>
          </cell>
          <cell r="L393" t="str">
            <v>Matt Reed</v>
          </cell>
          <cell r="M393" t="str">
            <v>Trader</v>
          </cell>
          <cell r="N393" t="str">
            <v>(303) 468-1244</v>
          </cell>
          <cell r="O393" t="str">
            <v>(403) 514-6913</v>
          </cell>
          <cell r="R393">
            <v>3000</v>
          </cell>
          <cell r="X393">
            <v>1.9</v>
          </cell>
          <cell r="Y393">
            <v>37376</v>
          </cell>
          <cell r="Z393">
            <v>37376</v>
          </cell>
          <cell r="AA393" t="str">
            <v>Interruptible</v>
          </cell>
          <cell r="AB393" t="str">
            <v>NWP</v>
          </cell>
          <cell r="AC393" t="str">
            <v>Paiute</v>
          </cell>
          <cell r="AD393">
            <v>100047</v>
          </cell>
          <cell r="AE393">
            <v>3000</v>
          </cell>
          <cell r="AF393" t="str">
            <v>OPAL</v>
          </cell>
          <cell r="AG393">
            <v>543</v>
          </cell>
          <cell r="AH393" t="str">
            <v>L168</v>
          </cell>
          <cell r="AI393">
            <v>399</v>
          </cell>
          <cell r="AJ393" t="str">
            <v>RENO</v>
          </cell>
          <cell r="AK393">
            <v>459</v>
          </cell>
          <cell r="AL393" t="str">
            <v>AVAC03SYS2</v>
          </cell>
          <cell r="AM393">
            <v>304</v>
          </cell>
          <cell r="AN393" t="str">
            <v>DA</v>
          </cell>
        </row>
        <row r="394">
          <cell r="A394">
            <v>407</v>
          </cell>
          <cell r="B394" t="str">
            <v>DA</v>
          </cell>
          <cell r="C394" t="str">
            <v>Diane Albers</v>
          </cell>
          <cell r="D394" t="str">
            <v>(509) 495-4705</v>
          </cell>
          <cell r="E394">
            <v>37375</v>
          </cell>
          <cell r="G394" t="str">
            <v>Purchase</v>
          </cell>
          <cell r="H394" t="str">
            <v>Physical</v>
          </cell>
          <cell r="I394" t="str">
            <v>NECT</v>
          </cell>
          <cell r="J394">
            <v>185350366</v>
          </cell>
          <cell r="K394" t="str">
            <v>AEP Energy Services, Inc.</v>
          </cell>
          <cell r="L394" t="str">
            <v>Ray Hamman</v>
          </cell>
          <cell r="M394" t="str">
            <v>Trader</v>
          </cell>
          <cell r="N394" t="str">
            <v>(614) 583-7017</v>
          </cell>
          <cell r="O394" t="str">
            <v>(614) 583-1605</v>
          </cell>
          <cell r="R394">
            <v>1700</v>
          </cell>
          <cell r="X394">
            <v>1.85</v>
          </cell>
          <cell r="Y394">
            <v>37376</v>
          </cell>
          <cell r="Z394">
            <v>37376</v>
          </cell>
          <cell r="AA394" t="str">
            <v>Interruptible</v>
          </cell>
          <cell r="AB394" t="str">
            <v>NWP</v>
          </cell>
          <cell r="AD394">
            <v>100047</v>
          </cell>
          <cell r="AE394">
            <v>1700</v>
          </cell>
          <cell r="AF394" t="str">
            <v>OPAL</v>
          </cell>
          <cell r="AG394">
            <v>543</v>
          </cell>
          <cell r="AH394" t="str">
            <v>G38</v>
          </cell>
          <cell r="AI394">
            <v>692</v>
          </cell>
          <cell r="AJ394" t="str">
            <v>SPOKANE MEAD</v>
          </cell>
          <cell r="AK394">
            <v>385</v>
          </cell>
          <cell r="AL394" t="str">
            <v>NECT</v>
          </cell>
          <cell r="AM394">
            <v>6</v>
          </cell>
          <cell r="AN394" t="str">
            <v>DA</v>
          </cell>
        </row>
        <row r="395">
          <cell r="A395">
            <v>408</v>
          </cell>
          <cell r="B395" t="str">
            <v>DA</v>
          </cell>
          <cell r="C395" t="str">
            <v>Diane Albers</v>
          </cell>
          <cell r="D395" t="str">
            <v>(509) 495-4705</v>
          </cell>
          <cell r="E395">
            <v>37376</v>
          </cell>
          <cell r="G395" t="str">
            <v>Purchase</v>
          </cell>
          <cell r="H395" t="str">
            <v>Physical</v>
          </cell>
          <cell r="I395" t="str">
            <v>CA - SLTAHOE</v>
          </cell>
          <cell r="J395">
            <v>418989218</v>
          </cell>
          <cell r="K395" t="str">
            <v>El Paso Merchant Energy, L.P.</v>
          </cell>
          <cell r="L395" t="str">
            <v>Randy Richards</v>
          </cell>
          <cell r="M395" t="str">
            <v>Trader</v>
          </cell>
          <cell r="N395" t="str">
            <v>(713) 420-3057</v>
          </cell>
          <cell r="O395" t="str">
            <v>(713) 420-3593</v>
          </cell>
          <cell r="R395">
            <v>3000</v>
          </cell>
          <cell r="X395">
            <v>2.25</v>
          </cell>
          <cell r="Y395">
            <v>37377</v>
          </cell>
          <cell r="Z395">
            <v>37377</v>
          </cell>
          <cell r="AA395" t="str">
            <v>Interruptible</v>
          </cell>
          <cell r="AB395" t="str">
            <v>NWP</v>
          </cell>
          <cell r="AC395" t="str">
            <v>Paiute</v>
          </cell>
          <cell r="AD395">
            <v>100047</v>
          </cell>
          <cell r="AE395">
            <v>3000</v>
          </cell>
          <cell r="AF395" t="str">
            <v>OPAL</v>
          </cell>
          <cell r="AG395">
            <v>543</v>
          </cell>
          <cell r="AH395" t="str">
            <v>J84</v>
          </cell>
          <cell r="AI395">
            <v>515</v>
          </cell>
          <cell r="AJ395" t="str">
            <v>RENO</v>
          </cell>
          <cell r="AK395">
            <v>459</v>
          </cell>
          <cell r="AL395" t="str">
            <v>AVAC03SYS2</v>
          </cell>
          <cell r="AM395">
            <v>304</v>
          </cell>
          <cell r="AN395" t="str">
            <v>DA</v>
          </cell>
        </row>
        <row r="396">
          <cell r="A396">
            <v>409</v>
          </cell>
          <cell r="B396" t="str">
            <v>DA</v>
          </cell>
          <cell r="C396" t="str">
            <v>Diane Albers</v>
          </cell>
          <cell r="D396" t="str">
            <v>(509) 495-4705</v>
          </cell>
          <cell r="E396">
            <v>37376</v>
          </cell>
          <cell r="G396" t="str">
            <v>Purchase</v>
          </cell>
          <cell r="H396" t="str">
            <v>Physical</v>
          </cell>
          <cell r="I396" t="str">
            <v>CA - SLTAHOE</v>
          </cell>
          <cell r="J396">
            <v>142825643</v>
          </cell>
          <cell r="K396" t="str">
            <v>El Paso Merchant Energy, L.P.</v>
          </cell>
          <cell r="L396" t="str">
            <v>Randy Richards</v>
          </cell>
          <cell r="M396" t="str">
            <v>Trader</v>
          </cell>
          <cell r="N396" t="str">
            <v>(713) 420-3057</v>
          </cell>
          <cell r="O396" t="str">
            <v>(713) 420-3593</v>
          </cell>
          <cell r="R396">
            <v>1000</v>
          </cell>
          <cell r="X396">
            <v>2.2000000000000002</v>
          </cell>
          <cell r="Y396">
            <v>37377</v>
          </cell>
          <cell r="Z396">
            <v>37377</v>
          </cell>
          <cell r="AA396" t="str">
            <v>Interruptible</v>
          </cell>
          <cell r="AB396" t="str">
            <v>NWP</v>
          </cell>
          <cell r="AC396" t="str">
            <v>Paiute</v>
          </cell>
          <cell r="AD396">
            <v>100047</v>
          </cell>
          <cell r="AE396">
            <v>1000</v>
          </cell>
          <cell r="AF396" t="str">
            <v>OPAL</v>
          </cell>
          <cell r="AG396">
            <v>543</v>
          </cell>
          <cell r="AH396" t="str">
            <v>J84</v>
          </cell>
          <cell r="AI396">
            <v>515</v>
          </cell>
          <cell r="AJ396" t="str">
            <v>RENO</v>
          </cell>
          <cell r="AK396">
            <v>459</v>
          </cell>
          <cell r="AL396" t="str">
            <v>AVAC03SYS2</v>
          </cell>
          <cell r="AM396">
            <v>304</v>
          </cell>
          <cell r="AN396" t="str">
            <v>DA</v>
          </cell>
        </row>
        <row r="397">
          <cell r="A397">
            <v>410</v>
          </cell>
          <cell r="B397" t="str">
            <v>DA</v>
          </cell>
          <cell r="C397" t="str">
            <v>Diane Albers</v>
          </cell>
          <cell r="D397" t="str">
            <v>(509) 495-4705</v>
          </cell>
          <cell r="E397">
            <v>37376</v>
          </cell>
          <cell r="G397" t="str">
            <v>Purchase</v>
          </cell>
          <cell r="H397" t="str">
            <v>Physical</v>
          </cell>
          <cell r="I397" t="str">
            <v>SPOKANE TURBINES</v>
          </cell>
          <cell r="J397">
            <v>861623251</v>
          </cell>
          <cell r="K397" t="str">
            <v>El Paso Merchant Energy, L.P.</v>
          </cell>
          <cell r="L397" t="str">
            <v>Randy Richards</v>
          </cell>
          <cell r="M397" t="str">
            <v>Trader</v>
          </cell>
          <cell r="N397" t="str">
            <v>(713) 420-3057</v>
          </cell>
          <cell r="O397" t="str">
            <v>(713) 420-3593</v>
          </cell>
          <cell r="R397">
            <v>700</v>
          </cell>
          <cell r="X397">
            <v>2.2000000000000002</v>
          </cell>
          <cell r="Y397">
            <v>37377</v>
          </cell>
          <cell r="Z397">
            <v>37377</v>
          </cell>
          <cell r="AA397" t="str">
            <v>Interruptible</v>
          </cell>
          <cell r="AB397" t="str">
            <v>NWP</v>
          </cell>
          <cell r="AD397">
            <v>100047</v>
          </cell>
          <cell r="AE397">
            <v>700</v>
          </cell>
          <cell r="AF397" t="str">
            <v>OPAL</v>
          </cell>
          <cell r="AG397">
            <v>543</v>
          </cell>
          <cell r="AH397" t="str">
            <v>J84</v>
          </cell>
          <cell r="AI397">
            <v>515</v>
          </cell>
          <cell r="AJ397" t="str">
            <v>SPOKANE MEAD</v>
          </cell>
          <cell r="AK397">
            <v>459</v>
          </cell>
          <cell r="AL397" t="str">
            <v>STBN</v>
          </cell>
          <cell r="AM397">
            <v>6</v>
          </cell>
          <cell r="AN397" t="str">
            <v>DA</v>
          </cell>
        </row>
        <row r="398">
          <cell r="A398">
            <v>411</v>
          </cell>
          <cell r="B398" t="str">
            <v>DA</v>
          </cell>
          <cell r="C398" t="str">
            <v>Diane Albers</v>
          </cell>
          <cell r="D398" t="str">
            <v>(509) 495-4705</v>
          </cell>
          <cell r="E398">
            <v>37377</v>
          </cell>
          <cell r="G398" t="str">
            <v>Purchase</v>
          </cell>
          <cell r="H398" t="str">
            <v>Physical</v>
          </cell>
          <cell r="I398" t="str">
            <v>CA - SLTAHOE</v>
          </cell>
          <cell r="J398">
            <v>162454330</v>
          </cell>
          <cell r="K398" t="str">
            <v>Aquila</v>
          </cell>
          <cell r="L398" t="str">
            <v>Brian Potts</v>
          </cell>
          <cell r="M398" t="str">
            <v>Trader</v>
          </cell>
          <cell r="N398" t="str">
            <v>(816) 527-1534</v>
          </cell>
          <cell r="O398" t="str">
            <v>(816) 527-1075</v>
          </cell>
          <cell r="R398">
            <v>4000</v>
          </cell>
          <cell r="X398">
            <v>2</v>
          </cell>
          <cell r="Y398">
            <v>37378</v>
          </cell>
          <cell r="Z398">
            <v>37378</v>
          </cell>
          <cell r="AA398" t="str">
            <v>Interruptible</v>
          </cell>
          <cell r="AB398" t="str">
            <v>NWP</v>
          </cell>
          <cell r="AC398" t="str">
            <v>Paiute</v>
          </cell>
          <cell r="AD398">
            <v>100047</v>
          </cell>
          <cell r="AE398">
            <v>4000</v>
          </cell>
          <cell r="AF398" t="str">
            <v>OPAL</v>
          </cell>
          <cell r="AG398">
            <v>543</v>
          </cell>
          <cell r="AH398" t="str">
            <v>G53</v>
          </cell>
          <cell r="AI398">
            <v>397</v>
          </cell>
          <cell r="AJ398" t="str">
            <v>RENO</v>
          </cell>
          <cell r="AK398">
            <v>459</v>
          </cell>
          <cell r="AL398" t="str">
            <v>AVAC03SYS2</v>
          </cell>
          <cell r="AM398">
            <v>304</v>
          </cell>
          <cell r="AN398" t="str">
            <v>DA</v>
          </cell>
        </row>
        <row r="399">
          <cell r="A399">
            <v>412</v>
          </cell>
          <cell r="B399" t="str">
            <v>DA</v>
          </cell>
          <cell r="C399" t="str">
            <v>Diane Albers</v>
          </cell>
          <cell r="D399" t="str">
            <v>(509) 495-4705</v>
          </cell>
          <cell r="E399">
            <v>37377</v>
          </cell>
          <cell r="G399" t="str">
            <v>Purchase</v>
          </cell>
          <cell r="H399" t="str">
            <v>Physical</v>
          </cell>
          <cell r="I399" t="str">
            <v>CA - SLTAHOE</v>
          </cell>
          <cell r="J399">
            <v>988945107</v>
          </cell>
          <cell r="K399" t="str">
            <v>El Paso Merchant Energy, L.P.</v>
          </cell>
          <cell r="L399" t="str">
            <v>Randy Richards</v>
          </cell>
          <cell r="M399" t="str">
            <v>Trader</v>
          </cell>
          <cell r="N399" t="str">
            <v>(713) 420-3057</v>
          </cell>
          <cell r="O399" t="str">
            <v>(713) 420-3593</v>
          </cell>
          <cell r="R399">
            <v>700</v>
          </cell>
          <cell r="X399">
            <v>1.9</v>
          </cell>
          <cell r="Y399">
            <v>37378</v>
          </cell>
          <cell r="Z399">
            <v>37378</v>
          </cell>
          <cell r="AA399" t="str">
            <v>Interruptible</v>
          </cell>
          <cell r="AB399" t="str">
            <v>NWP</v>
          </cell>
          <cell r="AC399" t="str">
            <v>Paiute</v>
          </cell>
          <cell r="AD399">
            <v>100047</v>
          </cell>
          <cell r="AE399">
            <v>700</v>
          </cell>
          <cell r="AF399" t="str">
            <v>OPAL</v>
          </cell>
          <cell r="AG399">
            <v>543</v>
          </cell>
          <cell r="AH399" t="str">
            <v>J84</v>
          </cell>
          <cell r="AI399">
            <v>515</v>
          </cell>
          <cell r="AJ399" t="str">
            <v>RENO</v>
          </cell>
          <cell r="AK399">
            <v>459</v>
          </cell>
          <cell r="AL399" t="str">
            <v>AVAC03SYS2</v>
          </cell>
          <cell r="AM399">
            <v>304</v>
          </cell>
          <cell r="AN399" t="str">
            <v>DA</v>
          </cell>
        </row>
        <row r="400">
          <cell r="A400">
            <v>413</v>
          </cell>
          <cell r="B400" t="str">
            <v>DA</v>
          </cell>
          <cell r="C400" t="str">
            <v>Diane Albers</v>
          </cell>
          <cell r="D400" t="str">
            <v>(509) 495-4705</v>
          </cell>
          <cell r="E400">
            <v>37378</v>
          </cell>
          <cell r="G400" t="str">
            <v>Purchase</v>
          </cell>
          <cell r="H400" t="str">
            <v>Physical</v>
          </cell>
          <cell r="I400" t="str">
            <v>CA - SLTAHOE</v>
          </cell>
          <cell r="J400">
            <v>854488424</v>
          </cell>
          <cell r="K400" t="str">
            <v>El Paso Merchant Energy, L.P.</v>
          </cell>
          <cell r="L400" t="str">
            <v>Randy Richards</v>
          </cell>
          <cell r="M400" t="str">
            <v>Trader</v>
          </cell>
          <cell r="N400" t="str">
            <v>(713) 420-3057</v>
          </cell>
          <cell r="O400" t="str">
            <v>(713) 420-3593</v>
          </cell>
          <cell r="R400">
            <v>2000</v>
          </cell>
          <cell r="X400">
            <v>1.7949999999999999</v>
          </cell>
          <cell r="Y400">
            <v>37379</v>
          </cell>
          <cell r="Z400">
            <v>37379</v>
          </cell>
          <cell r="AA400" t="str">
            <v>Interruptible</v>
          </cell>
          <cell r="AB400" t="str">
            <v>NWP</v>
          </cell>
          <cell r="AC400" t="str">
            <v>Paiute</v>
          </cell>
          <cell r="AD400">
            <v>100047</v>
          </cell>
          <cell r="AE400">
            <v>2000</v>
          </cell>
          <cell r="AF400" t="str">
            <v>OPAL</v>
          </cell>
          <cell r="AG400">
            <v>543</v>
          </cell>
          <cell r="AH400" t="str">
            <v>J84/G53</v>
          </cell>
          <cell r="AI400">
            <v>515</v>
          </cell>
          <cell r="AJ400" t="str">
            <v>RENO</v>
          </cell>
          <cell r="AK400">
            <v>459</v>
          </cell>
          <cell r="AL400" t="str">
            <v>AVAC03SYS2</v>
          </cell>
          <cell r="AM400">
            <v>304</v>
          </cell>
          <cell r="AN400" t="str">
            <v>DA</v>
          </cell>
        </row>
        <row r="401">
          <cell r="A401">
            <v>414</v>
          </cell>
          <cell r="B401" t="str">
            <v>DA</v>
          </cell>
          <cell r="C401" t="str">
            <v>Diane Albers</v>
          </cell>
          <cell r="D401" t="str">
            <v>(509) 495-4705</v>
          </cell>
          <cell r="E401">
            <v>37378</v>
          </cell>
          <cell r="G401" t="str">
            <v>Purchase</v>
          </cell>
          <cell r="H401" t="str">
            <v>Physical</v>
          </cell>
          <cell r="I401" t="str">
            <v>CA - SLTAHOE</v>
          </cell>
          <cell r="J401">
            <v>148712621</v>
          </cell>
          <cell r="K401" t="str">
            <v>El Paso Merchant Energy, L.P.</v>
          </cell>
          <cell r="L401" t="str">
            <v>Randy Richards</v>
          </cell>
          <cell r="M401" t="str">
            <v>Trader</v>
          </cell>
          <cell r="N401" t="str">
            <v>(713) 420-3057</v>
          </cell>
          <cell r="O401" t="str">
            <v>(713) 420-3593</v>
          </cell>
          <cell r="R401">
            <v>2000</v>
          </cell>
          <cell r="X401">
            <v>1.77</v>
          </cell>
          <cell r="Y401">
            <v>37379</v>
          </cell>
          <cell r="Z401">
            <v>37379</v>
          </cell>
          <cell r="AA401" t="str">
            <v>Interruptible</v>
          </cell>
          <cell r="AB401" t="str">
            <v>NWP</v>
          </cell>
          <cell r="AC401" t="str">
            <v>Paiute</v>
          </cell>
          <cell r="AD401">
            <v>100047</v>
          </cell>
          <cell r="AE401">
            <v>2000</v>
          </cell>
          <cell r="AF401" t="str">
            <v>OPAL/CROSSOVER16</v>
          </cell>
          <cell r="AG401" t="str">
            <v>543/81</v>
          </cell>
          <cell r="AH401" t="str">
            <v>J84/2810</v>
          </cell>
          <cell r="AI401">
            <v>515</v>
          </cell>
          <cell r="AJ401" t="str">
            <v>RENO</v>
          </cell>
          <cell r="AK401">
            <v>459</v>
          </cell>
          <cell r="AL401" t="str">
            <v>AVAC03SYS2</v>
          </cell>
          <cell r="AM401">
            <v>304</v>
          </cell>
          <cell r="AN401" t="str">
            <v>DA</v>
          </cell>
        </row>
        <row r="402">
          <cell r="A402">
            <v>415</v>
          </cell>
          <cell r="B402" t="str">
            <v>DA</v>
          </cell>
          <cell r="C402" t="str">
            <v>Diane Albers</v>
          </cell>
          <cell r="D402" t="str">
            <v>(509) 495-4705</v>
          </cell>
          <cell r="E402">
            <v>37378</v>
          </cell>
          <cell r="G402" t="str">
            <v>Purchase</v>
          </cell>
          <cell r="H402" t="str">
            <v>Physical</v>
          </cell>
          <cell r="I402" t="str">
            <v>BOULDER PARK</v>
          </cell>
          <cell r="J402">
            <v>101354895</v>
          </cell>
          <cell r="K402" t="str">
            <v>El Paso Merchant Energy, L.P.</v>
          </cell>
          <cell r="L402" t="str">
            <v>Randy Richards</v>
          </cell>
          <cell r="M402" t="str">
            <v>Trader</v>
          </cell>
          <cell r="N402" t="str">
            <v>(713) 420-3057</v>
          </cell>
          <cell r="O402" t="str">
            <v>(713) 420-3593</v>
          </cell>
          <cell r="R402">
            <v>700</v>
          </cell>
          <cell r="X402">
            <v>1.8</v>
          </cell>
          <cell r="Y402">
            <v>37379</v>
          </cell>
          <cell r="Z402">
            <v>37379</v>
          </cell>
          <cell r="AA402" t="str">
            <v>Interruptible</v>
          </cell>
          <cell r="AB402" t="str">
            <v>NWP</v>
          </cell>
          <cell r="AD402">
            <v>100047</v>
          </cell>
          <cell r="AE402">
            <v>700</v>
          </cell>
          <cell r="AF402" t="str">
            <v>CROSSOVER16</v>
          </cell>
          <cell r="AG402">
            <v>81</v>
          </cell>
          <cell r="AH402" t="str">
            <v>2810</v>
          </cell>
          <cell r="AI402">
            <v>515</v>
          </cell>
          <cell r="AJ402" t="str">
            <v>SPOKANE MEAD</v>
          </cell>
          <cell r="AK402">
            <v>459</v>
          </cell>
          <cell r="AL402" t="str">
            <v>STBN</v>
          </cell>
          <cell r="AM402">
            <v>6</v>
          </cell>
          <cell r="AN402" t="str">
            <v>DA</v>
          </cell>
        </row>
        <row r="403">
          <cell r="A403">
            <v>416</v>
          </cell>
          <cell r="B403" t="str">
            <v>JK</v>
          </cell>
          <cell r="C403" t="str">
            <v>Jeannie Kimberly</v>
          </cell>
          <cell r="D403" t="str">
            <v>Jeannie Kimberly</v>
          </cell>
          <cell r="G403" t="str">
            <v>Sheet was voided</v>
          </cell>
        </row>
        <row r="404">
          <cell r="A404">
            <v>421</v>
          </cell>
          <cell r="B404" t="str">
            <v>DA</v>
          </cell>
          <cell r="C404" t="str">
            <v>Diane Albers</v>
          </cell>
          <cell r="D404" t="str">
            <v>(509) 495-4705</v>
          </cell>
          <cell r="E404">
            <v>37379</v>
          </cell>
          <cell r="G404" t="str">
            <v>Purchase</v>
          </cell>
          <cell r="H404" t="str">
            <v>Physical</v>
          </cell>
          <cell r="I404" t="str">
            <v>BOULDER PARK</v>
          </cell>
          <cell r="K404" t="str">
            <v>Avista Energy</v>
          </cell>
          <cell r="L404" t="str">
            <v>Steve Harper</v>
          </cell>
          <cell r="M404" t="str">
            <v>Trader</v>
          </cell>
          <cell r="N404" t="str">
            <v>(509) 688-6123</v>
          </cell>
          <cell r="O404" t="str">
            <v>(509) 688-6151</v>
          </cell>
          <cell r="R404">
            <v>2000</v>
          </cell>
          <cell r="X404">
            <v>2.98</v>
          </cell>
          <cell r="Y404">
            <v>37380</v>
          </cell>
          <cell r="Z404">
            <v>37382</v>
          </cell>
          <cell r="AA404" t="str">
            <v>Interruptible</v>
          </cell>
          <cell r="AB404" t="str">
            <v>PGT</v>
          </cell>
          <cell r="AD404" t="str">
            <v>07536</v>
          </cell>
          <cell r="AE404">
            <v>2000</v>
          </cell>
          <cell r="AF404" t="str">
            <v>SWWP-GTNW</v>
          </cell>
          <cell r="AH404" t="str">
            <v>00177</v>
          </cell>
          <cell r="AJ404" t="str">
            <v>SWWP-WWP</v>
          </cell>
          <cell r="AL404" t="str">
            <v>BPK</v>
          </cell>
          <cell r="AN404" t="str">
            <v>DA</v>
          </cell>
        </row>
        <row r="405">
          <cell r="A405">
            <v>422</v>
          </cell>
          <cell r="B405" t="str">
            <v>DA</v>
          </cell>
          <cell r="C405" t="str">
            <v>Diane Albers</v>
          </cell>
          <cell r="D405" t="str">
            <v>(509) 495-4705</v>
          </cell>
          <cell r="E405">
            <v>37379</v>
          </cell>
          <cell r="G405" t="str">
            <v>Purchase</v>
          </cell>
          <cell r="H405" t="str">
            <v>Physical</v>
          </cell>
          <cell r="I405" t="str">
            <v>CA - SLTAHOE</v>
          </cell>
          <cell r="J405">
            <v>892335716</v>
          </cell>
          <cell r="K405" t="str">
            <v>El Paso Merchant Energy, L.P.</v>
          </cell>
          <cell r="L405" t="str">
            <v>Randy Richards</v>
          </cell>
          <cell r="M405" t="str">
            <v>Trader</v>
          </cell>
          <cell r="N405" t="str">
            <v>(713) 420-3057</v>
          </cell>
          <cell r="O405" t="str">
            <v>(713) 420-3593</v>
          </cell>
          <cell r="R405">
            <v>4000</v>
          </cell>
          <cell r="X405">
            <v>1.3</v>
          </cell>
          <cell r="Y405">
            <v>37380</v>
          </cell>
          <cell r="Z405">
            <v>37382</v>
          </cell>
          <cell r="AA405" t="str">
            <v>Interruptible</v>
          </cell>
          <cell r="AB405" t="str">
            <v>NWP</v>
          </cell>
          <cell r="AC405" t="str">
            <v>Paiute</v>
          </cell>
          <cell r="AD405">
            <v>100047</v>
          </cell>
          <cell r="AE405">
            <v>2000</v>
          </cell>
          <cell r="AF405" t="str">
            <v>OPAL</v>
          </cell>
          <cell r="AG405">
            <v>543</v>
          </cell>
          <cell r="AH405" t="str">
            <v>J84</v>
          </cell>
          <cell r="AI405">
            <v>515</v>
          </cell>
          <cell r="AJ405" t="str">
            <v>RENO</v>
          </cell>
          <cell r="AK405">
            <v>459</v>
          </cell>
          <cell r="AL405" t="str">
            <v>AVAC03SYS2</v>
          </cell>
          <cell r="AM405">
            <v>304</v>
          </cell>
          <cell r="AN405" t="str">
            <v>DA</v>
          </cell>
        </row>
        <row r="406">
          <cell r="A406">
            <v>423</v>
          </cell>
          <cell r="B406" t="str">
            <v>JK</v>
          </cell>
          <cell r="C406" t="str">
            <v>Jeannie Kimberly</v>
          </cell>
          <cell r="D406" t="str">
            <v>(509) 495-8494</v>
          </cell>
          <cell r="E406">
            <v>37382</v>
          </cell>
          <cell r="G406" t="str">
            <v>Purchase</v>
          </cell>
          <cell r="H406" t="str">
            <v>Physical</v>
          </cell>
          <cell r="I406" t="str">
            <v>CA - SLTAHOE</v>
          </cell>
          <cell r="K406" t="str">
            <v>Enserco</v>
          </cell>
          <cell r="L406" t="str">
            <v>Matt Reed</v>
          </cell>
          <cell r="M406" t="str">
            <v>Trader</v>
          </cell>
          <cell r="N406" t="str">
            <v>(303) 468-1244</v>
          </cell>
          <cell r="O406" t="str">
            <v>(403) 514-6913</v>
          </cell>
          <cell r="R406">
            <v>3000</v>
          </cell>
          <cell r="X406">
            <v>2.27</v>
          </cell>
          <cell r="Y406">
            <v>37383</v>
          </cell>
          <cell r="Z406">
            <v>37383</v>
          </cell>
          <cell r="AA406" t="str">
            <v>Interruptible</v>
          </cell>
          <cell r="AB406" t="str">
            <v>NWP</v>
          </cell>
          <cell r="AC406" t="str">
            <v>Paiute</v>
          </cell>
          <cell r="AD406">
            <v>100047</v>
          </cell>
          <cell r="AE406">
            <v>3000</v>
          </cell>
          <cell r="AF406" t="str">
            <v>WYOMING POOL</v>
          </cell>
          <cell r="AG406">
            <v>89</v>
          </cell>
          <cell r="AH406" t="str">
            <v>WYOMING POOL</v>
          </cell>
          <cell r="AI406">
            <v>399</v>
          </cell>
          <cell r="AJ406" t="str">
            <v>RENO</v>
          </cell>
          <cell r="AK406">
            <v>459</v>
          </cell>
          <cell r="AL406" t="str">
            <v>AVAC03SYS2</v>
          </cell>
          <cell r="AM406">
            <v>304</v>
          </cell>
          <cell r="AN406" t="str">
            <v>JK</v>
          </cell>
        </row>
        <row r="407">
          <cell r="A407">
            <v>424</v>
          </cell>
          <cell r="B407" t="str">
            <v>JK</v>
          </cell>
          <cell r="C407" t="str">
            <v>Jeannie Kimberly</v>
          </cell>
          <cell r="D407" t="str">
            <v>(509) 495-8494</v>
          </cell>
          <cell r="E407">
            <v>37382</v>
          </cell>
          <cell r="G407" t="str">
            <v>Purchase</v>
          </cell>
          <cell r="H407" t="str">
            <v>Physical</v>
          </cell>
          <cell r="I407" t="str">
            <v>BOULDER PARK</v>
          </cell>
          <cell r="K407" t="str">
            <v>Avista Energy</v>
          </cell>
          <cell r="L407" t="str">
            <v>Blaine French</v>
          </cell>
          <cell r="M407" t="str">
            <v>Trader</v>
          </cell>
          <cell r="N407" t="str">
            <v>(509) 688-6126</v>
          </cell>
          <cell r="O407" t="str">
            <v>(509) 688-6151</v>
          </cell>
          <cell r="R407">
            <v>2000</v>
          </cell>
          <cell r="X407">
            <v>3.15</v>
          </cell>
          <cell r="Y407">
            <v>37383</v>
          </cell>
          <cell r="Z407">
            <v>37383</v>
          </cell>
          <cell r="AA407" t="str">
            <v>Interruptible</v>
          </cell>
          <cell r="AB407" t="str">
            <v>PGT</v>
          </cell>
          <cell r="AD407" t="str">
            <v>07536</v>
          </cell>
          <cell r="AE407">
            <v>2000</v>
          </cell>
          <cell r="AF407" t="str">
            <v>SWWP-GTNW</v>
          </cell>
          <cell r="AH407" t="str">
            <v>00177</v>
          </cell>
          <cell r="AJ407" t="str">
            <v>SWWP-WWP</v>
          </cell>
          <cell r="AL407" t="str">
            <v>BPK</v>
          </cell>
          <cell r="AN407" t="str">
            <v>JK</v>
          </cell>
        </row>
        <row r="408">
          <cell r="A408">
            <v>425</v>
          </cell>
          <cell r="B408" t="str">
            <v>JK</v>
          </cell>
          <cell r="C408" t="str">
            <v>Jeannie Kimberly</v>
          </cell>
          <cell r="D408" t="str">
            <v>(509) 495-8494</v>
          </cell>
          <cell r="E408">
            <v>37383</v>
          </cell>
          <cell r="G408" t="str">
            <v>Purchase</v>
          </cell>
          <cell r="H408" t="str">
            <v>Physical</v>
          </cell>
          <cell r="I408" t="str">
            <v>CA - SLTAHOE</v>
          </cell>
          <cell r="K408" t="str">
            <v>Enserco</v>
          </cell>
          <cell r="L408" t="str">
            <v>Matt Reed</v>
          </cell>
          <cell r="M408" t="str">
            <v>Trader</v>
          </cell>
          <cell r="N408" t="str">
            <v>(303) 468-1244</v>
          </cell>
          <cell r="O408" t="str">
            <v>(403) 514-6913</v>
          </cell>
          <cell r="R408">
            <v>3000</v>
          </cell>
          <cell r="X408">
            <v>1.68</v>
          </cell>
          <cell r="Y408">
            <v>37384</v>
          </cell>
          <cell r="Z408">
            <v>37384</v>
          </cell>
          <cell r="AA408" t="str">
            <v>Interruptible</v>
          </cell>
          <cell r="AB408" t="str">
            <v>NWP</v>
          </cell>
          <cell r="AC408" t="str">
            <v>Paiute</v>
          </cell>
          <cell r="AD408">
            <v>100047</v>
          </cell>
          <cell r="AE408">
            <v>3000</v>
          </cell>
          <cell r="AF408" t="str">
            <v>WYOMING POOL</v>
          </cell>
          <cell r="AG408">
            <v>89</v>
          </cell>
          <cell r="AH408" t="str">
            <v>WYOMING POOL</v>
          </cell>
          <cell r="AI408">
            <v>399</v>
          </cell>
          <cell r="AJ408" t="str">
            <v>RENO</v>
          </cell>
          <cell r="AK408">
            <v>459</v>
          </cell>
          <cell r="AL408" t="str">
            <v>AVAC03SYS2</v>
          </cell>
          <cell r="AM408">
            <v>304</v>
          </cell>
          <cell r="AN408" t="str">
            <v>JK</v>
          </cell>
        </row>
        <row r="409">
          <cell r="A409">
            <v>426</v>
          </cell>
          <cell r="B409" t="str">
            <v>JK</v>
          </cell>
          <cell r="C409" t="str">
            <v>Jeannie Kimberly</v>
          </cell>
          <cell r="D409" t="str">
            <v>(509) 495-8494</v>
          </cell>
          <cell r="E409">
            <v>37384</v>
          </cell>
          <cell r="G409" t="str">
            <v>Purchase</v>
          </cell>
          <cell r="H409" t="str">
            <v>Physical</v>
          </cell>
          <cell r="I409" t="str">
            <v>BOULDER PARK</v>
          </cell>
          <cell r="K409" t="str">
            <v>Avista Energy</v>
          </cell>
          <cell r="L409" t="str">
            <v>Steve Harper</v>
          </cell>
          <cell r="M409" t="str">
            <v>Trader</v>
          </cell>
          <cell r="N409" t="str">
            <v>(509) 688-6123</v>
          </cell>
          <cell r="O409" t="str">
            <v>(509) 688-6151</v>
          </cell>
          <cell r="R409">
            <v>2000</v>
          </cell>
          <cell r="X409">
            <v>3.13</v>
          </cell>
          <cell r="Y409">
            <v>37385</v>
          </cell>
          <cell r="Z409">
            <v>37385</v>
          </cell>
          <cell r="AA409" t="str">
            <v>Interruptible</v>
          </cell>
          <cell r="AB409" t="str">
            <v>PGT</v>
          </cell>
          <cell r="AD409" t="str">
            <v>07536</v>
          </cell>
          <cell r="AE409">
            <v>2000</v>
          </cell>
          <cell r="AF409" t="str">
            <v>SWWP-GTNW</v>
          </cell>
          <cell r="AH409" t="str">
            <v>00177</v>
          </cell>
          <cell r="AJ409" t="str">
            <v>SWWP-WWP</v>
          </cell>
          <cell r="AL409" t="str">
            <v>BPK</v>
          </cell>
          <cell r="AN409" t="str">
            <v>JK</v>
          </cell>
        </row>
        <row r="410">
          <cell r="A410">
            <v>427</v>
          </cell>
          <cell r="B410" t="str">
            <v>JK</v>
          </cell>
          <cell r="C410" t="str">
            <v>Jeannie Kimberly</v>
          </cell>
          <cell r="D410" t="str">
            <v>(509) 495-8494</v>
          </cell>
          <cell r="E410">
            <v>37384</v>
          </cell>
          <cell r="G410" t="str">
            <v>Purchase</v>
          </cell>
          <cell r="H410" t="str">
            <v>Physical</v>
          </cell>
          <cell r="I410" t="str">
            <v>CA - SLTAHOE</v>
          </cell>
          <cell r="K410" t="str">
            <v>Enserco</v>
          </cell>
          <cell r="L410" t="str">
            <v>Matt Reed</v>
          </cell>
          <cell r="M410" t="str">
            <v>Trader</v>
          </cell>
          <cell r="N410" t="str">
            <v>(303) 468-1244</v>
          </cell>
          <cell r="O410" t="str">
            <v>(403) 514-6913</v>
          </cell>
          <cell r="R410">
            <v>3000</v>
          </cell>
          <cell r="X410">
            <v>2.0950000000000002</v>
          </cell>
          <cell r="Y410">
            <v>37385</v>
          </cell>
          <cell r="Z410">
            <v>37385</v>
          </cell>
          <cell r="AA410" t="str">
            <v>Interruptible</v>
          </cell>
          <cell r="AB410" t="str">
            <v>NWP</v>
          </cell>
          <cell r="AC410" t="str">
            <v>Paiute</v>
          </cell>
          <cell r="AD410">
            <v>100047</v>
          </cell>
          <cell r="AE410">
            <v>3000</v>
          </cell>
          <cell r="AF410" t="str">
            <v>WYOMING POOL</v>
          </cell>
          <cell r="AG410">
            <v>89</v>
          </cell>
          <cell r="AH410" t="str">
            <v>WYOMING POOL</v>
          </cell>
          <cell r="AI410">
            <v>399</v>
          </cell>
          <cell r="AJ410" t="str">
            <v>RENO</v>
          </cell>
          <cell r="AK410">
            <v>459</v>
          </cell>
          <cell r="AL410" t="str">
            <v>AVAC03SYS2</v>
          </cell>
          <cell r="AM410">
            <v>304</v>
          </cell>
          <cell r="AN410" t="str">
            <v>JK</v>
          </cell>
        </row>
        <row r="411">
          <cell r="A411">
            <v>417</v>
          </cell>
          <cell r="B411" t="str">
            <v>JK</v>
          </cell>
          <cell r="C411" t="str">
            <v>Jeannie Kimberly</v>
          </cell>
          <cell r="D411" t="str">
            <v>(509) 495-8494</v>
          </cell>
          <cell r="E411">
            <v>37385</v>
          </cell>
          <cell r="G411" t="str">
            <v>Purchase</v>
          </cell>
          <cell r="H411" t="str">
            <v>Physical</v>
          </cell>
          <cell r="I411" t="str">
            <v>CA - SLTAHOE</v>
          </cell>
          <cell r="K411" t="str">
            <v>Enserco</v>
          </cell>
          <cell r="L411" t="str">
            <v>Matt Reed</v>
          </cell>
          <cell r="M411" t="str">
            <v>Trader</v>
          </cell>
          <cell r="N411" t="str">
            <v>(303) 468-1244</v>
          </cell>
          <cell r="O411" t="str">
            <v>(403) 514-6913</v>
          </cell>
          <cell r="R411">
            <v>4000</v>
          </cell>
          <cell r="X411">
            <v>1.96</v>
          </cell>
          <cell r="Y411">
            <v>37386</v>
          </cell>
          <cell r="Z411">
            <v>37386</v>
          </cell>
          <cell r="AA411" t="str">
            <v>Interruptible</v>
          </cell>
          <cell r="AB411" t="str">
            <v>NWP</v>
          </cell>
          <cell r="AC411" t="str">
            <v>Paiute</v>
          </cell>
          <cell r="AD411">
            <v>100047</v>
          </cell>
          <cell r="AE411">
            <v>4000</v>
          </cell>
          <cell r="AF411" t="str">
            <v>WYOMING POOL</v>
          </cell>
          <cell r="AG411">
            <v>89</v>
          </cell>
          <cell r="AH411" t="str">
            <v>WYOMING POOL</v>
          </cell>
          <cell r="AI411">
            <v>399</v>
          </cell>
          <cell r="AJ411" t="str">
            <v>RENO</v>
          </cell>
          <cell r="AK411">
            <v>459</v>
          </cell>
          <cell r="AL411" t="str">
            <v>AVAC03SYS2</v>
          </cell>
          <cell r="AM411">
            <v>304</v>
          </cell>
          <cell r="AN411" t="str">
            <v>JK</v>
          </cell>
        </row>
        <row r="412">
          <cell r="A412">
            <v>418</v>
          </cell>
          <cell r="B412" t="str">
            <v>JK</v>
          </cell>
          <cell r="C412" t="str">
            <v>Jeannie Kimberly</v>
          </cell>
          <cell r="D412" t="str">
            <v>(509) 495-8494</v>
          </cell>
          <cell r="E412">
            <v>37386</v>
          </cell>
          <cell r="G412" t="str">
            <v>Purchase</v>
          </cell>
          <cell r="H412" t="str">
            <v>Physical</v>
          </cell>
          <cell r="I412" t="str">
            <v>CA - SLTAHOE</v>
          </cell>
          <cell r="K412" t="str">
            <v>Enserco</v>
          </cell>
          <cell r="L412" t="str">
            <v>Matt Reed</v>
          </cell>
          <cell r="M412" t="str">
            <v>Trader</v>
          </cell>
          <cell r="N412" t="str">
            <v>(303) 468-1244</v>
          </cell>
          <cell r="O412" t="str">
            <v>(403) 514-6913</v>
          </cell>
          <cell r="R412">
            <v>3500</v>
          </cell>
          <cell r="X412">
            <v>1.66</v>
          </cell>
          <cell r="Y412">
            <v>37387</v>
          </cell>
          <cell r="Z412">
            <v>37389</v>
          </cell>
          <cell r="AA412" t="str">
            <v>Interruptible</v>
          </cell>
          <cell r="AB412" t="str">
            <v>NWP</v>
          </cell>
          <cell r="AC412" t="str">
            <v>Paiute</v>
          </cell>
          <cell r="AD412">
            <v>100047</v>
          </cell>
          <cell r="AE412">
            <v>3500</v>
          </cell>
          <cell r="AF412" t="str">
            <v>WYOMING POOL</v>
          </cell>
          <cell r="AG412">
            <v>89</v>
          </cell>
          <cell r="AH412" t="str">
            <v>WYOMING POOL</v>
          </cell>
          <cell r="AI412">
            <v>399</v>
          </cell>
          <cell r="AJ412" t="str">
            <v>RENO</v>
          </cell>
          <cell r="AK412">
            <v>459</v>
          </cell>
          <cell r="AL412" t="str">
            <v>AVAC03SYS2</v>
          </cell>
          <cell r="AM412">
            <v>304</v>
          </cell>
          <cell r="AN412" t="str">
            <v>JK</v>
          </cell>
        </row>
        <row r="413">
          <cell r="A413">
            <v>419</v>
          </cell>
          <cell r="B413" t="str">
            <v>JK</v>
          </cell>
          <cell r="C413" t="str">
            <v>Jeannie Kimberly</v>
          </cell>
          <cell r="D413" t="str">
            <v>(509) 495-8494</v>
          </cell>
          <cell r="E413">
            <v>37389</v>
          </cell>
          <cell r="G413" t="str">
            <v>Purchase</v>
          </cell>
          <cell r="H413" t="str">
            <v>Physical</v>
          </cell>
          <cell r="I413" t="str">
            <v>CA - SLTAHOE</v>
          </cell>
          <cell r="K413" t="str">
            <v>Enserco</v>
          </cell>
          <cell r="L413" t="str">
            <v>Matt Reed</v>
          </cell>
          <cell r="M413" t="str">
            <v>Trader</v>
          </cell>
          <cell r="N413" t="str">
            <v>(303) 468-1244</v>
          </cell>
          <cell r="O413" t="str">
            <v>(403) 514-6913</v>
          </cell>
          <cell r="R413">
            <v>2500</v>
          </cell>
          <cell r="X413">
            <v>1.76</v>
          </cell>
          <cell r="Y413">
            <v>37390</v>
          </cell>
          <cell r="Z413">
            <v>37390</v>
          </cell>
          <cell r="AA413" t="str">
            <v>Interruptible</v>
          </cell>
          <cell r="AB413" t="str">
            <v>NWP</v>
          </cell>
          <cell r="AC413" t="str">
            <v>Paiute</v>
          </cell>
          <cell r="AD413">
            <v>100047</v>
          </cell>
          <cell r="AE413">
            <v>2500</v>
          </cell>
          <cell r="AF413" t="str">
            <v>WYOMING POOL</v>
          </cell>
          <cell r="AG413">
            <v>89</v>
          </cell>
          <cell r="AH413" t="str">
            <v>WYOMING POOL</v>
          </cell>
          <cell r="AI413">
            <v>399</v>
          </cell>
          <cell r="AJ413" t="str">
            <v>RENO</v>
          </cell>
          <cell r="AK413">
            <v>459</v>
          </cell>
          <cell r="AL413" t="str">
            <v>AVAC03SYS2</v>
          </cell>
          <cell r="AM413">
            <v>304</v>
          </cell>
          <cell r="AN413" t="str">
            <v>JK</v>
          </cell>
        </row>
        <row r="414">
          <cell r="A414">
            <v>420</v>
          </cell>
          <cell r="B414" t="str">
            <v>DA</v>
          </cell>
          <cell r="C414" t="str">
            <v>Diane Albers</v>
          </cell>
          <cell r="D414" t="str">
            <v>(509) 495-4705</v>
          </cell>
          <cell r="E414">
            <v>37389</v>
          </cell>
          <cell r="G414" t="str">
            <v>Purchase</v>
          </cell>
          <cell r="H414" t="str">
            <v>Physical</v>
          </cell>
          <cell r="I414" t="str">
            <v>RGEN</v>
          </cell>
          <cell r="K414" t="str">
            <v>Avista Energy</v>
          </cell>
          <cell r="L414" t="str">
            <v>Blaine French</v>
          </cell>
          <cell r="M414" t="str">
            <v>Trader</v>
          </cell>
          <cell r="N414" t="str">
            <v>(509) 688-6126</v>
          </cell>
          <cell r="O414" t="str">
            <v>(509) 688-6151</v>
          </cell>
          <cell r="R414">
            <v>12000</v>
          </cell>
          <cell r="X414">
            <v>3.1</v>
          </cell>
          <cell r="Y414">
            <v>37389</v>
          </cell>
          <cell r="Z414">
            <v>37389</v>
          </cell>
          <cell r="AA414" t="str">
            <v>Interruptible</v>
          </cell>
          <cell r="AB414" t="str">
            <v>PGT</v>
          </cell>
          <cell r="AD414" t="str">
            <v>07536</v>
          </cell>
          <cell r="AE414">
            <v>12000</v>
          </cell>
          <cell r="AF414" t="str">
            <v>RGEN-GTNW</v>
          </cell>
          <cell r="AH414" t="str">
            <v>05474</v>
          </cell>
          <cell r="AJ414" t="str">
            <v>RGEN-WWP</v>
          </cell>
          <cell r="AL414" t="str">
            <v>FUEL</v>
          </cell>
          <cell r="AN414" t="str">
            <v>DA</v>
          </cell>
          <cell r="AP414" t="str">
            <v>JK</v>
          </cell>
          <cell r="AR414">
            <v>16105</v>
          </cell>
        </row>
        <row r="415">
          <cell r="A415">
            <v>428</v>
          </cell>
          <cell r="B415" t="str">
            <v>JK</v>
          </cell>
          <cell r="C415" t="str">
            <v>Jeannie Kimberly</v>
          </cell>
          <cell r="D415" t="str">
            <v>(509) 495-8494</v>
          </cell>
          <cell r="E415">
            <v>37390</v>
          </cell>
          <cell r="G415" t="str">
            <v>Purchase</v>
          </cell>
          <cell r="H415" t="str">
            <v>Physical</v>
          </cell>
          <cell r="I415" t="str">
            <v>CA - SLTAHOE</v>
          </cell>
          <cell r="K415" t="str">
            <v>Enserco</v>
          </cell>
          <cell r="L415" t="str">
            <v>Matt Reed</v>
          </cell>
          <cell r="M415" t="str">
            <v>Trader</v>
          </cell>
          <cell r="N415" t="str">
            <v>(303) 468-1244</v>
          </cell>
          <cell r="O415" t="str">
            <v>(403) 514-6913</v>
          </cell>
          <cell r="R415">
            <v>3500</v>
          </cell>
          <cell r="X415">
            <v>2.4</v>
          </cell>
          <cell r="Y415">
            <v>37391</v>
          </cell>
          <cell r="Z415">
            <v>37391</v>
          </cell>
          <cell r="AA415" t="str">
            <v>Interruptible</v>
          </cell>
          <cell r="AB415" t="str">
            <v>NWP</v>
          </cell>
          <cell r="AC415" t="str">
            <v>Paiute</v>
          </cell>
          <cell r="AD415">
            <v>100047</v>
          </cell>
          <cell r="AE415">
            <v>3500</v>
          </cell>
          <cell r="AF415" t="str">
            <v>WYOMING POOL</v>
          </cell>
          <cell r="AG415">
            <v>89</v>
          </cell>
          <cell r="AH415" t="str">
            <v>WYOMING POOL</v>
          </cell>
          <cell r="AI415">
            <v>399</v>
          </cell>
          <cell r="AJ415" t="str">
            <v>RENO</v>
          </cell>
          <cell r="AK415">
            <v>459</v>
          </cell>
          <cell r="AL415" t="str">
            <v>AVAC03SYS2</v>
          </cell>
          <cell r="AM415">
            <v>304</v>
          </cell>
          <cell r="AN415" t="str">
            <v>JK</v>
          </cell>
        </row>
        <row r="416">
          <cell r="A416">
            <v>429</v>
          </cell>
          <cell r="B416" t="str">
            <v>JK</v>
          </cell>
          <cell r="C416" t="str">
            <v>Jeannie Kimberly</v>
          </cell>
          <cell r="D416" t="str">
            <v>(509) 495-8494</v>
          </cell>
          <cell r="E416">
            <v>37390</v>
          </cell>
          <cell r="G416" t="str">
            <v>Purchase</v>
          </cell>
          <cell r="H416" t="str">
            <v>Physical</v>
          </cell>
          <cell r="I416" t="str">
            <v>CA - SLTAHOE</v>
          </cell>
          <cell r="K416" t="str">
            <v>Enserco</v>
          </cell>
          <cell r="L416" t="str">
            <v>Matt Reed</v>
          </cell>
          <cell r="M416" t="str">
            <v>Trader</v>
          </cell>
          <cell r="N416" t="str">
            <v>(303) 468-1244</v>
          </cell>
          <cell r="O416" t="str">
            <v>(403) 514-6913</v>
          </cell>
          <cell r="R416">
            <v>3000</v>
          </cell>
          <cell r="U416" t="str">
            <v>Gas Daily</v>
          </cell>
          <cell r="V416">
            <v>0</v>
          </cell>
          <cell r="W416" t="str">
            <v>Kern/Opal</v>
          </cell>
          <cell r="Y416">
            <v>37392</v>
          </cell>
          <cell r="Z416">
            <v>37393</v>
          </cell>
          <cell r="AA416" t="str">
            <v>Interruptible</v>
          </cell>
          <cell r="AB416" t="str">
            <v>NWP</v>
          </cell>
          <cell r="AC416" t="str">
            <v>Paiute</v>
          </cell>
          <cell r="AD416">
            <v>100047</v>
          </cell>
          <cell r="AE416">
            <v>3000</v>
          </cell>
          <cell r="AF416" t="str">
            <v>WYOMING POOL</v>
          </cell>
          <cell r="AG416">
            <v>89</v>
          </cell>
          <cell r="AH416" t="str">
            <v>WYOMING POOL</v>
          </cell>
          <cell r="AI416">
            <v>399</v>
          </cell>
          <cell r="AJ416" t="str">
            <v>RENO</v>
          </cell>
          <cell r="AK416">
            <v>459</v>
          </cell>
          <cell r="AL416" t="str">
            <v>AVAC03SYS2</v>
          </cell>
          <cell r="AM416">
            <v>304</v>
          </cell>
          <cell r="AN416" t="str">
            <v>JK</v>
          </cell>
        </row>
        <row r="417">
          <cell r="A417">
            <v>430</v>
          </cell>
          <cell r="B417" t="str">
            <v>JK</v>
          </cell>
          <cell r="C417" t="str">
            <v>Jeannie Kimberly</v>
          </cell>
          <cell r="D417" t="str">
            <v>(509) 495-8494</v>
          </cell>
          <cell r="E417">
            <v>37391</v>
          </cell>
          <cell r="G417" t="str">
            <v>Purchase</v>
          </cell>
          <cell r="H417" t="str">
            <v>Physical</v>
          </cell>
          <cell r="I417" t="str">
            <v>BOULDER PARK</v>
          </cell>
          <cell r="K417" t="str">
            <v>Avista Energy</v>
          </cell>
          <cell r="L417" t="str">
            <v>Blaine French</v>
          </cell>
          <cell r="M417" t="str">
            <v>Trader</v>
          </cell>
          <cell r="N417" t="str">
            <v>(509) 688-6126</v>
          </cell>
          <cell r="O417" t="str">
            <v>(509) 688-6151</v>
          </cell>
          <cell r="R417">
            <v>3000</v>
          </cell>
          <cell r="X417">
            <v>3.05</v>
          </cell>
          <cell r="Y417">
            <v>37392</v>
          </cell>
          <cell r="Z417">
            <v>37392</v>
          </cell>
          <cell r="AA417" t="str">
            <v>Interruptible</v>
          </cell>
          <cell r="AB417" t="str">
            <v>PGT</v>
          </cell>
          <cell r="AD417" t="str">
            <v>07536</v>
          </cell>
          <cell r="AE417">
            <v>3000</v>
          </cell>
          <cell r="AF417" t="str">
            <v>SWWP-GTNW</v>
          </cell>
          <cell r="AH417" t="str">
            <v>00177</v>
          </cell>
          <cell r="AJ417" t="str">
            <v>SWWP-WWP</v>
          </cell>
          <cell r="AL417" t="str">
            <v>BPK</v>
          </cell>
          <cell r="AN417" t="str">
            <v>JK</v>
          </cell>
        </row>
        <row r="418">
          <cell r="A418">
            <v>431</v>
          </cell>
          <cell r="B418" t="str">
            <v>JK</v>
          </cell>
          <cell r="C418" t="str">
            <v>Jeannie Kimberly</v>
          </cell>
          <cell r="D418" t="str">
            <v>(509) 495-8494</v>
          </cell>
          <cell r="E418">
            <v>37393</v>
          </cell>
          <cell r="G418" t="str">
            <v>Purchase</v>
          </cell>
          <cell r="H418" t="str">
            <v>Physical</v>
          </cell>
          <cell r="I418" t="str">
            <v>CA - SLTAHOE</v>
          </cell>
          <cell r="K418" t="str">
            <v>Enserco</v>
          </cell>
          <cell r="L418" t="str">
            <v>Matt Reed</v>
          </cell>
          <cell r="M418" t="str">
            <v>Trader</v>
          </cell>
          <cell r="N418" t="str">
            <v>(303) 468-1244</v>
          </cell>
          <cell r="O418" t="str">
            <v>(403) 514-6913</v>
          </cell>
          <cell r="R418">
            <v>2500</v>
          </cell>
          <cell r="U418" t="str">
            <v>Gas Daily</v>
          </cell>
          <cell r="V418">
            <v>0</v>
          </cell>
          <cell r="W418" t="str">
            <v>Kern/Opal</v>
          </cell>
          <cell r="Y418">
            <v>37394</v>
          </cell>
          <cell r="Z418">
            <v>37396</v>
          </cell>
          <cell r="AA418" t="str">
            <v>Interruptible</v>
          </cell>
          <cell r="AB418" t="str">
            <v>NWP</v>
          </cell>
          <cell r="AC418" t="str">
            <v>Paiute</v>
          </cell>
          <cell r="AD418">
            <v>100047</v>
          </cell>
          <cell r="AE418">
            <v>2500</v>
          </cell>
          <cell r="AF418" t="str">
            <v>WYOMING POOL</v>
          </cell>
          <cell r="AG418">
            <v>89</v>
          </cell>
          <cell r="AH418" t="str">
            <v>WYOMING POOL</v>
          </cell>
          <cell r="AI418">
            <v>399</v>
          </cell>
          <cell r="AJ418" t="str">
            <v>RENO</v>
          </cell>
          <cell r="AK418">
            <v>459</v>
          </cell>
          <cell r="AL418" t="str">
            <v>AVAC03SYS2</v>
          </cell>
          <cell r="AM418">
            <v>304</v>
          </cell>
          <cell r="AN418" t="str">
            <v>JK</v>
          </cell>
        </row>
        <row r="419">
          <cell r="A419">
            <v>432</v>
          </cell>
          <cell r="B419" t="str">
            <v>JK</v>
          </cell>
          <cell r="C419" t="str">
            <v>Jeannie Kimberly</v>
          </cell>
          <cell r="D419" t="str">
            <v>(509) 495-8494</v>
          </cell>
          <cell r="E419">
            <v>37393</v>
          </cell>
          <cell r="G419" t="str">
            <v>Sale</v>
          </cell>
          <cell r="H419" t="str">
            <v>Physical</v>
          </cell>
          <cell r="I419" t="str">
            <v>MALIN</v>
          </cell>
          <cell r="K419" t="str">
            <v>CEG Energy Options, Inc.</v>
          </cell>
          <cell r="L419" t="str">
            <v>David Dachis</v>
          </cell>
          <cell r="M419" t="str">
            <v>Trader</v>
          </cell>
          <cell r="N419" t="str">
            <v>(403) 261-3376</v>
          </cell>
          <cell r="O419" t="str">
            <v>(403) 265-3322</v>
          </cell>
          <cell r="R419">
            <v>5000</v>
          </cell>
          <cell r="X419">
            <v>3.3</v>
          </cell>
          <cell r="Y419">
            <v>37438</v>
          </cell>
          <cell r="Z419">
            <v>37560</v>
          </cell>
          <cell r="AA419" t="str">
            <v>Firm</v>
          </cell>
          <cell r="AB419" t="str">
            <v>PGT</v>
          </cell>
          <cell r="AD419" t="str">
            <v>07536</v>
          </cell>
          <cell r="AE419">
            <v>5000</v>
          </cell>
          <cell r="AF419" t="str">
            <v>MALI-GTNW</v>
          </cell>
          <cell r="AH419" t="str">
            <v>00169</v>
          </cell>
          <cell r="AJ419" t="str">
            <v>MALI-GTNW</v>
          </cell>
          <cell r="AL419" t="str">
            <v>07117</v>
          </cell>
          <cell r="AN419" t="str">
            <v>JK</v>
          </cell>
          <cell r="AO419">
            <v>37410</v>
          </cell>
          <cell r="AP419" t="str">
            <v>JK</v>
          </cell>
        </row>
        <row r="420">
          <cell r="A420">
            <v>433</v>
          </cell>
          <cell r="B420" t="str">
            <v>DA</v>
          </cell>
          <cell r="C420" t="str">
            <v>Diane Albers</v>
          </cell>
          <cell r="D420" t="str">
            <v>(509) 495-4705</v>
          </cell>
          <cell r="E420">
            <v>37396</v>
          </cell>
          <cell r="G420" t="str">
            <v>Purchase</v>
          </cell>
          <cell r="H420" t="str">
            <v>Physical</v>
          </cell>
          <cell r="I420" t="str">
            <v>CA - SLTAHOE</v>
          </cell>
          <cell r="J420">
            <v>128148134</v>
          </cell>
          <cell r="K420" t="str">
            <v>AEP Energy Services, Inc.</v>
          </cell>
          <cell r="L420" t="str">
            <v>Ray Hamman</v>
          </cell>
          <cell r="M420" t="str">
            <v>Trader</v>
          </cell>
          <cell r="N420" t="str">
            <v>(614) 583-7017</v>
          </cell>
          <cell r="O420" t="str">
            <v>(614) 583-1605</v>
          </cell>
          <cell r="R420">
            <v>3000</v>
          </cell>
          <cell r="X420">
            <v>1.79</v>
          </cell>
          <cell r="Y420">
            <v>37397</v>
          </cell>
          <cell r="Z420">
            <v>37397</v>
          </cell>
          <cell r="AA420" t="str">
            <v>Interruptible</v>
          </cell>
          <cell r="AB420" t="str">
            <v>NWP</v>
          </cell>
          <cell r="AC420" t="str">
            <v>Paiute</v>
          </cell>
          <cell r="AD420">
            <v>100047</v>
          </cell>
          <cell r="AE420">
            <v>3000</v>
          </cell>
          <cell r="AF420" t="str">
            <v>OPAL</v>
          </cell>
          <cell r="AG420">
            <v>543</v>
          </cell>
          <cell r="AH420" t="str">
            <v>G15</v>
          </cell>
          <cell r="AI420">
            <v>692</v>
          </cell>
          <cell r="AJ420" t="str">
            <v>RENO</v>
          </cell>
          <cell r="AK420">
            <v>459</v>
          </cell>
          <cell r="AL420" t="str">
            <v>AVAC03SYS2</v>
          </cell>
          <cell r="AM420">
            <v>304</v>
          </cell>
          <cell r="AN420" t="str">
            <v>DA</v>
          </cell>
        </row>
        <row r="421">
          <cell r="A421">
            <v>434</v>
          </cell>
          <cell r="B421" t="str">
            <v>DA</v>
          </cell>
          <cell r="C421" t="str">
            <v>Diane Albers</v>
          </cell>
          <cell r="D421" t="str">
            <v>(509) 495-4705</v>
          </cell>
          <cell r="E421">
            <v>37397</v>
          </cell>
          <cell r="G421" t="str">
            <v>Purchase</v>
          </cell>
          <cell r="H421" t="str">
            <v>Physical</v>
          </cell>
          <cell r="I421" t="str">
            <v>CA - SLTAHOE</v>
          </cell>
          <cell r="K421" t="str">
            <v>Enserco</v>
          </cell>
          <cell r="L421" t="str">
            <v>Matt Reed</v>
          </cell>
          <cell r="M421" t="str">
            <v>Trader</v>
          </cell>
          <cell r="N421" t="str">
            <v>(303) 468-1244</v>
          </cell>
          <cell r="O421" t="str">
            <v>(403) 514-6913</v>
          </cell>
          <cell r="R421">
            <v>2500</v>
          </cell>
          <cell r="X421">
            <v>1.68</v>
          </cell>
          <cell r="Y421">
            <v>37398</v>
          </cell>
          <cell r="Z421">
            <v>37398</v>
          </cell>
          <cell r="AA421" t="str">
            <v>Interruptible</v>
          </cell>
          <cell r="AB421" t="str">
            <v>NWP</v>
          </cell>
          <cell r="AC421" t="str">
            <v>Paiute</v>
          </cell>
          <cell r="AD421">
            <v>100047</v>
          </cell>
          <cell r="AE421">
            <v>2500</v>
          </cell>
          <cell r="AF421" t="str">
            <v>WYOMING POOL</v>
          </cell>
          <cell r="AG421">
            <v>89</v>
          </cell>
          <cell r="AH421" t="str">
            <v>WYOMING POOL</v>
          </cell>
          <cell r="AI421">
            <v>399</v>
          </cell>
          <cell r="AJ421" t="str">
            <v>RENO</v>
          </cell>
          <cell r="AK421">
            <v>459</v>
          </cell>
          <cell r="AL421" t="str">
            <v>AVAC03SYS2</v>
          </cell>
          <cell r="AM421">
            <v>304</v>
          </cell>
          <cell r="AN421" t="str">
            <v>DA</v>
          </cell>
        </row>
        <row r="422">
          <cell r="A422">
            <v>435</v>
          </cell>
          <cell r="B422" t="str">
            <v>DA</v>
          </cell>
          <cell r="C422" t="str">
            <v>Diane Albers</v>
          </cell>
          <cell r="D422" t="str">
            <v>(509) 495-4705</v>
          </cell>
          <cell r="E422">
            <v>37397</v>
          </cell>
          <cell r="G422" t="str">
            <v>Sale</v>
          </cell>
          <cell r="H422" t="str">
            <v>Physical</v>
          </cell>
          <cell r="I422" t="str">
            <v>CA - SLTAHOE</v>
          </cell>
          <cell r="K422" t="str">
            <v>Reliant Energy Services, Inc</v>
          </cell>
          <cell r="L422" t="str">
            <v>David Huck</v>
          </cell>
          <cell r="M422" t="str">
            <v>Trader</v>
          </cell>
          <cell r="N422" t="str">
            <v>(403) 515-2840</v>
          </cell>
          <cell r="O422" t="str">
            <v>(403) 294-1211</v>
          </cell>
          <cell r="R422">
            <v>2000</v>
          </cell>
          <cell r="X422">
            <v>2.5</v>
          </cell>
          <cell r="Y422">
            <v>37398</v>
          </cell>
          <cell r="Z422">
            <v>37398</v>
          </cell>
          <cell r="AA422" t="str">
            <v>Interruptible</v>
          </cell>
          <cell r="AB422" t="str">
            <v>NWP</v>
          </cell>
          <cell r="AC422" t="str">
            <v>Paiute</v>
          </cell>
          <cell r="AD422" t="str">
            <v>007943764</v>
          </cell>
          <cell r="AE422">
            <v>2000</v>
          </cell>
          <cell r="AF422" t="str">
            <v>PACIFIC POOL</v>
          </cell>
          <cell r="AG422">
            <v>291</v>
          </cell>
          <cell r="AH422">
            <v>297</v>
          </cell>
          <cell r="AI422">
            <v>6</v>
          </cell>
          <cell r="AJ422" t="str">
            <v>PACIFIC POOL</v>
          </cell>
          <cell r="AK422">
            <v>291</v>
          </cell>
          <cell r="AL422">
            <v>128024</v>
          </cell>
          <cell r="AM422">
            <v>386</v>
          </cell>
          <cell r="AN422" t="str">
            <v>DA</v>
          </cell>
        </row>
        <row r="423">
          <cell r="A423">
            <v>436</v>
          </cell>
          <cell r="B423" t="str">
            <v>DA</v>
          </cell>
          <cell r="C423" t="str">
            <v>Diane Albers</v>
          </cell>
          <cell r="D423" t="str">
            <v>(509) 495-4705</v>
          </cell>
          <cell r="E423">
            <v>37397</v>
          </cell>
          <cell r="G423" t="str">
            <v>Purchase</v>
          </cell>
          <cell r="H423" t="str">
            <v>Physical</v>
          </cell>
          <cell r="I423" t="str">
            <v>CA - SLTAHOE</v>
          </cell>
          <cell r="J423">
            <v>208906627</v>
          </cell>
          <cell r="K423" t="str">
            <v>El Paso Merchant Energy, L.P.</v>
          </cell>
          <cell r="L423" t="str">
            <v>Randy Richards</v>
          </cell>
          <cell r="M423" t="str">
            <v>Trader</v>
          </cell>
          <cell r="N423" t="str">
            <v>(713) 420-3057</v>
          </cell>
          <cell r="O423" t="str">
            <v>(713) 420-3593</v>
          </cell>
          <cell r="R423">
            <v>2000</v>
          </cell>
          <cell r="X423">
            <v>1.6975</v>
          </cell>
          <cell r="Y423">
            <v>37398</v>
          </cell>
          <cell r="Z423">
            <v>37398</v>
          </cell>
          <cell r="AA423" t="str">
            <v>Interruptible</v>
          </cell>
          <cell r="AB423" t="str">
            <v>NWP</v>
          </cell>
          <cell r="AC423" t="str">
            <v>Paiute</v>
          </cell>
          <cell r="AD423">
            <v>100047</v>
          </cell>
          <cell r="AE423">
            <v>2000</v>
          </cell>
          <cell r="AF423" t="str">
            <v>OPAL</v>
          </cell>
          <cell r="AG423">
            <v>543</v>
          </cell>
          <cell r="AH423" t="str">
            <v>G53</v>
          </cell>
          <cell r="AI423">
            <v>328</v>
          </cell>
          <cell r="AJ423" t="str">
            <v>RENO</v>
          </cell>
          <cell r="AK423">
            <v>459</v>
          </cell>
          <cell r="AL423" t="str">
            <v>AVAC03SYS3</v>
          </cell>
          <cell r="AM423">
            <v>304</v>
          </cell>
          <cell r="AN423" t="str">
            <v>DA</v>
          </cell>
        </row>
        <row r="424">
          <cell r="A424">
            <v>437</v>
          </cell>
          <cell r="B424" t="str">
            <v>DA</v>
          </cell>
          <cell r="C424" t="str">
            <v>Diane Albers</v>
          </cell>
          <cell r="D424" t="str">
            <v>(509) 495-4705</v>
          </cell>
          <cell r="E424">
            <v>37397</v>
          </cell>
          <cell r="G424" t="str">
            <v>Sale</v>
          </cell>
          <cell r="H424" t="str">
            <v>Physical</v>
          </cell>
          <cell r="I424" t="str">
            <v>MALIN</v>
          </cell>
          <cell r="K424" t="str">
            <v>AEP Energy Services, Inc.</v>
          </cell>
          <cell r="L424" t="str">
            <v>Brad Bentley</v>
          </cell>
          <cell r="M424" t="str">
            <v>Trader</v>
          </cell>
          <cell r="N424" t="str">
            <v>(614) 583-7007</v>
          </cell>
          <cell r="O424" t="str">
            <v>(614) 583-1605</v>
          </cell>
          <cell r="R424">
            <v>7658</v>
          </cell>
          <cell r="U424" t="str">
            <v>NGI</v>
          </cell>
          <cell r="V424">
            <v>-2.5000000000000001E-2</v>
          </cell>
          <cell r="W424" t="str">
            <v>Malin</v>
          </cell>
          <cell r="Y424">
            <v>37408</v>
          </cell>
          <cell r="Z424">
            <v>37437</v>
          </cell>
          <cell r="AA424" t="str">
            <v>Firm</v>
          </cell>
          <cell r="AB424" t="str">
            <v>PGT</v>
          </cell>
          <cell r="AD424" t="str">
            <v>07536</v>
          </cell>
          <cell r="AE424">
            <v>7658</v>
          </cell>
          <cell r="AF424" t="str">
            <v>MALI-GTNW</v>
          </cell>
          <cell r="AH424" t="str">
            <v>00169</v>
          </cell>
          <cell r="AJ424" t="str">
            <v>MALI-GTNW</v>
          </cell>
          <cell r="AL424" t="str">
            <v>06220</v>
          </cell>
          <cell r="AN424" t="str">
            <v>BG</v>
          </cell>
        </row>
        <row r="425">
          <cell r="A425">
            <v>438</v>
          </cell>
          <cell r="B425" t="str">
            <v>DA</v>
          </cell>
          <cell r="C425" t="str">
            <v>Diane Albers</v>
          </cell>
          <cell r="D425" t="str">
            <v>(509) 495-4705</v>
          </cell>
          <cell r="E425">
            <v>37397</v>
          </cell>
          <cell r="G425" t="str">
            <v>Sale</v>
          </cell>
          <cell r="H425" t="str">
            <v>Physical</v>
          </cell>
          <cell r="I425" t="str">
            <v>MALIN</v>
          </cell>
          <cell r="K425" t="str">
            <v>AEP Energy Services, Inc.</v>
          </cell>
          <cell r="L425" t="str">
            <v>Brad Bentley</v>
          </cell>
          <cell r="M425" t="str">
            <v>Trader</v>
          </cell>
          <cell r="N425" t="str">
            <v>(614) 583-7007</v>
          </cell>
          <cell r="O425" t="str">
            <v>(614) 583-1605</v>
          </cell>
          <cell r="R425">
            <v>5000</v>
          </cell>
          <cell r="X425">
            <v>3.65</v>
          </cell>
          <cell r="Y425">
            <v>37561</v>
          </cell>
          <cell r="Z425">
            <v>37590</v>
          </cell>
          <cell r="AA425" t="str">
            <v>Firm</v>
          </cell>
          <cell r="AB425" t="str">
            <v>PGT</v>
          </cell>
          <cell r="AD425" t="str">
            <v>07536</v>
          </cell>
          <cell r="AE425">
            <v>5000</v>
          </cell>
          <cell r="AF425" t="str">
            <v>MALI-GTNW</v>
          </cell>
          <cell r="AH425" t="str">
            <v>00169</v>
          </cell>
          <cell r="AJ425" t="str">
            <v>MALI-GTNW</v>
          </cell>
          <cell r="AL425" t="str">
            <v>06220</v>
          </cell>
          <cell r="AN425" t="str">
            <v>BG</v>
          </cell>
        </row>
        <row r="426">
          <cell r="A426">
            <v>439</v>
          </cell>
          <cell r="B426" t="str">
            <v>DA</v>
          </cell>
          <cell r="C426" t="str">
            <v>Diane Albers</v>
          </cell>
          <cell r="D426" t="str">
            <v>(509) 495-4705</v>
          </cell>
          <cell r="E426">
            <v>37397</v>
          </cell>
          <cell r="G426" t="str">
            <v>Sale</v>
          </cell>
          <cell r="H426" t="str">
            <v>Physical</v>
          </cell>
          <cell r="I426" t="str">
            <v>MALIN</v>
          </cell>
          <cell r="K426" t="str">
            <v>Aquila Merchant Services</v>
          </cell>
          <cell r="L426" t="str">
            <v>Rob Mutone</v>
          </cell>
          <cell r="M426" t="str">
            <v>Trader</v>
          </cell>
          <cell r="N426" t="str">
            <v>(816) 527-1306</v>
          </cell>
          <cell r="O426" t="str">
            <v>(816) 527-1075</v>
          </cell>
          <cell r="R426">
            <v>5000</v>
          </cell>
          <cell r="X426">
            <v>3.06</v>
          </cell>
          <cell r="Y426">
            <v>37469</v>
          </cell>
          <cell r="Z426">
            <v>37560</v>
          </cell>
          <cell r="AA426" t="str">
            <v>Firm</v>
          </cell>
          <cell r="AB426" t="str">
            <v>PGT</v>
          </cell>
          <cell r="AD426" t="str">
            <v>07536</v>
          </cell>
          <cell r="AE426">
            <v>5000</v>
          </cell>
          <cell r="AF426" t="str">
            <v>MALI-GTNW</v>
          </cell>
          <cell r="AH426" t="str">
            <v>00169</v>
          </cell>
          <cell r="AJ426" t="str">
            <v>MALI-GTNW</v>
          </cell>
          <cell r="AL426" t="str">
            <v>05563</v>
          </cell>
          <cell r="AN426" t="str">
            <v>BG</v>
          </cell>
        </row>
        <row r="427">
          <cell r="A427">
            <v>440</v>
          </cell>
          <cell r="B427" t="str">
            <v>DA</v>
          </cell>
          <cell r="C427" t="str">
            <v>Diane Albers</v>
          </cell>
          <cell r="D427" t="str">
            <v>(509) 495-4705</v>
          </cell>
          <cell r="E427">
            <v>37397</v>
          </cell>
          <cell r="G427" t="str">
            <v>Sale</v>
          </cell>
          <cell r="H427" t="str">
            <v>Physical</v>
          </cell>
          <cell r="I427" t="str">
            <v>MALIN</v>
          </cell>
          <cell r="K427" t="str">
            <v>E-Prime, Inc.</v>
          </cell>
          <cell r="L427" t="str">
            <v>Randy Curtis</v>
          </cell>
          <cell r="M427" t="str">
            <v>Trader</v>
          </cell>
          <cell r="N427" t="str">
            <v>(303) 308-6044</v>
          </cell>
          <cell r="O427" t="str">
            <v>(303) 308-7615</v>
          </cell>
          <cell r="R427">
            <v>5000</v>
          </cell>
          <cell r="X427">
            <v>3.645</v>
          </cell>
          <cell r="Y427">
            <v>37196</v>
          </cell>
          <cell r="Z427">
            <v>37590</v>
          </cell>
          <cell r="AA427" t="str">
            <v>Firm</v>
          </cell>
          <cell r="AB427" t="str">
            <v>PGT</v>
          </cell>
          <cell r="AD427" t="str">
            <v>07536</v>
          </cell>
          <cell r="AE427">
            <v>5000</v>
          </cell>
          <cell r="AF427" t="str">
            <v>MALI-GTNW</v>
          </cell>
          <cell r="AH427" t="str">
            <v>00169</v>
          </cell>
          <cell r="AJ427" t="str">
            <v>MALI-GTNW</v>
          </cell>
          <cell r="AL427" t="str">
            <v>07016</v>
          </cell>
          <cell r="AN427" t="str">
            <v>BG</v>
          </cell>
        </row>
        <row r="428">
          <cell r="A428">
            <v>441</v>
          </cell>
          <cell r="B428" t="str">
            <v>DA</v>
          </cell>
          <cell r="C428" t="str">
            <v>Diane Albers</v>
          </cell>
          <cell r="D428" t="str">
            <v>(509) 495-4705</v>
          </cell>
          <cell r="E428">
            <v>37398</v>
          </cell>
          <cell r="G428" t="str">
            <v>Purchase</v>
          </cell>
          <cell r="H428" t="str">
            <v>Physical</v>
          </cell>
          <cell r="I428" t="str">
            <v>CA - SLTAHOE</v>
          </cell>
          <cell r="K428" t="str">
            <v>Enserco</v>
          </cell>
          <cell r="L428" t="str">
            <v>Matt Reed</v>
          </cell>
          <cell r="M428" t="str">
            <v>Trader</v>
          </cell>
          <cell r="N428" t="str">
            <v>(303) 468-1244</v>
          </cell>
          <cell r="O428" t="str">
            <v>(403) 514-6913</v>
          </cell>
          <cell r="R428">
            <v>3500</v>
          </cell>
          <cell r="X428">
            <v>1.655</v>
          </cell>
          <cell r="Y428">
            <v>37399</v>
          </cell>
          <cell r="Z428">
            <v>37399</v>
          </cell>
          <cell r="AA428" t="str">
            <v>Interruptible</v>
          </cell>
          <cell r="AB428" t="str">
            <v>NWP</v>
          </cell>
          <cell r="AC428" t="str">
            <v>Paiute</v>
          </cell>
          <cell r="AD428">
            <v>100047</v>
          </cell>
          <cell r="AE428">
            <v>3500</v>
          </cell>
          <cell r="AF428" t="str">
            <v>WYOMING POOL</v>
          </cell>
          <cell r="AG428">
            <v>89</v>
          </cell>
          <cell r="AH428" t="str">
            <v>WYOMING POOL</v>
          </cell>
          <cell r="AI428">
            <v>399</v>
          </cell>
          <cell r="AJ428" t="str">
            <v>RENO</v>
          </cell>
          <cell r="AK428">
            <v>459</v>
          </cell>
          <cell r="AL428" t="str">
            <v>AVAC03SYS2</v>
          </cell>
          <cell r="AM428">
            <v>304</v>
          </cell>
          <cell r="AN428" t="str">
            <v>DA</v>
          </cell>
        </row>
        <row r="429">
          <cell r="A429">
            <v>442</v>
          </cell>
          <cell r="B429" t="str">
            <v>DA</v>
          </cell>
          <cell r="C429" t="str">
            <v>Diane Albers</v>
          </cell>
          <cell r="D429" t="str">
            <v>(509) 495-4705</v>
          </cell>
          <cell r="E429">
            <v>37398</v>
          </cell>
          <cell r="G429" t="str">
            <v>Sale</v>
          </cell>
          <cell r="H429" t="str">
            <v>Physical</v>
          </cell>
          <cell r="I429" t="str">
            <v>CA - SLTAHOE</v>
          </cell>
          <cell r="J429">
            <v>813873378</v>
          </cell>
          <cell r="K429" t="str">
            <v>Puget Sound Energy, Inc.</v>
          </cell>
          <cell r="L429" t="str">
            <v>Dana Barrett</v>
          </cell>
          <cell r="M429" t="str">
            <v>Trader</v>
          </cell>
          <cell r="N429" t="str">
            <v>(425) 462-3411</v>
          </cell>
          <cell r="O429" t="str">
            <v>(425) 462-3836</v>
          </cell>
          <cell r="R429">
            <v>1200</v>
          </cell>
          <cell r="X429">
            <v>2.44</v>
          </cell>
          <cell r="Y429">
            <v>37399</v>
          </cell>
          <cell r="Z429">
            <v>37399</v>
          </cell>
          <cell r="AA429" t="str">
            <v>Interruptible</v>
          </cell>
          <cell r="AB429" t="str">
            <v>NWP</v>
          </cell>
          <cell r="AC429" t="str">
            <v>Paiute</v>
          </cell>
          <cell r="AD429" t="str">
            <v>007943764</v>
          </cell>
          <cell r="AE429">
            <v>1200</v>
          </cell>
          <cell r="AF429" t="str">
            <v>PACIFIC POOL</v>
          </cell>
          <cell r="AG429">
            <v>291</v>
          </cell>
          <cell r="AH429">
            <v>297</v>
          </cell>
          <cell r="AI429">
            <v>6</v>
          </cell>
          <cell r="AJ429" t="str">
            <v>PACIFIC POOL</v>
          </cell>
          <cell r="AK429">
            <v>291</v>
          </cell>
          <cell r="AL429">
            <v>127898</v>
          </cell>
          <cell r="AM429">
            <v>543</v>
          </cell>
          <cell r="AN429" t="str">
            <v>DA</v>
          </cell>
        </row>
        <row r="430">
          <cell r="A430">
            <v>443</v>
          </cell>
          <cell r="B430" t="str">
            <v>DA</v>
          </cell>
          <cell r="C430" t="str">
            <v>Diane Albers</v>
          </cell>
          <cell r="D430" t="str">
            <v>(509) 495-4705</v>
          </cell>
          <cell r="E430">
            <v>37398</v>
          </cell>
          <cell r="G430" t="str">
            <v>Purchase</v>
          </cell>
          <cell r="H430" t="str">
            <v>Physical</v>
          </cell>
          <cell r="I430" t="str">
            <v>CA - SLTAHOE</v>
          </cell>
          <cell r="J430">
            <v>692903176</v>
          </cell>
          <cell r="K430" t="str">
            <v>AEP Energy Services, Inc.</v>
          </cell>
          <cell r="L430" t="str">
            <v>Ray Hamman</v>
          </cell>
          <cell r="M430" t="str">
            <v>Trader</v>
          </cell>
          <cell r="N430" t="str">
            <v>(614) 583-7017</v>
          </cell>
          <cell r="O430" t="str">
            <v>(614) 583-1605</v>
          </cell>
          <cell r="R430">
            <v>1200</v>
          </cell>
          <cell r="X430">
            <v>1.69</v>
          </cell>
          <cell r="Y430">
            <v>37399</v>
          </cell>
          <cell r="Z430">
            <v>37399</v>
          </cell>
          <cell r="AA430" t="str">
            <v>Interruptible</v>
          </cell>
          <cell r="AB430" t="str">
            <v>NWP</v>
          </cell>
          <cell r="AC430" t="str">
            <v>Paiute</v>
          </cell>
          <cell r="AD430">
            <v>100047</v>
          </cell>
          <cell r="AE430">
            <v>1200</v>
          </cell>
          <cell r="AF430" t="str">
            <v>OPAL</v>
          </cell>
          <cell r="AG430">
            <v>543</v>
          </cell>
          <cell r="AH430" t="str">
            <v>G54</v>
          </cell>
          <cell r="AI430">
            <v>692</v>
          </cell>
          <cell r="AJ430" t="str">
            <v>RENO</v>
          </cell>
          <cell r="AK430">
            <v>459</v>
          </cell>
          <cell r="AL430" t="str">
            <v>AVAC03SYS3</v>
          </cell>
          <cell r="AM430">
            <v>304</v>
          </cell>
          <cell r="AN430" t="str">
            <v>DA</v>
          </cell>
        </row>
        <row r="431">
          <cell r="A431">
            <v>444</v>
          </cell>
          <cell r="B431" t="str">
            <v>DA</v>
          </cell>
          <cell r="C431" t="str">
            <v>Diane Albers</v>
          </cell>
          <cell r="D431" t="str">
            <v>(509) 495-4705</v>
          </cell>
          <cell r="E431">
            <v>37398</v>
          </cell>
          <cell r="G431" t="str">
            <v>Sale</v>
          </cell>
          <cell r="H431" t="str">
            <v>Physical</v>
          </cell>
          <cell r="I431" t="str">
            <v>MALIN</v>
          </cell>
          <cell r="K431" t="str">
            <v>AEP Energy Services, Inc.</v>
          </cell>
          <cell r="L431" t="str">
            <v>Brad Bentley</v>
          </cell>
          <cell r="M431" t="str">
            <v>Trader</v>
          </cell>
          <cell r="N431" t="str">
            <v>(614) 583-7007</v>
          </cell>
          <cell r="O431" t="str">
            <v>(614) 583-1605</v>
          </cell>
          <cell r="R431">
            <v>5000</v>
          </cell>
          <cell r="X431">
            <v>3.12</v>
          </cell>
          <cell r="Y431">
            <v>37500</v>
          </cell>
          <cell r="Z431">
            <v>37560</v>
          </cell>
          <cell r="AA431" t="str">
            <v>Firm</v>
          </cell>
          <cell r="AB431" t="str">
            <v>PGT</v>
          </cell>
          <cell r="AD431" t="str">
            <v>07536</v>
          </cell>
          <cell r="AE431">
            <v>7658</v>
          </cell>
          <cell r="AF431" t="str">
            <v>MALI-GTNW</v>
          </cell>
          <cell r="AH431" t="str">
            <v>00169</v>
          </cell>
          <cell r="AJ431" t="str">
            <v>MALI-GTNW</v>
          </cell>
          <cell r="AL431" t="str">
            <v>06220</v>
          </cell>
          <cell r="AN431" t="str">
            <v>BG</v>
          </cell>
        </row>
        <row r="432">
          <cell r="A432">
            <v>445</v>
          </cell>
          <cell r="B432" t="str">
            <v>DA</v>
          </cell>
          <cell r="C432" t="str">
            <v>Diane Albers</v>
          </cell>
          <cell r="D432" t="str">
            <v>(509) 495-4705</v>
          </cell>
          <cell r="E432">
            <v>37399</v>
          </cell>
          <cell r="G432" t="str">
            <v>Purchase</v>
          </cell>
          <cell r="H432" t="str">
            <v>Physical</v>
          </cell>
          <cell r="I432" t="str">
            <v>CA - SLTAHOE</v>
          </cell>
          <cell r="K432" t="str">
            <v>Enserco</v>
          </cell>
          <cell r="L432" t="str">
            <v>Matt Reed</v>
          </cell>
          <cell r="M432" t="str">
            <v>Trader</v>
          </cell>
          <cell r="N432" t="str">
            <v>(303) 468-1244</v>
          </cell>
          <cell r="O432" t="str">
            <v>(403) 514-6913</v>
          </cell>
          <cell r="R432">
            <v>4000</v>
          </cell>
          <cell r="X432">
            <v>1.7</v>
          </cell>
          <cell r="Y432">
            <v>37400</v>
          </cell>
          <cell r="Z432">
            <v>37404</v>
          </cell>
          <cell r="AA432" t="str">
            <v>Interruptible</v>
          </cell>
          <cell r="AB432" t="str">
            <v>NWP</v>
          </cell>
          <cell r="AC432" t="str">
            <v>Paiute</v>
          </cell>
          <cell r="AD432">
            <v>100047</v>
          </cell>
          <cell r="AE432">
            <v>4000</v>
          </cell>
          <cell r="AF432" t="str">
            <v>WYOMING POOL</v>
          </cell>
          <cell r="AG432">
            <v>89</v>
          </cell>
          <cell r="AH432" t="str">
            <v>WYOMING POOL</v>
          </cell>
          <cell r="AI432">
            <v>399</v>
          </cell>
          <cell r="AJ432" t="str">
            <v>RENO</v>
          </cell>
          <cell r="AK432">
            <v>459</v>
          </cell>
          <cell r="AL432" t="str">
            <v>AVAC03SYS2</v>
          </cell>
          <cell r="AM432">
            <v>304</v>
          </cell>
          <cell r="AN432" t="str">
            <v>DA</v>
          </cell>
        </row>
        <row r="433">
          <cell r="A433">
            <v>446</v>
          </cell>
          <cell r="B433" t="str">
            <v>DA</v>
          </cell>
          <cell r="C433" t="str">
            <v>Diane Albers</v>
          </cell>
          <cell r="D433" t="str">
            <v>(509) 495-4705</v>
          </cell>
          <cell r="E433">
            <v>37399</v>
          </cell>
          <cell r="G433" t="str">
            <v>Sale</v>
          </cell>
          <cell r="H433" t="str">
            <v>Physical</v>
          </cell>
          <cell r="I433" t="str">
            <v>MALIN</v>
          </cell>
          <cell r="K433" t="str">
            <v>Aquila Merchant Services</v>
          </cell>
          <cell r="L433" t="str">
            <v>Rob Mutone</v>
          </cell>
          <cell r="M433" t="str">
            <v>Trader</v>
          </cell>
          <cell r="N433" t="str">
            <v>(816) 527-1306</v>
          </cell>
          <cell r="O433" t="str">
            <v>(816) 527-1075</v>
          </cell>
          <cell r="R433">
            <v>5000</v>
          </cell>
          <cell r="X433">
            <v>3.58</v>
          </cell>
          <cell r="Y433">
            <v>37530</v>
          </cell>
          <cell r="Z433">
            <v>37621</v>
          </cell>
          <cell r="AA433" t="str">
            <v>Firm</v>
          </cell>
          <cell r="AB433" t="str">
            <v>PGT</v>
          </cell>
          <cell r="AD433" t="str">
            <v>07536</v>
          </cell>
          <cell r="AE433">
            <v>5000</v>
          </cell>
          <cell r="AF433" t="str">
            <v>MALI-GTNW</v>
          </cell>
          <cell r="AH433" t="str">
            <v>00169</v>
          </cell>
          <cell r="AJ433" t="str">
            <v>MALI-GTNW</v>
          </cell>
          <cell r="AL433" t="str">
            <v>05563</v>
          </cell>
          <cell r="AN433" t="str">
            <v>BG</v>
          </cell>
        </row>
        <row r="434">
          <cell r="A434">
            <v>447</v>
          </cell>
          <cell r="B434" t="str">
            <v>DA</v>
          </cell>
          <cell r="C434" t="str">
            <v>Diane Albers</v>
          </cell>
          <cell r="D434" t="str">
            <v>(509) 495-4705</v>
          </cell>
          <cell r="E434">
            <v>37404</v>
          </cell>
          <cell r="G434" t="str">
            <v>Purchase</v>
          </cell>
          <cell r="H434" t="str">
            <v>Physical</v>
          </cell>
          <cell r="I434" t="str">
            <v>CA - SLTAHOE</v>
          </cell>
          <cell r="K434" t="str">
            <v>Enserco</v>
          </cell>
          <cell r="L434" t="str">
            <v>Kurt Kittleson</v>
          </cell>
          <cell r="M434" t="str">
            <v>Trader</v>
          </cell>
          <cell r="N434" t="str">
            <v>(303) 568-3263</v>
          </cell>
          <cell r="O434" t="str">
            <v>(303) 568-3250</v>
          </cell>
          <cell r="R434">
            <v>2000</v>
          </cell>
          <cell r="X434">
            <v>1.62</v>
          </cell>
          <cell r="Y434">
            <v>37405</v>
          </cell>
          <cell r="Z434">
            <v>37405</v>
          </cell>
          <cell r="AA434" t="str">
            <v>Interruptible</v>
          </cell>
          <cell r="AB434" t="str">
            <v>NWP</v>
          </cell>
          <cell r="AC434" t="str">
            <v>Paiute</v>
          </cell>
          <cell r="AD434">
            <v>100047</v>
          </cell>
          <cell r="AE434">
            <v>2000</v>
          </cell>
          <cell r="AF434" t="str">
            <v>WYOMING POOL</v>
          </cell>
          <cell r="AG434">
            <v>89</v>
          </cell>
          <cell r="AH434" t="str">
            <v>WYOMING POOL</v>
          </cell>
          <cell r="AI434">
            <v>399</v>
          </cell>
          <cell r="AJ434" t="str">
            <v>RENO</v>
          </cell>
          <cell r="AK434">
            <v>459</v>
          </cell>
          <cell r="AL434" t="str">
            <v>AVAC03SYS2</v>
          </cell>
          <cell r="AM434">
            <v>304</v>
          </cell>
          <cell r="AN434" t="str">
            <v>DA</v>
          </cell>
        </row>
        <row r="435">
          <cell r="A435">
            <v>448</v>
          </cell>
          <cell r="B435" t="str">
            <v>DA</v>
          </cell>
          <cell r="C435" t="str">
            <v>Diane Albers</v>
          </cell>
          <cell r="D435" t="str">
            <v>(509) 495-4705</v>
          </cell>
          <cell r="E435">
            <v>37404</v>
          </cell>
          <cell r="G435" t="str">
            <v>Sale</v>
          </cell>
          <cell r="H435" t="str">
            <v>Physical</v>
          </cell>
          <cell r="I435" t="str">
            <v>MALIN</v>
          </cell>
          <cell r="K435" t="str">
            <v>AEP Energy Services, Inc.</v>
          </cell>
          <cell r="L435" t="str">
            <v>Brad Bentley</v>
          </cell>
          <cell r="M435" t="str">
            <v>Trader</v>
          </cell>
          <cell r="N435" t="str">
            <v>(614) 583-7007</v>
          </cell>
          <cell r="O435" t="str">
            <v>(614) 583-1605</v>
          </cell>
          <cell r="R435">
            <v>5000</v>
          </cell>
          <cell r="X435">
            <v>3.07</v>
          </cell>
          <cell r="Y435">
            <v>37530</v>
          </cell>
          <cell r="Z435">
            <v>37560</v>
          </cell>
          <cell r="AA435" t="str">
            <v>Firm</v>
          </cell>
          <cell r="AB435" t="str">
            <v>PGT</v>
          </cell>
          <cell r="AD435" t="str">
            <v>07536</v>
          </cell>
          <cell r="AE435">
            <v>5000</v>
          </cell>
          <cell r="AF435" t="str">
            <v>MALI-GTNW</v>
          </cell>
          <cell r="AH435" t="str">
            <v>00169</v>
          </cell>
          <cell r="AJ435" t="str">
            <v>MALI-GTNW</v>
          </cell>
          <cell r="AL435" t="str">
            <v>06220</v>
          </cell>
          <cell r="AN435" t="str">
            <v>BG</v>
          </cell>
        </row>
        <row r="436">
          <cell r="A436">
            <v>449</v>
          </cell>
          <cell r="B436" t="str">
            <v>DA</v>
          </cell>
          <cell r="C436" t="str">
            <v>Diane Albers</v>
          </cell>
          <cell r="D436" t="str">
            <v>(509) 495-4705</v>
          </cell>
          <cell r="E436">
            <v>37404</v>
          </cell>
          <cell r="G436" t="str">
            <v>Sale</v>
          </cell>
          <cell r="H436" t="str">
            <v>Physical</v>
          </cell>
          <cell r="I436" t="str">
            <v>MALIN</v>
          </cell>
          <cell r="K436" t="str">
            <v>Enserco</v>
          </cell>
          <cell r="L436" t="str">
            <v>Darrell Danyluk</v>
          </cell>
          <cell r="M436" t="str">
            <v>Trader</v>
          </cell>
          <cell r="N436" t="str">
            <v>(403) 514-6912</v>
          </cell>
          <cell r="O436" t="str">
            <v>(403) 514-6913</v>
          </cell>
          <cell r="R436">
            <v>8000</v>
          </cell>
          <cell r="X436">
            <v>3</v>
          </cell>
          <cell r="Y436">
            <v>37530</v>
          </cell>
          <cell r="Z436">
            <v>37560</v>
          </cell>
          <cell r="AA436" t="str">
            <v>Firm</v>
          </cell>
          <cell r="AB436" t="str">
            <v>PGT</v>
          </cell>
          <cell r="AD436" t="str">
            <v>07536</v>
          </cell>
          <cell r="AE436">
            <v>8000</v>
          </cell>
          <cell r="AF436" t="str">
            <v>MALI-GTNW</v>
          </cell>
          <cell r="AH436" t="str">
            <v>00169</v>
          </cell>
          <cell r="AJ436" t="str">
            <v>MALI-GTNW</v>
          </cell>
          <cell r="AL436" t="str">
            <v>04659</v>
          </cell>
          <cell r="AN436" t="str">
            <v>BG</v>
          </cell>
        </row>
        <row r="437">
          <cell r="A437">
            <v>450</v>
          </cell>
          <cell r="B437" t="str">
            <v>DA</v>
          </cell>
          <cell r="C437" t="str">
            <v>Diane Albers</v>
          </cell>
          <cell r="D437" t="str">
            <v>(509) 495-4705</v>
          </cell>
          <cell r="E437">
            <v>37405</v>
          </cell>
          <cell r="G437" t="str">
            <v>Purchase</v>
          </cell>
          <cell r="H437" t="str">
            <v>Physical</v>
          </cell>
          <cell r="I437" t="str">
            <v>CA - SLTAHOE</v>
          </cell>
          <cell r="K437" t="str">
            <v>Enserco</v>
          </cell>
          <cell r="L437" t="str">
            <v>Kurt Kittleson</v>
          </cell>
          <cell r="M437" t="str">
            <v>Trader</v>
          </cell>
          <cell r="N437" t="str">
            <v>(303) 568-3263</v>
          </cell>
          <cell r="O437" t="str">
            <v>(303) 568-3250</v>
          </cell>
          <cell r="R437">
            <v>1000</v>
          </cell>
          <cell r="X437">
            <v>2.1</v>
          </cell>
          <cell r="Y437">
            <v>37406</v>
          </cell>
          <cell r="Z437">
            <v>37406</v>
          </cell>
          <cell r="AA437" t="str">
            <v>Interruptible</v>
          </cell>
          <cell r="AB437" t="str">
            <v>NWP</v>
          </cell>
          <cell r="AC437" t="str">
            <v>Paiute</v>
          </cell>
          <cell r="AD437">
            <v>100047</v>
          </cell>
          <cell r="AE437">
            <v>1000</v>
          </cell>
          <cell r="AF437" t="str">
            <v>WYOMING POOL</v>
          </cell>
          <cell r="AG437">
            <v>89</v>
          </cell>
          <cell r="AH437" t="str">
            <v>WYOMING POOL</v>
          </cell>
          <cell r="AI437">
            <v>399</v>
          </cell>
          <cell r="AJ437" t="str">
            <v>RENO</v>
          </cell>
          <cell r="AK437">
            <v>459</v>
          </cell>
          <cell r="AL437" t="str">
            <v>AVAC03SYS2</v>
          </cell>
          <cell r="AM437">
            <v>304</v>
          </cell>
          <cell r="AN437" t="str">
            <v>DA</v>
          </cell>
        </row>
        <row r="438">
          <cell r="A438">
            <v>451</v>
          </cell>
          <cell r="B438" t="str">
            <v>DA</v>
          </cell>
          <cell r="C438" t="str">
            <v>Diane Albers</v>
          </cell>
          <cell r="D438" t="str">
            <v>(509) 495-4705</v>
          </cell>
          <cell r="E438">
            <v>37406</v>
          </cell>
          <cell r="G438" t="str">
            <v>Sale</v>
          </cell>
          <cell r="H438" t="str">
            <v>Physical</v>
          </cell>
          <cell r="I438" t="str">
            <v>CA - SLTAHOE</v>
          </cell>
          <cell r="J438">
            <v>128274496</v>
          </cell>
          <cell r="K438" t="str">
            <v>Dynegy Marketing and Trade</v>
          </cell>
          <cell r="L438" t="str">
            <v>Mark Mickelson</v>
          </cell>
          <cell r="M438" t="str">
            <v>Trader</v>
          </cell>
          <cell r="N438" t="str">
            <v>(713) 767-6673</v>
          </cell>
          <cell r="O438" t="str">
            <v>(713) 507-6541</v>
          </cell>
          <cell r="R438">
            <v>1000</v>
          </cell>
          <cell r="X438">
            <v>2.5</v>
          </cell>
          <cell r="Y438">
            <v>37407</v>
          </cell>
          <cell r="Z438">
            <v>37407</v>
          </cell>
          <cell r="AA438" t="str">
            <v>Interruptible</v>
          </cell>
          <cell r="AB438" t="str">
            <v>NWP</v>
          </cell>
          <cell r="AC438" t="str">
            <v>Paiute</v>
          </cell>
          <cell r="AD438" t="str">
            <v>007943764</v>
          </cell>
          <cell r="AE438">
            <v>1000</v>
          </cell>
          <cell r="AF438" t="str">
            <v>PACIFIC POOL</v>
          </cell>
          <cell r="AG438">
            <v>291</v>
          </cell>
          <cell r="AH438">
            <v>297</v>
          </cell>
          <cell r="AI438">
            <v>6</v>
          </cell>
          <cell r="AJ438" t="str">
            <v>PACIFIC POOL</v>
          </cell>
          <cell r="AK438">
            <v>291</v>
          </cell>
          <cell r="AL438">
            <v>126154</v>
          </cell>
          <cell r="AM438">
            <v>70</v>
          </cell>
          <cell r="AN438" t="str">
            <v>DA</v>
          </cell>
        </row>
        <row r="439">
          <cell r="A439">
            <v>452</v>
          </cell>
          <cell r="B439" t="str">
            <v>DA</v>
          </cell>
          <cell r="C439" t="str">
            <v>Diane Albers</v>
          </cell>
          <cell r="D439" t="str">
            <v>(509) 495-4705</v>
          </cell>
          <cell r="E439">
            <v>37406</v>
          </cell>
          <cell r="G439" t="str">
            <v>Purchase</v>
          </cell>
          <cell r="H439" t="str">
            <v>Physical</v>
          </cell>
          <cell r="I439" t="str">
            <v>CA - SLTAHOE</v>
          </cell>
          <cell r="K439" t="str">
            <v>Enserco</v>
          </cell>
          <cell r="L439" t="str">
            <v>Kurt Kittleson</v>
          </cell>
          <cell r="M439" t="str">
            <v>Trader</v>
          </cell>
          <cell r="N439" t="str">
            <v>(303) 568-3263</v>
          </cell>
          <cell r="O439" t="str">
            <v>(303) 568-3250</v>
          </cell>
          <cell r="R439">
            <v>2000</v>
          </cell>
          <cell r="X439">
            <v>1.95</v>
          </cell>
          <cell r="Y439">
            <v>37407</v>
          </cell>
          <cell r="Z439">
            <v>37407</v>
          </cell>
          <cell r="AA439" t="str">
            <v>Interruptible</v>
          </cell>
          <cell r="AB439" t="str">
            <v>NWP</v>
          </cell>
          <cell r="AC439" t="str">
            <v>Paiute</v>
          </cell>
          <cell r="AD439">
            <v>100047</v>
          </cell>
          <cell r="AE439">
            <v>2000</v>
          </cell>
          <cell r="AF439" t="str">
            <v>WYOMING POOL</v>
          </cell>
          <cell r="AG439">
            <v>89</v>
          </cell>
          <cell r="AH439" t="str">
            <v>WYOMING POOL</v>
          </cell>
          <cell r="AI439">
            <v>399</v>
          </cell>
          <cell r="AJ439" t="str">
            <v>RENO</v>
          </cell>
          <cell r="AK439">
            <v>459</v>
          </cell>
          <cell r="AL439" t="str">
            <v>AVAC03SYS2</v>
          </cell>
          <cell r="AM439">
            <v>304</v>
          </cell>
          <cell r="AN439" t="str">
            <v>DA</v>
          </cell>
        </row>
        <row r="440">
          <cell r="A440">
            <v>453</v>
          </cell>
          <cell r="B440" t="str">
            <v>DA</v>
          </cell>
          <cell r="C440" t="str">
            <v>Diane Albers</v>
          </cell>
          <cell r="D440" t="str">
            <v>(509) 495-4705</v>
          </cell>
          <cell r="E440">
            <v>37406</v>
          </cell>
          <cell r="G440" t="str">
            <v>Sale</v>
          </cell>
          <cell r="H440" t="str">
            <v>Physical</v>
          </cell>
          <cell r="I440" t="str">
            <v>CA - SLTAHOE</v>
          </cell>
          <cell r="J440">
            <v>936205604</v>
          </cell>
          <cell r="K440" t="str">
            <v>Enserco</v>
          </cell>
          <cell r="L440" t="str">
            <v>Darrell Danyluk</v>
          </cell>
          <cell r="M440" t="str">
            <v>Trader</v>
          </cell>
          <cell r="N440" t="str">
            <v>(403) 514-6912</v>
          </cell>
          <cell r="O440" t="str">
            <v>(403) 514-6913</v>
          </cell>
          <cell r="R440">
            <v>1500</v>
          </cell>
          <cell r="X440">
            <v>2.4500000000000002</v>
          </cell>
          <cell r="Y440">
            <v>37407</v>
          </cell>
          <cell r="Z440">
            <v>37407</v>
          </cell>
          <cell r="AA440" t="str">
            <v>Interruptible</v>
          </cell>
          <cell r="AB440" t="str">
            <v>NWP</v>
          </cell>
          <cell r="AC440" t="str">
            <v>Paiute</v>
          </cell>
          <cell r="AD440" t="str">
            <v>net out</v>
          </cell>
          <cell r="AN440" t="str">
            <v>DA</v>
          </cell>
        </row>
        <row r="441">
          <cell r="A441">
            <v>454</v>
          </cell>
          <cell r="B441" t="str">
            <v>DA</v>
          </cell>
          <cell r="C441" t="str">
            <v>Diane Albers</v>
          </cell>
          <cell r="D441" t="str">
            <v>(509) 495-4705</v>
          </cell>
          <cell r="E441">
            <v>37406</v>
          </cell>
          <cell r="G441" t="str">
            <v>Purchase</v>
          </cell>
          <cell r="H441" t="str">
            <v>Physical</v>
          </cell>
          <cell r="I441" t="str">
            <v>CA - SLTAHOE</v>
          </cell>
          <cell r="J441">
            <v>122846531</v>
          </cell>
          <cell r="K441" t="str">
            <v>AEP Energy Services, Inc.</v>
          </cell>
          <cell r="L441" t="str">
            <v>Ray Hamman</v>
          </cell>
          <cell r="M441" t="str">
            <v>Trader</v>
          </cell>
          <cell r="N441" t="str">
            <v>(614) 583-7017</v>
          </cell>
          <cell r="O441" t="str">
            <v>(614) 583-1605</v>
          </cell>
          <cell r="R441">
            <v>1500</v>
          </cell>
          <cell r="X441">
            <v>1.83</v>
          </cell>
          <cell r="Y441">
            <v>37407</v>
          </cell>
          <cell r="Z441">
            <v>37407</v>
          </cell>
          <cell r="AA441" t="str">
            <v>Interruptible</v>
          </cell>
          <cell r="AB441" t="str">
            <v>NWP</v>
          </cell>
          <cell r="AC441" t="str">
            <v>Paiute</v>
          </cell>
          <cell r="AD441">
            <v>100047</v>
          </cell>
          <cell r="AE441">
            <v>1500</v>
          </cell>
          <cell r="AF441" t="str">
            <v>OPAL</v>
          </cell>
          <cell r="AG441">
            <v>543</v>
          </cell>
          <cell r="AH441" t="str">
            <v>G54</v>
          </cell>
          <cell r="AI441">
            <v>692</v>
          </cell>
          <cell r="AJ441" t="str">
            <v>RENO</v>
          </cell>
          <cell r="AK441">
            <v>459</v>
          </cell>
          <cell r="AL441" t="str">
            <v>AVAC03SYS3</v>
          </cell>
          <cell r="AM441">
            <v>304</v>
          </cell>
          <cell r="AN441" t="str">
            <v>DA</v>
          </cell>
        </row>
        <row r="442">
          <cell r="A442">
            <v>455</v>
          </cell>
          <cell r="B442" t="str">
            <v>DA</v>
          </cell>
          <cell r="C442" t="str">
            <v>Diane Albers</v>
          </cell>
          <cell r="D442" t="str">
            <v>(509) 495-4705</v>
          </cell>
          <cell r="E442">
            <v>37407</v>
          </cell>
          <cell r="G442" t="str">
            <v>Sale</v>
          </cell>
          <cell r="H442" t="str">
            <v>Physical</v>
          </cell>
          <cell r="I442" t="str">
            <v>CA - SLTAHOE</v>
          </cell>
          <cell r="K442" t="str">
            <v>Enserco</v>
          </cell>
          <cell r="L442" t="str">
            <v>Darrell Danyluk</v>
          </cell>
          <cell r="M442" t="str">
            <v>Trader</v>
          </cell>
          <cell r="N442" t="str">
            <v>(403) 514-6912</v>
          </cell>
          <cell r="O442" t="str">
            <v>(403) 514-6913</v>
          </cell>
          <cell r="R442">
            <v>2500</v>
          </cell>
          <cell r="X442">
            <v>2.19</v>
          </cell>
          <cell r="Y442">
            <v>37408</v>
          </cell>
          <cell r="Z442">
            <v>37410</v>
          </cell>
          <cell r="AA442" t="str">
            <v>Interruptible</v>
          </cell>
          <cell r="AB442" t="str">
            <v>NWP</v>
          </cell>
          <cell r="AC442" t="str">
            <v>Paiute</v>
          </cell>
          <cell r="AD442" t="str">
            <v>net out</v>
          </cell>
          <cell r="AN442" t="str">
            <v>DA</v>
          </cell>
        </row>
        <row r="443">
          <cell r="A443">
            <v>456</v>
          </cell>
          <cell r="B443" t="str">
            <v>DA</v>
          </cell>
          <cell r="C443" t="str">
            <v>Diane Albers</v>
          </cell>
          <cell r="D443" t="str">
            <v>(509) 495-4705</v>
          </cell>
          <cell r="E443">
            <v>37407</v>
          </cell>
          <cell r="G443" t="str">
            <v>Purchase</v>
          </cell>
          <cell r="H443" t="str">
            <v>Physical</v>
          </cell>
          <cell r="I443" t="str">
            <v>CA - SLTAHOE</v>
          </cell>
          <cell r="K443" t="str">
            <v>Enserco</v>
          </cell>
          <cell r="L443" t="str">
            <v>Matt Reed</v>
          </cell>
          <cell r="M443" t="str">
            <v>Trader</v>
          </cell>
          <cell r="N443" t="str">
            <v>(303) 468-1244</v>
          </cell>
          <cell r="O443" t="str">
            <v>(403) 514-6913</v>
          </cell>
          <cell r="R443">
            <v>3500</v>
          </cell>
          <cell r="X443">
            <v>1.48</v>
          </cell>
          <cell r="Y443">
            <v>37408</v>
          </cell>
          <cell r="Z443">
            <v>37410</v>
          </cell>
          <cell r="AA443" t="str">
            <v>Interruptible</v>
          </cell>
          <cell r="AB443" t="str">
            <v>NWP</v>
          </cell>
          <cell r="AC443" t="str">
            <v>Paiute</v>
          </cell>
          <cell r="AD443">
            <v>100047</v>
          </cell>
          <cell r="AE443">
            <v>3500</v>
          </cell>
          <cell r="AF443" t="str">
            <v>WYOMING POOL</v>
          </cell>
          <cell r="AG443">
            <v>89</v>
          </cell>
          <cell r="AH443" t="str">
            <v>WYOMING POOL</v>
          </cell>
          <cell r="AI443">
            <v>399</v>
          </cell>
          <cell r="AJ443" t="str">
            <v>RENO</v>
          </cell>
          <cell r="AK443">
            <v>459</v>
          </cell>
          <cell r="AL443" t="str">
            <v>AVAC03SYS2</v>
          </cell>
          <cell r="AM443">
            <v>304</v>
          </cell>
          <cell r="AN443" t="str">
            <v>DA</v>
          </cell>
        </row>
        <row r="444">
          <cell r="A444">
            <v>457</v>
          </cell>
          <cell r="B444" t="str">
            <v>JK</v>
          </cell>
          <cell r="C444" t="str">
            <v>Jeannie Kimberly</v>
          </cell>
          <cell r="D444" t="str">
            <v>(509) 495-8494</v>
          </cell>
          <cell r="E444">
            <v>37410</v>
          </cell>
          <cell r="G444" t="str">
            <v>Sale</v>
          </cell>
          <cell r="H444" t="str">
            <v>Physical</v>
          </cell>
          <cell r="I444" t="str">
            <v>CA - SLTAHOE</v>
          </cell>
          <cell r="K444" t="str">
            <v>Enserco</v>
          </cell>
          <cell r="L444" t="str">
            <v>Darrell Danyluk</v>
          </cell>
          <cell r="M444" t="str">
            <v>Trader</v>
          </cell>
          <cell r="N444" t="str">
            <v>(403) 514-6912</v>
          </cell>
          <cell r="O444" t="str">
            <v>(403) 514-6913</v>
          </cell>
          <cell r="R444">
            <v>2500</v>
          </cell>
          <cell r="X444">
            <v>2.27</v>
          </cell>
          <cell r="Y444">
            <v>37411</v>
          </cell>
          <cell r="Z444">
            <v>37411</v>
          </cell>
          <cell r="AA444" t="str">
            <v>Interruptible</v>
          </cell>
          <cell r="AB444" t="str">
            <v>NWP</v>
          </cell>
          <cell r="AC444" t="str">
            <v>Paiute</v>
          </cell>
          <cell r="AD444" t="str">
            <v>net out</v>
          </cell>
          <cell r="AN444" t="str">
            <v>JK</v>
          </cell>
        </row>
        <row r="445">
          <cell r="A445">
            <v>458</v>
          </cell>
          <cell r="B445" t="str">
            <v>JK</v>
          </cell>
          <cell r="C445" t="str">
            <v>Jeannie Kimberly</v>
          </cell>
          <cell r="D445" t="str">
            <v>(509) 495-8494</v>
          </cell>
          <cell r="E445">
            <v>37410</v>
          </cell>
          <cell r="G445" t="str">
            <v>Purchase</v>
          </cell>
          <cell r="H445" t="str">
            <v>Physical</v>
          </cell>
          <cell r="I445" t="str">
            <v>CA - SLTAHOE</v>
          </cell>
          <cell r="K445" t="str">
            <v>Enserco</v>
          </cell>
          <cell r="L445" t="str">
            <v>Sam Rasser</v>
          </cell>
          <cell r="M445" t="str">
            <v>Trader</v>
          </cell>
          <cell r="N445" t="str">
            <v>(303) 568-3263</v>
          </cell>
          <cell r="O445" t="str">
            <v>(303) 568-3250</v>
          </cell>
          <cell r="R445">
            <v>1000</v>
          </cell>
          <cell r="X445">
            <v>1.2</v>
          </cell>
          <cell r="Y445">
            <v>37411</v>
          </cell>
          <cell r="Z445">
            <v>37411</v>
          </cell>
          <cell r="AA445" t="str">
            <v>Interruptible</v>
          </cell>
          <cell r="AB445" t="str">
            <v>NWP</v>
          </cell>
          <cell r="AC445" t="str">
            <v>Paiute</v>
          </cell>
          <cell r="AD445">
            <v>100047</v>
          </cell>
          <cell r="AE445">
            <v>1000</v>
          </cell>
          <cell r="AF445" t="str">
            <v>WYOMING POOL</v>
          </cell>
          <cell r="AG445">
            <v>89</v>
          </cell>
          <cell r="AH445" t="str">
            <v>WYOMING POOL</v>
          </cell>
          <cell r="AI445">
            <v>399</v>
          </cell>
          <cell r="AJ445" t="str">
            <v>RENO</v>
          </cell>
          <cell r="AK445">
            <v>459</v>
          </cell>
          <cell r="AL445" t="str">
            <v>AVAC03SYS2</v>
          </cell>
          <cell r="AM445">
            <v>304</v>
          </cell>
          <cell r="AN445" t="str">
            <v>JK</v>
          </cell>
        </row>
        <row r="446">
          <cell r="A446">
            <v>459</v>
          </cell>
          <cell r="B446" t="str">
            <v>JK</v>
          </cell>
          <cell r="C446" t="str">
            <v>Jeannie Kimberly</v>
          </cell>
          <cell r="D446" t="str">
            <v>(509) 495-8494</v>
          </cell>
          <cell r="E446">
            <v>37410</v>
          </cell>
          <cell r="G446" t="str">
            <v>Purchase</v>
          </cell>
          <cell r="H446" t="str">
            <v>Physical</v>
          </cell>
          <cell r="I446" t="str">
            <v>CA - SLTAHOE</v>
          </cell>
          <cell r="K446" t="str">
            <v>Enserco</v>
          </cell>
          <cell r="L446" t="str">
            <v>Dave Meyer</v>
          </cell>
          <cell r="M446" t="str">
            <v>Trader</v>
          </cell>
          <cell r="N446" t="str">
            <v>(303) 568-3230</v>
          </cell>
          <cell r="O446" t="str">
            <v>(303) 568-3250</v>
          </cell>
          <cell r="R446">
            <v>2500</v>
          </cell>
          <cell r="X446">
            <v>1.21</v>
          </cell>
          <cell r="Y446">
            <v>37411</v>
          </cell>
          <cell r="Z446">
            <v>37411</v>
          </cell>
          <cell r="AA446" t="str">
            <v>Interruptible</v>
          </cell>
          <cell r="AB446" t="str">
            <v>NWP</v>
          </cell>
          <cell r="AC446" t="str">
            <v>Paiute</v>
          </cell>
          <cell r="AD446">
            <v>100047</v>
          </cell>
          <cell r="AE446">
            <v>2500</v>
          </cell>
          <cell r="AF446" t="str">
            <v>WYOMING POOL</v>
          </cell>
          <cell r="AG446">
            <v>89</v>
          </cell>
          <cell r="AH446" t="str">
            <v>WYOMING POOL</v>
          </cell>
          <cell r="AI446">
            <v>399</v>
          </cell>
          <cell r="AJ446" t="str">
            <v>RENO</v>
          </cell>
          <cell r="AK446">
            <v>459</v>
          </cell>
          <cell r="AL446" t="str">
            <v>AVAC03SYS2</v>
          </cell>
          <cell r="AM446">
            <v>304</v>
          </cell>
          <cell r="AN446" t="str">
            <v>JK</v>
          </cell>
        </row>
        <row r="447">
          <cell r="A447">
            <v>460</v>
          </cell>
          <cell r="B447" t="str">
            <v>JK</v>
          </cell>
          <cell r="C447" t="str">
            <v>Jeannie Kimberly</v>
          </cell>
          <cell r="D447" t="str">
            <v>(509) 495-8494</v>
          </cell>
          <cell r="E447">
            <v>37411</v>
          </cell>
          <cell r="G447" t="str">
            <v>Sale</v>
          </cell>
          <cell r="H447" t="str">
            <v>Physical</v>
          </cell>
          <cell r="I447" t="str">
            <v>CA - SLTAHOE</v>
          </cell>
          <cell r="K447" t="str">
            <v>Enserco</v>
          </cell>
          <cell r="L447" t="str">
            <v>Darrell Danyluk</v>
          </cell>
          <cell r="M447" t="str">
            <v>Trader</v>
          </cell>
          <cell r="N447" t="str">
            <v>(403) 514-6912</v>
          </cell>
          <cell r="O447" t="str">
            <v>(403) 514-6913</v>
          </cell>
          <cell r="R447">
            <v>2500</v>
          </cell>
          <cell r="X447">
            <v>2.2999999999999998</v>
          </cell>
          <cell r="Y447">
            <v>37412</v>
          </cell>
          <cell r="Z447">
            <v>37412</v>
          </cell>
          <cell r="AA447" t="str">
            <v>Interruptible</v>
          </cell>
          <cell r="AB447" t="str">
            <v>NWP</v>
          </cell>
          <cell r="AC447" t="str">
            <v>Paiute</v>
          </cell>
          <cell r="AD447" t="str">
            <v>net out</v>
          </cell>
          <cell r="AN447" t="str">
            <v>JK</v>
          </cell>
        </row>
        <row r="448">
          <cell r="A448">
            <v>461</v>
          </cell>
          <cell r="B448" t="str">
            <v>JK</v>
          </cell>
          <cell r="C448" t="str">
            <v>Jeannie Kimberly</v>
          </cell>
          <cell r="D448" t="str">
            <v>(509) 495-8494</v>
          </cell>
          <cell r="E448">
            <v>37411</v>
          </cell>
          <cell r="G448" t="str">
            <v>Purchase</v>
          </cell>
          <cell r="H448" t="str">
            <v>Physical</v>
          </cell>
          <cell r="I448" t="str">
            <v>CA - SLTAHOE</v>
          </cell>
          <cell r="K448" t="str">
            <v>Enserco</v>
          </cell>
          <cell r="L448" t="str">
            <v>Kurt Kittleson</v>
          </cell>
          <cell r="M448" t="str">
            <v>Trader</v>
          </cell>
          <cell r="N448" t="str">
            <v>(303) 568-3263</v>
          </cell>
          <cell r="O448" t="str">
            <v>(303) 568-3250</v>
          </cell>
          <cell r="R448">
            <v>2500</v>
          </cell>
          <cell r="X448">
            <v>1.54</v>
          </cell>
          <cell r="Y448">
            <v>37412</v>
          </cell>
          <cell r="Z448">
            <v>37412</v>
          </cell>
          <cell r="AA448" t="str">
            <v>Interruptible</v>
          </cell>
          <cell r="AB448" t="str">
            <v>NWP</v>
          </cell>
          <cell r="AC448" t="str">
            <v>Paiute</v>
          </cell>
          <cell r="AD448">
            <v>100047</v>
          </cell>
          <cell r="AE448">
            <v>2500</v>
          </cell>
          <cell r="AF448" t="str">
            <v>WYOMING POOL</v>
          </cell>
          <cell r="AG448">
            <v>89</v>
          </cell>
          <cell r="AH448" t="str">
            <v>WYOMING POOL</v>
          </cell>
          <cell r="AI448">
            <v>399</v>
          </cell>
          <cell r="AJ448" t="str">
            <v>RENO</v>
          </cell>
          <cell r="AK448">
            <v>459</v>
          </cell>
          <cell r="AL448" t="str">
            <v>AVAC03SYS2</v>
          </cell>
          <cell r="AM448">
            <v>304</v>
          </cell>
          <cell r="AN448" t="str">
            <v>JK</v>
          </cell>
        </row>
        <row r="449">
          <cell r="A449">
            <v>462</v>
          </cell>
          <cell r="B449" t="str">
            <v>JK</v>
          </cell>
          <cell r="C449" t="str">
            <v>Jeannie Kimberly</v>
          </cell>
          <cell r="D449" t="str">
            <v>(509) 495-8494</v>
          </cell>
          <cell r="E449">
            <v>37412</v>
          </cell>
          <cell r="G449" t="str">
            <v>Sale</v>
          </cell>
          <cell r="H449" t="str">
            <v>Physical</v>
          </cell>
          <cell r="I449" t="str">
            <v>CA - SLTAHOE</v>
          </cell>
          <cell r="K449" t="str">
            <v>Enserco</v>
          </cell>
          <cell r="L449" t="str">
            <v>Darrell Danyluk</v>
          </cell>
          <cell r="M449" t="str">
            <v>Trader</v>
          </cell>
          <cell r="N449" t="str">
            <v>(403) 514-6912</v>
          </cell>
          <cell r="O449" t="str">
            <v>(403) 514-6913</v>
          </cell>
          <cell r="R449">
            <v>2500</v>
          </cell>
          <cell r="X449">
            <v>2.2549999999999999</v>
          </cell>
          <cell r="Y449">
            <v>37413</v>
          </cell>
          <cell r="Z449">
            <v>37413</v>
          </cell>
          <cell r="AA449" t="str">
            <v>Interruptible</v>
          </cell>
          <cell r="AB449" t="str">
            <v>NWP</v>
          </cell>
          <cell r="AC449" t="str">
            <v>Paiute</v>
          </cell>
          <cell r="AD449" t="str">
            <v>net out</v>
          </cell>
          <cell r="AN449" t="str">
            <v>JK</v>
          </cell>
        </row>
        <row r="450">
          <cell r="A450">
            <v>463</v>
          </cell>
          <cell r="B450" t="str">
            <v>JK</v>
          </cell>
          <cell r="C450" t="str">
            <v>Jeannie Kimberly</v>
          </cell>
          <cell r="D450" t="str">
            <v>(509) 495-8494</v>
          </cell>
          <cell r="E450">
            <v>37412</v>
          </cell>
          <cell r="G450" t="str">
            <v>Purchase</v>
          </cell>
          <cell r="H450" t="str">
            <v>Physical</v>
          </cell>
          <cell r="I450" t="str">
            <v>CA - SLTAHOE</v>
          </cell>
          <cell r="K450" t="str">
            <v>Enserco</v>
          </cell>
          <cell r="L450" t="str">
            <v>Dave Meyer</v>
          </cell>
          <cell r="M450" t="str">
            <v>Trader</v>
          </cell>
          <cell r="N450" t="str">
            <v>(303) 568-3230</v>
          </cell>
          <cell r="O450" t="str">
            <v>(303) 568-3250</v>
          </cell>
          <cell r="R450">
            <v>2500</v>
          </cell>
          <cell r="X450">
            <v>1.38</v>
          </cell>
          <cell r="Y450">
            <v>37413</v>
          </cell>
          <cell r="Z450">
            <v>37413</v>
          </cell>
          <cell r="AA450" t="str">
            <v>Interruptible</v>
          </cell>
          <cell r="AB450" t="str">
            <v>NWP</v>
          </cell>
          <cell r="AC450" t="str">
            <v>Paiute</v>
          </cell>
          <cell r="AD450">
            <v>100047</v>
          </cell>
          <cell r="AE450">
            <v>2500</v>
          </cell>
          <cell r="AF450" t="str">
            <v>WYOMING POOL</v>
          </cell>
          <cell r="AG450">
            <v>89</v>
          </cell>
          <cell r="AH450" t="str">
            <v>WYOMING POOL</v>
          </cell>
          <cell r="AI450">
            <v>399</v>
          </cell>
          <cell r="AJ450" t="str">
            <v>RENO</v>
          </cell>
          <cell r="AK450">
            <v>459</v>
          </cell>
          <cell r="AL450" t="str">
            <v>AVAC03SYS2</v>
          </cell>
          <cell r="AM450">
            <v>304</v>
          </cell>
          <cell r="AN450" t="str">
            <v>JK</v>
          </cell>
        </row>
        <row r="451">
          <cell r="A451">
            <v>464</v>
          </cell>
          <cell r="B451" t="str">
            <v>JK</v>
          </cell>
          <cell r="C451" t="str">
            <v>Jeannie Kimberly</v>
          </cell>
          <cell r="D451" t="str">
            <v>(509) 495-8494</v>
          </cell>
          <cell r="E451">
            <v>37412</v>
          </cell>
          <cell r="G451" t="str">
            <v>Sale</v>
          </cell>
          <cell r="H451" t="str">
            <v>Physical</v>
          </cell>
          <cell r="I451" t="str">
            <v>MALIN</v>
          </cell>
          <cell r="K451" t="str">
            <v>AEP Energy Services, Inc.</v>
          </cell>
          <cell r="L451" t="str">
            <v>Brad Bentley</v>
          </cell>
          <cell r="M451" t="str">
            <v>Trader</v>
          </cell>
          <cell r="N451" t="str">
            <v>(614) 583-7007</v>
          </cell>
          <cell r="O451" t="str">
            <v>(614) 583-1605</v>
          </cell>
          <cell r="R451">
            <v>5000</v>
          </cell>
          <cell r="X451">
            <v>3.81</v>
          </cell>
          <cell r="Y451">
            <v>37591</v>
          </cell>
          <cell r="Z451">
            <v>37621</v>
          </cell>
          <cell r="AA451" t="str">
            <v>Firm</v>
          </cell>
          <cell r="AB451" t="str">
            <v>PGT</v>
          </cell>
          <cell r="AD451" t="str">
            <v>07536</v>
          </cell>
          <cell r="AE451">
            <v>5000</v>
          </cell>
          <cell r="AF451" t="str">
            <v>MALI-GTNW</v>
          </cell>
          <cell r="AH451" t="str">
            <v>00169</v>
          </cell>
          <cell r="AJ451" t="str">
            <v>MALI-GTNW</v>
          </cell>
          <cell r="AL451" t="str">
            <v>06220</v>
          </cell>
          <cell r="AN451" t="str">
            <v>JK</v>
          </cell>
        </row>
        <row r="452">
          <cell r="A452">
            <v>465</v>
          </cell>
          <cell r="B452" t="str">
            <v>JK</v>
          </cell>
          <cell r="C452" t="str">
            <v>Jeannie Kimberly</v>
          </cell>
          <cell r="D452" t="str">
            <v>(509) 495-8494</v>
          </cell>
          <cell r="E452">
            <v>37412</v>
          </cell>
          <cell r="G452" t="str">
            <v>Sale</v>
          </cell>
          <cell r="H452" t="str">
            <v>Physical</v>
          </cell>
          <cell r="I452" t="str">
            <v>CA - SLTAHOE</v>
          </cell>
          <cell r="K452" t="str">
            <v>Enserco</v>
          </cell>
          <cell r="L452" t="str">
            <v>Darrell Danyluk</v>
          </cell>
          <cell r="M452" t="str">
            <v>Trader</v>
          </cell>
          <cell r="N452" t="str">
            <v>(403) 514-6912</v>
          </cell>
          <cell r="O452" t="str">
            <v>(403) 514-6913</v>
          </cell>
          <cell r="R452">
            <v>2500</v>
          </cell>
          <cell r="U452" t="str">
            <v>Gas Daily</v>
          </cell>
          <cell r="V452">
            <v>0</v>
          </cell>
          <cell r="W452" t="str">
            <v>Sumas</v>
          </cell>
          <cell r="Y452">
            <v>37414</v>
          </cell>
          <cell r="Z452">
            <v>37417</v>
          </cell>
          <cell r="AA452" t="str">
            <v>Interruptible</v>
          </cell>
          <cell r="AB452" t="str">
            <v>NWP</v>
          </cell>
          <cell r="AC452" t="str">
            <v>Paiute</v>
          </cell>
          <cell r="AD452" t="str">
            <v>net out</v>
          </cell>
          <cell r="AN452" t="str">
            <v>JK</v>
          </cell>
        </row>
        <row r="453">
          <cell r="A453">
            <v>466</v>
          </cell>
          <cell r="B453" t="str">
            <v>JK</v>
          </cell>
          <cell r="C453" t="str">
            <v>Jeannie Kimberly</v>
          </cell>
          <cell r="D453" t="str">
            <v>(509) 495-8494</v>
          </cell>
          <cell r="E453">
            <v>37412</v>
          </cell>
          <cell r="G453" t="str">
            <v>Purchase</v>
          </cell>
          <cell r="H453" t="str">
            <v>Physical</v>
          </cell>
          <cell r="I453" t="str">
            <v>CA - SLTAHOE</v>
          </cell>
          <cell r="K453" t="str">
            <v>Enserco</v>
          </cell>
          <cell r="L453" t="str">
            <v>Dave Meyer</v>
          </cell>
          <cell r="M453" t="str">
            <v>Trader</v>
          </cell>
          <cell r="N453" t="str">
            <v>(303) 568-3230</v>
          </cell>
          <cell r="O453" t="str">
            <v>(303) 568-3250</v>
          </cell>
          <cell r="R453">
            <v>2500</v>
          </cell>
          <cell r="U453" t="str">
            <v>Gas Daily</v>
          </cell>
          <cell r="V453">
            <v>0</v>
          </cell>
          <cell r="W453" t="str">
            <v>Kern/Opal</v>
          </cell>
          <cell r="Y453">
            <v>37414</v>
          </cell>
          <cell r="Z453">
            <v>37417</v>
          </cell>
          <cell r="AA453" t="str">
            <v>Interruptible</v>
          </cell>
          <cell r="AB453" t="str">
            <v>NWP</v>
          </cell>
          <cell r="AC453" t="str">
            <v>Paiute</v>
          </cell>
          <cell r="AD453">
            <v>100047</v>
          </cell>
          <cell r="AE453">
            <v>2500</v>
          </cell>
          <cell r="AF453" t="str">
            <v>WYOMING POOL</v>
          </cell>
          <cell r="AG453">
            <v>89</v>
          </cell>
          <cell r="AH453" t="str">
            <v>WYOMING POOL</v>
          </cell>
          <cell r="AI453">
            <v>399</v>
          </cell>
          <cell r="AJ453" t="str">
            <v>RENO</v>
          </cell>
          <cell r="AK453">
            <v>459</v>
          </cell>
          <cell r="AL453" t="str">
            <v>AVAC03SYS2</v>
          </cell>
          <cell r="AM453">
            <v>304</v>
          </cell>
          <cell r="AN453" t="str">
            <v>JK</v>
          </cell>
        </row>
        <row r="454">
          <cell r="A454">
            <v>467</v>
          </cell>
          <cell r="B454" t="str">
            <v>DA</v>
          </cell>
          <cell r="C454" t="str">
            <v>Diane Albers</v>
          </cell>
          <cell r="D454" t="str">
            <v>(509) 495-4705</v>
          </cell>
          <cell r="E454">
            <v>37417</v>
          </cell>
          <cell r="G454" t="str">
            <v>Sale</v>
          </cell>
          <cell r="H454" t="str">
            <v>Physical</v>
          </cell>
          <cell r="I454" t="str">
            <v>CA - SLTAHOE</v>
          </cell>
          <cell r="K454" t="str">
            <v>Enserco</v>
          </cell>
          <cell r="L454" t="str">
            <v>Darrell Danyluk</v>
          </cell>
          <cell r="M454" t="str">
            <v>Trader</v>
          </cell>
          <cell r="N454" t="str">
            <v>(403) 514-6912</v>
          </cell>
          <cell r="O454" t="str">
            <v>(403) 514-6913</v>
          </cell>
          <cell r="R454">
            <v>2500</v>
          </cell>
          <cell r="X454">
            <v>2.1949999999999998</v>
          </cell>
          <cell r="Y454">
            <v>37418</v>
          </cell>
          <cell r="Z454">
            <v>37418</v>
          </cell>
          <cell r="AA454" t="str">
            <v>Interruptible</v>
          </cell>
          <cell r="AB454" t="str">
            <v>NWP</v>
          </cell>
          <cell r="AC454" t="str">
            <v>Paiute</v>
          </cell>
          <cell r="AD454" t="str">
            <v>net out</v>
          </cell>
          <cell r="AJ454" t="str">
            <v>SUMAS - net out</v>
          </cell>
          <cell r="AN454" t="str">
            <v>DA</v>
          </cell>
        </row>
        <row r="455">
          <cell r="A455">
            <v>468</v>
          </cell>
          <cell r="B455" t="str">
            <v>DA</v>
          </cell>
          <cell r="C455" t="str">
            <v>Diane Albers</v>
          </cell>
          <cell r="D455" t="str">
            <v>(509) 495-4705</v>
          </cell>
          <cell r="E455">
            <v>37417</v>
          </cell>
          <cell r="G455" t="str">
            <v>Purchase</v>
          </cell>
          <cell r="H455" t="str">
            <v>Physical</v>
          </cell>
          <cell r="I455" t="str">
            <v>CA - SLTAHOE</v>
          </cell>
          <cell r="K455" t="str">
            <v>Enserco</v>
          </cell>
          <cell r="L455" t="str">
            <v>Matt Reed</v>
          </cell>
          <cell r="M455" t="str">
            <v>Trader</v>
          </cell>
          <cell r="N455" t="str">
            <v>(303) 468-1244</v>
          </cell>
          <cell r="O455" t="str">
            <v>(403) 514-6913</v>
          </cell>
          <cell r="R455">
            <v>2500</v>
          </cell>
          <cell r="X455">
            <v>1.46</v>
          </cell>
          <cell r="Y455">
            <v>37418</v>
          </cell>
          <cell r="Z455">
            <v>37418</v>
          </cell>
          <cell r="AA455" t="str">
            <v>Interruptible</v>
          </cell>
          <cell r="AB455" t="str">
            <v>NWP</v>
          </cell>
          <cell r="AC455" t="str">
            <v>Paiute</v>
          </cell>
          <cell r="AD455">
            <v>100047</v>
          </cell>
          <cell r="AE455">
            <v>2500</v>
          </cell>
          <cell r="AF455" t="str">
            <v>WYOMING POOL</v>
          </cell>
          <cell r="AG455">
            <v>89</v>
          </cell>
          <cell r="AH455" t="str">
            <v>WYOMING POOL</v>
          </cell>
          <cell r="AI455">
            <v>399</v>
          </cell>
          <cell r="AJ455" t="str">
            <v>RENO</v>
          </cell>
          <cell r="AK455">
            <v>459</v>
          </cell>
          <cell r="AL455" t="str">
            <v>AVAC03SYS2</v>
          </cell>
          <cell r="AM455">
            <v>304</v>
          </cell>
          <cell r="AN455" t="str">
            <v>DA</v>
          </cell>
        </row>
        <row r="456">
          <cell r="A456">
            <v>469</v>
          </cell>
          <cell r="B456" t="str">
            <v>DA</v>
          </cell>
          <cell r="C456" t="str">
            <v>Diane Albers</v>
          </cell>
          <cell r="D456" t="str">
            <v>(509) 495-4705</v>
          </cell>
          <cell r="E456">
            <v>37418</v>
          </cell>
          <cell r="G456" t="str">
            <v>Purchase</v>
          </cell>
          <cell r="H456" t="str">
            <v>Physical</v>
          </cell>
          <cell r="I456" t="str">
            <v>RGEN</v>
          </cell>
          <cell r="J456">
            <v>188595482</v>
          </cell>
          <cell r="K456" t="str">
            <v>AEP Energy Services, Inc.</v>
          </cell>
          <cell r="L456" t="str">
            <v>Brad Bentley</v>
          </cell>
          <cell r="M456" t="str">
            <v>Trader</v>
          </cell>
          <cell r="N456" t="str">
            <v>(614) 583-7007</v>
          </cell>
          <cell r="O456" t="str">
            <v>(614) 583-1605</v>
          </cell>
          <cell r="R456">
            <v>10000</v>
          </cell>
          <cell r="X456">
            <v>2.395</v>
          </cell>
          <cell r="Y456">
            <v>37419</v>
          </cell>
          <cell r="Z456">
            <v>37419</v>
          </cell>
          <cell r="AA456" t="str">
            <v>Firm</v>
          </cell>
          <cell r="AB456" t="str">
            <v>PGT</v>
          </cell>
          <cell r="AD456" t="str">
            <v>07536</v>
          </cell>
          <cell r="AE456">
            <v>10000</v>
          </cell>
          <cell r="AF456" t="str">
            <v>MALI-GTNW</v>
          </cell>
          <cell r="AH456" t="str">
            <v>06220</v>
          </cell>
          <cell r="AJ456" t="str">
            <v>RGEN-WWP</v>
          </cell>
          <cell r="AL456" t="str">
            <v>FUEL</v>
          </cell>
          <cell r="AN456" t="str">
            <v>DA</v>
          </cell>
        </row>
        <row r="457">
          <cell r="A457">
            <v>470</v>
          </cell>
          <cell r="B457" t="str">
            <v>DA</v>
          </cell>
          <cell r="C457" t="str">
            <v>Diane Albers</v>
          </cell>
          <cell r="D457" t="str">
            <v>(509) 495-4705</v>
          </cell>
          <cell r="E457">
            <v>37418</v>
          </cell>
          <cell r="G457" t="str">
            <v>Sale</v>
          </cell>
          <cell r="H457" t="str">
            <v>Physical</v>
          </cell>
          <cell r="I457" t="str">
            <v>CA - SLTAHOE</v>
          </cell>
          <cell r="K457" t="str">
            <v>Enserco</v>
          </cell>
          <cell r="L457" t="str">
            <v>Darrell Danyluk</v>
          </cell>
          <cell r="M457" t="str">
            <v>Trader</v>
          </cell>
          <cell r="N457" t="str">
            <v>(403) 514-6912</v>
          </cell>
          <cell r="O457" t="str">
            <v>(403) 514-6913</v>
          </cell>
          <cell r="R457">
            <v>2500</v>
          </cell>
          <cell r="X457">
            <v>2.17</v>
          </cell>
          <cell r="Y457">
            <v>37419</v>
          </cell>
          <cell r="Z457">
            <v>37419</v>
          </cell>
          <cell r="AA457" t="str">
            <v>Interruptible</v>
          </cell>
          <cell r="AB457" t="str">
            <v>NWP</v>
          </cell>
          <cell r="AC457" t="str">
            <v>Paiute</v>
          </cell>
          <cell r="AD457" t="str">
            <v>net out</v>
          </cell>
          <cell r="AJ457" t="str">
            <v>SUMAS - net out</v>
          </cell>
          <cell r="AN457" t="str">
            <v>DA</v>
          </cell>
        </row>
        <row r="458">
          <cell r="A458">
            <v>471</v>
          </cell>
          <cell r="B458" t="str">
            <v>DA</v>
          </cell>
          <cell r="C458" t="str">
            <v>Diane Albers</v>
          </cell>
          <cell r="D458" t="str">
            <v>(509) 495-4705</v>
          </cell>
          <cell r="E458">
            <v>37418</v>
          </cell>
          <cell r="G458" t="str">
            <v>Purchase</v>
          </cell>
          <cell r="H458" t="str">
            <v>Physical</v>
          </cell>
          <cell r="I458" t="str">
            <v>CA - SLTAHOE</v>
          </cell>
          <cell r="K458" t="str">
            <v>Enserco</v>
          </cell>
          <cell r="L458" t="str">
            <v>Matt Reed</v>
          </cell>
          <cell r="M458" t="str">
            <v>Trader</v>
          </cell>
          <cell r="N458" t="str">
            <v>(303) 468-1244</v>
          </cell>
          <cell r="O458" t="str">
            <v>(403) 514-6913</v>
          </cell>
          <cell r="R458">
            <v>2500</v>
          </cell>
          <cell r="X458">
            <v>1.33</v>
          </cell>
          <cell r="Y458">
            <v>37419</v>
          </cell>
          <cell r="Z458">
            <v>37419</v>
          </cell>
          <cell r="AA458" t="str">
            <v>Interruptible</v>
          </cell>
          <cell r="AB458" t="str">
            <v>NWP</v>
          </cell>
          <cell r="AC458" t="str">
            <v>Paiute</v>
          </cell>
          <cell r="AD458">
            <v>100047</v>
          </cell>
          <cell r="AE458">
            <v>2500</v>
          </cell>
          <cell r="AF458" t="str">
            <v>WYOMING POOL</v>
          </cell>
          <cell r="AG458">
            <v>89</v>
          </cell>
          <cell r="AH458" t="str">
            <v>WYOMING POOL</v>
          </cell>
          <cell r="AI458">
            <v>399</v>
          </cell>
          <cell r="AJ458" t="str">
            <v>RENO</v>
          </cell>
          <cell r="AK458">
            <v>459</v>
          </cell>
          <cell r="AL458" t="str">
            <v>AVAC03SYS2</v>
          </cell>
          <cell r="AM458">
            <v>304</v>
          </cell>
          <cell r="AN458" t="str">
            <v>DA</v>
          </cell>
        </row>
        <row r="459">
          <cell r="A459">
            <v>472</v>
          </cell>
          <cell r="B459" t="str">
            <v>DA</v>
          </cell>
          <cell r="C459" t="str">
            <v>Diane Albers</v>
          </cell>
          <cell r="D459" t="str">
            <v>(509) 495-4705</v>
          </cell>
          <cell r="E459">
            <v>37419</v>
          </cell>
          <cell r="G459" t="str">
            <v>Sale</v>
          </cell>
          <cell r="H459" t="str">
            <v>Physical</v>
          </cell>
          <cell r="I459" t="str">
            <v>CA - SLTAHOE</v>
          </cell>
          <cell r="K459" t="str">
            <v>Enserco</v>
          </cell>
          <cell r="L459" t="str">
            <v>Darrell Danyluk</v>
          </cell>
          <cell r="M459" t="str">
            <v>Trader</v>
          </cell>
          <cell r="N459" t="str">
            <v>(403) 514-6912</v>
          </cell>
          <cell r="O459" t="str">
            <v>(403) 514-6913</v>
          </cell>
          <cell r="R459">
            <v>2500</v>
          </cell>
          <cell r="X459">
            <v>2.33</v>
          </cell>
          <cell r="Y459">
            <v>37420</v>
          </cell>
          <cell r="Z459">
            <v>37420</v>
          </cell>
          <cell r="AA459" t="str">
            <v>Interruptible</v>
          </cell>
          <cell r="AB459" t="str">
            <v>NWP</v>
          </cell>
          <cell r="AC459" t="str">
            <v>Paiute</v>
          </cell>
          <cell r="AD459" t="str">
            <v>net out</v>
          </cell>
          <cell r="AJ459" t="str">
            <v>SUMAS - net out</v>
          </cell>
          <cell r="AN459" t="str">
            <v>DA</v>
          </cell>
        </row>
        <row r="460">
          <cell r="A460">
            <v>473</v>
          </cell>
          <cell r="B460" t="str">
            <v>DA</v>
          </cell>
          <cell r="C460" t="str">
            <v>Diane Albers</v>
          </cell>
          <cell r="D460" t="str">
            <v>(509) 495-4705</v>
          </cell>
          <cell r="E460">
            <v>37419</v>
          </cell>
          <cell r="G460" t="str">
            <v>Purchase</v>
          </cell>
          <cell r="H460" t="str">
            <v>Physical</v>
          </cell>
          <cell r="I460" t="str">
            <v>CA - SLTAHOE</v>
          </cell>
          <cell r="K460" t="str">
            <v>Enserco</v>
          </cell>
          <cell r="L460" t="str">
            <v>Matt Reed</v>
          </cell>
          <cell r="M460" t="str">
            <v>Trader</v>
          </cell>
          <cell r="N460" t="str">
            <v>(303) 468-1244</v>
          </cell>
          <cell r="O460" t="str">
            <v>(403) 514-6913</v>
          </cell>
          <cell r="R460">
            <v>2500</v>
          </cell>
          <cell r="X460">
            <v>1.48</v>
          </cell>
          <cell r="Y460">
            <v>37419</v>
          </cell>
          <cell r="Z460">
            <v>37419</v>
          </cell>
          <cell r="AA460" t="str">
            <v>Interruptible</v>
          </cell>
          <cell r="AB460" t="str">
            <v>NWP</v>
          </cell>
          <cell r="AC460" t="str">
            <v>Paiute</v>
          </cell>
          <cell r="AD460">
            <v>100047</v>
          </cell>
          <cell r="AE460">
            <v>2500</v>
          </cell>
          <cell r="AF460" t="str">
            <v>WYOMING POOL</v>
          </cell>
          <cell r="AG460">
            <v>89</v>
          </cell>
          <cell r="AH460" t="str">
            <v>WYOMING POOL</v>
          </cell>
          <cell r="AI460">
            <v>399</v>
          </cell>
          <cell r="AJ460" t="str">
            <v>RENO</v>
          </cell>
          <cell r="AK460">
            <v>459</v>
          </cell>
          <cell r="AL460" t="str">
            <v>AVAC03SYS2</v>
          </cell>
          <cell r="AM460">
            <v>304</v>
          </cell>
          <cell r="AN460" t="str">
            <v>DA</v>
          </cell>
        </row>
        <row r="461">
          <cell r="A461">
            <v>474</v>
          </cell>
          <cell r="B461" t="str">
            <v>DA</v>
          </cell>
          <cell r="C461" t="str">
            <v>Diane Albers</v>
          </cell>
          <cell r="D461" t="str">
            <v>(509) 495-4705</v>
          </cell>
          <cell r="E461">
            <v>37420</v>
          </cell>
          <cell r="G461" t="str">
            <v>Sale</v>
          </cell>
          <cell r="H461" t="str">
            <v>Physical</v>
          </cell>
          <cell r="I461" t="str">
            <v>CA - SLTAHOE</v>
          </cell>
          <cell r="K461" t="str">
            <v>Enserco</v>
          </cell>
          <cell r="L461" t="str">
            <v>Darrell Danyluk</v>
          </cell>
          <cell r="M461" t="str">
            <v>Trader</v>
          </cell>
          <cell r="N461" t="str">
            <v>(403) 514-6912</v>
          </cell>
          <cell r="O461" t="str">
            <v>(403) 514-6913</v>
          </cell>
          <cell r="R461">
            <v>2500</v>
          </cell>
          <cell r="X461">
            <v>2.1549999999999998</v>
          </cell>
          <cell r="Y461">
            <v>37421</v>
          </cell>
          <cell r="Z461">
            <v>37421</v>
          </cell>
          <cell r="AA461" t="str">
            <v>Interruptible</v>
          </cell>
          <cell r="AB461" t="str">
            <v>NWP</v>
          </cell>
          <cell r="AC461" t="str">
            <v>Paiute</v>
          </cell>
          <cell r="AD461" t="str">
            <v>net out</v>
          </cell>
          <cell r="AJ461" t="str">
            <v>SUMAS - net out</v>
          </cell>
          <cell r="AN461" t="str">
            <v>DA</v>
          </cell>
        </row>
        <row r="462">
          <cell r="A462">
            <v>475</v>
          </cell>
          <cell r="B462" t="str">
            <v>DA</v>
          </cell>
          <cell r="C462" t="str">
            <v>Diane Albers</v>
          </cell>
          <cell r="D462" t="str">
            <v>(509) 495-4705</v>
          </cell>
          <cell r="E462">
            <v>37420</v>
          </cell>
          <cell r="G462" t="str">
            <v>Purchase</v>
          </cell>
          <cell r="H462" t="str">
            <v>Physical</v>
          </cell>
          <cell r="I462" t="str">
            <v>CA - SLTAHOE</v>
          </cell>
          <cell r="K462" t="str">
            <v>Enserco</v>
          </cell>
          <cell r="L462" t="str">
            <v>Matt Reed</v>
          </cell>
          <cell r="M462" t="str">
            <v>Trader</v>
          </cell>
          <cell r="N462" t="str">
            <v>(303) 468-1244</v>
          </cell>
          <cell r="O462" t="str">
            <v>(403) 514-6913</v>
          </cell>
          <cell r="R462">
            <v>2500</v>
          </cell>
          <cell r="X462">
            <v>1.36</v>
          </cell>
          <cell r="Y462">
            <v>37421</v>
          </cell>
          <cell r="Z462">
            <v>37421</v>
          </cell>
          <cell r="AA462" t="str">
            <v>Interruptible</v>
          </cell>
          <cell r="AB462" t="str">
            <v>NWP</v>
          </cell>
          <cell r="AC462" t="str">
            <v>Paiute</v>
          </cell>
          <cell r="AD462">
            <v>100047</v>
          </cell>
          <cell r="AE462">
            <v>2500</v>
          </cell>
          <cell r="AF462" t="str">
            <v>WYOMING POOL</v>
          </cell>
          <cell r="AG462">
            <v>89</v>
          </cell>
          <cell r="AH462" t="str">
            <v>WYOMING POOL</v>
          </cell>
          <cell r="AI462">
            <v>399</v>
          </cell>
          <cell r="AJ462" t="str">
            <v>RENO</v>
          </cell>
          <cell r="AK462">
            <v>459</v>
          </cell>
          <cell r="AL462" t="str">
            <v>AVAC03SYS2</v>
          </cell>
          <cell r="AM462">
            <v>304</v>
          </cell>
          <cell r="AN462" t="str">
            <v>DA</v>
          </cell>
        </row>
        <row r="463">
          <cell r="A463">
            <v>476</v>
          </cell>
          <cell r="B463" t="str">
            <v>DA</v>
          </cell>
          <cell r="C463" t="str">
            <v>Diane Albers</v>
          </cell>
          <cell r="D463" t="str">
            <v>(509) 495-4705</v>
          </cell>
          <cell r="E463">
            <v>37421</v>
          </cell>
          <cell r="G463" t="str">
            <v>Sale</v>
          </cell>
          <cell r="H463" t="str">
            <v>Physical</v>
          </cell>
          <cell r="I463" t="str">
            <v>CA - SLTAHOE</v>
          </cell>
          <cell r="K463" t="str">
            <v>Enserco</v>
          </cell>
          <cell r="L463" t="str">
            <v>Darrell Danyluk</v>
          </cell>
          <cell r="M463" t="str">
            <v>Trader</v>
          </cell>
          <cell r="N463" t="str">
            <v>(403) 514-6912</v>
          </cell>
          <cell r="O463" t="str">
            <v>(403) 514-6913</v>
          </cell>
          <cell r="R463">
            <v>2500</v>
          </cell>
          <cell r="X463">
            <v>2.1</v>
          </cell>
          <cell r="Y463">
            <v>37422</v>
          </cell>
          <cell r="Z463">
            <v>37424</v>
          </cell>
          <cell r="AA463" t="str">
            <v>Interruptible</v>
          </cell>
          <cell r="AB463" t="str">
            <v>NWP</v>
          </cell>
          <cell r="AC463" t="str">
            <v>Paiute</v>
          </cell>
          <cell r="AD463" t="str">
            <v>net out</v>
          </cell>
          <cell r="AJ463" t="str">
            <v>SUMAS - net out</v>
          </cell>
          <cell r="AN463" t="str">
            <v>DA</v>
          </cell>
        </row>
        <row r="464">
          <cell r="A464">
            <v>477</v>
          </cell>
          <cell r="B464" t="str">
            <v>DA</v>
          </cell>
          <cell r="C464" t="str">
            <v>Diane Albers</v>
          </cell>
          <cell r="D464" t="str">
            <v>(509) 495-4705</v>
          </cell>
          <cell r="E464">
            <v>37421</v>
          </cell>
          <cell r="G464" t="str">
            <v>Purchase</v>
          </cell>
          <cell r="H464" t="str">
            <v>Physical</v>
          </cell>
          <cell r="I464" t="str">
            <v>CA - SLTAHOE</v>
          </cell>
          <cell r="K464" t="str">
            <v>Enserco</v>
          </cell>
          <cell r="L464" t="str">
            <v>Matt Reed</v>
          </cell>
          <cell r="M464" t="str">
            <v>Trader</v>
          </cell>
          <cell r="N464" t="str">
            <v>(303) 468-1244</v>
          </cell>
          <cell r="O464" t="str">
            <v>(403) 514-6913</v>
          </cell>
          <cell r="R464">
            <v>2500</v>
          </cell>
          <cell r="X464">
            <v>1.335</v>
          </cell>
          <cell r="Y464">
            <v>37422</v>
          </cell>
          <cell r="Z464">
            <v>37424</v>
          </cell>
          <cell r="AA464" t="str">
            <v>Interruptible</v>
          </cell>
          <cell r="AB464" t="str">
            <v>NWP</v>
          </cell>
          <cell r="AC464" t="str">
            <v>Paiute</v>
          </cell>
          <cell r="AD464">
            <v>100047</v>
          </cell>
          <cell r="AE464">
            <v>2500</v>
          </cell>
          <cell r="AF464" t="str">
            <v>WYOMING POOL</v>
          </cell>
          <cell r="AG464">
            <v>89</v>
          </cell>
          <cell r="AH464" t="str">
            <v>WYOMING POOL</v>
          </cell>
          <cell r="AI464">
            <v>399</v>
          </cell>
          <cell r="AJ464" t="str">
            <v>RENO</v>
          </cell>
          <cell r="AK464">
            <v>459</v>
          </cell>
          <cell r="AL464" t="str">
            <v>AVAC03SYS2</v>
          </cell>
          <cell r="AM464">
            <v>304</v>
          </cell>
          <cell r="AN464" t="str">
            <v>DA</v>
          </cell>
        </row>
        <row r="465">
          <cell r="A465">
            <v>478</v>
          </cell>
          <cell r="B465" t="str">
            <v>DA</v>
          </cell>
          <cell r="C465" t="str">
            <v>Diane Albers</v>
          </cell>
          <cell r="D465" t="str">
            <v>(509) 495-4705</v>
          </cell>
          <cell r="E465">
            <v>37424</v>
          </cell>
          <cell r="G465" t="str">
            <v>Sale</v>
          </cell>
          <cell r="H465" t="str">
            <v>Physical</v>
          </cell>
          <cell r="I465" t="str">
            <v>CA - SLTAHOE</v>
          </cell>
          <cell r="K465" t="str">
            <v>Enserco</v>
          </cell>
          <cell r="L465" t="str">
            <v>Darrell Danyluk</v>
          </cell>
          <cell r="M465" t="str">
            <v>Trader</v>
          </cell>
          <cell r="N465" t="str">
            <v>(403) 514-6912</v>
          </cell>
          <cell r="O465" t="str">
            <v>(403) 514-6913</v>
          </cell>
          <cell r="R465">
            <v>2500</v>
          </cell>
          <cell r="X465">
            <v>2.23</v>
          </cell>
          <cell r="Y465">
            <v>37425</v>
          </cell>
          <cell r="Z465">
            <v>37425</v>
          </cell>
          <cell r="AA465" t="str">
            <v>Interruptible</v>
          </cell>
          <cell r="AB465" t="str">
            <v>NWP</v>
          </cell>
          <cell r="AC465" t="str">
            <v>Paiute</v>
          </cell>
          <cell r="AD465" t="str">
            <v>net out</v>
          </cell>
          <cell r="AJ465" t="str">
            <v>SUMAS - net out</v>
          </cell>
          <cell r="AN465" t="str">
            <v>DA</v>
          </cell>
        </row>
        <row r="466">
          <cell r="A466">
            <v>479</v>
          </cell>
          <cell r="B466" t="str">
            <v>DA</v>
          </cell>
          <cell r="C466" t="str">
            <v>Diane Albers</v>
          </cell>
          <cell r="D466" t="str">
            <v>(509) 495-4705</v>
          </cell>
          <cell r="E466">
            <v>37424</v>
          </cell>
          <cell r="G466" t="str">
            <v>Purchase</v>
          </cell>
          <cell r="H466" t="str">
            <v>Physical</v>
          </cell>
          <cell r="I466" t="str">
            <v>CA - SLTAHOE</v>
          </cell>
          <cell r="K466" t="str">
            <v>Enserco</v>
          </cell>
          <cell r="L466" t="str">
            <v>Matt Reed</v>
          </cell>
          <cell r="M466" t="str">
            <v>Trader</v>
          </cell>
          <cell r="N466" t="str">
            <v>(303) 468-1244</v>
          </cell>
          <cell r="O466" t="str">
            <v>(403) 514-6913</v>
          </cell>
          <cell r="R466">
            <v>2500</v>
          </cell>
          <cell r="X466">
            <v>1.48</v>
          </cell>
          <cell r="Y466">
            <v>37425</v>
          </cell>
          <cell r="Z466">
            <v>37425</v>
          </cell>
          <cell r="AA466" t="str">
            <v>Interruptible</v>
          </cell>
          <cell r="AB466" t="str">
            <v>NWP</v>
          </cell>
          <cell r="AC466" t="str">
            <v>Paiute</v>
          </cell>
          <cell r="AD466">
            <v>100047</v>
          </cell>
          <cell r="AE466">
            <v>2500</v>
          </cell>
          <cell r="AF466" t="str">
            <v>WYOMING POOL</v>
          </cell>
          <cell r="AG466">
            <v>89</v>
          </cell>
          <cell r="AH466" t="str">
            <v>WYOMING POOL</v>
          </cell>
          <cell r="AI466">
            <v>399</v>
          </cell>
          <cell r="AJ466" t="str">
            <v>RENO</v>
          </cell>
          <cell r="AK466">
            <v>459</v>
          </cell>
          <cell r="AL466" t="str">
            <v>AVAC03SYS2</v>
          </cell>
          <cell r="AM466">
            <v>304</v>
          </cell>
          <cell r="AN466" t="str">
            <v>DA</v>
          </cell>
        </row>
        <row r="467">
          <cell r="A467">
            <v>480</v>
          </cell>
          <cell r="B467" t="str">
            <v>DA</v>
          </cell>
          <cell r="C467" t="str">
            <v>Diane Albers</v>
          </cell>
          <cell r="D467" t="str">
            <v>(509) 495-4705</v>
          </cell>
          <cell r="E467">
            <v>37425</v>
          </cell>
          <cell r="G467" t="str">
            <v>Sale</v>
          </cell>
          <cell r="H467" t="str">
            <v>Physical</v>
          </cell>
          <cell r="I467" t="str">
            <v>CA - SLTAHOE</v>
          </cell>
          <cell r="K467" t="str">
            <v>Enserco</v>
          </cell>
          <cell r="L467" t="str">
            <v>Darrell Danyluk</v>
          </cell>
          <cell r="M467" t="str">
            <v>Trader</v>
          </cell>
          <cell r="N467" t="str">
            <v>(403) 514-6912</v>
          </cell>
          <cell r="O467" t="str">
            <v>(403) 514-6913</v>
          </cell>
          <cell r="R467">
            <v>2500</v>
          </cell>
          <cell r="X467">
            <v>1.88</v>
          </cell>
          <cell r="Y467">
            <v>37426</v>
          </cell>
          <cell r="Z467">
            <v>37426</v>
          </cell>
          <cell r="AA467" t="str">
            <v>Interruptible</v>
          </cell>
          <cell r="AB467" t="str">
            <v>NWP</v>
          </cell>
          <cell r="AC467" t="str">
            <v>Paiute</v>
          </cell>
          <cell r="AD467" t="str">
            <v>net out</v>
          </cell>
          <cell r="AJ467" t="str">
            <v>SUMAS - net out</v>
          </cell>
          <cell r="AN467" t="str">
            <v>DA</v>
          </cell>
        </row>
        <row r="468">
          <cell r="A468">
            <v>481</v>
          </cell>
          <cell r="B468" t="str">
            <v>DA</v>
          </cell>
          <cell r="C468" t="str">
            <v>Diane Albers</v>
          </cell>
          <cell r="D468" t="str">
            <v>(509) 495-4705</v>
          </cell>
          <cell r="E468">
            <v>37425</v>
          </cell>
          <cell r="G468" t="str">
            <v>Purchase</v>
          </cell>
          <cell r="H468" t="str">
            <v>Physical</v>
          </cell>
          <cell r="I468" t="str">
            <v>CA - SLTAHOE</v>
          </cell>
          <cell r="J468">
            <v>47194475323</v>
          </cell>
          <cell r="K468" t="str">
            <v>Dynegy Marketing and Trade</v>
          </cell>
          <cell r="L468" t="str">
            <v>Steve Floyd</v>
          </cell>
          <cell r="M468" t="str">
            <v>Trader</v>
          </cell>
          <cell r="N468" t="str">
            <v>(713) 767-8459</v>
          </cell>
          <cell r="O468" t="str">
            <v>(713) 507-6541</v>
          </cell>
          <cell r="R468">
            <v>2500</v>
          </cell>
          <cell r="X468">
            <v>1.1000000000000001</v>
          </cell>
          <cell r="Y468">
            <v>37426</v>
          </cell>
          <cell r="Z468">
            <v>37426</v>
          </cell>
          <cell r="AA468" t="str">
            <v>Interruptible</v>
          </cell>
          <cell r="AB468" t="str">
            <v>NWP</v>
          </cell>
          <cell r="AC468" t="str">
            <v>Paiute</v>
          </cell>
          <cell r="AD468">
            <v>100047</v>
          </cell>
          <cell r="AE468">
            <v>2500</v>
          </cell>
          <cell r="AF468" t="str">
            <v>OPAL</v>
          </cell>
          <cell r="AG468">
            <v>543</v>
          </cell>
          <cell r="AH468" t="str">
            <v>L156</v>
          </cell>
          <cell r="AI468">
            <v>321</v>
          </cell>
          <cell r="AJ468" t="str">
            <v>RENO</v>
          </cell>
          <cell r="AK468">
            <v>459</v>
          </cell>
          <cell r="AL468" t="str">
            <v>AVAC03SYS2</v>
          </cell>
          <cell r="AM468">
            <v>304</v>
          </cell>
          <cell r="AN468" t="str">
            <v>DA</v>
          </cell>
        </row>
        <row r="469">
          <cell r="A469">
            <v>482</v>
          </cell>
          <cell r="B469" t="str">
            <v>DA</v>
          </cell>
          <cell r="C469" t="str">
            <v>Diane Albers</v>
          </cell>
          <cell r="D469" t="str">
            <v>(509) 495-4705</v>
          </cell>
          <cell r="E469">
            <v>37426</v>
          </cell>
          <cell r="G469" t="str">
            <v>Purchase</v>
          </cell>
          <cell r="H469" t="str">
            <v>Physical</v>
          </cell>
          <cell r="I469" t="str">
            <v>CA - SLTAHOE</v>
          </cell>
          <cell r="K469" t="str">
            <v>Enserco</v>
          </cell>
          <cell r="L469" t="str">
            <v>Matt Reed</v>
          </cell>
          <cell r="M469" t="str">
            <v>Trader</v>
          </cell>
          <cell r="N469" t="str">
            <v>(303) 468-1244</v>
          </cell>
          <cell r="O469" t="str">
            <v>(403) 514-6913</v>
          </cell>
          <cell r="R469">
            <v>2500</v>
          </cell>
          <cell r="X469">
            <v>1.39</v>
          </cell>
          <cell r="Y469">
            <v>37427</v>
          </cell>
          <cell r="Z469">
            <v>37427</v>
          </cell>
          <cell r="AA469" t="str">
            <v>Interruptible</v>
          </cell>
          <cell r="AB469" t="str">
            <v>NWP</v>
          </cell>
          <cell r="AC469" t="str">
            <v>Paiute</v>
          </cell>
          <cell r="AD469">
            <v>100047</v>
          </cell>
          <cell r="AE469">
            <v>2500</v>
          </cell>
          <cell r="AF469" t="str">
            <v>WYOMING POOL</v>
          </cell>
          <cell r="AG469">
            <v>89</v>
          </cell>
          <cell r="AH469" t="str">
            <v>WYOMING POOL</v>
          </cell>
          <cell r="AI469">
            <v>399</v>
          </cell>
          <cell r="AJ469" t="str">
            <v>RENO</v>
          </cell>
          <cell r="AK469">
            <v>459</v>
          </cell>
          <cell r="AL469" t="str">
            <v>AVAC03SYS2</v>
          </cell>
          <cell r="AM469">
            <v>304</v>
          </cell>
          <cell r="AN469" t="str">
            <v>DA</v>
          </cell>
        </row>
        <row r="470">
          <cell r="A470">
            <v>483</v>
          </cell>
          <cell r="B470" t="str">
            <v>DA</v>
          </cell>
          <cell r="C470" t="str">
            <v>Diane Albers</v>
          </cell>
          <cell r="D470" t="str">
            <v>(509) 495-4705</v>
          </cell>
          <cell r="E470">
            <v>37426</v>
          </cell>
          <cell r="G470" t="str">
            <v>Sale</v>
          </cell>
          <cell r="H470" t="str">
            <v>Physical</v>
          </cell>
          <cell r="I470" t="str">
            <v>CA - SLTAHOE</v>
          </cell>
          <cell r="K470" t="str">
            <v>Enserco</v>
          </cell>
          <cell r="L470" t="str">
            <v>Nancy Lissell</v>
          </cell>
          <cell r="M470" t="str">
            <v>Trader</v>
          </cell>
          <cell r="N470" t="str">
            <v>(403)303-4784</v>
          </cell>
          <cell r="O470" t="str">
            <v>(403) 514-6913</v>
          </cell>
          <cell r="R470">
            <v>2500</v>
          </cell>
          <cell r="X470">
            <v>1.84</v>
          </cell>
          <cell r="Y470">
            <v>37427</v>
          </cell>
          <cell r="Z470">
            <v>37427</v>
          </cell>
          <cell r="AA470" t="str">
            <v>Interruptible</v>
          </cell>
          <cell r="AB470" t="str">
            <v>NWP</v>
          </cell>
          <cell r="AC470" t="str">
            <v>Paiute</v>
          </cell>
          <cell r="AD470" t="str">
            <v>net out</v>
          </cell>
          <cell r="AJ470" t="str">
            <v>SUMAS - net out</v>
          </cell>
          <cell r="AN470" t="str">
            <v>DA</v>
          </cell>
        </row>
        <row r="471">
          <cell r="A471">
            <v>484</v>
          </cell>
          <cell r="B471" t="str">
            <v>DA</v>
          </cell>
          <cell r="C471" t="str">
            <v>Diane Albers</v>
          </cell>
          <cell r="D471" t="str">
            <v>(509) 495-4705</v>
          </cell>
          <cell r="E471">
            <v>37426</v>
          </cell>
          <cell r="G471" t="str">
            <v>Sale</v>
          </cell>
          <cell r="H471" t="str">
            <v>Physical</v>
          </cell>
          <cell r="I471" t="str">
            <v>MALIN</v>
          </cell>
          <cell r="K471" t="str">
            <v>AEP Energy Services, Inc.</v>
          </cell>
          <cell r="L471" t="str">
            <v>Brad Bentley</v>
          </cell>
          <cell r="M471" t="str">
            <v>Trader</v>
          </cell>
          <cell r="N471" t="str">
            <v>(614) 583-7007</v>
          </cell>
          <cell r="O471" t="str">
            <v>(614) 583-1605</v>
          </cell>
          <cell r="R471">
            <v>7658</v>
          </cell>
          <cell r="U471" t="str">
            <v>NGI</v>
          </cell>
          <cell r="V471">
            <v>5.0000000000000001E-3</v>
          </cell>
          <cell r="W471" t="str">
            <v>Malin</v>
          </cell>
          <cell r="Y471">
            <v>37438</v>
          </cell>
          <cell r="Z471">
            <v>37468</v>
          </cell>
          <cell r="AA471" t="str">
            <v>Firm</v>
          </cell>
          <cell r="AB471" t="str">
            <v>PGT</v>
          </cell>
          <cell r="AD471" t="str">
            <v>07536</v>
          </cell>
          <cell r="AE471">
            <v>7658</v>
          </cell>
          <cell r="AF471" t="str">
            <v>MALI-GTNW</v>
          </cell>
          <cell r="AH471" t="str">
            <v>00169</v>
          </cell>
          <cell r="AJ471" t="str">
            <v>MALI-GTNW</v>
          </cell>
          <cell r="AL471" t="str">
            <v>06220</v>
          </cell>
          <cell r="AN471" t="str">
            <v>LM</v>
          </cell>
        </row>
        <row r="472">
          <cell r="A472">
            <v>485</v>
          </cell>
          <cell r="B472" t="str">
            <v>DA</v>
          </cell>
          <cell r="C472" t="str">
            <v>Diane Albers</v>
          </cell>
          <cell r="D472" t="str">
            <v>(509) 495-4705</v>
          </cell>
          <cell r="E472">
            <v>37426</v>
          </cell>
          <cell r="G472" t="str">
            <v>Sale</v>
          </cell>
          <cell r="H472" t="str">
            <v>Physical</v>
          </cell>
          <cell r="I472" t="str">
            <v>MALIN</v>
          </cell>
          <cell r="K472" t="str">
            <v>AEP Energy Services, Inc.</v>
          </cell>
          <cell r="L472" t="str">
            <v>Brad Bentley</v>
          </cell>
          <cell r="M472" t="str">
            <v>Trader</v>
          </cell>
          <cell r="N472" t="str">
            <v>(614) 583-7007</v>
          </cell>
          <cell r="O472" t="str">
            <v>(614) 583-1605</v>
          </cell>
          <cell r="R472">
            <v>5000</v>
          </cell>
          <cell r="X472">
            <v>2.63</v>
          </cell>
          <cell r="Y472">
            <v>37438</v>
          </cell>
          <cell r="Z472">
            <v>37468</v>
          </cell>
          <cell r="AA472" t="str">
            <v>Firm</v>
          </cell>
          <cell r="AB472" t="str">
            <v>PGT</v>
          </cell>
          <cell r="AD472" t="str">
            <v>07536</v>
          </cell>
          <cell r="AE472">
            <v>5000</v>
          </cell>
          <cell r="AF472" t="str">
            <v>MALI-GTNW</v>
          </cell>
          <cell r="AH472" t="str">
            <v>00169</v>
          </cell>
          <cell r="AJ472" t="str">
            <v>MALI-GTNW</v>
          </cell>
          <cell r="AL472" t="str">
            <v>06220</v>
          </cell>
          <cell r="AN472" t="str">
            <v>LM</v>
          </cell>
        </row>
        <row r="473">
          <cell r="A473">
            <v>486</v>
          </cell>
          <cell r="B473" t="str">
            <v>DA</v>
          </cell>
          <cell r="C473" t="str">
            <v>Diane Albers</v>
          </cell>
          <cell r="D473" t="str">
            <v>(509) 495-4705</v>
          </cell>
          <cell r="E473">
            <v>37427</v>
          </cell>
          <cell r="G473" t="str">
            <v>Sale</v>
          </cell>
          <cell r="H473" t="str">
            <v>Physical</v>
          </cell>
          <cell r="I473" t="str">
            <v>CA - SLTAHOE</v>
          </cell>
          <cell r="K473" t="str">
            <v>Enserco</v>
          </cell>
          <cell r="L473" t="str">
            <v>Darrell Danyluk</v>
          </cell>
          <cell r="M473" t="str">
            <v>Trader</v>
          </cell>
          <cell r="N473" t="str">
            <v>(403) 514-6912</v>
          </cell>
          <cell r="O473" t="str">
            <v>(403) 514-6913</v>
          </cell>
          <cell r="R473">
            <v>2500</v>
          </cell>
          <cell r="X473">
            <v>2.06</v>
          </cell>
          <cell r="Y473">
            <v>37428</v>
          </cell>
          <cell r="Z473">
            <v>37428</v>
          </cell>
          <cell r="AA473" t="str">
            <v>Interruptible</v>
          </cell>
          <cell r="AB473" t="str">
            <v>NWP</v>
          </cell>
          <cell r="AC473" t="str">
            <v>Paiute</v>
          </cell>
          <cell r="AD473" t="str">
            <v>net out</v>
          </cell>
          <cell r="AJ473" t="str">
            <v>SUMAS - net out</v>
          </cell>
          <cell r="AN473" t="str">
            <v>DA</v>
          </cell>
        </row>
        <row r="474">
          <cell r="A474">
            <v>487</v>
          </cell>
          <cell r="B474" t="str">
            <v>DA</v>
          </cell>
          <cell r="C474" t="str">
            <v>Diane Albers</v>
          </cell>
          <cell r="D474" t="str">
            <v>(509) 495-4705</v>
          </cell>
          <cell r="E474">
            <v>37427</v>
          </cell>
          <cell r="G474" t="str">
            <v>Purchase</v>
          </cell>
          <cell r="H474" t="str">
            <v>Physical</v>
          </cell>
          <cell r="I474" t="str">
            <v>CA - SLTAHOE</v>
          </cell>
          <cell r="K474" t="str">
            <v>Enserco</v>
          </cell>
          <cell r="L474" t="str">
            <v>Matt Reed</v>
          </cell>
          <cell r="M474" t="str">
            <v>Trader</v>
          </cell>
          <cell r="N474" t="str">
            <v>(303) 468-1244</v>
          </cell>
          <cell r="O474" t="str">
            <v>(403) 514-6913</v>
          </cell>
          <cell r="R474">
            <v>2500</v>
          </cell>
          <cell r="X474">
            <v>1.4</v>
          </cell>
          <cell r="Y474">
            <v>37428</v>
          </cell>
          <cell r="Z474">
            <v>37428</v>
          </cell>
          <cell r="AA474" t="str">
            <v>Interruptible</v>
          </cell>
          <cell r="AB474" t="str">
            <v>NWP</v>
          </cell>
          <cell r="AC474" t="str">
            <v>Paiute</v>
          </cell>
          <cell r="AD474">
            <v>100047</v>
          </cell>
          <cell r="AE474">
            <v>2500</v>
          </cell>
          <cell r="AF474" t="str">
            <v>WYOMING POOL</v>
          </cell>
          <cell r="AG474">
            <v>89</v>
          </cell>
          <cell r="AH474" t="str">
            <v>WYOMING POOL</v>
          </cell>
          <cell r="AI474">
            <v>399</v>
          </cell>
          <cell r="AJ474" t="str">
            <v>RENO</v>
          </cell>
          <cell r="AK474">
            <v>459</v>
          </cell>
          <cell r="AL474" t="str">
            <v>AVAC03SYS2</v>
          </cell>
          <cell r="AM474">
            <v>304</v>
          </cell>
          <cell r="AN474" t="str">
            <v>DA</v>
          </cell>
        </row>
        <row r="475">
          <cell r="A475">
            <v>488</v>
          </cell>
          <cell r="B475" t="str">
            <v>DA</v>
          </cell>
          <cell r="C475" t="str">
            <v>Diane Albers</v>
          </cell>
          <cell r="D475" t="str">
            <v>(509) 495-4705</v>
          </cell>
          <cell r="E475">
            <v>37427</v>
          </cell>
          <cell r="G475" t="str">
            <v>Sale</v>
          </cell>
          <cell r="H475" t="str">
            <v>Physical</v>
          </cell>
          <cell r="I475" t="str">
            <v>MALIN</v>
          </cell>
          <cell r="K475" t="str">
            <v>AEP Energy Services, Inc.</v>
          </cell>
          <cell r="L475" t="str">
            <v>Brad Bentley</v>
          </cell>
          <cell r="M475" t="str">
            <v>Trader</v>
          </cell>
          <cell r="N475" t="str">
            <v>(614) 583-7007</v>
          </cell>
          <cell r="O475" t="str">
            <v>(614) 583-1605</v>
          </cell>
          <cell r="R475">
            <v>5000</v>
          </cell>
          <cell r="X475">
            <v>3.82</v>
          </cell>
          <cell r="Y475">
            <v>37591</v>
          </cell>
          <cell r="Z475">
            <v>37621</v>
          </cell>
          <cell r="AA475" t="str">
            <v>Firm</v>
          </cell>
          <cell r="AB475" t="str">
            <v>PGT</v>
          </cell>
          <cell r="AD475" t="str">
            <v>07536</v>
          </cell>
          <cell r="AE475">
            <v>5000</v>
          </cell>
          <cell r="AF475" t="str">
            <v>MALI-GTNW</v>
          </cell>
          <cell r="AH475" t="str">
            <v>00169</v>
          </cell>
          <cell r="AJ475" t="str">
            <v>MALI-GTNW</v>
          </cell>
          <cell r="AL475" t="str">
            <v>06220</v>
          </cell>
          <cell r="AN475" t="str">
            <v>LM</v>
          </cell>
        </row>
        <row r="476">
          <cell r="A476">
            <v>489</v>
          </cell>
          <cell r="B476" t="str">
            <v>DA</v>
          </cell>
          <cell r="C476" t="str">
            <v>Diane Albers</v>
          </cell>
          <cell r="D476" t="str">
            <v>(509) 495-4705</v>
          </cell>
          <cell r="E476">
            <v>37427</v>
          </cell>
          <cell r="G476" t="str">
            <v>Sale</v>
          </cell>
          <cell r="H476" t="str">
            <v>Physical</v>
          </cell>
          <cell r="I476" t="str">
            <v>MALIN</v>
          </cell>
          <cell r="K476" t="str">
            <v>AEP Energy Services, Inc.</v>
          </cell>
          <cell r="L476" t="str">
            <v>Brad Bentley</v>
          </cell>
          <cell r="M476" t="str">
            <v>Trader</v>
          </cell>
          <cell r="N476" t="str">
            <v>(614) 583-7007</v>
          </cell>
          <cell r="O476" t="str">
            <v>(614) 583-1605</v>
          </cell>
          <cell r="R476">
            <v>12000</v>
          </cell>
          <cell r="X476">
            <v>3.54</v>
          </cell>
          <cell r="Y476">
            <v>37561</v>
          </cell>
          <cell r="Z476">
            <v>37590</v>
          </cell>
          <cell r="AA476" t="str">
            <v>Firm</v>
          </cell>
          <cell r="AB476" t="str">
            <v>PGT</v>
          </cell>
          <cell r="AD476" t="str">
            <v>07536</v>
          </cell>
          <cell r="AE476">
            <v>12000</v>
          </cell>
          <cell r="AF476" t="str">
            <v>MALI-GTNW</v>
          </cell>
          <cell r="AH476" t="str">
            <v>00169</v>
          </cell>
          <cell r="AJ476" t="str">
            <v>MALI-GTNW</v>
          </cell>
          <cell r="AL476" t="str">
            <v>06220</v>
          </cell>
          <cell r="AN476" t="str">
            <v>LM</v>
          </cell>
        </row>
        <row r="477">
          <cell r="A477">
            <v>490</v>
          </cell>
          <cell r="B477" t="str">
            <v>DA</v>
          </cell>
          <cell r="C477" t="str">
            <v>Diane Albers</v>
          </cell>
          <cell r="D477" t="str">
            <v>(509) 495-4705</v>
          </cell>
          <cell r="E477">
            <v>37428</v>
          </cell>
          <cell r="G477" t="str">
            <v>Sale</v>
          </cell>
          <cell r="H477" t="str">
            <v>Physical</v>
          </cell>
          <cell r="I477" t="str">
            <v>CA - SLTAHOE</v>
          </cell>
          <cell r="K477" t="str">
            <v>Enserco</v>
          </cell>
          <cell r="L477" t="str">
            <v>Darrell Danyluk</v>
          </cell>
          <cell r="M477" t="str">
            <v>Trader</v>
          </cell>
          <cell r="N477" t="str">
            <v>(403) 514-6912</v>
          </cell>
          <cell r="O477" t="str">
            <v>(403) 514-6913</v>
          </cell>
          <cell r="R477">
            <v>2500</v>
          </cell>
          <cell r="X477">
            <v>1.83</v>
          </cell>
          <cell r="Y477">
            <v>37429</v>
          </cell>
          <cell r="Z477">
            <v>37431</v>
          </cell>
          <cell r="AA477" t="str">
            <v>Interruptible</v>
          </cell>
          <cell r="AB477" t="str">
            <v>NWP</v>
          </cell>
          <cell r="AC477" t="str">
            <v>Paiute</v>
          </cell>
          <cell r="AD477" t="str">
            <v>net out</v>
          </cell>
          <cell r="AJ477" t="str">
            <v>SUMAS - net out</v>
          </cell>
          <cell r="AN477" t="str">
            <v>DA</v>
          </cell>
        </row>
        <row r="478">
          <cell r="A478">
            <v>491</v>
          </cell>
          <cell r="B478" t="str">
            <v>DA</v>
          </cell>
          <cell r="C478" t="str">
            <v>Diane Albers</v>
          </cell>
          <cell r="D478" t="str">
            <v>(509) 495-4705</v>
          </cell>
          <cell r="E478">
            <v>37428</v>
          </cell>
          <cell r="G478" t="str">
            <v>Purchase</v>
          </cell>
          <cell r="H478" t="str">
            <v>Physical</v>
          </cell>
          <cell r="I478" t="str">
            <v>CA - SLTAHOE</v>
          </cell>
          <cell r="K478" t="str">
            <v>Enserco</v>
          </cell>
          <cell r="L478" t="str">
            <v>Matt Reed</v>
          </cell>
          <cell r="M478" t="str">
            <v>Trader</v>
          </cell>
          <cell r="N478" t="str">
            <v>(303) 468-1244</v>
          </cell>
          <cell r="O478" t="str">
            <v>(403) 514-6913</v>
          </cell>
          <cell r="R478">
            <v>2500</v>
          </cell>
          <cell r="X478">
            <v>0.94</v>
          </cell>
          <cell r="Y478">
            <v>37429</v>
          </cell>
          <cell r="Z478">
            <v>37431</v>
          </cell>
          <cell r="AA478" t="str">
            <v>Interruptible</v>
          </cell>
          <cell r="AB478" t="str">
            <v>NWP</v>
          </cell>
          <cell r="AC478" t="str">
            <v>Paiute</v>
          </cell>
          <cell r="AD478">
            <v>100047</v>
          </cell>
          <cell r="AE478">
            <v>2500</v>
          </cell>
          <cell r="AF478" t="str">
            <v>WYOMING POOL</v>
          </cell>
          <cell r="AG478">
            <v>89</v>
          </cell>
          <cell r="AH478" t="str">
            <v>WYOMING POOL</v>
          </cell>
          <cell r="AI478">
            <v>399</v>
          </cell>
          <cell r="AJ478" t="str">
            <v>RENO</v>
          </cell>
          <cell r="AK478">
            <v>459</v>
          </cell>
          <cell r="AL478" t="str">
            <v>AVAC03SYS2</v>
          </cell>
          <cell r="AM478">
            <v>304</v>
          </cell>
          <cell r="AN478" t="str">
            <v>DA</v>
          </cell>
        </row>
        <row r="479">
          <cell r="A479">
            <v>492</v>
          </cell>
          <cell r="B479" t="str">
            <v>JK</v>
          </cell>
          <cell r="C479" t="str">
            <v>Jeannie Kimberly</v>
          </cell>
          <cell r="D479" t="str">
            <v>(509) 495-8494</v>
          </cell>
          <cell r="E479">
            <v>37431</v>
          </cell>
          <cell r="G479" t="str">
            <v>Sale</v>
          </cell>
          <cell r="H479" t="str">
            <v>Physical</v>
          </cell>
          <cell r="I479" t="str">
            <v>CA - SLTAHOE</v>
          </cell>
          <cell r="K479" t="str">
            <v>Enserco</v>
          </cell>
          <cell r="L479" t="str">
            <v>Darrell Danyluk</v>
          </cell>
          <cell r="M479" t="str">
            <v>Trader</v>
          </cell>
          <cell r="N479" t="str">
            <v>(403) 514-6912</v>
          </cell>
          <cell r="O479" t="str">
            <v>(403) 514-6913</v>
          </cell>
          <cell r="R479">
            <v>2500</v>
          </cell>
          <cell r="U479" t="str">
            <v>Gas Daily</v>
          </cell>
          <cell r="V479">
            <v>0</v>
          </cell>
          <cell r="W479" t="str">
            <v>Sumas</v>
          </cell>
          <cell r="Y479">
            <v>37432</v>
          </cell>
          <cell r="Z479">
            <v>37434</v>
          </cell>
          <cell r="AA479" t="str">
            <v>Interruptible</v>
          </cell>
          <cell r="AB479" t="str">
            <v>NWP</v>
          </cell>
          <cell r="AC479" t="str">
            <v>Paiute</v>
          </cell>
          <cell r="AD479" t="str">
            <v>net out</v>
          </cell>
          <cell r="AJ479" t="str">
            <v>SUMAS - net out</v>
          </cell>
          <cell r="AN479" t="str">
            <v>JK</v>
          </cell>
        </row>
        <row r="480">
          <cell r="A480">
            <v>493</v>
          </cell>
          <cell r="B480" t="str">
            <v>JK</v>
          </cell>
          <cell r="C480" t="str">
            <v>Jeannie Kimberly</v>
          </cell>
          <cell r="D480" t="str">
            <v>(509) 495-8494</v>
          </cell>
          <cell r="E480">
            <v>37431</v>
          </cell>
          <cell r="G480" t="str">
            <v>Purchase</v>
          </cell>
          <cell r="H480" t="str">
            <v>Physical</v>
          </cell>
          <cell r="I480" t="str">
            <v>CA - SLTAHOE</v>
          </cell>
          <cell r="K480" t="str">
            <v>Enserco</v>
          </cell>
          <cell r="L480" t="str">
            <v>Matt Reed</v>
          </cell>
          <cell r="M480" t="str">
            <v>Trader</v>
          </cell>
          <cell r="N480" t="str">
            <v>(303) 468-1244</v>
          </cell>
          <cell r="O480" t="str">
            <v>(403) 514-6913</v>
          </cell>
          <cell r="R480">
            <v>2500</v>
          </cell>
          <cell r="X480">
            <v>1.1100000000000001</v>
          </cell>
          <cell r="Y480">
            <v>37432</v>
          </cell>
          <cell r="Z480">
            <v>37432</v>
          </cell>
          <cell r="AA480" t="str">
            <v>Interruptible</v>
          </cell>
          <cell r="AB480" t="str">
            <v>NWP</v>
          </cell>
          <cell r="AC480" t="str">
            <v>Paiute</v>
          </cell>
          <cell r="AD480">
            <v>100047</v>
          </cell>
          <cell r="AE480">
            <v>2500</v>
          </cell>
          <cell r="AF480" t="str">
            <v>WYOMING POOL</v>
          </cell>
          <cell r="AG480">
            <v>89</v>
          </cell>
          <cell r="AH480" t="str">
            <v>WYOMING POOL</v>
          </cell>
          <cell r="AI480">
            <v>399</v>
          </cell>
          <cell r="AJ480" t="str">
            <v>RENO</v>
          </cell>
          <cell r="AK480">
            <v>459</v>
          </cell>
          <cell r="AL480" t="str">
            <v>AVAC03SYS2</v>
          </cell>
          <cell r="AM480">
            <v>304</v>
          </cell>
          <cell r="AN480" t="str">
            <v>JK</v>
          </cell>
        </row>
        <row r="481">
          <cell r="A481">
            <v>494</v>
          </cell>
          <cell r="B481" t="str">
            <v>JK</v>
          </cell>
          <cell r="C481" t="str">
            <v>Jeannie Kimberly</v>
          </cell>
          <cell r="D481" t="str">
            <v>(509) 495-8494</v>
          </cell>
          <cell r="E481">
            <v>37431</v>
          </cell>
          <cell r="G481" t="str">
            <v>Purchase</v>
          </cell>
          <cell r="H481" t="str">
            <v>Physical</v>
          </cell>
          <cell r="I481" t="str">
            <v>CA - SLTAHOE</v>
          </cell>
          <cell r="K481" t="str">
            <v>Enserco</v>
          </cell>
          <cell r="L481" t="str">
            <v>Matt Reed</v>
          </cell>
          <cell r="M481" t="str">
            <v>Trader</v>
          </cell>
          <cell r="N481" t="str">
            <v>(303) 468-1244</v>
          </cell>
          <cell r="O481" t="str">
            <v>(403) 514-6913</v>
          </cell>
          <cell r="R481">
            <v>2500</v>
          </cell>
          <cell r="U481" t="str">
            <v>Gas Daily</v>
          </cell>
          <cell r="V481">
            <v>0</v>
          </cell>
          <cell r="W481" t="str">
            <v>Kern/Opal</v>
          </cell>
          <cell r="Y481">
            <v>37433</v>
          </cell>
          <cell r="Z481">
            <v>37434</v>
          </cell>
          <cell r="AA481" t="str">
            <v>Interruptible</v>
          </cell>
          <cell r="AB481" t="str">
            <v>NWP</v>
          </cell>
          <cell r="AC481" t="str">
            <v>Paiute</v>
          </cell>
          <cell r="AD481">
            <v>100047</v>
          </cell>
          <cell r="AE481">
            <v>2500</v>
          </cell>
          <cell r="AF481" t="str">
            <v>WYOMING POOL</v>
          </cell>
          <cell r="AG481">
            <v>89</v>
          </cell>
          <cell r="AH481" t="str">
            <v>WYOMING POOL</v>
          </cell>
          <cell r="AI481">
            <v>399</v>
          </cell>
          <cell r="AJ481" t="str">
            <v>RENO</v>
          </cell>
          <cell r="AK481">
            <v>459</v>
          </cell>
          <cell r="AL481" t="str">
            <v>AVAC03SYS2</v>
          </cell>
          <cell r="AM481">
            <v>304</v>
          </cell>
          <cell r="AN481" t="str">
            <v>JK</v>
          </cell>
        </row>
        <row r="482">
          <cell r="A482">
            <v>495</v>
          </cell>
          <cell r="B482" t="str">
            <v>JK</v>
          </cell>
          <cell r="C482" t="str">
            <v>Jeannie Kimberly</v>
          </cell>
          <cell r="D482" t="str">
            <v>(509) 495-8494</v>
          </cell>
          <cell r="E482">
            <v>37432</v>
          </cell>
          <cell r="G482" t="str">
            <v>Purchase</v>
          </cell>
          <cell r="H482" t="str">
            <v>Physical</v>
          </cell>
          <cell r="I482" t="str">
            <v>RGEN</v>
          </cell>
          <cell r="K482" t="str">
            <v>Enserco</v>
          </cell>
          <cell r="L482" t="str">
            <v>Darrell Danyluk</v>
          </cell>
          <cell r="M482" t="str">
            <v>Trader</v>
          </cell>
          <cell r="N482" t="str">
            <v>(403) 514-6912</v>
          </cell>
          <cell r="O482" t="str">
            <v>(403) 514-6913</v>
          </cell>
          <cell r="R482">
            <v>10000</v>
          </cell>
          <cell r="X482">
            <v>2.42</v>
          </cell>
          <cell r="Y482">
            <v>37433</v>
          </cell>
          <cell r="Z482">
            <v>37433</v>
          </cell>
          <cell r="AA482" t="str">
            <v>Interruptible</v>
          </cell>
          <cell r="AB482" t="str">
            <v>PGT</v>
          </cell>
          <cell r="AD482" t="str">
            <v>07536</v>
          </cell>
          <cell r="AE482">
            <v>10000</v>
          </cell>
          <cell r="AF482" t="str">
            <v>MALI-GTNW</v>
          </cell>
          <cell r="AH482" t="str">
            <v>04659</v>
          </cell>
          <cell r="AJ482" t="str">
            <v>RGEN-WWP</v>
          </cell>
          <cell r="AL482" t="str">
            <v>FUEL</v>
          </cell>
          <cell r="AN482" t="str">
            <v>JK</v>
          </cell>
        </row>
        <row r="483">
          <cell r="A483">
            <v>496</v>
          </cell>
          <cell r="B483" t="str">
            <v>PG</v>
          </cell>
          <cell r="C483" t="str">
            <v>Pat Gorton</v>
          </cell>
          <cell r="D483" t="str">
            <v>(509) 495-4353</v>
          </cell>
          <cell r="E483">
            <v>37433</v>
          </cell>
          <cell r="G483" t="str">
            <v>Revision</v>
          </cell>
          <cell r="H483" t="str">
            <v>Physical</v>
          </cell>
          <cell r="I483" t="str">
            <v>Coyote(replaces deals G0007 G0008,G0015</v>
          </cell>
          <cell r="K483" t="str">
            <v>Avista Energy</v>
          </cell>
          <cell r="L483" t="str">
            <v>Mike D'Arienzo</v>
          </cell>
          <cell r="M483" t="str">
            <v>Trader</v>
          </cell>
          <cell r="N483" t="str">
            <v>(509) 688-6037</v>
          </cell>
          <cell r="O483" t="str">
            <v>(509) 688-6151</v>
          </cell>
          <cell r="R483">
            <v>20000</v>
          </cell>
          <cell r="X483">
            <v>5.9850000000000003</v>
          </cell>
          <cell r="Y483">
            <v>37408</v>
          </cell>
          <cell r="Z483">
            <v>37925</v>
          </cell>
          <cell r="AA483" t="str">
            <v>Firm</v>
          </cell>
          <cell r="AB483" t="str">
            <v>PGT</v>
          </cell>
          <cell r="AE483">
            <v>20000</v>
          </cell>
          <cell r="AN483" t="str">
            <v>PG</v>
          </cell>
        </row>
        <row r="484">
          <cell r="A484">
            <v>497</v>
          </cell>
          <cell r="B484" t="str">
            <v>JK</v>
          </cell>
          <cell r="C484" t="str">
            <v>Jeannie Kimberly</v>
          </cell>
          <cell r="D484" t="str">
            <v>(509) 495-8494</v>
          </cell>
          <cell r="E484">
            <v>37434</v>
          </cell>
          <cell r="G484" t="str">
            <v>Sale</v>
          </cell>
          <cell r="H484" t="str">
            <v>Physical</v>
          </cell>
          <cell r="I484" t="str">
            <v>CA - SLTAHOE</v>
          </cell>
          <cell r="K484" t="str">
            <v>Enserco</v>
          </cell>
          <cell r="L484" t="str">
            <v>Darrell Danyluk</v>
          </cell>
          <cell r="M484" t="str">
            <v>Trader</v>
          </cell>
          <cell r="N484" t="str">
            <v>(403) 514-6912</v>
          </cell>
          <cell r="O484" t="str">
            <v>(403) 514-6913</v>
          </cell>
          <cell r="R484">
            <v>2500</v>
          </cell>
          <cell r="X484">
            <v>1.33</v>
          </cell>
          <cell r="Y484">
            <v>37435</v>
          </cell>
          <cell r="Z484">
            <v>37437</v>
          </cell>
          <cell r="AA484" t="str">
            <v>Interruptible</v>
          </cell>
          <cell r="AB484" t="str">
            <v>NWP</v>
          </cell>
          <cell r="AC484" t="str">
            <v>Paiute</v>
          </cell>
          <cell r="AD484" t="str">
            <v>net out</v>
          </cell>
          <cell r="AJ484" t="str">
            <v>SUMAS - net out</v>
          </cell>
          <cell r="AN484" t="str">
            <v>JK</v>
          </cell>
        </row>
        <row r="485">
          <cell r="A485">
            <v>498</v>
          </cell>
          <cell r="B485" t="str">
            <v>JK</v>
          </cell>
          <cell r="C485" t="str">
            <v>Jeannie Kimberly</v>
          </cell>
          <cell r="D485" t="str">
            <v>(509) 495-8494</v>
          </cell>
          <cell r="E485">
            <v>37434</v>
          </cell>
          <cell r="G485" t="str">
            <v>Purchase</v>
          </cell>
          <cell r="H485" t="str">
            <v>Physical</v>
          </cell>
          <cell r="I485" t="str">
            <v>CA - SLTAHOE</v>
          </cell>
          <cell r="K485" t="str">
            <v>Enserco</v>
          </cell>
          <cell r="L485" t="str">
            <v>Matt Reed</v>
          </cell>
          <cell r="M485" t="str">
            <v>Trader</v>
          </cell>
          <cell r="N485" t="str">
            <v>(303) 468-1244</v>
          </cell>
          <cell r="O485" t="str">
            <v>(403) 514-6913</v>
          </cell>
          <cell r="R485">
            <v>2500</v>
          </cell>
          <cell r="X485">
            <v>1.19</v>
          </cell>
          <cell r="Y485">
            <v>37435</v>
          </cell>
          <cell r="Z485">
            <v>37437</v>
          </cell>
          <cell r="AA485" t="str">
            <v>Interruptible</v>
          </cell>
          <cell r="AB485" t="str">
            <v>NWP</v>
          </cell>
          <cell r="AC485" t="str">
            <v>Paiute</v>
          </cell>
          <cell r="AD485">
            <v>100047</v>
          </cell>
          <cell r="AE485">
            <v>2500</v>
          </cell>
          <cell r="AF485" t="str">
            <v>WYOMING POOL</v>
          </cell>
          <cell r="AG485">
            <v>89</v>
          </cell>
          <cell r="AH485" t="str">
            <v>WYOMING POOL</v>
          </cell>
          <cell r="AI485">
            <v>399</v>
          </cell>
          <cell r="AJ485" t="str">
            <v>RENO</v>
          </cell>
          <cell r="AK485">
            <v>459</v>
          </cell>
          <cell r="AL485" t="str">
            <v>AVAC03SYS2</v>
          </cell>
          <cell r="AM485">
            <v>304</v>
          </cell>
          <cell r="AN485" t="str">
            <v>JK</v>
          </cell>
        </row>
        <row r="486">
          <cell r="A486">
            <v>499</v>
          </cell>
          <cell r="B486" t="str">
            <v>JK</v>
          </cell>
          <cell r="C486" t="str">
            <v>Jeannie Kimberly</v>
          </cell>
          <cell r="D486" t="str">
            <v>(509) 495-8494</v>
          </cell>
          <cell r="E486">
            <v>37435</v>
          </cell>
          <cell r="G486" t="str">
            <v>Sale</v>
          </cell>
          <cell r="H486" t="str">
            <v>Physical</v>
          </cell>
          <cell r="I486" t="str">
            <v>CA - SLTAHOE</v>
          </cell>
          <cell r="K486" t="str">
            <v>Enserco</v>
          </cell>
          <cell r="L486" t="str">
            <v>Darrell Danyluk</v>
          </cell>
          <cell r="M486" t="str">
            <v>Trader</v>
          </cell>
          <cell r="N486" t="str">
            <v>(403) 514-6912</v>
          </cell>
          <cell r="O486" t="str">
            <v>(403) 514-6913</v>
          </cell>
          <cell r="R486">
            <v>2500</v>
          </cell>
          <cell r="X486">
            <v>1.34</v>
          </cell>
          <cell r="Y486">
            <v>37438</v>
          </cell>
          <cell r="Z486">
            <v>37439</v>
          </cell>
          <cell r="AA486" t="str">
            <v>Interruptible</v>
          </cell>
          <cell r="AB486" t="str">
            <v>NWP</v>
          </cell>
          <cell r="AC486" t="str">
            <v>Paiute</v>
          </cell>
          <cell r="AD486" t="str">
            <v>net out</v>
          </cell>
          <cell r="AJ486" t="str">
            <v>SUMAS - net out</v>
          </cell>
          <cell r="AN486" t="str">
            <v>JK</v>
          </cell>
        </row>
        <row r="487">
          <cell r="A487">
            <v>500</v>
          </cell>
          <cell r="B487" t="str">
            <v>JK</v>
          </cell>
          <cell r="C487" t="str">
            <v>Jeannie Kimberly</v>
          </cell>
          <cell r="D487" t="str">
            <v>(509) 495-8494</v>
          </cell>
          <cell r="E487">
            <v>37435</v>
          </cell>
          <cell r="G487" t="str">
            <v>Purchase</v>
          </cell>
          <cell r="H487" t="str">
            <v>Physical</v>
          </cell>
          <cell r="I487" t="str">
            <v>CA - SLTAHOE</v>
          </cell>
          <cell r="K487" t="str">
            <v>Enserco</v>
          </cell>
          <cell r="L487" t="str">
            <v>Matt Reed</v>
          </cell>
          <cell r="M487" t="str">
            <v>Trader</v>
          </cell>
          <cell r="N487" t="str">
            <v>(303) 468-1244</v>
          </cell>
          <cell r="O487" t="str">
            <v>(403) 514-6913</v>
          </cell>
          <cell r="R487">
            <v>2500</v>
          </cell>
          <cell r="X487">
            <v>1.07</v>
          </cell>
          <cell r="Y487">
            <v>37438</v>
          </cell>
          <cell r="Z487">
            <v>37438</v>
          </cell>
          <cell r="AA487" t="str">
            <v>Interruptible</v>
          </cell>
          <cell r="AB487" t="str">
            <v>NWP</v>
          </cell>
          <cell r="AC487" t="str">
            <v>Paiute</v>
          </cell>
          <cell r="AD487">
            <v>100047</v>
          </cell>
          <cell r="AE487">
            <v>2500</v>
          </cell>
          <cell r="AF487" t="str">
            <v>WYOMING POOL</v>
          </cell>
          <cell r="AG487">
            <v>89</v>
          </cell>
          <cell r="AH487" t="str">
            <v>WYOMING POOL</v>
          </cell>
          <cell r="AI487">
            <v>399</v>
          </cell>
          <cell r="AJ487" t="str">
            <v>RENO</v>
          </cell>
          <cell r="AK487">
            <v>459</v>
          </cell>
          <cell r="AL487" t="str">
            <v>AVAC03SYS1</v>
          </cell>
          <cell r="AM487">
            <v>304</v>
          </cell>
          <cell r="AN487" t="str">
            <v>JK</v>
          </cell>
        </row>
        <row r="488">
          <cell r="A488">
            <v>501</v>
          </cell>
          <cell r="B488" t="str">
            <v>JK</v>
          </cell>
          <cell r="C488" t="str">
            <v>Jeannie Kimberly</v>
          </cell>
          <cell r="D488" t="str">
            <v>(509) 495-8494</v>
          </cell>
          <cell r="E488">
            <v>37435</v>
          </cell>
          <cell r="G488" t="str">
            <v>Purchase</v>
          </cell>
          <cell r="H488" t="str">
            <v>Physical</v>
          </cell>
          <cell r="I488" t="str">
            <v>CA - SLTAHOE</v>
          </cell>
          <cell r="K488" t="str">
            <v>Enserco</v>
          </cell>
          <cell r="L488" t="str">
            <v>Darrell Danyluk</v>
          </cell>
          <cell r="M488" t="str">
            <v>Trader</v>
          </cell>
          <cell r="N488" t="str">
            <v>(403) 514-6912</v>
          </cell>
          <cell r="O488" t="str">
            <v>(403) 514-6913</v>
          </cell>
          <cell r="R488">
            <v>2000</v>
          </cell>
          <cell r="X488">
            <v>3.86</v>
          </cell>
          <cell r="Y488">
            <v>37561</v>
          </cell>
          <cell r="Z488">
            <v>37711</v>
          </cell>
          <cell r="AA488" t="str">
            <v>Firm</v>
          </cell>
          <cell r="AB488" t="str">
            <v>NWP</v>
          </cell>
          <cell r="AC488" t="str">
            <v>Paiute</v>
          </cell>
          <cell r="AD488">
            <v>100047</v>
          </cell>
          <cell r="AE488">
            <v>2000</v>
          </cell>
          <cell r="AF488" t="str">
            <v>SUMAS</v>
          </cell>
          <cell r="AG488">
            <v>297</v>
          </cell>
          <cell r="AH488" t="str">
            <v>EEI</v>
          </cell>
          <cell r="AI488">
            <v>399</v>
          </cell>
          <cell r="AJ488" t="str">
            <v>RENO</v>
          </cell>
          <cell r="AK488">
            <v>459</v>
          </cell>
          <cell r="AL488" t="str">
            <v>AVAC03SYS1</v>
          </cell>
          <cell r="AM488">
            <v>304</v>
          </cell>
          <cell r="AN488" t="str">
            <v>JK</v>
          </cell>
        </row>
        <row r="489">
          <cell r="A489">
            <v>502</v>
          </cell>
          <cell r="B489" t="str">
            <v>JK</v>
          </cell>
          <cell r="C489" t="str">
            <v>Jeannie Kimberly</v>
          </cell>
          <cell r="D489" t="str">
            <v>(509) 495-8494</v>
          </cell>
          <cell r="E489">
            <v>37435</v>
          </cell>
          <cell r="G489" t="str">
            <v>Purchase</v>
          </cell>
          <cell r="H489" t="str">
            <v>Physical</v>
          </cell>
          <cell r="I489" t="str">
            <v>CA - SLTAHOE</v>
          </cell>
          <cell r="K489" t="str">
            <v>Enserco</v>
          </cell>
          <cell r="L489" t="str">
            <v>Darrell Danyluk</v>
          </cell>
          <cell r="M489" t="str">
            <v>Trader</v>
          </cell>
          <cell r="N489" t="str">
            <v>(403) 514-6912</v>
          </cell>
          <cell r="O489" t="str">
            <v>(403) 514-6913</v>
          </cell>
          <cell r="R489">
            <v>3000</v>
          </cell>
          <cell r="X489">
            <v>3.38</v>
          </cell>
          <cell r="Y489">
            <v>37561</v>
          </cell>
          <cell r="Z489">
            <v>37711</v>
          </cell>
          <cell r="AA489" t="str">
            <v>Firm</v>
          </cell>
          <cell r="AB489" t="str">
            <v>NWP</v>
          </cell>
          <cell r="AC489" t="str">
            <v>Paiute</v>
          </cell>
          <cell r="AD489">
            <v>100047</v>
          </cell>
          <cell r="AE489">
            <v>3000</v>
          </cell>
          <cell r="AF489" t="str">
            <v>OPAL</v>
          </cell>
          <cell r="AG489">
            <v>543</v>
          </cell>
          <cell r="AH489" t="str">
            <v>L168</v>
          </cell>
          <cell r="AI489">
            <v>399</v>
          </cell>
          <cell r="AJ489" t="str">
            <v>RENO</v>
          </cell>
          <cell r="AK489">
            <v>459</v>
          </cell>
          <cell r="AL489" t="str">
            <v>AVAC03SYS2</v>
          </cell>
          <cell r="AM489">
            <v>304</v>
          </cell>
          <cell r="AN489" t="str">
            <v>JK</v>
          </cell>
        </row>
        <row r="490">
          <cell r="A490">
            <v>503</v>
          </cell>
          <cell r="B490" t="str">
            <v>JK</v>
          </cell>
          <cell r="C490" t="str">
            <v>Jeannie Kimberly</v>
          </cell>
          <cell r="D490" t="str">
            <v>(509) 495-8494</v>
          </cell>
          <cell r="E490">
            <v>37435</v>
          </cell>
          <cell r="G490" t="str">
            <v>Purchase</v>
          </cell>
          <cell r="H490" t="str">
            <v>Physical</v>
          </cell>
          <cell r="I490" t="str">
            <v>RGEN</v>
          </cell>
          <cell r="M490" t="e">
            <v>#N/A</v>
          </cell>
          <cell r="N490" t="e">
            <v>#N/A</v>
          </cell>
          <cell r="O490" t="e">
            <v>#N/A</v>
          </cell>
          <cell r="R490">
            <v>701</v>
          </cell>
          <cell r="X490">
            <v>2.4</v>
          </cell>
          <cell r="Y490">
            <v>37423</v>
          </cell>
          <cell r="Z490">
            <v>37423</v>
          </cell>
          <cell r="AA490" t="str">
            <v>Interruptible</v>
          </cell>
          <cell r="AB490" t="str">
            <v>PGT</v>
          </cell>
          <cell r="AD490" t="str">
            <v>07536</v>
          </cell>
          <cell r="AE490">
            <v>10000</v>
          </cell>
          <cell r="AF490" t="str">
            <v>MALI-GTNW</v>
          </cell>
          <cell r="AJ490" t="str">
            <v>RGEN-WWP</v>
          </cell>
          <cell r="AL490" t="str">
            <v>FUEL</v>
          </cell>
          <cell r="AN490" t="str">
            <v>JK</v>
          </cell>
        </row>
        <row r="491">
          <cell r="A491">
            <v>504</v>
          </cell>
          <cell r="B491" t="str">
            <v>DA</v>
          </cell>
          <cell r="C491" t="str">
            <v>Diane Albers</v>
          </cell>
          <cell r="D491" t="str">
            <v>(509) 495-4705</v>
          </cell>
          <cell r="E491">
            <v>37438</v>
          </cell>
          <cell r="G491" t="str">
            <v>Purchase</v>
          </cell>
          <cell r="H491" t="str">
            <v>Physical</v>
          </cell>
          <cell r="I491" t="str">
            <v>CA - SLTAHOE</v>
          </cell>
          <cell r="K491" t="str">
            <v>Enserco</v>
          </cell>
          <cell r="L491" t="str">
            <v>Matt Reed</v>
          </cell>
          <cell r="M491" t="str">
            <v>Trader</v>
          </cell>
          <cell r="N491" t="str">
            <v>(303) 468-1244</v>
          </cell>
          <cell r="O491" t="str">
            <v>(403) 514-6913</v>
          </cell>
          <cell r="R491">
            <v>2500</v>
          </cell>
          <cell r="X491">
            <v>1.07</v>
          </cell>
          <cell r="Y491">
            <v>37439</v>
          </cell>
          <cell r="Z491">
            <v>37439</v>
          </cell>
          <cell r="AA491" t="str">
            <v>Interruptible</v>
          </cell>
          <cell r="AB491" t="str">
            <v>NWP</v>
          </cell>
          <cell r="AC491" t="str">
            <v>Paiute</v>
          </cell>
          <cell r="AD491">
            <v>100047</v>
          </cell>
          <cell r="AE491">
            <v>2500</v>
          </cell>
          <cell r="AF491" t="str">
            <v>WYOMING POOL</v>
          </cell>
          <cell r="AG491">
            <v>89</v>
          </cell>
          <cell r="AH491" t="str">
            <v>WYOMING POOL</v>
          </cell>
          <cell r="AI491">
            <v>399</v>
          </cell>
          <cell r="AJ491" t="str">
            <v>RENO</v>
          </cell>
          <cell r="AK491">
            <v>459</v>
          </cell>
          <cell r="AL491" t="str">
            <v>AVAC03SYS1</v>
          </cell>
          <cell r="AM491">
            <v>304</v>
          </cell>
          <cell r="AN491" t="str">
            <v>DA</v>
          </cell>
        </row>
        <row r="492">
          <cell r="A492">
            <v>505</v>
          </cell>
          <cell r="B492" t="str">
            <v>JK</v>
          </cell>
          <cell r="C492" t="str">
            <v>Jeannie Kimberly</v>
          </cell>
          <cell r="D492" t="str">
            <v>(509) 495-8494</v>
          </cell>
          <cell r="E492">
            <v>37445</v>
          </cell>
          <cell r="G492" t="str">
            <v>Purchase</v>
          </cell>
          <cell r="H492" t="str">
            <v>Physical</v>
          </cell>
          <cell r="I492" t="str">
            <v>RGEN</v>
          </cell>
          <cell r="K492" t="str">
            <v>Enserco</v>
          </cell>
          <cell r="L492" t="str">
            <v>Nancy Lissell</v>
          </cell>
          <cell r="M492" t="str">
            <v>Trader</v>
          </cell>
          <cell r="N492" t="str">
            <v>(403)303-4784</v>
          </cell>
          <cell r="O492" t="str">
            <v>(403) 514-6913</v>
          </cell>
          <cell r="R492">
            <v>10000</v>
          </cell>
          <cell r="X492">
            <v>2.11</v>
          </cell>
          <cell r="Y492">
            <v>37446</v>
          </cell>
          <cell r="Z492">
            <v>37446</v>
          </cell>
          <cell r="AA492" t="str">
            <v>Interruptible</v>
          </cell>
          <cell r="AB492" t="str">
            <v>PGT</v>
          </cell>
          <cell r="AD492" t="str">
            <v>07536</v>
          </cell>
          <cell r="AE492">
            <v>10000</v>
          </cell>
          <cell r="AF492" t="str">
            <v>MALI-GTNW</v>
          </cell>
          <cell r="AH492" t="str">
            <v>04659</v>
          </cell>
          <cell r="AJ492" t="str">
            <v>RGEN-WWP</v>
          </cell>
          <cell r="AL492" t="str">
            <v>FUEL</v>
          </cell>
          <cell r="AN492" t="str">
            <v>JK</v>
          </cell>
        </row>
        <row r="493">
          <cell r="A493">
            <v>506</v>
          </cell>
          <cell r="B493" t="str">
            <v>JK</v>
          </cell>
          <cell r="C493" t="str">
            <v>Jeannie Kimberly</v>
          </cell>
          <cell r="D493" t="str">
            <v>(509) 495-8494</v>
          </cell>
          <cell r="E493">
            <v>37445</v>
          </cell>
          <cell r="G493" t="str">
            <v>Sale</v>
          </cell>
          <cell r="H493" t="str">
            <v>Physical</v>
          </cell>
          <cell r="I493" t="str">
            <v>MALIN</v>
          </cell>
          <cell r="K493" t="str">
            <v>Enserco</v>
          </cell>
          <cell r="L493" t="str">
            <v>Nancy Lissell</v>
          </cell>
          <cell r="M493" t="str">
            <v>Trader</v>
          </cell>
          <cell r="N493" t="str">
            <v>(403)303-4784</v>
          </cell>
          <cell r="O493" t="str">
            <v>(403) 514-6913</v>
          </cell>
          <cell r="R493">
            <v>5000</v>
          </cell>
          <cell r="X493">
            <v>2.15</v>
          </cell>
          <cell r="Y493">
            <v>37446</v>
          </cell>
          <cell r="Z493">
            <v>37446</v>
          </cell>
          <cell r="AA493" t="str">
            <v>Interruptible</v>
          </cell>
          <cell r="AB493" t="str">
            <v>PGT</v>
          </cell>
          <cell r="AD493" t="str">
            <v>07536</v>
          </cell>
          <cell r="AE493">
            <v>5000</v>
          </cell>
          <cell r="AF493" t="str">
            <v>MALI-GTNW</v>
          </cell>
          <cell r="AH493" t="str">
            <v>00169</v>
          </cell>
          <cell r="AJ493" t="str">
            <v>MALI-GTNW</v>
          </cell>
          <cell r="AL493" t="str">
            <v>04659</v>
          </cell>
          <cell r="AN493" t="str">
            <v>JK</v>
          </cell>
        </row>
        <row r="494">
          <cell r="A494">
            <v>507</v>
          </cell>
          <cell r="B494" t="str">
            <v>JK</v>
          </cell>
          <cell r="C494" t="str">
            <v>Jeannie Kimberly</v>
          </cell>
          <cell r="D494" t="str">
            <v>(509) 495-8494</v>
          </cell>
          <cell r="E494">
            <v>37446</v>
          </cell>
          <cell r="G494" t="str">
            <v>Sale</v>
          </cell>
          <cell r="H494" t="str">
            <v>Physical</v>
          </cell>
          <cell r="I494" t="str">
            <v>CA - SLTAHOE</v>
          </cell>
          <cell r="K494" t="str">
            <v>Enserco</v>
          </cell>
          <cell r="L494" t="str">
            <v>Darrell Danyluk</v>
          </cell>
          <cell r="M494" t="str">
            <v>Trader</v>
          </cell>
          <cell r="N494" t="str">
            <v>(403) 514-6912</v>
          </cell>
          <cell r="O494" t="str">
            <v>(403) 514-6913</v>
          </cell>
          <cell r="R494">
            <v>2500</v>
          </cell>
          <cell r="X494">
            <v>1.25</v>
          </cell>
          <cell r="Y494">
            <v>37447</v>
          </cell>
          <cell r="Z494">
            <v>37447</v>
          </cell>
          <cell r="AA494" t="str">
            <v>Interruptible</v>
          </cell>
          <cell r="AB494" t="str">
            <v>NWP</v>
          </cell>
          <cell r="AC494" t="str">
            <v>Paiute</v>
          </cell>
          <cell r="AD494" t="str">
            <v>net out</v>
          </cell>
          <cell r="AJ494" t="str">
            <v>SUMAS - net out</v>
          </cell>
          <cell r="AN494" t="str">
            <v>JK</v>
          </cell>
        </row>
        <row r="495">
          <cell r="A495">
            <v>508</v>
          </cell>
          <cell r="B495" t="str">
            <v>JK</v>
          </cell>
          <cell r="C495" t="str">
            <v>Jeannie Kimberly</v>
          </cell>
          <cell r="D495" t="str">
            <v>(509) 495-8494</v>
          </cell>
          <cell r="E495">
            <v>37446</v>
          </cell>
          <cell r="G495" t="str">
            <v>Purchase</v>
          </cell>
          <cell r="H495" t="str">
            <v>Physical</v>
          </cell>
          <cell r="I495" t="str">
            <v>CA - SLTAHOE</v>
          </cell>
          <cell r="K495" t="str">
            <v>Enserco</v>
          </cell>
          <cell r="L495" t="str">
            <v>John Washabaugh</v>
          </cell>
          <cell r="M495" t="str">
            <v>Trader</v>
          </cell>
          <cell r="N495" t="str">
            <v>(303) 256-1666</v>
          </cell>
          <cell r="O495" t="str">
            <v>(303) 568-3250</v>
          </cell>
          <cell r="R495">
            <v>2500</v>
          </cell>
          <cell r="X495">
            <v>1.03</v>
          </cell>
          <cell r="Y495">
            <v>37447</v>
          </cell>
          <cell r="Z495">
            <v>37447</v>
          </cell>
          <cell r="AA495" t="str">
            <v>Interruptible</v>
          </cell>
          <cell r="AB495" t="str">
            <v>NWP</v>
          </cell>
          <cell r="AC495" t="str">
            <v>Paiute</v>
          </cell>
          <cell r="AD495">
            <v>100047</v>
          </cell>
          <cell r="AE495">
            <v>2500</v>
          </cell>
          <cell r="AF495" t="str">
            <v>WYOMING POOL</v>
          </cell>
          <cell r="AG495">
            <v>89</v>
          </cell>
          <cell r="AH495" t="str">
            <v>WYOMING POOL</v>
          </cell>
          <cell r="AI495">
            <v>399</v>
          </cell>
          <cell r="AJ495" t="str">
            <v>RENO</v>
          </cell>
          <cell r="AK495">
            <v>459</v>
          </cell>
          <cell r="AL495" t="str">
            <v>AVAC03SYS1</v>
          </cell>
          <cell r="AM495">
            <v>304</v>
          </cell>
          <cell r="AN495" t="str">
            <v>JK</v>
          </cell>
        </row>
        <row r="496">
          <cell r="A496">
            <v>509</v>
          </cell>
          <cell r="B496" t="str">
            <v>DA</v>
          </cell>
          <cell r="C496" t="str">
            <v>Diane Albers</v>
          </cell>
          <cell r="D496" t="str">
            <v>(509) 495-4705</v>
          </cell>
          <cell r="E496">
            <v>37452</v>
          </cell>
          <cell r="G496" t="str">
            <v>Sale</v>
          </cell>
          <cell r="H496" t="str">
            <v>Physical</v>
          </cell>
          <cell r="I496" t="str">
            <v>MALIN</v>
          </cell>
          <cell r="K496" t="str">
            <v>AEP Energy Services, Inc.</v>
          </cell>
          <cell r="L496" t="str">
            <v>Brad Bentley</v>
          </cell>
          <cell r="M496" t="str">
            <v>Trader</v>
          </cell>
          <cell r="N496" t="str">
            <v>(614) 583-7007</v>
          </cell>
          <cell r="O496" t="str">
            <v>(614) 583-1605</v>
          </cell>
          <cell r="R496">
            <v>22000</v>
          </cell>
          <cell r="X496">
            <v>2.2400000000000002</v>
          </cell>
          <cell r="Y496">
            <v>37500</v>
          </cell>
          <cell r="Z496">
            <v>37529</v>
          </cell>
          <cell r="AA496" t="str">
            <v>Firm</v>
          </cell>
          <cell r="AB496" t="str">
            <v>PGT</v>
          </cell>
          <cell r="AD496" t="str">
            <v>07536</v>
          </cell>
          <cell r="AE496">
            <v>22000</v>
          </cell>
          <cell r="AF496" t="str">
            <v>MALI-GTNW</v>
          </cell>
          <cell r="AJ496" t="str">
            <v>MALI-GTNW</v>
          </cell>
          <cell r="AL496" t="str">
            <v>06220</v>
          </cell>
          <cell r="AN496" t="str">
            <v>LM</v>
          </cell>
        </row>
        <row r="497">
          <cell r="A497">
            <v>510</v>
          </cell>
          <cell r="B497" t="str">
            <v>DA</v>
          </cell>
          <cell r="C497" t="str">
            <v>Diane Albers</v>
          </cell>
          <cell r="D497" t="str">
            <v>(509) 495-4705</v>
          </cell>
          <cell r="E497">
            <v>37452</v>
          </cell>
          <cell r="G497" t="str">
            <v>Sale</v>
          </cell>
          <cell r="H497" t="str">
            <v>Physical</v>
          </cell>
          <cell r="I497" t="str">
            <v>MALIN</v>
          </cell>
          <cell r="K497" t="str">
            <v>AEP Energy Services, Inc.</v>
          </cell>
          <cell r="L497" t="str">
            <v>Brad Bentley</v>
          </cell>
          <cell r="M497" t="str">
            <v>Trader</v>
          </cell>
          <cell r="N497" t="str">
            <v>(614) 583-7007</v>
          </cell>
          <cell r="O497" t="str">
            <v>(614) 583-1605</v>
          </cell>
          <cell r="R497">
            <v>25000</v>
          </cell>
          <cell r="X497">
            <v>2.2000000000000002</v>
          </cell>
          <cell r="Y497">
            <v>37469</v>
          </cell>
          <cell r="Z497">
            <v>37499</v>
          </cell>
          <cell r="AA497" t="str">
            <v>Firm</v>
          </cell>
          <cell r="AB497" t="str">
            <v>PGT</v>
          </cell>
          <cell r="AD497" t="str">
            <v>07536</v>
          </cell>
          <cell r="AE497">
            <v>25000</v>
          </cell>
          <cell r="AF497" t="str">
            <v>MALI-GTNW</v>
          </cell>
          <cell r="AJ497" t="str">
            <v>MALI-GTNW</v>
          </cell>
          <cell r="AL497" t="str">
            <v>06220</v>
          </cell>
          <cell r="AN497" t="str">
            <v>LM</v>
          </cell>
        </row>
        <row r="498">
          <cell r="A498">
            <v>511</v>
          </cell>
          <cell r="B498" t="str">
            <v>DA</v>
          </cell>
          <cell r="C498" t="str">
            <v>Diane Albers</v>
          </cell>
          <cell r="D498" t="str">
            <v>(509) 495-4705</v>
          </cell>
          <cell r="E498">
            <v>37452</v>
          </cell>
          <cell r="G498" t="str">
            <v>Sale</v>
          </cell>
          <cell r="H498" t="str">
            <v>Physical</v>
          </cell>
          <cell r="I498" t="str">
            <v>MALIN</v>
          </cell>
          <cell r="K498" t="str">
            <v>Cook Inlet Energy Supply LLC</v>
          </cell>
          <cell r="L498" t="str">
            <v>Cindy Khek</v>
          </cell>
          <cell r="M498" t="str">
            <v>Trader</v>
          </cell>
          <cell r="N498" t="str">
            <v xml:space="preserve">(310) 789-2324   </v>
          </cell>
          <cell r="O498" t="str">
            <v>(310) 789-3991</v>
          </cell>
          <cell r="R498">
            <v>5000</v>
          </cell>
          <cell r="X498">
            <v>2.2000000000000002</v>
          </cell>
          <cell r="Y498">
            <v>37469</v>
          </cell>
          <cell r="Z498">
            <v>37499</v>
          </cell>
          <cell r="AA498" t="str">
            <v>Firm</v>
          </cell>
          <cell r="AB498" t="str">
            <v>PGT</v>
          </cell>
          <cell r="AD498" t="str">
            <v>07536</v>
          </cell>
          <cell r="AE498">
            <v>5000</v>
          </cell>
          <cell r="AF498" t="str">
            <v>MALI-GTNW</v>
          </cell>
          <cell r="AJ498" t="str">
            <v>MALI-GTNW</v>
          </cell>
          <cell r="AL498" t="str">
            <v>00780</v>
          </cell>
          <cell r="AN498" t="str">
            <v>LM</v>
          </cell>
        </row>
        <row r="499">
          <cell r="A499">
            <v>512</v>
          </cell>
          <cell r="B499" t="str">
            <v>DA</v>
          </cell>
          <cell r="C499" t="str">
            <v>Diane Albers</v>
          </cell>
          <cell r="D499" t="str">
            <v>(509) 495-4705</v>
          </cell>
          <cell r="E499">
            <v>37453</v>
          </cell>
          <cell r="G499" t="str">
            <v>Sale</v>
          </cell>
          <cell r="H499" t="str">
            <v>Physical</v>
          </cell>
          <cell r="I499" t="str">
            <v>CA - SLTAHOE</v>
          </cell>
          <cell r="K499" t="str">
            <v>Enserco</v>
          </cell>
          <cell r="L499" t="str">
            <v>Darrell Danyluk</v>
          </cell>
          <cell r="M499" t="str">
            <v>Trader</v>
          </cell>
          <cell r="N499" t="str">
            <v>(403) 514-6912</v>
          </cell>
          <cell r="O499" t="str">
            <v>(403) 514-6913</v>
          </cell>
          <cell r="R499">
            <v>2500</v>
          </cell>
          <cell r="X499">
            <v>1.575</v>
          </cell>
          <cell r="Y499">
            <v>37454</v>
          </cell>
          <cell r="Z499">
            <v>37454</v>
          </cell>
          <cell r="AA499" t="str">
            <v>Interruptible</v>
          </cell>
          <cell r="AB499" t="str">
            <v>NWP</v>
          </cell>
          <cell r="AC499" t="str">
            <v>Paiute</v>
          </cell>
          <cell r="AD499" t="str">
            <v>net out</v>
          </cell>
          <cell r="AJ499" t="str">
            <v>SUMAS - net out</v>
          </cell>
          <cell r="AN499" t="str">
            <v>DA</v>
          </cell>
        </row>
        <row r="500">
          <cell r="A500">
            <v>513</v>
          </cell>
          <cell r="B500" t="str">
            <v>DA</v>
          </cell>
          <cell r="C500" t="str">
            <v>Diane Albers</v>
          </cell>
          <cell r="D500" t="str">
            <v>(509) 495-4705</v>
          </cell>
          <cell r="E500">
            <v>37453</v>
          </cell>
          <cell r="G500" t="str">
            <v>Purchase</v>
          </cell>
          <cell r="H500" t="str">
            <v>Physical</v>
          </cell>
          <cell r="I500" t="str">
            <v>CA - SLTAHOE</v>
          </cell>
          <cell r="J500">
            <v>109844960</v>
          </cell>
          <cell r="K500" t="str">
            <v>Dynegy Marketing and Trade</v>
          </cell>
          <cell r="L500" t="str">
            <v>Steve Floyd</v>
          </cell>
          <cell r="M500" t="str">
            <v>Trader</v>
          </cell>
          <cell r="N500" t="str">
            <v>(713) 767-8459</v>
          </cell>
          <cell r="O500" t="str">
            <v>(713) 507-6541</v>
          </cell>
          <cell r="R500">
            <v>2500</v>
          </cell>
          <cell r="X500">
            <v>1.5</v>
          </cell>
          <cell r="Y500">
            <v>37454</v>
          </cell>
          <cell r="Z500">
            <v>37454</v>
          </cell>
          <cell r="AA500" t="str">
            <v>Interruptible</v>
          </cell>
          <cell r="AB500" t="str">
            <v>NWP</v>
          </cell>
          <cell r="AC500" t="str">
            <v>Paiute</v>
          </cell>
          <cell r="AD500">
            <v>100047</v>
          </cell>
          <cell r="AE500">
            <v>2500</v>
          </cell>
          <cell r="AF500" t="str">
            <v>OPAL</v>
          </cell>
          <cell r="AG500">
            <v>543</v>
          </cell>
          <cell r="AJ500" t="str">
            <v>RENO</v>
          </cell>
          <cell r="AK500">
            <v>459</v>
          </cell>
          <cell r="AL500" t="str">
            <v>AVAC03SYS1</v>
          </cell>
          <cell r="AM500">
            <v>304</v>
          </cell>
          <cell r="AN500" t="str">
            <v>DA</v>
          </cell>
        </row>
        <row r="501">
          <cell r="A501">
            <v>514</v>
          </cell>
          <cell r="B501" t="str">
            <v>DA</v>
          </cell>
          <cell r="C501" t="str">
            <v>Diane Albers</v>
          </cell>
          <cell r="D501" t="str">
            <v>(509) 495-4705</v>
          </cell>
          <cell r="E501">
            <v>37455</v>
          </cell>
          <cell r="G501" t="str">
            <v>Sale</v>
          </cell>
          <cell r="H501" t="str">
            <v>Physical</v>
          </cell>
          <cell r="I501" t="str">
            <v>MALIN</v>
          </cell>
          <cell r="K501" t="str">
            <v>AEP Energy Services, Inc.</v>
          </cell>
          <cell r="L501" t="str">
            <v>Brad Bentley</v>
          </cell>
          <cell r="M501" t="str">
            <v>Trader</v>
          </cell>
          <cell r="N501" t="str">
            <v>(614) 583-7007</v>
          </cell>
          <cell r="O501" t="str">
            <v>(614) 583-1605</v>
          </cell>
          <cell r="R501">
            <v>7658</v>
          </cell>
          <cell r="U501" t="str">
            <v>NGI</v>
          </cell>
          <cell r="V501">
            <v>0</v>
          </cell>
          <cell r="W501" t="str">
            <v>Malin</v>
          </cell>
          <cell r="Y501">
            <v>37469</v>
          </cell>
          <cell r="Z501">
            <v>37499</v>
          </cell>
          <cell r="AA501" t="str">
            <v>Firm</v>
          </cell>
          <cell r="AB501" t="str">
            <v>PGT</v>
          </cell>
          <cell r="AD501" t="str">
            <v>07536</v>
          </cell>
          <cell r="AE501">
            <v>7658</v>
          </cell>
          <cell r="AF501" t="str">
            <v>MALI-GTNW</v>
          </cell>
          <cell r="AH501" t="str">
            <v>00169</v>
          </cell>
          <cell r="AJ501" t="str">
            <v>MALI-GTNW</v>
          </cell>
          <cell r="AL501" t="str">
            <v>06220</v>
          </cell>
          <cell r="AN501" t="str">
            <v>LM</v>
          </cell>
        </row>
        <row r="502">
          <cell r="A502">
            <v>515</v>
          </cell>
          <cell r="B502" t="str">
            <v>DA</v>
          </cell>
          <cell r="C502" t="str">
            <v>Diane Albers</v>
          </cell>
          <cell r="D502" t="str">
            <v>(509) 495-4705</v>
          </cell>
          <cell r="E502">
            <v>37455</v>
          </cell>
          <cell r="G502" t="str">
            <v>Sale</v>
          </cell>
          <cell r="H502" t="str">
            <v>Physical</v>
          </cell>
          <cell r="I502" t="str">
            <v>MALIN</v>
          </cell>
          <cell r="K502" t="str">
            <v>Enserco</v>
          </cell>
          <cell r="L502" t="str">
            <v>Darrell Danyluk</v>
          </cell>
          <cell r="M502" t="str">
            <v>Trader</v>
          </cell>
          <cell r="N502" t="str">
            <v>(403) 514-6912</v>
          </cell>
          <cell r="O502" t="str">
            <v>(403) 514-6913</v>
          </cell>
          <cell r="R502">
            <v>5000</v>
          </cell>
          <cell r="X502">
            <v>3.39</v>
          </cell>
          <cell r="Y502">
            <v>37681</v>
          </cell>
          <cell r="Z502">
            <v>37833</v>
          </cell>
          <cell r="AA502" t="str">
            <v>Firm</v>
          </cell>
          <cell r="AB502" t="str">
            <v>PGT</v>
          </cell>
          <cell r="AD502" t="str">
            <v>07536</v>
          </cell>
          <cell r="AE502">
            <v>5000</v>
          </cell>
          <cell r="AF502" t="str">
            <v>MALI-GTNW</v>
          </cell>
          <cell r="AJ502" t="str">
            <v>MALI-GTNW</v>
          </cell>
          <cell r="AL502" t="str">
            <v>04659</v>
          </cell>
          <cell r="AN502" t="str">
            <v>LM</v>
          </cell>
        </row>
        <row r="503">
          <cell r="A503">
            <v>516</v>
          </cell>
          <cell r="B503" t="str">
            <v>DA</v>
          </cell>
          <cell r="C503" t="str">
            <v>Diane Albers</v>
          </cell>
          <cell r="D503" t="str">
            <v>(509) 495-4705</v>
          </cell>
          <cell r="E503">
            <v>37456</v>
          </cell>
          <cell r="G503" t="str">
            <v>Sale</v>
          </cell>
          <cell r="H503" t="str">
            <v>Physical</v>
          </cell>
          <cell r="I503" t="str">
            <v>MALIN</v>
          </cell>
          <cell r="K503" t="str">
            <v>AEP Energy Services, Inc.</v>
          </cell>
          <cell r="L503" t="str">
            <v>Brad Bentley</v>
          </cell>
          <cell r="M503" t="str">
            <v>Trader</v>
          </cell>
          <cell r="N503" t="str">
            <v>(614) 583-7007</v>
          </cell>
          <cell r="O503" t="str">
            <v>(614) 583-1605</v>
          </cell>
          <cell r="R503">
            <v>5000</v>
          </cell>
          <cell r="X503">
            <v>3.36</v>
          </cell>
          <cell r="Y503">
            <v>37347</v>
          </cell>
          <cell r="Z503">
            <v>37437</v>
          </cell>
          <cell r="AA503" t="str">
            <v>Firm</v>
          </cell>
          <cell r="AB503" t="str">
            <v>PGT</v>
          </cell>
          <cell r="AD503" t="str">
            <v>07536</v>
          </cell>
          <cell r="AE503">
            <v>5000</v>
          </cell>
          <cell r="AF503" t="str">
            <v>MALI-GTNW</v>
          </cell>
          <cell r="AJ503" t="str">
            <v>MALI-GTNW</v>
          </cell>
          <cell r="AL503" t="str">
            <v>06220</v>
          </cell>
          <cell r="AN503" t="str">
            <v>LM</v>
          </cell>
        </row>
        <row r="504">
          <cell r="A504">
            <v>517</v>
          </cell>
          <cell r="B504" t="str">
            <v>DA</v>
          </cell>
          <cell r="C504" t="str">
            <v>Diane Albers</v>
          </cell>
          <cell r="D504" t="str">
            <v>(509) 495-4705</v>
          </cell>
          <cell r="E504">
            <v>37460</v>
          </cell>
          <cell r="G504" t="str">
            <v>Purchase</v>
          </cell>
          <cell r="H504" t="str">
            <v>Physical</v>
          </cell>
          <cell r="I504" t="str">
            <v>RGEN</v>
          </cell>
          <cell r="K504" t="str">
            <v>Enserco</v>
          </cell>
          <cell r="L504" t="str">
            <v>Darrell Danyluk</v>
          </cell>
          <cell r="M504" t="str">
            <v>Trader</v>
          </cell>
          <cell r="N504" t="str">
            <v>(403) 514-6912</v>
          </cell>
          <cell r="O504" t="str">
            <v>(403) 514-6913</v>
          </cell>
          <cell r="R504">
            <v>5000</v>
          </cell>
          <cell r="X504">
            <v>1.7</v>
          </cell>
          <cell r="Y504">
            <v>37461</v>
          </cell>
          <cell r="Z504">
            <v>37461</v>
          </cell>
          <cell r="AA504" t="str">
            <v>Interruptible</v>
          </cell>
          <cell r="AB504" t="str">
            <v>PGT</v>
          </cell>
          <cell r="AD504" t="str">
            <v>07536</v>
          </cell>
          <cell r="AE504">
            <v>5000</v>
          </cell>
          <cell r="AF504" t="str">
            <v>KING-GTNW</v>
          </cell>
          <cell r="AH504" t="str">
            <v>04659</v>
          </cell>
          <cell r="AJ504" t="str">
            <v>RGEN-WWP</v>
          </cell>
          <cell r="AL504" t="str">
            <v>FUEL</v>
          </cell>
          <cell r="AN504" t="str">
            <v>DA</v>
          </cell>
        </row>
        <row r="505">
          <cell r="A505">
            <v>518</v>
          </cell>
          <cell r="B505" t="str">
            <v>DA</v>
          </cell>
          <cell r="C505" t="str">
            <v>Diane Albers</v>
          </cell>
          <cell r="D505" t="str">
            <v>(509) 495-4705</v>
          </cell>
          <cell r="E505">
            <v>37460</v>
          </cell>
          <cell r="G505" t="str">
            <v>Purchase</v>
          </cell>
          <cell r="H505" t="str">
            <v>Physical</v>
          </cell>
          <cell r="I505" t="str">
            <v>RGEN</v>
          </cell>
          <cell r="K505" t="str">
            <v>Enserco</v>
          </cell>
          <cell r="L505" t="str">
            <v>Darrell Danyluk</v>
          </cell>
          <cell r="M505" t="str">
            <v>Trader</v>
          </cell>
          <cell r="N505" t="str">
            <v>(403) 514-6912</v>
          </cell>
          <cell r="O505" t="str">
            <v>(403) 514-6913</v>
          </cell>
          <cell r="R505">
            <v>10000</v>
          </cell>
          <cell r="X505">
            <v>1.65</v>
          </cell>
          <cell r="Y505">
            <v>37461</v>
          </cell>
          <cell r="Z505">
            <v>37461</v>
          </cell>
          <cell r="AA505" t="str">
            <v>Interruptible</v>
          </cell>
          <cell r="AB505" t="str">
            <v>PGT</v>
          </cell>
          <cell r="AD505" t="str">
            <v>07536</v>
          </cell>
          <cell r="AE505">
            <v>10000</v>
          </cell>
          <cell r="AF505" t="str">
            <v>KING-GTNW</v>
          </cell>
          <cell r="AH505" t="str">
            <v>04659</v>
          </cell>
          <cell r="AJ505" t="str">
            <v>RGEN-WWP</v>
          </cell>
          <cell r="AL505" t="str">
            <v>FUEL</v>
          </cell>
          <cell r="AN505" t="str">
            <v>DA</v>
          </cell>
        </row>
        <row r="506">
          <cell r="A506">
            <v>519</v>
          </cell>
          <cell r="B506" t="str">
            <v>DA</v>
          </cell>
          <cell r="C506" t="str">
            <v>Diane Albers</v>
          </cell>
          <cell r="D506" t="str">
            <v>(509) 495-4705</v>
          </cell>
          <cell r="E506">
            <v>37461</v>
          </cell>
          <cell r="G506" t="str">
            <v>Purchase</v>
          </cell>
          <cell r="H506" t="str">
            <v>Physical</v>
          </cell>
          <cell r="I506" t="str">
            <v>RGEN</v>
          </cell>
          <cell r="K506" t="str">
            <v>Enserco</v>
          </cell>
          <cell r="L506" t="str">
            <v>Darrell Danyluk</v>
          </cell>
          <cell r="M506" t="str">
            <v>Trader</v>
          </cell>
          <cell r="N506" t="str">
            <v>(403) 514-6912</v>
          </cell>
          <cell r="O506" t="str">
            <v>(403) 514-6913</v>
          </cell>
          <cell r="R506">
            <v>10000</v>
          </cell>
          <cell r="X506">
            <v>1.7</v>
          </cell>
          <cell r="Y506">
            <v>37462</v>
          </cell>
          <cell r="Z506">
            <v>37462</v>
          </cell>
          <cell r="AA506" t="str">
            <v>Interruptible</v>
          </cell>
          <cell r="AB506" t="str">
            <v>PGT</v>
          </cell>
          <cell r="AD506" t="str">
            <v>07536</v>
          </cell>
          <cell r="AE506">
            <v>10000</v>
          </cell>
          <cell r="AF506" t="str">
            <v>KING-GTNW</v>
          </cell>
          <cell r="AH506" t="str">
            <v>04659</v>
          </cell>
          <cell r="AJ506" t="str">
            <v>RGEN-WWP</v>
          </cell>
          <cell r="AL506" t="str">
            <v>FUEL</v>
          </cell>
          <cell r="AN506" t="str">
            <v>DA</v>
          </cell>
        </row>
        <row r="507">
          <cell r="A507">
            <v>520</v>
          </cell>
          <cell r="B507" t="str">
            <v>DA</v>
          </cell>
          <cell r="C507" t="str">
            <v>Diane Albers</v>
          </cell>
          <cell r="D507" t="str">
            <v>(509) 495-4705</v>
          </cell>
          <cell r="E507">
            <v>37461</v>
          </cell>
          <cell r="G507" t="str">
            <v>Purchase</v>
          </cell>
          <cell r="H507" t="str">
            <v>Physical</v>
          </cell>
          <cell r="I507" t="str">
            <v>MALIN</v>
          </cell>
          <cell r="K507" t="str">
            <v>AEP Energy Services, Inc.</v>
          </cell>
          <cell r="L507" t="str">
            <v>Brad Bentley</v>
          </cell>
          <cell r="M507" t="str">
            <v>Trader</v>
          </cell>
          <cell r="N507" t="str">
            <v>(614) 583-7007</v>
          </cell>
          <cell r="O507" t="str">
            <v>(614) 583-1605</v>
          </cell>
          <cell r="R507">
            <v>3000</v>
          </cell>
          <cell r="U507" t="str">
            <v>Gas Daily</v>
          </cell>
          <cell r="V507">
            <v>0</v>
          </cell>
          <cell r="W507" t="str">
            <v>Malin</v>
          </cell>
          <cell r="Y507">
            <v>37462</v>
          </cell>
          <cell r="Z507">
            <v>37463</v>
          </cell>
          <cell r="AA507" t="str">
            <v>Interruptible</v>
          </cell>
          <cell r="AB507" t="str">
            <v>PGT</v>
          </cell>
          <cell r="AD507" t="str">
            <v>07536</v>
          </cell>
          <cell r="AE507">
            <v>3000</v>
          </cell>
          <cell r="AF507" t="str">
            <v>MALI-GTNW</v>
          </cell>
          <cell r="AH507" t="str">
            <v>06220</v>
          </cell>
          <cell r="AJ507" t="str">
            <v>MALI-GTNW</v>
          </cell>
          <cell r="AL507" t="str">
            <v>07536 (07016 makeup of 2913 and 87 to FUEL)</v>
          </cell>
          <cell r="AN507" t="str">
            <v>DA</v>
          </cell>
        </row>
        <row r="508">
          <cell r="A508">
            <v>521</v>
          </cell>
          <cell r="B508" t="str">
            <v>DA</v>
          </cell>
          <cell r="C508" t="str">
            <v>Diane Albers</v>
          </cell>
          <cell r="D508" t="str">
            <v>(509) 495-4705</v>
          </cell>
          <cell r="E508">
            <v>37462</v>
          </cell>
          <cell r="G508" t="str">
            <v>Sale</v>
          </cell>
          <cell r="H508" t="str">
            <v>Physical</v>
          </cell>
          <cell r="I508" t="str">
            <v>RGEN</v>
          </cell>
          <cell r="K508" t="str">
            <v>Enserco</v>
          </cell>
          <cell r="L508" t="str">
            <v>Darrell Danyluk</v>
          </cell>
          <cell r="M508" t="str">
            <v>Trader</v>
          </cell>
          <cell r="N508" t="str">
            <v>(403) 514-6912</v>
          </cell>
          <cell r="O508" t="str">
            <v>(403) 514-6913</v>
          </cell>
          <cell r="R508">
            <v>15000</v>
          </cell>
          <cell r="X508">
            <v>1.77</v>
          </cell>
          <cell r="Y508">
            <v>37463</v>
          </cell>
          <cell r="Z508">
            <v>37463</v>
          </cell>
          <cell r="AA508" t="str">
            <v>Interruptible</v>
          </cell>
          <cell r="AB508" t="str">
            <v>PGT</v>
          </cell>
          <cell r="AD508" t="str">
            <v>07536</v>
          </cell>
          <cell r="AE508">
            <v>15000</v>
          </cell>
          <cell r="AF508" t="str">
            <v>RGEN-WWP</v>
          </cell>
          <cell r="AH508" t="str">
            <v>FUEL</v>
          </cell>
          <cell r="AJ508" t="str">
            <v>RGEN-GTNW</v>
          </cell>
          <cell r="AL508" t="str">
            <v>04659</v>
          </cell>
          <cell r="AN508" t="str">
            <v>DA</v>
          </cell>
        </row>
        <row r="509">
          <cell r="A509">
            <v>522</v>
          </cell>
          <cell r="B509" t="str">
            <v>DA</v>
          </cell>
          <cell r="C509" t="str">
            <v>Diane Albers</v>
          </cell>
          <cell r="D509" t="str">
            <v>(509) 495-4705</v>
          </cell>
          <cell r="E509">
            <v>37463</v>
          </cell>
          <cell r="G509" t="str">
            <v>Sale</v>
          </cell>
          <cell r="H509" t="str">
            <v>Physical</v>
          </cell>
          <cell r="I509" t="str">
            <v>CA - SLTAHOE</v>
          </cell>
          <cell r="K509" t="str">
            <v>Enserco</v>
          </cell>
          <cell r="L509" t="str">
            <v>Darrell Danyluk</v>
          </cell>
          <cell r="M509" t="str">
            <v>Trader</v>
          </cell>
          <cell r="N509" t="str">
            <v>(403) 514-6912</v>
          </cell>
          <cell r="O509" t="str">
            <v>(403) 514-6913</v>
          </cell>
          <cell r="R509">
            <v>2500</v>
          </cell>
          <cell r="X509">
            <v>1.84</v>
          </cell>
          <cell r="Y509">
            <v>37464</v>
          </cell>
          <cell r="Z509">
            <v>37466</v>
          </cell>
          <cell r="AA509" t="str">
            <v>Interruptible</v>
          </cell>
          <cell r="AB509" t="str">
            <v>NWP</v>
          </cell>
          <cell r="AC509" t="str">
            <v>Paiute</v>
          </cell>
          <cell r="AD509" t="str">
            <v>net out</v>
          </cell>
          <cell r="AJ509" t="str">
            <v>SUMAS - net out</v>
          </cell>
          <cell r="AN509" t="str">
            <v>DA</v>
          </cell>
        </row>
        <row r="510">
          <cell r="A510">
            <v>523</v>
          </cell>
          <cell r="B510" t="str">
            <v>DA</v>
          </cell>
          <cell r="C510" t="str">
            <v>Diane Albers</v>
          </cell>
          <cell r="D510" t="str">
            <v>(509) 495-4705</v>
          </cell>
          <cell r="E510">
            <v>37463</v>
          </cell>
          <cell r="G510" t="str">
            <v>Purchase</v>
          </cell>
          <cell r="H510" t="str">
            <v>Physical</v>
          </cell>
          <cell r="I510" t="str">
            <v>CA - SLTAHOE</v>
          </cell>
          <cell r="K510" t="str">
            <v>Enserco</v>
          </cell>
          <cell r="L510" t="str">
            <v>Matt Reed</v>
          </cell>
          <cell r="M510" t="str">
            <v>Trader</v>
          </cell>
          <cell r="N510" t="str">
            <v>(303) 468-1244</v>
          </cell>
          <cell r="O510" t="str">
            <v>(403) 514-6913</v>
          </cell>
          <cell r="R510">
            <v>2500</v>
          </cell>
          <cell r="X510">
            <v>1.75</v>
          </cell>
          <cell r="Y510">
            <v>37464</v>
          </cell>
          <cell r="Z510">
            <v>37466</v>
          </cell>
          <cell r="AA510" t="str">
            <v>Interruptible</v>
          </cell>
          <cell r="AB510" t="str">
            <v>NWP</v>
          </cell>
          <cell r="AC510" t="str">
            <v>Paiute</v>
          </cell>
          <cell r="AD510">
            <v>100047</v>
          </cell>
          <cell r="AE510">
            <v>2500</v>
          </cell>
          <cell r="AF510" t="str">
            <v>WYOMING POOL</v>
          </cell>
          <cell r="AG510">
            <v>89</v>
          </cell>
          <cell r="AH510" t="str">
            <v>WYOMING POOL</v>
          </cell>
          <cell r="AI510">
            <v>399</v>
          </cell>
          <cell r="AJ510" t="str">
            <v>RENO</v>
          </cell>
          <cell r="AK510">
            <v>459</v>
          </cell>
          <cell r="AL510" t="str">
            <v>AVAC03SYS1</v>
          </cell>
          <cell r="AM510">
            <v>304</v>
          </cell>
          <cell r="AN510" t="str">
            <v>DA</v>
          </cell>
        </row>
        <row r="511">
          <cell r="A511">
            <v>524</v>
          </cell>
          <cell r="B511" t="str">
            <v>JK</v>
          </cell>
          <cell r="C511" t="str">
            <v>Jeannie Kimberly</v>
          </cell>
          <cell r="D511" t="str">
            <v>(509) 495-8494</v>
          </cell>
          <cell r="E511">
            <v>37468</v>
          </cell>
          <cell r="G511" t="str">
            <v>Sale</v>
          </cell>
          <cell r="H511" t="str">
            <v>Physical</v>
          </cell>
          <cell r="I511" t="str">
            <v>CA - SLTAHOE</v>
          </cell>
          <cell r="K511" t="str">
            <v>Enserco</v>
          </cell>
          <cell r="L511" t="str">
            <v>Nancy Lissell</v>
          </cell>
          <cell r="M511" t="str">
            <v>Trader</v>
          </cell>
          <cell r="N511" t="str">
            <v>(403)303-4784</v>
          </cell>
          <cell r="O511" t="str">
            <v>(403) 514-6913</v>
          </cell>
          <cell r="R511">
            <v>2500</v>
          </cell>
          <cell r="X511">
            <v>1.54</v>
          </cell>
          <cell r="Y511">
            <v>37469</v>
          </cell>
          <cell r="Z511">
            <v>37469</v>
          </cell>
          <cell r="AA511" t="str">
            <v>Interruptible</v>
          </cell>
          <cell r="AB511" t="str">
            <v>NWP</v>
          </cell>
          <cell r="AC511" t="str">
            <v>Paiute</v>
          </cell>
          <cell r="AD511" t="str">
            <v>net out</v>
          </cell>
          <cell r="AJ511" t="str">
            <v>SUMAS - net out</v>
          </cell>
          <cell r="AN511" t="str">
            <v>JK</v>
          </cell>
        </row>
        <row r="512">
          <cell r="A512">
            <v>525</v>
          </cell>
          <cell r="B512" t="str">
            <v>JK</v>
          </cell>
          <cell r="C512" t="str">
            <v>Jeannie Kimberly</v>
          </cell>
          <cell r="D512" t="str">
            <v>(509) 495-8494</v>
          </cell>
          <cell r="E512">
            <v>37468</v>
          </cell>
          <cell r="G512" t="str">
            <v>Purchase</v>
          </cell>
          <cell r="H512" t="str">
            <v>Physical</v>
          </cell>
          <cell r="I512" t="str">
            <v>CA - SLTAHOE</v>
          </cell>
          <cell r="K512" t="str">
            <v>Enserco</v>
          </cell>
          <cell r="L512" t="str">
            <v>Nancy Lissell</v>
          </cell>
          <cell r="M512" t="str">
            <v>Trader</v>
          </cell>
          <cell r="N512" t="str">
            <v>(403)303-4784</v>
          </cell>
          <cell r="O512" t="str">
            <v>(403) 514-6913</v>
          </cell>
          <cell r="R512">
            <v>2500</v>
          </cell>
          <cell r="X512">
            <v>1.42</v>
          </cell>
          <cell r="Y512">
            <v>37469</v>
          </cell>
          <cell r="Z512">
            <v>37469</v>
          </cell>
          <cell r="AA512" t="str">
            <v>Interruptible</v>
          </cell>
          <cell r="AB512" t="str">
            <v>NWP</v>
          </cell>
          <cell r="AC512" t="str">
            <v>Paiute</v>
          </cell>
          <cell r="AD512">
            <v>100047</v>
          </cell>
          <cell r="AE512">
            <v>2500</v>
          </cell>
          <cell r="AF512" t="str">
            <v>WYOMING POOL</v>
          </cell>
          <cell r="AG512">
            <v>89</v>
          </cell>
          <cell r="AH512" t="str">
            <v>WYOMING POOL</v>
          </cell>
          <cell r="AI512">
            <v>399</v>
          </cell>
          <cell r="AJ512" t="str">
            <v>RENO</v>
          </cell>
          <cell r="AK512">
            <v>459</v>
          </cell>
          <cell r="AL512" t="str">
            <v>AVAC03SYS1</v>
          </cell>
          <cell r="AM512">
            <v>304</v>
          </cell>
          <cell r="AN512" t="str">
            <v>JK</v>
          </cell>
        </row>
        <row r="513">
          <cell r="A513">
            <v>526</v>
          </cell>
          <cell r="B513" t="str">
            <v>JK</v>
          </cell>
          <cell r="C513" t="str">
            <v>Jeannie Kimberly</v>
          </cell>
          <cell r="D513" t="str">
            <v>(509) 495-8494</v>
          </cell>
          <cell r="E513">
            <v>37469</v>
          </cell>
          <cell r="G513" t="str">
            <v>Sale</v>
          </cell>
          <cell r="H513" t="str">
            <v>Physical</v>
          </cell>
          <cell r="I513" t="str">
            <v>CA - SLTAHOE</v>
          </cell>
          <cell r="K513" t="str">
            <v>Enserco</v>
          </cell>
          <cell r="L513" t="str">
            <v>Nancy Lissell</v>
          </cell>
          <cell r="M513" t="str">
            <v>Trader</v>
          </cell>
          <cell r="N513" t="str">
            <v>(403)303-4784</v>
          </cell>
          <cell r="O513" t="str">
            <v>(403) 514-6913</v>
          </cell>
          <cell r="R513">
            <v>2500</v>
          </cell>
          <cell r="X513">
            <v>1.7</v>
          </cell>
          <cell r="Y513">
            <v>37470</v>
          </cell>
          <cell r="Z513">
            <v>37470</v>
          </cell>
          <cell r="AA513" t="str">
            <v>Interruptible</v>
          </cell>
          <cell r="AB513" t="str">
            <v>NWP</v>
          </cell>
          <cell r="AC513" t="str">
            <v>Paiute</v>
          </cell>
          <cell r="AD513" t="str">
            <v>net out</v>
          </cell>
          <cell r="AJ513" t="str">
            <v>SUMAS - net out</v>
          </cell>
          <cell r="AN513" t="str">
            <v>JK</v>
          </cell>
        </row>
        <row r="514">
          <cell r="A514">
            <v>527</v>
          </cell>
          <cell r="B514" t="str">
            <v>JK</v>
          </cell>
          <cell r="C514" t="str">
            <v>Jeannie Kimberly</v>
          </cell>
          <cell r="D514" t="str">
            <v>(509) 495-8494</v>
          </cell>
          <cell r="E514">
            <v>37469</v>
          </cell>
          <cell r="G514" t="str">
            <v>Purchase</v>
          </cell>
          <cell r="H514" t="str">
            <v>Physical</v>
          </cell>
          <cell r="I514" t="str">
            <v>CA - SLTAHOE</v>
          </cell>
          <cell r="K514" t="str">
            <v>Enserco</v>
          </cell>
          <cell r="L514" t="str">
            <v>Nancy Lissell</v>
          </cell>
          <cell r="M514" t="str">
            <v>Trader</v>
          </cell>
          <cell r="N514" t="str">
            <v>(403)303-4784</v>
          </cell>
          <cell r="O514" t="str">
            <v>(403) 514-6913</v>
          </cell>
          <cell r="R514">
            <v>2500</v>
          </cell>
          <cell r="X514">
            <v>1.55</v>
          </cell>
          <cell r="Y514">
            <v>37470</v>
          </cell>
          <cell r="Z514">
            <v>37470</v>
          </cell>
          <cell r="AA514" t="str">
            <v>Interruptible</v>
          </cell>
          <cell r="AB514" t="str">
            <v>NWP</v>
          </cell>
          <cell r="AC514" t="str">
            <v>Paiute</v>
          </cell>
          <cell r="AD514">
            <v>100047</v>
          </cell>
          <cell r="AE514">
            <v>2500</v>
          </cell>
          <cell r="AF514" t="str">
            <v>WYOMING POOL</v>
          </cell>
          <cell r="AG514">
            <v>89</v>
          </cell>
          <cell r="AH514" t="str">
            <v>WYOMING POOL</v>
          </cell>
          <cell r="AI514">
            <v>399</v>
          </cell>
          <cell r="AJ514" t="str">
            <v>RENO</v>
          </cell>
          <cell r="AK514">
            <v>459</v>
          </cell>
          <cell r="AL514" t="str">
            <v>AVAC03SYS1</v>
          </cell>
          <cell r="AM514">
            <v>304</v>
          </cell>
          <cell r="AN514" t="str">
            <v>JK</v>
          </cell>
        </row>
        <row r="515">
          <cell r="A515">
            <v>528</v>
          </cell>
          <cell r="B515" t="str">
            <v>JK</v>
          </cell>
          <cell r="C515" t="str">
            <v>Jeannie Kimberly</v>
          </cell>
          <cell r="D515" t="str">
            <v>(509) 495-8494</v>
          </cell>
          <cell r="E515">
            <v>37470</v>
          </cell>
          <cell r="G515" t="str">
            <v>Sale</v>
          </cell>
          <cell r="H515" t="str">
            <v>Physical</v>
          </cell>
          <cell r="I515" t="str">
            <v>CA - SLTAHOE</v>
          </cell>
          <cell r="K515" t="str">
            <v>Enserco</v>
          </cell>
          <cell r="L515" t="str">
            <v>Darrell Danyluk</v>
          </cell>
          <cell r="M515" t="str">
            <v>Trader</v>
          </cell>
          <cell r="N515" t="str">
            <v>(403) 514-6912</v>
          </cell>
          <cell r="O515" t="str">
            <v>(403) 514-6913</v>
          </cell>
          <cell r="R515">
            <v>2500</v>
          </cell>
          <cell r="X515">
            <v>1.8</v>
          </cell>
          <cell r="Y515">
            <v>37471</v>
          </cell>
          <cell r="Z515">
            <v>37474</v>
          </cell>
          <cell r="AA515" t="str">
            <v>Interruptible</v>
          </cell>
          <cell r="AB515" t="str">
            <v>NWP</v>
          </cell>
          <cell r="AC515" t="str">
            <v>Paiute</v>
          </cell>
          <cell r="AD515" t="str">
            <v>net out</v>
          </cell>
          <cell r="AJ515" t="str">
            <v>SUMAS - net out</v>
          </cell>
          <cell r="AN515" t="str">
            <v>JK</v>
          </cell>
        </row>
        <row r="516">
          <cell r="A516">
            <v>529</v>
          </cell>
          <cell r="B516" t="str">
            <v>JK</v>
          </cell>
          <cell r="C516" t="str">
            <v>Jeannie Kimberly</v>
          </cell>
          <cell r="D516" t="str">
            <v>(509) 495-8494</v>
          </cell>
          <cell r="E516">
            <v>37470</v>
          </cell>
          <cell r="G516" t="str">
            <v>Purchase</v>
          </cell>
          <cell r="H516" t="str">
            <v>Physical</v>
          </cell>
          <cell r="I516" t="str">
            <v>CA - SLTAHOE</v>
          </cell>
          <cell r="K516" t="str">
            <v>Enserco</v>
          </cell>
          <cell r="L516" t="str">
            <v>Darrell Danyluk</v>
          </cell>
          <cell r="M516" t="str">
            <v>Trader</v>
          </cell>
          <cell r="N516" t="str">
            <v>(403) 514-6912</v>
          </cell>
          <cell r="O516" t="str">
            <v>(403) 514-6913</v>
          </cell>
          <cell r="R516">
            <v>2500</v>
          </cell>
          <cell r="X516">
            <v>1.65</v>
          </cell>
          <cell r="Y516">
            <v>37471</v>
          </cell>
          <cell r="Z516">
            <v>37474</v>
          </cell>
          <cell r="AA516" t="str">
            <v>Interruptible</v>
          </cell>
          <cell r="AB516" t="str">
            <v>NWP</v>
          </cell>
          <cell r="AC516" t="str">
            <v>Paiute</v>
          </cell>
          <cell r="AD516">
            <v>100047</v>
          </cell>
          <cell r="AE516">
            <v>2500</v>
          </cell>
          <cell r="AF516" t="str">
            <v>WYOMING POOL</v>
          </cell>
          <cell r="AG516">
            <v>89</v>
          </cell>
          <cell r="AH516" t="str">
            <v>WYOMING POOL</v>
          </cell>
          <cell r="AI516">
            <v>399</v>
          </cell>
          <cell r="AJ516" t="str">
            <v>RENO</v>
          </cell>
          <cell r="AK516">
            <v>459</v>
          </cell>
          <cell r="AL516" t="str">
            <v>AVAC03SYS1</v>
          </cell>
          <cell r="AM516">
            <v>304</v>
          </cell>
          <cell r="AN516" t="str">
            <v>JK</v>
          </cell>
        </row>
        <row r="517">
          <cell r="A517">
            <v>530</v>
          </cell>
          <cell r="B517" t="str">
            <v>DA</v>
          </cell>
          <cell r="C517" t="str">
            <v>Diane Albers</v>
          </cell>
          <cell r="D517" t="str">
            <v>(509) 495-4705</v>
          </cell>
          <cell r="E517">
            <v>37474</v>
          </cell>
          <cell r="G517" t="str">
            <v>Sale</v>
          </cell>
          <cell r="H517" t="str">
            <v>Physical</v>
          </cell>
          <cell r="I517" t="str">
            <v>CA - SLTAHOE</v>
          </cell>
          <cell r="K517" t="str">
            <v>Enserco</v>
          </cell>
          <cell r="L517" t="str">
            <v>Nancy Lissell</v>
          </cell>
          <cell r="M517" t="str">
            <v>Trader</v>
          </cell>
          <cell r="N517" t="str">
            <v>(403)303-4784</v>
          </cell>
          <cell r="O517" t="str">
            <v>(403) 514-6913</v>
          </cell>
          <cell r="R517">
            <v>2500</v>
          </cell>
          <cell r="X517">
            <v>1.83</v>
          </cell>
          <cell r="Y517">
            <v>37475</v>
          </cell>
          <cell r="Z517">
            <v>37475</v>
          </cell>
          <cell r="AA517" t="str">
            <v>Interruptible</v>
          </cell>
          <cell r="AB517" t="str">
            <v>NWP</v>
          </cell>
          <cell r="AC517" t="str">
            <v>Paiute</v>
          </cell>
          <cell r="AD517" t="str">
            <v>net out</v>
          </cell>
          <cell r="AJ517" t="str">
            <v>SUMAS - net out</v>
          </cell>
          <cell r="AN517" t="str">
            <v>DA</v>
          </cell>
        </row>
        <row r="518">
          <cell r="A518">
            <v>531</v>
          </cell>
          <cell r="B518" t="str">
            <v>DA</v>
          </cell>
          <cell r="C518" t="str">
            <v>Diane Albers</v>
          </cell>
          <cell r="D518" t="str">
            <v>(509) 495-4705</v>
          </cell>
          <cell r="E518">
            <v>37474</v>
          </cell>
          <cell r="G518" t="str">
            <v>Purchase</v>
          </cell>
          <cell r="H518" t="str">
            <v>Physical</v>
          </cell>
          <cell r="I518" t="str">
            <v>CA - SLTAHOE</v>
          </cell>
          <cell r="J518">
            <v>621796934</v>
          </cell>
          <cell r="K518" t="str">
            <v>AEP Energy Services, Inc.</v>
          </cell>
          <cell r="L518" t="str">
            <v>Spencer Hallarn</v>
          </cell>
          <cell r="M518" t="str">
            <v>Trader</v>
          </cell>
          <cell r="N518" t="str">
            <v>(614) 583-7017</v>
          </cell>
          <cell r="O518" t="str">
            <v>(614) 583-1605</v>
          </cell>
          <cell r="R518">
            <v>2500</v>
          </cell>
          <cell r="X518">
            <v>1.45</v>
          </cell>
          <cell r="Y518">
            <v>37475</v>
          </cell>
          <cell r="Z518">
            <v>37475</v>
          </cell>
          <cell r="AA518" t="str">
            <v>Interruptible</v>
          </cell>
          <cell r="AB518" t="str">
            <v>NWP</v>
          </cell>
          <cell r="AC518" t="str">
            <v>Paiute</v>
          </cell>
          <cell r="AD518">
            <v>100047</v>
          </cell>
          <cell r="AE518">
            <v>2500</v>
          </cell>
          <cell r="AF518" t="str">
            <v>OPAL</v>
          </cell>
          <cell r="AG518">
            <v>543</v>
          </cell>
          <cell r="AH518" t="str">
            <v>G53</v>
          </cell>
          <cell r="AI518">
            <v>692</v>
          </cell>
          <cell r="AJ518" t="str">
            <v>RENO</v>
          </cell>
          <cell r="AK518">
            <v>459</v>
          </cell>
          <cell r="AL518" t="str">
            <v>AVAC03SYS1</v>
          </cell>
          <cell r="AM518">
            <v>304</v>
          </cell>
          <cell r="AN518" t="str">
            <v>DA</v>
          </cell>
        </row>
        <row r="519">
          <cell r="A519">
            <v>532</v>
          </cell>
          <cell r="B519" t="str">
            <v>DA</v>
          </cell>
          <cell r="C519" t="str">
            <v>Diane Albers</v>
          </cell>
          <cell r="D519" t="str">
            <v>(509) 495-4705</v>
          </cell>
          <cell r="E519">
            <v>37475</v>
          </cell>
          <cell r="G519" t="str">
            <v>Sale</v>
          </cell>
          <cell r="H519" t="str">
            <v>Physical</v>
          </cell>
          <cell r="I519" t="str">
            <v>CA - SLTAHOE</v>
          </cell>
          <cell r="K519" t="str">
            <v>Enserco</v>
          </cell>
          <cell r="L519" t="str">
            <v>Nancy Lissell</v>
          </cell>
          <cell r="M519" t="str">
            <v>Trader</v>
          </cell>
          <cell r="N519" t="str">
            <v>(403)303-4784</v>
          </cell>
          <cell r="O519" t="str">
            <v>(403) 514-6913</v>
          </cell>
          <cell r="R519">
            <v>2500</v>
          </cell>
          <cell r="X519">
            <v>1.85</v>
          </cell>
          <cell r="Y519">
            <v>37476</v>
          </cell>
          <cell r="Z519">
            <v>37476</v>
          </cell>
          <cell r="AA519" t="str">
            <v>Interruptible</v>
          </cell>
          <cell r="AB519" t="str">
            <v>NWP</v>
          </cell>
          <cell r="AC519" t="str">
            <v>Paiute</v>
          </cell>
          <cell r="AD519" t="str">
            <v>net out</v>
          </cell>
          <cell r="AJ519" t="str">
            <v>SUMAS - net out</v>
          </cell>
          <cell r="AN519" t="str">
            <v>DA</v>
          </cell>
        </row>
        <row r="520">
          <cell r="A520">
            <v>533</v>
          </cell>
          <cell r="B520" t="str">
            <v>DA</v>
          </cell>
          <cell r="C520" t="str">
            <v>Diane Albers</v>
          </cell>
          <cell r="D520" t="str">
            <v>(509) 495-4705</v>
          </cell>
          <cell r="E520">
            <v>37475</v>
          </cell>
          <cell r="G520" t="str">
            <v>Purchase</v>
          </cell>
          <cell r="H520" t="str">
            <v>Physical</v>
          </cell>
          <cell r="I520" t="str">
            <v>CA - SLTAHOE</v>
          </cell>
          <cell r="K520" t="str">
            <v>Enserco</v>
          </cell>
          <cell r="L520" t="str">
            <v>John Washabaugh</v>
          </cell>
          <cell r="M520" t="str">
            <v>Trader</v>
          </cell>
          <cell r="N520" t="str">
            <v>(303) 256-1666</v>
          </cell>
          <cell r="O520" t="str">
            <v>(303) 568-3250</v>
          </cell>
          <cell r="R520">
            <v>2500</v>
          </cell>
          <cell r="X520">
            <v>1.55</v>
          </cell>
          <cell r="Y520">
            <v>37476</v>
          </cell>
          <cell r="Z520">
            <v>37476</v>
          </cell>
          <cell r="AA520" t="str">
            <v>Interruptible</v>
          </cell>
          <cell r="AB520" t="str">
            <v>NWP</v>
          </cell>
          <cell r="AC520" t="str">
            <v>Paiute</v>
          </cell>
          <cell r="AD520">
            <v>100047</v>
          </cell>
          <cell r="AE520">
            <v>2500</v>
          </cell>
          <cell r="AF520" t="str">
            <v>WYOMING POOL</v>
          </cell>
          <cell r="AG520">
            <v>89</v>
          </cell>
          <cell r="AH520" t="str">
            <v>WYOMING POOL</v>
          </cell>
          <cell r="AI520">
            <v>399</v>
          </cell>
          <cell r="AJ520" t="str">
            <v>RENO</v>
          </cell>
          <cell r="AK520">
            <v>459</v>
          </cell>
          <cell r="AL520" t="str">
            <v>AVAC03SYS1</v>
          </cell>
          <cell r="AM520">
            <v>304</v>
          </cell>
          <cell r="AN520" t="str">
            <v>DA</v>
          </cell>
        </row>
        <row r="521">
          <cell r="A521">
            <v>534</v>
          </cell>
          <cell r="B521" t="str">
            <v>DA</v>
          </cell>
          <cell r="C521" t="str">
            <v>Diane Albers</v>
          </cell>
          <cell r="D521" t="str">
            <v>(509) 495-4705</v>
          </cell>
          <cell r="E521">
            <v>37476</v>
          </cell>
          <cell r="G521" t="str">
            <v>Sale</v>
          </cell>
          <cell r="H521" t="str">
            <v>Physical</v>
          </cell>
          <cell r="I521" t="str">
            <v>CA - SLTAHOE</v>
          </cell>
          <cell r="K521" t="str">
            <v>Enserco</v>
          </cell>
          <cell r="L521" t="str">
            <v>Nancy Lissell</v>
          </cell>
          <cell r="M521" t="str">
            <v>Trader</v>
          </cell>
          <cell r="N521" t="str">
            <v>(403)303-4784</v>
          </cell>
          <cell r="O521" t="str">
            <v>(403) 514-6913</v>
          </cell>
          <cell r="R521">
            <v>2500</v>
          </cell>
          <cell r="X521">
            <v>1.91</v>
          </cell>
          <cell r="Y521">
            <v>37477</v>
          </cell>
          <cell r="Z521">
            <v>37477</v>
          </cell>
          <cell r="AA521" t="str">
            <v>Interruptible</v>
          </cell>
          <cell r="AB521" t="str">
            <v>NWP</v>
          </cell>
          <cell r="AC521" t="str">
            <v>Paiute</v>
          </cell>
          <cell r="AD521" t="str">
            <v>net out</v>
          </cell>
          <cell r="AJ521" t="str">
            <v>SUMAS - net out</v>
          </cell>
          <cell r="AN521" t="str">
            <v>DA</v>
          </cell>
        </row>
        <row r="522">
          <cell r="A522">
            <v>535</v>
          </cell>
          <cell r="B522" t="str">
            <v>DA</v>
          </cell>
          <cell r="C522" t="str">
            <v>Diane Albers</v>
          </cell>
          <cell r="D522" t="str">
            <v>(509) 495-4705</v>
          </cell>
          <cell r="E522">
            <v>37476</v>
          </cell>
          <cell r="G522" t="str">
            <v>Purchase</v>
          </cell>
          <cell r="H522" t="str">
            <v>Physical</v>
          </cell>
          <cell r="I522" t="str">
            <v>CA - SLTAHOE</v>
          </cell>
          <cell r="J522">
            <v>510069188</v>
          </cell>
          <cell r="K522" t="str">
            <v>Dynegy Marketing and Trade</v>
          </cell>
          <cell r="L522" t="str">
            <v>Steve Floyd</v>
          </cell>
          <cell r="M522" t="str">
            <v>Trader</v>
          </cell>
          <cell r="N522" t="str">
            <v>(713) 767-8459</v>
          </cell>
          <cell r="O522" t="str">
            <v>(713) 507-6541</v>
          </cell>
          <cell r="R522">
            <v>2500</v>
          </cell>
          <cell r="X522">
            <v>1.3</v>
          </cell>
          <cell r="Y522">
            <v>37477</v>
          </cell>
          <cell r="Z522">
            <v>37477</v>
          </cell>
          <cell r="AA522" t="str">
            <v>Interruptible</v>
          </cell>
          <cell r="AB522" t="str">
            <v>NWP</v>
          </cell>
          <cell r="AC522" t="str">
            <v>Paiute</v>
          </cell>
          <cell r="AD522">
            <v>100047</v>
          </cell>
          <cell r="AE522">
            <v>2500</v>
          </cell>
          <cell r="AF522" t="str">
            <v>OPAL</v>
          </cell>
          <cell r="AG522">
            <v>543</v>
          </cell>
          <cell r="AH522" t="str">
            <v>K39</v>
          </cell>
          <cell r="AI522">
            <v>321</v>
          </cell>
          <cell r="AJ522" t="str">
            <v>RENO</v>
          </cell>
          <cell r="AK522">
            <v>459</v>
          </cell>
          <cell r="AL522" t="str">
            <v>AVAC03SYS1</v>
          </cell>
          <cell r="AM522">
            <v>304</v>
          </cell>
          <cell r="AN522" t="str">
            <v>DA</v>
          </cell>
        </row>
        <row r="523">
          <cell r="A523">
            <v>536</v>
          </cell>
          <cell r="B523" t="str">
            <v>DA</v>
          </cell>
          <cell r="C523" t="str">
            <v>Diane Albers</v>
          </cell>
          <cell r="D523" t="str">
            <v>(509) 495-4705</v>
          </cell>
          <cell r="E523">
            <v>37477</v>
          </cell>
          <cell r="G523" t="str">
            <v>Sale</v>
          </cell>
          <cell r="H523" t="str">
            <v>Physical</v>
          </cell>
          <cell r="I523" t="str">
            <v>CA - SLTAHOE</v>
          </cell>
          <cell r="K523" t="str">
            <v>Enserco</v>
          </cell>
          <cell r="L523" t="str">
            <v>Nancy Lissell</v>
          </cell>
          <cell r="M523" t="str">
            <v>Trader</v>
          </cell>
          <cell r="N523" t="str">
            <v>(403)303-4784</v>
          </cell>
          <cell r="O523" t="str">
            <v>(403) 514-6913</v>
          </cell>
          <cell r="R523">
            <v>2500</v>
          </cell>
          <cell r="X523">
            <v>1.94</v>
          </cell>
          <cell r="Y523">
            <v>37478</v>
          </cell>
          <cell r="Z523">
            <v>37480</v>
          </cell>
          <cell r="AA523" t="str">
            <v>Interruptible</v>
          </cell>
          <cell r="AB523" t="str">
            <v>NWP</v>
          </cell>
          <cell r="AC523" t="str">
            <v>Paiute</v>
          </cell>
          <cell r="AD523" t="str">
            <v>net out</v>
          </cell>
          <cell r="AJ523" t="str">
            <v>SUMAS - net out</v>
          </cell>
          <cell r="AN523" t="str">
            <v>DA</v>
          </cell>
        </row>
        <row r="524">
          <cell r="A524">
            <v>537</v>
          </cell>
          <cell r="B524" t="str">
            <v>DA</v>
          </cell>
          <cell r="C524" t="str">
            <v>Diane Albers</v>
          </cell>
          <cell r="D524" t="str">
            <v>(509) 495-4705</v>
          </cell>
          <cell r="E524">
            <v>37477</v>
          </cell>
          <cell r="G524" t="str">
            <v>Purchase</v>
          </cell>
          <cell r="H524" t="str">
            <v>Physical</v>
          </cell>
          <cell r="I524" t="str">
            <v>CA - SLTAHOE</v>
          </cell>
          <cell r="J524">
            <v>24549433736</v>
          </cell>
          <cell r="K524" t="str">
            <v>AEP Energy Services, Inc.</v>
          </cell>
          <cell r="L524" t="str">
            <v>Spencer Hallarn</v>
          </cell>
          <cell r="M524" t="str">
            <v>Trader</v>
          </cell>
          <cell r="N524" t="str">
            <v>(614) 583-7017</v>
          </cell>
          <cell r="O524" t="str">
            <v>(614) 583-1605</v>
          </cell>
          <cell r="R524">
            <v>2500</v>
          </cell>
          <cell r="X524">
            <v>1.2375</v>
          </cell>
          <cell r="Y524">
            <v>37478</v>
          </cell>
          <cell r="Z524">
            <v>37480</v>
          </cell>
          <cell r="AA524" t="str">
            <v>Interruptible</v>
          </cell>
          <cell r="AB524" t="str">
            <v>NWP</v>
          </cell>
          <cell r="AC524" t="str">
            <v>Paiute</v>
          </cell>
          <cell r="AD524">
            <v>100047</v>
          </cell>
          <cell r="AE524">
            <v>2500</v>
          </cell>
          <cell r="AF524" t="str">
            <v>OPAL</v>
          </cell>
          <cell r="AG524">
            <v>543</v>
          </cell>
          <cell r="AH524" t="str">
            <v>L84</v>
          </cell>
          <cell r="AI524">
            <v>692</v>
          </cell>
          <cell r="AJ524" t="str">
            <v>RENO</v>
          </cell>
          <cell r="AK524">
            <v>459</v>
          </cell>
          <cell r="AL524" t="str">
            <v>AVAC03SYS1</v>
          </cell>
          <cell r="AM524">
            <v>304</v>
          </cell>
          <cell r="AN524" t="str">
            <v>DA</v>
          </cell>
        </row>
        <row r="525">
          <cell r="A525">
            <v>538</v>
          </cell>
          <cell r="B525" t="str">
            <v>DA</v>
          </cell>
          <cell r="C525" t="str">
            <v>Diane Albers</v>
          </cell>
          <cell r="D525" t="str">
            <v>(509) 495-4705</v>
          </cell>
          <cell r="E525">
            <v>37477</v>
          </cell>
          <cell r="G525" t="str">
            <v>Purchase</v>
          </cell>
          <cell r="H525" t="str">
            <v>Physical</v>
          </cell>
          <cell r="I525" t="str">
            <v>CSII</v>
          </cell>
          <cell r="K525" t="str">
            <v>Enserco</v>
          </cell>
          <cell r="L525" t="str">
            <v>Nancy Lissell</v>
          </cell>
          <cell r="M525" t="str">
            <v>Trader</v>
          </cell>
          <cell r="N525" t="str">
            <v>(403)303-4784</v>
          </cell>
          <cell r="O525" t="str">
            <v>(403) 514-6913</v>
          </cell>
          <cell r="R525">
            <v>5000</v>
          </cell>
          <cell r="X525">
            <v>2.15</v>
          </cell>
          <cell r="Y525">
            <v>37478</v>
          </cell>
          <cell r="Z525">
            <v>37480</v>
          </cell>
          <cell r="AA525" t="str">
            <v>Interruptible</v>
          </cell>
          <cell r="AB525" t="str">
            <v>PGT</v>
          </cell>
          <cell r="AD525" t="str">
            <v>07536</v>
          </cell>
          <cell r="AE525">
            <v>5000</v>
          </cell>
          <cell r="AF525" t="str">
            <v>KING-GTNW</v>
          </cell>
          <cell r="AH525" t="str">
            <v>04659</v>
          </cell>
          <cell r="AJ525" t="str">
            <v>CSII-CSII</v>
          </cell>
          <cell r="AL525" t="str">
            <v>CSII</v>
          </cell>
          <cell r="AN525" t="str">
            <v>DA</v>
          </cell>
        </row>
        <row r="526">
          <cell r="A526">
            <v>539</v>
          </cell>
          <cell r="B526" t="str">
            <v>DA</v>
          </cell>
          <cell r="C526" t="str">
            <v>Diane Albers</v>
          </cell>
          <cell r="D526" t="str">
            <v>(509) 495-4705</v>
          </cell>
          <cell r="E526">
            <v>37480</v>
          </cell>
          <cell r="G526" t="str">
            <v>Sale</v>
          </cell>
          <cell r="H526" t="str">
            <v>Physical</v>
          </cell>
          <cell r="I526" t="str">
            <v>CA - SLTAHOE</v>
          </cell>
          <cell r="K526" t="str">
            <v>Enserco</v>
          </cell>
          <cell r="L526" t="str">
            <v>Dave Meyer</v>
          </cell>
          <cell r="M526" t="str">
            <v>Trader</v>
          </cell>
          <cell r="N526" t="str">
            <v>(303) 568-3230</v>
          </cell>
          <cell r="O526" t="str">
            <v>(303) 568-3250</v>
          </cell>
          <cell r="R526">
            <v>2500</v>
          </cell>
          <cell r="X526">
            <v>2.0499999999999998</v>
          </cell>
          <cell r="Y526">
            <v>37481</v>
          </cell>
          <cell r="Z526">
            <v>37481</v>
          </cell>
          <cell r="AA526" t="str">
            <v>Interruptible</v>
          </cell>
          <cell r="AB526" t="str">
            <v>NWP</v>
          </cell>
          <cell r="AC526" t="str">
            <v>Paiute</v>
          </cell>
          <cell r="AD526" t="str">
            <v>net out</v>
          </cell>
          <cell r="AJ526" t="str">
            <v>SUMAS - net out</v>
          </cell>
          <cell r="AN526" t="str">
            <v>DA</v>
          </cell>
        </row>
        <row r="527">
          <cell r="A527">
            <v>540</v>
          </cell>
          <cell r="B527" t="str">
            <v>DA</v>
          </cell>
          <cell r="C527" t="str">
            <v>Diane Albers</v>
          </cell>
          <cell r="D527" t="str">
            <v>(509) 495-4705</v>
          </cell>
          <cell r="E527">
            <v>37480</v>
          </cell>
          <cell r="G527" t="str">
            <v>Purchase</v>
          </cell>
          <cell r="H527" t="str">
            <v>Physical</v>
          </cell>
          <cell r="I527" t="str">
            <v>CA - SLTAHOE</v>
          </cell>
          <cell r="K527" t="str">
            <v>Enserco</v>
          </cell>
          <cell r="L527" t="str">
            <v>Dave Meyer</v>
          </cell>
          <cell r="M527" t="str">
            <v>Trader</v>
          </cell>
          <cell r="N527" t="str">
            <v>(303) 568-3230</v>
          </cell>
          <cell r="O527" t="str">
            <v>(303) 568-3250</v>
          </cell>
          <cell r="R527">
            <v>2500</v>
          </cell>
          <cell r="X527">
            <v>1.46</v>
          </cell>
          <cell r="Y527">
            <v>37481</v>
          </cell>
          <cell r="Z527">
            <v>37481</v>
          </cell>
          <cell r="AA527" t="str">
            <v>Interruptible</v>
          </cell>
          <cell r="AB527" t="str">
            <v>NWP</v>
          </cell>
          <cell r="AC527" t="str">
            <v>Paiute</v>
          </cell>
          <cell r="AD527">
            <v>100047</v>
          </cell>
          <cell r="AE527">
            <v>2500</v>
          </cell>
          <cell r="AF527" t="str">
            <v>WYOMING POOL</v>
          </cell>
          <cell r="AG527">
            <v>89</v>
          </cell>
          <cell r="AH527" t="str">
            <v>WYOMING POOL</v>
          </cell>
          <cell r="AI527">
            <v>399</v>
          </cell>
          <cell r="AJ527" t="str">
            <v>RENO</v>
          </cell>
          <cell r="AK527">
            <v>459</v>
          </cell>
          <cell r="AL527" t="str">
            <v>AVAC03SYS1</v>
          </cell>
          <cell r="AM527">
            <v>304</v>
          </cell>
          <cell r="AN527" t="str">
            <v>DA</v>
          </cell>
        </row>
        <row r="528">
          <cell r="A528">
            <v>541</v>
          </cell>
          <cell r="B528" t="str">
            <v>DA</v>
          </cell>
          <cell r="C528" t="str">
            <v>Diane Albers</v>
          </cell>
          <cell r="D528" t="str">
            <v>(509) 495-4705</v>
          </cell>
          <cell r="E528">
            <v>37481</v>
          </cell>
          <cell r="G528" t="str">
            <v>Sale</v>
          </cell>
          <cell r="H528" t="str">
            <v>Physical</v>
          </cell>
          <cell r="I528" t="str">
            <v>CA - SLTAHOE</v>
          </cell>
          <cell r="K528" t="str">
            <v>Enserco</v>
          </cell>
          <cell r="L528" t="str">
            <v>Dave Meyer</v>
          </cell>
          <cell r="M528" t="str">
            <v>Trader</v>
          </cell>
          <cell r="N528" t="str">
            <v>(303) 568-3230</v>
          </cell>
          <cell r="O528" t="str">
            <v>(303) 568-3250</v>
          </cell>
          <cell r="R528">
            <v>2500</v>
          </cell>
          <cell r="X528">
            <v>2.17</v>
          </cell>
          <cell r="Y528">
            <v>37482</v>
          </cell>
          <cell r="Z528">
            <v>37482</v>
          </cell>
          <cell r="AA528" t="str">
            <v>Interruptible</v>
          </cell>
          <cell r="AB528" t="str">
            <v>NWP</v>
          </cell>
          <cell r="AC528" t="str">
            <v>Paiute</v>
          </cell>
          <cell r="AD528" t="str">
            <v>net out</v>
          </cell>
          <cell r="AJ528" t="str">
            <v>SUMAS - net out</v>
          </cell>
          <cell r="AN528" t="str">
            <v>DA</v>
          </cell>
        </row>
        <row r="529">
          <cell r="A529">
            <v>542</v>
          </cell>
          <cell r="B529" t="str">
            <v>DA</v>
          </cell>
          <cell r="C529" t="str">
            <v>Diane Albers</v>
          </cell>
          <cell r="D529" t="str">
            <v>(509) 495-4705</v>
          </cell>
          <cell r="E529">
            <v>37481</v>
          </cell>
          <cell r="G529" t="str">
            <v>Purchase</v>
          </cell>
          <cell r="H529" t="str">
            <v>Physical</v>
          </cell>
          <cell r="I529" t="str">
            <v>CA - SLTAHOE</v>
          </cell>
          <cell r="K529" t="str">
            <v>Enserco</v>
          </cell>
          <cell r="L529" t="str">
            <v>Dave Meyer</v>
          </cell>
          <cell r="M529" t="str">
            <v>Trader</v>
          </cell>
          <cell r="N529" t="str">
            <v>(303) 568-3230</v>
          </cell>
          <cell r="O529" t="str">
            <v>(303) 568-3250</v>
          </cell>
          <cell r="R529">
            <v>2500</v>
          </cell>
          <cell r="X529">
            <v>1.67</v>
          </cell>
          <cell r="Y529">
            <v>37482</v>
          </cell>
          <cell r="Z529">
            <v>37482</v>
          </cell>
          <cell r="AA529" t="str">
            <v>Interruptible</v>
          </cell>
          <cell r="AB529" t="str">
            <v>NWP</v>
          </cell>
          <cell r="AC529" t="str">
            <v>Paiute</v>
          </cell>
          <cell r="AD529">
            <v>100047</v>
          </cell>
          <cell r="AE529">
            <v>2500</v>
          </cell>
          <cell r="AF529" t="str">
            <v>WYOMING POOL</v>
          </cell>
          <cell r="AG529">
            <v>89</v>
          </cell>
          <cell r="AH529" t="str">
            <v>WYOMING POOL</v>
          </cell>
          <cell r="AI529">
            <v>399</v>
          </cell>
          <cell r="AJ529" t="str">
            <v>RENO</v>
          </cell>
          <cell r="AK529">
            <v>459</v>
          </cell>
          <cell r="AL529" t="str">
            <v>AVAC03SYS1</v>
          </cell>
          <cell r="AM529">
            <v>304</v>
          </cell>
          <cell r="AN529" t="str">
            <v>DA</v>
          </cell>
        </row>
        <row r="530">
          <cell r="A530">
            <v>543</v>
          </cell>
          <cell r="B530" t="str">
            <v>DA</v>
          </cell>
          <cell r="C530" t="str">
            <v>Diane Albers</v>
          </cell>
          <cell r="D530" t="str">
            <v>(509) 495-4705</v>
          </cell>
          <cell r="E530">
            <v>37481</v>
          </cell>
          <cell r="G530" t="str">
            <v>Sale</v>
          </cell>
          <cell r="H530" t="str">
            <v>Physical</v>
          </cell>
          <cell r="I530" t="str">
            <v>MALIN</v>
          </cell>
          <cell r="K530" t="str">
            <v>AEP Energy Services, Inc.</v>
          </cell>
          <cell r="L530" t="str">
            <v>Brad Bentley</v>
          </cell>
          <cell r="M530" t="str">
            <v>Trader</v>
          </cell>
          <cell r="N530" t="str">
            <v>(614) 583-7007</v>
          </cell>
          <cell r="O530" t="str">
            <v>(614) 583-1605</v>
          </cell>
          <cell r="R530">
            <v>3000</v>
          </cell>
          <cell r="X530">
            <v>2.5499999999999998</v>
          </cell>
          <cell r="Y530">
            <v>37500</v>
          </cell>
          <cell r="Z530">
            <v>37529</v>
          </cell>
          <cell r="AA530" t="str">
            <v>Firm</v>
          </cell>
          <cell r="AB530" t="str">
            <v>PGT</v>
          </cell>
          <cell r="AD530" t="str">
            <v>07536</v>
          </cell>
          <cell r="AE530">
            <v>3000</v>
          </cell>
          <cell r="AF530" t="str">
            <v>MALI-GTNW</v>
          </cell>
          <cell r="AJ530" t="str">
            <v>MALI-GTNW</v>
          </cell>
          <cell r="AL530" t="str">
            <v>06220</v>
          </cell>
          <cell r="AN530" t="str">
            <v>LM</v>
          </cell>
        </row>
        <row r="531">
          <cell r="A531">
            <v>544</v>
          </cell>
          <cell r="B531" t="str">
            <v>DA</v>
          </cell>
          <cell r="C531" t="str">
            <v>Diane Albers</v>
          </cell>
          <cell r="D531" t="str">
            <v>(509) 495-4705</v>
          </cell>
          <cell r="E531">
            <v>37482</v>
          </cell>
          <cell r="G531" t="str">
            <v>Purchase</v>
          </cell>
          <cell r="H531" t="str">
            <v>Physical</v>
          </cell>
          <cell r="I531" t="str">
            <v>CSII</v>
          </cell>
          <cell r="K531" t="str">
            <v>Enserco</v>
          </cell>
          <cell r="L531" t="str">
            <v>Dave Meyer</v>
          </cell>
          <cell r="M531" t="str">
            <v>Trader</v>
          </cell>
          <cell r="N531" t="str">
            <v>(303) 568-3230</v>
          </cell>
          <cell r="O531" t="str">
            <v>(303) 568-3250</v>
          </cell>
          <cell r="R531">
            <v>10000</v>
          </cell>
          <cell r="X531">
            <v>2.2999999999999998</v>
          </cell>
          <cell r="Y531">
            <v>37483</v>
          </cell>
          <cell r="Z531">
            <v>37483</v>
          </cell>
          <cell r="AA531" t="str">
            <v>Interruptible</v>
          </cell>
          <cell r="AB531" t="str">
            <v>PGT</v>
          </cell>
          <cell r="AD531" t="str">
            <v>07536</v>
          </cell>
          <cell r="AE531">
            <v>10000</v>
          </cell>
          <cell r="AF531" t="str">
            <v>STAN-GTNW</v>
          </cell>
          <cell r="AH531" t="str">
            <v>04659</v>
          </cell>
          <cell r="AJ531" t="str">
            <v>CSII-CSII</v>
          </cell>
          <cell r="AL531" t="str">
            <v>CSII</v>
          </cell>
          <cell r="AN531" t="str">
            <v>DA</v>
          </cell>
        </row>
        <row r="532">
          <cell r="A532">
            <v>545</v>
          </cell>
          <cell r="B532" t="str">
            <v>DA</v>
          </cell>
          <cell r="C532" t="str">
            <v>Diane Albers</v>
          </cell>
          <cell r="D532" t="str">
            <v>(509) 495-4705</v>
          </cell>
          <cell r="E532">
            <v>37482</v>
          </cell>
          <cell r="G532" t="str">
            <v>Purchase</v>
          </cell>
          <cell r="H532" t="str">
            <v>Physical</v>
          </cell>
          <cell r="I532" t="str">
            <v>CSII</v>
          </cell>
          <cell r="K532" t="str">
            <v>Mirant Americas Energy Marketing, LP</v>
          </cell>
          <cell r="L532" t="str">
            <v>Rob Hozjen</v>
          </cell>
          <cell r="M532" t="str">
            <v>Trader</v>
          </cell>
          <cell r="N532" t="str">
            <v>(403) 218-1079</v>
          </cell>
          <cell r="O532" t="str">
            <v>(403) 218-1519</v>
          </cell>
          <cell r="R532">
            <v>10000</v>
          </cell>
          <cell r="X532">
            <v>2.2999999999999998</v>
          </cell>
          <cell r="Y532">
            <v>37483</v>
          </cell>
          <cell r="Z532">
            <v>37483</v>
          </cell>
          <cell r="AA532" t="str">
            <v>Interruptible</v>
          </cell>
          <cell r="AB532" t="str">
            <v>PGT</v>
          </cell>
          <cell r="AD532" t="str">
            <v>07536</v>
          </cell>
          <cell r="AE532">
            <v>10000</v>
          </cell>
          <cell r="AF532" t="str">
            <v>STAN-GTNW</v>
          </cell>
          <cell r="AH532" t="str">
            <v>07116</v>
          </cell>
          <cell r="AJ532" t="str">
            <v>CSII-CSII</v>
          </cell>
          <cell r="AL532" t="str">
            <v>CSII</v>
          </cell>
          <cell r="AN532" t="str">
            <v>DA</v>
          </cell>
        </row>
        <row r="533">
          <cell r="A533">
            <v>546</v>
          </cell>
          <cell r="B533" t="str">
            <v>DA</v>
          </cell>
          <cell r="C533" t="str">
            <v>Diane Albers</v>
          </cell>
          <cell r="D533" t="str">
            <v>(509) 495-4705</v>
          </cell>
          <cell r="E533">
            <v>37482</v>
          </cell>
          <cell r="G533" t="str">
            <v>Sale</v>
          </cell>
          <cell r="H533" t="str">
            <v>Physical</v>
          </cell>
          <cell r="I533" t="str">
            <v>CA - SLTAHOE</v>
          </cell>
          <cell r="K533" t="str">
            <v>Enserco</v>
          </cell>
          <cell r="L533" t="str">
            <v>Dave Meyer</v>
          </cell>
          <cell r="M533" t="str">
            <v>Trader</v>
          </cell>
          <cell r="N533" t="str">
            <v>(303) 568-3230</v>
          </cell>
          <cell r="O533" t="str">
            <v>(303) 568-3250</v>
          </cell>
          <cell r="R533">
            <v>2500</v>
          </cell>
          <cell r="X533">
            <v>2.2000000000000002</v>
          </cell>
          <cell r="Y533">
            <v>37483</v>
          </cell>
          <cell r="Z533">
            <v>37483</v>
          </cell>
          <cell r="AA533" t="str">
            <v>Interruptible</v>
          </cell>
          <cell r="AB533" t="str">
            <v>NWP</v>
          </cell>
          <cell r="AC533" t="str">
            <v>Paiute</v>
          </cell>
          <cell r="AD533" t="str">
            <v>net out</v>
          </cell>
          <cell r="AJ533" t="str">
            <v>SUMAS - net out</v>
          </cell>
          <cell r="AN533" t="str">
            <v>DA</v>
          </cell>
        </row>
        <row r="534">
          <cell r="A534">
            <v>547</v>
          </cell>
          <cell r="B534" t="str">
            <v>DA</v>
          </cell>
          <cell r="C534" t="str">
            <v>Diane Albers</v>
          </cell>
          <cell r="D534" t="str">
            <v>(509) 495-4705</v>
          </cell>
          <cell r="E534">
            <v>37482</v>
          </cell>
          <cell r="G534" t="str">
            <v>Purchase</v>
          </cell>
          <cell r="H534" t="str">
            <v>Physical</v>
          </cell>
          <cell r="I534" t="str">
            <v>CA - SLTAHOE</v>
          </cell>
          <cell r="K534" t="str">
            <v>Enserco</v>
          </cell>
          <cell r="L534" t="str">
            <v>Dave Meyer</v>
          </cell>
          <cell r="M534" t="str">
            <v>Trader</v>
          </cell>
          <cell r="N534" t="str">
            <v>(303) 568-3230</v>
          </cell>
          <cell r="O534" t="str">
            <v>(303) 568-3250</v>
          </cell>
          <cell r="R534">
            <v>2500</v>
          </cell>
          <cell r="X534">
            <v>1.88</v>
          </cell>
          <cell r="Y534">
            <v>37483</v>
          </cell>
          <cell r="Z534">
            <v>37483</v>
          </cell>
          <cell r="AA534" t="str">
            <v>Interruptible</v>
          </cell>
          <cell r="AB534" t="str">
            <v>NWP</v>
          </cell>
          <cell r="AC534" t="str">
            <v>Paiute</v>
          </cell>
          <cell r="AD534">
            <v>100047</v>
          </cell>
          <cell r="AE534">
            <v>2500</v>
          </cell>
          <cell r="AF534" t="str">
            <v>WYOMING POOL</v>
          </cell>
          <cell r="AG534">
            <v>89</v>
          </cell>
          <cell r="AH534" t="str">
            <v>WYOMING POOL</v>
          </cell>
          <cell r="AI534">
            <v>399</v>
          </cell>
          <cell r="AJ534" t="str">
            <v>RENO</v>
          </cell>
          <cell r="AK534">
            <v>459</v>
          </cell>
          <cell r="AL534" t="str">
            <v>AVAC03SYS1</v>
          </cell>
          <cell r="AM534">
            <v>304</v>
          </cell>
          <cell r="AN534" t="str">
            <v>DA</v>
          </cell>
        </row>
        <row r="535">
          <cell r="A535">
            <v>548</v>
          </cell>
          <cell r="B535" t="str">
            <v>DA</v>
          </cell>
          <cell r="C535" t="str">
            <v>Diane Albers</v>
          </cell>
          <cell r="D535" t="str">
            <v>(509) 495-4705</v>
          </cell>
          <cell r="E535">
            <v>37482</v>
          </cell>
          <cell r="G535" t="str">
            <v>Purchase</v>
          </cell>
          <cell r="H535" t="str">
            <v>Physical</v>
          </cell>
          <cell r="I535" t="str">
            <v>RGEN</v>
          </cell>
          <cell r="J535">
            <v>175862996</v>
          </cell>
          <cell r="K535" t="str">
            <v>Dynegy Marketing &amp; Trade</v>
          </cell>
          <cell r="L535" t="str">
            <v>Scott Wischoff</v>
          </cell>
          <cell r="M535" t="str">
            <v>Trader</v>
          </cell>
          <cell r="N535" t="str">
            <v>(713) 767-8214</v>
          </cell>
          <cell r="O535" t="str">
            <v>(713) 507-6541</v>
          </cell>
          <cell r="R535">
            <v>5000</v>
          </cell>
          <cell r="X535">
            <v>2.34</v>
          </cell>
          <cell r="Y535">
            <v>37483</v>
          </cell>
          <cell r="Z535">
            <v>37483</v>
          </cell>
          <cell r="AA535" t="str">
            <v>Interruptible</v>
          </cell>
          <cell r="AB535" t="str">
            <v>PGT</v>
          </cell>
          <cell r="AD535" t="str">
            <v>07536</v>
          </cell>
          <cell r="AE535">
            <v>5000</v>
          </cell>
          <cell r="AF535" t="str">
            <v>STAN-WWP</v>
          </cell>
          <cell r="AH535" t="str">
            <v>01355</v>
          </cell>
          <cell r="AJ535" t="str">
            <v>RGEN-WWP</v>
          </cell>
          <cell r="AL535" t="str">
            <v>FUEL</v>
          </cell>
          <cell r="AN535" t="str">
            <v>DA</v>
          </cell>
        </row>
        <row r="536">
          <cell r="A536">
            <v>549</v>
          </cell>
          <cell r="B536" t="str">
            <v>DA</v>
          </cell>
          <cell r="C536" t="str">
            <v>Diane Albers</v>
          </cell>
          <cell r="D536" t="str">
            <v>(509) 495-4705</v>
          </cell>
          <cell r="E536">
            <v>37482</v>
          </cell>
          <cell r="G536" t="str">
            <v>Purchase</v>
          </cell>
          <cell r="H536" t="str">
            <v>Physical</v>
          </cell>
          <cell r="I536" t="str">
            <v>CSII</v>
          </cell>
          <cell r="K536" t="str">
            <v>AEP Energy Services, Inc.</v>
          </cell>
          <cell r="L536" t="str">
            <v>Brad Bentley</v>
          </cell>
          <cell r="M536" t="str">
            <v>Trader</v>
          </cell>
          <cell r="N536" t="str">
            <v>(614) 583-7007</v>
          </cell>
          <cell r="O536" t="str">
            <v>(614) 583-1605</v>
          </cell>
          <cell r="R536">
            <v>10000</v>
          </cell>
          <cell r="X536">
            <v>2.37</v>
          </cell>
          <cell r="Y536">
            <v>37483</v>
          </cell>
          <cell r="Z536">
            <v>37483</v>
          </cell>
          <cell r="AA536" t="str">
            <v>Interruptible</v>
          </cell>
          <cell r="AB536" t="str">
            <v>PGT</v>
          </cell>
          <cell r="AD536" t="str">
            <v>07536</v>
          </cell>
          <cell r="AE536">
            <v>10000</v>
          </cell>
          <cell r="AF536" t="str">
            <v>STAN-GTNW</v>
          </cell>
          <cell r="AH536" t="str">
            <v>06220</v>
          </cell>
          <cell r="AJ536" t="str">
            <v>CSII-CSII</v>
          </cell>
          <cell r="AL536" t="str">
            <v>CSII</v>
          </cell>
          <cell r="AN536" t="str">
            <v>DA</v>
          </cell>
        </row>
        <row r="537">
          <cell r="A537">
            <v>550</v>
          </cell>
          <cell r="B537" t="str">
            <v>DA</v>
          </cell>
          <cell r="C537" t="str">
            <v>Diane Albers</v>
          </cell>
          <cell r="D537" t="str">
            <v>(509) 495-4705</v>
          </cell>
          <cell r="E537">
            <v>37483</v>
          </cell>
          <cell r="G537" t="str">
            <v>Sale</v>
          </cell>
          <cell r="H537" t="str">
            <v>Physical</v>
          </cell>
          <cell r="I537" t="str">
            <v>CA - SLTAHOE</v>
          </cell>
          <cell r="K537" t="str">
            <v>Enserco</v>
          </cell>
          <cell r="L537" t="str">
            <v>Tim Wickersham</v>
          </cell>
          <cell r="M537" t="str">
            <v>Trader</v>
          </cell>
          <cell r="N537" t="str">
            <v>(303) 568-3224</v>
          </cell>
          <cell r="O537" t="str">
            <v>(303) 568-3250</v>
          </cell>
          <cell r="R537">
            <v>2500</v>
          </cell>
          <cell r="X537">
            <v>2.15</v>
          </cell>
          <cell r="Y537">
            <v>37484</v>
          </cell>
          <cell r="Z537">
            <v>37484</v>
          </cell>
          <cell r="AA537" t="str">
            <v>Interruptible</v>
          </cell>
          <cell r="AB537" t="str">
            <v>NWP</v>
          </cell>
          <cell r="AC537" t="str">
            <v>Paiute</v>
          </cell>
          <cell r="AD537" t="str">
            <v>net out</v>
          </cell>
          <cell r="AJ537" t="str">
            <v>SUMAS - net out</v>
          </cell>
          <cell r="AN537" t="str">
            <v>DA</v>
          </cell>
        </row>
        <row r="538">
          <cell r="A538">
            <v>551</v>
          </cell>
          <cell r="B538" t="str">
            <v>DA</v>
          </cell>
          <cell r="C538" t="str">
            <v>Diane Albers</v>
          </cell>
          <cell r="D538" t="str">
            <v>(509) 495-4705</v>
          </cell>
          <cell r="E538">
            <v>37483</v>
          </cell>
          <cell r="G538" t="str">
            <v>Purchase</v>
          </cell>
          <cell r="H538" t="str">
            <v>Physical</v>
          </cell>
          <cell r="I538" t="str">
            <v>CA - SLTAHOE</v>
          </cell>
          <cell r="K538" t="str">
            <v>Enserco</v>
          </cell>
          <cell r="L538" t="str">
            <v>Tim Wickersham</v>
          </cell>
          <cell r="M538" t="str">
            <v>Trader</v>
          </cell>
          <cell r="N538" t="str">
            <v>(303) 568-3224</v>
          </cell>
          <cell r="O538" t="str">
            <v>(303) 568-3250</v>
          </cell>
          <cell r="R538">
            <v>2500</v>
          </cell>
          <cell r="X538">
            <v>1.75</v>
          </cell>
          <cell r="Y538">
            <v>37484</v>
          </cell>
          <cell r="Z538">
            <v>37484</v>
          </cell>
          <cell r="AA538" t="str">
            <v>Interruptible</v>
          </cell>
          <cell r="AB538" t="str">
            <v>NWP</v>
          </cell>
          <cell r="AC538" t="str">
            <v>Paiute</v>
          </cell>
          <cell r="AD538">
            <v>100047</v>
          </cell>
          <cell r="AE538">
            <v>2500</v>
          </cell>
          <cell r="AF538" t="str">
            <v>WYOMING POOL</v>
          </cell>
          <cell r="AG538">
            <v>89</v>
          </cell>
          <cell r="AH538" t="str">
            <v>WYOMING POOL</v>
          </cell>
          <cell r="AI538">
            <v>399</v>
          </cell>
          <cell r="AJ538" t="str">
            <v>RENO</v>
          </cell>
          <cell r="AK538">
            <v>459</v>
          </cell>
          <cell r="AL538" t="str">
            <v>AVAC03SYS1</v>
          </cell>
          <cell r="AM538">
            <v>304</v>
          </cell>
          <cell r="AN538" t="str">
            <v>DA</v>
          </cell>
        </row>
        <row r="539">
          <cell r="A539">
            <v>552</v>
          </cell>
          <cell r="B539" t="str">
            <v>DA</v>
          </cell>
          <cell r="C539" t="str">
            <v>Diane Albers</v>
          </cell>
          <cell r="D539" t="str">
            <v>(509) 495-4705</v>
          </cell>
          <cell r="E539">
            <v>37483</v>
          </cell>
          <cell r="G539" t="str">
            <v>Sale</v>
          </cell>
          <cell r="H539" t="str">
            <v>Physical</v>
          </cell>
          <cell r="I539" t="str">
            <v>MALIN</v>
          </cell>
          <cell r="K539" t="str">
            <v>E-Prime, Inc.</v>
          </cell>
          <cell r="L539" t="str">
            <v>Kevin Legg</v>
          </cell>
          <cell r="M539" t="str">
            <v>Trader</v>
          </cell>
          <cell r="N539" t="str">
            <v>(303) 308-2823</v>
          </cell>
          <cell r="O539" t="str">
            <v>(303) 308-7615</v>
          </cell>
          <cell r="R539">
            <v>5000</v>
          </cell>
          <cell r="X539">
            <v>3.8</v>
          </cell>
          <cell r="Y539">
            <v>37622</v>
          </cell>
          <cell r="Z539">
            <v>37652</v>
          </cell>
          <cell r="AA539" t="str">
            <v>Firm</v>
          </cell>
          <cell r="AB539" t="str">
            <v>PGT</v>
          </cell>
          <cell r="AD539" t="str">
            <v>07536</v>
          </cell>
          <cell r="AE539">
            <v>5000</v>
          </cell>
          <cell r="AF539" t="str">
            <v>MALI-GTNW</v>
          </cell>
          <cell r="AJ539" t="str">
            <v>MALI-GTNW</v>
          </cell>
          <cell r="AL539" t="str">
            <v>07016</v>
          </cell>
          <cell r="AN539" t="str">
            <v>BG</v>
          </cell>
        </row>
        <row r="540">
          <cell r="A540">
            <v>553</v>
          </cell>
          <cell r="B540" t="str">
            <v>DA</v>
          </cell>
          <cell r="C540" t="str">
            <v>Diane Albers</v>
          </cell>
          <cell r="D540" t="str">
            <v>(509) 495-4705</v>
          </cell>
          <cell r="E540">
            <v>37483</v>
          </cell>
          <cell r="G540" t="str">
            <v>Sale</v>
          </cell>
          <cell r="H540" t="str">
            <v>Physical</v>
          </cell>
          <cell r="I540" t="str">
            <v>MALIN</v>
          </cell>
          <cell r="K540" t="str">
            <v>E-Prime, Inc.</v>
          </cell>
          <cell r="L540" t="str">
            <v>Kevin Legg</v>
          </cell>
          <cell r="M540" t="str">
            <v>Trader</v>
          </cell>
          <cell r="N540" t="str">
            <v>(303) 308-2823</v>
          </cell>
          <cell r="O540" t="str">
            <v>(303) 308-7615</v>
          </cell>
          <cell r="R540">
            <v>5000</v>
          </cell>
          <cell r="X540">
            <v>3.7</v>
          </cell>
          <cell r="Y540">
            <v>37653</v>
          </cell>
          <cell r="Z540">
            <v>37680</v>
          </cell>
          <cell r="AA540" t="str">
            <v>Firm</v>
          </cell>
          <cell r="AB540" t="str">
            <v>PGT</v>
          </cell>
          <cell r="AD540" t="str">
            <v>07536</v>
          </cell>
          <cell r="AE540">
            <v>5000</v>
          </cell>
          <cell r="AF540" t="str">
            <v>MALI-GTNW</v>
          </cell>
          <cell r="AJ540" t="str">
            <v>MALI-GTNW</v>
          </cell>
          <cell r="AL540" t="str">
            <v>07016</v>
          </cell>
          <cell r="AN540" t="str">
            <v>BG</v>
          </cell>
        </row>
        <row r="541">
          <cell r="A541">
            <v>554</v>
          </cell>
          <cell r="B541" t="str">
            <v>DA</v>
          </cell>
          <cell r="C541" t="str">
            <v>Diane Albers</v>
          </cell>
          <cell r="D541" t="str">
            <v>(509) 495-4705</v>
          </cell>
          <cell r="E541">
            <v>37483</v>
          </cell>
          <cell r="G541" t="str">
            <v>Sale</v>
          </cell>
          <cell r="H541" t="str">
            <v>Physical</v>
          </cell>
          <cell r="I541" t="str">
            <v>MALIN</v>
          </cell>
          <cell r="K541" t="str">
            <v>E-Prime, Inc.</v>
          </cell>
          <cell r="L541" t="str">
            <v>Kevin Legg</v>
          </cell>
          <cell r="M541" t="str">
            <v>Trader</v>
          </cell>
          <cell r="N541" t="str">
            <v>(303) 308-2823</v>
          </cell>
          <cell r="O541" t="str">
            <v>(303) 308-7615</v>
          </cell>
          <cell r="R541">
            <v>5000</v>
          </cell>
          <cell r="X541">
            <v>3.53</v>
          </cell>
          <cell r="Y541">
            <v>37681</v>
          </cell>
          <cell r="Z541">
            <v>37711</v>
          </cell>
          <cell r="AA541" t="str">
            <v>Firm</v>
          </cell>
          <cell r="AB541" t="str">
            <v>PGT</v>
          </cell>
          <cell r="AD541" t="str">
            <v>07536</v>
          </cell>
          <cell r="AE541">
            <v>5000</v>
          </cell>
          <cell r="AF541" t="str">
            <v>MALI-GTNW</v>
          </cell>
          <cell r="AJ541" t="str">
            <v>MALI-GTNW</v>
          </cell>
          <cell r="AL541" t="str">
            <v>07016</v>
          </cell>
          <cell r="AN541" t="str">
            <v>BG</v>
          </cell>
        </row>
        <row r="542">
          <cell r="A542">
            <v>555</v>
          </cell>
          <cell r="B542" t="str">
            <v>DA</v>
          </cell>
          <cell r="C542" t="str">
            <v>Diane Albers</v>
          </cell>
          <cell r="D542" t="str">
            <v>(509) 495-4705</v>
          </cell>
          <cell r="E542">
            <v>37484</v>
          </cell>
          <cell r="G542" t="str">
            <v>Sale</v>
          </cell>
          <cell r="H542" t="str">
            <v>Physical</v>
          </cell>
          <cell r="I542" t="str">
            <v>CA - SLTAHOE</v>
          </cell>
          <cell r="K542" t="str">
            <v>Enserco</v>
          </cell>
          <cell r="L542" t="str">
            <v>Tim Wickersham</v>
          </cell>
          <cell r="M542" t="str">
            <v>Trader</v>
          </cell>
          <cell r="N542" t="str">
            <v>(303) 568-3224</v>
          </cell>
          <cell r="O542" t="str">
            <v>(303) 568-3250</v>
          </cell>
          <cell r="R542">
            <v>2500</v>
          </cell>
          <cell r="X542">
            <v>2.15</v>
          </cell>
          <cell r="Y542">
            <v>37485</v>
          </cell>
          <cell r="Z542">
            <v>37487</v>
          </cell>
          <cell r="AA542" t="str">
            <v>Interruptible</v>
          </cell>
          <cell r="AB542" t="str">
            <v>NWP</v>
          </cell>
          <cell r="AC542" t="str">
            <v>Paiute</v>
          </cell>
          <cell r="AD542" t="str">
            <v>net out</v>
          </cell>
          <cell r="AJ542" t="str">
            <v>SUMAS - net out</v>
          </cell>
          <cell r="AN542" t="str">
            <v>DA</v>
          </cell>
        </row>
        <row r="543">
          <cell r="A543">
            <v>556</v>
          </cell>
          <cell r="B543" t="str">
            <v>DA</v>
          </cell>
          <cell r="C543" t="str">
            <v>Diane Albers</v>
          </cell>
          <cell r="D543" t="str">
            <v>(509) 495-4705</v>
          </cell>
          <cell r="E543">
            <v>37484</v>
          </cell>
          <cell r="G543" t="str">
            <v>Purchase</v>
          </cell>
          <cell r="H543" t="str">
            <v>Physical</v>
          </cell>
          <cell r="I543" t="str">
            <v>CA - SLTAHOE</v>
          </cell>
          <cell r="K543" t="str">
            <v>Enserco</v>
          </cell>
          <cell r="L543" t="str">
            <v>Tim Wickersham</v>
          </cell>
          <cell r="M543" t="str">
            <v>Trader</v>
          </cell>
          <cell r="N543" t="str">
            <v>(303) 568-3224</v>
          </cell>
          <cell r="O543" t="str">
            <v>(303) 568-3250</v>
          </cell>
          <cell r="R543">
            <v>2500</v>
          </cell>
          <cell r="X543">
            <v>1.46</v>
          </cell>
          <cell r="Y543">
            <v>37485</v>
          </cell>
          <cell r="Z543">
            <v>37487</v>
          </cell>
          <cell r="AA543" t="str">
            <v>Interruptible</v>
          </cell>
          <cell r="AB543" t="str">
            <v>NWP</v>
          </cell>
          <cell r="AC543" t="str">
            <v>Paiute</v>
          </cell>
          <cell r="AD543">
            <v>100047</v>
          </cell>
          <cell r="AE543">
            <v>2500</v>
          </cell>
          <cell r="AF543" t="str">
            <v>WYOMING POOL</v>
          </cell>
          <cell r="AG543">
            <v>89</v>
          </cell>
          <cell r="AH543" t="str">
            <v>WYOMING POOL</v>
          </cell>
          <cell r="AI543">
            <v>399</v>
          </cell>
          <cell r="AJ543" t="str">
            <v>RENO</v>
          </cell>
          <cell r="AK543">
            <v>459</v>
          </cell>
          <cell r="AL543" t="str">
            <v>AVAC03SYS1</v>
          </cell>
          <cell r="AM543">
            <v>304</v>
          </cell>
          <cell r="AN543" t="str">
            <v>DA</v>
          </cell>
        </row>
        <row r="544">
          <cell r="A544">
            <v>557</v>
          </cell>
          <cell r="B544" t="str">
            <v>DA</v>
          </cell>
          <cell r="C544" t="str">
            <v>Diane Albers</v>
          </cell>
          <cell r="D544" t="str">
            <v>(509) 495-4705</v>
          </cell>
          <cell r="E544">
            <v>37488</v>
          </cell>
          <cell r="G544" t="str">
            <v>Sale</v>
          </cell>
          <cell r="H544" t="str">
            <v>Physical</v>
          </cell>
          <cell r="I544" t="str">
            <v>CA - SLTAHOE</v>
          </cell>
          <cell r="K544" t="str">
            <v>Enserco</v>
          </cell>
          <cell r="L544" t="str">
            <v>Dave Meyer</v>
          </cell>
          <cell r="M544" t="str">
            <v>Trader</v>
          </cell>
          <cell r="N544" t="str">
            <v>(303) 568-3230</v>
          </cell>
          <cell r="O544" t="str">
            <v>(303) 568-3250</v>
          </cell>
          <cell r="R544">
            <v>2500</v>
          </cell>
          <cell r="X544">
            <v>2.12</v>
          </cell>
          <cell r="Y544">
            <v>37489</v>
          </cell>
          <cell r="Z544">
            <v>37489</v>
          </cell>
          <cell r="AA544" t="str">
            <v>Interruptible</v>
          </cell>
          <cell r="AB544" t="str">
            <v>NWP</v>
          </cell>
          <cell r="AC544" t="str">
            <v>Paiute</v>
          </cell>
          <cell r="AD544" t="str">
            <v>net out</v>
          </cell>
          <cell r="AJ544" t="str">
            <v>SUMAS - net out</v>
          </cell>
          <cell r="AN544" t="str">
            <v>DA</v>
          </cell>
        </row>
        <row r="545">
          <cell r="A545">
            <v>558</v>
          </cell>
          <cell r="B545" t="str">
            <v>DA</v>
          </cell>
          <cell r="C545" t="str">
            <v>Diane Albers</v>
          </cell>
          <cell r="D545" t="str">
            <v>(509) 495-4705</v>
          </cell>
          <cell r="E545">
            <v>37488</v>
          </cell>
          <cell r="G545" t="str">
            <v>Purchase</v>
          </cell>
          <cell r="H545" t="str">
            <v>Physical</v>
          </cell>
          <cell r="I545" t="str">
            <v>CA - SLTAHOE</v>
          </cell>
          <cell r="K545" t="str">
            <v>Enserco</v>
          </cell>
          <cell r="L545" t="str">
            <v>Dave Meyer</v>
          </cell>
          <cell r="M545" t="str">
            <v>Trader</v>
          </cell>
          <cell r="N545" t="str">
            <v>(303) 568-3230</v>
          </cell>
          <cell r="O545" t="str">
            <v>(303) 568-3250</v>
          </cell>
          <cell r="R545">
            <v>2500</v>
          </cell>
          <cell r="X545">
            <v>1.4350000000000001</v>
          </cell>
          <cell r="Y545">
            <v>37489</v>
          </cell>
          <cell r="Z545">
            <v>37489</v>
          </cell>
          <cell r="AA545" t="str">
            <v>Interruptible</v>
          </cell>
          <cell r="AB545" t="str">
            <v>NWP</v>
          </cell>
          <cell r="AC545" t="str">
            <v>Paiute</v>
          </cell>
          <cell r="AD545">
            <v>100047</v>
          </cell>
          <cell r="AE545">
            <v>2500</v>
          </cell>
          <cell r="AF545" t="str">
            <v>WYOMING POOL</v>
          </cell>
          <cell r="AG545">
            <v>89</v>
          </cell>
          <cell r="AH545" t="str">
            <v>WYOMING POOL</v>
          </cell>
          <cell r="AI545">
            <v>399</v>
          </cell>
          <cell r="AJ545" t="str">
            <v>RENO</v>
          </cell>
          <cell r="AK545">
            <v>459</v>
          </cell>
          <cell r="AL545" t="str">
            <v>AVAC03SYS1</v>
          </cell>
          <cell r="AM545">
            <v>304</v>
          </cell>
          <cell r="AN545" t="str">
            <v>DA</v>
          </cell>
        </row>
        <row r="546">
          <cell r="A546">
            <v>559</v>
          </cell>
          <cell r="B546" t="str">
            <v>DA</v>
          </cell>
          <cell r="C546" t="str">
            <v>Diane Albers</v>
          </cell>
          <cell r="D546" t="str">
            <v>(509) 495-4705</v>
          </cell>
          <cell r="E546">
            <v>37488</v>
          </cell>
          <cell r="G546" t="str">
            <v>Purchase</v>
          </cell>
          <cell r="H546" t="str">
            <v>Physical</v>
          </cell>
          <cell r="I546" t="str">
            <v>RGEN</v>
          </cell>
          <cell r="K546" t="str">
            <v>Enserco</v>
          </cell>
          <cell r="L546" t="str">
            <v>Dave Meyer</v>
          </cell>
          <cell r="M546" t="str">
            <v>Trader</v>
          </cell>
          <cell r="N546" t="str">
            <v>(303) 568-3230</v>
          </cell>
          <cell r="O546" t="str">
            <v>(303) 568-3250</v>
          </cell>
          <cell r="R546">
            <v>5000</v>
          </cell>
          <cell r="X546">
            <v>2.25</v>
          </cell>
          <cell r="Y546">
            <v>37489</v>
          </cell>
          <cell r="Z546">
            <v>37489</v>
          </cell>
          <cell r="AA546" t="str">
            <v>Interruptible</v>
          </cell>
          <cell r="AB546" t="str">
            <v>PGT</v>
          </cell>
          <cell r="AD546" t="str">
            <v>07536</v>
          </cell>
          <cell r="AE546">
            <v>5000</v>
          </cell>
          <cell r="AF546" t="str">
            <v>STAN-WWP</v>
          </cell>
          <cell r="AH546" t="str">
            <v>04659</v>
          </cell>
          <cell r="AJ546" t="str">
            <v>RGEN-WWP</v>
          </cell>
          <cell r="AL546" t="str">
            <v>FUEL</v>
          </cell>
          <cell r="AN546" t="str">
            <v>DA</v>
          </cell>
        </row>
        <row r="547">
          <cell r="A547">
            <v>560</v>
          </cell>
          <cell r="B547" t="str">
            <v>DA</v>
          </cell>
          <cell r="C547" t="str">
            <v>Diane Albers</v>
          </cell>
          <cell r="D547" t="str">
            <v>(509) 495-4705</v>
          </cell>
          <cell r="E547">
            <v>37489</v>
          </cell>
          <cell r="G547" t="str">
            <v>Sale</v>
          </cell>
          <cell r="H547" t="str">
            <v>Physical</v>
          </cell>
          <cell r="I547" t="str">
            <v>CA - SLTAHOE</v>
          </cell>
          <cell r="K547" t="str">
            <v>Enserco</v>
          </cell>
          <cell r="L547" t="str">
            <v>Tim Wickersham</v>
          </cell>
          <cell r="M547" t="str">
            <v>Trader</v>
          </cell>
          <cell r="N547" t="str">
            <v>(303) 568-3224</v>
          </cell>
          <cell r="O547" t="str">
            <v>(303) 568-3250</v>
          </cell>
          <cell r="R547">
            <v>2500</v>
          </cell>
          <cell r="X547">
            <v>1.98</v>
          </cell>
          <cell r="Y547">
            <v>37490</v>
          </cell>
          <cell r="Z547">
            <v>37490</v>
          </cell>
          <cell r="AA547" t="str">
            <v>Interruptible</v>
          </cell>
          <cell r="AB547" t="str">
            <v>NWP</v>
          </cell>
          <cell r="AC547" t="str">
            <v>Paiute</v>
          </cell>
          <cell r="AD547" t="str">
            <v>net out</v>
          </cell>
          <cell r="AJ547" t="str">
            <v>SUMAS - net out</v>
          </cell>
          <cell r="AN547" t="str">
            <v>DA</v>
          </cell>
        </row>
        <row r="548">
          <cell r="A548">
            <v>561</v>
          </cell>
          <cell r="B548" t="str">
            <v>DA</v>
          </cell>
          <cell r="C548" t="str">
            <v>Diane Albers</v>
          </cell>
          <cell r="D548" t="str">
            <v>(509) 495-4705</v>
          </cell>
          <cell r="E548">
            <v>37489</v>
          </cell>
          <cell r="G548" t="str">
            <v>Purchase</v>
          </cell>
          <cell r="H548" t="str">
            <v>Physical</v>
          </cell>
          <cell r="I548" t="str">
            <v>CA - SLTAHOE</v>
          </cell>
          <cell r="K548" t="str">
            <v>Enserco</v>
          </cell>
          <cell r="L548" t="str">
            <v>Tim Wickersham</v>
          </cell>
          <cell r="M548" t="str">
            <v>Trader</v>
          </cell>
          <cell r="N548" t="str">
            <v>(303) 568-3224</v>
          </cell>
          <cell r="O548" t="str">
            <v>(303) 568-3250</v>
          </cell>
          <cell r="R548">
            <v>2500</v>
          </cell>
          <cell r="X548">
            <v>1.38</v>
          </cell>
          <cell r="Y548">
            <v>37490</v>
          </cell>
          <cell r="Z548">
            <v>37490</v>
          </cell>
          <cell r="AA548" t="str">
            <v>Interruptible</v>
          </cell>
          <cell r="AB548" t="str">
            <v>NWP</v>
          </cell>
          <cell r="AC548" t="str">
            <v>Paiute</v>
          </cell>
          <cell r="AD548">
            <v>100047</v>
          </cell>
          <cell r="AE548">
            <v>2500</v>
          </cell>
          <cell r="AF548" t="str">
            <v>WYOMING POOL</v>
          </cell>
          <cell r="AG548">
            <v>89</v>
          </cell>
          <cell r="AH548" t="str">
            <v>WYOMING POOL</v>
          </cell>
          <cell r="AI548">
            <v>399</v>
          </cell>
          <cell r="AJ548" t="str">
            <v>RENO</v>
          </cell>
          <cell r="AK548">
            <v>459</v>
          </cell>
          <cell r="AL548" t="str">
            <v>AVAC03SYS1</v>
          </cell>
          <cell r="AM548">
            <v>304</v>
          </cell>
          <cell r="AN548" t="str">
            <v>DA</v>
          </cell>
        </row>
        <row r="549">
          <cell r="A549">
            <v>562</v>
          </cell>
          <cell r="B549" t="str">
            <v>DA</v>
          </cell>
          <cell r="C549" t="str">
            <v>Diane Albers</v>
          </cell>
          <cell r="D549" t="str">
            <v>(509) 495-4705</v>
          </cell>
          <cell r="E549">
            <v>37490</v>
          </cell>
          <cell r="G549" t="str">
            <v>Sale</v>
          </cell>
          <cell r="H549" t="str">
            <v>Physical</v>
          </cell>
          <cell r="I549" t="str">
            <v>CA - SLTAHOE</v>
          </cell>
          <cell r="K549" t="str">
            <v>Enserco</v>
          </cell>
          <cell r="L549" t="str">
            <v>Dave Meyer</v>
          </cell>
          <cell r="M549" t="str">
            <v>Trader</v>
          </cell>
          <cell r="N549" t="str">
            <v>(303) 568-3230</v>
          </cell>
          <cell r="O549" t="str">
            <v>(303) 568-3250</v>
          </cell>
          <cell r="R549">
            <v>2500</v>
          </cell>
          <cell r="X549">
            <v>2.0699999999999998</v>
          </cell>
          <cell r="Y549">
            <v>37491</v>
          </cell>
          <cell r="Z549">
            <v>37491</v>
          </cell>
          <cell r="AA549" t="str">
            <v>Interruptible</v>
          </cell>
          <cell r="AB549" t="str">
            <v>NWP</v>
          </cell>
          <cell r="AC549" t="str">
            <v>Paiute</v>
          </cell>
          <cell r="AD549" t="str">
            <v>net out</v>
          </cell>
          <cell r="AJ549" t="str">
            <v>SUMAS - net out</v>
          </cell>
          <cell r="AN549" t="str">
            <v>DA</v>
          </cell>
        </row>
        <row r="550">
          <cell r="A550">
            <v>563</v>
          </cell>
          <cell r="B550" t="str">
            <v>DA</v>
          </cell>
          <cell r="C550" t="str">
            <v>Diane Albers</v>
          </cell>
          <cell r="D550" t="str">
            <v>(509) 495-4705</v>
          </cell>
          <cell r="E550">
            <v>37490</v>
          </cell>
          <cell r="G550" t="str">
            <v>Purchase</v>
          </cell>
          <cell r="H550" t="str">
            <v>Physical</v>
          </cell>
          <cell r="I550" t="str">
            <v>CA - SLTAHOE</v>
          </cell>
          <cell r="K550" t="str">
            <v>Enserco</v>
          </cell>
          <cell r="L550" t="str">
            <v>Dave Meyer</v>
          </cell>
          <cell r="M550" t="str">
            <v>Trader</v>
          </cell>
          <cell r="N550" t="str">
            <v>(303) 568-3230</v>
          </cell>
          <cell r="O550" t="str">
            <v>(303) 568-3250</v>
          </cell>
          <cell r="R550">
            <v>2500</v>
          </cell>
          <cell r="X550">
            <v>1.1499999999999999</v>
          </cell>
          <cell r="Y550">
            <v>37491</v>
          </cell>
          <cell r="Z550">
            <v>37491</v>
          </cell>
          <cell r="AA550" t="str">
            <v>Interruptible</v>
          </cell>
          <cell r="AB550" t="str">
            <v>NWP</v>
          </cell>
          <cell r="AC550" t="str">
            <v>Paiute</v>
          </cell>
          <cell r="AD550">
            <v>100047</v>
          </cell>
          <cell r="AE550">
            <v>2500</v>
          </cell>
          <cell r="AF550" t="str">
            <v>WYOMING POOL</v>
          </cell>
          <cell r="AG550">
            <v>89</v>
          </cell>
          <cell r="AH550" t="str">
            <v>WYOMING POOL</v>
          </cell>
          <cell r="AI550">
            <v>399</v>
          </cell>
          <cell r="AJ550" t="str">
            <v>RENO</v>
          </cell>
          <cell r="AK550">
            <v>459</v>
          </cell>
          <cell r="AL550" t="str">
            <v>AVAC03SYS1</v>
          </cell>
          <cell r="AM550">
            <v>304</v>
          </cell>
          <cell r="AN550" t="str">
            <v>DA</v>
          </cell>
        </row>
        <row r="551">
          <cell r="A551">
            <v>564</v>
          </cell>
          <cell r="B551" t="str">
            <v>DA</v>
          </cell>
          <cell r="C551" t="str">
            <v>Diane Albers</v>
          </cell>
          <cell r="D551" t="str">
            <v>(509) 495-4705</v>
          </cell>
          <cell r="E551">
            <v>37490</v>
          </cell>
          <cell r="G551" t="str">
            <v>Purchase</v>
          </cell>
          <cell r="H551" t="str">
            <v>Physical</v>
          </cell>
          <cell r="I551" t="str">
            <v>CA - SLTAHOE</v>
          </cell>
          <cell r="J551">
            <v>162960147</v>
          </cell>
          <cell r="K551" t="str">
            <v>AEP Energy Services, Inc.</v>
          </cell>
          <cell r="L551" t="str">
            <v>Spencer Hallarn</v>
          </cell>
          <cell r="M551" t="str">
            <v>Trader</v>
          </cell>
          <cell r="N551" t="str">
            <v>(614) 583-7017</v>
          </cell>
          <cell r="O551" t="str">
            <v>(614) 583-1605</v>
          </cell>
          <cell r="R551">
            <v>1000</v>
          </cell>
          <cell r="X551">
            <v>1.1575</v>
          </cell>
          <cell r="Y551">
            <v>37491</v>
          </cell>
          <cell r="Z551">
            <v>37491</v>
          </cell>
          <cell r="AA551" t="str">
            <v>Interruptible</v>
          </cell>
          <cell r="AB551" t="str">
            <v>NWP</v>
          </cell>
          <cell r="AC551" t="str">
            <v>Paiute</v>
          </cell>
          <cell r="AD551">
            <v>100047</v>
          </cell>
          <cell r="AE551" t="str">
            <v>812 / 188</v>
          </cell>
          <cell r="AF551" t="str">
            <v>OPAL</v>
          </cell>
          <cell r="AG551">
            <v>543</v>
          </cell>
          <cell r="AH551" t="str">
            <v>G54</v>
          </cell>
          <cell r="AI551">
            <v>692</v>
          </cell>
          <cell r="AJ551" t="str">
            <v>NWP Bal Pt / Reno</v>
          </cell>
          <cell r="AK551" t="str">
            <v>5 / 459</v>
          </cell>
          <cell r="AL551" t="str">
            <v>100047 / AVAC03SYS2</v>
          </cell>
          <cell r="AM551" t="str">
            <v>6 / 304</v>
          </cell>
          <cell r="AN551" t="str">
            <v>DA</v>
          </cell>
        </row>
        <row r="552">
          <cell r="A552">
            <v>565</v>
          </cell>
          <cell r="B552" t="str">
            <v>DA</v>
          </cell>
          <cell r="C552" t="str">
            <v>Diane Albers</v>
          </cell>
          <cell r="D552" t="str">
            <v>(509) 495-4705</v>
          </cell>
          <cell r="E552">
            <v>37491</v>
          </cell>
          <cell r="G552" t="str">
            <v>Sale</v>
          </cell>
          <cell r="H552" t="str">
            <v>Physical</v>
          </cell>
          <cell r="I552" t="str">
            <v>CA - SLTAHOE</v>
          </cell>
          <cell r="K552" t="str">
            <v>Enserco</v>
          </cell>
          <cell r="L552" t="str">
            <v>John Washabaugh</v>
          </cell>
          <cell r="M552" t="str">
            <v>Trader</v>
          </cell>
          <cell r="N552" t="str">
            <v>(303) 256-1666</v>
          </cell>
          <cell r="O552" t="str">
            <v>(303) 568-3250</v>
          </cell>
          <cell r="R552">
            <v>2500</v>
          </cell>
          <cell r="X552">
            <v>2.2000000000000002</v>
          </cell>
          <cell r="Y552">
            <v>37492</v>
          </cell>
          <cell r="Z552">
            <v>37494</v>
          </cell>
          <cell r="AA552" t="str">
            <v>Interruptible</v>
          </cell>
          <cell r="AB552" t="str">
            <v>NWP</v>
          </cell>
          <cell r="AC552" t="str">
            <v>Paiute</v>
          </cell>
          <cell r="AD552" t="str">
            <v>net out</v>
          </cell>
          <cell r="AJ552" t="str">
            <v>SUMAS - net out</v>
          </cell>
          <cell r="AN552" t="str">
            <v>DA</v>
          </cell>
        </row>
        <row r="553">
          <cell r="A553">
            <v>566</v>
          </cell>
          <cell r="B553" t="str">
            <v>DA</v>
          </cell>
          <cell r="C553" t="str">
            <v>Diane Albers</v>
          </cell>
          <cell r="D553" t="str">
            <v>(509) 495-4705</v>
          </cell>
          <cell r="E553">
            <v>37491</v>
          </cell>
          <cell r="G553" t="str">
            <v>Purchase</v>
          </cell>
          <cell r="H553" t="str">
            <v>Physical</v>
          </cell>
          <cell r="I553" t="str">
            <v>CA - SLTAHOE</v>
          </cell>
          <cell r="K553" t="str">
            <v>Enserco</v>
          </cell>
          <cell r="L553" t="str">
            <v>John Washabaugh</v>
          </cell>
          <cell r="M553" t="str">
            <v>Trader</v>
          </cell>
          <cell r="N553" t="str">
            <v>(303) 256-1666</v>
          </cell>
          <cell r="O553" t="str">
            <v>(303) 568-3250</v>
          </cell>
          <cell r="R553">
            <v>2500</v>
          </cell>
          <cell r="X553">
            <v>1.3</v>
          </cell>
          <cell r="Y553">
            <v>37492</v>
          </cell>
          <cell r="Z553">
            <v>37494</v>
          </cell>
          <cell r="AA553" t="str">
            <v>Interruptible</v>
          </cell>
          <cell r="AB553" t="str">
            <v>NWP</v>
          </cell>
          <cell r="AC553" t="str">
            <v>Paiute</v>
          </cell>
          <cell r="AD553">
            <v>100047</v>
          </cell>
          <cell r="AE553">
            <v>2500</v>
          </cell>
          <cell r="AF553" t="str">
            <v>WYOMING POOL</v>
          </cell>
          <cell r="AG553">
            <v>89</v>
          </cell>
          <cell r="AH553" t="str">
            <v>WYOMING POOL</v>
          </cell>
          <cell r="AI553">
            <v>399</v>
          </cell>
          <cell r="AJ553" t="str">
            <v>RENO</v>
          </cell>
          <cell r="AK553">
            <v>459</v>
          </cell>
          <cell r="AL553" t="str">
            <v>AVAC03SYS1</v>
          </cell>
          <cell r="AM553">
            <v>304</v>
          </cell>
          <cell r="AN553" t="str">
            <v>DA</v>
          </cell>
        </row>
        <row r="554">
          <cell r="A554">
            <v>567</v>
          </cell>
          <cell r="B554" t="str">
            <v>DA</v>
          </cell>
          <cell r="C554" t="str">
            <v>Diane Albers</v>
          </cell>
          <cell r="D554" t="str">
            <v>(509) 495-4705</v>
          </cell>
          <cell r="E554">
            <v>37491</v>
          </cell>
          <cell r="G554" t="str">
            <v>Purchase</v>
          </cell>
          <cell r="H554" t="str">
            <v>Physical</v>
          </cell>
          <cell r="I554" t="str">
            <v>CSII</v>
          </cell>
          <cell r="K554" t="str">
            <v>Mirant Americas Energy Marketing, LP</v>
          </cell>
          <cell r="L554" t="str">
            <v>Chi Chan</v>
          </cell>
          <cell r="M554" t="str">
            <v>Trader</v>
          </cell>
          <cell r="N554" t="str">
            <v>(403) 218-1045</v>
          </cell>
          <cell r="O554" t="str">
            <v>(403) 218-1519</v>
          </cell>
          <cell r="R554">
            <v>5000</v>
          </cell>
          <cell r="X554">
            <v>2.4</v>
          </cell>
          <cell r="Y554">
            <v>37492</v>
          </cell>
          <cell r="Z554">
            <v>37494</v>
          </cell>
          <cell r="AA554" t="str">
            <v>Interruptible</v>
          </cell>
          <cell r="AB554" t="str">
            <v>PGT</v>
          </cell>
          <cell r="AD554" t="str">
            <v>07536</v>
          </cell>
          <cell r="AE554">
            <v>5000</v>
          </cell>
          <cell r="AF554" t="str">
            <v>STAN-GTNW</v>
          </cell>
          <cell r="AH554" t="str">
            <v>07116</v>
          </cell>
          <cell r="AJ554" t="str">
            <v>CSII-CSII</v>
          </cell>
          <cell r="AL554" t="str">
            <v>CSII</v>
          </cell>
          <cell r="AN554" t="str">
            <v>DA</v>
          </cell>
        </row>
        <row r="555">
          <cell r="A555">
            <v>568</v>
          </cell>
          <cell r="B555" t="str">
            <v>DA</v>
          </cell>
          <cell r="C555" t="str">
            <v>Diane Albers</v>
          </cell>
          <cell r="D555" t="str">
            <v>(509) 495-4705</v>
          </cell>
          <cell r="E555">
            <v>37491</v>
          </cell>
          <cell r="G555" t="str">
            <v>Purchase</v>
          </cell>
          <cell r="H555" t="str">
            <v>Physical</v>
          </cell>
          <cell r="I555" t="str">
            <v>CSII</v>
          </cell>
          <cell r="K555" t="str">
            <v>Enserco</v>
          </cell>
          <cell r="L555" t="str">
            <v>Dave Meyer</v>
          </cell>
          <cell r="M555" t="str">
            <v>Trader</v>
          </cell>
          <cell r="N555" t="str">
            <v>(303) 568-3230</v>
          </cell>
          <cell r="O555" t="str">
            <v>(303) 568-3250</v>
          </cell>
          <cell r="R555">
            <v>5000</v>
          </cell>
          <cell r="U555" t="str">
            <v>GDA</v>
          </cell>
          <cell r="V555">
            <v>0</v>
          </cell>
          <cell r="W555" t="str">
            <v>Stanfield</v>
          </cell>
          <cell r="Y555">
            <v>37495</v>
          </cell>
          <cell r="Z555">
            <v>37495</v>
          </cell>
          <cell r="AA555" t="str">
            <v>Interruptible</v>
          </cell>
          <cell r="AB555" t="str">
            <v>PGT</v>
          </cell>
          <cell r="AD555" t="str">
            <v>07536</v>
          </cell>
          <cell r="AE555">
            <v>5000</v>
          </cell>
          <cell r="AF555" t="str">
            <v>STAN-GTNW</v>
          </cell>
          <cell r="AH555" t="str">
            <v>04659</v>
          </cell>
          <cell r="AJ555" t="str">
            <v>CSII-CSII</v>
          </cell>
          <cell r="AL555" t="str">
            <v>CSII</v>
          </cell>
          <cell r="AN555" t="str">
            <v>DA</v>
          </cell>
        </row>
        <row r="556">
          <cell r="A556">
            <v>569</v>
          </cell>
          <cell r="B556" t="str">
            <v>JK</v>
          </cell>
          <cell r="C556" t="str">
            <v>Jeannie Kimberly</v>
          </cell>
          <cell r="D556" t="str">
            <v>(509) 495-8494</v>
          </cell>
          <cell r="E556">
            <v>37494</v>
          </cell>
          <cell r="G556" t="str">
            <v>Sale</v>
          </cell>
          <cell r="H556" t="str">
            <v>Physical</v>
          </cell>
          <cell r="I556" t="str">
            <v>CA - SLTAHOE</v>
          </cell>
          <cell r="K556" t="str">
            <v>Enserco</v>
          </cell>
          <cell r="L556" t="str">
            <v>Dave Meyer</v>
          </cell>
          <cell r="M556" t="str">
            <v>Trader</v>
          </cell>
          <cell r="N556" t="str">
            <v>(303) 568-3230</v>
          </cell>
          <cell r="O556" t="str">
            <v>(303) 568-3250</v>
          </cell>
          <cell r="R556">
            <v>2500</v>
          </cell>
          <cell r="X556">
            <v>2.27</v>
          </cell>
          <cell r="Y556">
            <v>37495</v>
          </cell>
          <cell r="Z556">
            <v>37495</v>
          </cell>
          <cell r="AA556" t="str">
            <v>Interruptible</v>
          </cell>
          <cell r="AB556" t="str">
            <v>NWP</v>
          </cell>
          <cell r="AC556" t="str">
            <v>Paiute</v>
          </cell>
          <cell r="AD556" t="str">
            <v>net out</v>
          </cell>
          <cell r="AJ556" t="str">
            <v>SUMAS - net out</v>
          </cell>
          <cell r="AN556" t="str">
            <v>JK</v>
          </cell>
        </row>
        <row r="557">
          <cell r="A557">
            <v>570</v>
          </cell>
          <cell r="B557" t="str">
            <v>JK</v>
          </cell>
          <cell r="C557" t="str">
            <v>Jeannie Kimberly</v>
          </cell>
          <cell r="D557" t="str">
            <v>(509) 495-8494</v>
          </cell>
          <cell r="E557">
            <v>37494</v>
          </cell>
          <cell r="G557" t="str">
            <v>Purchase</v>
          </cell>
          <cell r="H557" t="str">
            <v>Physical</v>
          </cell>
          <cell r="I557" t="str">
            <v>CA - SLTAHOE</v>
          </cell>
          <cell r="K557" t="str">
            <v>Enserco</v>
          </cell>
          <cell r="L557" t="str">
            <v>Dave Meyer</v>
          </cell>
          <cell r="M557" t="str">
            <v>Trader</v>
          </cell>
          <cell r="N557" t="str">
            <v>(303) 568-3230</v>
          </cell>
          <cell r="O557" t="str">
            <v>(303) 568-3250</v>
          </cell>
          <cell r="R557">
            <v>2500</v>
          </cell>
          <cell r="X557">
            <v>0.93</v>
          </cell>
          <cell r="Y557">
            <v>37495</v>
          </cell>
          <cell r="Z557">
            <v>37495</v>
          </cell>
          <cell r="AA557" t="str">
            <v>Interruptible</v>
          </cell>
          <cell r="AB557" t="str">
            <v>NWP</v>
          </cell>
          <cell r="AC557" t="str">
            <v>Paiute</v>
          </cell>
          <cell r="AD557">
            <v>100047</v>
          </cell>
          <cell r="AE557">
            <v>2500</v>
          </cell>
          <cell r="AF557" t="str">
            <v>WYOMING POOL</v>
          </cell>
          <cell r="AG557">
            <v>89</v>
          </cell>
          <cell r="AH557" t="str">
            <v>WYOMING POOL</v>
          </cell>
          <cell r="AI557">
            <v>399</v>
          </cell>
          <cell r="AJ557" t="str">
            <v>RENO</v>
          </cell>
          <cell r="AK557">
            <v>459</v>
          </cell>
          <cell r="AL557" t="str">
            <v>AVAC03SYS1</v>
          </cell>
          <cell r="AM557">
            <v>304</v>
          </cell>
          <cell r="AN557" t="str">
            <v>JK</v>
          </cell>
        </row>
        <row r="558">
          <cell r="A558">
            <v>571</v>
          </cell>
          <cell r="B558" t="str">
            <v>JK</v>
          </cell>
          <cell r="C558" t="str">
            <v>Jeannie Kimberly</v>
          </cell>
          <cell r="D558" t="str">
            <v>(509) 495-8494</v>
          </cell>
          <cell r="E558">
            <v>37495</v>
          </cell>
          <cell r="G558" t="str">
            <v>Sale</v>
          </cell>
          <cell r="H558" t="str">
            <v>Physical</v>
          </cell>
          <cell r="I558" t="str">
            <v>CA - SLTAHOE</v>
          </cell>
          <cell r="K558" t="str">
            <v>Enserco</v>
          </cell>
          <cell r="L558" t="str">
            <v>Dave Meyer</v>
          </cell>
          <cell r="M558" t="str">
            <v>Trader</v>
          </cell>
          <cell r="N558" t="str">
            <v>(303) 568-3230</v>
          </cell>
          <cell r="O558" t="str">
            <v>(303) 568-3250</v>
          </cell>
          <cell r="R558">
            <v>2500</v>
          </cell>
          <cell r="X558">
            <v>2.2599999999999998</v>
          </cell>
          <cell r="Y558">
            <v>37496</v>
          </cell>
          <cell r="Z558">
            <v>37496</v>
          </cell>
          <cell r="AA558" t="str">
            <v>Interruptible</v>
          </cell>
          <cell r="AB558" t="str">
            <v>NWP</v>
          </cell>
          <cell r="AC558" t="str">
            <v>Paiute</v>
          </cell>
          <cell r="AD558" t="str">
            <v>net out</v>
          </cell>
          <cell r="AJ558" t="str">
            <v>SUMAS - net out</v>
          </cell>
          <cell r="AN558" t="str">
            <v>JK</v>
          </cell>
        </row>
        <row r="559">
          <cell r="A559">
            <v>572</v>
          </cell>
          <cell r="B559" t="str">
            <v>JK</v>
          </cell>
          <cell r="C559" t="str">
            <v>Jeannie Kimberly</v>
          </cell>
          <cell r="D559" t="str">
            <v>(509) 495-8494</v>
          </cell>
          <cell r="E559">
            <v>37495</v>
          </cell>
          <cell r="G559" t="str">
            <v>Purchase</v>
          </cell>
          <cell r="H559" t="str">
            <v>Physical</v>
          </cell>
          <cell r="I559" t="str">
            <v>CA - SLTAHOE</v>
          </cell>
          <cell r="K559" t="str">
            <v>Enserco</v>
          </cell>
          <cell r="L559" t="str">
            <v>Dave Meyer</v>
          </cell>
          <cell r="M559" t="str">
            <v>Trader</v>
          </cell>
          <cell r="N559" t="str">
            <v>(303) 568-3230</v>
          </cell>
          <cell r="O559" t="str">
            <v>(303) 568-3250</v>
          </cell>
          <cell r="R559">
            <v>2500</v>
          </cell>
          <cell r="X559">
            <v>1.24</v>
          </cell>
          <cell r="Y559">
            <v>37496</v>
          </cell>
          <cell r="Z559">
            <v>37496</v>
          </cell>
          <cell r="AA559" t="str">
            <v>Interruptible</v>
          </cell>
          <cell r="AB559" t="str">
            <v>NWP</v>
          </cell>
          <cell r="AC559" t="str">
            <v>Paiute</v>
          </cell>
          <cell r="AD559">
            <v>100047</v>
          </cell>
          <cell r="AE559">
            <v>2500</v>
          </cell>
          <cell r="AF559" t="str">
            <v>WYOMING POOL</v>
          </cell>
          <cell r="AG559">
            <v>89</v>
          </cell>
          <cell r="AH559" t="str">
            <v>WYOMING POOL</v>
          </cell>
          <cell r="AI559">
            <v>399</v>
          </cell>
          <cell r="AJ559" t="str">
            <v>RENO</v>
          </cell>
          <cell r="AK559">
            <v>459</v>
          </cell>
          <cell r="AL559" t="str">
            <v>AVAC03SYS1</v>
          </cell>
          <cell r="AM559">
            <v>304</v>
          </cell>
          <cell r="AN559" t="str">
            <v>JK</v>
          </cell>
        </row>
        <row r="560">
          <cell r="A560">
            <v>573</v>
          </cell>
          <cell r="B560" t="str">
            <v>JK</v>
          </cell>
          <cell r="C560" t="str">
            <v>Jeannie Kimberly</v>
          </cell>
          <cell r="D560" t="str">
            <v>(509) 495-8494</v>
          </cell>
          <cell r="E560">
            <v>37495</v>
          </cell>
          <cell r="G560" t="str">
            <v>Purchase</v>
          </cell>
          <cell r="H560" t="str">
            <v>Physical</v>
          </cell>
          <cell r="I560" t="str">
            <v>CSII</v>
          </cell>
          <cell r="K560" t="str">
            <v>Enserco</v>
          </cell>
          <cell r="L560" t="str">
            <v>Dave Meyer</v>
          </cell>
          <cell r="M560" t="str">
            <v>Trader</v>
          </cell>
          <cell r="N560" t="str">
            <v>(303) 568-3230</v>
          </cell>
          <cell r="O560" t="str">
            <v>(303) 568-3250</v>
          </cell>
          <cell r="R560">
            <v>8000</v>
          </cell>
          <cell r="X560">
            <v>2.4500000000000002</v>
          </cell>
          <cell r="Y560">
            <v>37496</v>
          </cell>
          <cell r="Z560">
            <v>37496</v>
          </cell>
          <cell r="AA560" t="str">
            <v>Interruptible</v>
          </cell>
          <cell r="AB560" t="str">
            <v>PGT</v>
          </cell>
          <cell r="AD560" t="str">
            <v>07536</v>
          </cell>
          <cell r="AE560">
            <v>8000</v>
          </cell>
          <cell r="AF560" t="str">
            <v>STAN-GTNW</v>
          </cell>
          <cell r="AH560" t="str">
            <v>04659</v>
          </cell>
          <cell r="AJ560" t="str">
            <v>CSII-CSII</v>
          </cell>
          <cell r="AL560" t="str">
            <v>CSII</v>
          </cell>
          <cell r="AN560" t="str">
            <v>JK</v>
          </cell>
        </row>
        <row r="561">
          <cell r="A561">
            <v>574</v>
          </cell>
          <cell r="B561" t="str">
            <v>JK</v>
          </cell>
          <cell r="C561" t="str">
            <v>Jeannie Kimberly</v>
          </cell>
          <cell r="D561" t="str">
            <v>(509) 495-8494</v>
          </cell>
          <cell r="E561">
            <v>37495</v>
          </cell>
          <cell r="G561" t="str">
            <v>Sale</v>
          </cell>
          <cell r="H561" t="str">
            <v>Physical</v>
          </cell>
          <cell r="I561" t="str">
            <v>MALIN</v>
          </cell>
          <cell r="K561" t="str">
            <v>AEP Energy Services, Inc.</v>
          </cell>
          <cell r="L561" t="str">
            <v>Brad Bentley</v>
          </cell>
          <cell r="M561" t="str">
            <v>Trader</v>
          </cell>
          <cell r="N561" t="str">
            <v>(614) 583-7007</v>
          </cell>
          <cell r="O561" t="str">
            <v>(614) 583-1605</v>
          </cell>
          <cell r="R561">
            <v>7658</v>
          </cell>
          <cell r="U561" t="str">
            <v>NGI</v>
          </cell>
          <cell r="V561">
            <v>-0.01</v>
          </cell>
          <cell r="W561" t="str">
            <v>Malin</v>
          </cell>
          <cell r="Y561">
            <v>37500</v>
          </cell>
          <cell r="Z561">
            <v>37529</v>
          </cell>
          <cell r="AA561" t="str">
            <v>Firm</v>
          </cell>
          <cell r="AB561" t="str">
            <v>PGT</v>
          </cell>
          <cell r="AD561" t="str">
            <v>07536</v>
          </cell>
          <cell r="AE561">
            <v>7658</v>
          </cell>
          <cell r="AF561" t="str">
            <v>MALI-GTNW</v>
          </cell>
          <cell r="AH561" t="str">
            <v>00169</v>
          </cell>
          <cell r="AJ561" t="str">
            <v>MALI-GTNW</v>
          </cell>
          <cell r="AL561" t="str">
            <v>06220</v>
          </cell>
          <cell r="AN561" t="str">
            <v>BG</v>
          </cell>
          <cell r="AO561">
            <v>37497</v>
          </cell>
          <cell r="AP561" t="str">
            <v>JK</v>
          </cell>
        </row>
        <row r="562">
          <cell r="A562">
            <v>575</v>
          </cell>
          <cell r="B562" t="str">
            <v>JK</v>
          </cell>
          <cell r="C562" t="str">
            <v>Jeannie Kimberly</v>
          </cell>
          <cell r="D562" t="str">
            <v>(509) 495-8494</v>
          </cell>
          <cell r="E562">
            <v>37496</v>
          </cell>
          <cell r="G562" t="str">
            <v>Sale</v>
          </cell>
          <cell r="H562" t="str">
            <v>Physical</v>
          </cell>
          <cell r="I562" t="str">
            <v>CA - SLTAHOE</v>
          </cell>
          <cell r="K562" t="str">
            <v>Enserco</v>
          </cell>
          <cell r="L562" t="str">
            <v>Dave Meyer</v>
          </cell>
          <cell r="M562" t="str">
            <v>Trader</v>
          </cell>
          <cell r="N562" t="str">
            <v>(303) 568-3230</v>
          </cell>
          <cell r="O562" t="str">
            <v>(303) 568-3250</v>
          </cell>
          <cell r="R562">
            <v>2500</v>
          </cell>
          <cell r="X562">
            <v>2.2200000000000002</v>
          </cell>
          <cell r="Y562">
            <v>37497</v>
          </cell>
          <cell r="Z562">
            <v>37497</v>
          </cell>
          <cell r="AA562" t="str">
            <v>Interruptible</v>
          </cell>
          <cell r="AB562" t="str">
            <v>NWP</v>
          </cell>
          <cell r="AC562" t="str">
            <v>Paiute</v>
          </cell>
          <cell r="AD562" t="str">
            <v>net out</v>
          </cell>
          <cell r="AJ562" t="str">
            <v>SUMAS - net out</v>
          </cell>
          <cell r="AN562" t="str">
            <v>JK</v>
          </cell>
        </row>
        <row r="563">
          <cell r="A563">
            <v>576</v>
          </cell>
          <cell r="B563" t="str">
            <v>JK</v>
          </cell>
          <cell r="C563" t="str">
            <v>Jeannie Kimberly</v>
          </cell>
          <cell r="D563" t="str">
            <v>(509) 495-8494</v>
          </cell>
          <cell r="E563">
            <v>37496</v>
          </cell>
          <cell r="G563" t="str">
            <v>Purchase</v>
          </cell>
          <cell r="H563" t="str">
            <v>Physical</v>
          </cell>
          <cell r="I563" t="str">
            <v>CA - SLTAHOE</v>
          </cell>
          <cell r="K563" t="str">
            <v>Enserco</v>
          </cell>
          <cell r="L563" t="str">
            <v>Dave Meyer</v>
          </cell>
          <cell r="M563" t="str">
            <v>Trader</v>
          </cell>
          <cell r="N563" t="str">
            <v>(303) 568-3230</v>
          </cell>
          <cell r="O563" t="str">
            <v>(303) 568-3250</v>
          </cell>
          <cell r="R563">
            <v>2500</v>
          </cell>
          <cell r="X563">
            <v>0.99</v>
          </cell>
          <cell r="Y563">
            <v>37497</v>
          </cell>
          <cell r="Z563">
            <v>37497</v>
          </cell>
          <cell r="AA563" t="str">
            <v>Interruptible</v>
          </cell>
          <cell r="AB563" t="str">
            <v>NWP</v>
          </cell>
          <cell r="AC563" t="str">
            <v>Paiute</v>
          </cell>
          <cell r="AD563">
            <v>100047</v>
          </cell>
          <cell r="AE563">
            <v>2500</v>
          </cell>
          <cell r="AF563" t="str">
            <v>WYOMING POOL</v>
          </cell>
          <cell r="AG563">
            <v>89</v>
          </cell>
          <cell r="AH563" t="str">
            <v>WYOMING POOL</v>
          </cell>
          <cell r="AI563">
            <v>399</v>
          </cell>
          <cell r="AJ563" t="str">
            <v>RENO</v>
          </cell>
          <cell r="AK563">
            <v>459</v>
          </cell>
          <cell r="AL563" t="str">
            <v>AVAC03SYS1</v>
          </cell>
          <cell r="AM563">
            <v>304</v>
          </cell>
          <cell r="AN563" t="str">
            <v>JK</v>
          </cell>
        </row>
        <row r="564">
          <cell r="A564">
            <v>577</v>
          </cell>
          <cell r="B564" t="str">
            <v>JK</v>
          </cell>
          <cell r="C564" t="str">
            <v>Jeannie Kimberly</v>
          </cell>
          <cell r="D564" t="str">
            <v>(509) 495-8494</v>
          </cell>
          <cell r="E564">
            <v>37496</v>
          </cell>
          <cell r="G564" t="str">
            <v>Purchase</v>
          </cell>
          <cell r="H564" t="str">
            <v>Physical</v>
          </cell>
          <cell r="I564" t="str">
            <v>BPK</v>
          </cell>
          <cell r="K564" t="str">
            <v>Enserco</v>
          </cell>
          <cell r="L564" t="str">
            <v>Dave Meyer</v>
          </cell>
          <cell r="M564" t="str">
            <v>Trader</v>
          </cell>
          <cell r="N564" t="str">
            <v>(303) 568-3230</v>
          </cell>
          <cell r="O564" t="str">
            <v>(303) 568-3250</v>
          </cell>
          <cell r="R564">
            <v>3000</v>
          </cell>
          <cell r="X564">
            <v>2.39</v>
          </cell>
          <cell r="Y564">
            <v>37497</v>
          </cell>
          <cell r="Z564">
            <v>37497</v>
          </cell>
          <cell r="AA564" t="str">
            <v>Interruptible</v>
          </cell>
          <cell r="AB564" t="str">
            <v>PGT</v>
          </cell>
          <cell r="AD564" t="str">
            <v>07536</v>
          </cell>
          <cell r="AE564">
            <v>3000</v>
          </cell>
          <cell r="AF564" t="str">
            <v>STAN-GTNW</v>
          </cell>
          <cell r="AH564" t="str">
            <v>04659</v>
          </cell>
          <cell r="AJ564" t="str">
            <v>SWWP-WWP</v>
          </cell>
          <cell r="AL564" t="str">
            <v>BPK</v>
          </cell>
          <cell r="AN564" t="str">
            <v>JK</v>
          </cell>
        </row>
        <row r="565">
          <cell r="A565">
            <v>578</v>
          </cell>
          <cell r="B565" t="str">
            <v>JK</v>
          </cell>
          <cell r="C565" t="str">
            <v>Jeannie Kimberly</v>
          </cell>
          <cell r="D565" t="str">
            <v>(509) 495-8494</v>
          </cell>
          <cell r="E565">
            <v>37496</v>
          </cell>
          <cell r="G565" t="str">
            <v>Purchase</v>
          </cell>
          <cell r="H565" t="str">
            <v>Physical</v>
          </cell>
          <cell r="I565" t="str">
            <v>BPK</v>
          </cell>
          <cell r="K565" t="str">
            <v>Enserco</v>
          </cell>
          <cell r="L565" t="str">
            <v>Dave Meyer</v>
          </cell>
          <cell r="M565" t="str">
            <v>Trader</v>
          </cell>
          <cell r="N565" t="str">
            <v>(303) 568-3230</v>
          </cell>
          <cell r="O565" t="str">
            <v>(303) 568-3250</v>
          </cell>
          <cell r="R565">
            <v>3000</v>
          </cell>
          <cell r="X565">
            <v>2.4</v>
          </cell>
          <cell r="Y565">
            <v>37498</v>
          </cell>
          <cell r="Z565">
            <v>37498</v>
          </cell>
          <cell r="AA565" t="str">
            <v>Interruptible</v>
          </cell>
          <cell r="AB565" t="str">
            <v>PGT</v>
          </cell>
          <cell r="AD565" t="str">
            <v>07536</v>
          </cell>
          <cell r="AE565">
            <v>3000</v>
          </cell>
          <cell r="AF565" t="str">
            <v>STAN-GTNW</v>
          </cell>
          <cell r="AH565" t="str">
            <v>04659</v>
          </cell>
          <cell r="AJ565" t="str">
            <v>SWWP-WWP</v>
          </cell>
          <cell r="AL565" t="str">
            <v>BPK</v>
          </cell>
          <cell r="AN565" t="str">
            <v>JK</v>
          </cell>
        </row>
        <row r="566">
          <cell r="A566">
            <v>579</v>
          </cell>
          <cell r="B566" t="str">
            <v>JK</v>
          </cell>
          <cell r="C566" t="str">
            <v>Jeannie Kimberly</v>
          </cell>
          <cell r="D566" t="str">
            <v>(509) 495-8494</v>
          </cell>
          <cell r="E566">
            <v>37497</v>
          </cell>
          <cell r="G566" t="str">
            <v>Sale</v>
          </cell>
          <cell r="H566" t="str">
            <v>Physical</v>
          </cell>
          <cell r="I566" t="str">
            <v>CA - SLTAHOE</v>
          </cell>
          <cell r="K566" t="str">
            <v>Enserco</v>
          </cell>
          <cell r="L566" t="str">
            <v>Dave Meyer</v>
          </cell>
          <cell r="M566" t="str">
            <v>Trader</v>
          </cell>
          <cell r="N566" t="str">
            <v>(303) 568-3230</v>
          </cell>
          <cell r="O566" t="str">
            <v>(303) 568-3250</v>
          </cell>
          <cell r="R566">
            <v>2500</v>
          </cell>
          <cell r="X566">
            <v>2.36</v>
          </cell>
          <cell r="Y566">
            <v>37498</v>
          </cell>
          <cell r="Z566">
            <v>37499</v>
          </cell>
          <cell r="AA566" t="str">
            <v>Interruptible</v>
          </cell>
          <cell r="AB566" t="str">
            <v>NWP</v>
          </cell>
          <cell r="AC566" t="str">
            <v>Paiute</v>
          </cell>
          <cell r="AD566" t="str">
            <v>net out</v>
          </cell>
          <cell r="AJ566" t="str">
            <v>SUMAS - net out</v>
          </cell>
          <cell r="AN566" t="str">
            <v>JK</v>
          </cell>
        </row>
        <row r="567">
          <cell r="A567">
            <v>580</v>
          </cell>
          <cell r="B567" t="str">
            <v>JK</v>
          </cell>
          <cell r="C567" t="str">
            <v>Jeannie Kimberly</v>
          </cell>
          <cell r="D567" t="str">
            <v>(509) 495-8494</v>
          </cell>
          <cell r="E567">
            <v>37497</v>
          </cell>
          <cell r="G567" t="str">
            <v>Purchase</v>
          </cell>
          <cell r="H567" t="str">
            <v>Physical</v>
          </cell>
          <cell r="I567" t="str">
            <v>CA - SLTAHOE</v>
          </cell>
          <cell r="K567" t="str">
            <v>Enserco</v>
          </cell>
          <cell r="L567" t="str">
            <v>Dave Meyer</v>
          </cell>
          <cell r="M567" t="str">
            <v>Trader</v>
          </cell>
          <cell r="N567" t="str">
            <v>(303) 568-3230</v>
          </cell>
          <cell r="O567" t="str">
            <v>(303) 568-3250</v>
          </cell>
          <cell r="R567">
            <v>2500</v>
          </cell>
          <cell r="X567">
            <v>0.85</v>
          </cell>
          <cell r="Y567">
            <v>37498</v>
          </cell>
          <cell r="Z567">
            <v>37499</v>
          </cell>
          <cell r="AA567" t="str">
            <v>Interruptible</v>
          </cell>
          <cell r="AB567" t="str">
            <v>NWP</v>
          </cell>
          <cell r="AC567" t="str">
            <v>Paiute</v>
          </cell>
          <cell r="AD567">
            <v>100047</v>
          </cell>
          <cell r="AE567">
            <v>2500</v>
          </cell>
          <cell r="AF567" t="str">
            <v>WYOMING POOL</v>
          </cell>
          <cell r="AG567">
            <v>89</v>
          </cell>
          <cell r="AH567" t="str">
            <v>WYOMING POOL</v>
          </cell>
          <cell r="AI567">
            <v>399</v>
          </cell>
          <cell r="AJ567" t="str">
            <v>RENO</v>
          </cell>
          <cell r="AK567">
            <v>459</v>
          </cell>
          <cell r="AL567" t="str">
            <v>AVAC03SYS1</v>
          </cell>
          <cell r="AM567">
            <v>304</v>
          </cell>
          <cell r="AN567" t="str">
            <v>JK</v>
          </cell>
        </row>
        <row r="568">
          <cell r="A568">
            <v>581</v>
          </cell>
          <cell r="B568" t="str">
            <v>JK</v>
          </cell>
          <cell r="C568" t="str">
            <v>Jeannie Kimberly</v>
          </cell>
          <cell r="D568" t="str">
            <v>(509) 495-8494</v>
          </cell>
          <cell r="E568">
            <v>37497</v>
          </cell>
          <cell r="G568" t="str">
            <v>Purchase</v>
          </cell>
          <cell r="H568" t="str">
            <v>Physical</v>
          </cell>
          <cell r="I568" t="str">
            <v>RGEN</v>
          </cell>
          <cell r="K568" t="str">
            <v>Enserco</v>
          </cell>
          <cell r="L568" t="str">
            <v>Dave Meyer</v>
          </cell>
          <cell r="M568" t="str">
            <v>Trader</v>
          </cell>
          <cell r="N568" t="str">
            <v>(303) 568-3230</v>
          </cell>
          <cell r="O568" t="str">
            <v>(303) 568-3250</v>
          </cell>
          <cell r="R568">
            <v>10000</v>
          </cell>
          <cell r="X568">
            <v>2.6</v>
          </cell>
          <cell r="Y568">
            <v>37497</v>
          </cell>
          <cell r="Z568">
            <v>37497</v>
          </cell>
          <cell r="AA568" t="str">
            <v>Interruptible</v>
          </cell>
          <cell r="AB568" t="str">
            <v>PGT</v>
          </cell>
          <cell r="AD568" t="str">
            <v>07536</v>
          </cell>
          <cell r="AE568">
            <v>10000</v>
          </cell>
          <cell r="AF568" t="str">
            <v>RGEN-GTNW</v>
          </cell>
          <cell r="AH568" t="str">
            <v>04659</v>
          </cell>
          <cell r="AJ568" t="str">
            <v>RGEN-WWP</v>
          </cell>
          <cell r="AL568" t="str">
            <v>FUEL</v>
          </cell>
          <cell r="AN568" t="str">
            <v>JK</v>
          </cell>
        </row>
        <row r="569">
          <cell r="A569">
            <v>582</v>
          </cell>
          <cell r="B569" t="str">
            <v>JK</v>
          </cell>
          <cell r="C569" t="str">
            <v>Jeannie Kimberly</v>
          </cell>
          <cell r="D569" t="str">
            <v>(509) 495-8494</v>
          </cell>
          <cell r="E569">
            <v>37498</v>
          </cell>
          <cell r="G569" t="str">
            <v>Purchase</v>
          </cell>
          <cell r="H569" t="str">
            <v>Physical</v>
          </cell>
          <cell r="I569" t="str">
            <v>BPK</v>
          </cell>
          <cell r="K569" t="str">
            <v>Enserco</v>
          </cell>
          <cell r="L569" t="str">
            <v>Dave Meyer</v>
          </cell>
          <cell r="M569" t="str">
            <v>Trader</v>
          </cell>
          <cell r="N569" t="str">
            <v>(303) 568-3230</v>
          </cell>
          <cell r="O569" t="str">
            <v>(303) 568-3250</v>
          </cell>
          <cell r="R569">
            <v>2000</v>
          </cell>
          <cell r="X569">
            <v>2.5099999999999998</v>
          </cell>
          <cell r="Y569">
            <v>37500</v>
          </cell>
          <cell r="Z569">
            <v>37502</v>
          </cell>
          <cell r="AA569" t="str">
            <v>Interruptible</v>
          </cell>
          <cell r="AB569" t="str">
            <v>PGT</v>
          </cell>
          <cell r="AD569" t="str">
            <v>07536</v>
          </cell>
          <cell r="AE569">
            <v>2000</v>
          </cell>
          <cell r="AF569" t="str">
            <v>STAN-GTNW</v>
          </cell>
          <cell r="AH569" t="str">
            <v>04659</v>
          </cell>
          <cell r="AJ569" t="str">
            <v>SWWP-WWP</v>
          </cell>
          <cell r="AL569" t="str">
            <v>BPK</v>
          </cell>
          <cell r="AN569" t="str">
            <v>JK</v>
          </cell>
        </row>
        <row r="570">
          <cell r="A570">
            <v>583</v>
          </cell>
          <cell r="B570" t="str">
            <v>JK</v>
          </cell>
          <cell r="C570" t="str">
            <v>Jeannie Kimberly</v>
          </cell>
          <cell r="D570" t="str">
            <v>(509) 495-8494</v>
          </cell>
          <cell r="E570">
            <v>37498</v>
          </cell>
          <cell r="G570" t="str">
            <v>Sale</v>
          </cell>
          <cell r="H570" t="str">
            <v>Physical</v>
          </cell>
          <cell r="I570" t="str">
            <v>CA - SLTAHOE</v>
          </cell>
          <cell r="K570" t="str">
            <v>Enserco</v>
          </cell>
          <cell r="L570" t="str">
            <v>Dave Meyer</v>
          </cell>
          <cell r="M570" t="str">
            <v>Trader</v>
          </cell>
          <cell r="N570" t="str">
            <v>(303) 568-3230</v>
          </cell>
          <cell r="O570" t="str">
            <v>(303) 568-3250</v>
          </cell>
          <cell r="R570">
            <v>2500</v>
          </cell>
          <cell r="X570">
            <v>2.25</v>
          </cell>
          <cell r="Y570">
            <v>37500</v>
          </cell>
          <cell r="Z570">
            <v>37502</v>
          </cell>
          <cell r="AA570" t="str">
            <v>Interruptible</v>
          </cell>
          <cell r="AB570" t="str">
            <v>NWP</v>
          </cell>
          <cell r="AC570" t="str">
            <v>Paiute</v>
          </cell>
          <cell r="AD570" t="str">
            <v>net out</v>
          </cell>
          <cell r="AJ570" t="str">
            <v>SUMAS - net out</v>
          </cell>
          <cell r="AN570" t="str">
            <v>JK</v>
          </cell>
        </row>
        <row r="571">
          <cell r="A571">
            <v>584</v>
          </cell>
          <cell r="B571" t="str">
            <v>JK</v>
          </cell>
          <cell r="C571" t="str">
            <v>Jeannie Kimberly</v>
          </cell>
          <cell r="D571" t="str">
            <v>(509) 495-8494</v>
          </cell>
          <cell r="E571">
            <v>37498</v>
          </cell>
          <cell r="G571" t="str">
            <v>Purchase</v>
          </cell>
          <cell r="H571" t="str">
            <v>Physical</v>
          </cell>
          <cell r="I571" t="str">
            <v>CA - SLTAHOE</v>
          </cell>
          <cell r="K571" t="str">
            <v>Enserco</v>
          </cell>
          <cell r="L571" t="str">
            <v>Dave Meyer</v>
          </cell>
          <cell r="M571" t="str">
            <v>Trader</v>
          </cell>
          <cell r="N571" t="str">
            <v>(303) 568-3230</v>
          </cell>
          <cell r="O571" t="str">
            <v>(303) 568-3250</v>
          </cell>
          <cell r="R571">
            <v>2500</v>
          </cell>
          <cell r="X571">
            <v>0.98</v>
          </cell>
          <cell r="Y571">
            <v>37500</v>
          </cell>
          <cell r="Z571">
            <v>37502</v>
          </cell>
          <cell r="AA571" t="str">
            <v>Interruptible</v>
          </cell>
          <cell r="AB571" t="str">
            <v>NWP</v>
          </cell>
          <cell r="AC571" t="str">
            <v>Paiute</v>
          </cell>
          <cell r="AD571">
            <v>100047</v>
          </cell>
          <cell r="AE571">
            <v>2500</v>
          </cell>
          <cell r="AF571" t="str">
            <v>WYOMING POOL</v>
          </cell>
          <cell r="AG571">
            <v>89</v>
          </cell>
          <cell r="AH571" t="str">
            <v>WYOMING POOL</v>
          </cell>
          <cell r="AI571">
            <v>399</v>
          </cell>
          <cell r="AJ571" t="str">
            <v>RENO</v>
          </cell>
          <cell r="AK571">
            <v>459</v>
          </cell>
          <cell r="AL571" t="str">
            <v>AVAC03SYS1</v>
          </cell>
          <cell r="AM571">
            <v>304</v>
          </cell>
          <cell r="AN571" t="str">
            <v>JK</v>
          </cell>
        </row>
        <row r="572">
          <cell r="A572">
            <v>585</v>
          </cell>
          <cell r="B572" t="str">
            <v>BG</v>
          </cell>
          <cell r="C572" t="str">
            <v>Bob Gruber</v>
          </cell>
          <cell r="D572" t="str">
            <v>(509) 495-4001</v>
          </cell>
          <cell r="E572">
            <v>37498</v>
          </cell>
          <cell r="G572" t="str">
            <v>Purchase</v>
          </cell>
          <cell r="H572" t="str">
            <v>Physical</v>
          </cell>
          <cell r="I572" t="str">
            <v>BASIC</v>
          </cell>
          <cell r="K572" t="str">
            <v>McKeon &amp; Assoc</v>
          </cell>
          <cell r="M572" t="e">
            <v>#N/A</v>
          </cell>
          <cell r="N572" t="e">
            <v>#N/A</v>
          </cell>
          <cell r="O572" t="e">
            <v>#N/A</v>
          </cell>
          <cell r="R572">
            <v>914</v>
          </cell>
          <cell r="X572">
            <v>2.7967</v>
          </cell>
          <cell r="Y572">
            <v>37498</v>
          </cell>
          <cell r="AN572" t="str">
            <v>BG</v>
          </cell>
        </row>
        <row r="573">
          <cell r="A573">
            <v>586</v>
          </cell>
          <cell r="B573" t="str">
            <v>JK</v>
          </cell>
          <cell r="C573" t="str">
            <v>Jeannie Kimberly</v>
          </cell>
          <cell r="D573" t="str">
            <v>(509) 495-8494</v>
          </cell>
          <cell r="E573">
            <v>37502</v>
          </cell>
          <cell r="G573" t="str">
            <v>Purchase</v>
          </cell>
          <cell r="H573" t="str">
            <v>Physical</v>
          </cell>
          <cell r="I573" t="str">
            <v>KFCT</v>
          </cell>
          <cell r="K573" t="str">
            <v>Enserco</v>
          </cell>
          <cell r="L573" t="str">
            <v>Dave Meyer</v>
          </cell>
          <cell r="M573" t="str">
            <v>Trader</v>
          </cell>
          <cell r="N573" t="str">
            <v>(303) 568-3230</v>
          </cell>
          <cell r="O573" t="str">
            <v>(303) 568-3250</v>
          </cell>
          <cell r="R573">
            <v>2000</v>
          </cell>
          <cell r="X573">
            <v>2.4300000000000002</v>
          </cell>
          <cell r="Y573">
            <v>37503</v>
          </cell>
          <cell r="Z573">
            <v>37503</v>
          </cell>
          <cell r="AA573" t="str">
            <v>Interruptible</v>
          </cell>
          <cell r="AB573" t="str">
            <v>NWP</v>
          </cell>
          <cell r="AE573">
            <v>2000</v>
          </cell>
          <cell r="AF573" t="str">
            <v>SPOKANE (KETTLE FALLS)</v>
          </cell>
          <cell r="AG573">
            <v>384</v>
          </cell>
          <cell r="AH573">
            <v>125875</v>
          </cell>
          <cell r="AI573">
            <v>399</v>
          </cell>
          <cell r="AJ573" t="str">
            <v>SPOKANE (KETTLE FALLS)</v>
          </cell>
          <cell r="AK573">
            <v>384</v>
          </cell>
          <cell r="AL573" t="str">
            <v>KFCT</v>
          </cell>
          <cell r="AM573">
            <v>6</v>
          </cell>
          <cell r="AN573" t="str">
            <v>JK</v>
          </cell>
        </row>
        <row r="574">
          <cell r="A574">
            <v>587</v>
          </cell>
          <cell r="B574" t="str">
            <v>JK</v>
          </cell>
          <cell r="C574" t="str">
            <v>Jeannie Kimberly</v>
          </cell>
          <cell r="D574" t="str">
            <v>(509) 495-8494</v>
          </cell>
          <cell r="E574">
            <v>37502</v>
          </cell>
          <cell r="G574" t="str">
            <v>Sale</v>
          </cell>
          <cell r="H574" t="str">
            <v>Physical</v>
          </cell>
          <cell r="I574" t="str">
            <v>CA - SLTAHOE</v>
          </cell>
          <cell r="K574" t="str">
            <v>Enserco</v>
          </cell>
          <cell r="L574" t="str">
            <v>Dave Meyer</v>
          </cell>
          <cell r="M574" t="str">
            <v>Trader</v>
          </cell>
          <cell r="N574" t="str">
            <v>(303) 568-3230</v>
          </cell>
          <cell r="O574" t="str">
            <v>(303) 568-3250</v>
          </cell>
          <cell r="R574">
            <v>2500</v>
          </cell>
          <cell r="X574">
            <v>2.35</v>
          </cell>
          <cell r="Y574">
            <v>37503</v>
          </cell>
          <cell r="Z574">
            <v>37503</v>
          </cell>
          <cell r="AA574" t="str">
            <v>Interruptible</v>
          </cell>
          <cell r="AB574" t="str">
            <v>NWP</v>
          </cell>
          <cell r="AC574" t="str">
            <v>Paiute</v>
          </cell>
          <cell r="AD574" t="str">
            <v>net out</v>
          </cell>
          <cell r="AJ574" t="str">
            <v>SUMAS - net out</v>
          </cell>
          <cell r="AN574" t="str">
            <v>JK</v>
          </cell>
        </row>
        <row r="575">
          <cell r="A575">
            <v>588</v>
          </cell>
          <cell r="B575" t="str">
            <v>JK</v>
          </cell>
          <cell r="C575" t="str">
            <v>Jeannie Kimberly</v>
          </cell>
          <cell r="D575" t="str">
            <v>(509) 495-8494</v>
          </cell>
          <cell r="E575">
            <v>37502</v>
          </cell>
          <cell r="G575" t="str">
            <v>Purchase</v>
          </cell>
          <cell r="H575" t="str">
            <v>Physical</v>
          </cell>
          <cell r="I575" t="str">
            <v>CA - SLTAHOE</v>
          </cell>
          <cell r="K575" t="str">
            <v>Enserco</v>
          </cell>
          <cell r="L575" t="str">
            <v>Dave Meyer</v>
          </cell>
          <cell r="M575" t="str">
            <v>Trader</v>
          </cell>
          <cell r="N575" t="str">
            <v>(303) 568-3230</v>
          </cell>
          <cell r="O575" t="str">
            <v>(303) 568-3250</v>
          </cell>
          <cell r="R575">
            <v>2500</v>
          </cell>
          <cell r="X575">
            <v>0.56000000000000005</v>
          </cell>
          <cell r="Y575">
            <v>37503</v>
          </cell>
          <cell r="Z575">
            <v>37503</v>
          </cell>
          <cell r="AA575" t="str">
            <v>Interruptible</v>
          </cell>
          <cell r="AB575" t="str">
            <v>NWP</v>
          </cell>
          <cell r="AC575" t="str">
            <v>Paiute</v>
          </cell>
          <cell r="AD575">
            <v>100047</v>
          </cell>
          <cell r="AE575">
            <v>2500</v>
          </cell>
          <cell r="AF575" t="str">
            <v>WYOMING POOL</v>
          </cell>
          <cell r="AG575">
            <v>89</v>
          </cell>
          <cell r="AH575" t="str">
            <v>WYOMING POOL</v>
          </cell>
          <cell r="AI575">
            <v>399</v>
          </cell>
          <cell r="AJ575" t="str">
            <v>RENO</v>
          </cell>
          <cell r="AK575">
            <v>459</v>
          </cell>
          <cell r="AL575" t="str">
            <v>AVAC03SYS1</v>
          </cell>
          <cell r="AM575">
            <v>304</v>
          </cell>
          <cell r="AN575" t="str">
            <v>JK</v>
          </cell>
        </row>
        <row r="576">
          <cell r="A576">
            <v>589</v>
          </cell>
          <cell r="B576" t="str">
            <v>JK</v>
          </cell>
          <cell r="C576" t="str">
            <v>Jeannie Kimberly</v>
          </cell>
          <cell r="D576" t="str">
            <v>(509) 495-8494</v>
          </cell>
          <cell r="E576">
            <v>37503</v>
          </cell>
          <cell r="G576" t="str">
            <v>Purchase</v>
          </cell>
          <cell r="H576" t="str">
            <v>Physical</v>
          </cell>
          <cell r="I576" t="str">
            <v>KFCT</v>
          </cell>
          <cell r="K576" t="str">
            <v>Enserco</v>
          </cell>
          <cell r="L576" t="str">
            <v>Dave Meyer</v>
          </cell>
          <cell r="M576" t="str">
            <v>Trader</v>
          </cell>
          <cell r="N576" t="str">
            <v>(303) 568-3230</v>
          </cell>
          <cell r="O576" t="str">
            <v>(303) 568-3250</v>
          </cell>
          <cell r="R576">
            <v>3000</v>
          </cell>
          <cell r="X576">
            <v>2.46</v>
          </cell>
          <cell r="Y576">
            <v>37504</v>
          </cell>
          <cell r="Z576">
            <v>37504</v>
          </cell>
          <cell r="AA576" t="str">
            <v>Interruptible</v>
          </cell>
          <cell r="AB576" t="str">
            <v>NWP</v>
          </cell>
          <cell r="AE576">
            <v>3000</v>
          </cell>
          <cell r="AF576" t="str">
            <v>SPOKANE (KETTLE FALLS)</v>
          </cell>
          <cell r="AG576">
            <v>384</v>
          </cell>
          <cell r="AH576">
            <v>125875</v>
          </cell>
          <cell r="AI576">
            <v>399</v>
          </cell>
          <cell r="AJ576" t="str">
            <v>SPOKANE (KETTLE FALLS)</v>
          </cell>
          <cell r="AK576">
            <v>384</v>
          </cell>
          <cell r="AL576" t="str">
            <v>KFCT</v>
          </cell>
          <cell r="AM576">
            <v>6</v>
          </cell>
          <cell r="AN576" t="str">
            <v>JK</v>
          </cell>
        </row>
        <row r="577">
          <cell r="A577">
            <v>590</v>
          </cell>
          <cell r="B577" t="str">
            <v>JK</v>
          </cell>
          <cell r="C577" t="str">
            <v>Jeannie Kimberly</v>
          </cell>
          <cell r="D577" t="str">
            <v>(509) 495-8494</v>
          </cell>
          <cell r="E577">
            <v>37503</v>
          </cell>
          <cell r="G577" t="str">
            <v>Sale</v>
          </cell>
          <cell r="H577" t="str">
            <v>Physical</v>
          </cell>
          <cell r="I577" t="str">
            <v>CA - SLTAHOE</v>
          </cell>
          <cell r="K577" t="str">
            <v>Enserco</v>
          </cell>
          <cell r="L577" t="str">
            <v>Dave Meyer</v>
          </cell>
          <cell r="M577" t="str">
            <v>Trader</v>
          </cell>
          <cell r="N577" t="str">
            <v>(303) 568-3230</v>
          </cell>
          <cell r="O577" t="str">
            <v>(303) 568-3250</v>
          </cell>
          <cell r="R577">
            <v>2500</v>
          </cell>
          <cell r="X577">
            <v>2.21</v>
          </cell>
          <cell r="Y577">
            <v>37504</v>
          </cell>
          <cell r="Z577">
            <v>37504</v>
          </cell>
          <cell r="AA577" t="str">
            <v>Interruptible</v>
          </cell>
          <cell r="AB577" t="str">
            <v>NWP</v>
          </cell>
          <cell r="AC577" t="str">
            <v>Paiute</v>
          </cell>
          <cell r="AD577" t="str">
            <v>net out</v>
          </cell>
          <cell r="AJ577" t="str">
            <v>SUMAS - net out</v>
          </cell>
          <cell r="AN577" t="str">
            <v>JK</v>
          </cell>
        </row>
        <row r="578">
          <cell r="A578">
            <v>591</v>
          </cell>
          <cell r="B578" t="str">
            <v>JK</v>
          </cell>
          <cell r="C578" t="str">
            <v>Jeannie Kimberly</v>
          </cell>
          <cell r="D578" t="str">
            <v>(509) 495-8494</v>
          </cell>
          <cell r="E578">
            <v>37503</v>
          </cell>
          <cell r="G578" t="str">
            <v>Purchase</v>
          </cell>
          <cell r="H578" t="str">
            <v>Physical</v>
          </cell>
          <cell r="I578" t="str">
            <v>CA - SLTAHOE</v>
          </cell>
          <cell r="K578" t="str">
            <v>Enserco</v>
          </cell>
          <cell r="L578" t="str">
            <v>Dave Meyer</v>
          </cell>
          <cell r="M578" t="str">
            <v>Trader</v>
          </cell>
          <cell r="N578" t="str">
            <v>(303) 568-3230</v>
          </cell>
          <cell r="O578" t="str">
            <v>(303) 568-3250</v>
          </cell>
          <cell r="R578">
            <v>2500</v>
          </cell>
          <cell r="X578">
            <v>1.05</v>
          </cell>
          <cell r="Y578">
            <v>37504</v>
          </cell>
          <cell r="Z578">
            <v>37504</v>
          </cell>
          <cell r="AA578" t="str">
            <v>Interruptible</v>
          </cell>
          <cell r="AB578" t="str">
            <v>NWP</v>
          </cell>
          <cell r="AC578" t="str">
            <v>Paiute</v>
          </cell>
          <cell r="AD578">
            <v>100047</v>
          </cell>
          <cell r="AE578">
            <v>2500</v>
          </cell>
          <cell r="AF578" t="str">
            <v>WYOMING POOL</v>
          </cell>
          <cell r="AG578">
            <v>89</v>
          </cell>
          <cell r="AH578" t="str">
            <v>WYOMING POOL</v>
          </cell>
          <cell r="AI578">
            <v>399</v>
          </cell>
          <cell r="AJ578" t="str">
            <v>RENO</v>
          </cell>
          <cell r="AK578">
            <v>459</v>
          </cell>
          <cell r="AL578" t="str">
            <v>AVAC03SYS1</v>
          </cell>
          <cell r="AM578">
            <v>304</v>
          </cell>
          <cell r="AN578" t="str">
            <v>JK</v>
          </cell>
        </row>
        <row r="579">
          <cell r="A579">
            <v>592</v>
          </cell>
          <cell r="B579" t="str">
            <v>JK</v>
          </cell>
          <cell r="C579" t="str">
            <v>Jeannie Kimberly</v>
          </cell>
          <cell r="D579" t="str">
            <v>(509) 495-8494</v>
          </cell>
          <cell r="E579">
            <v>37504</v>
          </cell>
          <cell r="G579" t="str">
            <v>Purchase</v>
          </cell>
          <cell r="H579" t="str">
            <v>Physical</v>
          </cell>
          <cell r="I579" t="str">
            <v>CSII</v>
          </cell>
          <cell r="K579" t="str">
            <v>Enserco</v>
          </cell>
          <cell r="L579" t="str">
            <v>Dave Meyer</v>
          </cell>
          <cell r="M579" t="str">
            <v>Trader</v>
          </cell>
          <cell r="N579" t="str">
            <v>(303) 568-3230</v>
          </cell>
          <cell r="O579" t="str">
            <v>(303) 568-3250</v>
          </cell>
          <cell r="R579">
            <v>2000</v>
          </cell>
          <cell r="X579">
            <v>2.4</v>
          </cell>
          <cell r="Y579">
            <v>37505</v>
          </cell>
          <cell r="Z579">
            <v>37505</v>
          </cell>
          <cell r="AA579" t="str">
            <v>Interruptible</v>
          </cell>
          <cell r="AB579" t="str">
            <v>PGT</v>
          </cell>
          <cell r="AD579" t="str">
            <v>07536</v>
          </cell>
          <cell r="AE579">
            <v>2000</v>
          </cell>
          <cell r="AF579" t="str">
            <v>STAN-GTNW</v>
          </cell>
          <cell r="AH579" t="str">
            <v>04659</v>
          </cell>
          <cell r="AJ579" t="str">
            <v>CSII-CSII</v>
          </cell>
          <cell r="AL579" t="str">
            <v>CSII</v>
          </cell>
          <cell r="AN579" t="str">
            <v>JK</v>
          </cell>
        </row>
        <row r="580">
          <cell r="A580">
            <v>593</v>
          </cell>
          <cell r="B580" t="str">
            <v>JK</v>
          </cell>
          <cell r="C580" t="str">
            <v>Jeannie Kimberly</v>
          </cell>
          <cell r="D580" t="str">
            <v>(509) 495-8494</v>
          </cell>
          <cell r="E580">
            <v>37504</v>
          </cell>
          <cell r="G580" t="str">
            <v>Purchase</v>
          </cell>
          <cell r="H580" t="str">
            <v>Physical</v>
          </cell>
          <cell r="I580" t="str">
            <v>KFCT</v>
          </cell>
          <cell r="K580" t="str">
            <v>Enserco</v>
          </cell>
          <cell r="L580" t="str">
            <v>Dave Meyer</v>
          </cell>
          <cell r="M580" t="str">
            <v>Trader</v>
          </cell>
          <cell r="N580" t="str">
            <v>(303) 568-3230</v>
          </cell>
          <cell r="O580" t="str">
            <v>(303) 568-3250</v>
          </cell>
          <cell r="R580">
            <v>3000</v>
          </cell>
          <cell r="X580">
            <v>2.46</v>
          </cell>
          <cell r="Y580">
            <v>37505</v>
          </cell>
          <cell r="Z580">
            <v>37505</v>
          </cell>
          <cell r="AA580" t="str">
            <v>Interruptible</v>
          </cell>
          <cell r="AB580" t="str">
            <v>NWP</v>
          </cell>
          <cell r="AE580">
            <v>3000</v>
          </cell>
          <cell r="AF580" t="str">
            <v>SPOKANE (KETTLE FALLS)</v>
          </cell>
          <cell r="AG580">
            <v>384</v>
          </cell>
          <cell r="AH580">
            <v>125875</v>
          </cell>
          <cell r="AI580">
            <v>399</v>
          </cell>
          <cell r="AJ580" t="str">
            <v>SPOKANE (KETTLE FALLS)</v>
          </cell>
          <cell r="AK580">
            <v>384</v>
          </cell>
          <cell r="AL580" t="str">
            <v>KFCT</v>
          </cell>
          <cell r="AM580">
            <v>6</v>
          </cell>
          <cell r="AN580" t="str">
            <v>JK</v>
          </cell>
        </row>
        <row r="581">
          <cell r="A581">
            <v>594</v>
          </cell>
          <cell r="B581" t="str">
            <v>JK</v>
          </cell>
          <cell r="C581" t="str">
            <v>Jeannie Kimberly</v>
          </cell>
          <cell r="D581" t="str">
            <v>(509) 495-8494</v>
          </cell>
          <cell r="E581">
            <v>37504</v>
          </cell>
          <cell r="G581" t="str">
            <v>Sale</v>
          </cell>
          <cell r="H581" t="str">
            <v>Physical</v>
          </cell>
          <cell r="I581" t="str">
            <v>CA - SLTAHOE</v>
          </cell>
          <cell r="K581" t="str">
            <v>Enserco</v>
          </cell>
          <cell r="L581" t="str">
            <v>Dave Meyer</v>
          </cell>
          <cell r="M581" t="str">
            <v>Trader</v>
          </cell>
          <cell r="N581" t="str">
            <v>(303) 568-3230</v>
          </cell>
          <cell r="O581" t="str">
            <v>(303) 568-3250</v>
          </cell>
          <cell r="R581">
            <v>2500</v>
          </cell>
          <cell r="X581">
            <v>2.2850000000000001</v>
          </cell>
          <cell r="Y581">
            <v>37505</v>
          </cell>
          <cell r="Z581">
            <v>37505</v>
          </cell>
          <cell r="AA581" t="str">
            <v>Interruptible</v>
          </cell>
          <cell r="AB581" t="str">
            <v>NWP</v>
          </cell>
          <cell r="AC581" t="str">
            <v>Paiute</v>
          </cell>
          <cell r="AD581" t="str">
            <v>net out</v>
          </cell>
          <cell r="AJ581" t="str">
            <v>SUMAS - net out</v>
          </cell>
          <cell r="AN581" t="str">
            <v>JK</v>
          </cell>
        </row>
        <row r="582">
          <cell r="A582">
            <v>595</v>
          </cell>
          <cell r="B582" t="str">
            <v>JK</v>
          </cell>
          <cell r="C582" t="str">
            <v>Jeannie Kimberly</v>
          </cell>
          <cell r="D582" t="str">
            <v>(509) 495-8494</v>
          </cell>
          <cell r="E582">
            <v>37504</v>
          </cell>
          <cell r="G582" t="str">
            <v>Purchase</v>
          </cell>
          <cell r="H582" t="str">
            <v>Physical</v>
          </cell>
          <cell r="I582" t="str">
            <v>CA - SLTAHOE</v>
          </cell>
          <cell r="K582" t="str">
            <v>Enserco</v>
          </cell>
          <cell r="L582" t="str">
            <v>Dave Meyer</v>
          </cell>
          <cell r="M582" t="str">
            <v>Trader</v>
          </cell>
          <cell r="N582" t="str">
            <v>(303) 568-3230</v>
          </cell>
          <cell r="O582" t="str">
            <v>(303) 568-3250</v>
          </cell>
          <cell r="R582">
            <v>2500</v>
          </cell>
          <cell r="X582">
            <v>1.07</v>
          </cell>
          <cell r="Y582">
            <v>37505</v>
          </cell>
          <cell r="Z582">
            <v>37505</v>
          </cell>
          <cell r="AA582" t="str">
            <v>Interruptible</v>
          </cell>
          <cell r="AB582" t="str">
            <v>NWP</v>
          </cell>
          <cell r="AC582" t="str">
            <v>Paiute</v>
          </cell>
          <cell r="AD582">
            <v>100047</v>
          </cell>
          <cell r="AE582">
            <v>2500</v>
          </cell>
          <cell r="AF582" t="str">
            <v>WYOMING POOL</v>
          </cell>
          <cell r="AG582">
            <v>89</v>
          </cell>
          <cell r="AH582" t="str">
            <v>WYOMING POOL</v>
          </cell>
          <cell r="AI582">
            <v>399</v>
          </cell>
          <cell r="AJ582" t="str">
            <v>RENO</v>
          </cell>
          <cell r="AK582">
            <v>459</v>
          </cell>
          <cell r="AL582" t="str">
            <v>AVAC03SYS1</v>
          </cell>
          <cell r="AM582">
            <v>304</v>
          </cell>
          <cell r="AN582" t="str">
            <v>JK</v>
          </cell>
        </row>
        <row r="583">
          <cell r="A583">
            <v>596</v>
          </cell>
          <cell r="B583" t="str">
            <v>JK</v>
          </cell>
          <cell r="C583" t="str">
            <v>Jeannie Kimberly</v>
          </cell>
          <cell r="D583" t="str">
            <v>(509) 495-8494</v>
          </cell>
          <cell r="E583">
            <v>37505</v>
          </cell>
          <cell r="G583" t="str">
            <v>Purchase</v>
          </cell>
          <cell r="H583" t="str">
            <v>Physical</v>
          </cell>
          <cell r="I583" t="str">
            <v>KFCT</v>
          </cell>
          <cell r="K583" t="str">
            <v>Enserco</v>
          </cell>
          <cell r="L583" t="str">
            <v>Dave Meyer</v>
          </cell>
          <cell r="M583" t="str">
            <v>Trader</v>
          </cell>
          <cell r="N583" t="str">
            <v>(303) 568-3230</v>
          </cell>
          <cell r="O583" t="str">
            <v>(303) 568-3250</v>
          </cell>
          <cell r="R583">
            <v>5000</v>
          </cell>
          <cell r="X583">
            <v>2.8</v>
          </cell>
          <cell r="Y583">
            <v>37506</v>
          </cell>
          <cell r="Z583">
            <v>37508</v>
          </cell>
          <cell r="AA583" t="str">
            <v>Interruptible</v>
          </cell>
          <cell r="AB583" t="str">
            <v>NWP</v>
          </cell>
          <cell r="AE583">
            <v>5000</v>
          </cell>
          <cell r="AF583" t="str">
            <v>SPOKANE (KETTLE FALLS)</v>
          </cell>
          <cell r="AG583">
            <v>384</v>
          </cell>
          <cell r="AH583">
            <v>125875</v>
          </cell>
          <cell r="AI583">
            <v>399</v>
          </cell>
          <cell r="AJ583" t="str">
            <v>SPOKANE (KETTLE FALLS)</v>
          </cell>
          <cell r="AK583">
            <v>384</v>
          </cell>
          <cell r="AL583" t="str">
            <v>KFCT</v>
          </cell>
          <cell r="AM583">
            <v>6</v>
          </cell>
          <cell r="AN583" t="str">
            <v>JK</v>
          </cell>
        </row>
        <row r="584">
          <cell r="A584">
            <v>597</v>
          </cell>
          <cell r="B584" t="str">
            <v>JK</v>
          </cell>
          <cell r="C584" t="str">
            <v>Jeannie Kimberly</v>
          </cell>
          <cell r="D584" t="str">
            <v>(509) 495-8494</v>
          </cell>
          <cell r="E584">
            <v>37505</v>
          </cell>
          <cell r="G584" t="str">
            <v>Sale</v>
          </cell>
          <cell r="H584" t="str">
            <v>Physical</v>
          </cell>
          <cell r="I584" t="str">
            <v>CA - SLTAHOE</v>
          </cell>
          <cell r="K584" t="str">
            <v>Enserco</v>
          </cell>
          <cell r="L584" t="str">
            <v>Dave Meyer</v>
          </cell>
          <cell r="M584" t="str">
            <v>Trader</v>
          </cell>
          <cell r="N584" t="str">
            <v>(303) 568-3230</v>
          </cell>
          <cell r="O584" t="str">
            <v>(303) 568-3250</v>
          </cell>
          <cell r="R584">
            <v>2500</v>
          </cell>
          <cell r="X584">
            <v>2.59</v>
          </cell>
          <cell r="Y584">
            <v>37506</v>
          </cell>
          <cell r="Z584">
            <v>37508</v>
          </cell>
          <cell r="AA584" t="str">
            <v>Interruptible</v>
          </cell>
          <cell r="AB584" t="str">
            <v>NWP</v>
          </cell>
          <cell r="AC584" t="str">
            <v>Paiute</v>
          </cell>
          <cell r="AD584" t="str">
            <v>net out</v>
          </cell>
          <cell r="AJ584" t="str">
            <v>SUMAS - net out</v>
          </cell>
          <cell r="AN584" t="str">
            <v>JK</v>
          </cell>
        </row>
        <row r="585">
          <cell r="A585">
            <v>598</v>
          </cell>
          <cell r="B585" t="str">
            <v>JK</v>
          </cell>
          <cell r="C585" t="str">
            <v>Jeannie Kimberly</v>
          </cell>
          <cell r="D585" t="str">
            <v>(509) 495-8494</v>
          </cell>
          <cell r="E585">
            <v>37505</v>
          </cell>
          <cell r="G585" t="str">
            <v>Purchase</v>
          </cell>
          <cell r="H585" t="str">
            <v>Physical</v>
          </cell>
          <cell r="I585" t="str">
            <v>CA - SLTAHOE</v>
          </cell>
          <cell r="K585" t="str">
            <v>Enserco</v>
          </cell>
          <cell r="L585" t="str">
            <v>Dave Meyer</v>
          </cell>
          <cell r="M585" t="str">
            <v>Trader</v>
          </cell>
          <cell r="N585" t="str">
            <v>(303) 568-3230</v>
          </cell>
          <cell r="O585" t="str">
            <v>(303) 568-3250</v>
          </cell>
          <cell r="R585">
            <v>2500</v>
          </cell>
          <cell r="X585">
            <v>0.95499999999999996</v>
          </cell>
          <cell r="Y585">
            <v>37506</v>
          </cell>
          <cell r="Z585">
            <v>37508</v>
          </cell>
          <cell r="AA585" t="str">
            <v>Interruptible</v>
          </cell>
          <cell r="AB585" t="str">
            <v>NWP</v>
          </cell>
          <cell r="AC585" t="str">
            <v>Paiute</v>
          </cell>
          <cell r="AD585">
            <v>100047</v>
          </cell>
          <cell r="AE585">
            <v>2500</v>
          </cell>
          <cell r="AF585" t="str">
            <v>WYOMING POOL</v>
          </cell>
          <cell r="AG585">
            <v>89</v>
          </cell>
          <cell r="AH585" t="str">
            <v>WYOMING POOL</v>
          </cell>
          <cell r="AI585">
            <v>399</v>
          </cell>
          <cell r="AJ585" t="str">
            <v>RENO</v>
          </cell>
          <cell r="AK585">
            <v>459</v>
          </cell>
          <cell r="AL585" t="str">
            <v>AVAC03SYS1</v>
          </cell>
          <cell r="AM585">
            <v>304</v>
          </cell>
          <cell r="AN585" t="str">
            <v>JK</v>
          </cell>
        </row>
        <row r="586">
          <cell r="A586">
            <v>599</v>
          </cell>
          <cell r="B586" t="str">
            <v>DA</v>
          </cell>
          <cell r="C586" t="str">
            <v>Diane Albers</v>
          </cell>
          <cell r="D586" t="str">
            <v>(509) 495-4705</v>
          </cell>
          <cell r="E586">
            <v>37508</v>
          </cell>
          <cell r="G586" t="str">
            <v>Sale</v>
          </cell>
          <cell r="H586" t="str">
            <v>Physical</v>
          </cell>
          <cell r="I586" t="str">
            <v>CA - SLTAHOE</v>
          </cell>
          <cell r="K586" t="str">
            <v>Enserco</v>
          </cell>
          <cell r="L586" t="str">
            <v>John Washabaugh</v>
          </cell>
          <cell r="M586" t="str">
            <v>Trader</v>
          </cell>
          <cell r="N586" t="str">
            <v>(303) 256-1666</v>
          </cell>
          <cell r="O586" t="str">
            <v>(303) 568-3250</v>
          </cell>
          <cell r="R586">
            <v>2500</v>
          </cell>
          <cell r="X586">
            <v>2.4300000000000002</v>
          </cell>
          <cell r="Y586">
            <v>37509</v>
          </cell>
          <cell r="Z586">
            <v>37509</v>
          </cell>
          <cell r="AA586" t="str">
            <v>Interruptible</v>
          </cell>
          <cell r="AB586" t="str">
            <v>NWP</v>
          </cell>
          <cell r="AC586" t="str">
            <v>Paiute</v>
          </cell>
          <cell r="AD586" t="str">
            <v>net out</v>
          </cell>
          <cell r="AJ586" t="str">
            <v>SUMAS - net out</v>
          </cell>
          <cell r="AN586" t="str">
            <v>DA</v>
          </cell>
        </row>
        <row r="587">
          <cell r="A587">
            <v>600</v>
          </cell>
          <cell r="B587" t="str">
            <v>DA</v>
          </cell>
          <cell r="C587" t="str">
            <v>Diane Albers</v>
          </cell>
          <cell r="D587" t="str">
            <v>(509) 495-4705</v>
          </cell>
          <cell r="E587">
            <v>37508</v>
          </cell>
          <cell r="G587" t="str">
            <v>Purchase</v>
          </cell>
          <cell r="H587" t="str">
            <v>Physical</v>
          </cell>
          <cell r="I587" t="str">
            <v>CA - SLTAHOE</v>
          </cell>
          <cell r="K587" t="str">
            <v>Enserco</v>
          </cell>
          <cell r="L587" t="str">
            <v>John Washabaugh</v>
          </cell>
          <cell r="M587" t="str">
            <v>Trader</v>
          </cell>
          <cell r="N587" t="str">
            <v>(303) 256-1666</v>
          </cell>
          <cell r="O587" t="str">
            <v>(303) 568-3250</v>
          </cell>
          <cell r="R587">
            <v>2500</v>
          </cell>
          <cell r="X587">
            <v>0.85</v>
          </cell>
          <cell r="Y587">
            <v>37509</v>
          </cell>
          <cell r="Z587">
            <v>37509</v>
          </cell>
          <cell r="AA587" t="str">
            <v>Interruptible</v>
          </cell>
          <cell r="AB587" t="str">
            <v>NWP</v>
          </cell>
          <cell r="AC587" t="str">
            <v>Paiute</v>
          </cell>
          <cell r="AD587">
            <v>100047</v>
          </cell>
          <cell r="AE587">
            <v>2500</v>
          </cell>
          <cell r="AF587" t="str">
            <v>WYOMING POOL</v>
          </cell>
          <cell r="AG587">
            <v>89</v>
          </cell>
          <cell r="AH587" t="str">
            <v>WYOMING POOL</v>
          </cell>
          <cell r="AI587">
            <v>399</v>
          </cell>
          <cell r="AJ587" t="str">
            <v>RENO</v>
          </cell>
          <cell r="AK587">
            <v>459</v>
          </cell>
          <cell r="AL587" t="str">
            <v>AVAC03SYS1</v>
          </cell>
          <cell r="AM587">
            <v>304</v>
          </cell>
          <cell r="AN587" t="str">
            <v>DA</v>
          </cell>
        </row>
        <row r="588">
          <cell r="A588">
            <v>601</v>
          </cell>
          <cell r="B588" t="str">
            <v>DA</v>
          </cell>
          <cell r="C588" t="str">
            <v>Diane Albers</v>
          </cell>
          <cell r="D588" t="str">
            <v>(509) 495-4705</v>
          </cell>
          <cell r="E588">
            <v>37509</v>
          </cell>
          <cell r="G588" t="str">
            <v>Purchase</v>
          </cell>
          <cell r="H588" t="str">
            <v>Physical</v>
          </cell>
          <cell r="I588" t="str">
            <v>BPK</v>
          </cell>
          <cell r="K588" t="str">
            <v>Enserco</v>
          </cell>
          <cell r="L588" t="str">
            <v>Dave Meyer</v>
          </cell>
          <cell r="M588" t="str">
            <v>Trader</v>
          </cell>
          <cell r="N588" t="str">
            <v>(303) 568-3230</v>
          </cell>
          <cell r="O588" t="str">
            <v>(303) 568-3250</v>
          </cell>
          <cell r="R588">
            <v>3000</v>
          </cell>
          <cell r="X588">
            <v>2.83</v>
          </cell>
          <cell r="Y588">
            <v>37510</v>
          </cell>
          <cell r="Z588">
            <v>37510</v>
          </cell>
          <cell r="AA588" t="str">
            <v>Interruptible</v>
          </cell>
          <cell r="AB588" t="str">
            <v>PGT</v>
          </cell>
          <cell r="AD588" t="str">
            <v>07536</v>
          </cell>
          <cell r="AE588">
            <v>3000</v>
          </cell>
          <cell r="AF588" t="str">
            <v>SWWP-GTNW</v>
          </cell>
          <cell r="AH588" t="str">
            <v>04659</v>
          </cell>
          <cell r="AJ588" t="str">
            <v>SWWP-WWP</v>
          </cell>
          <cell r="AL588" t="str">
            <v>BPK</v>
          </cell>
          <cell r="AN588" t="str">
            <v>DA</v>
          </cell>
        </row>
        <row r="589">
          <cell r="A589">
            <v>602</v>
          </cell>
          <cell r="B589" t="str">
            <v>DA</v>
          </cell>
          <cell r="C589" t="str">
            <v>Diane Albers</v>
          </cell>
          <cell r="D589" t="str">
            <v>(509) 495-4705</v>
          </cell>
          <cell r="E589">
            <v>37509</v>
          </cell>
          <cell r="G589" t="str">
            <v>Sale</v>
          </cell>
          <cell r="H589" t="str">
            <v>Physical</v>
          </cell>
          <cell r="I589" t="str">
            <v>CA - SLTAHOE</v>
          </cell>
          <cell r="K589" t="str">
            <v>Enserco</v>
          </cell>
          <cell r="L589" t="str">
            <v>Dave Meyer</v>
          </cell>
          <cell r="M589" t="str">
            <v>Trader</v>
          </cell>
          <cell r="N589" t="str">
            <v>(303) 568-3230</v>
          </cell>
          <cell r="O589" t="str">
            <v>(303) 568-3250</v>
          </cell>
          <cell r="R589">
            <v>2500</v>
          </cell>
          <cell r="X589">
            <v>2.7</v>
          </cell>
          <cell r="Y589">
            <v>37510</v>
          </cell>
          <cell r="Z589">
            <v>37510</v>
          </cell>
          <cell r="AA589" t="str">
            <v>Interruptible</v>
          </cell>
          <cell r="AB589" t="str">
            <v>NWP</v>
          </cell>
          <cell r="AC589" t="str">
            <v>Paiute</v>
          </cell>
          <cell r="AD589" t="str">
            <v>net out</v>
          </cell>
          <cell r="AJ589" t="str">
            <v>SUMAS - net out</v>
          </cell>
          <cell r="AN589" t="str">
            <v>DA</v>
          </cell>
        </row>
        <row r="590">
          <cell r="A590">
            <v>603</v>
          </cell>
          <cell r="B590" t="str">
            <v>DA</v>
          </cell>
          <cell r="C590" t="str">
            <v>Diane Albers</v>
          </cell>
          <cell r="D590" t="str">
            <v>(509) 495-4705</v>
          </cell>
          <cell r="E590">
            <v>37509</v>
          </cell>
          <cell r="G590" t="str">
            <v>Purchase</v>
          </cell>
          <cell r="H590" t="str">
            <v>Physical</v>
          </cell>
          <cell r="I590" t="str">
            <v>CA - SLTAHOE</v>
          </cell>
          <cell r="K590" t="str">
            <v>Enserco</v>
          </cell>
          <cell r="L590" t="str">
            <v>Dave Meyer</v>
          </cell>
          <cell r="M590" t="str">
            <v>Trader</v>
          </cell>
          <cell r="N590" t="str">
            <v>(303) 568-3230</v>
          </cell>
          <cell r="O590" t="str">
            <v>(303) 568-3250</v>
          </cell>
          <cell r="R590">
            <v>2500</v>
          </cell>
          <cell r="X590">
            <v>0.57999999999999996</v>
          </cell>
          <cell r="Y590">
            <v>37510</v>
          </cell>
          <cell r="Z590">
            <v>37510</v>
          </cell>
          <cell r="AA590" t="str">
            <v>Interruptible</v>
          </cell>
          <cell r="AB590" t="str">
            <v>NWP</v>
          </cell>
          <cell r="AC590" t="str">
            <v>Paiute</v>
          </cell>
          <cell r="AD590">
            <v>100047</v>
          </cell>
          <cell r="AE590">
            <v>2500</v>
          </cell>
          <cell r="AF590" t="str">
            <v>WYOMING POOL</v>
          </cell>
          <cell r="AG590">
            <v>89</v>
          </cell>
          <cell r="AH590" t="str">
            <v>WYOMING POOL</v>
          </cell>
          <cell r="AI590">
            <v>399</v>
          </cell>
          <cell r="AJ590" t="str">
            <v>RENO</v>
          </cell>
          <cell r="AK590">
            <v>459</v>
          </cell>
          <cell r="AL590" t="str">
            <v>AVAC03SYS1</v>
          </cell>
          <cell r="AM590">
            <v>304</v>
          </cell>
          <cell r="AN590" t="str">
            <v>DA</v>
          </cell>
        </row>
        <row r="591">
          <cell r="A591">
            <v>604</v>
          </cell>
          <cell r="B591" t="str">
            <v>DA</v>
          </cell>
          <cell r="C591" t="str">
            <v>Diane Albers</v>
          </cell>
          <cell r="D591" t="str">
            <v>(509) 495-4705</v>
          </cell>
          <cell r="E591">
            <v>37509</v>
          </cell>
          <cell r="G591" t="str">
            <v>Sale</v>
          </cell>
          <cell r="H591" t="str">
            <v>Physical</v>
          </cell>
          <cell r="I591" t="str">
            <v>MALIN</v>
          </cell>
          <cell r="K591" t="str">
            <v>AEP Energy Services, Inc.</v>
          </cell>
          <cell r="L591" t="str">
            <v>Brad Bentley</v>
          </cell>
          <cell r="M591" t="str">
            <v>Trader</v>
          </cell>
          <cell r="N591" t="str">
            <v>(614) 583-7007</v>
          </cell>
          <cell r="O591" t="str">
            <v>(614) 583-1605</v>
          </cell>
          <cell r="R591">
            <v>4000</v>
          </cell>
          <cell r="X591">
            <v>2.99</v>
          </cell>
          <cell r="Y591">
            <v>37530</v>
          </cell>
          <cell r="Z591">
            <v>37560</v>
          </cell>
          <cell r="AA591" t="str">
            <v>Firm</v>
          </cell>
          <cell r="AB591" t="str">
            <v>PGT</v>
          </cell>
          <cell r="AD591" t="str">
            <v>07536</v>
          </cell>
          <cell r="AE591">
            <v>4000</v>
          </cell>
          <cell r="AF591" t="str">
            <v>MALI-GTNW</v>
          </cell>
          <cell r="AJ591" t="str">
            <v>MALI-GTNW</v>
          </cell>
          <cell r="AL591" t="str">
            <v>06220</v>
          </cell>
          <cell r="AN591" t="str">
            <v>LM</v>
          </cell>
        </row>
        <row r="592">
          <cell r="A592">
            <v>605</v>
          </cell>
          <cell r="B592" t="str">
            <v>DA</v>
          </cell>
          <cell r="C592" t="str">
            <v>Diane Albers</v>
          </cell>
          <cell r="D592" t="str">
            <v>(509) 495-4705</v>
          </cell>
          <cell r="E592">
            <v>37510</v>
          </cell>
          <cell r="G592" t="str">
            <v>Sale</v>
          </cell>
          <cell r="H592" t="str">
            <v>Physical</v>
          </cell>
          <cell r="I592" t="str">
            <v>CA - SLTAHOE</v>
          </cell>
          <cell r="K592" t="str">
            <v>Enserco</v>
          </cell>
          <cell r="L592" t="str">
            <v>John Washabaugh</v>
          </cell>
          <cell r="M592" t="str">
            <v>Trader</v>
          </cell>
          <cell r="N592" t="str">
            <v>(303) 256-1666</v>
          </cell>
          <cell r="O592" t="str">
            <v>(303) 568-3250</v>
          </cell>
          <cell r="R592">
            <v>2500</v>
          </cell>
          <cell r="X592">
            <v>2.7</v>
          </cell>
          <cell r="Y592">
            <v>37511</v>
          </cell>
          <cell r="Z592">
            <v>37511</v>
          </cell>
          <cell r="AA592" t="str">
            <v>Interruptible</v>
          </cell>
          <cell r="AB592" t="str">
            <v>NWP</v>
          </cell>
          <cell r="AC592" t="str">
            <v>Paiute</v>
          </cell>
          <cell r="AD592" t="str">
            <v>net out</v>
          </cell>
          <cell r="AJ592" t="str">
            <v>SUMAS - net out</v>
          </cell>
          <cell r="AN592" t="str">
            <v>DA</v>
          </cell>
        </row>
        <row r="593">
          <cell r="A593">
            <v>606</v>
          </cell>
          <cell r="B593" t="str">
            <v>DA</v>
          </cell>
          <cell r="C593" t="str">
            <v>Diane Albers</v>
          </cell>
          <cell r="D593" t="str">
            <v>(509) 495-4705</v>
          </cell>
          <cell r="E593">
            <v>37510</v>
          </cell>
          <cell r="G593" t="str">
            <v>Purchase</v>
          </cell>
          <cell r="H593" t="str">
            <v>Physical</v>
          </cell>
          <cell r="I593" t="str">
            <v>CA - SLTAHOE</v>
          </cell>
          <cell r="K593" t="str">
            <v>Enserco</v>
          </cell>
          <cell r="L593" t="str">
            <v>John Washabaugh</v>
          </cell>
          <cell r="M593" t="str">
            <v>Trader</v>
          </cell>
          <cell r="N593" t="str">
            <v>(303) 256-1666</v>
          </cell>
          <cell r="O593" t="str">
            <v>(303) 568-3250</v>
          </cell>
          <cell r="R593">
            <v>2500</v>
          </cell>
          <cell r="X593">
            <v>0.92</v>
          </cell>
          <cell r="Y593">
            <v>37511</v>
          </cell>
          <cell r="Z593">
            <v>37511</v>
          </cell>
          <cell r="AA593" t="str">
            <v>Interruptible</v>
          </cell>
          <cell r="AB593" t="str">
            <v>NWP</v>
          </cell>
          <cell r="AC593" t="str">
            <v>Paiute</v>
          </cell>
          <cell r="AD593">
            <v>100047</v>
          </cell>
          <cell r="AE593">
            <v>2500</v>
          </cell>
          <cell r="AF593" t="str">
            <v>WYOMING POOL</v>
          </cell>
          <cell r="AG593">
            <v>89</v>
          </cell>
          <cell r="AH593" t="str">
            <v>WYOMING POOL</v>
          </cell>
          <cell r="AI593">
            <v>399</v>
          </cell>
          <cell r="AJ593" t="str">
            <v>RENO</v>
          </cell>
          <cell r="AK593">
            <v>459</v>
          </cell>
          <cell r="AL593" t="str">
            <v>AVAC03SYS1</v>
          </cell>
          <cell r="AM593">
            <v>304</v>
          </cell>
          <cell r="AN593" t="str">
            <v>DA</v>
          </cell>
        </row>
        <row r="594">
          <cell r="A594">
            <v>607</v>
          </cell>
          <cell r="B594" t="str">
            <v>DA</v>
          </cell>
          <cell r="C594" t="str">
            <v>Diane Albers</v>
          </cell>
          <cell r="D594" t="str">
            <v>(509) 495-4705</v>
          </cell>
          <cell r="E594">
            <v>37510</v>
          </cell>
          <cell r="G594" t="str">
            <v>Purchase</v>
          </cell>
          <cell r="H594" t="str">
            <v>Physical</v>
          </cell>
          <cell r="I594" t="str">
            <v>BPK</v>
          </cell>
          <cell r="K594" t="str">
            <v>Enserco</v>
          </cell>
          <cell r="L594" t="str">
            <v>Dave Huck</v>
          </cell>
          <cell r="M594" t="str">
            <v>Trader</v>
          </cell>
          <cell r="N594" t="str">
            <v>(403) 269-5522</v>
          </cell>
          <cell r="O594" t="str">
            <v>(303) 568-3250</v>
          </cell>
          <cell r="R594">
            <v>5000</v>
          </cell>
          <cell r="X594">
            <v>2.85</v>
          </cell>
          <cell r="Y594">
            <v>37511</v>
          </cell>
          <cell r="Z594">
            <v>37511</v>
          </cell>
          <cell r="AA594" t="str">
            <v>Interruptible</v>
          </cell>
          <cell r="AB594" t="str">
            <v>PGT</v>
          </cell>
          <cell r="AD594" t="str">
            <v>07536</v>
          </cell>
          <cell r="AE594">
            <v>5000</v>
          </cell>
          <cell r="AF594" t="str">
            <v>SWWP-GTNW</v>
          </cell>
          <cell r="AH594" t="str">
            <v>04659</v>
          </cell>
          <cell r="AJ594" t="str">
            <v>SWWP-WWP</v>
          </cell>
          <cell r="AL594" t="str">
            <v>BPK</v>
          </cell>
          <cell r="AN594" t="str">
            <v>DA</v>
          </cell>
        </row>
        <row r="595">
          <cell r="A595">
            <v>608</v>
          </cell>
          <cell r="B595" t="str">
            <v>DA</v>
          </cell>
          <cell r="C595" t="str">
            <v>Diane Albers</v>
          </cell>
          <cell r="D595" t="str">
            <v>(509) 495-4705</v>
          </cell>
          <cell r="E595">
            <v>37511</v>
          </cell>
          <cell r="G595" t="str">
            <v>Sale</v>
          </cell>
          <cell r="H595" t="str">
            <v>Physical</v>
          </cell>
          <cell r="I595" t="str">
            <v>CA - SLTAHOE</v>
          </cell>
          <cell r="K595" t="str">
            <v>Enserco</v>
          </cell>
          <cell r="L595" t="str">
            <v>John Washabaugh</v>
          </cell>
          <cell r="M595" t="str">
            <v>Trader</v>
          </cell>
          <cell r="N595" t="str">
            <v>(303) 256-1666</v>
          </cell>
          <cell r="O595" t="str">
            <v>(303) 568-3250</v>
          </cell>
          <cell r="R595">
            <v>2500</v>
          </cell>
          <cell r="X595">
            <v>2.62</v>
          </cell>
          <cell r="Y595">
            <v>37512</v>
          </cell>
          <cell r="Z595">
            <v>37512</v>
          </cell>
          <cell r="AA595" t="str">
            <v>Interruptible</v>
          </cell>
          <cell r="AB595" t="str">
            <v>NWP</v>
          </cell>
          <cell r="AC595" t="str">
            <v>Paiute</v>
          </cell>
          <cell r="AD595" t="str">
            <v>net out</v>
          </cell>
          <cell r="AJ595" t="str">
            <v>SUMAS - net out</v>
          </cell>
          <cell r="AN595" t="str">
            <v>DA</v>
          </cell>
        </row>
        <row r="596">
          <cell r="A596">
            <v>609</v>
          </cell>
          <cell r="B596" t="str">
            <v>DA</v>
          </cell>
          <cell r="C596" t="str">
            <v>Diane Albers</v>
          </cell>
          <cell r="D596" t="str">
            <v>(509) 495-4705</v>
          </cell>
          <cell r="E596">
            <v>37511</v>
          </cell>
          <cell r="G596" t="str">
            <v>Purchase</v>
          </cell>
          <cell r="H596" t="str">
            <v>Physical</v>
          </cell>
          <cell r="I596" t="str">
            <v>CA - SLTAHOE</v>
          </cell>
          <cell r="K596" t="str">
            <v>Enserco</v>
          </cell>
          <cell r="L596" t="str">
            <v>John Washabaugh</v>
          </cell>
          <cell r="M596" t="str">
            <v>Trader</v>
          </cell>
          <cell r="N596" t="str">
            <v>(303) 256-1666</v>
          </cell>
          <cell r="O596" t="str">
            <v>(303) 568-3250</v>
          </cell>
          <cell r="R596">
            <v>2500</v>
          </cell>
          <cell r="X596">
            <v>1.43</v>
          </cell>
          <cell r="Y596">
            <v>37512</v>
          </cell>
          <cell r="Z596">
            <v>37512</v>
          </cell>
          <cell r="AA596" t="str">
            <v>Interruptible</v>
          </cell>
          <cell r="AB596" t="str">
            <v>NWP</v>
          </cell>
          <cell r="AC596" t="str">
            <v>Paiute</v>
          </cell>
          <cell r="AD596">
            <v>100047</v>
          </cell>
          <cell r="AE596">
            <v>2500</v>
          </cell>
          <cell r="AF596" t="str">
            <v>WYOMING POOL</v>
          </cell>
          <cell r="AG596">
            <v>89</v>
          </cell>
          <cell r="AH596" t="str">
            <v>WYOMING POOL</v>
          </cell>
          <cell r="AI596">
            <v>399</v>
          </cell>
          <cell r="AJ596" t="str">
            <v>RENO</v>
          </cell>
          <cell r="AK596">
            <v>459</v>
          </cell>
          <cell r="AL596" t="str">
            <v>AVAC03SYS1</v>
          </cell>
          <cell r="AM596">
            <v>304</v>
          </cell>
          <cell r="AN596" t="str">
            <v>DA</v>
          </cell>
        </row>
        <row r="597">
          <cell r="A597">
            <v>610</v>
          </cell>
          <cell r="B597" t="str">
            <v>DA</v>
          </cell>
          <cell r="C597" t="str">
            <v>Diane Albers</v>
          </cell>
          <cell r="D597" t="str">
            <v>(509) 495-4705</v>
          </cell>
          <cell r="E597">
            <v>37511</v>
          </cell>
          <cell r="G597" t="str">
            <v>Purchase</v>
          </cell>
          <cell r="H597" t="str">
            <v>Physical</v>
          </cell>
          <cell r="I597" t="str">
            <v>KFCT</v>
          </cell>
          <cell r="K597" t="str">
            <v>Enserco</v>
          </cell>
          <cell r="L597" t="str">
            <v>Dave Huck</v>
          </cell>
          <cell r="M597" t="str">
            <v>Trader</v>
          </cell>
          <cell r="N597" t="str">
            <v>(403) 269-5522</v>
          </cell>
          <cell r="O597" t="str">
            <v>(303) 568-3250</v>
          </cell>
          <cell r="R597">
            <v>2000</v>
          </cell>
          <cell r="X597">
            <v>2.75</v>
          </cell>
          <cell r="Y597">
            <v>37512</v>
          </cell>
          <cell r="Z597">
            <v>37512</v>
          </cell>
          <cell r="AA597" t="str">
            <v>Interruptible</v>
          </cell>
          <cell r="AB597" t="str">
            <v>NWP</v>
          </cell>
          <cell r="AE597">
            <v>5000</v>
          </cell>
          <cell r="AF597" t="str">
            <v>SPOKANE (KETTLE FALLS)</v>
          </cell>
          <cell r="AG597">
            <v>384</v>
          </cell>
          <cell r="AH597">
            <v>125875</v>
          </cell>
          <cell r="AI597">
            <v>399</v>
          </cell>
          <cell r="AJ597" t="str">
            <v>SPOKANE (KETTLE FALLS)</v>
          </cell>
          <cell r="AK597">
            <v>384</v>
          </cell>
          <cell r="AL597" t="str">
            <v>KFCT</v>
          </cell>
          <cell r="AM597">
            <v>6</v>
          </cell>
          <cell r="AN597" t="str">
            <v>DA</v>
          </cell>
        </row>
        <row r="598">
          <cell r="A598">
            <v>611</v>
          </cell>
          <cell r="B598" t="str">
            <v>DA</v>
          </cell>
          <cell r="C598" t="str">
            <v>Diane Albers</v>
          </cell>
          <cell r="D598" t="str">
            <v>(509) 495-4705</v>
          </cell>
          <cell r="E598">
            <v>37511</v>
          </cell>
          <cell r="G598" t="str">
            <v>Purchase</v>
          </cell>
          <cell r="H598" t="str">
            <v>Physical</v>
          </cell>
          <cell r="I598" t="str">
            <v>CSII</v>
          </cell>
          <cell r="K598" t="str">
            <v>Enserco</v>
          </cell>
          <cell r="L598" t="str">
            <v>Dave Huck</v>
          </cell>
          <cell r="M598" t="str">
            <v>Trader</v>
          </cell>
          <cell r="N598" t="str">
            <v>(403) 269-5522</v>
          </cell>
          <cell r="O598" t="str">
            <v>(303) 568-3250</v>
          </cell>
          <cell r="R598">
            <v>2000</v>
          </cell>
          <cell r="X598">
            <v>2.75</v>
          </cell>
          <cell r="Y598">
            <v>37512</v>
          </cell>
          <cell r="Z598">
            <v>37512</v>
          </cell>
          <cell r="AA598" t="str">
            <v>Interruptible</v>
          </cell>
          <cell r="AB598" t="str">
            <v>PGT</v>
          </cell>
          <cell r="AD598" t="str">
            <v>07536</v>
          </cell>
          <cell r="AE598">
            <v>2000</v>
          </cell>
          <cell r="AF598" t="str">
            <v>STAN-GTNW</v>
          </cell>
          <cell r="AH598" t="str">
            <v>04659</v>
          </cell>
          <cell r="AJ598" t="str">
            <v>CSII-CSII</v>
          </cell>
          <cell r="AL598" t="str">
            <v>CSII</v>
          </cell>
          <cell r="AN598" t="str">
            <v>DA</v>
          </cell>
        </row>
        <row r="599">
          <cell r="A599">
            <v>612</v>
          </cell>
          <cell r="B599" t="str">
            <v>DA</v>
          </cell>
          <cell r="C599" t="str">
            <v>Diane Albers</v>
          </cell>
          <cell r="D599" t="str">
            <v>(509) 495-4705</v>
          </cell>
          <cell r="E599">
            <v>37512</v>
          </cell>
          <cell r="G599" t="str">
            <v>Sale</v>
          </cell>
          <cell r="H599" t="str">
            <v>Physical</v>
          </cell>
          <cell r="I599" t="str">
            <v>CA - SLTAHOE</v>
          </cell>
          <cell r="K599" t="str">
            <v>Enserco</v>
          </cell>
          <cell r="L599" t="str">
            <v>John Washabaugh</v>
          </cell>
          <cell r="M599" t="str">
            <v>Trader</v>
          </cell>
          <cell r="N599" t="str">
            <v>(303) 256-1666</v>
          </cell>
          <cell r="O599" t="str">
            <v>(303) 568-3250</v>
          </cell>
          <cell r="R599">
            <v>2500</v>
          </cell>
          <cell r="X599">
            <v>2.6</v>
          </cell>
          <cell r="Y599">
            <v>37513</v>
          </cell>
          <cell r="Z599">
            <v>37515</v>
          </cell>
          <cell r="AA599" t="str">
            <v>Interruptible</v>
          </cell>
          <cell r="AB599" t="str">
            <v>NWP</v>
          </cell>
          <cell r="AC599" t="str">
            <v>Paiute</v>
          </cell>
          <cell r="AD599" t="str">
            <v>net out</v>
          </cell>
          <cell r="AJ599" t="str">
            <v>SUMAS - net out</v>
          </cell>
          <cell r="AN599" t="str">
            <v>DA</v>
          </cell>
        </row>
        <row r="600">
          <cell r="A600">
            <v>613</v>
          </cell>
          <cell r="B600" t="str">
            <v>DA</v>
          </cell>
          <cell r="C600" t="str">
            <v>Diane Albers</v>
          </cell>
          <cell r="D600" t="str">
            <v>(509) 495-4705</v>
          </cell>
          <cell r="E600">
            <v>37512</v>
          </cell>
          <cell r="G600" t="str">
            <v>Purchase</v>
          </cell>
          <cell r="H600" t="str">
            <v>Physical</v>
          </cell>
          <cell r="I600" t="str">
            <v>CA - SLTAHOE</v>
          </cell>
          <cell r="K600" t="str">
            <v>Enserco</v>
          </cell>
          <cell r="L600" t="str">
            <v>John Washabaugh</v>
          </cell>
          <cell r="M600" t="str">
            <v>Trader</v>
          </cell>
          <cell r="N600" t="str">
            <v>(303) 256-1666</v>
          </cell>
          <cell r="O600" t="str">
            <v>(303) 568-3250</v>
          </cell>
          <cell r="R600">
            <v>2500</v>
          </cell>
          <cell r="X600">
            <v>1.08</v>
          </cell>
          <cell r="Y600">
            <v>37513</v>
          </cell>
          <cell r="Z600">
            <v>37515</v>
          </cell>
          <cell r="AA600" t="str">
            <v>Interruptible</v>
          </cell>
          <cell r="AB600" t="str">
            <v>NWP</v>
          </cell>
          <cell r="AC600" t="str">
            <v>Paiute</v>
          </cell>
          <cell r="AD600">
            <v>100047</v>
          </cell>
          <cell r="AE600">
            <v>2500</v>
          </cell>
          <cell r="AF600" t="str">
            <v>WYOMING POOL</v>
          </cell>
          <cell r="AG600">
            <v>89</v>
          </cell>
          <cell r="AH600" t="str">
            <v>WYOMING POOL</v>
          </cell>
          <cell r="AI600">
            <v>399</v>
          </cell>
          <cell r="AJ600" t="str">
            <v>RENO</v>
          </cell>
          <cell r="AK600">
            <v>459</v>
          </cell>
          <cell r="AL600" t="str">
            <v>AVAC03SYS1</v>
          </cell>
          <cell r="AM600">
            <v>304</v>
          </cell>
          <cell r="AN600" t="str">
            <v>DA</v>
          </cell>
        </row>
        <row r="601">
          <cell r="A601">
            <v>614</v>
          </cell>
          <cell r="B601" t="str">
            <v>DA</v>
          </cell>
          <cell r="C601" t="str">
            <v>Diane Albers</v>
          </cell>
          <cell r="D601" t="str">
            <v>(509) 495-4705</v>
          </cell>
          <cell r="E601">
            <v>37512</v>
          </cell>
          <cell r="G601" t="str">
            <v>Purchase</v>
          </cell>
          <cell r="H601" t="str">
            <v>Physical</v>
          </cell>
          <cell r="I601" t="str">
            <v>KFCT</v>
          </cell>
          <cell r="K601" t="str">
            <v>Enserco</v>
          </cell>
          <cell r="L601" t="str">
            <v>Dave Huck</v>
          </cell>
          <cell r="M601" t="str">
            <v>Trader</v>
          </cell>
          <cell r="N601" t="str">
            <v>(403) 269-5522</v>
          </cell>
          <cell r="O601" t="str">
            <v>(303) 568-3250</v>
          </cell>
          <cell r="R601">
            <v>1000</v>
          </cell>
          <cell r="X601">
            <v>2.75</v>
          </cell>
          <cell r="Y601">
            <v>37513</v>
          </cell>
          <cell r="Z601">
            <v>37515</v>
          </cell>
          <cell r="AA601" t="str">
            <v>Interruptible</v>
          </cell>
          <cell r="AB601" t="str">
            <v>NWP</v>
          </cell>
          <cell r="AE601">
            <v>1000</v>
          </cell>
          <cell r="AF601" t="str">
            <v>SPOKANE (KETTLE FALLS)</v>
          </cell>
          <cell r="AG601">
            <v>384</v>
          </cell>
          <cell r="AH601">
            <v>125875</v>
          </cell>
          <cell r="AI601">
            <v>399</v>
          </cell>
          <cell r="AJ601" t="str">
            <v>SPOKANE (KETTLE FALLS)</v>
          </cell>
          <cell r="AK601">
            <v>384</v>
          </cell>
          <cell r="AL601" t="str">
            <v>KFCT</v>
          </cell>
          <cell r="AM601">
            <v>6</v>
          </cell>
          <cell r="AN601" t="str">
            <v>DA</v>
          </cell>
        </row>
        <row r="602">
          <cell r="A602">
            <v>615</v>
          </cell>
          <cell r="B602" t="str">
            <v>DA</v>
          </cell>
          <cell r="C602" t="str">
            <v>Diane Albers</v>
          </cell>
          <cell r="D602" t="str">
            <v>(509) 495-4705</v>
          </cell>
          <cell r="E602">
            <v>37512</v>
          </cell>
          <cell r="G602" t="str">
            <v>Purchase</v>
          </cell>
          <cell r="H602" t="str">
            <v>Physical</v>
          </cell>
          <cell r="I602" t="str">
            <v>CSII</v>
          </cell>
          <cell r="K602" t="str">
            <v>Enserco</v>
          </cell>
          <cell r="L602" t="str">
            <v>Dave Huck</v>
          </cell>
          <cell r="M602" t="str">
            <v>Trader</v>
          </cell>
          <cell r="N602" t="str">
            <v>(403) 269-5522</v>
          </cell>
          <cell r="O602" t="str">
            <v>(303) 568-3250</v>
          </cell>
          <cell r="R602">
            <v>2000</v>
          </cell>
          <cell r="X602">
            <v>2.75</v>
          </cell>
          <cell r="Y602">
            <v>37513</v>
          </cell>
          <cell r="Z602">
            <v>37515</v>
          </cell>
          <cell r="AA602" t="str">
            <v>Interruptible</v>
          </cell>
          <cell r="AB602" t="str">
            <v>PGT</v>
          </cell>
          <cell r="AD602" t="str">
            <v>07536</v>
          </cell>
          <cell r="AE602">
            <v>2000</v>
          </cell>
          <cell r="AF602" t="str">
            <v>STAN-GTNW</v>
          </cell>
          <cell r="AH602" t="str">
            <v>04659</v>
          </cell>
          <cell r="AJ602" t="str">
            <v>CSII-CSII</v>
          </cell>
          <cell r="AL602" t="str">
            <v>CSII</v>
          </cell>
          <cell r="AN602" t="str">
            <v>DA</v>
          </cell>
        </row>
        <row r="603">
          <cell r="A603">
            <v>616</v>
          </cell>
          <cell r="B603" t="str">
            <v>DA</v>
          </cell>
          <cell r="C603" t="str">
            <v>Diane Albers</v>
          </cell>
          <cell r="D603" t="str">
            <v>(509) 495-4705</v>
          </cell>
          <cell r="E603">
            <v>37512</v>
          </cell>
          <cell r="G603" t="str">
            <v>Purchase</v>
          </cell>
          <cell r="H603" t="str">
            <v>Physical</v>
          </cell>
          <cell r="I603" t="str">
            <v>BPK</v>
          </cell>
          <cell r="K603" t="str">
            <v>Enserco</v>
          </cell>
          <cell r="L603" t="str">
            <v>Dave Huck</v>
          </cell>
          <cell r="M603" t="str">
            <v>Trader</v>
          </cell>
          <cell r="N603" t="str">
            <v>(403) 269-5522</v>
          </cell>
          <cell r="O603" t="str">
            <v>(303) 568-3250</v>
          </cell>
          <cell r="R603">
            <v>2000</v>
          </cell>
          <cell r="X603">
            <v>2.72</v>
          </cell>
          <cell r="Y603">
            <v>37513</v>
          </cell>
          <cell r="Z603">
            <v>37515</v>
          </cell>
          <cell r="AA603" t="str">
            <v>Interruptible</v>
          </cell>
          <cell r="AB603" t="str">
            <v>PGT</v>
          </cell>
          <cell r="AD603" t="str">
            <v>07536</v>
          </cell>
          <cell r="AE603">
            <v>2000</v>
          </cell>
          <cell r="AF603" t="str">
            <v>KING-GTNW</v>
          </cell>
          <cell r="AH603" t="str">
            <v>04659</v>
          </cell>
          <cell r="AJ603" t="str">
            <v>SWWP-WWP</v>
          </cell>
          <cell r="AL603" t="str">
            <v>BPK</v>
          </cell>
          <cell r="AN603" t="str">
            <v>DA</v>
          </cell>
        </row>
        <row r="604">
          <cell r="A604">
            <v>617</v>
          </cell>
          <cell r="B604" t="str">
            <v>DA</v>
          </cell>
          <cell r="C604" t="str">
            <v>Diane Albers</v>
          </cell>
          <cell r="D604" t="str">
            <v>(509) 495-4705</v>
          </cell>
          <cell r="E604">
            <v>37512</v>
          </cell>
          <cell r="G604" t="str">
            <v>Purchase</v>
          </cell>
          <cell r="H604" t="str">
            <v>Physical</v>
          </cell>
          <cell r="I604" t="str">
            <v>BPK</v>
          </cell>
          <cell r="K604" t="str">
            <v>Enserco</v>
          </cell>
          <cell r="L604" t="str">
            <v>Dave Huck</v>
          </cell>
          <cell r="M604" t="str">
            <v>Trader</v>
          </cell>
          <cell r="N604" t="str">
            <v>(403) 269-5522</v>
          </cell>
          <cell r="O604" t="str">
            <v>(303) 568-3250</v>
          </cell>
          <cell r="R604">
            <v>1000</v>
          </cell>
          <cell r="X604">
            <v>2.76</v>
          </cell>
          <cell r="Y604">
            <v>37513</v>
          </cell>
          <cell r="Z604">
            <v>37515</v>
          </cell>
          <cell r="AA604" t="str">
            <v>Interruptible</v>
          </cell>
          <cell r="AB604" t="str">
            <v>PGT</v>
          </cell>
          <cell r="AD604" t="str">
            <v>07536</v>
          </cell>
          <cell r="AE604">
            <v>1000</v>
          </cell>
          <cell r="AF604" t="str">
            <v>KING-GTNW</v>
          </cell>
          <cell r="AH604" t="str">
            <v>04659</v>
          </cell>
          <cell r="AJ604" t="str">
            <v>SWWP-WWP</v>
          </cell>
          <cell r="AL604" t="str">
            <v>BPK</v>
          </cell>
          <cell r="AN604" t="str">
            <v>DA</v>
          </cell>
        </row>
        <row r="605">
          <cell r="A605">
            <v>618</v>
          </cell>
          <cell r="B605" t="str">
            <v>DA</v>
          </cell>
          <cell r="C605" t="str">
            <v>Diane Albers</v>
          </cell>
          <cell r="D605" t="str">
            <v>(509) 495-4705</v>
          </cell>
          <cell r="E605">
            <v>37515</v>
          </cell>
          <cell r="G605" t="str">
            <v>Sale</v>
          </cell>
          <cell r="H605" t="str">
            <v>Physical</v>
          </cell>
          <cell r="I605" t="str">
            <v>CA - SLTAHOE</v>
          </cell>
          <cell r="K605" t="str">
            <v>Enserco</v>
          </cell>
          <cell r="L605" t="str">
            <v>Dave Meyer</v>
          </cell>
          <cell r="M605" t="str">
            <v>Trader</v>
          </cell>
          <cell r="N605" t="str">
            <v>(303) 568-3230</v>
          </cell>
          <cell r="O605" t="str">
            <v>(303) 568-3250</v>
          </cell>
          <cell r="R605">
            <v>2500</v>
          </cell>
          <cell r="X605">
            <v>2.84</v>
          </cell>
          <cell r="Y605">
            <v>37516</v>
          </cell>
          <cell r="Z605">
            <v>37516</v>
          </cell>
          <cell r="AA605" t="str">
            <v>Interruptible</v>
          </cell>
          <cell r="AB605" t="str">
            <v>NWP</v>
          </cell>
          <cell r="AC605" t="str">
            <v>Paiute</v>
          </cell>
          <cell r="AD605" t="str">
            <v>net out</v>
          </cell>
          <cell r="AJ605" t="str">
            <v>SUMAS - net out</v>
          </cell>
          <cell r="AN605" t="str">
            <v>DA</v>
          </cell>
        </row>
        <row r="606">
          <cell r="A606">
            <v>619</v>
          </cell>
          <cell r="B606" t="str">
            <v>DA</v>
          </cell>
          <cell r="C606" t="str">
            <v>Diane Albers</v>
          </cell>
          <cell r="D606" t="str">
            <v>(509) 495-4705</v>
          </cell>
          <cell r="E606">
            <v>37515</v>
          </cell>
          <cell r="G606" t="str">
            <v>Purchase</v>
          </cell>
          <cell r="H606" t="str">
            <v>Physical</v>
          </cell>
          <cell r="I606" t="str">
            <v>CA - SLTAHOE</v>
          </cell>
          <cell r="K606" t="str">
            <v>Enserco</v>
          </cell>
          <cell r="L606" t="str">
            <v>Dave Meyer</v>
          </cell>
          <cell r="M606" t="str">
            <v>Trader</v>
          </cell>
          <cell r="N606" t="str">
            <v>(303) 568-3230</v>
          </cell>
          <cell r="O606" t="str">
            <v>(303) 568-3250</v>
          </cell>
          <cell r="R606">
            <v>2500</v>
          </cell>
          <cell r="X606">
            <v>1.23</v>
          </cell>
          <cell r="Y606">
            <v>37516</v>
          </cell>
          <cell r="Z606">
            <v>37516</v>
          </cell>
          <cell r="AA606" t="str">
            <v>Interruptible</v>
          </cell>
          <cell r="AB606" t="str">
            <v>NWP</v>
          </cell>
          <cell r="AC606" t="str">
            <v>Paiute</v>
          </cell>
          <cell r="AD606">
            <v>100047</v>
          </cell>
          <cell r="AE606">
            <v>2500</v>
          </cell>
          <cell r="AF606" t="str">
            <v>WYOMING POOL</v>
          </cell>
          <cell r="AG606">
            <v>89</v>
          </cell>
          <cell r="AH606" t="str">
            <v>WYOMING POOL</v>
          </cell>
          <cell r="AI606">
            <v>399</v>
          </cell>
          <cell r="AJ606" t="str">
            <v>RENO</v>
          </cell>
          <cell r="AK606">
            <v>459</v>
          </cell>
          <cell r="AL606" t="str">
            <v>AVAC03SYS1</v>
          </cell>
          <cell r="AM606">
            <v>304</v>
          </cell>
          <cell r="AN606" t="str">
            <v>DA</v>
          </cell>
        </row>
        <row r="607">
          <cell r="A607">
            <v>620</v>
          </cell>
          <cell r="B607" t="str">
            <v>DA</v>
          </cell>
          <cell r="C607" t="str">
            <v>Diane Albers</v>
          </cell>
          <cell r="D607" t="str">
            <v>(509) 495-4705</v>
          </cell>
          <cell r="E607">
            <v>37515</v>
          </cell>
          <cell r="G607" t="str">
            <v>Purchase</v>
          </cell>
          <cell r="H607" t="str">
            <v>Physical</v>
          </cell>
          <cell r="I607" t="str">
            <v>KFCT</v>
          </cell>
          <cell r="K607" t="str">
            <v>Enserco</v>
          </cell>
          <cell r="L607" t="str">
            <v>Dave Huck</v>
          </cell>
          <cell r="M607" t="str">
            <v>Trader</v>
          </cell>
          <cell r="N607" t="str">
            <v>(403) 269-5522</v>
          </cell>
          <cell r="O607" t="str">
            <v>(303) 568-3250</v>
          </cell>
          <cell r="R607">
            <v>1000</v>
          </cell>
          <cell r="X607">
            <v>3</v>
          </cell>
          <cell r="Y607">
            <v>37516</v>
          </cell>
          <cell r="Z607">
            <v>37516</v>
          </cell>
          <cell r="AA607" t="str">
            <v>Interruptible</v>
          </cell>
          <cell r="AB607" t="str">
            <v>NWP</v>
          </cell>
          <cell r="AE607">
            <v>1000</v>
          </cell>
          <cell r="AF607" t="str">
            <v>SPOKANE (KETTLE FALLS)</v>
          </cell>
          <cell r="AG607">
            <v>384</v>
          </cell>
          <cell r="AH607">
            <v>125875</v>
          </cell>
          <cell r="AI607">
            <v>399</v>
          </cell>
          <cell r="AJ607" t="str">
            <v>SPOKANE (KETTLE FALLS)</v>
          </cell>
          <cell r="AK607">
            <v>384</v>
          </cell>
          <cell r="AL607" t="str">
            <v>KFCT</v>
          </cell>
          <cell r="AM607">
            <v>6</v>
          </cell>
          <cell r="AN607" t="str">
            <v>DA</v>
          </cell>
        </row>
        <row r="608">
          <cell r="A608">
            <v>621</v>
          </cell>
          <cell r="B608" t="str">
            <v>DA</v>
          </cell>
          <cell r="C608" t="str">
            <v>Diane Albers</v>
          </cell>
          <cell r="D608" t="str">
            <v>(509) 495-4705</v>
          </cell>
          <cell r="E608">
            <v>37516</v>
          </cell>
          <cell r="G608" t="str">
            <v>Sale</v>
          </cell>
          <cell r="H608" t="str">
            <v>Physical</v>
          </cell>
          <cell r="I608" t="str">
            <v>CA - SLTAHOE</v>
          </cell>
          <cell r="K608" t="str">
            <v>Enserco</v>
          </cell>
          <cell r="L608" t="str">
            <v>John Washabaugh</v>
          </cell>
          <cell r="M608" t="str">
            <v>Trader</v>
          </cell>
          <cell r="N608" t="str">
            <v>(303) 256-1666</v>
          </cell>
          <cell r="O608" t="str">
            <v>(303) 568-3250</v>
          </cell>
          <cell r="R608">
            <v>1500</v>
          </cell>
          <cell r="X608">
            <v>2.8250000000000002</v>
          </cell>
          <cell r="Y608">
            <v>37517</v>
          </cell>
          <cell r="Z608">
            <v>37517</v>
          </cell>
          <cell r="AA608" t="str">
            <v>Interruptible</v>
          </cell>
          <cell r="AB608" t="str">
            <v>NWP</v>
          </cell>
          <cell r="AC608" t="str">
            <v>Paiute</v>
          </cell>
          <cell r="AD608" t="str">
            <v>net out</v>
          </cell>
          <cell r="AJ608" t="str">
            <v>SUMAS - net out</v>
          </cell>
          <cell r="AN608" t="str">
            <v>DA</v>
          </cell>
        </row>
        <row r="609">
          <cell r="A609">
            <v>622</v>
          </cell>
          <cell r="B609" t="str">
            <v>DA</v>
          </cell>
          <cell r="C609" t="str">
            <v>Diane Albers</v>
          </cell>
          <cell r="D609" t="str">
            <v>(509) 495-4705</v>
          </cell>
          <cell r="E609">
            <v>37516</v>
          </cell>
          <cell r="G609" t="str">
            <v>Purchase</v>
          </cell>
          <cell r="H609" t="str">
            <v>Physical</v>
          </cell>
          <cell r="I609" t="str">
            <v>CA - SLTAHOE</v>
          </cell>
          <cell r="K609" t="str">
            <v>Enserco</v>
          </cell>
          <cell r="L609" t="str">
            <v>John Washabaugh</v>
          </cell>
          <cell r="M609" t="str">
            <v>Trader</v>
          </cell>
          <cell r="N609" t="str">
            <v>(303) 256-1666</v>
          </cell>
          <cell r="O609" t="str">
            <v>(303) 568-3250</v>
          </cell>
          <cell r="R609">
            <v>2500</v>
          </cell>
          <cell r="X609">
            <v>1.05</v>
          </cell>
          <cell r="Y609">
            <v>37517</v>
          </cell>
          <cell r="Z609">
            <v>37517</v>
          </cell>
          <cell r="AA609" t="str">
            <v>Interruptible</v>
          </cell>
          <cell r="AB609" t="str">
            <v>NWP</v>
          </cell>
          <cell r="AC609" t="str">
            <v>Paiute</v>
          </cell>
          <cell r="AD609">
            <v>100047</v>
          </cell>
          <cell r="AE609">
            <v>2500</v>
          </cell>
          <cell r="AF609" t="str">
            <v>WYOMING POOL</v>
          </cell>
          <cell r="AG609">
            <v>89</v>
          </cell>
          <cell r="AH609" t="str">
            <v>WYOMING POOL</v>
          </cell>
          <cell r="AI609">
            <v>399</v>
          </cell>
          <cell r="AJ609" t="str">
            <v>RENO</v>
          </cell>
          <cell r="AK609">
            <v>459</v>
          </cell>
          <cell r="AL609" t="str">
            <v>AVAC03SYS1</v>
          </cell>
          <cell r="AM609">
            <v>304</v>
          </cell>
          <cell r="AN609" t="str">
            <v>DA</v>
          </cell>
        </row>
        <row r="610">
          <cell r="A610">
            <v>623</v>
          </cell>
          <cell r="B610" t="str">
            <v>DA</v>
          </cell>
          <cell r="C610" t="str">
            <v>Diane Albers</v>
          </cell>
          <cell r="D610" t="str">
            <v>(509) 495-4705</v>
          </cell>
          <cell r="E610">
            <v>37516</v>
          </cell>
          <cell r="G610" t="str">
            <v>Purchase</v>
          </cell>
          <cell r="H610" t="str">
            <v>Physical</v>
          </cell>
          <cell r="I610" t="str">
            <v>KFCT</v>
          </cell>
          <cell r="K610" t="str">
            <v>Enserco</v>
          </cell>
          <cell r="L610" t="str">
            <v>Dave Huck</v>
          </cell>
          <cell r="M610" t="str">
            <v>Trader</v>
          </cell>
          <cell r="N610" t="str">
            <v>(403) 269-5522</v>
          </cell>
          <cell r="O610" t="str">
            <v>(303) 568-3250</v>
          </cell>
          <cell r="R610">
            <v>1000</v>
          </cell>
          <cell r="X610">
            <v>3.02</v>
          </cell>
          <cell r="Y610">
            <v>37517</v>
          </cell>
          <cell r="Z610">
            <v>37517</v>
          </cell>
          <cell r="AA610" t="str">
            <v>Interruptible</v>
          </cell>
          <cell r="AB610" t="str">
            <v>NWP</v>
          </cell>
          <cell r="AE610">
            <v>1000</v>
          </cell>
          <cell r="AF610" t="str">
            <v>SPOKANE (KETTLE FALLS)</v>
          </cell>
          <cell r="AG610">
            <v>384</v>
          </cell>
          <cell r="AH610">
            <v>125875</v>
          </cell>
          <cell r="AI610">
            <v>399</v>
          </cell>
          <cell r="AJ610" t="str">
            <v>SPOKANE (KETTLE FALLS)</v>
          </cell>
          <cell r="AK610">
            <v>384</v>
          </cell>
          <cell r="AL610" t="str">
            <v>KFCT</v>
          </cell>
          <cell r="AM610">
            <v>6</v>
          </cell>
          <cell r="AN610" t="str">
            <v>DA</v>
          </cell>
        </row>
        <row r="611">
          <cell r="A611">
            <v>624</v>
          </cell>
          <cell r="B611" t="str">
            <v>DA</v>
          </cell>
          <cell r="C611" t="str">
            <v>Diane Albers</v>
          </cell>
          <cell r="D611" t="str">
            <v>(509) 495-4705</v>
          </cell>
          <cell r="E611">
            <v>37516</v>
          </cell>
          <cell r="G611" t="str">
            <v>Sale</v>
          </cell>
          <cell r="H611" t="str">
            <v>Physical</v>
          </cell>
          <cell r="I611" t="str">
            <v>MALIN</v>
          </cell>
          <cell r="K611" t="str">
            <v>AEP Energy Services, Inc.</v>
          </cell>
          <cell r="L611" t="str">
            <v>Brad Bentley</v>
          </cell>
          <cell r="M611" t="str">
            <v>Trader</v>
          </cell>
          <cell r="N611" t="str">
            <v>(614) 583-7007</v>
          </cell>
          <cell r="O611" t="str">
            <v>(614) 583-1605</v>
          </cell>
          <cell r="R611">
            <v>11000</v>
          </cell>
          <cell r="X611">
            <v>4.0199999999999996</v>
          </cell>
          <cell r="Y611">
            <v>37591</v>
          </cell>
          <cell r="Z611">
            <v>37621</v>
          </cell>
          <cell r="AA611" t="str">
            <v>Firm</v>
          </cell>
          <cell r="AB611" t="str">
            <v>PGT</v>
          </cell>
          <cell r="AD611" t="str">
            <v>07536</v>
          </cell>
          <cell r="AE611">
            <v>11000</v>
          </cell>
          <cell r="AF611" t="str">
            <v>MALI-GTNW</v>
          </cell>
          <cell r="AJ611" t="str">
            <v>MALI-GTNW</v>
          </cell>
          <cell r="AL611" t="str">
            <v>06220</v>
          </cell>
          <cell r="AN611" t="str">
            <v>BG</v>
          </cell>
        </row>
        <row r="612">
          <cell r="A612">
            <v>625</v>
          </cell>
          <cell r="B612" t="str">
            <v>DA</v>
          </cell>
          <cell r="C612" t="str">
            <v>Diane Albers</v>
          </cell>
          <cell r="D612" t="str">
            <v>(509) 495-4705</v>
          </cell>
          <cell r="E612">
            <v>37516</v>
          </cell>
          <cell r="G612" t="str">
            <v>Sale</v>
          </cell>
          <cell r="H612" t="str">
            <v>Physical</v>
          </cell>
          <cell r="I612" t="str">
            <v>MALIN</v>
          </cell>
          <cell r="K612" t="str">
            <v>AEP Energy Services, Inc.</v>
          </cell>
          <cell r="L612" t="str">
            <v>Brad Bentley</v>
          </cell>
          <cell r="M612" t="str">
            <v>Trader</v>
          </cell>
          <cell r="N612" t="str">
            <v>(614) 583-7007</v>
          </cell>
          <cell r="O612" t="str">
            <v>(614) 583-1605</v>
          </cell>
          <cell r="R612">
            <v>7658</v>
          </cell>
          <cell r="U612" t="str">
            <v>NGI</v>
          </cell>
          <cell r="V612">
            <v>5.0000000000000001E-3</v>
          </cell>
          <cell r="W612" t="str">
            <v>Malin</v>
          </cell>
          <cell r="Y612">
            <v>37530</v>
          </cell>
          <cell r="Z612">
            <v>37560</v>
          </cell>
          <cell r="AA612" t="str">
            <v>Firm</v>
          </cell>
          <cell r="AB612" t="str">
            <v>PGT</v>
          </cell>
          <cell r="AD612" t="str">
            <v>07536</v>
          </cell>
          <cell r="AE612">
            <v>7658</v>
          </cell>
          <cell r="AF612" t="str">
            <v>MALI-GTNW</v>
          </cell>
          <cell r="AH612" t="str">
            <v>00169</v>
          </cell>
          <cell r="AJ612" t="str">
            <v>MALI-GTNW</v>
          </cell>
          <cell r="AL612" t="str">
            <v>06220</v>
          </cell>
          <cell r="AN612" t="str">
            <v>BG</v>
          </cell>
        </row>
        <row r="613">
          <cell r="A613">
            <v>626</v>
          </cell>
          <cell r="B613" t="str">
            <v>DA</v>
          </cell>
          <cell r="C613" t="str">
            <v>Diane Albers</v>
          </cell>
          <cell r="D613" t="str">
            <v>(509) 495-4705</v>
          </cell>
          <cell r="E613">
            <v>37517</v>
          </cell>
          <cell r="G613" t="str">
            <v>Sale</v>
          </cell>
          <cell r="H613" t="str">
            <v>Physical</v>
          </cell>
          <cell r="I613" t="str">
            <v>CA - SLTAHOE</v>
          </cell>
          <cell r="K613" t="str">
            <v>Enserco</v>
          </cell>
          <cell r="L613" t="str">
            <v>Dave Meyer</v>
          </cell>
          <cell r="M613" t="str">
            <v>Trader</v>
          </cell>
          <cell r="N613" t="str">
            <v>(303) 568-3230</v>
          </cell>
          <cell r="O613" t="str">
            <v>(303) 568-3250</v>
          </cell>
          <cell r="R613">
            <v>1000</v>
          </cell>
          <cell r="X613">
            <v>3.16</v>
          </cell>
          <cell r="Y613">
            <v>37518</v>
          </cell>
          <cell r="Z613">
            <v>37518</v>
          </cell>
          <cell r="AA613" t="str">
            <v>Interruptible</v>
          </cell>
          <cell r="AB613" t="str">
            <v>NWP</v>
          </cell>
          <cell r="AC613" t="str">
            <v>Paiute</v>
          </cell>
          <cell r="AD613" t="str">
            <v>net out</v>
          </cell>
          <cell r="AJ613" t="str">
            <v>SUMAS - net out</v>
          </cell>
          <cell r="AN613" t="str">
            <v>DA</v>
          </cell>
        </row>
        <row r="614">
          <cell r="A614">
            <v>627</v>
          </cell>
          <cell r="B614" t="str">
            <v>DA</v>
          </cell>
          <cell r="C614" t="str">
            <v>Diane Albers</v>
          </cell>
          <cell r="D614" t="str">
            <v>(509) 495-4705</v>
          </cell>
          <cell r="E614">
            <v>37517</v>
          </cell>
          <cell r="G614" t="str">
            <v>Purchase</v>
          </cell>
          <cell r="H614" t="str">
            <v>Physical</v>
          </cell>
          <cell r="I614" t="str">
            <v>CA - SLTAHOE</v>
          </cell>
          <cell r="K614" t="str">
            <v>Enserco</v>
          </cell>
          <cell r="L614" t="str">
            <v>Dave Meyer</v>
          </cell>
          <cell r="M614" t="str">
            <v>Trader</v>
          </cell>
          <cell r="N614" t="str">
            <v>(303) 568-3230</v>
          </cell>
          <cell r="O614" t="str">
            <v>(303) 568-3250</v>
          </cell>
          <cell r="R614">
            <v>2500</v>
          </cell>
          <cell r="X614">
            <v>0.92</v>
          </cell>
          <cell r="Y614">
            <v>37518</v>
          </cell>
          <cell r="Z614">
            <v>37518</v>
          </cell>
          <cell r="AA614" t="str">
            <v>Interruptible</v>
          </cell>
          <cell r="AB614" t="str">
            <v>NWP</v>
          </cell>
          <cell r="AC614" t="str">
            <v>Paiute</v>
          </cell>
          <cell r="AD614">
            <v>100047</v>
          </cell>
          <cell r="AE614">
            <v>2500</v>
          </cell>
          <cell r="AF614" t="str">
            <v>WYOMING POOL</v>
          </cell>
          <cell r="AG614">
            <v>89</v>
          </cell>
          <cell r="AH614" t="str">
            <v>WYOMING POOL</v>
          </cell>
          <cell r="AI614">
            <v>399</v>
          </cell>
          <cell r="AJ614" t="str">
            <v>RENO</v>
          </cell>
          <cell r="AK614">
            <v>459</v>
          </cell>
          <cell r="AL614" t="str">
            <v>AVAC03SYS1</v>
          </cell>
          <cell r="AM614">
            <v>304</v>
          </cell>
          <cell r="AN614" t="str">
            <v>DA</v>
          </cell>
        </row>
        <row r="615">
          <cell r="A615">
            <v>628</v>
          </cell>
          <cell r="B615" t="str">
            <v>DA</v>
          </cell>
          <cell r="C615" t="str">
            <v>Diane Albers</v>
          </cell>
          <cell r="D615" t="str">
            <v>(509) 495-4705</v>
          </cell>
          <cell r="E615">
            <v>37517</v>
          </cell>
          <cell r="G615" t="str">
            <v>Purchase</v>
          </cell>
          <cell r="H615" t="str">
            <v>Physical</v>
          </cell>
          <cell r="I615" t="str">
            <v>KFCT</v>
          </cell>
          <cell r="K615" t="str">
            <v>Enserco</v>
          </cell>
          <cell r="L615" t="str">
            <v>Dave Huck</v>
          </cell>
          <cell r="M615" t="str">
            <v>Trader</v>
          </cell>
          <cell r="N615" t="str">
            <v>(403) 269-5522</v>
          </cell>
          <cell r="O615" t="str">
            <v>(303) 568-3250</v>
          </cell>
          <cell r="R615">
            <v>3000</v>
          </cell>
          <cell r="X615">
            <v>3.3</v>
          </cell>
          <cell r="Y615">
            <v>37518</v>
          </cell>
          <cell r="Z615">
            <v>37518</v>
          </cell>
          <cell r="AA615" t="str">
            <v>Interruptible</v>
          </cell>
          <cell r="AB615" t="str">
            <v>NWP</v>
          </cell>
          <cell r="AE615">
            <v>3000</v>
          </cell>
          <cell r="AF615" t="str">
            <v>SPOKANE (KETTLE FALLS)</v>
          </cell>
          <cell r="AG615">
            <v>384</v>
          </cell>
          <cell r="AH615">
            <v>125875</v>
          </cell>
          <cell r="AI615">
            <v>399</v>
          </cell>
          <cell r="AJ615" t="str">
            <v>SPOKANE (KETTLE FALLS)</v>
          </cell>
          <cell r="AK615">
            <v>384</v>
          </cell>
          <cell r="AL615" t="str">
            <v>KFCT</v>
          </cell>
          <cell r="AM615">
            <v>6</v>
          </cell>
          <cell r="AN615" t="str">
            <v>DA</v>
          </cell>
        </row>
        <row r="616">
          <cell r="A616">
            <v>629</v>
          </cell>
          <cell r="B616" t="str">
            <v>DA</v>
          </cell>
          <cell r="C616" t="str">
            <v>Diane Albers</v>
          </cell>
          <cell r="D616" t="str">
            <v>(509) 495-4705</v>
          </cell>
          <cell r="E616">
            <v>37518</v>
          </cell>
          <cell r="G616" t="str">
            <v>Sale</v>
          </cell>
          <cell r="H616" t="str">
            <v>Physical</v>
          </cell>
          <cell r="I616" t="str">
            <v>CA - SLTAHOE</v>
          </cell>
          <cell r="K616" t="str">
            <v>Enserco</v>
          </cell>
          <cell r="L616" t="str">
            <v>Dave Myers</v>
          </cell>
          <cell r="M616" t="str">
            <v>Trader</v>
          </cell>
          <cell r="N616" t="str">
            <v>(303) 568-3230</v>
          </cell>
          <cell r="O616" t="str">
            <v>(303) 568-3250</v>
          </cell>
          <cell r="R616">
            <v>1000</v>
          </cell>
          <cell r="X616">
            <v>3.27</v>
          </cell>
          <cell r="Y616">
            <v>37519</v>
          </cell>
          <cell r="Z616">
            <v>37519</v>
          </cell>
          <cell r="AA616" t="str">
            <v>Interruptible</v>
          </cell>
          <cell r="AB616" t="str">
            <v>NWP</v>
          </cell>
          <cell r="AC616" t="str">
            <v>Paiute</v>
          </cell>
          <cell r="AD616" t="str">
            <v>net out</v>
          </cell>
          <cell r="AJ616" t="str">
            <v>SUMAS - net out</v>
          </cell>
          <cell r="AN616" t="str">
            <v>DA</v>
          </cell>
        </row>
        <row r="617">
          <cell r="A617">
            <v>630</v>
          </cell>
          <cell r="B617" t="str">
            <v>DA</v>
          </cell>
          <cell r="C617" t="str">
            <v>Diane Albers</v>
          </cell>
          <cell r="D617" t="str">
            <v>(509) 495-4705</v>
          </cell>
          <cell r="E617">
            <v>37518</v>
          </cell>
          <cell r="G617" t="str">
            <v>Purchase</v>
          </cell>
          <cell r="H617" t="str">
            <v>Physical</v>
          </cell>
          <cell r="I617" t="str">
            <v>CA - SLTAHOE</v>
          </cell>
          <cell r="K617" t="str">
            <v>Enserco</v>
          </cell>
          <cell r="L617" t="str">
            <v>Dave Myers</v>
          </cell>
          <cell r="M617" t="str">
            <v>Trader</v>
          </cell>
          <cell r="N617" t="str">
            <v>(303) 568-3230</v>
          </cell>
          <cell r="O617" t="str">
            <v>(303) 568-3250</v>
          </cell>
          <cell r="R617">
            <v>2500</v>
          </cell>
          <cell r="X617">
            <v>1.18</v>
          </cell>
          <cell r="Y617">
            <v>37519</v>
          </cell>
          <cell r="Z617">
            <v>37519</v>
          </cell>
          <cell r="AA617" t="str">
            <v>Interruptible</v>
          </cell>
          <cell r="AB617" t="str">
            <v>NWP</v>
          </cell>
          <cell r="AC617" t="str">
            <v>Paiute</v>
          </cell>
          <cell r="AD617">
            <v>100047</v>
          </cell>
          <cell r="AE617">
            <v>2500</v>
          </cell>
          <cell r="AF617" t="str">
            <v>WYOMING POOL</v>
          </cell>
          <cell r="AG617">
            <v>89</v>
          </cell>
          <cell r="AH617" t="str">
            <v>WYOMING POOL</v>
          </cell>
          <cell r="AI617">
            <v>399</v>
          </cell>
          <cell r="AJ617" t="str">
            <v>RENO</v>
          </cell>
          <cell r="AK617">
            <v>459</v>
          </cell>
          <cell r="AL617" t="str">
            <v>AVAC03SYS1</v>
          </cell>
          <cell r="AM617">
            <v>304</v>
          </cell>
          <cell r="AN617" t="str">
            <v>DA</v>
          </cell>
        </row>
        <row r="618">
          <cell r="A618">
            <v>631</v>
          </cell>
          <cell r="B618" t="str">
            <v>DA</v>
          </cell>
          <cell r="C618" t="str">
            <v>Diane Albers</v>
          </cell>
          <cell r="D618" t="str">
            <v>(509) 495-4705</v>
          </cell>
          <cell r="E618">
            <v>37518</v>
          </cell>
          <cell r="G618" t="str">
            <v>Purchase</v>
          </cell>
          <cell r="H618" t="str">
            <v>Physical</v>
          </cell>
          <cell r="I618" t="str">
            <v>KFCT</v>
          </cell>
          <cell r="K618" t="str">
            <v>Enserco</v>
          </cell>
          <cell r="L618" t="str">
            <v>Dave Huck</v>
          </cell>
          <cell r="M618" t="str">
            <v>Trader</v>
          </cell>
          <cell r="N618" t="str">
            <v>(403) 269-5522</v>
          </cell>
          <cell r="O618" t="str">
            <v>(303) 568-3250</v>
          </cell>
          <cell r="R618">
            <v>2000</v>
          </cell>
          <cell r="X618">
            <v>3.41</v>
          </cell>
          <cell r="Y618">
            <v>37519</v>
          </cell>
          <cell r="Z618">
            <v>37519</v>
          </cell>
          <cell r="AA618" t="str">
            <v>Interruptible</v>
          </cell>
          <cell r="AB618" t="str">
            <v>NWP</v>
          </cell>
          <cell r="AE618">
            <v>2000</v>
          </cell>
          <cell r="AF618" t="str">
            <v>SPOKANE (KETTLE FALLS)</v>
          </cell>
          <cell r="AG618">
            <v>384</v>
          </cell>
          <cell r="AH618">
            <v>125875</v>
          </cell>
          <cell r="AI618">
            <v>399</v>
          </cell>
          <cell r="AJ618" t="str">
            <v>SPOKANE (KETTLE FALLS)</v>
          </cell>
          <cell r="AK618">
            <v>384</v>
          </cell>
          <cell r="AL618" t="str">
            <v>KFCT</v>
          </cell>
          <cell r="AM618">
            <v>6</v>
          </cell>
          <cell r="AN618" t="str">
            <v>DA</v>
          </cell>
        </row>
        <row r="619">
          <cell r="A619">
            <v>632</v>
          </cell>
          <cell r="B619" t="str">
            <v>DA</v>
          </cell>
          <cell r="C619" t="str">
            <v>Diane Albers</v>
          </cell>
          <cell r="D619" t="str">
            <v>(509) 495-4705</v>
          </cell>
          <cell r="E619">
            <v>37519</v>
          </cell>
          <cell r="G619" t="str">
            <v>Sale</v>
          </cell>
          <cell r="H619" t="str">
            <v>Physical</v>
          </cell>
          <cell r="I619" t="str">
            <v>CA - SLTAHOE</v>
          </cell>
          <cell r="K619" t="str">
            <v>Enserco</v>
          </cell>
          <cell r="L619" t="str">
            <v>Dave Myers</v>
          </cell>
          <cell r="M619" t="str">
            <v>Trader</v>
          </cell>
          <cell r="N619" t="str">
            <v>(303) 568-3230</v>
          </cell>
          <cell r="O619" t="str">
            <v>(303) 568-3250</v>
          </cell>
          <cell r="R619">
            <v>1000</v>
          </cell>
          <cell r="X619">
            <v>3.25</v>
          </cell>
          <cell r="Y619">
            <v>37520</v>
          </cell>
          <cell r="Z619">
            <v>37522</v>
          </cell>
          <cell r="AA619" t="str">
            <v>Interruptible</v>
          </cell>
          <cell r="AB619" t="str">
            <v>NWP</v>
          </cell>
          <cell r="AC619" t="str">
            <v>Paiute</v>
          </cell>
          <cell r="AD619" t="str">
            <v>net out</v>
          </cell>
          <cell r="AJ619" t="str">
            <v>SUMAS - net out</v>
          </cell>
          <cell r="AN619" t="str">
            <v>DA</v>
          </cell>
        </row>
        <row r="620">
          <cell r="A620">
            <v>633</v>
          </cell>
          <cell r="B620" t="str">
            <v>DA</v>
          </cell>
          <cell r="C620" t="str">
            <v>Diane Albers</v>
          </cell>
          <cell r="D620" t="str">
            <v>(509) 495-4705</v>
          </cell>
          <cell r="E620">
            <v>37519</v>
          </cell>
          <cell r="G620" t="str">
            <v>Purchase</v>
          </cell>
          <cell r="H620" t="str">
            <v>Physical</v>
          </cell>
          <cell r="I620" t="str">
            <v>CA - SLTAHOE</v>
          </cell>
          <cell r="K620" t="str">
            <v>Enserco</v>
          </cell>
          <cell r="L620" t="str">
            <v>Dave Myers</v>
          </cell>
          <cell r="M620" t="str">
            <v>Trader</v>
          </cell>
          <cell r="N620" t="str">
            <v>(303) 568-3230</v>
          </cell>
          <cell r="O620" t="str">
            <v>(303) 568-3250</v>
          </cell>
          <cell r="R620">
            <v>2500</v>
          </cell>
          <cell r="X620">
            <v>1.08</v>
          </cell>
          <cell r="Y620">
            <v>37520</v>
          </cell>
          <cell r="Z620">
            <v>37522</v>
          </cell>
          <cell r="AA620" t="str">
            <v>Interruptible</v>
          </cell>
          <cell r="AB620" t="str">
            <v>NWP</v>
          </cell>
          <cell r="AC620" t="str">
            <v>Paiute</v>
          </cell>
          <cell r="AD620">
            <v>100047</v>
          </cell>
          <cell r="AE620">
            <v>2500</v>
          </cell>
          <cell r="AF620" t="str">
            <v>WYOMING POOL</v>
          </cell>
          <cell r="AG620">
            <v>89</v>
          </cell>
          <cell r="AH620" t="str">
            <v>WYOMING POOL</v>
          </cell>
          <cell r="AI620">
            <v>399</v>
          </cell>
          <cell r="AJ620" t="str">
            <v>RENO</v>
          </cell>
          <cell r="AK620">
            <v>459</v>
          </cell>
          <cell r="AL620" t="str">
            <v>AVAC03SYS1</v>
          </cell>
          <cell r="AM620">
            <v>304</v>
          </cell>
          <cell r="AN620" t="str">
            <v>DA</v>
          </cell>
        </row>
        <row r="621">
          <cell r="A621">
            <v>634</v>
          </cell>
          <cell r="B621" t="str">
            <v>DA</v>
          </cell>
          <cell r="C621" t="str">
            <v>Diane Albers</v>
          </cell>
          <cell r="D621" t="str">
            <v>(509) 495-4705</v>
          </cell>
          <cell r="E621">
            <v>37519</v>
          </cell>
          <cell r="G621" t="str">
            <v>Purchase</v>
          </cell>
          <cell r="H621" t="str">
            <v>Physical</v>
          </cell>
          <cell r="I621" t="str">
            <v>KFCT</v>
          </cell>
          <cell r="K621" t="str">
            <v>Enserco</v>
          </cell>
          <cell r="L621" t="str">
            <v>Dave Huck</v>
          </cell>
          <cell r="M621" t="str">
            <v>Trader</v>
          </cell>
          <cell r="N621" t="str">
            <v>(403) 269-5522</v>
          </cell>
          <cell r="O621" t="str">
            <v>(303) 568-3250</v>
          </cell>
          <cell r="R621">
            <v>1500</v>
          </cell>
          <cell r="X621">
            <v>3.39</v>
          </cell>
          <cell r="Y621">
            <v>37520</v>
          </cell>
          <cell r="Z621">
            <v>37522</v>
          </cell>
          <cell r="AA621" t="str">
            <v>Interruptible</v>
          </cell>
          <cell r="AB621" t="str">
            <v>NWP</v>
          </cell>
          <cell r="AE621">
            <v>1500</v>
          </cell>
          <cell r="AF621" t="str">
            <v>SPOKANE (KETTLE FALLS)</v>
          </cell>
          <cell r="AG621">
            <v>384</v>
          </cell>
          <cell r="AH621">
            <v>125875</v>
          </cell>
          <cell r="AI621">
            <v>399</v>
          </cell>
          <cell r="AJ621" t="str">
            <v>SPOKANE (KETTLE FALLS)</v>
          </cell>
          <cell r="AK621">
            <v>384</v>
          </cell>
          <cell r="AL621" t="str">
            <v>KFCT</v>
          </cell>
          <cell r="AM621">
            <v>6</v>
          </cell>
          <cell r="AN621" t="str">
            <v>DA</v>
          </cell>
        </row>
        <row r="622">
          <cell r="A622">
            <v>635</v>
          </cell>
          <cell r="B622" t="str">
            <v>DA</v>
          </cell>
          <cell r="C622" t="str">
            <v>Diane Albers</v>
          </cell>
          <cell r="D622" t="str">
            <v>(509) 495-4705</v>
          </cell>
          <cell r="E622">
            <v>37519</v>
          </cell>
          <cell r="G622" t="str">
            <v>Purchase</v>
          </cell>
          <cell r="H622" t="str">
            <v>Physical</v>
          </cell>
          <cell r="I622" t="str">
            <v>RGEN</v>
          </cell>
          <cell r="J622">
            <v>196038239</v>
          </cell>
          <cell r="K622" t="str">
            <v>AEP Energy Services, Inc.</v>
          </cell>
          <cell r="L622" t="str">
            <v>Shahid Shah</v>
          </cell>
          <cell r="M622" t="str">
            <v>Trader</v>
          </cell>
          <cell r="N622" t="str">
            <v>(614) 583-7017</v>
          </cell>
          <cell r="O622" t="str">
            <v>(614) 583-1605</v>
          </cell>
          <cell r="R622">
            <v>5000</v>
          </cell>
          <cell r="X622">
            <v>3.5375000000000001</v>
          </cell>
          <cell r="Y622">
            <v>37520</v>
          </cell>
          <cell r="Z622">
            <v>37522</v>
          </cell>
          <cell r="AA622" t="str">
            <v>Interruptible</v>
          </cell>
          <cell r="AB622" t="str">
            <v>PGE</v>
          </cell>
          <cell r="AE622">
            <v>5000</v>
          </cell>
          <cell r="AF622" t="str">
            <v>CG</v>
          </cell>
          <cell r="AH622" t="str">
            <v>CG0034N</v>
          </cell>
          <cell r="AJ622" t="str">
            <v>STOR</v>
          </cell>
          <cell r="AL622" t="str">
            <v>1111NAS001</v>
          </cell>
          <cell r="AN622" t="str">
            <v>DA</v>
          </cell>
        </row>
        <row r="623">
          <cell r="A623">
            <v>636</v>
          </cell>
          <cell r="B623" t="str">
            <v>DA</v>
          </cell>
          <cell r="C623" t="str">
            <v>Diane Albers</v>
          </cell>
          <cell r="D623" t="str">
            <v>(509) 495-4705</v>
          </cell>
          <cell r="E623">
            <v>37519</v>
          </cell>
          <cell r="G623" t="str">
            <v>Purchase</v>
          </cell>
          <cell r="H623" t="str">
            <v>Physical</v>
          </cell>
          <cell r="I623" t="str">
            <v>CSII</v>
          </cell>
          <cell r="K623" t="str">
            <v>Dynegy Marketing &amp; Trade</v>
          </cell>
          <cell r="L623" t="str">
            <v>Mark Mickelson</v>
          </cell>
          <cell r="M623" t="str">
            <v>Trader</v>
          </cell>
          <cell r="N623" t="str">
            <v>(713) 767-6673</v>
          </cell>
          <cell r="O623" t="str">
            <v>(713) 507-6541</v>
          </cell>
          <cell r="R623">
            <v>6611</v>
          </cell>
          <cell r="X623">
            <v>3.3</v>
          </cell>
          <cell r="Y623">
            <v>37520</v>
          </cell>
          <cell r="Z623">
            <v>37520</v>
          </cell>
          <cell r="AA623" t="str">
            <v>Interruptible</v>
          </cell>
          <cell r="AB623" t="str">
            <v>PGT</v>
          </cell>
          <cell r="AD623" t="str">
            <v>07536</v>
          </cell>
          <cell r="AE623">
            <v>6611</v>
          </cell>
          <cell r="AF623" t="str">
            <v>STAN-GTNW</v>
          </cell>
          <cell r="AH623" t="str">
            <v>01355</v>
          </cell>
          <cell r="AJ623" t="str">
            <v>CSII-CSII</v>
          </cell>
          <cell r="AL623" t="str">
            <v>CSII</v>
          </cell>
          <cell r="AN623" t="str">
            <v>DA</v>
          </cell>
        </row>
        <row r="624">
          <cell r="A624">
            <v>637</v>
          </cell>
          <cell r="B624" t="str">
            <v>DA</v>
          </cell>
          <cell r="C624" t="str">
            <v>Diane Albers</v>
          </cell>
          <cell r="D624" t="str">
            <v>(509) 495-4705</v>
          </cell>
          <cell r="E624">
            <v>37522</v>
          </cell>
          <cell r="G624" t="str">
            <v>Sale</v>
          </cell>
          <cell r="H624" t="str">
            <v>Physical</v>
          </cell>
          <cell r="I624" t="str">
            <v>CA - SLTAHOE</v>
          </cell>
          <cell r="K624" t="str">
            <v>Enserco</v>
          </cell>
          <cell r="L624" t="str">
            <v>Dave Myers</v>
          </cell>
          <cell r="M624" t="str">
            <v>Trader</v>
          </cell>
          <cell r="N624" t="str">
            <v>(303) 568-3230</v>
          </cell>
          <cell r="O624" t="str">
            <v>(303) 568-3250</v>
          </cell>
          <cell r="R624">
            <v>1000</v>
          </cell>
          <cell r="X624">
            <v>2.9</v>
          </cell>
          <cell r="Y624">
            <v>37523</v>
          </cell>
          <cell r="Z624">
            <v>37523</v>
          </cell>
          <cell r="AA624" t="str">
            <v>Interruptible</v>
          </cell>
          <cell r="AB624" t="str">
            <v>NWP</v>
          </cell>
          <cell r="AC624" t="str">
            <v>Paiute</v>
          </cell>
          <cell r="AD624" t="str">
            <v>net out</v>
          </cell>
          <cell r="AJ624" t="str">
            <v>SUMAS - net out</v>
          </cell>
          <cell r="AN624" t="str">
            <v>DA</v>
          </cell>
        </row>
        <row r="625">
          <cell r="A625">
            <v>638</v>
          </cell>
          <cell r="B625" t="str">
            <v>DA</v>
          </cell>
          <cell r="C625" t="str">
            <v>Diane Albers</v>
          </cell>
          <cell r="D625" t="str">
            <v>(509) 495-4705</v>
          </cell>
          <cell r="E625">
            <v>37522</v>
          </cell>
          <cell r="G625" t="str">
            <v>Purchase</v>
          </cell>
          <cell r="H625" t="str">
            <v>Physical</v>
          </cell>
          <cell r="I625" t="str">
            <v>CA - SLTAHOE</v>
          </cell>
          <cell r="K625" t="str">
            <v>Enserco</v>
          </cell>
          <cell r="L625" t="str">
            <v>Dave Myers</v>
          </cell>
          <cell r="M625" t="str">
            <v>Trader</v>
          </cell>
          <cell r="N625" t="str">
            <v>(303) 568-3230</v>
          </cell>
          <cell r="O625" t="str">
            <v>(303) 568-3250</v>
          </cell>
          <cell r="R625">
            <v>2500</v>
          </cell>
          <cell r="X625">
            <v>1.07</v>
          </cell>
          <cell r="Y625">
            <v>37523</v>
          </cell>
          <cell r="Z625">
            <v>37523</v>
          </cell>
          <cell r="AA625" t="str">
            <v>Interruptible</v>
          </cell>
          <cell r="AB625" t="str">
            <v>NWP</v>
          </cell>
          <cell r="AC625" t="str">
            <v>Paiute</v>
          </cell>
          <cell r="AD625">
            <v>100047</v>
          </cell>
          <cell r="AE625">
            <v>2500</v>
          </cell>
          <cell r="AF625" t="str">
            <v>WYOMING POOL</v>
          </cell>
          <cell r="AG625">
            <v>89</v>
          </cell>
          <cell r="AH625" t="str">
            <v>WYOMING POOL</v>
          </cell>
          <cell r="AI625">
            <v>399</v>
          </cell>
          <cell r="AJ625" t="str">
            <v>RENO</v>
          </cell>
          <cell r="AK625">
            <v>459</v>
          </cell>
          <cell r="AL625" t="str">
            <v>AVAC03SYS1</v>
          </cell>
          <cell r="AM625">
            <v>304</v>
          </cell>
          <cell r="AN625" t="str">
            <v>DA</v>
          </cell>
        </row>
        <row r="626">
          <cell r="A626">
            <v>639</v>
          </cell>
          <cell r="B626" t="str">
            <v>DA</v>
          </cell>
          <cell r="C626" t="str">
            <v>Diane Albers</v>
          </cell>
          <cell r="D626" t="str">
            <v>(509) 495-4705</v>
          </cell>
          <cell r="E626">
            <v>37522</v>
          </cell>
          <cell r="G626" t="str">
            <v>Purchase</v>
          </cell>
          <cell r="H626" t="str">
            <v>Physical</v>
          </cell>
          <cell r="I626" t="str">
            <v>KFCT</v>
          </cell>
          <cell r="K626" t="str">
            <v>Enserco</v>
          </cell>
          <cell r="L626" t="str">
            <v>Dave Huck</v>
          </cell>
          <cell r="M626" t="str">
            <v>Trader</v>
          </cell>
          <cell r="N626" t="str">
            <v>(403) 269-5522</v>
          </cell>
          <cell r="O626" t="str">
            <v>(303) 568-3250</v>
          </cell>
          <cell r="R626">
            <v>3000</v>
          </cell>
          <cell r="X626">
            <v>3.04</v>
          </cell>
          <cell r="Y626">
            <v>37523</v>
          </cell>
          <cell r="Z626">
            <v>37523</v>
          </cell>
          <cell r="AA626" t="str">
            <v>Interruptible</v>
          </cell>
          <cell r="AB626" t="str">
            <v>NWP</v>
          </cell>
          <cell r="AE626">
            <v>3000</v>
          </cell>
          <cell r="AF626" t="str">
            <v>SPOKANE (KETTLE FALLS)</v>
          </cell>
          <cell r="AG626">
            <v>384</v>
          </cell>
          <cell r="AH626">
            <v>125875</v>
          </cell>
          <cell r="AI626">
            <v>399</v>
          </cell>
          <cell r="AJ626" t="str">
            <v>SPOKANE (KETTLE FALLS)</v>
          </cell>
          <cell r="AK626">
            <v>384</v>
          </cell>
          <cell r="AL626" t="str">
            <v>KFCT</v>
          </cell>
          <cell r="AM626">
            <v>6</v>
          </cell>
          <cell r="AN626" t="str">
            <v>DA</v>
          </cell>
        </row>
        <row r="627">
          <cell r="A627">
            <v>640</v>
          </cell>
          <cell r="B627" t="str">
            <v>JK</v>
          </cell>
          <cell r="C627" t="str">
            <v>Jeannie Kimberly</v>
          </cell>
          <cell r="D627" t="str">
            <v>(509) 495-8494</v>
          </cell>
          <cell r="E627">
            <v>37523</v>
          </cell>
          <cell r="G627" t="str">
            <v>Sale</v>
          </cell>
          <cell r="H627" t="str">
            <v>Physical</v>
          </cell>
          <cell r="I627" t="str">
            <v>CA - SLTAHOE</v>
          </cell>
          <cell r="K627" t="str">
            <v>Enserco</v>
          </cell>
          <cell r="L627" t="str">
            <v>John Washabaugh</v>
          </cell>
          <cell r="M627" t="str">
            <v>Trader</v>
          </cell>
          <cell r="N627" t="str">
            <v>(303) 256-1666</v>
          </cell>
          <cell r="O627" t="str">
            <v>(303) 568-3250</v>
          </cell>
          <cell r="R627">
            <v>1000</v>
          </cell>
          <cell r="X627">
            <v>2.95</v>
          </cell>
          <cell r="Y627">
            <v>37524</v>
          </cell>
          <cell r="Z627">
            <v>37524</v>
          </cell>
          <cell r="AA627" t="str">
            <v>Interruptible</v>
          </cell>
          <cell r="AB627" t="str">
            <v>NWP</v>
          </cell>
          <cell r="AC627" t="str">
            <v>Paiute</v>
          </cell>
          <cell r="AD627" t="str">
            <v>net out</v>
          </cell>
          <cell r="AJ627" t="str">
            <v>SUMAS - net out</v>
          </cell>
          <cell r="AN627" t="str">
            <v>JK</v>
          </cell>
        </row>
        <row r="628">
          <cell r="A628">
            <v>641</v>
          </cell>
          <cell r="B628" t="str">
            <v>JK</v>
          </cell>
          <cell r="C628" t="str">
            <v>Jeannie Kimberly</v>
          </cell>
          <cell r="D628" t="str">
            <v>(509) 495-8494</v>
          </cell>
          <cell r="E628">
            <v>37523</v>
          </cell>
          <cell r="G628" t="str">
            <v>Purchase</v>
          </cell>
          <cell r="H628" t="str">
            <v>Physical</v>
          </cell>
          <cell r="I628" t="str">
            <v>CA - SLTAHOE</v>
          </cell>
          <cell r="K628" t="str">
            <v>Enserco</v>
          </cell>
          <cell r="L628" t="str">
            <v>John Washabaugh</v>
          </cell>
          <cell r="M628" t="str">
            <v>Trader</v>
          </cell>
          <cell r="N628" t="str">
            <v>(303) 256-1666</v>
          </cell>
          <cell r="O628" t="str">
            <v>(303) 568-3250</v>
          </cell>
          <cell r="R628">
            <v>2500</v>
          </cell>
          <cell r="X628">
            <v>1.22</v>
          </cell>
          <cell r="Y628">
            <v>37524</v>
          </cell>
          <cell r="Z628">
            <v>37524</v>
          </cell>
          <cell r="AA628" t="str">
            <v>Interruptible</v>
          </cell>
          <cell r="AB628" t="str">
            <v>NWP</v>
          </cell>
          <cell r="AC628" t="str">
            <v>Paiute</v>
          </cell>
          <cell r="AD628">
            <v>100047</v>
          </cell>
          <cell r="AE628">
            <v>2500</v>
          </cell>
          <cell r="AF628" t="str">
            <v>WYOMING POOL</v>
          </cell>
          <cell r="AG628">
            <v>89</v>
          </cell>
          <cell r="AH628" t="str">
            <v>WYOMING POOL</v>
          </cell>
          <cell r="AI628">
            <v>399</v>
          </cell>
          <cell r="AJ628" t="str">
            <v>RENO</v>
          </cell>
          <cell r="AK628">
            <v>459</v>
          </cell>
          <cell r="AL628" t="str">
            <v>AVAC03SYS1</v>
          </cell>
          <cell r="AM628">
            <v>304</v>
          </cell>
          <cell r="AN628" t="str">
            <v>JK</v>
          </cell>
        </row>
        <row r="629">
          <cell r="A629">
            <v>642</v>
          </cell>
          <cell r="B629" t="str">
            <v>JK</v>
          </cell>
          <cell r="C629" t="str">
            <v>Jeannie Kimberly</v>
          </cell>
          <cell r="D629" t="str">
            <v>(509) 495-8494</v>
          </cell>
          <cell r="E629">
            <v>37523</v>
          </cell>
          <cell r="G629" t="str">
            <v>Purchase</v>
          </cell>
          <cell r="H629" t="str">
            <v>Physical</v>
          </cell>
          <cell r="I629" t="str">
            <v>KFCT</v>
          </cell>
          <cell r="K629" t="str">
            <v>Enserco</v>
          </cell>
          <cell r="L629" t="str">
            <v>Dave Huck</v>
          </cell>
          <cell r="M629" t="str">
            <v>Trader</v>
          </cell>
          <cell r="N629" t="str">
            <v>(403) 269-5522</v>
          </cell>
          <cell r="O629" t="str">
            <v>(303) 568-3250</v>
          </cell>
          <cell r="R629">
            <v>1500</v>
          </cell>
          <cell r="X629">
            <v>3.12</v>
          </cell>
          <cell r="Y629">
            <v>37524</v>
          </cell>
          <cell r="Z629">
            <v>37524</v>
          </cell>
          <cell r="AA629" t="str">
            <v>Interruptible</v>
          </cell>
          <cell r="AB629" t="str">
            <v>NWP</v>
          </cell>
          <cell r="AE629">
            <v>1500</v>
          </cell>
          <cell r="AF629" t="str">
            <v>SPOKANE (KETTLE FALLS)</v>
          </cell>
          <cell r="AG629">
            <v>384</v>
          </cell>
          <cell r="AH629">
            <v>125875</v>
          </cell>
          <cell r="AI629">
            <v>399</v>
          </cell>
          <cell r="AJ629" t="str">
            <v>SPOKANE (KETTLE FALLS)</v>
          </cell>
          <cell r="AK629">
            <v>384</v>
          </cell>
          <cell r="AL629" t="str">
            <v>KFCT</v>
          </cell>
          <cell r="AM629">
            <v>6</v>
          </cell>
          <cell r="AN629" t="str">
            <v>JK</v>
          </cell>
        </row>
        <row r="630">
          <cell r="A630">
            <v>643</v>
          </cell>
          <cell r="B630" t="str">
            <v>JK</v>
          </cell>
          <cell r="C630" t="str">
            <v>Jeannie Kimberly</v>
          </cell>
          <cell r="D630" t="str">
            <v>(509) 495-8494</v>
          </cell>
          <cell r="E630">
            <v>37524</v>
          </cell>
          <cell r="G630" t="str">
            <v>Sale</v>
          </cell>
          <cell r="H630" t="str">
            <v>Physical</v>
          </cell>
          <cell r="I630" t="str">
            <v>CA - SLTAHOE</v>
          </cell>
          <cell r="K630" t="str">
            <v>Enserco</v>
          </cell>
          <cell r="L630" t="str">
            <v>Dave Myers</v>
          </cell>
          <cell r="M630" t="str">
            <v>Trader</v>
          </cell>
          <cell r="N630" t="str">
            <v>(303) 568-3230</v>
          </cell>
          <cell r="O630" t="str">
            <v>(303) 568-3250</v>
          </cell>
          <cell r="R630">
            <v>1000</v>
          </cell>
          <cell r="X630">
            <v>2.72</v>
          </cell>
          <cell r="Y630">
            <v>37525</v>
          </cell>
          <cell r="Z630">
            <v>37525</v>
          </cell>
          <cell r="AA630" t="str">
            <v>Interruptible</v>
          </cell>
          <cell r="AB630" t="str">
            <v>NWP</v>
          </cell>
          <cell r="AC630" t="str">
            <v>Paiute</v>
          </cell>
          <cell r="AD630" t="str">
            <v>net out</v>
          </cell>
          <cell r="AJ630" t="str">
            <v>SUMAS - net out</v>
          </cell>
          <cell r="AN630" t="str">
            <v>JK</v>
          </cell>
        </row>
        <row r="631">
          <cell r="A631">
            <v>644</v>
          </cell>
          <cell r="B631" t="str">
            <v>JK</v>
          </cell>
          <cell r="C631" t="str">
            <v>Jeannie Kimberly</v>
          </cell>
          <cell r="D631" t="str">
            <v>(509) 495-8494</v>
          </cell>
          <cell r="E631">
            <v>37524</v>
          </cell>
          <cell r="G631" t="str">
            <v>Purchase</v>
          </cell>
          <cell r="H631" t="str">
            <v>Physical</v>
          </cell>
          <cell r="I631" t="str">
            <v>CA - SLTAHOE</v>
          </cell>
          <cell r="K631" t="str">
            <v>Enserco</v>
          </cell>
          <cell r="L631" t="str">
            <v>Dave Myers</v>
          </cell>
          <cell r="M631" t="str">
            <v>Trader</v>
          </cell>
          <cell r="N631" t="str">
            <v>(303) 568-3230</v>
          </cell>
          <cell r="O631" t="str">
            <v>(303) 568-3250</v>
          </cell>
          <cell r="R631">
            <v>2500</v>
          </cell>
          <cell r="X631">
            <v>1.44</v>
          </cell>
          <cell r="Y631">
            <v>37525</v>
          </cell>
          <cell r="Z631">
            <v>37525</v>
          </cell>
          <cell r="AA631" t="str">
            <v>Interruptible</v>
          </cell>
          <cell r="AB631" t="str">
            <v>NWP</v>
          </cell>
          <cell r="AC631" t="str">
            <v>Paiute</v>
          </cell>
          <cell r="AD631">
            <v>100047</v>
          </cell>
          <cell r="AE631">
            <v>2500</v>
          </cell>
          <cell r="AF631" t="str">
            <v>WYOMING POOL</v>
          </cell>
          <cell r="AG631">
            <v>89</v>
          </cell>
          <cell r="AH631" t="str">
            <v>WYOMING POOL</v>
          </cell>
          <cell r="AI631">
            <v>399</v>
          </cell>
          <cell r="AJ631" t="str">
            <v>RENO</v>
          </cell>
          <cell r="AK631">
            <v>459</v>
          </cell>
          <cell r="AL631" t="str">
            <v>AVAC03SYS1</v>
          </cell>
          <cell r="AM631">
            <v>304</v>
          </cell>
          <cell r="AN631" t="str">
            <v>JK</v>
          </cell>
        </row>
        <row r="632">
          <cell r="A632">
            <v>645</v>
          </cell>
          <cell r="B632" t="str">
            <v>JK</v>
          </cell>
          <cell r="C632" t="str">
            <v>Jeannie Kimberly</v>
          </cell>
          <cell r="D632" t="str">
            <v>(509) 495-8494</v>
          </cell>
          <cell r="E632">
            <v>37524</v>
          </cell>
          <cell r="G632" t="str">
            <v>Purchase</v>
          </cell>
          <cell r="H632" t="str">
            <v>Physical</v>
          </cell>
          <cell r="I632" t="str">
            <v>KFCT</v>
          </cell>
          <cell r="K632" t="str">
            <v>Enserco</v>
          </cell>
          <cell r="L632" t="str">
            <v>Dave Huck</v>
          </cell>
          <cell r="M632" t="str">
            <v>Trader</v>
          </cell>
          <cell r="N632" t="str">
            <v>(403) 269-5522</v>
          </cell>
          <cell r="O632" t="str">
            <v>(303) 568-3250</v>
          </cell>
          <cell r="R632">
            <v>2000</v>
          </cell>
          <cell r="X632">
            <v>3.01</v>
          </cell>
          <cell r="Y632">
            <v>37525</v>
          </cell>
          <cell r="Z632">
            <v>37525</v>
          </cell>
          <cell r="AA632" t="str">
            <v>Interruptible</v>
          </cell>
          <cell r="AB632" t="str">
            <v>NWP</v>
          </cell>
          <cell r="AE632">
            <v>2000</v>
          </cell>
          <cell r="AF632" t="str">
            <v>SPOKANE (KETTLE FALLS)</v>
          </cell>
          <cell r="AG632">
            <v>384</v>
          </cell>
          <cell r="AH632">
            <v>125875</v>
          </cell>
          <cell r="AI632">
            <v>399</v>
          </cell>
          <cell r="AJ632" t="str">
            <v>SPOKANE (KETTLE FALLS)</v>
          </cell>
          <cell r="AK632">
            <v>384</v>
          </cell>
          <cell r="AL632" t="str">
            <v>KFCT</v>
          </cell>
          <cell r="AM632">
            <v>6</v>
          </cell>
          <cell r="AN632" t="str">
            <v>JK</v>
          </cell>
        </row>
        <row r="633">
          <cell r="A633">
            <v>646</v>
          </cell>
          <cell r="B633" t="str">
            <v>JK</v>
          </cell>
          <cell r="C633" t="str">
            <v>Jeannie Kimberly</v>
          </cell>
          <cell r="D633" t="str">
            <v>(509) 495-8494</v>
          </cell>
          <cell r="E633">
            <v>37525</v>
          </cell>
          <cell r="G633" t="str">
            <v>Purchase</v>
          </cell>
          <cell r="H633" t="str">
            <v>Physical</v>
          </cell>
          <cell r="I633" t="str">
            <v>CA - SLTAHOE</v>
          </cell>
          <cell r="K633" t="str">
            <v>Enserco</v>
          </cell>
          <cell r="L633" t="str">
            <v>Dave Myers</v>
          </cell>
          <cell r="M633" t="str">
            <v>Trader</v>
          </cell>
          <cell r="N633" t="str">
            <v>(303) 568-3230</v>
          </cell>
          <cell r="O633" t="str">
            <v>(303) 568-3250</v>
          </cell>
          <cell r="R633">
            <v>2500</v>
          </cell>
          <cell r="X633">
            <v>1.3</v>
          </cell>
          <cell r="Y633">
            <v>37526</v>
          </cell>
          <cell r="Z633">
            <v>37529</v>
          </cell>
          <cell r="AA633" t="str">
            <v>Interruptible</v>
          </cell>
          <cell r="AB633" t="str">
            <v>NWP</v>
          </cell>
          <cell r="AC633" t="str">
            <v>Paiute</v>
          </cell>
          <cell r="AD633">
            <v>100047</v>
          </cell>
          <cell r="AE633">
            <v>2500</v>
          </cell>
          <cell r="AF633" t="str">
            <v>WYOMING POOL</v>
          </cell>
          <cell r="AG633">
            <v>89</v>
          </cell>
          <cell r="AH633" t="str">
            <v>WYOMING POOL</v>
          </cell>
          <cell r="AI633">
            <v>399</v>
          </cell>
          <cell r="AJ633" t="str">
            <v>RENO</v>
          </cell>
          <cell r="AK633">
            <v>459</v>
          </cell>
          <cell r="AL633" t="str">
            <v>AVAC03SYS1</v>
          </cell>
          <cell r="AM633">
            <v>304</v>
          </cell>
          <cell r="AN633" t="str">
            <v>JK</v>
          </cell>
        </row>
        <row r="634">
          <cell r="A634">
            <v>647</v>
          </cell>
          <cell r="B634" t="str">
            <v>JK</v>
          </cell>
          <cell r="C634" t="str">
            <v>Jeannie Kimberly</v>
          </cell>
          <cell r="D634" t="str">
            <v>(509) 495-8494</v>
          </cell>
          <cell r="E634">
            <v>37525</v>
          </cell>
          <cell r="G634" t="str">
            <v>Purchase</v>
          </cell>
          <cell r="H634" t="str">
            <v>Physical</v>
          </cell>
          <cell r="I634" t="str">
            <v>KFCT</v>
          </cell>
          <cell r="K634" t="str">
            <v>Enserco</v>
          </cell>
          <cell r="L634" t="str">
            <v>Dave Huck</v>
          </cell>
          <cell r="M634" t="str">
            <v>Trader</v>
          </cell>
          <cell r="N634" t="str">
            <v>(403) 269-5522</v>
          </cell>
          <cell r="O634" t="str">
            <v>(303) 568-3250</v>
          </cell>
          <cell r="R634">
            <v>2500</v>
          </cell>
          <cell r="X634">
            <v>3</v>
          </cell>
          <cell r="Y634">
            <v>37526</v>
          </cell>
          <cell r="Z634">
            <v>37526</v>
          </cell>
          <cell r="AA634" t="str">
            <v>Interruptible</v>
          </cell>
          <cell r="AB634" t="str">
            <v>NWP</v>
          </cell>
          <cell r="AE634">
            <v>2500</v>
          </cell>
          <cell r="AF634" t="str">
            <v>SPOKANE (KETTLE FALLS)</v>
          </cell>
          <cell r="AG634">
            <v>384</v>
          </cell>
          <cell r="AH634">
            <v>125875</v>
          </cell>
          <cell r="AI634">
            <v>399</v>
          </cell>
          <cell r="AJ634" t="str">
            <v>SPOKANE (KETTLE FALLS)</v>
          </cell>
          <cell r="AK634">
            <v>384</v>
          </cell>
          <cell r="AL634" t="str">
            <v>KFCT</v>
          </cell>
          <cell r="AM634">
            <v>6</v>
          </cell>
          <cell r="AN634" t="str">
            <v>JK</v>
          </cell>
        </row>
        <row r="635">
          <cell r="A635">
            <v>648</v>
          </cell>
          <cell r="B635" t="str">
            <v>JK</v>
          </cell>
          <cell r="C635" t="str">
            <v>Jeannie Kimberly</v>
          </cell>
          <cell r="D635" t="str">
            <v>(509) 495-8494</v>
          </cell>
          <cell r="E635">
            <v>37525</v>
          </cell>
          <cell r="G635" t="str">
            <v>Sale</v>
          </cell>
          <cell r="H635" t="str">
            <v>Physical</v>
          </cell>
          <cell r="I635" t="str">
            <v>RGEN</v>
          </cell>
          <cell r="K635" t="str">
            <v>AEP Energy Services, Inc.</v>
          </cell>
          <cell r="L635" t="str">
            <v>Brad Bentley</v>
          </cell>
          <cell r="M635" t="str">
            <v>Trader</v>
          </cell>
          <cell r="N635" t="str">
            <v>(614) 583-7007</v>
          </cell>
          <cell r="O635" t="str">
            <v>(614) 583-1605</v>
          </cell>
          <cell r="R635">
            <v>10000</v>
          </cell>
          <cell r="X635">
            <v>3.35</v>
          </cell>
          <cell r="Y635">
            <v>37526</v>
          </cell>
          <cell r="Z635">
            <v>37526</v>
          </cell>
          <cell r="AA635" t="str">
            <v>Interruptible</v>
          </cell>
          <cell r="AB635" t="str">
            <v>PGE</v>
          </cell>
          <cell r="AE635">
            <v>10000</v>
          </cell>
          <cell r="AF635" t="str">
            <v>CG</v>
          </cell>
          <cell r="AH635" t="str">
            <v>CG0034N</v>
          </cell>
          <cell r="AJ635" t="str">
            <v>STOR</v>
          </cell>
          <cell r="AL635" t="str">
            <v>1111NAS001</v>
          </cell>
          <cell r="AN635" t="str">
            <v>JK</v>
          </cell>
        </row>
        <row r="636">
          <cell r="A636">
            <v>649</v>
          </cell>
          <cell r="B636" t="str">
            <v>JK</v>
          </cell>
          <cell r="C636" t="str">
            <v>Jeannie Kimberly</v>
          </cell>
          <cell r="D636" t="str">
            <v>(509) 495-8494</v>
          </cell>
          <cell r="E636">
            <v>37525</v>
          </cell>
          <cell r="G636" t="str">
            <v>Purchase</v>
          </cell>
          <cell r="H636" t="str">
            <v>Physical</v>
          </cell>
          <cell r="I636" t="str">
            <v>CA - SLTAHOE</v>
          </cell>
          <cell r="K636" t="str">
            <v>Enserco</v>
          </cell>
          <cell r="L636" t="str">
            <v>Dave Myers</v>
          </cell>
          <cell r="M636" t="str">
            <v>Trader</v>
          </cell>
          <cell r="N636" t="str">
            <v>(303) 568-3230</v>
          </cell>
          <cell r="O636" t="str">
            <v>(303) 568-3250</v>
          </cell>
          <cell r="R636">
            <v>1500</v>
          </cell>
          <cell r="U636" t="str">
            <v>GD</v>
          </cell>
          <cell r="V636" t="str">
            <v>Flat</v>
          </cell>
          <cell r="W636" t="str">
            <v>Opal</v>
          </cell>
          <cell r="Y636">
            <v>37530</v>
          </cell>
          <cell r="Z636">
            <v>37560</v>
          </cell>
          <cell r="AA636" t="str">
            <v>Interruptible</v>
          </cell>
          <cell r="AB636" t="str">
            <v>NWP</v>
          </cell>
          <cell r="AC636" t="str">
            <v>Paiute</v>
          </cell>
          <cell r="AD636">
            <v>100047</v>
          </cell>
          <cell r="AE636">
            <v>1500</v>
          </cell>
          <cell r="AF636" t="str">
            <v>WYOMING POOL</v>
          </cell>
          <cell r="AG636">
            <v>89</v>
          </cell>
          <cell r="AH636" t="str">
            <v>WYOMING POOL</v>
          </cell>
          <cell r="AI636">
            <v>399</v>
          </cell>
          <cell r="AJ636" t="str">
            <v>RENO</v>
          </cell>
          <cell r="AK636">
            <v>459</v>
          </cell>
          <cell r="AL636" t="str">
            <v>AVAC03SYS2</v>
          </cell>
          <cell r="AM636">
            <v>304</v>
          </cell>
          <cell r="AN636" t="str">
            <v>LM</v>
          </cell>
        </row>
        <row r="637">
          <cell r="A637">
            <v>650</v>
          </cell>
          <cell r="B637" t="str">
            <v>JK</v>
          </cell>
          <cell r="C637" t="str">
            <v>Jeannie Kimberly</v>
          </cell>
          <cell r="D637" t="str">
            <v>(509) 495-8494</v>
          </cell>
          <cell r="E637">
            <v>37526</v>
          </cell>
          <cell r="G637" t="str">
            <v>Purchase</v>
          </cell>
          <cell r="H637" t="str">
            <v>Physical</v>
          </cell>
          <cell r="I637" t="str">
            <v>KFCT</v>
          </cell>
          <cell r="K637" t="str">
            <v>Enserco</v>
          </cell>
          <cell r="L637" t="str">
            <v>Dave Huck</v>
          </cell>
          <cell r="M637" t="str">
            <v>Trader</v>
          </cell>
          <cell r="N637" t="str">
            <v>(403) 269-5522</v>
          </cell>
          <cell r="O637" t="str">
            <v>(303) 568-3250</v>
          </cell>
          <cell r="R637">
            <v>2000</v>
          </cell>
          <cell r="X637">
            <v>3.11</v>
          </cell>
          <cell r="Y637">
            <v>37527</v>
          </cell>
          <cell r="Z637">
            <v>37529</v>
          </cell>
          <cell r="AA637" t="str">
            <v>Interruptible</v>
          </cell>
          <cell r="AB637" t="str">
            <v>NWP</v>
          </cell>
          <cell r="AE637">
            <v>2000</v>
          </cell>
          <cell r="AF637" t="str">
            <v>SPOKANE (KETTLE FALLS)</v>
          </cell>
          <cell r="AG637">
            <v>384</v>
          </cell>
          <cell r="AH637">
            <v>125875</v>
          </cell>
          <cell r="AI637">
            <v>399</v>
          </cell>
          <cell r="AJ637" t="str">
            <v>SPOKANE (KETTLE FALLS)</v>
          </cell>
          <cell r="AK637">
            <v>384</v>
          </cell>
          <cell r="AL637" t="str">
            <v>KFCT</v>
          </cell>
          <cell r="AM637">
            <v>6</v>
          </cell>
          <cell r="AN637" t="str">
            <v>JK</v>
          </cell>
        </row>
        <row r="638">
          <cell r="A638">
            <v>651</v>
          </cell>
          <cell r="B638" t="str">
            <v>JK</v>
          </cell>
          <cell r="C638" t="str">
            <v>Jeannie Kimberly</v>
          </cell>
          <cell r="D638" t="str">
            <v>(509) 495-8494</v>
          </cell>
          <cell r="E638">
            <v>37526</v>
          </cell>
          <cell r="G638" t="str">
            <v>Purchase</v>
          </cell>
          <cell r="H638" t="str">
            <v>Physical</v>
          </cell>
          <cell r="I638" t="str">
            <v>KFGS</v>
          </cell>
          <cell r="K638" t="str">
            <v>Enserco</v>
          </cell>
          <cell r="L638" t="str">
            <v>Dave Huck</v>
          </cell>
          <cell r="M638" t="str">
            <v>Trader</v>
          </cell>
          <cell r="N638" t="str">
            <v>(403) 269-5522</v>
          </cell>
          <cell r="O638" t="str">
            <v>(303) 568-3250</v>
          </cell>
          <cell r="R638">
            <v>370</v>
          </cell>
          <cell r="X638">
            <v>3.11</v>
          </cell>
          <cell r="Y638">
            <v>37527</v>
          </cell>
          <cell r="Z638">
            <v>37527</v>
          </cell>
          <cell r="AA638" t="str">
            <v>Interruptible</v>
          </cell>
          <cell r="AB638" t="str">
            <v>NWP</v>
          </cell>
          <cell r="AE638">
            <v>370</v>
          </cell>
          <cell r="AF638" t="str">
            <v>SPOKANE (KETTLE FALLS)</v>
          </cell>
          <cell r="AG638">
            <v>384</v>
          </cell>
          <cell r="AH638">
            <v>125875</v>
          </cell>
          <cell r="AI638">
            <v>399</v>
          </cell>
          <cell r="AJ638" t="str">
            <v>SPOKANE (KETTLE FALLS)</v>
          </cell>
          <cell r="AK638">
            <v>384</v>
          </cell>
          <cell r="AL638" t="str">
            <v>KFGS</v>
          </cell>
          <cell r="AM638">
            <v>6</v>
          </cell>
          <cell r="AN638" t="str">
            <v>JK</v>
          </cell>
        </row>
        <row r="639">
          <cell r="A639">
            <v>652</v>
          </cell>
          <cell r="B639" t="str">
            <v>JK</v>
          </cell>
          <cell r="C639" t="str">
            <v>Jeannie Kimberly</v>
          </cell>
          <cell r="D639" t="str">
            <v>(509) 495-8494</v>
          </cell>
          <cell r="E639">
            <v>37526</v>
          </cell>
          <cell r="G639" t="str">
            <v>Purchase</v>
          </cell>
          <cell r="H639" t="str">
            <v>Physical</v>
          </cell>
          <cell r="I639" t="str">
            <v>RGEN</v>
          </cell>
          <cell r="K639" t="str">
            <v>AEP Energy Services, Inc.</v>
          </cell>
          <cell r="L639" t="str">
            <v>Brad Bentley</v>
          </cell>
          <cell r="M639" t="str">
            <v>Trader</v>
          </cell>
          <cell r="N639" t="str">
            <v>(614) 583-7007</v>
          </cell>
          <cell r="O639" t="str">
            <v>(614) 583-1605</v>
          </cell>
          <cell r="R639">
            <v>10000</v>
          </cell>
          <cell r="X639">
            <v>3.4</v>
          </cell>
          <cell r="Y639">
            <v>37527</v>
          </cell>
          <cell r="Z639">
            <v>37529</v>
          </cell>
          <cell r="AA639" t="str">
            <v>Interruptible</v>
          </cell>
          <cell r="AB639" t="str">
            <v>PGE</v>
          </cell>
          <cell r="AE639">
            <v>10000</v>
          </cell>
          <cell r="AF639" t="str">
            <v>CG</v>
          </cell>
          <cell r="AH639" t="str">
            <v>CG0034N</v>
          </cell>
          <cell r="AJ639" t="str">
            <v>STOR</v>
          </cell>
          <cell r="AL639" t="str">
            <v>1111NAS001</v>
          </cell>
          <cell r="AN639" t="str">
            <v>JK</v>
          </cell>
        </row>
        <row r="640">
          <cell r="A640">
            <v>653</v>
          </cell>
          <cell r="B640" t="str">
            <v>JK</v>
          </cell>
          <cell r="C640" t="str">
            <v>Jeannie Kimberly</v>
          </cell>
          <cell r="D640" t="str">
            <v>(509) 495-8494</v>
          </cell>
          <cell r="E640">
            <v>37529</v>
          </cell>
          <cell r="G640" t="str">
            <v>Purchase</v>
          </cell>
          <cell r="H640" t="str">
            <v>Physical</v>
          </cell>
          <cell r="I640" t="str">
            <v>CA - SLTAHOE</v>
          </cell>
          <cell r="K640" t="str">
            <v>Enserco</v>
          </cell>
          <cell r="L640" t="str">
            <v>Dave Myers</v>
          </cell>
          <cell r="M640" t="str">
            <v>Trader</v>
          </cell>
          <cell r="N640" t="str">
            <v>(303) 568-3230</v>
          </cell>
          <cell r="O640" t="str">
            <v>(303) 568-3250</v>
          </cell>
          <cell r="R640">
            <v>1000</v>
          </cell>
          <cell r="X640">
            <v>1.3</v>
          </cell>
          <cell r="Y640">
            <v>37530</v>
          </cell>
          <cell r="Z640">
            <v>37530</v>
          </cell>
          <cell r="AA640" t="str">
            <v>Interruptible</v>
          </cell>
          <cell r="AB640" t="str">
            <v>NWP</v>
          </cell>
          <cell r="AC640" t="str">
            <v>Paiute</v>
          </cell>
          <cell r="AD640">
            <v>100047</v>
          </cell>
          <cell r="AE640">
            <v>1000</v>
          </cell>
          <cell r="AF640" t="str">
            <v>WYOMING POOL</v>
          </cell>
          <cell r="AG640">
            <v>89</v>
          </cell>
          <cell r="AH640" t="str">
            <v>WYOMING POOL</v>
          </cell>
          <cell r="AI640">
            <v>399</v>
          </cell>
          <cell r="AJ640" t="str">
            <v>RENO</v>
          </cell>
          <cell r="AK640">
            <v>459</v>
          </cell>
          <cell r="AL640" t="str">
            <v>AVAC03SYS3</v>
          </cell>
          <cell r="AM640">
            <v>304</v>
          </cell>
          <cell r="AN640" t="str">
            <v>JK</v>
          </cell>
        </row>
        <row r="641">
          <cell r="A641">
            <v>654</v>
          </cell>
          <cell r="B641" t="str">
            <v>JK</v>
          </cell>
          <cell r="C641" t="str">
            <v>Jeannie Kimberly</v>
          </cell>
          <cell r="D641" t="str">
            <v>(509) 495-8494</v>
          </cell>
          <cell r="E641">
            <v>37529</v>
          </cell>
          <cell r="G641" t="str">
            <v>Purchase</v>
          </cell>
          <cell r="H641" t="str">
            <v>Physical</v>
          </cell>
          <cell r="I641" t="str">
            <v>KFCT</v>
          </cell>
          <cell r="K641" t="str">
            <v>Enserco</v>
          </cell>
          <cell r="L641" t="str">
            <v>Dave Huck</v>
          </cell>
          <cell r="M641" t="str">
            <v>Trader</v>
          </cell>
          <cell r="N641" t="str">
            <v>(403) 269-5522</v>
          </cell>
          <cell r="O641" t="str">
            <v>(303) 568-3250</v>
          </cell>
          <cell r="R641">
            <v>1500</v>
          </cell>
          <cell r="X641">
            <v>3.25</v>
          </cell>
          <cell r="Y641">
            <v>37530</v>
          </cell>
          <cell r="Z641">
            <v>37530</v>
          </cell>
          <cell r="AA641" t="str">
            <v>Interruptible</v>
          </cell>
          <cell r="AB641" t="str">
            <v>NWP</v>
          </cell>
          <cell r="AE641">
            <v>1500</v>
          </cell>
          <cell r="AF641" t="str">
            <v>SPOKANE (KETTLE FALLS)</v>
          </cell>
          <cell r="AG641">
            <v>384</v>
          </cell>
          <cell r="AH641">
            <v>128750</v>
          </cell>
          <cell r="AI641">
            <v>399</v>
          </cell>
          <cell r="AJ641" t="str">
            <v>SPOKANE (KETTLE FALLS)</v>
          </cell>
          <cell r="AK641">
            <v>384</v>
          </cell>
          <cell r="AL641" t="str">
            <v>KFCT</v>
          </cell>
          <cell r="AM641">
            <v>6</v>
          </cell>
          <cell r="AN641" t="str">
            <v>JK</v>
          </cell>
        </row>
        <row r="642">
          <cell r="A642">
            <v>655</v>
          </cell>
          <cell r="B642" t="str">
            <v>JK</v>
          </cell>
          <cell r="C642" t="str">
            <v>Jeannie Kimberly</v>
          </cell>
          <cell r="D642" t="str">
            <v>(509) 495-8494</v>
          </cell>
          <cell r="E642">
            <v>37529</v>
          </cell>
          <cell r="G642" t="str">
            <v>Sale</v>
          </cell>
          <cell r="H642" t="str">
            <v>Physical</v>
          </cell>
          <cell r="I642" t="str">
            <v>MALIN</v>
          </cell>
          <cell r="K642" t="str">
            <v>AEP Energy Services, Inc.</v>
          </cell>
          <cell r="L642" t="str">
            <v>Brad Bentley</v>
          </cell>
          <cell r="M642" t="str">
            <v>Trader</v>
          </cell>
          <cell r="N642" t="str">
            <v>(614) 583-7007</v>
          </cell>
          <cell r="O642" t="str">
            <v>(614) 583-1605</v>
          </cell>
          <cell r="R642">
            <v>10000</v>
          </cell>
          <cell r="X642">
            <v>3.55</v>
          </cell>
          <cell r="Y642">
            <v>37742</v>
          </cell>
          <cell r="Z642">
            <v>37802</v>
          </cell>
          <cell r="AA642" t="str">
            <v>Firm</v>
          </cell>
          <cell r="AB642" t="str">
            <v>PGT</v>
          </cell>
          <cell r="AD642" t="str">
            <v>07536</v>
          </cell>
          <cell r="AE642">
            <v>10000</v>
          </cell>
          <cell r="AF642" t="str">
            <v>MALI-GTNW</v>
          </cell>
          <cell r="AH642" t="str">
            <v>00169</v>
          </cell>
          <cell r="AJ642" t="str">
            <v>MALI-GTNW</v>
          </cell>
          <cell r="AL642" t="str">
            <v>06220</v>
          </cell>
          <cell r="AN642" t="str">
            <v>BG</v>
          </cell>
          <cell r="AO642">
            <v>37531</v>
          </cell>
          <cell r="AP642" t="str">
            <v>JK</v>
          </cell>
        </row>
        <row r="643">
          <cell r="A643">
            <v>656</v>
          </cell>
          <cell r="B643" t="str">
            <v>JK</v>
          </cell>
          <cell r="C643" t="str">
            <v>Jeannie Kimberly</v>
          </cell>
          <cell r="D643" t="str">
            <v>(509) 495-8494</v>
          </cell>
          <cell r="E643">
            <v>37529</v>
          </cell>
          <cell r="G643" t="str">
            <v>Sale</v>
          </cell>
          <cell r="H643" t="str">
            <v>Physical</v>
          </cell>
          <cell r="I643" t="str">
            <v>MALIN</v>
          </cell>
          <cell r="K643" t="str">
            <v>AEP Energy Services, Inc.</v>
          </cell>
          <cell r="L643" t="str">
            <v>Brad Bentley</v>
          </cell>
          <cell r="M643" t="str">
            <v>Trader</v>
          </cell>
          <cell r="N643" t="str">
            <v>(614) 583-7007</v>
          </cell>
          <cell r="O643" t="str">
            <v>(614) 583-1605</v>
          </cell>
          <cell r="R643">
            <v>10000</v>
          </cell>
          <cell r="X643">
            <v>3.53</v>
          </cell>
          <cell r="Y643">
            <v>37742</v>
          </cell>
          <cell r="Z643">
            <v>37772</v>
          </cell>
          <cell r="AA643" t="str">
            <v>Firm</v>
          </cell>
          <cell r="AB643" t="str">
            <v>PGT</v>
          </cell>
          <cell r="AD643" t="str">
            <v>07536</v>
          </cell>
          <cell r="AE643">
            <v>10000</v>
          </cell>
          <cell r="AF643" t="str">
            <v>MALI-GTNW</v>
          </cell>
          <cell r="AH643" t="str">
            <v>00169</v>
          </cell>
          <cell r="AJ643" t="str">
            <v>MALI-GTNW</v>
          </cell>
          <cell r="AL643" t="str">
            <v>06220</v>
          </cell>
          <cell r="AN643" t="str">
            <v>BG</v>
          </cell>
          <cell r="AO643">
            <v>37531</v>
          </cell>
          <cell r="AP643" t="str">
            <v>JK</v>
          </cell>
        </row>
        <row r="644">
          <cell r="A644">
            <v>657</v>
          </cell>
          <cell r="B644" t="str">
            <v>JK</v>
          </cell>
          <cell r="C644" t="str">
            <v>Jeannie Kimberly</v>
          </cell>
          <cell r="D644" t="str">
            <v>(509) 495-8494</v>
          </cell>
          <cell r="E644">
            <v>37530</v>
          </cell>
          <cell r="G644" t="str">
            <v>Purchase</v>
          </cell>
          <cell r="H644" t="str">
            <v>Physical</v>
          </cell>
          <cell r="I644" t="str">
            <v>CA - SLTAHOE</v>
          </cell>
          <cell r="K644" t="str">
            <v>Enserco</v>
          </cell>
          <cell r="L644" t="str">
            <v>Dave Myers</v>
          </cell>
          <cell r="M644" t="str">
            <v>Trader</v>
          </cell>
          <cell r="N644" t="str">
            <v>(303) 568-3230</v>
          </cell>
          <cell r="O644" t="str">
            <v>(303) 568-3250</v>
          </cell>
          <cell r="R644">
            <v>1000</v>
          </cell>
          <cell r="X644">
            <v>1.43</v>
          </cell>
          <cell r="Y644">
            <v>37531</v>
          </cell>
          <cell r="Z644">
            <v>37531</v>
          </cell>
          <cell r="AA644" t="str">
            <v>Interruptible</v>
          </cell>
          <cell r="AB644" t="str">
            <v>NWP</v>
          </cell>
          <cell r="AC644" t="str">
            <v>Paiute</v>
          </cell>
          <cell r="AD644">
            <v>100047</v>
          </cell>
          <cell r="AE644">
            <v>1000</v>
          </cell>
          <cell r="AF644" t="str">
            <v>WYOMING POOL</v>
          </cell>
          <cell r="AG644">
            <v>89</v>
          </cell>
          <cell r="AH644" t="str">
            <v>WYOMING POOL</v>
          </cell>
          <cell r="AI644">
            <v>399</v>
          </cell>
          <cell r="AJ644" t="str">
            <v>RENO</v>
          </cell>
          <cell r="AK644">
            <v>459</v>
          </cell>
          <cell r="AL644" t="str">
            <v>AVAC03SYS3</v>
          </cell>
          <cell r="AM644">
            <v>304</v>
          </cell>
          <cell r="AN644" t="str">
            <v>JK</v>
          </cell>
        </row>
        <row r="645">
          <cell r="A645">
            <v>658</v>
          </cell>
          <cell r="B645" t="str">
            <v>JK</v>
          </cell>
          <cell r="C645" t="str">
            <v>Jeannie Kimberly</v>
          </cell>
          <cell r="D645" t="str">
            <v>(509) 495-8494</v>
          </cell>
          <cell r="E645">
            <v>37530</v>
          </cell>
          <cell r="G645" t="str">
            <v>Purchase</v>
          </cell>
          <cell r="H645" t="str">
            <v>Physical</v>
          </cell>
          <cell r="I645" t="str">
            <v>KFCT</v>
          </cell>
          <cell r="K645" t="str">
            <v>Enserco</v>
          </cell>
          <cell r="L645" t="str">
            <v>Dave Huck</v>
          </cell>
          <cell r="M645" t="str">
            <v>Trader</v>
          </cell>
          <cell r="N645" t="str">
            <v>(403) 269-5522</v>
          </cell>
          <cell r="O645" t="str">
            <v>(303) 568-3250</v>
          </cell>
          <cell r="R645">
            <v>1500</v>
          </cell>
          <cell r="X645">
            <v>3.5</v>
          </cell>
          <cell r="Y645">
            <v>37531</v>
          </cell>
          <cell r="Z645">
            <v>37531</v>
          </cell>
          <cell r="AA645" t="str">
            <v>Interruptible</v>
          </cell>
          <cell r="AB645" t="str">
            <v>NWP</v>
          </cell>
          <cell r="AE645">
            <v>1500</v>
          </cell>
          <cell r="AF645" t="str">
            <v>SPOKANE (KETTLE FALLS)</v>
          </cell>
          <cell r="AG645">
            <v>384</v>
          </cell>
          <cell r="AH645">
            <v>128750</v>
          </cell>
          <cell r="AI645">
            <v>399</v>
          </cell>
          <cell r="AJ645" t="str">
            <v>SPOKANE (KETTLE FALLS)</v>
          </cell>
          <cell r="AK645">
            <v>384</v>
          </cell>
          <cell r="AL645" t="str">
            <v>KFCT</v>
          </cell>
          <cell r="AM645">
            <v>6</v>
          </cell>
          <cell r="AN645" t="str">
            <v>JK</v>
          </cell>
        </row>
        <row r="646">
          <cell r="A646">
            <v>659</v>
          </cell>
          <cell r="B646" t="str">
            <v>JK</v>
          </cell>
          <cell r="C646" t="str">
            <v>Jeannie Kimberly</v>
          </cell>
          <cell r="D646" t="str">
            <v>(509) 495-8494</v>
          </cell>
          <cell r="E646">
            <v>37530</v>
          </cell>
          <cell r="G646" t="str">
            <v>Sale</v>
          </cell>
          <cell r="H646" t="str">
            <v>Physical</v>
          </cell>
          <cell r="I646" t="str">
            <v>MALIN</v>
          </cell>
          <cell r="K646" t="str">
            <v>AEP Energy Services, Inc.</v>
          </cell>
          <cell r="L646" t="str">
            <v>Brad Bentley</v>
          </cell>
          <cell r="M646" t="str">
            <v>Trader</v>
          </cell>
          <cell r="N646" t="str">
            <v>(614) 583-7007</v>
          </cell>
          <cell r="O646" t="str">
            <v>(614) 583-1605</v>
          </cell>
          <cell r="R646">
            <v>3000</v>
          </cell>
          <cell r="X646">
            <v>3.6</v>
          </cell>
          <cell r="Y646">
            <v>37531</v>
          </cell>
          <cell r="Z646">
            <v>37531</v>
          </cell>
          <cell r="AA646" t="str">
            <v>Interruptible</v>
          </cell>
          <cell r="AB646" t="str">
            <v>PGT</v>
          </cell>
          <cell r="AD646" t="str">
            <v>07536</v>
          </cell>
          <cell r="AE646">
            <v>3000</v>
          </cell>
          <cell r="AF646" t="str">
            <v>MALI-GTNW</v>
          </cell>
          <cell r="AH646" t="str">
            <v>00169</v>
          </cell>
          <cell r="AJ646" t="str">
            <v>MALI-GTNW</v>
          </cell>
          <cell r="AL646" t="str">
            <v>06220</v>
          </cell>
          <cell r="AN646" t="str">
            <v>JK</v>
          </cell>
          <cell r="AO646">
            <v>37532</v>
          </cell>
          <cell r="AP646" t="str">
            <v>JK</v>
          </cell>
        </row>
        <row r="647">
          <cell r="A647">
            <v>660</v>
          </cell>
          <cell r="B647" t="str">
            <v>JK</v>
          </cell>
          <cell r="C647" t="str">
            <v>Jeannie Kimberly</v>
          </cell>
          <cell r="D647" t="str">
            <v>(509) 495-8494</v>
          </cell>
          <cell r="E647">
            <v>37530</v>
          </cell>
          <cell r="G647" t="str">
            <v>Sale</v>
          </cell>
          <cell r="H647" t="str">
            <v>Physical</v>
          </cell>
          <cell r="I647" t="str">
            <v>MALIN</v>
          </cell>
          <cell r="K647" t="str">
            <v>AEP Energy Services, Inc.</v>
          </cell>
          <cell r="L647" t="str">
            <v>Brad Bentley</v>
          </cell>
          <cell r="M647" t="str">
            <v>Trader</v>
          </cell>
          <cell r="N647" t="str">
            <v>(614) 583-7007</v>
          </cell>
          <cell r="O647" t="str">
            <v>(614) 583-1605</v>
          </cell>
          <cell r="R647">
            <v>3000</v>
          </cell>
          <cell r="X647">
            <v>3.7250000000000001</v>
          </cell>
          <cell r="Y647">
            <v>37561</v>
          </cell>
          <cell r="Z647">
            <v>37590</v>
          </cell>
          <cell r="AA647" t="str">
            <v>Firm</v>
          </cell>
          <cell r="AB647" t="str">
            <v>PGT</v>
          </cell>
          <cell r="AD647" t="str">
            <v>07536</v>
          </cell>
          <cell r="AE647">
            <v>3000</v>
          </cell>
          <cell r="AF647" t="str">
            <v>MALI-GTNW</v>
          </cell>
          <cell r="AH647" t="str">
            <v>00169</v>
          </cell>
          <cell r="AJ647" t="str">
            <v>MALI-GTNW</v>
          </cell>
          <cell r="AL647" t="str">
            <v>06220</v>
          </cell>
          <cell r="AN647" t="str">
            <v>BG</v>
          </cell>
          <cell r="AO647">
            <v>37532</v>
          </cell>
          <cell r="AP647" t="str">
            <v>JK</v>
          </cell>
        </row>
        <row r="648">
          <cell r="A648">
            <v>661</v>
          </cell>
          <cell r="B648" t="str">
            <v>JK</v>
          </cell>
          <cell r="C648" t="str">
            <v>Jeannie Kimberly</v>
          </cell>
          <cell r="D648" t="str">
            <v>(509) 495-8494</v>
          </cell>
          <cell r="E648">
            <v>37530</v>
          </cell>
          <cell r="G648" t="str">
            <v>Sale</v>
          </cell>
          <cell r="H648" t="str">
            <v>Physical</v>
          </cell>
          <cell r="I648" t="str">
            <v>MALIN</v>
          </cell>
          <cell r="K648" t="str">
            <v>Enserco</v>
          </cell>
          <cell r="L648" t="str">
            <v>Dave Huck</v>
          </cell>
          <cell r="M648" t="str">
            <v>Trader</v>
          </cell>
          <cell r="N648" t="str">
            <v>(403) 269-5522</v>
          </cell>
          <cell r="O648" t="str">
            <v>(303) 568-3250</v>
          </cell>
          <cell r="R648">
            <v>3000</v>
          </cell>
          <cell r="X648">
            <v>3.48</v>
          </cell>
          <cell r="Y648">
            <v>37532</v>
          </cell>
          <cell r="Z648">
            <v>37560</v>
          </cell>
          <cell r="AA648" t="str">
            <v>Firm</v>
          </cell>
          <cell r="AB648" t="str">
            <v>PGT</v>
          </cell>
          <cell r="AD648" t="str">
            <v>07536</v>
          </cell>
          <cell r="AE648">
            <v>3000</v>
          </cell>
          <cell r="AF648" t="str">
            <v>MALI-GTNW</v>
          </cell>
          <cell r="AH648" t="str">
            <v>00169</v>
          </cell>
          <cell r="AJ648" t="str">
            <v>MALI-GTNW</v>
          </cell>
          <cell r="AL648" t="str">
            <v>04659</v>
          </cell>
          <cell r="AN648" t="str">
            <v>BG</v>
          </cell>
          <cell r="AO648">
            <v>37536</v>
          </cell>
          <cell r="AP648" t="str">
            <v>JK</v>
          </cell>
        </row>
        <row r="649">
          <cell r="A649">
            <v>662</v>
          </cell>
          <cell r="B649" t="str">
            <v>JK</v>
          </cell>
          <cell r="C649" t="str">
            <v>Jeannie Kimberly</v>
          </cell>
          <cell r="D649" t="str">
            <v>(509) 495-8494</v>
          </cell>
          <cell r="E649">
            <v>37531</v>
          </cell>
          <cell r="G649" t="str">
            <v>Purchase</v>
          </cell>
          <cell r="H649" t="str">
            <v>Physical</v>
          </cell>
          <cell r="I649" t="str">
            <v>CA - SLTAHOE</v>
          </cell>
          <cell r="K649" t="str">
            <v>Enserco</v>
          </cell>
          <cell r="L649" t="str">
            <v>John Washabaugh</v>
          </cell>
          <cell r="M649" t="str">
            <v>Trader</v>
          </cell>
          <cell r="N649" t="str">
            <v>(303) 256-1666</v>
          </cell>
          <cell r="O649" t="str">
            <v>(303) 568-3250</v>
          </cell>
          <cell r="R649">
            <v>1000</v>
          </cell>
          <cell r="X649">
            <v>2.9</v>
          </cell>
          <cell r="Y649">
            <v>37532</v>
          </cell>
          <cell r="Z649">
            <v>37532</v>
          </cell>
          <cell r="AA649" t="str">
            <v>Interruptible</v>
          </cell>
          <cell r="AB649" t="str">
            <v>NWP</v>
          </cell>
          <cell r="AC649" t="str">
            <v>Paiute</v>
          </cell>
          <cell r="AD649">
            <v>100047</v>
          </cell>
          <cell r="AE649">
            <v>1000</v>
          </cell>
          <cell r="AF649" t="str">
            <v>WYOMING POOL</v>
          </cell>
          <cell r="AG649">
            <v>89</v>
          </cell>
          <cell r="AH649" t="str">
            <v>WYOMING POOL</v>
          </cell>
          <cell r="AI649">
            <v>399</v>
          </cell>
          <cell r="AJ649" t="str">
            <v>RENO</v>
          </cell>
          <cell r="AK649">
            <v>459</v>
          </cell>
          <cell r="AL649" t="str">
            <v>AVAC03SYS3</v>
          </cell>
          <cell r="AM649">
            <v>304</v>
          </cell>
          <cell r="AN649" t="str">
            <v>JK</v>
          </cell>
        </row>
        <row r="650">
          <cell r="A650">
            <v>663</v>
          </cell>
          <cell r="B650" t="str">
            <v>JK</v>
          </cell>
          <cell r="C650" t="str">
            <v>Jeannie Kimberly</v>
          </cell>
          <cell r="D650" t="str">
            <v>(509) 495-8494</v>
          </cell>
          <cell r="E650">
            <v>37531</v>
          </cell>
          <cell r="G650" t="str">
            <v>Purchase</v>
          </cell>
          <cell r="H650" t="str">
            <v>Physical</v>
          </cell>
          <cell r="I650" t="str">
            <v>CA - SLTAHOE</v>
          </cell>
          <cell r="K650" t="str">
            <v>Enserco</v>
          </cell>
          <cell r="L650" t="str">
            <v>John Washabaugh</v>
          </cell>
          <cell r="M650" t="str">
            <v>Trader</v>
          </cell>
          <cell r="N650" t="str">
            <v>(303) 256-1666</v>
          </cell>
          <cell r="O650" t="str">
            <v>(303) 568-3250</v>
          </cell>
          <cell r="R650">
            <v>1000</v>
          </cell>
          <cell r="X650">
            <v>2.75</v>
          </cell>
          <cell r="Y650">
            <v>37532</v>
          </cell>
          <cell r="Z650">
            <v>37532</v>
          </cell>
          <cell r="AA650" t="str">
            <v>Interruptible</v>
          </cell>
          <cell r="AB650" t="str">
            <v>NWP</v>
          </cell>
          <cell r="AC650" t="str">
            <v>Paiute</v>
          </cell>
          <cell r="AD650">
            <v>100047</v>
          </cell>
          <cell r="AE650">
            <v>1000</v>
          </cell>
          <cell r="AF650" t="str">
            <v>ROCKY MTN POOL</v>
          </cell>
          <cell r="AG650">
            <v>65</v>
          </cell>
          <cell r="AH650" t="str">
            <v>ROCKY MTN POOL</v>
          </cell>
          <cell r="AI650">
            <v>399</v>
          </cell>
          <cell r="AJ650" t="str">
            <v>RENO</v>
          </cell>
          <cell r="AK650">
            <v>459</v>
          </cell>
          <cell r="AL650" t="str">
            <v>AVAC03SYS4</v>
          </cell>
          <cell r="AM650">
            <v>304</v>
          </cell>
          <cell r="AN650" t="str">
            <v>JK</v>
          </cell>
        </row>
        <row r="651">
          <cell r="A651">
            <v>664</v>
          </cell>
          <cell r="B651" t="str">
            <v>JK</v>
          </cell>
          <cell r="C651" t="str">
            <v>Jeannie Kimberly</v>
          </cell>
          <cell r="D651" t="str">
            <v>(509) 495-8494</v>
          </cell>
          <cell r="E651">
            <v>37532</v>
          </cell>
          <cell r="G651" t="str">
            <v>Purchase</v>
          </cell>
          <cell r="H651" t="str">
            <v>Physical</v>
          </cell>
          <cell r="I651" t="str">
            <v>RGEN</v>
          </cell>
          <cell r="K651" t="str">
            <v>AEP Energy Services, Inc.</v>
          </cell>
          <cell r="L651" t="str">
            <v>Brad Bentley</v>
          </cell>
          <cell r="M651" t="str">
            <v>Trader</v>
          </cell>
          <cell r="N651" t="str">
            <v>(614) 583-7007</v>
          </cell>
          <cell r="O651" t="str">
            <v>(614) 583-1605</v>
          </cell>
          <cell r="R651">
            <v>10000</v>
          </cell>
          <cell r="X651">
            <v>3.4375</v>
          </cell>
          <cell r="Y651">
            <v>37533</v>
          </cell>
          <cell r="Z651">
            <v>37533</v>
          </cell>
          <cell r="AA651" t="str">
            <v>Interruptible</v>
          </cell>
          <cell r="AB651" t="str">
            <v>PGE</v>
          </cell>
          <cell r="AE651">
            <v>10000</v>
          </cell>
          <cell r="AF651" t="str">
            <v>CG</v>
          </cell>
          <cell r="AH651" t="str">
            <v>CG0034N</v>
          </cell>
          <cell r="AJ651" t="str">
            <v>STOR</v>
          </cell>
          <cell r="AL651" t="str">
            <v>1111NAS001</v>
          </cell>
          <cell r="AN651" t="str">
            <v>JK</v>
          </cell>
          <cell r="AO651">
            <v>37536</v>
          </cell>
          <cell r="AP651" t="str">
            <v>JK</v>
          </cell>
        </row>
        <row r="652">
          <cell r="A652">
            <v>665</v>
          </cell>
          <cell r="B652" t="str">
            <v>JK</v>
          </cell>
          <cell r="C652" t="str">
            <v>Jeannie Kimberly</v>
          </cell>
          <cell r="D652" t="str">
            <v>(509) 495-8494</v>
          </cell>
          <cell r="E652">
            <v>37532</v>
          </cell>
          <cell r="G652" t="str">
            <v>Purchase</v>
          </cell>
          <cell r="H652" t="str">
            <v>Physical</v>
          </cell>
          <cell r="I652" t="str">
            <v>CA - SLTAHOE</v>
          </cell>
          <cell r="K652" t="str">
            <v>Enserco</v>
          </cell>
          <cell r="L652" t="str">
            <v>John Washabaugh</v>
          </cell>
          <cell r="M652" t="str">
            <v>Trader</v>
          </cell>
          <cell r="N652" t="str">
            <v>(303) 256-1666</v>
          </cell>
          <cell r="O652" t="str">
            <v>(303) 568-3250</v>
          </cell>
          <cell r="R652">
            <v>3000</v>
          </cell>
          <cell r="X652">
            <v>1.71</v>
          </cell>
          <cell r="Y652">
            <v>37533</v>
          </cell>
          <cell r="Z652">
            <v>37533</v>
          </cell>
          <cell r="AA652" t="str">
            <v>Interruptible</v>
          </cell>
          <cell r="AB652" t="str">
            <v>NWP</v>
          </cell>
          <cell r="AC652" t="str">
            <v>Paiute</v>
          </cell>
          <cell r="AD652">
            <v>100047</v>
          </cell>
          <cell r="AE652">
            <v>3000</v>
          </cell>
          <cell r="AF652" t="str">
            <v>WYOMING POOL</v>
          </cell>
          <cell r="AG652">
            <v>89</v>
          </cell>
          <cell r="AH652" t="str">
            <v>WYOMING POOL</v>
          </cell>
          <cell r="AI652">
            <v>399</v>
          </cell>
          <cell r="AJ652" t="str">
            <v>RENO</v>
          </cell>
          <cell r="AK652">
            <v>459</v>
          </cell>
          <cell r="AL652" t="str">
            <v>AVAC03SYS3</v>
          </cell>
          <cell r="AM652">
            <v>304</v>
          </cell>
          <cell r="AN652" t="str">
            <v>JK</v>
          </cell>
        </row>
        <row r="653">
          <cell r="A653">
            <v>666</v>
          </cell>
          <cell r="B653" t="str">
            <v>JK</v>
          </cell>
          <cell r="C653" t="str">
            <v>Jeannie Kimberly</v>
          </cell>
          <cell r="D653" t="str">
            <v>(509) 495-8494</v>
          </cell>
          <cell r="E653">
            <v>37533</v>
          </cell>
          <cell r="G653" t="str">
            <v>Purchase</v>
          </cell>
          <cell r="H653" t="str">
            <v>Physical</v>
          </cell>
          <cell r="I653" t="str">
            <v>CA - SLTAHOE</v>
          </cell>
          <cell r="K653" t="str">
            <v>Enserco</v>
          </cell>
          <cell r="L653" t="str">
            <v>Dave Huck</v>
          </cell>
          <cell r="M653" t="str">
            <v>Trader</v>
          </cell>
          <cell r="N653" t="str">
            <v>(403) 269-5522</v>
          </cell>
          <cell r="O653" t="str">
            <v>(303) 568-3250</v>
          </cell>
          <cell r="R653">
            <v>2500</v>
          </cell>
          <cell r="X653">
            <v>1.25</v>
          </cell>
          <cell r="Y653">
            <v>37534</v>
          </cell>
          <cell r="Z653">
            <v>37536</v>
          </cell>
          <cell r="AA653" t="str">
            <v>Interruptible</v>
          </cell>
          <cell r="AB653" t="str">
            <v>NWP</v>
          </cell>
          <cell r="AC653" t="str">
            <v>Paiute</v>
          </cell>
          <cell r="AD653">
            <v>100047</v>
          </cell>
          <cell r="AE653">
            <v>2500</v>
          </cell>
          <cell r="AF653" t="str">
            <v>WYOMING POOL</v>
          </cell>
          <cell r="AG653">
            <v>89</v>
          </cell>
          <cell r="AH653" t="str">
            <v>WYOMING POOL</v>
          </cell>
          <cell r="AI653">
            <v>399</v>
          </cell>
          <cell r="AJ653" t="str">
            <v>RENO</v>
          </cell>
          <cell r="AK653">
            <v>459</v>
          </cell>
          <cell r="AL653" t="str">
            <v>AVAC03SYS3</v>
          </cell>
          <cell r="AM653">
            <v>304</v>
          </cell>
          <cell r="AN653" t="str">
            <v>JK</v>
          </cell>
        </row>
        <row r="654">
          <cell r="A654">
            <v>667</v>
          </cell>
          <cell r="B654" t="str">
            <v>JK</v>
          </cell>
          <cell r="C654" t="str">
            <v>Jeannie Kimberly</v>
          </cell>
          <cell r="D654" t="str">
            <v>(509) 495-8494</v>
          </cell>
          <cell r="E654">
            <v>37533</v>
          </cell>
          <cell r="G654" t="str">
            <v>Purchase</v>
          </cell>
          <cell r="H654" t="str">
            <v>Physical</v>
          </cell>
          <cell r="I654" t="str">
            <v>RGEN</v>
          </cell>
          <cell r="K654" t="str">
            <v>AEP Energy Services, Inc.</v>
          </cell>
          <cell r="L654" t="str">
            <v>Brad Bentley</v>
          </cell>
          <cell r="M654" t="str">
            <v>Trader</v>
          </cell>
          <cell r="N654" t="str">
            <v>(614) 583-7007</v>
          </cell>
          <cell r="O654" t="str">
            <v>(614) 583-1605</v>
          </cell>
          <cell r="R654">
            <v>5000</v>
          </cell>
          <cell r="X654">
            <v>3.25</v>
          </cell>
          <cell r="Y654">
            <v>37534</v>
          </cell>
          <cell r="Z654">
            <v>37536</v>
          </cell>
          <cell r="AA654" t="str">
            <v>Interruptible</v>
          </cell>
          <cell r="AB654" t="str">
            <v>PGE</v>
          </cell>
          <cell r="AE654">
            <v>5000</v>
          </cell>
          <cell r="AF654" t="str">
            <v>CG</v>
          </cell>
          <cell r="AH654" t="str">
            <v>CG0034N</v>
          </cell>
          <cell r="AJ654" t="str">
            <v>STOR</v>
          </cell>
          <cell r="AL654" t="str">
            <v>1111NAS001</v>
          </cell>
          <cell r="AN654" t="str">
            <v>JK</v>
          </cell>
          <cell r="AO654">
            <v>37536</v>
          </cell>
          <cell r="AP654" t="str">
            <v>JK</v>
          </cell>
        </row>
        <row r="655">
          <cell r="A655">
            <v>668</v>
          </cell>
          <cell r="B655" t="str">
            <v>JK</v>
          </cell>
          <cell r="C655" t="str">
            <v>Jeannie Kimberly</v>
          </cell>
          <cell r="D655" t="str">
            <v>(509) 495-8494</v>
          </cell>
          <cell r="E655">
            <v>37533</v>
          </cell>
          <cell r="G655" t="str">
            <v>Purchase</v>
          </cell>
          <cell r="H655" t="str">
            <v>Physical</v>
          </cell>
          <cell r="I655" t="str">
            <v>BOULDER PARK</v>
          </cell>
          <cell r="K655" t="str">
            <v>Enserco</v>
          </cell>
          <cell r="L655" t="str">
            <v>Dave Huck</v>
          </cell>
          <cell r="M655" t="str">
            <v>Trader</v>
          </cell>
          <cell r="N655" t="str">
            <v>(403) 269-5522</v>
          </cell>
          <cell r="O655" t="str">
            <v>(303) 568-3250</v>
          </cell>
          <cell r="R655">
            <v>1000</v>
          </cell>
          <cell r="X655">
            <v>3.03</v>
          </cell>
          <cell r="Y655">
            <v>37534</v>
          </cell>
          <cell r="Z655">
            <v>37536</v>
          </cell>
          <cell r="AA655" t="str">
            <v>Interruptible</v>
          </cell>
          <cell r="AB655" t="str">
            <v>PGT</v>
          </cell>
          <cell r="AD655" t="str">
            <v>07536</v>
          </cell>
          <cell r="AE655">
            <v>1000</v>
          </cell>
          <cell r="AF655" t="str">
            <v>STAN-GTNW</v>
          </cell>
          <cell r="AH655" t="str">
            <v>04659</v>
          </cell>
          <cell r="AJ655" t="str">
            <v>SWWP-WWP</v>
          </cell>
          <cell r="AL655" t="str">
            <v>BPK</v>
          </cell>
          <cell r="AN655" t="str">
            <v>JK</v>
          </cell>
        </row>
        <row r="656">
          <cell r="A656">
            <v>669</v>
          </cell>
          <cell r="B656" t="str">
            <v>DA</v>
          </cell>
          <cell r="C656" t="str">
            <v>Diane Albers</v>
          </cell>
          <cell r="D656" t="str">
            <v>(509) 495-4705</v>
          </cell>
          <cell r="E656">
            <v>37536</v>
          </cell>
          <cell r="G656" t="str">
            <v>Purchase</v>
          </cell>
          <cell r="H656" t="str">
            <v>Physical</v>
          </cell>
          <cell r="I656" t="str">
            <v>RGEN</v>
          </cell>
          <cell r="J656">
            <v>125126050</v>
          </cell>
          <cell r="K656" t="str">
            <v>AEP Energy Services, Inc.</v>
          </cell>
          <cell r="L656" t="str">
            <v>Shahid Shah</v>
          </cell>
          <cell r="M656" t="str">
            <v>Trader</v>
          </cell>
          <cell r="N656" t="str">
            <v>(614) 583-7017</v>
          </cell>
          <cell r="O656" t="str">
            <v>(614) 583-1605</v>
          </cell>
          <cell r="R656">
            <v>5000</v>
          </cell>
          <cell r="X656">
            <v>3.415</v>
          </cell>
          <cell r="Y656">
            <v>37537</v>
          </cell>
          <cell r="Z656">
            <v>37537</v>
          </cell>
          <cell r="AA656" t="str">
            <v>Interruptible</v>
          </cell>
          <cell r="AB656" t="str">
            <v>PGE</v>
          </cell>
          <cell r="AE656">
            <v>5000</v>
          </cell>
          <cell r="AF656" t="str">
            <v>CG</v>
          </cell>
          <cell r="AH656" t="str">
            <v>CG0034N</v>
          </cell>
          <cell r="AJ656" t="str">
            <v>STOR</v>
          </cell>
          <cell r="AL656" t="str">
            <v>1111NAS001</v>
          </cell>
          <cell r="AN656" t="str">
            <v>DA</v>
          </cell>
        </row>
        <row r="657">
          <cell r="A657">
            <v>670</v>
          </cell>
          <cell r="B657" t="str">
            <v>DA</v>
          </cell>
          <cell r="C657" t="str">
            <v>Diane Albers</v>
          </cell>
          <cell r="D657" t="str">
            <v>(509) 495-4705</v>
          </cell>
          <cell r="E657">
            <v>37536</v>
          </cell>
          <cell r="G657" t="str">
            <v>Purchase</v>
          </cell>
          <cell r="H657" t="str">
            <v>Physical</v>
          </cell>
          <cell r="I657" t="str">
            <v>RGEN</v>
          </cell>
          <cell r="J657">
            <v>141463392</v>
          </cell>
          <cell r="K657" t="str">
            <v>Dynegy Marketing &amp; Trade</v>
          </cell>
          <cell r="L657" t="str">
            <v>Scott Wischoff</v>
          </cell>
          <cell r="M657" t="str">
            <v>Trader</v>
          </cell>
          <cell r="N657" t="str">
            <v>(713) 767-8214</v>
          </cell>
          <cell r="O657" t="str">
            <v>(713) 507-6541</v>
          </cell>
          <cell r="R657">
            <v>5000</v>
          </cell>
          <cell r="X657">
            <v>3.4449999999999998</v>
          </cell>
          <cell r="Y657">
            <v>37537</v>
          </cell>
          <cell r="Z657">
            <v>37537</v>
          </cell>
          <cell r="AA657" t="str">
            <v>Interruptible</v>
          </cell>
          <cell r="AB657" t="str">
            <v>PGE</v>
          </cell>
          <cell r="AE657">
            <v>5000</v>
          </cell>
          <cell r="AF657" t="str">
            <v>CG</v>
          </cell>
          <cell r="AH657" t="str">
            <v>CG0651N</v>
          </cell>
          <cell r="AJ657" t="str">
            <v>STOR</v>
          </cell>
          <cell r="AL657" t="str">
            <v>1111NAS001</v>
          </cell>
          <cell r="AN657" t="str">
            <v>DA</v>
          </cell>
        </row>
        <row r="658">
          <cell r="A658">
            <v>671</v>
          </cell>
          <cell r="B658" t="str">
            <v>DA</v>
          </cell>
          <cell r="C658" t="str">
            <v>Diane Albers</v>
          </cell>
          <cell r="D658" t="str">
            <v>(509) 495-4705</v>
          </cell>
          <cell r="E658">
            <v>37537</v>
          </cell>
          <cell r="G658" t="str">
            <v>Purchase</v>
          </cell>
          <cell r="H658" t="str">
            <v>Physical</v>
          </cell>
          <cell r="I658" t="str">
            <v>CA - SLTAHOE</v>
          </cell>
          <cell r="K658" t="str">
            <v>Enserco</v>
          </cell>
          <cell r="L658" t="str">
            <v>Dave Myers</v>
          </cell>
          <cell r="M658" t="str">
            <v>Trader</v>
          </cell>
          <cell r="N658" t="str">
            <v>(303) 568-3230</v>
          </cell>
          <cell r="O658" t="str">
            <v>(303) 568-3250</v>
          </cell>
          <cell r="R658">
            <v>2000</v>
          </cell>
          <cell r="X658">
            <v>1.8</v>
          </cell>
          <cell r="Y658">
            <v>37538</v>
          </cell>
          <cell r="Z658">
            <v>37538</v>
          </cell>
          <cell r="AA658" t="str">
            <v>Interruptible</v>
          </cell>
          <cell r="AB658" t="str">
            <v>NWP</v>
          </cell>
          <cell r="AC658" t="str">
            <v>Paiute</v>
          </cell>
          <cell r="AD658">
            <v>100047</v>
          </cell>
          <cell r="AE658">
            <v>2000</v>
          </cell>
          <cell r="AF658" t="str">
            <v>WYOMING POOL</v>
          </cell>
          <cell r="AG658">
            <v>89</v>
          </cell>
          <cell r="AH658" t="str">
            <v>WYOMING POOL</v>
          </cell>
          <cell r="AI658">
            <v>399</v>
          </cell>
          <cell r="AJ658" t="str">
            <v>RENO</v>
          </cell>
          <cell r="AK658">
            <v>459</v>
          </cell>
          <cell r="AL658" t="str">
            <v>AVAC03SYS3</v>
          </cell>
          <cell r="AM658">
            <v>304</v>
          </cell>
          <cell r="AN658" t="str">
            <v>DA</v>
          </cell>
        </row>
        <row r="659">
          <cell r="A659">
            <v>672</v>
          </cell>
          <cell r="B659" t="str">
            <v>DA</v>
          </cell>
          <cell r="C659" t="str">
            <v>Diane Albers</v>
          </cell>
          <cell r="D659" t="str">
            <v>(509) 495-4705</v>
          </cell>
          <cell r="E659">
            <v>37538</v>
          </cell>
          <cell r="G659" t="str">
            <v>Purchase</v>
          </cell>
          <cell r="H659" t="str">
            <v>Physical</v>
          </cell>
          <cell r="I659" t="str">
            <v>CA - SLTAHOE</v>
          </cell>
          <cell r="J659">
            <v>898336300</v>
          </cell>
          <cell r="K659" t="str">
            <v>E-Prime, Inc.</v>
          </cell>
          <cell r="L659" t="str">
            <v>Kevin Headrick</v>
          </cell>
          <cell r="M659" t="str">
            <v>Trader</v>
          </cell>
          <cell r="N659" t="str">
            <v>(303) 308-6034</v>
          </cell>
          <cell r="O659" t="str">
            <v>(303) 308-7615</v>
          </cell>
          <cell r="R659">
            <v>1500</v>
          </cell>
          <cell r="X659">
            <v>1.83</v>
          </cell>
          <cell r="Y659">
            <v>37539</v>
          </cell>
          <cell r="Z659">
            <v>37539</v>
          </cell>
          <cell r="AA659" t="str">
            <v>Interruptible</v>
          </cell>
          <cell r="AB659" t="str">
            <v>NWP</v>
          </cell>
          <cell r="AC659" t="str">
            <v>Paiute</v>
          </cell>
          <cell r="AD659">
            <v>100047</v>
          </cell>
          <cell r="AE659">
            <v>1500</v>
          </cell>
          <cell r="AF659" t="str">
            <v>OPAL</v>
          </cell>
          <cell r="AG659">
            <v>543</v>
          </cell>
          <cell r="AH659" t="str">
            <v>K81</v>
          </cell>
          <cell r="AI659">
            <v>694</v>
          </cell>
          <cell r="AJ659" t="str">
            <v>RENO</v>
          </cell>
          <cell r="AK659">
            <v>459</v>
          </cell>
          <cell r="AL659" t="str">
            <v>AVAC03SYS3</v>
          </cell>
          <cell r="AM659">
            <v>304</v>
          </cell>
          <cell r="AN659" t="str">
            <v>DA</v>
          </cell>
        </row>
        <row r="660">
          <cell r="A660">
            <v>673</v>
          </cell>
          <cell r="B660" t="str">
            <v>DA</v>
          </cell>
          <cell r="C660" t="str">
            <v>Diane Albers</v>
          </cell>
          <cell r="D660" t="str">
            <v>(509) 495-4705</v>
          </cell>
          <cell r="E660">
            <v>37538</v>
          </cell>
          <cell r="G660" t="str">
            <v>Purchase</v>
          </cell>
          <cell r="H660" t="str">
            <v>Physical</v>
          </cell>
          <cell r="I660" t="str">
            <v>CA - SLTAHOE</v>
          </cell>
          <cell r="J660">
            <v>104159581</v>
          </cell>
          <cell r="K660" t="str">
            <v>E-Prime, Inc.</v>
          </cell>
          <cell r="L660" t="str">
            <v>Kevin Headrick</v>
          </cell>
          <cell r="M660" t="str">
            <v>Trader</v>
          </cell>
          <cell r="N660" t="str">
            <v>(303) 308-6034</v>
          </cell>
          <cell r="O660" t="str">
            <v>(303) 308-7615</v>
          </cell>
          <cell r="R660">
            <v>500</v>
          </cell>
          <cell r="X660">
            <v>1.7350000000000001</v>
          </cell>
          <cell r="Y660">
            <v>37539</v>
          </cell>
          <cell r="Z660">
            <v>37539</v>
          </cell>
          <cell r="AA660" t="str">
            <v>Interruptible</v>
          </cell>
          <cell r="AB660" t="str">
            <v>NWP</v>
          </cell>
          <cell r="AC660" t="str">
            <v>Paiute</v>
          </cell>
          <cell r="AD660">
            <v>100047</v>
          </cell>
          <cell r="AE660">
            <v>500</v>
          </cell>
          <cell r="AF660" t="str">
            <v>OPAL</v>
          </cell>
          <cell r="AG660">
            <v>543</v>
          </cell>
          <cell r="AH660" t="str">
            <v>K81</v>
          </cell>
          <cell r="AI660">
            <v>694</v>
          </cell>
          <cell r="AJ660" t="str">
            <v>RENO</v>
          </cell>
          <cell r="AK660">
            <v>459</v>
          </cell>
          <cell r="AL660" t="str">
            <v>AVAC03SYS3</v>
          </cell>
          <cell r="AM660">
            <v>304</v>
          </cell>
          <cell r="AN660" t="str">
            <v>DA</v>
          </cell>
        </row>
        <row r="661">
          <cell r="A661">
            <v>674</v>
          </cell>
          <cell r="B661" t="str">
            <v>DA</v>
          </cell>
          <cell r="C661" t="str">
            <v>Diane Albers</v>
          </cell>
          <cell r="D661" t="str">
            <v>(509) 495-4705</v>
          </cell>
          <cell r="E661">
            <v>37538</v>
          </cell>
          <cell r="G661" t="str">
            <v>Purchase</v>
          </cell>
          <cell r="H661" t="str">
            <v>Physical</v>
          </cell>
          <cell r="I661" t="str">
            <v>RGEN</v>
          </cell>
          <cell r="J661">
            <v>735075827</v>
          </cell>
          <cell r="K661" t="str">
            <v>E-Prime, Inc.</v>
          </cell>
          <cell r="L661" t="str">
            <v>Rick Pieper</v>
          </cell>
          <cell r="M661" t="str">
            <v>Trader</v>
          </cell>
          <cell r="N661" t="str">
            <v>(303) 308-6071</v>
          </cell>
          <cell r="O661" t="str">
            <v>(303) 675-5662</v>
          </cell>
          <cell r="R661">
            <v>5000</v>
          </cell>
          <cell r="X661">
            <v>3.49</v>
          </cell>
          <cell r="Y661">
            <v>37539</v>
          </cell>
          <cell r="Z661">
            <v>37539</v>
          </cell>
          <cell r="AA661" t="str">
            <v>Interruptible</v>
          </cell>
          <cell r="AB661" t="str">
            <v>PGE</v>
          </cell>
          <cell r="AE661">
            <v>5000</v>
          </cell>
          <cell r="AF661" t="str">
            <v>CG</v>
          </cell>
          <cell r="AH661" t="str">
            <v>CG0221N</v>
          </cell>
          <cell r="AJ661" t="str">
            <v>STOR</v>
          </cell>
          <cell r="AL661" t="str">
            <v>1111NAS001</v>
          </cell>
          <cell r="AN661" t="str">
            <v>DA</v>
          </cell>
        </row>
        <row r="662">
          <cell r="A662">
            <v>675</v>
          </cell>
          <cell r="B662" t="str">
            <v>DA</v>
          </cell>
          <cell r="C662" t="str">
            <v>Diane Albers</v>
          </cell>
          <cell r="D662" t="str">
            <v>(509) 495-4705</v>
          </cell>
          <cell r="E662">
            <v>37538</v>
          </cell>
          <cell r="G662" t="str">
            <v>Purchase</v>
          </cell>
          <cell r="H662" t="str">
            <v>Physical</v>
          </cell>
          <cell r="I662" t="str">
            <v>RGEN</v>
          </cell>
          <cell r="J662">
            <v>576431092</v>
          </cell>
          <cell r="K662" t="str">
            <v>E-Prime, Inc.</v>
          </cell>
          <cell r="L662" t="str">
            <v>Rick Pieper</v>
          </cell>
          <cell r="M662" t="str">
            <v>Trader</v>
          </cell>
          <cell r="N662" t="str">
            <v>(303) 308-6071</v>
          </cell>
          <cell r="O662" t="str">
            <v>(303) 675-5662</v>
          </cell>
          <cell r="R662">
            <v>5000</v>
          </cell>
          <cell r="X662">
            <v>3.4950000000000001</v>
          </cell>
          <cell r="Y662">
            <v>37539</v>
          </cell>
          <cell r="Z662">
            <v>37539</v>
          </cell>
          <cell r="AA662" t="str">
            <v>Interruptible</v>
          </cell>
          <cell r="AB662" t="str">
            <v>PGE</v>
          </cell>
          <cell r="AE662">
            <v>5000</v>
          </cell>
          <cell r="AF662" t="str">
            <v>CG</v>
          </cell>
          <cell r="AH662" t="str">
            <v>CG0221N</v>
          </cell>
          <cell r="AJ662" t="str">
            <v>STOR</v>
          </cell>
          <cell r="AL662" t="str">
            <v>1111NAS001</v>
          </cell>
          <cell r="AN662" t="str">
            <v>DA</v>
          </cell>
        </row>
        <row r="663">
          <cell r="A663">
            <v>676</v>
          </cell>
          <cell r="B663" t="str">
            <v>DA</v>
          </cell>
          <cell r="C663" t="str">
            <v>Diane Albers</v>
          </cell>
          <cell r="D663" t="str">
            <v>(509) 495-4705</v>
          </cell>
          <cell r="E663">
            <v>37539</v>
          </cell>
          <cell r="G663" t="str">
            <v>Purchase</v>
          </cell>
          <cell r="H663" t="str">
            <v>Physical</v>
          </cell>
          <cell r="I663" t="str">
            <v>RGEN</v>
          </cell>
          <cell r="J663">
            <v>203756542</v>
          </cell>
          <cell r="K663" t="str">
            <v>AEP Energy Services, Inc.</v>
          </cell>
          <cell r="L663" t="str">
            <v>Shahid Shah</v>
          </cell>
          <cell r="M663" t="str">
            <v>Trader</v>
          </cell>
          <cell r="N663" t="str">
            <v>(614) 583-7017</v>
          </cell>
          <cell r="O663" t="str">
            <v>(614) 583-1605</v>
          </cell>
          <cell r="R663">
            <v>5000</v>
          </cell>
          <cell r="X663">
            <v>3.5</v>
          </cell>
          <cell r="Y663">
            <v>37540</v>
          </cell>
          <cell r="Z663">
            <v>37540</v>
          </cell>
          <cell r="AA663" t="str">
            <v>Interruptible</v>
          </cell>
          <cell r="AB663" t="str">
            <v>PGE</v>
          </cell>
          <cell r="AE663">
            <v>5000</v>
          </cell>
          <cell r="AF663" t="str">
            <v>CG</v>
          </cell>
          <cell r="AH663" t="str">
            <v>CG0034N</v>
          </cell>
          <cell r="AJ663" t="str">
            <v>STOR</v>
          </cell>
          <cell r="AL663" t="str">
            <v>1111NAS001</v>
          </cell>
          <cell r="AN663" t="str">
            <v>DA</v>
          </cell>
        </row>
        <row r="664">
          <cell r="A664">
            <v>677</v>
          </cell>
          <cell r="B664" t="str">
            <v>DA</v>
          </cell>
          <cell r="C664" t="str">
            <v>Diane Albers</v>
          </cell>
          <cell r="D664" t="str">
            <v>(509) 495-4705</v>
          </cell>
          <cell r="E664">
            <v>37539</v>
          </cell>
          <cell r="G664" t="str">
            <v>Purchase</v>
          </cell>
          <cell r="H664" t="str">
            <v>Physical</v>
          </cell>
          <cell r="I664" t="str">
            <v>RGEN</v>
          </cell>
          <cell r="J664">
            <v>554972226</v>
          </cell>
          <cell r="K664" t="str">
            <v>AEP Energy Services, Inc.</v>
          </cell>
          <cell r="L664" t="str">
            <v>Shahid Shah</v>
          </cell>
          <cell r="M664" t="str">
            <v>Trader</v>
          </cell>
          <cell r="N664" t="str">
            <v>(614) 583-7017</v>
          </cell>
          <cell r="O664" t="str">
            <v>(614) 583-1605</v>
          </cell>
          <cell r="R664">
            <v>5000</v>
          </cell>
          <cell r="X664">
            <v>3.47</v>
          </cell>
          <cell r="Y664">
            <v>37540</v>
          </cell>
          <cell r="Z664">
            <v>37540</v>
          </cell>
          <cell r="AA664" t="str">
            <v>Interruptible</v>
          </cell>
          <cell r="AB664" t="str">
            <v>PGE</v>
          </cell>
          <cell r="AE664">
            <v>5000</v>
          </cell>
          <cell r="AF664" t="str">
            <v>CG</v>
          </cell>
          <cell r="AH664" t="str">
            <v>CG0034N</v>
          </cell>
          <cell r="AJ664" t="str">
            <v>STOR</v>
          </cell>
          <cell r="AL664" t="str">
            <v>1111NAS001</v>
          </cell>
          <cell r="AN664" t="str">
            <v>DA</v>
          </cell>
        </row>
        <row r="665">
          <cell r="A665">
            <v>678</v>
          </cell>
          <cell r="B665" t="str">
            <v>DA</v>
          </cell>
          <cell r="C665" t="str">
            <v>Diane Albers</v>
          </cell>
          <cell r="D665" t="str">
            <v>(509) 495-4705</v>
          </cell>
          <cell r="E665">
            <v>37539</v>
          </cell>
          <cell r="G665" t="str">
            <v>Purchase</v>
          </cell>
          <cell r="H665" t="str">
            <v>Physical</v>
          </cell>
          <cell r="I665" t="str">
            <v>RGEN</v>
          </cell>
          <cell r="J665">
            <v>209367494</v>
          </cell>
          <cell r="K665" t="str">
            <v>AEP Energy Services, Inc.</v>
          </cell>
          <cell r="L665" t="str">
            <v>Shahid Shah</v>
          </cell>
          <cell r="M665" t="str">
            <v>Trader</v>
          </cell>
          <cell r="N665" t="str">
            <v>(614) 583-7017</v>
          </cell>
          <cell r="O665" t="str">
            <v>(614) 583-1605</v>
          </cell>
          <cell r="R665">
            <v>5000</v>
          </cell>
          <cell r="X665">
            <v>3.44</v>
          </cell>
          <cell r="Y665">
            <v>37540</v>
          </cell>
          <cell r="Z665">
            <v>37540</v>
          </cell>
          <cell r="AA665" t="str">
            <v>Interruptible</v>
          </cell>
          <cell r="AB665" t="str">
            <v>PGE</v>
          </cell>
          <cell r="AE665">
            <v>5000</v>
          </cell>
          <cell r="AF665" t="str">
            <v>CG</v>
          </cell>
          <cell r="AH665" t="str">
            <v>CG0034N</v>
          </cell>
          <cell r="AJ665" t="str">
            <v>STOR</v>
          </cell>
          <cell r="AL665" t="str">
            <v>1111NAS001</v>
          </cell>
          <cell r="AN665" t="str">
            <v>DA</v>
          </cell>
        </row>
        <row r="666">
          <cell r="A666">
            <v>679</v>
          </cell>
          <cell r="B666" t="str">
            <v>DA</v>
          </cell>
          <cell r="C666" t="str">
            <v>Diane Albers</v>
          </cell>
          <cell r="D666" t="str">
            <v>(509) 495-4705</v>
          </cell>
          <cell r="E666">
            <v>37539</v>
          </cell>
          <cell r="G666" t="str">
            <v>Purchase</v>
          </cell>
          <cell r="H666" t="str">
            <v>Physical</v>
          </cell>
          <cell r="I666" t="str">
            <v>CA - SLTAHOE</v>
          </cell>
          <cell r="K666" t="str">
            <v>Enserco</v>
          </cell>
          <cell r="L666" t="str">
            <v>Dave Myers</v>
          </cell>
          <cell r="M666" t="str">
            <v>Trader</v>
          </cell>
          <cell r="N666" t="str">
            <v>(303) 568-3230</v>
          </cell>
          <cell r="O666" t="str">
            <v>(303) 568-3250</v>
          </cell>
          <cell r="R666">
            <v>2000</v>
          </cell>
          <cell r="X666">
            <v>1.9</v>
          </cell>
          <cell r="Y666">
            <v>37540</v>
          </cell>
          <cell r="Z666">
            <v>37540</v>
          </cell>
          <cell r="AA666" t="str">
            <v>Interruptible</v>
          </cell>
          <cell r="AB666" t="str">
            <v>NWP</v>
          </cell>
          <cell r="AC666" t="str">
            <v>Paiute</v>
          </cell>
          <cell r="AD666">
            <v>100047</v>
          </cell>
          <cell r="AE666">
            <v>2000</v>
          </cell>
          <cell r="AF666" t="str">
            <v>WYOMING POOL</v>
          </cell>
          <cell r="AG666">
            <v>89</v>
          </cell>
          <cell r="AH666" t="str">
            <v>WYOMING POOL</v>
          </cell>
          <cell r="AI666">
            <v>399</v>
          </cell>
          <cell r="AJ666" t="str">
            <v>RENO</v>
          </cell>
          <cell r="AK666">
            <v>459</v>
          </cell>
          <cell r="AL666" t="str">
            <v>AVAC03SYS3</v>
          </cell>
          <cell r="AM666">
            <v>304</v>
          </cell>
          <cell r="AN666" t="str">
            <v>DA</v>
          </cell>
        </row>
        <row r="667">
          <cell r="A667">
            <v>680</v>
          </cell>
          <cell r="B667" t="str">
            <v>DA</v>
          </cell>
          <cell r="C667" t="str">
            <v>Diane Albers</v>
          </cell>
          <cell r="D667" t="str">
            <v>(509) 495-4705</v>
          </cell>
          <cell r="E667">
            <v>37539</v>
          </cell>
          <cell r="G667" t="str">
            <v>Sale</v>
          </cell>
          <cell r="H667" t="str">
            <v>Physical</v>
          </cell>
          <cell r="I667" t="str">
            <v>MALIN</v>
          </cell>
          <cell r="K667" t="str">
            <v>Enserco</v>
          </cell>
          <cell r="L667" t="str">
            <v>Dave Huck</v>
          </cell>
          <cell r="M667" t="str">
            <v>Trader</v>
          </cell>
          <cell r="N667" t="str">
            <v>(403) 269-5522</v>
          </cell>
          <cell r="O667" t="str">
            <v>(303) 568-3250</v>
          </cell>
          <cell r="R667">
            <v>3000</v>
          </cell>
          <cell r="X667">
            <v>3.93</v>
          </cell>
          <cell r="Y667">
            <v>37653</v>
          </cell>
          <cell r="Z667">
            <v>37680</v>
          </cell>
          <cell r="AA667" t="str">
            <v>Firm</v>
          </cell>
          <cell r="AB667" t="str">
            <v>PGT</v>
          </cell>
          <cell r="AD667" t="str">
            <v>07536</v>
          </cell>
          <cell r="AE667">
            <v>3000</v>
          </cell>
          <cell r="AF667" t="str">
            <v>MALI-GTNW</v>
          </cell>
          <cell r="AH667" t="str">
            <v>00169</v>
          </cell>
          <cell r="AJ667" t="str">
            <v>MALI-GTNW</v>
          </cell>
          <cell r="AL667" t="str">
            <v>04659</v>
          </cell>
          <cell r="AN667" t="str">
            <v>BG</v>
          </cell>
        </row>
        <row r="668">
          <cell r="A668">
            <v>681</v>
          </cell>
          <cell r="B668" t="str">
            <v>DA</v>
          </cell>
          <cell r="C668" t="str">
            <v>Diane Albers</v>
          </cell>
          <cell r="D668" t="str">
            <v>(509) 495-4705</v>
          </cell>
          <cell r="E668">
            <v>37539</v>
          </cell>
          <cell r="G668" t="str">
            <v>Sale</v>
          </cell>
          <cell r="H668" t="str">
            <v>Physical</v>
          </cell>
          <cell r="I668" t="str">
            <v>MALIN</v>
          </cell>
          <cell r="K668" t="str">
            <v>Enserco</v>
          </cell>
          <cell r="L668" t="str">
            <v>Dave Huck</v>
          </cell>
          <cell r="M668" t="str">
            <v>Trader</v>
          </cell>
          <cell r="N668" t="str">
            <v>(403) 269-5522</v>
          </cell>
          <cell r="O668" t="str">
            <v>(303) 568-3250</v>
          </cell>
          <cell r="R668">
            <v>10000</v>
          </cell>
          <cell r="X668">
            <v>4.0750000000000002</v>
          </cell>
          <cell r="Y668">
            <v>37622</v>
          </cell>
          <cell r="Z668">
            <v>37652</v>
          </cell>
          <cell r="AA668" t="str">
            <v>Firm</v>
          </cell>
          <cell r="AB668" t="str">
            <v>PGT</v>
          </cell>
          <cell r="AD668" t="str">
            <v>07536</v>
          </cell>
          <cell r="AE668">
            <v>10000</v>
          </cell>
          <cell r="AF668" t="str">
            <v>MALI-GTNW</v>
          </cell>
          <cell r="AH668" t="str">
            <v>00169</v>
          </cell>
          <cell r="AJ668" t="str">
            <v>MALI-GTNW</v>
          </cell>
          <cell r="AL668" t="str">
            <v>04659</v>
          </cell>
          <cell r="AN668" t="str">
            <v>BG</v>
          </cell>
        </row>
        <row r="669">
          <cell r="A669">
            <v>682</v>
          </cell>
          <cell r="B669" t="str">
            <v>DA</v>
          </cell>
          <cell r="C669" t="str">
            <v>Diane Albers</v>
          </cell>
          <cell r="D669" t="str">
            <v>(509) 495-4705</v>
          </cell>
          <cell r="E669">
            <v>37539</v>
          </cell>
          <cell r="G669" t="str">
            <v>Sale</v>
          </cell>
          <cell r="H669" t="str">
            <v>Physical</v>
          </cell>
          <cell r="I669" t="str">
            <v>MALIN</v>
          </cell>
          <cell r="K669" t="str">
            <v>E-Prime, Inc.</v>
          </cell>
          <cell r="L669" t="str">
            <v>Randy Curtis</v>
          </cell>
          <cell r="M669" t="str">
            <v>Trader</v>
          </cell>
          <cell r="N669" t="str">
            <v>(303) 308-6044</v>
          </cell>
          <cell r="O669" t="str">
            <v>(303) 308-7615</v>
          </cell>
          <cell r="R669">
            <v>12000</v>
          </cell>
          <cell r="X669">
            <v>3.98</v>
          </cell>
          <cell r="Y669">
            <v>37622</v>
          </cell>
          <cell r="Z669">
            <v>37652</v>
          </cell>
          <cell r="AA669" t="str">
            <v>Firm</v>
          </cell>
          <cell r="AB669" t="str">
            <v>PGT</v>
          </cell>
          <cell r="AD669" t="str">
            <v>07536</v>
          </cell>
          <cell r="AE669">
            <v>12000</v>
          </cell>
          <cell r="AF669" t="str">
            <v>MALI-GTNW</v>
          </cell>
          <cell r="AH669" t="str">
            <v>00169</v>
          </cell>
          <cell r="AJ669" t="str">
            <v>MALI-GTNW</v>
          </cell>
          <cell r="AL669" t="str">
            <v>07016</v>
          </cell>
          <cell r="AN669" t="str">
            <v>BG</v>
          </cell>
        </row>
        <row r="670">
          <cell r="A670">
            <v>683</v>
          </cell>
          <cell r="B670" t="str">
            <v>JK</v>
          </cell>
          <cell r="C670" t="str">
            <v>Jeannie Kimberly</v>
          </cell>
          <cell r="D670" t="str">
            <v>(509) 495-8494</v>
          </cell>
          <cell r="E670">
            <v>37540</v>
          </cell>
          <cell r="G670" t="str">
            <v>Purchase</v>
          </cell>
          <cell r="H670" t="str">
            <v>Physical</v>
          </cell>
          <cell r="I670" t="str">
            <v>RGEN</v>
          </cell>
          <cell r="K670" t="str">
            <v>AEP Energy Services, Inc.</v>
          </cell>
          <cell r="L670" t="str">
            <v>Brad Bentley</v>
          </cell>
          <cell r="M670" t="str">
            <v>Trader</v>
          </cell>
          <cell r="N670" t="str">
            <v>(614) 583-7007</v>
          </cell>
          <cell r="O670" t="str">
            <v>(614) 583-1605</v>
          </cell>
          <cell r="R670">
            <v>5000</v>
          </cell>
          <cell r="X670">
            <v>3.19</v>
          </cell>
          <cell r="Y670">
            <v>37541</v>
          </cell>
          <cell r="Z670">
            <v>37543</v>
          </cell>
          <cell r="AA670" t="str">
            <v>Interruptible</v>
          </cell>
          <cell r="AB670" t="str">
            <v>PGE</v>
          </cell>
          <cell r="AE670">
            <v>5000</v>
          </cell>
          <cell r="AF670" t="str">
            <v>CG</v>
          </cell>
          <cell r="AH670" t="str">
            <v>CG0034N</v>
          </cell>
          <cell r="AJ670" t="str">
            <v>STOR</v>
          </cell>
          <cell r="AL670" t="str">
            <v>1111NAS001</v>
          </cell>
          <cell r="AN670" t="str">
            <v>JK</v>
          </cell>
        </row>
        <row r="671">
          <cell r="A671">
            <v>684</v>
          </cell>
          <cell r="B671" t="str">
            <v>JK</v>
          </cell>
          <cell r="C671" t="str">
            <v>Jeannie Kimberly</v>
          </cell>
          <cell r="D671" t="str">
            <v>(509) 495-8494</v>
          </cell>
          <cell r="E671">
            <v>37540</v>
          </cell>
          <cell r="G671" t="str">
            <v>Purchase</v>
          </cell>
          <cell r="H671" t="str">
            <v>Physical</v>
          </cell>
          <cell r="I671" t="str">
            <v>CA - SLTAHOE</v>
          </cell>
          <cell r="K671" t="str">
            <v>Enserco</v>
          </cell>
          <cell r="L671" t="str">
            <v>Dave Myers</v>
          </cell>
          <cell r="M671" t="str">
            <v>Trader</v>
          </cell>
          <cell r="N671" t="str">
            <v>(303) 568-3230</v>
          </cell>
          <cell r="O671" t="str">
            <v>(303) 568-3250</v>
          </cell>
          <cell r="R671">
            <v>2000</v>
          </cell>
          <cell r="X671">
            <v>1.81</v>
          </cell>
          <cell r="Y671">
            <v>37541</v>
          </cell>
          <cell r="Z671">
            <v>37543</v>
          </cell>
          <cell r="AA671" t="str">
            <v>Interruptible</v>
          </cell>
          <cell r="AB671" t="str">
            <v>NWP</v>
          </cell>
          <cell r="AC671" t="str">
            <v>Paiute</v>
          </cell>
          <cell r="AD671">
            <v>100047</v>
          </cell>
          <cell r="AE671">
            <v>2000</v>
          </cell>
          <cell r="AF671" t="str">
            <v>WYOMING POOL</v>
          </cell>
          <cell r="AG671">
            <v>89</v>
          </cell>
          <cell r="AH671" t="str">
            <v>WYOMING POOL</v>
          </cell>
          <cell r="AI671">
            <v>399</v>
          </cell>
          <cell r="AJ671" t="str">
            <v>RENO</v>
          </cell>
          <cell r="AK671">
            <v>459</v>
          </cell>
          <cell r="AL671" t="str">
            <v>AVAC03SYS3</v>
          </cell>
          <cell r="AM671">
            <v>304</v>
          </cell>
          <cell r="AN671" t="str">
            <v>JK</v>
          </cell>
        </row>
        <row r="672">
          <cell r="A672">
            <v>685</v>
          </cell>
          <cell r="B672" t="str">
            <v>JK</v>
          </cell>
          <cell r="C672" t="str">
            <v>Jeannie Kimberly</v>
          </cell>
          <cell r="D672" t="str">
            <v>(509) 495-8494</v>
          </cell>
          <cell r="E672">
            <v>37540</v>
          </cell>
          <cell r="G672" t="str">
            <v>Purchase</v>
          </cell>
          <cell r="H672" t="str">
            <v>Physical</v>
          </cell>
          <cell r="I672" t="str">
            <v>BOULDER PARK</v>
          </cell>
          <cell r="K672" t="str">
            <v>Enserco</v>
          </cell>
          <cell r="L672" t="str">
            <v>Dave Myers</v>
          </cell>
          <cell r="M672" t="str">
            <v>Trader</v>
          </cell>
          <cell r="N672" t="str">
            <v>(303) 568-3230</v>
          </cell>
          <cell r="O672" t="str">
            <v>(303) 568-3250</v>
          </cell>
          <cell r="R672">
            <v>1000</v>
          </cell>
          <cell r="X672">
            <v>3.14</v>
          </cell>
          <cell r="Y672">
            <v>37541</v>
          </cell>
          <cell r="Z672">
            <v>37543</v>
          </cell>
          <cell r="AA672" t="str">
            <v>Interruptible</v>
          </cell>
          <cell r="AB672" t="str">
            <v>PGT</v>
          </cell>
          <cell r="AD672" t="str">
            <v>07536</v>
          </cell>
          <cell r="AE672">
            <v>1000</v>
          </cell>
          <cell r="AF672" t="str">
            <v>STAN-GTNW</v>
          </cell>
          <cell r="AH672" t="str">
            <v>04659</v>
          </cell>
          <cell r="AJ672" t="str">
            <v>SWWP-WWP</v>
          </cell>
          <cell r="AL672" t="str">
            <v>BPK</v>
          </cell>
          <cell r="AN672" t="str">
            <v>JK</v>
          </cell>
        </row>
        <row r="673">
          <cell r="A673">
            <v>686</v>
          </cell>
          <cell r="B673" t="str">
            <v>JK</v>
          </cell>
          <cell r="C673" t="str">
            <v>Jeannie Kimberly</v>
          </cell>
          <cell r="D673" t="str">
            <v>(509) 495-8494</v>
          </cell>
          <cell r="E673">
            <v>37540</v>
          </cell>
          <cell r="G673" t="str">
            <v>Sale</v>
          </cell>
          <cell r="H673" t="str">
            <v>Physical</v>
          </cell>
          <cell r="I673" t="str">
            <v>BOULDER PARK</v>
          </cell>
          <cell r="K673" t="str">
            <v>Enserco</v>
          </cell>
          <cell r="L673" t="str">
            <v>Dave Myers</v>
          </cell>
          <cell r="M673" t="str">
            <v>Trader</v>
          </cell>
          <cell r="N673" t="str">
            <v>(303) 568-3230</v>
          </cell>
          <cell r="O673" t="str">
            <v>(303) 568-3250</v>
          </cell>
          <cell r="R673">
            <v>1000</v>
          </cell>
          <cell r="X673">
            <v>3.1549999999999998</v>
          </cell>
          <cell r="Y673">
            <v>37541</v>
          </cell>
          <cell r="Z673">
            <v>37543</v>
          </cell>
          <cell r="AA673" t="str">
            <v>Interruptible</v>
          </cell>
          <cell r="AB673" t="str">
            <v>PGT</v>
          </cell>
          <cell r="AD673" t="str">
            <v>07536</v>
          </cell>
          <cell r="AE673">
            <v>1000</v>
          </cell>
          <cell r="AF673" t="str">
            <v>STAN-GTNW</v>
          </cell>
          <cell r="AH673" t="str">
            <v>07536</v>
          </cell>
          <cell r="AJ673" t="str">
            <v>STAN-GTNW</v>
          </cell>
          <cell r="AL673" t="str">
            <v>04659</v>
          </cell>
          <cell r="AN673" t="str">
            <v>JK</v>
          </cell>
        </row>
        <row r="674">
          <cell r="A674">
            <v>687</v>
          </cell>
          <cell r="B674" t="str">
            <v>DA</v>
          </cell>
          <cell r="C674" t="str">
            <v>Diane Albers</v>
          </cell>
          <cell r="D674" t="str">
            <v>(509) 495-4705</v>
          </cell>
          <cell r="E674">
            <v>37543</v>
          </cell>
          <cell r="G674" t="str">
            <v>Sale</v>
          </cell>
          <cell r="H674" t="str">
            <v>Physical</v>
          </cell>
          <cell r="I674" t="str">
            <v>CA - SLTAHOE</v>
          </cell>
          <cell r="K674" t="str">
            <v>Enserco</v>
          </cell>
          <cell r="L674" t="str">
            <v>Dave Myers</v>
          </cell>
          <cell r="M674" t="str">
            <v>Trader</v>
          </cell>
          <cell r="N674" t="str">
            <v>(303) 568-3230</v>
          </cell>
          <cell r="O674" t="str">
            <v>(303) 568-3250</v>
          </cell>
          <cell r="R674">
            <v>2500</v>
          </cell>
          <cell r="X674">
            <v>3.5</v>
          </cell>
          <cell r="Y674">
            <v>37544</v>
          </cell>
          <cell r="Z674">
            <v>37544</v>
          </cell>
          <cell r="AA674" t="str">
            <v>Interruptible</v>
          </cell>
          <cell r="AB674" t="str">
            <v>NWP</v>
          </cell>
          <cell r="AC674" t="str">
            <v>Paiute</v>
          </cell>
          <cell r="AD674" t="str">
            <v>net out</v>
          </cell>
          <cell r="AJ674" t="str">
            <v>SUMAS - net out</v>
          </cell>
          <cell r="AN674" t="str">
            <v>DA</v>
          </cell>
        </row>
        <row r="675">
          <cell r="A675">
            <v>688</v>
          </cell>
          <cell r="B675" t="str">
            <v>DA</v>
          </cell>
          <cell r="C675" t="str">
            <v>Diane Albers</v>
          </cell>
          <cell r="D675" t="str">
            <v>(509) 495-4705</v>
          </cell>
          <cell r="E675">
            <v>37543</v>
          </cell>
          <cell r="G675" t="str">
            <v>Purchase</v>
          </cell>
          <cell r="H675" t="str">
            <v>Physical</v>
          </cell>
          <cell r="I675" t="str">
            <v>CA - SLTAHOE</v>
          </cell>
          <cell r="K675" t="str">
            <v>Enserco</v>
          </cell>
          <cell r="L675" t="str">
            <v>Dave Myers</v>
          </cell>
          <cell r="M675" t="str">
            <v>Trader</v>
          </cell>
          <cell r="N675" t="str">
            <v>(303) 568-3230</v>
          </cell>
          <cell r="O675" t="str">
            <v>(303) 568-3250</v>
          </cell>
          <cell r="R675">
            <v>2500</v>
          </cell>
          <cell r="X675">
            <v>2.15</v>
          </cell>
          <cell r="Y675">
            <v>37544</v>
          </cell>
          <cell r="Z675">
            <v>37544</v>
          </cell>
          <cell r="AA675" t="str">
            <v>Interruptible</v>
          </cell>
          <cell r="AB675" t="str">
            <v>NWP</v>
          </cell>
          <cell r="AC675" t="str">
            <v>Paiute</v>
          </cell>
          <cell r="AD675">
            <v>100047</v>
          </cell>
          <cell r="AE675">
            <v>2500</v>
          </cell>
          <cell r="AF675" t="str">
            <v>WYOMING POOL</v>
          </cell>
          <cell r="AG675">
            <v>89</v>
          </cell>
          <cell r="AH675" t="str">
            <v>WYOMING POOL</v>
          </cell>
          <cell r="AI675">
            <v>399</v>
          </cell>
          <cell r="AJ675" t="str">
            <v>RENO</v>
          </cell>
          <cell r="AK675">
            <v>459</v>
          </cell>
          <cell r="AL675" t="str">
            <v>AVAC03SYS1</v>
          </cell>
          <cell r="AM675">
            <v>304</v>
          </cell>
          <cell r="AN675" t="str">
            <v>DA</v>
          </cell>
        </row>
        <row r="676">
          <cell r="A676">
            <v>689</v>
          </cell>
          <cell r="B676" t="str">
            <v>DA</v>
          </cell>
          <cell r="C676" t="str">
            <v>Diane Albers</v>
          </cell>
          <cell r="D676" t="str">
            <v>(509) 495-4705</v>
          </cell>
          <cell r="E676">
            <v>37544</v>
          </cell>
          <cell r="G676" t="str">
            <v>Purchase</v>
          </cell>
          <cell r="H676" t="str">
            <v>Physical</v>
          </cell>
          <cell r="I676" t="str">
            <v>CA - SLTAHOE</v>
          </cell>
          <cell r="K676" t="str">
            <v>Enserco</v>
          </cell>
          <cell r="L676" t="str">
            <v>Dave Myers</v>
          </cell>
          <cell r="M676" t="str">
            <v>Trader</v>
          </cell>
          <cell r="N676" t="str">
            <v>(303) 568-3230</v>
          </cell>
          <cell r="O676" t="str">
            <v>(303) 568-3250</v>
          </cell>
          <cell r="R676">
            <v>1500</v>
          </cell>
          <cell r="X676">
            <v>2.27</v>
          </cell>
          <cell r="Y676">
            <v>37545</v>
          </cell>
          <cell r="Z676">
            <v>37545</v>
          </cell>
          <cell r="AA676" t="str">
            <v>Interruptible</v>
          </cell>
          <cell r="AB676" t="str">
            <v>NWP</v>
          </cell>
          <cell r="AC676" t="str">
            <v>Paiute</v>
          </cell>
          <cell r="AD676">
            <v>100047</v>
          </cell>
          <cell r="AE676">
            <v>1500</v>
          </cell>
          <cell r="AF676" t="str">
            <v>WYOMING POOL</v>
          </cell>
          <cell r="AG676">
            <v>89</v>
          </cell>
          <cell r="AH676" t="str">
            <v>WYOMING POOL</v>
          </cell>
          <cell r="AI676">
            <v>399</v>
          </cell>
          <cell r="AJ676" t="str">
            <v>RENO</v>
          </cell>
          <cell r="AK676">
            <v>459</v>
          </cell>
          <cell r="AL676" t="str">
            <v>AVAC03SYS3</v>
          </cell>
          <cell r="AM676">
            <v>304</v>
          </cell>
          <cell r="AN676" t="str">
            <v>DA</v>
          </cell>
        </row>
        <row r="677">
          <cell r="A677">
            <v>690</v>
          </cell>
          <cell r="B677" t="str">
            <v>DA</v>
          </cell>
          <cell r="C677" t="str">
            <v>Diane Albers</v>
          </cell>
          <cell r="D677" t="str">
            <v>(509) 495-4705</v>
          </cell>
          <cell r="E677">
            <v>37544</v>
          </cell>
          <cell r="G677" t="str">
            <v>Purchase</v>
          </cell>
          <cell r="H677" t="str">
            <v>Physical</v>
          </cell>
          <cell r="I677" t="str">
            <v>CA - SLTAHOE</v>
          </cell>
          <cell r="K677" t="str">
            <v>Sierra Pacific</v>
          </cell>
          <cell r="L677" t="str">
            <v>Anita Austin</v>
          </cell>
          <cell r="M677" t="str">
            <v>Trader</v>
          </cell>
          <cell r="N677" t="str">
            <v>(775) 834-4874</v>
          </cell>
          <cell r="O677" t="str">
            <v>(775) 834-3069</v>
          </cell>
          <cell r="R677">
            <v>2500</v>
          </cell>
          <cell r="X677">
            <v>3.75</v>
          </cell>
          <cell r="Y677">
            <v>37544</v>
          </cell>
          <cell r="Z677">
            <v>37544</v>
          </cell>
          <cell r="AA677" t="str">
            <v>Interruptible</v>
          </cell>
          <cell r="AB677" t="str">
            <v>NWP</v>
          </cell>
          <cell r="AC677" t="str">
            <v>Paiute</v>
          </cell>
          <cell r="AD677">
            <v>100047</v>
          </cell>
          <cell r="AE677">
            <v>2500</v>
          </cell>
          <cell r="AF677" t="str">
            <v>JACKSON PRAIRIE RECEIPT</v>
          </cell>
          <cell r="AG677">
            <v>235</v>
          </cell>
          <cell r="AH677">
            <v>126544</v>
          </cell>
          <cell r="AI677">
            <v>34</v>
          </cell>
          <cell r="AJ677" t="str">
            <v>RENO</v>
          </cell>
          <cell r="AK677">
            <v>459</v>
          </cell>
          <cell r="AL677" t="str">
            <v>AVAC03SYS1</v>
          </cell>
          <cell r="AM677">
            <v>304</v>
          </cell>
          <cell r="AN677" t="str">
            <v>DA</v>
          </cell>
        </row>
        <row r="678">
          <cell r="A678">
            <v>691</v>
          </cell>
          <cell r="B678" t="str">
            <v>DA</v>
          </cell>
          <cell r="C678" t="str">
            <v>Diane Albers</v>
          </cell>
          <cell r="D678" t="str">
            <v>(509) 495-4705</v>
          </cell>
          <cell r="E678">
            <v>37545</v>
          </cell>
          <cell r="G678" t="str">
            <v>Purchase</v>
          </cell>
          <cell r="H678" t="str">
            <v>Physical</v>
          </cell>
          <cell r="I678" t="str">
            <v>CA - SLTAHOE</v>
          </cell>
          <cell r="K678" t="str">
            <v>Tenaska Marketing Ventures</v>
          </cell>
          <cell r="L678" t="str">
            <v>John Parks</v>
          </cell>
          <cell r="M678" t="str">
            <v>Trader</v>
          </cell>
          <cell r="N678" t="str">
            <v>(303) 723-9305</v>
          </cell>
          <cell r="O678" t="str">
            <v>(303) 723-9350</v>
          </cell>
          <cell r="R678">
            <v>1500</v>
          </cell>
          <cell r="X678">
            <v>2.14</v>
          </cell>
          <cell r="Y678">
            <v>37546</v>
          </cell>
          <cell r="Z678">
            <v>37546</v>
          </cell>
          <cell r="AA678" t="str">
            <v>Interruptible</v>
          </cell>
          <cell r="AB678" t="str">
            <v>NWP</v>
          </cell>
          <cell r="AC678" t="str">
            <v>Paiute</v>
          </cell>
          <cell r="AD678">
            <v>100047</v>
          </cell>
          <cell r="AE678">
            <v>1500</v>
          </cell>
          <cell r="AF678" t="str">
            <v>OPAL</v>
          </cell>
          <cell r="AG678">
            <v>543</v>
          </cell>
          <cell r="AH678" t="str">
            <v>G54</v>
          </cell>
          <cell r="AI678">
            <v>320</v>
          </cell>
          <cell r="AJ678" t="str">
            <v>RENO</v>
          </cell>
          <cell r="AK678">
            <v>459</v>
          </cell>
          <cell r="AL678" t="str">
            <v>AVAC03SYS3</v>
          </cell>
          <cell r="AM678">
            <v>304</v>
          </cell>
          <cell r="AN678" t="str">
            <v>DA</v>
          </cell>
        </row>
        <row r="679">
          <cell r="A679">
            <v>692</v>
          </cell>
          <cell r="B679" t="str">
            <v>DA</v>
          </cell>
          <cell r="C679" t="str">
            <v>Diane Albers</v>
          </cell>
          <cell r="D679" t="str">
            <v>(509) 495-4705</v>
          </cell>
          <cell r="E679">
            <v>37545</v>
          </cell>
          <cell r="G679" t="str">
            <v>Purchase</v>
          </cell>
          <cell r="H679" t="str">
            <v>Physical</v>
          </cell>
          <cell r="I679" t="str">
            <v>KFCT</v>
          </cell>
          <cell r="K679" t="str">
            <v>Enserco</v>
          </cell>
          <cell r="L679" t="str">
            <v>Dave Huck</v>
          </cell>
          <cell r="M679" t="str">
            <v>Trader</v>
          </cell>
          <cell r="N679" t="str">
            <v>(403) 269-5522</v>
          </cell>
          <cell r="O679" t="str">
            <v>(303) 568-3250</v>
          </cell>
          <cell r="R679">
            <v>1000</v>
          </cell>
          <cell r="X679">
            <v>3.67</v>
          </cell>
          <cell r="Y679">
            <v>37546</v>
          </cell>
          <cell r="Z679">
            <v>37546</v>
          </cell>
          <cell r="AA679" t="str">
            <v>Interruptible</v>
          </cell>
          <cell r="AB679" t="str">
            <v>NWP</v>
          </cell>
          <cell r="AE679">
            <v>1000</v>
          </cell>
          <cell r="AF679" t="str">
            <v>SPOKANE (KETTLE FALLS)</v>
          </cell>
          <cell r="AG679">
            <v>384</v>
          </cell>
          <cell r="AH679">
            <v>128750</v>
          </cell>
          <cell r="AI679">
            <v>399</v>
          </cell>
          <cell r="AJ679" t="str">
            <v>SPOKANE (KETTLE FALLS)</v>
          </cell>
          <cell r="AK679">
            <v>384</v>
          </cell>
          <cell r="AL679" t="str">
            <v>KFCT</v>
          </cell>
          <cell r="AM679">
            <v>6</v>
          </cell>
          <cell r="AN679" t="str">
            <v>DA</v>
          </cell>
        </row>
        <row r="680">
          <cell r="A680">
            <v>693</v>
          </cell>
          <cell r="B680" t="str">
            <v>DA</v>
          </cell>
          <cell r="C680" t="str">
            <v>Diane Albers</v>
          </cell>
          <cell r="D680" t="str">
            <v>(509) 495-4705</v>
          </cell>
          <cell r="E680">
            <v>37546</v>
          </cell>
          <cell r="G680" t="str">
            <v>Purchase</v>
          </cell>
          <cell r="H680" t="str">
            <v>Physical</v>
          </cell>
          <cell r="I680" t="str">
            <v>CA - SLTAHOE</v>
          </cell>
          <cell r="J680">
            <v>168409335</v>
          </cell>
          <cell r="K680" t="str">
            <v>AEP Energy Services, Inc.</v>
          </cell>
          <cell r="L680" t="str">
            <v>Shahid Shah</v>
          </cell>
          <cell r="M680" t="str">
            <v>Trader</v>
          </cell>
          <cell r="N680" t="str">
            <v>(614) 583-7017</v>
          </cell>
          <cell r="O680" t="str">
            <v>(614) 583-1605</v>
          </cell>
          <cell r="R680">
            <v>2000</v>
          </cell>
          <cell r="X680">
            <v>2.12</v>
          </cell>
          <cell r="Y680">
            <v>37547</v>
          </cell>
          <cell r="Z680">
            <v>37547</v>
          </cell>
          <cell r="AA680" t="str">
            <v>Interruptible</v>
          </cell>
          <cell r="AB680" t="str">
            <v>NWP</v>
          </cell>
          <cell r="AC680" t="str">
            <v>Paiute</v>
          </cell>
          <cell r="AD680">
            <v>100047</v>
          </cell>
          <cell r="AE680">
            <v>2000</v>
          </cell>
          <cell r="AF680" t="str">
            <v>OPAL</v>
          </cell>
          <cell r="AG680">
            <v>543</v>
          </cell>
          <cell r="AH680" t="str">
            <v>G54</v>
          </cell>
          <cell r="AI680">
            <v>692</v>
          </cell>
          <cell r="AJ680" t="str">
            <v>RENO</v>
          </cell>
          <cell r="AK680">
            <v>459</v>
          </cell>
          <cell r="AL680" t="str">
            <v>AVAC03SYS3</v>
          </cell>
          <cell r="AM680">
            <v>304</v>
          </cell>
          <cell r="AN680" t="str">
            <v>DA</v>
          </cell>
        </row>
        <row r="681">
          <cell r="A681">
            <v>694</v>
          </cell>
          <cell r="B681" t="str">
            <v>DA</v>
          </cell>
          <cell r="C681" t="str">
            <v>Diane Albers</v>
          </cell>
          <cell r="D681" t="str">
            <v>(509) 495-4705</v>
          </cell>
          <cell r="E681">
            <v>37546</v>
          </cell>
          <cell r="G681" t="str">
            <v>Purchase</v>
          </cell>
          <cell r="H681" t="str">
            <v>Physical</v>
          </cell>
          <cell r="I681" t="str">
            <v>KFCT</v>
          </cell>
          <cell r="K681" t="str">
            <v>Enserco</v>
          </cell>
          <cell r="L681" t="str">
            <v>Dave Huck</v>
          </cell>
          <cell r="M681" t="str">
            <v>Trader</v>
          </cell>
          <cell r="N681" t="str">
            <v>(403) 269-5522</v>
          </cell>
          <cell r="O681" t="str">
            <v>(303) 568-3250</v>
          </cell>
          <cell r="R681">
            <v>1000</v>
          </cell>
          <cell r="X681">
            <v>3.59</v>
          </cell>
          <cell r="Y681">
            <v>37547</v>
          </cell>
          <cell r="Z681">
            <v>37547</v>
          </cell>
          <cell r="AA681" t="str">
            <v>Interruptible</v>
          </cell>
          <cell r="AB681" t="str">
            <v>NWP</v>
          </cell>
          <cell r="AE681">
            <v>1000</v>
          </cell>
          <cell r="AF681" t="str">
            <v>SPOKANE (KETTLE FALLS)</v>
          </cell>
          <cell r="AG681">
            <v>384</v>
          </cell>
          <cell r="AH681">
            <v>128750</v>
          </cell>
          <cell r="AI681">
            <v>399</v>
          </cell>
          <cell r="AJ681" t="str">
            <v>SPOKANE (KETTLE FALLS)</v>
          </cell>
          <cell r="AK681">
            <v>384</v>
          </cell>
          <cell r="AL681" t="str">
            <v>KFCT</v>
          </cell>
          <cell r="AM681">
            <v>6</v>
          </cell>
          <cell r="AN681" t="str">
            <v>DA</v>
          </cell>
        </row>
        <row r="682">
          <cell r="A682">
            <v>695</v>
          </cell>
          <cell r="B682" t="str">
            <v>DA</v>
          </cell>
          <cell r="C682" t="str">
            <v>Diane Albers</v>
          </cell>
          <cell r="D682" t="str">
            <v>(509) 495-4705</v>
          </cell>
          <cell r="E682">
            <v>37547</v>
          </cell>
          <cell r="G682" t="str">
            <v>Purchase</v>
          </cell>
          <cell r="H682" t="str">
            <v>Physical</v>
          </cell>
          <cell r="I682" t="str">
            <v>CA - SLTAHOE</v>
          </cell>
          <cell r="J682">
            <v>125670641</v>
          </cell>
          <cell r="K682" t="str">
            <v>AEP Energy Services, Inc.</v>
          </cell>
          <cell r="L682" t="str">
            <v>Shahid Shah</v>
          </cell>
          <cell r="M682" t="str">
            <v>Trader</v>
          </cell>
          <cell r="N682" t="str">
            <v>(614) 583-7017</v>
          </cell>
          <cell r="O682" t="str">
            <v>(614) 583-1605</v>
          </cell>
          <cell r="R682">
            <v>2000</v>
          </cell>
          <cell r="X682">
            <v>1.5</v>
          </cell>
          <cell r="Y682">
            <v>37548</v>
          </cell>
          <cell r="Z682">
            <v>37550</v>
          </cell>
          <cell r="AA682" t="str">
            <v>Interruptible</v>
          </cell>
          <cell r="AB682" t="str">
            <v>NWP</v>
          </cell>
          <cell r="AC682" t="str">
            <v>Paiute</v>
          </cell>
          <cell r="AD682">
            <v>100047</v>
          </cell>
          <cell r="AE682">
            <v>2000</v>
          </cell>
          <cell r="AF682" t="str">
            <v>OPAL</v>
          </cell>
          <cell r="AG682">
            <v>543</v>
          </cell>
          <cell r="AH682" t="str">
            <v>G54</v>
          </cell>
          <cell r="AI682">
            <v>692</v>
          </cell>
          <cell r="AJ682" t="str">
            <v>RENO</v>
          </cell>
          <cell r="AK682">
            <v>459</v>
          </cell>
          <cell r="AL682" t="str">
            <v>AVAC03SYS3</v>
          </cell>
          <cell r="AM682">
            <v>304</v>
          </cell>
          <cell r="AN682" t="str">
            <v>DA</v>
          </cell>
        </row>
        <row r="683">
          <cell r="A683">
            <v>696</v>
          </cell>
          <cell r="B683" t="str">
            <v>DA</v>
          </cell>
          <cell r="C683" t="str">
            <v>Diane Albers</v>
          </cell>
          <cell r="D683" t="str">
            <v>(509) 495-4705</v>
          </cell>
          <cell r="E683">
            <v>37547</v>
          </cell>
          <cell r="G683" t="str">
            <v>Purchase</v>
          </cell>
          <cell r="H683" t="str">
            <v>Physical</v>
          </cell>
          <cell r="I683" t="str">
            <v>KFCT</v>
          </cell>
          <cell r="K683" t="str">
            <v>Enserco</v>
          </cell>
          <cell r="L683" t="str">
            <v>Dave Huck</v>
          </cell>
          <cell r="M683" t="str">
            <v>Trader</v>
          </cell>
          <cell r="N683" t="str">
            <v>(403) 269-5522</v>
          </cell>
          <cell r="O683" t="str">
            <v>(303) 568-3250</v>
          </cell>
          <cell r="R683">
            <v>1000</v>
          </cell>
          <cell r="X683">
            <v>3.7</v>
          </cell>
          <cell r="Y683">
            <v>37548</v>
          </cell>
          <cell r="Z683">
            <v>37550</v>
          </cell>
          <cell r="AA683" t="str">
            <v>Interruptible</v>
          </cell>
          <cell r="AB683" t="str">
            <v>NWP</v>
          </cell>
          <cell r="AE683">
            <v>1000</v>
          </cell>
          <cell r="AF683" t="str">
            <v>SPOKANE (KETTLE FALLS)</v>
          </cell>
          <cell r="AG683">
            <v>384</v>
          </cell>
          <cell r="AH683">
            <v>128750</v>
          </cell>
          <cell r="AI683">
            <v>399</v>
          </cell>
          <cell r="AJ683" t="str">
            <v>SPOKANE (KETTLE FALLS)</v>
          </cell>
          <cell r="AK683">
            <v>384</v>
          </cell>
          <cell r="AL683" t="str">
            <v>KFCT</v>
          </cell>
          <cell r="AM683">
            <v>6</v>
          </cell>
          <cell r="AN683" t="str">
            <v>DA</v>
          </cell>
        </row>
        <row r="684">
          <cell r="A684">
            <v>697</v>
          </cell>
          <cell r="B684" t="str">
            <v>JK</v>
          </cell>
          <cell r="C684" t="str">
            <v>Jeannie Kimberly</v>
          </cell>
          <cell r="D684" t="str">
            <v>(509) 495-8494</v>
          </cell>
          <cell r="E684">
            <v>37550</v>
          </cell>
          <cell r="G684" t="str">
            <v>Purchase</v>
          </cell>
          <cell r="H684" t="str">
            <v>Physical</v>
          </cell>
          <cell r="I684" t="str">
            <v>CA - SLTAHOE</v>
          </cell>
          <cell r="K684" t="str">
            <v>Tenaska Marketing Ventures</v>
          </cell>
          <cell r="L684" t="str">
            <v>John Parks</v>
          </cell>
          <cell r="M684" t="str">
            <v>Trader</v>
          </cell>
          <cell r="N684" t="str">
            <v>(303) 723-9305</v>
          </cell>
          <cell r="O684" t="str">
            <v>(303) 723-9350</v>
          </cell>
          <cell r="R684">
            <v>2000</v>
          </cell>
          <cell r="X684">
            <v>1.79</v>
          </cell>
          <cell r="Y684">
            <v>37551</v>
          </cell>
          <cell r="Z684">
            <v>37551</v>
          </cell>
          <cell r="AA684" t="str">
            <v>Interruptible</v>
          </cell>
          <cell r="AB684" t="str">
            <v>NWP</v>
          </cell>
          <cell r="AC684" t="str">
            <v>Paiute</v>
          </cell>
          <cell r="AD684">
            <v>100047</v>
          </cell>
          <cell r="AE684">
            <v>2000</v>
          </cell>
          <cell r="AF684" t="str">
            <v>OPAL</v>
          </cell>
          <cell r="AG684">
            <v>384</v>
          </cell>
          <cell r="AH684" t="str">
            <v>G53</v>
          </cell>
          <cell r="AI684">
            <v>753</v>
          </cell>
          <cell r="AJ684" t="str">
            <v>RENO</v>
          </cell>
          <cell r="AK684">
            <v>459</v>
          </cell>
          <cell r="AL684" t="str">
            <v>AVAC03SYS3</v>
          </cell>
          <cell r="AM684">
            <v>304</v>
          </cell>
          <cell r="AN684" t="str">
            <v>JK</v>
          </cell>
        </row>
        <row r="685">
          <cell r="A685">
            <v>698</v>
          </cell>
          <cell r="B685" t="str">
            <v>JK</v>
          </cell>
          <cell r="C685" t="str">
            <v>Jeannie Kimberly</v>
          </cell>
          <cell r="D685" t="str">
            <v>(509) 495-8494</v>
          </cell>
          <cell r="E685">
            <v>37551</v>
          </cell>
          <cell r="G685" t="str">
            <v>Purchase</v>
          </cell>
          <cell r="H685" t="str">
            <v>Physical</v>
          </cell>
          <cell r="I685" t="str">
            <v>CA - SLTAHOE</v>
          </cell>
          <cell r="K685" t="str">
            <v>Enserco</v>
          </cell>
          <cell r="L685" t="str">
            <v>Dave Huck</v>
          </cell>
          <cell r="M685" t="str">
            <v>Trader</v>
          </cell>
          <cell r="N685" t="str">
            <v>(403) 269-5522</v>
          </cell>
          <cell r="O685" t="str">
            <v>(303) 568-3250</v>
          </cell>
          <cell r="R685">
            <v>2500</v>
          </cell>
          <cell r="X685">
            <v>1.74</v>
          </cell>
          <cell r="Y685">
            <v>37552</v>
          </cell>
          <cell r="Z685">
            <v>37552</v>
          </cell>
          <cell r="AA685" t="str">
            <v>Interruptible</v>
          </cell>
          <cell r="AB685" t="str">
            <v>NWP</v>
          </cell>
          <cell r="AC685" t="str">
            <v>Paiute</v>
          </cell>
          <cell r="AD685">
            <v>100047</v>
          </cell>
          <cell r="AE685">
            <v>2500</v>
          </cell>
          <cell r="AF685" t="str">
            <v>WYOMING POOL</v>
          </cell>
          <cell r="AG685">
            <v>89</v>
          </cell>
          <cell r="AH685" t="str">
            <v>WYOMING POOL</v>
          </cell>
          <cell r="AI685">
            <v>399</v>
          </cell>
          <cell r="AJ685" t="str">
            <v>RENO</v>
          </cell>
          <cell r="AK685">
            <v>459</v>
          </cell>
          <cell r="AL685" t="str">
            <v>AVAC03SYS3</v>
          </cell>
          <cell r="AM685">
            <v>304</v>
          </cell>
          <cell r="AN685" t="str">
            <v>JK</v>
          </cell>
        </row>
        <row r="686">
          <cell r="A686">
            <v>699</v>
          </cell>
          <cell r="B686" t="str">
            <v>JK</v>
          </cell>
          <cell r="C686" t="str">
            <v>Jeannie Kimberly</v>
          </cell>
          <cell r="D686" t="str">
            <v>(509) 495-8494</v>
          </cell>
          <cell r="E686">
            <v>37552</v>
          </cell>
          <cell r="G686" t="str">
            <v>Purchase</v>
          </cell>
          <cell r="H686" t="str">
            <v>Physical</v>
          </cell>
          <cell r="I686" t="str">
            <v>CA - SLTAHOE</v>
          </cell>
          <cell r="K686" t="str">
            <v>Enserco</v>
          </cell>
          <cell r="L686" t="str">
            <v>Dave Myers</v>
          </cell>
          <cell r="M686" t="str">
            <v>Trader</v>
          </cell>
          <cell r="N686" t="str">
            <v>(303) 568-3230</v>
          </cell>
          <cell r="O686" t="str">
            <v>(303) 568-3250</v>
          </cell>
          <cell r="R686">
            <v>2500</v>
          </cell>
          <cell r="X686">
            <v>2.1</v>
          </cell>
          <cell r="Y686">
            <v>37553</v>
          </cell>
          <cell r="Z686">
            <v>37553</v>
          </cell>
          <cell r="AA686" t="str">
            <v>Interruptible</v>
          </cell>
          <cell r="AB686" t="str">
            <v>NWP</v>
          </cell>
          <cell r="AC686" t="str">
            <v>Paiute</v>
          </cell>
          <cell r="AD686">
            <v>100047</v>
          </cell>
          <cell r="AE686">
            <v>2500</v>
          </cell>
          <cell r="AF686" t="str">
            <v>WYOMING POOL</v>
          </cell>
          <cell r="AG686">
            <v>89</v>
          </cell>
          <cell r="AH686" t="str">
            <v>WYOMING POOL</v>
          </cell>
          <cell r="AI686">
            <v>399</v>
          </cell>
          <cell r="AJ686" t="str">
            <v>RENO</v>
          </cell>
          <cell r="AK686">
            <v>459</v>
          </cell>
          <cell r="AL686" t="str">
            <v>AVAC03SYS3</v>
          </cell>
          <cell r="AM686">
            <v>304</v>
          </cell>
          <cell r="AN686" t="str">
            <v>JK</v>
          </cell>
        </row>
        <row r="687">
          <cell r="A687">
            <v>700</v>
          </cell>
          <cell r="B687" t="str">
            <v>JK</v>
          </cell>
          <cell r="C687" t="str">
            <v>Jeannie Kimberly</v>
          </cell>
          <cell r="D687" t="str">
            <v>(509) 495-8494</v>
          </cell>
          <cell r="E687">
            <v>37553</v>
          </cell>
          <cell r="G687" t="str">
            <v>Purchase</v>
          </cell>
          <cell r="H687" t="str">
            <v>Physical</v>
          </cell>
          <cell r="I687" t="str">
            <v>CA - SLTAHOE</v>
          </cell>
          <cell r="K687" t="str">
            <v>Enserco</v>
          </cell>
          <cell r="L687" t="str">
            <v>John Washabaugh</v>
          </cell>
          <cell r="M687" t="str">
            <v>Trader</v>
          </cell>
          <cell r="N687" t="str">
            <v>(303) 256-1666</v>
          </cell>
          <cell r="O687" t="str">
            <v>(303) 568-3250</v>
          </cell>
          <cell r="R687">
            <v>2500</v>
          </cell>
          <cell r="X687">
            <v>2.4</v>
          </cell>
          <cell r="Y687">
            <v>37554</v>
          </cell>
          <cell r="Z687">
            <v>37554</v>
          </cell>
          <cell r="AA687" t="str">
            <v>Interruptible</v>
          </cell>
          <cell r="AB687" t="str">
            <v>NWP</v>
          </cell>
          <cell r="AC687" t="str">
            <v>Paiute</v>
          </cell>
          <cell r="AD687">
            <v>100047</v>
          </cell>
          <cell r="AE687">
            <v>2500</v>
          </cell>
          <cell r="AF687" t="str">
            <v>WYOMING POOL</v>
          </cell>
          <cell r="AG687">
            <v>89</v>
          </cell>
          <cell r="AH687" t="str">
            <v>WYOMING POOL</v>
          </cell>
          <cell r="AI687">
            <v>399</v>
          </cell>
          <cell r="AJ687" t="str">
            <v>RENO</v>
          </cell>
          <cell r="AK687">
            <v>459</v>
          </cell>
          <cell r="AL687" t="str">
            <v>AVAC03SYS3</v>
          </cell>
          <cell r="AM687">
            <v>304</v>
          </cell>
          <cell r="AN687" t="str">
            <v>JK</v>
          </cell>
        </row>
        <row r="688">
          <cell r="A688">
            <v>701</v>
          </cell>
          <cell r="B688" t="str">
            <v>JK</v>
          </cell>
          <cell r="C688" t="str">
            <v>Jeannie Kimberly</v>
          </cell>
          <cell r="D688" t="str">
            <v>(509) 495-8494</v>
          </cell>
          <cell r="E688">
            <v>37554</v>
          </cell>
          <cell r="G688" t="str">
            <v>Purchase</v>
          </cell>
          <cell r="H688" t="str">
            <v>Physical</v>
          </cell>
          <cell r="I688" t="str">
            <v>CA - SLTAHOE</v>
          </cell>
          <cell r="K688" t="str">
            <v>E-Prime, Inc.</v>
          </cell>
          <cell r="L688" t="str">
            <v>Kevin Headrick</v>
          </cell>
          <cell r="M688" t="str">
            <v>Trader</v>
          </cell>
          <cell r="N688" t="str">
            <v>(303) 308-6034</v>
          </cell>
          <cell r="O688" t="str">
            <v>(303) 308-7615</v>
          </cell>
          <cell r="R688">
            <v>1359</v>
          </cell>
          <cell r="X688">
            <v>2.65</v>
          </cell>
          <cell r="Y688">
            <v>37555</v>
          </cell>
          <cell r="Z688">
            <v>37557</v>
          </cell>
          <cell r="AA688" t="str">
            <v>Interruptible</v>
          </cell>
          <cell r="AB688" t="str">
            <v>NWP</v>
          </cell>
          <cell r="AC688" t="str">
            <v>Paiute</v>
          </cell>
          <cell r="AD688">
            <v>100047</v>
          </cell>
          <cell r="AE688">
            <v>1359</v>
          </cell>
          <cell r="AF688" t="str">
            <v>WYOMING POOL</v>
          </cell>
          <cell r="AG688">
            <v>89</v>
          </cell>
          <cell r="AH688" t="str">
            <v>WYOMING POOL</v>
          </cell>
          <cell r="AI688">
            <v>694</v>
          </cell>
          <cell r="AJ688" t="str">
            <v>RENO</v>
          </cell>
          <cell r="AK688">
            <v>459</v>
          </cell>
          <cell r="AL688" t="str">
            <v>AVAC03SYS3</v>
          </cell>
          <cell r="AM688">
            <v>304</v>
          </cell>
          <cell r="AN688" t="str">
            <v>JK</v>
          </cell>
        </row>
        <row r="689">
          <cell r="A689">
            <v>702</v>
          </cell>
          <cell r="B689" t="str">
            <v>JK</v>
          </cell>
          <cell r="C689" t="str">
            <v>Jeannie Kimberly</v>
          </cell>
          <cell r="D689" t="str">
            <v>(509) 495-8494</v>
          </cell>
          <cell r="E689">
            <v>37554</v>
          </cell>
          <cell r="G689" t="str">
            <v>Purchase</v>
          </cell>
          <cell r="H689" t="str">
            <v>Physical</v>
          </cell>
          <cell r="I689" t="str">
            <v>CA - SLTAHOE</v>
          </cell>
          <cell r="K689" t="str">
            <v>Tenaska Marketing Ventures</v>
          </cell>
          <cell r="L689" t="str">
            <v>John Parks</v>
          </cell>
          <cell r="M689" t="str">
            <v>Trader</v>
          </cell>
          <cell r="N689" t="str">
            <v>(303) 723-9305</v>
          </cell>
          <cell r="O689" t="str">
            <v>(303) 723-9350</v>
          </cell>
          <cell r="R689">
            <v>1000</v>
          </cell>
          <cell r="X689">
            <v>2.72</v>
          </cell>
          <cell r="Y689">
            <v>37555</v>
          </cell>
          <cell r="Z689">
            <v>37557</v>
          </cell>
          <cell r="AA689" t="str">
            <v>Interruptible</v>
          </cell>
          <cell r="AB689" t="str">
            <v>NWP</v>
          </cell>
          <cell r="AC689" t="str">
            <v>Paiute</v>
          </cell>
          <cell r="AD689">
            <v>100047</v>
          </cell>
          <cell r="AE689">
            <v>1000</v>
          </cell>
          <cell r="AF689" t="str">
            <v>OPAL</v>
          </cell>
          <cell r="AG689">
            <v>384</v>
          </cell>
          <cell r="AH689" t="str">
            <v>G54</v>
          </cell>
          <cell r="AJ689" t="str">
            <v>RENO</v>
          </cell>
          <cell r="AK689">
            <v>459</v>
          </cell>
          <cell r="AL689" t="str">
            <v>AVAC03SYS3</v>
          </cell>
          <cell r="AM689">
            <v>304</v>
          </cell>
          <cell r="AN689" t="str">
            <v>JK</v>
          </cell>
        </row>
        <row r="690">
          <cell r="A690">
            <v>703</v>
          </cell>
          <cell r="B690" t="str">
            <v>JK</v>
          </cell>
          <cell r="C690" t="str">
            <v>Jeannie Kimberly</v>
          </cell>
          <cell r="D690" t="str">
            <v>(509) 495-8494</v>
          </cell>
          <cell r="E690">
            <v>37557</v>
          </cell>
          <cell r="G690" t="str">
            <v>Purchase</v>
          </cell>
          <cell r="H690" t="str">
            <v>Physical</v>
          </cell>
          <cell r="I690" t="str">
            <v>BOULDER PARK</v>
          </cell>
          <cell r="K690" t="str">
            <v>Enserco</v>
          </cell>
          <cell r="L690" t="str">
            <v>Dave Huck</v>
          </cell>
          <cell r="M690" t="str">
            <v>Trader</v>
          </cell>
          <cell r="N690" t="str">
            <v>(403) 269-5522</v>
          </cell>
          <cell r="O690" t="str">
            <v>(303) 568-3250</v>
          </cell>
          <cell r="R690">
            <v>3000</v>
          </cell>
          <cell r="X690">
            <v>3.95</v>
          </cell>
          <cell r="Y690">
            <v>37558</v>
          </cell>
          <cell r="Z690">
            <v>37558</v>
          </cell>
          <cell r="AA690" t="str">
            <v>Interruptible</v>
          </cell>
          <cell r="AB690" t="str">
            <v>PGT</v>
          </cell>
          <cell r="AD690" t="str">
            <v>07536</v>
          </cell>
          <cell r="AE690">
            <v>3000</v>
          </cell>
          <cell r="AF690" t="str">
            <v>STAN-GTNW</v>
          </cell>
          <cell r="AH690" t="str">
            <v>04659</v>
          </cell>
          <cell r="AJ690" t="str">
            <v>SWWP-WWP</v>
          </cell>
          <cell r="AL690" t="str">
            <v>BPK</v>
          </cell>
          <cell r="AN690" t="str">
            <v>JK</v>
          </cell>
        </row>
        <row r="691">
          <cell r="A691">
            <v>704</v>
          </cell>
          <cell r="B691" t="str">
            <v>JK</v>
          </cell>
          <cell r="C691" t="str">
            <v>Jeannie Kimberly</v>
          </cell>
          <cell r="D691" t="str">
            <v>(509) 495-8494</v>
          </cell>
          <cell r="E691">
            <v>37557</v>
          </cell>
          <cell r="G691" t="str">
            <v>Sale</v>
          </cell>
          <cell r="H691" t="str">
            <v>Physical</v>
          </cell>
          <cell r="I691" t="str">
            <v>BOULDER PARK</v>
          </cell>
          <cell r="K691" t="str">
            <v>Enserco</v>
          </cell>
          <cell r="L691" t="str">
            <v>Dave Huck</v>
          </cell>
          <cell r="M691" t="str">
            <v>Trader</v>
          </cell>
          <cell r="N691" t="str">
            <v>(403) 269-5522</v>
          </cell>
          <cell r="O691" t="str">
            <v>(303) 568-3250</v>
          </cell>
          <cell r="R691">
            <v>3000</v>
          </cell>
          <cell r="X691">
            <v>3.92</v>
          </cell>
          <cell r="Y691">
            <v>37558</v>
          </cell>
          <cell r="Z691">
            <v>37558</v>
          </cell>
          <cell r="AA691" t="str">
            <v>Interruptible</v>
          </cell>
          <cell r="AB691" t="str">
            <v>PGT</v>
          </cell>
          <cell r="AD691" t="str">
            <v>07536</v>
          </cell>
          <cell r="AE691">
            <v>3000</v>
          </cell>
          <cell r="AF691" t="str">
            <v>STAN-GTNW</v>
          </cell>
          <cell r="AH691" t="str">
            <v>07536</v>
          </cell>
          <cell r="AJ691" t="str">
            <v>STAN-GTNW</v>
          </cell>
          <cell r="AL691" t="str">
            <v>04659</v>
          </cell>
          <cell r="AN691" t="str">
            <v>JK</v>
          </cell>
        </row>
        <row r="692">
          <cell r="A692">
            <v>705</v>
          </cell>
          <cell r="B692" t="str">
            <v>JK</v>
          </cell>
          <cell r="C692" t="str">
            <v>Jeannie Kimberly</v>
          </cell>
          <cell r="D692" t="str">
            <v>(509) 495-8494</v>
          </cell>
          <cell r="E692">
            <v>37557</v>
          </cell>
          <cell r="G692" t="str">
            <v>Purchase</v>
          </cell>
          <cell r="H692" t="str">
            <v>Physical</v>
          </cell>
          <cell r="I692" t="str">
            <v>KFCT</v>
          </cell>
          <cell r="K692" t="str">
            <v>Enserco</v>
          </cell>
          <cell r="L692" t="str">
            <v>Dave Huck</v>
          </cell>
          <cell r="M692" t="str">
            <v>Trader</v>
          </cell>
          <cell r="N692" t="str">
            <v>(403) 269-5522</v>
          </cell>
          <cell r="O692" t="str">
            <v>(303) 568-3250</v>
          </cell>
          <cell r="R692">
            <v>2000</v>
          </cell>
          <cell r="X692">
            <v>4.05</v>
          </cell>
          <cell r="Y692">
            <v>37558</v>
          </cell>
          <cell r="Z692">
            <v>37558</v>
          </cell>
          <cell r="AA692" t="str">
            <v>Interruptible</v>
          </cell>
          <cell r="AB692" t="str">
            <v>NWP</v>
          </cell>
          <cell r="AE692">
            <v>2000</v>
          </cell>
          <cell r="AF692" t="str">
            <v>SPOKANE (KETTLE FALLS)</v>
          </cell>
          <cell r="AG692">
            <v>384</v>
          </cell>
          <cell r="AH692">
            <v>128750</v>
          </cell>
          <cell r="AI692">
            <v>399</v>
          </cell>
          <cell r="AJ692" t="str">
            <v>SPOKANE (KETTLE FALLS)</v>
          </cell>
          <cell r="AK692">
            <v>384</v>
          </cell>
          <cell r="AL692" t="str">
            <v>KFCT</v>
          </cell>
          <cell r="AM692">
            <v>6</v>
          </cell>
          <cell r="AN692" t="str">
            <v>JK</v>
          </cell>
        </row>
        <row r="693">
          <cell r="A693">
            <v>724</v>
          </cell>
          <cell r="B693" t="str">
            <v>JK</v>
          </cell>
          <cell r="C693" t="str">
            <v>Jeannie Kimberly</v>
          </cell>
          <cell r="D693" t="str">
            <v>(509) 495-8494</v>
          </cell>
          <cell r="E693">
            <v>37557</v>
          </cell>
          <cell r="G693" t="str">
            <v>Purchase</v>
          </cell>
          <cell r="H693" t="str">
            <v>Physical</v>
          </cell>
          <cell r="I693" t="str">
            <v>CA - SLTAHOE</v>
          </cell>
          <cell r="K693" t="str">
            <v>Enserco</v>
          </cell>
          <cell r="L693" t="str">
            <v>Dave Huck</v>
          </cell>
          <cell r="M693" t="str">
            <v>Trader</v>
          </cell>
          <cell r="N693" t="str">
            <v>(403) 269-5522</v>
          </cell>
          <cell r="O693" t="str">
            <v>(303) 568-3250</v>
          </cell>
          <cell r="R693">
            <v>2000</v>
          </cell>
          <cell r="X693">
            <v>3.1</v>
          </cell>
          <cell r="Y693">
            <v>37558</v>
          </cell>
          <cell r="Z693">
            <v>37558</v>
          </cell>
          <cell r="AA693" t="str">
            <v>Interruptible</v>
          </cell>
          <cell r="AB693" t="str">
            <v>NWP</v>
          </cell>
          <cell r="AC693" t="str">
            <v>Paiute</v>
          </cell>
          <cell r="AD693">
            <v>100047</v>
          </cell>
          <cell r="AE693">
            <v>2000</v>
          </cell>
          <cell r="AF693" t="str">
            <v>WYOMING POOL</v>
          </cell>
          <cell r="AG693">
            <v>89</v>
          </cell>
          <cell r="AH693" t="str">
            <v>WYOMING POOL</v>
          </cell>
          <cell r="AI693">
            <v>399</v>
          </cell>
          <cell r="AJ693" t="str">
            <v>RENO</v>
          </cell>
          <cell r="AK693">
            <v>459</v>
          </cell>
          <cell r="AL693" t="str">
            <v>AVAC03SYS3</v>
          </cell>
          <cell r="AM693">
            <v>304</v>
          </cell>
          <cell r="AN693" t="str">
            <v>JK</v>
          </cell>
        </row>
        <row r="694">
          <cell r="A694">
            <v>706</v>
          </cell>
          <cell r="B694" t="str">
            <v>JK</v>
          </cell>
          <cell r="C694" t="str">
            <v>Jeannie Kimberly</v>
          </cell>
          <cell r="D694" t="str">
            <v>(509) 495-8494</v>
          </cell>
          <cell r="E694">
            <v>37557</v>
          </cell>
          <cell r="G694" t="str">
            <v>Sale</v>
          </cell>
          <cell r="H694" t="str">
            <v>Physical</v>
          </cell>
          <cell r="I694" t="str">
            <v>MALIN</v>
          </cell>
          <cell r="K694" t="str">
            <v>Cook Inlet Energy Supply LLC</v>
          </cell>
          <cell r="L694" t="str">
            <v>Cindy Khek</v>
          </cell>
          <cell r="M694" t="str">
            <v>Trader</v>
          </cell>
          <cell r="N694" t="str">
            <v xml:space="preserve">(310) 789-2324   </v>
          </cell>
          <cell r="O694" t="str">
            <v>(310) 789-3991</v>
          </cell>
          <cell r="R694">
            <v>7658</v>
          </cell>
          <cell r="U694" t="str">
            <v>NGI</v>
          </cell>
          <cell r="V694">
            <v>0.02</v>
          </cell>
          <cell r="W694" t="str">
            <v>Malin</v>
          </cell>
          <cell r="Y694">
            <v>37561</v>
          </cell>
          <cell r="Z694">
            <v>37590</v>
          </cell>
          <cell r="AA694" t="str">
            <v>Firm</v>
          </cell>
          <cell r="AB694" t="str">
            <v>PGT</v>
          </cell>
          <cell r="AD694" t="str">
            <v>07536</v>
          </cell>
          <cell r="AE694">
            <v>7658</v>
          </cell>
          <cell r="AF694" t="str">
            <v>MALI-GTNW</v>
          </cell>
          <cell r="AH694" t="str">
            <v>07536</v>
          </cell>
          <cell r="AJ694" t="str">
            <v>MALI-GTNW</v>
          </cell>
          <cell r="AL694" t="str">
            <v>00780</v>
          </cell>
          <cell r="AN694" t="str">
            <v>LM</v>
          </cell>
        </row>
        <row r="695">
          <cell r="A695">
            <v>707</v>
          </cell>
          <cell r="B695" t="str">
            <v>JK</v>
          </cell>
          <cell r="C695" t="str">
            <v>Jeannie Kimberly</v>
          </cell>
          <cell r="D695" t="str">
            <v>(509) 495-8494</v>
          </cell>
          <cell r="E695">
            <v>37558</v>
          </cell>
          <cell r="G695" t="str">
            <v>Purchase</v>
          </cell>
          <cell r="H695" t="str">
            <v>Physical</v>
          </cell>
          <cell r="I695" t="str">
            <v>CA - SLTAHOE</v>
          </cell>
          <cell r="K695" t="str">
            <v>Enserco</v>
          </cell>
          <cell r="L695" t="str">
            <v>Dave Huck</v>
          </cell>
          <cell r="M695" t="str">
            <v>Trader</v>
          </cell>
          <cell r="N695" t="str">
            <v>(403) 269-5522</v>
          </cell>
          <cell r="O695" t="str">
            <v>(303) 568-3250</v>
          </cell>
          <cell r="R695">
            <v>2500</v>
          </cell>
          <cell r="X695">
            <v>3.3</v>
          </cell>
          <cell r="Y695">
            <v>37559</v>
          </cell>
          <cell r="Z695">
            <v>37559</v>
          </cell>
          <cell r="AA695" t="str">
            <v>Interruptible</v>
          </cell>
          <cell r="AB695" t="str">
            <v>NWP</v>
          </cell>
          <cell r="AC695" t="str">
            <v>Paiute</v>
          </cell>
          <cell r="AD695">
            <v>100047</v>
          </cell>
          <cell r="AE695">
            <v>2500</v>
          </cell>
          <cell r="AF695" t="str">
            <v>WYOMING POOL</v>
          </cell>
          <cell r="AG695">
            <v>89</v>
          </cell>
          <cell r="AH695" t="str">
            <v>WYOMING POOL</v>
          </cell>
          <cell r="AI695">
            <v>399</v>
          </cell>
          <cell r="AJ695" t="str">
            <v>RENO</v>
          </cell>
          <cell r="AK695">
            <v>459</v>
          </cell>
          <cell r="AL695" t="str">
            <v>AVAC03SYS3</v>
          </cell>
          <cell r="AM695">
            <v>304</v>
          </cell>
          <cell r="AN695" t="str">
            <v>JK</v>
          </cell>
        </row>
        <row r="696">
          <cell r="A696">
            <v>708</v>
          </cell>
          <cell r="B696" t="str">
            <v>JK</v>
          </cell>
          <cell r="C696" t="str">
            <v>Jeannie Kimberly</v>
          </cell>
          <cell r="D696" t="str">
            <v>(509) 495-8494</v>
          </cell>
          <cell r="E696">
            <v>37558</v>
          </cell>
          <cell r="G696" t="str">
            <v>Purchase</v>
          </cell>
          <cell r="H696" t="str">
            <v>Physical</v>
          </cell>
          <cell r="I696" t="str">
            <v>CA - SLTAHOE</v>
          </cell>
          <cell r="K696" t="str">
            <v>Enserco</v>
          </cell>
          <cell r="L696" t="str">
            <v>Dave Huck</v>
          </cell>
          <cell r="M696" t="str">
            <v>Trader</v>
          </cell>
          <cell r="N696" t="str">
            <v>(403) 269-5522</v>
          </cell>
          <cell r="O696" t="str">
            <v>(303) 568-3250</v>
          </cell>
          <cell r="R696">
            <v>1000</v>
          </cell>
          <cell r="U696" t="str">
            <v>IF</v>
          </cell>
          <cell r="V696">
            <v>4.4999999999999998E-2</v>
          </cell>
          <cell r="W696" t="str">
            <v>SUMAS</v>
          </cell>
          <cell r="Y696">
            <v>37561</v>
          </cell>
          <cell r="Z696">
            <v>37590</v>
          </cell>
          <cell r="AA696" t="str">
            <v>FIRM</v>
          </cell>
          <cell r="AB696" t="str">
            <v>NWP</v>
          </cell>
          <cell r="AC696" t="str">
            <v>Paiute</v>
          </cell>
          <cell r="AD696">
            <v>100047</v>
          </cell>
          <cell r="AE696">
            <v>1000</v>
          </cell>
          <cell r="AF696" t="str">
            <v>SUMAS</v>
          </cell>
          <cell r="AG696">
            <v>297</v>
          </cell>
          <cell r="AH696" t="str">
            <v>EEI</v>
          </cell>
          <cell r="AI696">
            <v>399</v>
          </cell>
          <cell r="AJ696" t="str">
            <v>RENO</v>
          </cell>
          <cell r="AK696">
            <v>459</v>
          </cell>
          <cell r="AL696" t="str">
            <v>AVAC03SYS3</v>
          </cell>
          <cell r="AM696">
            <v>304</v>
          </cell>
          <cell r="AN696" t="str">
            <v>BG</v>
          </cell>
          <cell r="AO696">
            <v>37536</v>
          </cell>
          <cell r="AP696" t="str">
            <v>JK</v>
          </cell>
        </row>
        <row r="697">
          <cell r="A697">
            <v>709</v>
          </cell>
          <cell r="B697" t="str">
            <v>JK</v>
          </cell>
          <cell r="C697" t="str">
            <v>Jeannie Kimberly</v>
          </cell>
          <cell r="D697" t="str">
            <v>(509) 495-8494</v>
          </cell>
          <cell r="E697">
            <v>37559</v>
          </cell>
          <cell r="G697" t="str">
            <v>Purchase</v>
          </cell>
          <cell r="H697" t="str">
            <v>Physical</v>
          </cell>
          <cell r="I697" t="str">
            <v>CSII</v>
          </cell>
          <cell r="K697" t="str">
            <v>Enserco</v>
          </cell>
          <cell r="L697" t="str">
            <v>Dave Huck</v>
          </cell>
          <cell r="M697" t="str">
            <v>Trader</v>
          </cell>
          <cell r="N697" t="str">
            <v>(403) 269-5522</v>
          </cell>
          <cell r="O697" t="str">
            <v>(303) 568-3250</v>
          </cell>
          <cell r="R697">
            <v>3000</v>
          </cell>
          <cell r="X697">
            <v>4.25</v>
          </cell>
          <cell r="Y697">
            <v>37560</v>
          </cell>
          <cell r="Z697">
            <v>37560</v>
          </cell>
          <cell r="AA697" t="str">
            <v>Interruptible</v>
          </cell>
          <cell r="AB697" t="str">
            <v>PGT</v>
          </cell>
          <cell r="AD697" t="str">
            <v>07536</v>
          </cell>
          <cell r="AE697">
            <v>3000</v>
          </cell>
          <cell r="AF697" t="str">
            <v>STAN-GTNW</v>
          </cell>
          <cell r="AH697" t="str">
            <v>04659</v>
          </cell>
          <cell r="AJ697" t="str">
            <v>CSII-CSII</v>
          </cell>
          <cell r="AL697" t="str">
            <v>CSII</v>
          </cell>
          <cell r="AN697" t="str">
            <v>JK</v>
          </cell>
        </row>
        <row r="698">
          <cell r="A698">
            <v>710</v>
          </cell>
          <cell r="B698" t="str">
            <v>JK</v>
          </cell>
          <cell r="C698" t="str">
            <v>Jeannie Kimberly</v>
          </cell>
          <cell r="D698" t="str">
            <v>(509) 495-8494</v>
          </cell>
          <cell r="E698">
            <v>37559</v>
          </cell>
          <cell r="G698" t="str">
            <v>Purchase</v>
          </cell>
          <cell r="H698" t="str">
            <v>Physical</v>
          </cell>
          <cell r="I698" t="str">
            <v>KFCT</v>
          </cell>
          <cell r="K698" t="str">
            <v>Enserco</v>
          </cell>
          <cell r="L698" t="str">
            <v>Dave Huck</v>
          </cell>
          <cell r="M698" t="str">
            <v>Trader</v>
          </cell>
          <cell r="N698" t="str">
            <v>(403) 269-5522</v>
          </cell>
          <cell r="O698" t="str">
            <v>(303) 568-3250</v>
          </cell>
          <cell r="R698">
            <v>2000</v>
          </cell>
          <cell r="X698">
            <v>4.3499999999999996</v>
          </cell>
          <cell r="Y698">
            <v>37560</v>
          </cell>
          <cell r="Z698">
            <v>37560</v>
          </cell>
          <cell r="AA698" t="str">
            <v>Interruptible</v>
          </cell>
          <cell r="AB698" t="str">
            <v>NWP</v>
          </cell>
          <cell r="AE698">
            <v>2000</v>
          </cell>
          <cell r="AF698" t="str">
            <v>SPOKANE (KETTLE FALLS)</v>
          </cell>
          <cell r="AG698">
            <v>384</v>
          </cell>
          <cell r="AH698">
            <v>128750</v>
          </cell>
          <cell r="AI698">
            <v>399</v>
          </cell>
          <cell r="AJ698" t="str">
            <v>SPOKANE (KETTLE FALLS)</v>
          </cell>
          <cell r="AK698">
            <v>384</v>
          </cell>
          <cell r="AL698" t="str">
            <v>KFCT</v>
          </cell>
          <cell r="AM698">
            <v>6</v>
          </cell>
          <cell r="AN698" t="str">
            <v>JK</v>
          </cell>
        </row>
        <row r="699">
          <cell r="A699">
            <v>711</v>
          </cell>
          <cell r="B699" t="str">
            <v>JK</v>
          </cell>
          <cell r="C699" t="str">
            <v>Jeannie Kimberly</v>
          </cell>
          <cell r="D699" t="str">
            <v>(509) 495-8494</v>
          </cell>
          <cell r="E699">
            <v>37559</v>
          </cell>
          <cell r="G699" t="str">
            <v>Purchase</v>
          </cell>
          <cell r="H699" t="str">
            <v>Physical</v>
          </cell>
          <cell r="I699" t="str">
            <v>CA - SLTAHOE</v>
          </cell>
          <cell r="K699" t="str">
            <v>Enserco</v>
          </cell>
          <cell r="L699" t="str">
            <v>Dave Huck</v>
          </cell>
          <cell r="M699" t="str">
            <v>Trader</v>
          </cell>
          <cell r="N699" t="str">
            <v>(403) 269-5522</v>
          </cell>
          <cell r="O699" t="str">
            <v>(303) 568-3250</v>
          </cell>
          <cell r="R699">
            <v>2500</v>
          </cell>
          <cell r="X699">
            <v>3.09</v>
          </cell>
          <cell r="Y699">
            <v>37560</v>
          </cell>
          <cell r="Z699">
            <v>37560</v>
          </cell>
          <cell r="AA699" t="str">
            <v>Interruptible</v>
          </cell>
          <cell r="AB699" t="str">
            <v>NWP</v>
          </cell>
          <cell r="AC699" t="str">
            <v>Paiute</v>
          </cell>
          <cell r="AD699">
            <v>100047</v>
          </cell>
          <cell r="AE699">
            <v>2500</v>
          </cell>
          <cell r="AF699" t="str">
            <v>WYOMING POOL</v>
          </cell>
          <cell r="AG699">
            <v>89</v>
          </cell>
          <cell r="AH699" t="str">
            <v>WYOMING POOL</v>
          </cell>
          <cell r="AI699">
            <v>399</v>
          </cell>
          <cell r="AJ699" t="str">
            <v>RENO</v>
          </cell>
          <cell r="AK699">
            <v>459</v>
          </cell>
          <cell r="AL699" t="str">
            <v>AVAC03SYS3</v>
          </cell>
          <cell r="AM699">
            <v>304</v>
          </cell>
          <cell r="AN699" t="str">
            <v>JK</v>
          </cell>
        </row>
        <row r="700">
          <cell r="A700">
            <v>712</v>
          </cell>
          <cell r="B700" t="str">
            <v>JK</v>
          </cell>
          <cell r="C700" t="str">
            <v>Jeannie Kimberly</v>
          </cell>
          <cell r="D700" t="str">
            <v>(509) 495-8494</v>
          </cell>
          <cell r="E700">
            <v>37559</v>
          </cell>
          <cell r="G700" t="str">
            <v>Purchase</v>
          </cell>
          <cell r="H700" t="str">
            <v>Physical</v>
          </cell>
          <cell r="I700" t="str">
            <v>CA - SLTAHOE</v>
          </cell>
          <cell r="K700" t="str">
            <v>Concord Energy, LLC</v>
          </cell>
          <cell r="L700" t="str">
            <v>Darrell Danyluk</v>
          </cell>
          <cell r="M700" t="str">
            <v>Trader</v>
          </cell>
          <cell r="N700" t="str">
            <v>(403) 514-6912</v>
          </cell>
          <cell r="O700" t="str">
            <v>(403) 514-6913</v>
          </cell>
          <cell r="R700">
            <v>3000</v>
          </cell>
          <cell r="U700" t="str">
            <v>IF</v>
          </cell>
          <cell r="V700">
            <v>0.06</v>
          </cell>
          <cell r="W700" t="str">
            <v>SUMAS</v>
          </cell>
          <cell r="Y700">
            <v>37591</v>
          </cell>
          <cell r="Z700">
            <v>37680</v>
          </cell>
          <cell r="AA700" t="str">
            <v>FIRM</v>
          </cell>
          <cell r="AB700" t="str">
            <v>NWP</v>
          </cell>
          <cell r="AC700" t="str">
            <v>Paiute</v>
          </cell>
          <cell r="AD700">
            <v>100047</v>
          </cell>
          <cell r="AE700">
            <v>3000</v>
          </cell>
          <cell r="AF700" t="str">
            <v>SUMAS</v>
          </cell>
          <cell r="AG700">
            <v>297</v>
          </cell>
          <cell r="AH700" t="str">
            <v>CEL</v>
          </cell>
          <cell r="AI700">
            <v>796</v>
          </cell>
          <cell r="AJ700" t="str">
            <v>RENO</v>
          </cell>
          <cell r="AK700">
            <v>459</v>
          </cell>
          <cell r="AL700" t="str">
            <v>AVAC03SYS3</v>
          </cell>
          <cell r="AM700">
            <v>304</v>
          </cell>
          <cell r="AN700" t="str">
            <v>BG</v>
          </cell>
          <cell r="AO700">
            <v>37536</v>
          </cell>
          <cell r="AP700" t="str">
            <v>JK</v>
          </cell>
        </row>
        <row r="701">
          <cell r="A701">
            <v>713</v>
          </cell>
          <cell r="B701" t="str">
            <v>JK</v>
          </cell>
          <cell r="C701" t="str">
            <v>Jeannie Kimberly</v>
          </cell>
          <cell r="D701" t="str">
            <v>(509) 495-8494</v>
          </cell>
          <cell r="E701">
            <v>37560</v>
          </cell>
          <cell r="G701" t="str">
            <v>Purchase</v>
          </cell>
          <cell r="H701" t="str">
            <v>Physical</v>
          </cell>
          <cell r="I701" t="str">
            <v>RGEN</v>
          </cell>
          <cell r="K701" t="str">
            <v>Enserco</v>
          </cell>
          <cell r="L701" t="str">
            <v>Dave Huck</v>
          </cell>
          <cell r="M701" t="str">
            <v>Trader</v>
          </cell>
          <cell r="N701" t="str">
            <v>(403) 269-5522</v>
          </cell>
          <cell r="O701" t="str">
            <v>(303) 568-3250</v>
          </cell>
          <cell r="R701">
            <v>5000</v>
          </cell>
          <cell r="X701">
            <v>4.3</v>
          </cell>
          <cell r="Y701">
            <v>37560</v>
          </cell>
          <cell r="Z701">
            <v>37560</v>
          </cell>
          <cell r="AA701" t="str">
            <v>Interruptible</v>
          </cell>
          <cell r="AB701" t="str">
            <v>PGT</v>
          </cell>
          <cell r="AD701" t="str">
            <v>07536</v>
          </cell>
          <cell r="AE701">
            <v>5000</v>
          </cell>
          <cell r="AF701" t="str">
            <v>RGEN-GTNW</v>
          </cell>
          <cell r="AH701" t="str">
            <v>04659</v>
          </cell>
          <cell r="AJ701" t="str">
            <v>RGEN-WWP</v>
          </cell>
          <cell r="AL701" t="str">
            <v>FUEL</v>
          </cell>
          <cell r="AN701" t="str">
            <v>JK</v>
          </cell>
        </row>
        <row r="702">
          <cell r="A702">
            <v>714</v>
          </cell>
          <cell r="B702" t="str">
            <v>JK</v>
          </cell>
          <cell r="C702" t="str">
            <v>Jeannie Kimberly</v>
          </cell>
          <cell r="D702" t="str">
            <v>(509) 495-8494</v>
          </cell>
          <cell r="E702">
            <v>37560</v>
          </cell>
          <cell r="G702" t="str">
            <v>Purchase</v>
          </cell>
          <cell r="H702" t="str">
            <v>Physical</v>
          </cell>
          <cell r="I702" t="str">
            <v>KFCT</v>
          </cell>
          <cell r="K702" t="str">
            <v>Enserco</v>
          </cell>
          <cell r="L702" t="str">
            <v>Dave Huck</v>
          </cell>
          <cell r="M702" t="str">
            <v>Trader</v>
          </cell>
          <cell r="N702" t="str">
            <v>(403) 269-5522</v>
          </cell>
          <cell r="O702" t="str">
            <v>(303) 568-3250</v>
          </cell>
          <cell r="R702">
            <v>2000</v>
          </cell>
          <cell r="X702">
            <v>4.38</v>
          </cell>
          <cell r="Y702">
            <v>37561</v>
          </cell>
          <cell r="Z702">
            <v>37561</v>
          </cell>
          <cell r="AA702" t="str">
            <v>Interruptible</v>
          </cell>
          <cell r="AB702" t="str">
            <v>NWP</v>
          </cell>
          <cell r="AE702">
            <v>2000</v>
          </cell>
          <cell r="AF702" t="str">
            <v>SPOKANE (KETTLE FALLS)</v>
          </cell>
          <cell r="AG702">
            <v>384</v>
          </cell>
          <cell r="AH702">
            <v>128750</v>
          </cell>
          <cell r="AI702">
            <v>399</v>
          </cell>
          <cell r="AJ702" t="str">
            <v>SPOKANE (KETTLE FALLS)</v>
          </cell>
          <cell r="AK702">
            <v>384</v>
          </cell>
          <cell r="AL702" t="str">
            <v>KFCT</v>
          </cell>
          <cell r="AM702">
            <v>6</v>
          </cell>
          <cell r="AN702" t="str">
            <v>JK</v>
          </cell>
        </row>
        <row r="703">
          <cell r="A703">
            <v>715</v>
          </cell>
          <cell r="B703" t="str">
            <v>JK</v>
          </cell>
          <cell r="C703" t="str">
            <v>Jeannie Kimberly</v>
          </cell>
          <cell r="D703" t="str">
            <v>(509) 495-8494</v>
          </cell>
          <cell r="E703">
            <v>37560</v>
          </cell>
          <cell r="G703" t="str">
            <v>Purchase</v>
          </cell>
          <cell r="H703" t="str">
            <v>Physical</v>
          </cell>
          <cell r="I703" t="str">
            <v>CA - SLTAHOE</v>
          </cell>
          <cell r="K703" t="str">
            <v>Enserco</v>
          </cell>
          <cell r="L703" t="str">
            <v>Dave Huck</v>
          </cell>
          <cell r="M703" t="str">
            <v>Trader</v>
          </cell>
          <cell r="N703" t="str">
            <v>(403) 269-5522</v>
          </cell>
          <cell r="O703" t="str">
            <v>(303) 568-3250</v>
          </cell>
          <cell r="R703">
            <v>1000</v>
          </cell>
          <cell r="X703">
            <v>2.95</v>
          </cell>
          <cell r="Y703">
            <v>37561</v>
          </cell>
          <cell r="Z703">
            <v>37561</v>
          </cell>
          <cell r="AA703" t="str">
            <v>Interruptible</v>
          </cell>
          <cell r="AB703" t="str">
            <v>NWP</v>
          </cell>
          <cell r="AC703" t="str">
            <v>Paiute</v>
          </cell>
          <cell r="AD703">
            <v>100047</v>
          </cell>
          <cell r="AE703">
            <v>1000</v>
          </cell>
          <cell r="AF703" t="str">
            <v>WYOMING POOL</v>
          </cell>
          <cell r="AG703">
            <v>89</v>
          </cell>
          <cell r="AH703" t="str">
            <v>WYOMING POOL</v>
          </cell>
          <cell r="AI703">
            <v>399</v>
          </cell>
          <cell r="AJ703" t="str">
            <v>RENO</v>
          </cell>
          <cell r="AK703">
            <v>459</v>
          </cell>
          <cell r="AL703" t="str">
            <v>AVAC03SYS4</v>
          </cell>
          <cell r="AM703">
            <v>304</v>
          </cell>
          <cell r="AN703" t="str">
            <v>JK</v>
          </cell>
        </row>
        <row r="704">
          <cell r="A704">
            <v>716</v>
          </cell>
          <cell r="B704" t="str">
            <v>JK</v>
          </cell>
          <cell r="C704" t="str">
            <v>Jeannie Kimberly</v>
          </cell>
          <cell r="D704" t="str">
            <v>(509) 495-8494</v>
          </cell>
          <cell r="E704">
            <v>37560</v>
          </cell>
          <cell r="G704" t="str">
            <v>Purchase</v>
          </cell>
          <cell r="H704" t="str">
            <v>Physical</v>
          </cell>
          <cell r="I704" t="str">
            <v>RGEN</v>
          </cell>
          <cell r="K704" t="str">
            <v>Enserco</v>
          </cell>
          <cell r="L704" t="str">
            <v>Dave Huck</v>
          </cell>
          <cell r="M704" t="str">
            <v>Trader</v>
          </cell>
          <cell r="N704" t="str">
            <v>(403) 269-5522</v>
          </cell>
          <cell r="O704" t="str">
            <v>(303) 568-3250</v>
          </cell>
          <cell r="R704">
            <v>3500</v>
          </cell>
          <cell r="X704">
            <v>4.2</v>
          </cell>
          <cell r="Y704">
            <v>37560</v>
          </cell>
          <cell r="Z704">
            <v>37560</v>
          </cell>
          <cell r="AA704" t="str">
            <v>Interruptible</v>
          </cell>
          <cell r="AB704" t="str">
            <v>PGT</v>
          </cell>
          <cell r="AD704" t="str">
            <v>07536</v>
          </cell>
          <cell r="AE704">
            <v>3500</v>
          </cell>
          <cell r="AF704" t="str">
            <v>RGEN-GTNW</v>
          </cell>
          <cell r="AH704" t="str">
            <v>04659</v>
          </cell>
          <cell r="AJ704" t="str">
            <v>RGEN-WWP</v>
          </cell>
          <cell r="AL704" t="str">
            <v>FUEL</v>
          </cell>
          <cell r="AN704" t="str">
            <v>JK</v>
          </cell>
        </row>
        <row r="705">
          <cell r="A705">
            <v>717</v>
          </cell>
          <cell r="B705" t="str">
            <v>JK</v>
          </cell>
          <cell r="C705" t="str">
            <v>Jeannie Kimberly</v>
          </cell>
          <cell r="D705" t="str">
            <v>(509) 495-8494</v>
          </cell>
          <cell r="E705">
            <v>37561</v>
          </cell>
          <cell r="G705" t="str">
            <v>Purchase</v>
          </cell>
          <cell r="H705" t="str">
            <v>Physical</v>
          </cell>
          <cell r="I705" t="str">
            <v>BOULDER PARK</v>
          </cell>
          <cell r="K705" t="str">
            <v>Enserco</v>
          </cell>
          <cell r="L705" t="str">
            <v>Dave Huck</v>
          </cell>
          <cell r="M705" t="str">
            <v>Trader</v>
          </cell>
          <cell r="N705" t="str">
            <v>(403) 269-5522</v>
          </cell>
          <cell r="O705" t="str">
            <v>(303) 568-3250</v>
          </cell>
          <cell r="R705">
            <v>1000</v>
          </cell>
          <cell r="X705">
            <v>3.95</v>
          </cell>
          <cell r="Y705">
            <v>37562</v>
          </cell>
          <cell r="Z705">
            <v>37564</v>
          </cell>
          <cell r="AA705" t="str">
            <v>Interruptible</v>
          </cell>
          <cell r="AB705" t="str">
            <v>PGT</v>
          </cell>
          <cell r="AD705" t="str">
            <v>07536</v>
          </cell>
          <cell r="AE705">
            <v>1000</v>
          </cell>
          <cell r="AF705" t="str">
            <v>STAN-GTNW</v>
          </cell>
          <cell r="AH705" t="str">
            <v>04659</v>
          </cell>
          <cell r="AJ705" t="str">
            <v>SWWP-WWP</v>
          </cell>
          <cell r="AL705" t="str">
            <v>BPK</v>
          </cell>
          <cell r="AN705" t="str">
            <v>JK</v>
          </cell>
        </row>
        <row r="706">
          <cell r="A706">
            <v>718</v>
          </cell>
          <cell r="B706" t="str">
            <v>JK</v>
          </cell>
          <cell r="C706" t="str">
            <v>Jeannie Kimberly</v>
          </cell>
          <cell r="D706" t="str">
            <v>(509) 495-8494</v>
          </cell>
          <cell r="E706">
            <v>37561</v>
          </cell>
          <cell r="G706" t="str">
            <v>Purchase</v>
          </cell>
          <cell r="H706" t="str">
            <v>Physical</v>
          </cell>
          <cell r="I706" t="str">
            <v>KFCT</v>
          </cell>
          <cell r="K706" t="str">
            <v>Enserco</v>
          </cell>
          <cell r="L706" t="str">
            <v>Dave Huck</v>
          </cell>
          <cell r="M706" t="str">
            <v>Trader</v>
          </cell>
          <cell r="N706" t="str">
            <v>(403) 269-5522</v>
          </cell>
          <cell r="O706" t="str">
            <v>(303) 568-3250</v>
          </cell>
          <cell r="R706">
            <v>1000</v>
          </cell>
          <cell r="X706">
            <v>4</v>
          </cell>
          <cell r="Y706">
            <v>37562</v>
          </cell>
          <cell r="Z706">
            <v>37564</v>
          </cell>
          <cell r="AA706" t="str">
            <v>Interruptible</v>
          </cell>
          <cell r="AB706" t="str">
            <v>NWP</v>
          </cell>
          <cell r="AE706">
            <v>1000</v>
          </cell>
          <cell r="AF706" t="str">
            <v>SPOKANE (KETTLE FALLS)</v>
          </cell>
          <cell r="AG706">
            <v>384</v>
          </cell>
          <cell r="AH706">
            <v>128750</v>
          </cell>
          <cell r="AI706">
            <v>399</v>
          </cell>
          <cell r="AJ706" t="str">
            <v>SPOKANE (KETTLE FALLS)</v>
          </cell>
          <cell r="AK706">
            <v>384</v>
          </cell>
          <cell r="AL706" t="str">
            <v>KFCT</v>
          </cell>
          <cell r="AM706">
            <v>6</v>
          </cell>
          <cell r="AN706" t="str">
            <v>JK</v>
          </cell>
        </row>
        <row r="707">
          <cell r="A707">
            <v>719</v>
          </cell>
          <cell r="B707" t="str">
            <v>JK</v>
          </cell>
          <cell r="C707" t="str">
            <v>Jeannie Kimberly</v>
          </cell>
          <cell r="D707" t="str">
            <v>(509) 495-8494</v>
          </cell>
          <cell r="E707">
            <v>37561</v>
          </cell>
          <cell r="G707" t="str">
            <v>Purchase</v>
          </cell>
          <cell r="H707" t="str">
            <v>Physical</v>
          </cell>
          <cell r="I707" t="str">
            <v>CA - SLTAHOE</v>
          </cell>
          <cell r="K707" t="str">
            <v>Enserco</v>
          </cell>
          <cell r="L707" t="str">
            <v>Dave Huck</v>
          </cell>
          <cell r="M707" t="str">
            <v>Trader</v>
          </cell>
          <cell r="N707" t="str">
            <v>(403) 269-5522</v>
          </cell>
          <cell r="O707" t="str">
            <v>(303) 568-3250</v>
          </cell>
          <cell r="R707">
            <v>1700</v>
          </cell>
          <cell r="X707">
            <v>2.9</v>
          </cell>
          <cell r="Y707">
            <v>37562</v>
          </cell>
          <cell r="Z707">
            <v>37564</v>
          </cell>
          <cell r="AA707" t="str">
            <v>Interruptible</v>
          </cell>
          <cell r="AB707" t="str">
            <v>NWP</v>
          </cell>
          <cell r="AC707" t="str">
            <v>Paiute</v>
          </cell>
          <cell r="AD707">
            <v>100047</v>
          </cell>
          <cell r="AE707">
            <v>1700</v>
          </cell>
          <cell r="AF707" t="str">
            <v>WYOMING POOL</v>
          </cell>
          <cell r="AG707">
            <v>89</v>
          </cell>
          <cell r="AH707" t="str">
            <v>WYOMING POOL</v>
          </cell>
          <cell r="AI707">
            <v>399</v>
          </cell>
          <cell r="AJ707" t="str">
            <v>RENO</v>
          </cell>
          <cell r="AK707">
            <v>459</v>
          </cell>
          <cell r="AL707" t="str">
            <v>AVAC03SYS4</v>
          </cell>
          <cell r="AM707">
            <v>304</v>
          </cell>
          <cell r="AN707" t="str">
            <v>JK</v>
          </cell>
        </row>
        <row r="708">
          <cell r="A708">
            <v>720</v>
          </cell>
          <cell r="B708" t="str">
            <v>JK</v>
          </cell>
          <cell r="C708" t="str">
            <v>Jeannie Kimberly</v>
          </cell>
          <cell r="D708" t="str">
            <v>(509) 495-8494</v>
          </cell>
          <cell r="E708">
            <v>37561</v>
          </cell>
          <cell r="G708" t="str">
            <v>Purchase</v>
          </cell>
          <cell r="H708" t="str">
            <v>Physical</v>
          </cell>
          <cell r="I708" t="str">
            <v>CA - SLTAHOE</v>
          </cell>
          <cell r="K708" t="str">
            <v>Enserco</v>
          </cell>
          <cell r="L708" t="str">
            <v>Dave Huck</v>
          </cell>
          <cell r="M708" t="str">
            <v>Trader</v>
          </cell>
          <cell r="N708" t="str">
            <v>(403) 269-5522</v>
          </cell>
          <cell r="O708" t="str">
            <v>(303) 568-3250</v>
          </cell>
          <cell r="R708">
            <v>500</v>
          </cell>
          <cell r="X708">
            <v>3.85</v>
          </cell>
          <cell r="Y708">
            <v>37562</v>
          </cell>
          <cell r="Z708">
            <v>37564</v>
          </cell>
          <cell r="AA708" t="str">
            <v>Interruptible</v>
          </cell>
          <cell r="AB708" t="str">
            <v>NWP</v>
          </cell>
          <cell r="AC708" t="str">
            <v>Paiute</v>
          </cell>
          <cell r="AD708">
            <v>100047</v>
          </cell>
          <cell r="AE708">
            <v>500</v>
          </cell>
          <cell r="AF708" t="str">
            <v>PACIFIC POOL</v>
          </cell>
          <cell r="AG708">
            <v>297</v>
          </cell>
          <cell r="AH708" t="str">
            <v>PACIFIC POOL</v>
          </cell>
          <cell r="AI708">
            <v>399</v>
          </cell>
          <cell r="AJ708" t="str">
            <v>RENO</v>
          </cell>
          <cell r="AK708">
            <v>459</v>
          </cell>
          <cell r="AL708" t="str">
            <v>AVAC03SYS5</v>
          </cell>
          <cell r="AM708">
            <v>304</v>
          </cell>
          <cell r="AN708" t="str">
            <v>JK</v>
          </cell>
        </row>
        <row r="709">
          <cell r="A709">
            <v>721</v>
          </cell>
          <cell r="B709" t="str">
            <v>DA</v>
          </cell>
          <cell r="C709" t="str">
            <v>Diane Albers</v>
          </cell>
          <cell r="D709" t="str">
            <v>(509) 495-4705</v>
          </cell>
          <cell r="E709">
            <v>37564</v>
          </cell>
          <cell r="G709" t="str">
            <v>Purchase</v>
          </cell>
          <cell r="H709" t="str">
            <v>Physical</v>
          </cell>
          <cell r="I709" t="str">
            <v>CA - SLTAHOE</v>
          </cell>
          <cell r="J709">
            <v>143755196</v>
          </cell>
          <cell r="K709" t="str">
            <v>E-Prime, Inc.</v>
          </cell>
          <cell r="L709" t="str">
            <v>Kevin Headrick</v>
          </cell>
          <cell r="M709" t="str">
            <v>Trader</v>
          </cell>
          <cell r="N709" t="str">
            <v>(303) 308-6034</v>
          </cell>
          <cell r="O709" t="str">
            <v>(303) 308-7615</v>
          </cell>
          <cell r="P709" t="str">
            <v>ICE</v>
          </cell>
          <cell r="Q709">
            <v>2.5</v>
          </cell>
          <cell r="R709">
            <v>1700</v>
          </cell>
          <cell r="X709">
            <v>2.95</v>
          </cell>
          <cell r="Y709">
            <v>37565</v>
          </cell>
          <cell r="Z709">
            <v>37565</v>
          </cell>
          <cell r="AA709" t="str">
            <v>Interruptible</v>
          </cell>
          <cell r="AB709" t="str">
            <v>NWP</v>
          </cell>
          <cell r="AC709" t="str">
            <v>Paiute</v>
          </cell>
          <cell r="AD709">
            <v>100047</v>
          </cell>
          <cell r="AE709">
            <v>1700</v>
          </cell>
          <cell r="AF709" t="str">
            <v>OPAL</v>
          </cell>
          <cell r="AG709">
            <v>543</v>
          </cell>
          <cell r="AH709" t="str">
            <v>G70</v>
          </cell>
          <cell r="AI709">
            <v>694</v>
          </cell>
          <cell r="AJ709" t="str">
            <v>RENO</v>
          </cell>
          <cell r="AK709">
            <v>459</v>
          </cell>
          <cell r="AL709" t="str">
            <v>AVAC03SYS4</v>
          </cell>
          <cell r="AM709">
            <v>304</v>
          </cell>
          <cell r="AN709" t="str">
            <v>DA</v>
          </cell>
        </row>
        <row r="710">
          <cell r="A710">
            <v>722</v>
          </cell>
          <cell r="B710" t="str">
            <v>DA</v>
          </cell>
          <cell r="C710" t="str">
            <v>Diane Albers</v>
          </cell>
          <cell r="D710" t="str">
            <v>(509) 495-4705</v>
          </cell>
          <cell r="E710">
            <v>37565</v>
          </cell>
          <cell r="G710" t="str">
            <v>Purchase</v>
          </cell>
          <cell r="H710" t="str">
            <v>Physical</v>
          </cell>
          <cell r="I710" t="str">
            <v>CA - SLTAHOE</v>
          </cell>
          <cell r="J710">
            <v>594889874</v>
          </cell>
          <cell r="K710" t="str">
            <v>Dynegy Marketing &amp; Trade</v>
          </cell>
          <cell r="L710" t="str">
            <v>Steve Floyd</v>
          </cell>
          <cell r="M710" t="str">
            <v>Trader</v>
          </cell>
          <cell r="N710" t="str">
            <v>(713) 767-8459</v>
          </cell>
          <cell r="O710" t="str">
            <v>(713) 507-6541</v>
          </cell>
          <cell r="P710" t="str">
            <v>ICE</v>
          </cell>
          <cell r="Q710">
            <v>2.5</v>
          </cell>
          <cell r="R710">
            <v>1700</v>
          </cell>
          <cell r="X710">
            <v>2.83</v>
          </cell>
          <cell r="Y710">
            <v>37566</v>
          </cell>
          <cell r="Z710">
            <v>37566</v>
          </cell>
          <cell r="AA710" t="str">
            <v>Interruptible</v>
          </cell>
          <cell r="AB710" t="str">
            <v>NWP</v>
          </cell>
          <cell r="AC710" t="str">
            <v>Paiute</v>
          </cell>
          <cell r="AD710">
            <v>100047</v>
          </cell>
          <cell r="AE710">
            <v>1700</v>
          </cell>
          <cell r="AF710" t="str">
            <v>OPAL</v>
          </cell>
          <cell r="AG710">
            <v>543</v>
          </cell>
          <cell r="AH710" t="str">
            <v>L84</v>
          </cell>
          <cell r="AI710">
            <v>321</v>
          </cell>
          <cell r="AJ710" t="str">
            <v>RENO</v>
          </cell>
          <cell r="AK710">
            <v>459</v>
          </cell>
          <cell r="AL710" t="str">
            <v>AVAC03SYS4</v>
          </cell>
          <cell r="AM710">
            <v>304</v>
          </cell>
          <cell r="AN710" t="str">
            <v>DA</v>
          </cell>
        </row>
        <row r="711">
          <cell r="A711">
            <v>723</v>
          </cell>
          <cell r="B711" t="str">
            <v>DA</v>
          </cell>
          <cell r="C711" t="str">
            <v>Diane Albers</v>
          </cell>
          <cell r="D711" t="str">
            <v>(509) 495-4705</v>
          </cell>
          <cell r="E711">
            <v>37566</v>
          </cell>
          <cell r="G711" t="str">
            <v>Purchase</v>
          </cell>
          <cell r="H711" t="str">
            <v>Physical</v>
          </cell>
          <cell r="I711" t="str">
            <v>CA - SLTAHOE</v>
          </cell>
          <cell r="J711">
            <v>595948495</v>
          </cell>
          <cell r="K711" t="str">
            <v>Dynegy Marketing &amp; Trade</v>
          </cell>
          <cell r="L711" t="str">
            <v>Steve Floyd</v>
          </cell>
          <cell r="M711" t="str">
            <v>Trader</v>
          </cell>
          <cell r="N711" t="str">
            <v>(713) 767-8459</v>
          </cell>
          <cell r="O711" t="str">
            <v>(713) 507-6541</v>
          </cell>
          <cell r="P711" t="str">
            <v>ICE</v>
          </cell>
          <cell r="Q711">
            <v>2.5</v>
          </cell>
          <cell r="R711">
            <v>1700</v>
          </cell>
          <cell r="X711">
            <v>3.1</v>
          </cell>
          <cell r="Y711">
            <v>37567</v>
          </cell>
          <cell r="Z711">
            <v>37567</v>
          </cell>
          <cell r="AA711" t="str">
            <v>Interruptible</v>
          </cell>
          <cell r="AB711" t="str">
            <v>NWP</v>
          </cell>
          <cell r="AC711" t="str">
            <v>Paiute</v>
          </cell>
          <cell r="AD711">
            <v>100047</v>
          </cell>
          <cell r="AE711">
            <v>1700</v>
          </cell>
          <cell r="AF711" t="str">
            <v>OPAL</v>
          </cell>
          <cell r="AG711">
            <v>543</v>
          </cell>
          <cell r="AH711" t="str">
            <v>L84/L20</v>
          </cell>
          <cell r="AI711">
            <v>321</v>
          </cell>
          <cell r="AJ711" t="str">
            <v>RENO</v>
          </cell>
          <cell r="AK711">
            <v>459</v>
          </cell>
          <cell r="AL711" t="str">
            <v>AVAC03SYS4</v>
          </cell>
          <cell r="AM711">
            <v>304</v>
          </cell>
          <cell r="AN711" t="str">
            <v>DA</v>
          </cell>
        </row>
        <row r="712">
          <cell r="A712">
            <v>725</v>
          </cell>
          <cell r="B712" t="str">
            <v>DA</v>
          </cell>
          <cell r="C712" t="str">
            <v>Diane Albers</v>
          </cell>
          <cell r="D712" t="str">
            <v>(509) 495-4705</v>
          </cell>
          <cell r="E712">
            <v>37566</v>
          </cell>
          <cell r="G712" t="str">
            <v>Purchase</v>
          </cell>
          <cell r="H712" t="str">
            <v>Physical</v>
          </cell>
          <cell r="I712" t="str">
            <v>CA - SLTAHOE</v>
          </cell>
          <cell r="J712">
            <v>626156347</v>
          </cell>
          <cell r="K712" t="str">
            <v>Enserco</v>
          </cell>
          <cell r="L712" t="str">
            <v>Dave Huck</v>
          </cell>
          <cell r="M712" t="str">
            <v>Trader</v>
          </cell>
          <cell r="N712" t="str">
            <v>(403) 269-5522</v>
          </cell>
          <cell r="O712" t="str">
            <v>(303) 568-3250</v>
          </cell>
          <cell r="P712" t="str">
            <v>ICE</v>
          </cell>
          <cell r="Q712">
            <v>2.5</v>
          </cell>
          <cell r="R712">
            <v>1000</v>
          </cell>
          <cell r="X712">
            <v>3.6150000000000002</v>
          </cell>
          <cell r="Y712">
            <v>37567</v>
          </cell>
          <cell r="Z712">
            <v>37567</v>
          </cell>
          <cell r="AA712" t="str">
            <v>Interruptible</v>
          </cell>
          <cell r="AB712" t="str">
            <v>NWP</v>
          </cell>
          <cell r="AC712" t="str">
            <v>Paiute</v>
          </cell>
          <cell r="AD712">
            <v>100047</v>
          </cell>
          <cell r="AE712">
            <v>1000</v>
          </cell>
          <cell r="AF712" t="str">
            <v>PACIFIC POOL</v>
          </cell>
          <cell r="AG712">
            <v>297</v>
          </cell>
          <cell r="AH712" t="str">
            <v>PACIFIC POOL</v>
          </cell>
          <cell r="AI712">
            <v>399</v>
          </cell>
          <cell r="AJ712" t="str">
            <v>RENO</v>
          </cell>
          <cell r="AK712">
            <v>459</v>
          </cell>
          <cell r="AL712" t="str">
            <v>AVAC03SYS5</v>
          </cell>
          <cell r="AM712">
            <v>304</v>
          </cell>
          <cell r="AN712" t="str">
            <v>DA</v>
          </cell>
        </row>
        <row r="713">
          <cell r="A713">
            <v>726</v>
          </cell>
          <cell r="B713" t="str">
            <v>DA</v>
          </cell>
          <cell r="C713" t="str">
            <v>Diane Albers</v>
          </cell>
          <cell r="D713" t="str">
            <v>(509) 495-4705</v>
          </cell>
          <cell r="E713">
            <v>37567</v>
          </cell>
          <cell r="G713" t="str">
            <v>Purchase</v>
          </cell>
          <cell r="H713" t="str">
            <v>Physical</v>
          </cell>
          <cell r="I713" t="str">
            <v>KFCT / NECT</v>
          </cell>
          <cell r="K713" t="str">
            <v>Enserco</v>
          </cell>
          <cell r="L713" t="str">
            <v>Dave Huck</v>
          </cell>
          <cell r="M713" t="str">
            <v>Trader</v>
          </cell>
          <cell r="N713" t="str">
            <v>(403) 269-5522</v>
          </cell>
          <cell r="O713" t="str">
            <v>(303) 568-3250</v>
          </cell>
          <cell r="R713">
            <v>2500</v>
          </cell>
          <cell r="X713">
            <v>3.7</v>
          </cell>
          <cell r="Y713">
            <v>37568</v>
          </cell>
          <cell r="Z713">
            <v>37568</v>
          </cell>
          <cell r="AA713" t="str">
            <v>Interruptible</v>
          </cell>
          <cell r="AB713" t="str">
            <v>NWP</v>
          </cell>
          <cell r="AE713" t="str">
            <v>1500 / 1000</v>
          </cell>
          <cell r="AF713" t="str">
            <v>SPOKANE (KETTLE FALLS)</v>
          </cell>
          <cell r="AG713">
            <v>384</v>
          </cell>
          <cell r="AH713">
            <v>128750</v>
          </cell>
          <cell r="AI713">
            <v>399</v>
          </cell>
          <cell r="AJ713" t="str">
            <v>SPOKANE (KETTLE FALLS)</v>
          </cell>
          <cell r="AK713">
            <v>384</v>
          </cell>
          <cell r="AL713" t="str">
            <v>NECT / KFCT</v>
          </cell>
          <cell r="AM713">
            <v>304</v>
          </cell>
          <cell r="AN713" t="str">
            <v>DA</v>
          </cell>
        </row>
        <row r="714">
          <cell r="A714">
            <v>727</v>
          </cell>
          <cell r="B714" t="str">
            <v>DA</v>
          </cell>
          <cell r="C714" t="str">
            <v>Diane Albers</v>
          </cell>
          <cell r="D714" t="str">
            <v>(509) 495-4705</v>
          </cell>
          <cell r="E714">
            <v>37567</v>
          </cell>
          <cell r="G714" t="str">
            <v>Purchase</v>
          </cell>
          <cell r="H714" t="str">
            <v>Physical</v>
          </cell>
          <cell r="I714" t="str">
            <v>CA - SLTAHOE</v>
          </cell>
          <cell r="K714" t="str">
            <v>Enserco</v>
          </cell>
          <cell r="L714" t="str">
            <v>Dave Huck</v>
          </cell>
          <cell r="M714" t="str">
            <v>Trader</v>
          </cell>
          <cell r="N714" t="str">
            <v>(403) 269-5522</v>
          </cell>
          <cell r="O714" t="str">
            <v>(303) 568-3250</v>
          </cell>
          <cell r="R714">
            <v>1000</v>
          </cell>
          <cell r="X714">
            <v>3.57</v>
          </cell>
          <cell r="Y714">
            <v>37568</v>
          </cell>
          <cell r="Z714">
            <v>37568</v>
          </cell>
          <cell r="AA714" t="str">
            <v>Interruptible</v>
          </cell>
          <cell r="AB714" t="str">
            <v>NWP</v>
          </cell>
          <cell r="AC714" t="str">
            <v>Paiute</v>
          </cell>
          <cell r="AD714">
            <v>100047</v>
          </cell>
          <cell r="AE714">
            <v>1500</v>
          </cell>
          <cell r="AF714" t="str">
            <v>SUMAS</v>
          </cell>
          <cell r="AG714">
            <v>297</v>
          </cell>
          <cell r="AH714" t="str">
            <v>EEI</v>
          </cell>
          <cell r="AI714">
            <v>399</v>
          </cell>
          <cell r="AJ714" t="str">
            <v>RENO</v>
          </cell>
          <cell r="AK714">
            <v>459</v>
          </cell>
          <cell r="AL714" t="str">
            <v>AVAC03SYS5</v>
          </cell>
          <cell r="AM714">
            <v>304</v>
          </cell>
          <cell r="AN714" t="str">
            <v>DA</v>
          </cell>
        </row>
        <row r="715">
          <cell r="A715">
            <v>728</v>
          </cell>
          <cell r="B715" t="str">
            <v>DA</v>
          </cell>
          <cell r="C715" t="str">
            <v>Diane Albers</v>
          </cell>
          <cell r="D715" t="str">
            <v>(509) 495-4705</v>
          </cell>
          <cell r="E715">
            <v>37568</v>
          </cell>
          <cell r="G715" t="str">
            <v>Purchase</v>
          </cell>
          <cell r="H715" t="str">
            <v>Physical</v>
          </cell>
          <cell r="I715" t="str">
            <v>CA - SLTAHOE</v>
          </cell>
          <cell r="J715">
            <v>117608154</v>
          </cell>
          <cell r="K715" t="str">
            <v>Enserco</v>
          </cell>
          <cell r="L715" t="str">
            <v>Dave Huck</v>
          </cell>
          <cell r="M715" t="str">
            <v>Trader</v>
          </cell>
          <cell r="N715" t="str">
            <v>(403) 269-5522</v>
          </cell>
          <cell r="O715" t="str">
            <v>(303) 568-3250</v>
          </cell>
          <cell r="P715" t="str">
            <v>ICE</v>
          </cell>
          <cell r="Q715">
            <v>2.5</v>
          </cell>
          <cell r="R715">
            <v>2500</v>
          </cell>
          <cell r="X715">
            <v>3.45</v>
          </cell>
          <cell r="Y715">
            <v>37569</v>
          </cell>
          <cell r="Z715">
            <v>37571</v>
          </cell>
          <cell r="AA715" t="str">
            <v>Interruptible</v>
          </cell>
          <cell r="AB715" t="str">
            <v>NWP</v>
          </cell>
          <cell r="AC715" t="str">
            <v>Paiute</v>
          </cell>
          <cell r="AD715">
            <v>100047</v>
          </cell>
          <cell r="AE715">
            <v>2500</v>
          </cell>
          <cell r="AF715" t="str">
            <v>SUMAS</v>
          </cell>
          <cell r="AG715">
            <v>297</v>
          </cell>
          <cell r="AH715" t="str">
            <v>EEI</v>
          </cell>
          <cell r="AI715">
            <v>399</v>
          </cell>
          <cell r="AJ715" t="str">
            <v>RENO</v>
          </cell>
          <cell r="AK715">
            <v>459</v>
          </cell>
          <cell r="AL715" t="str">
            <v>AVAC03SYS5</v>
          </cell>
          <cell r="AM715">
            <v>304</v>
          </cell>
          <cell r="AN715" t="str">
            <v>DA</v>
          </cell>
        </row>
        <row r="716">
          <cell r="A716">
            <v>729</v>
          </cell>
          <cell r="B716" t="str">
            <v>DA</v>
          </cell>
          <cell r="C716" t="str">
            <v>Diane Albers</v>
          </cell>
          <cell r="D716" t="str">
            <v>(509) 495-4705</v>
          </cell>
          <cell r="E716">
            <v>37571</v>
          </cell>
          <cell r="G716" t="str">
            <v>Purchase</v>
          </cell>
          <cell r="H716" t="str">
            <v>Physical</v>
          </cell>
          <cell r="I716" t="str">
            <v>CA - SLTAHOE</v>
          </cell>
          <cell r="J716">
            <v>120613356</v>
          </cell>
          <cell r="K716" t="str">
            <v>AEP Energy Services, Inc.</v>
          </cell>
          <cell r="L716" t="str">
            <v>Shahid Shah</v>
          </cell>
          <cell r="M716" t="str">
            <v>Trader</v>
          </cell>
          <cell r="N716" t="str">
            <v>(614) 583-7017</v>
          </cell>
          <cell r="O716" t="str">
            <v>(614) 583-1605</v>
          </cell>
          <cell r="P716" t="str">
            <v>ICE</v>
          </cell>
          <cell r="Q716">
            <v>2.5</v>
          </cell>
          <cell r="R716">
            <v>1000</v>
          </cell>
          <cell r="X716">
            <v>3.0750000000000002</v>
          </cell>
          <cell r="Y716">
            <v>37572</v>
          </cell>
          <cell r="Z716">
            <v>37572</v>
          </cell>
          <cell r="AA716" t="str">
            <v>Interruptible</v>
          </cell>
          <cell r="AB716" t="str">
            <v>NWP</v>
          </cell>
          <cell r="AC716" t="str">
            <v>Paiute</v>
          </cell>
          <cell r="AD716">
            <v>100047</v>
          </cell>
          <cell r="AE716">
            <v>1000</v>
          </cell>
          <cell r="AF716" t="str">
            <v>OPAL</v>
          </cell>
          <cell r="AG716">
            <v>543</v>
          </cell>
          <cell r="AH716" t="str">
            <v>G53</v>
          </cell>
          <cell r="AI716">
            <v>692</v>
          </cell>
          <cell r="AJ716" t="str">
            <v>RENO</v>
          </cell>
          <cell r="AK716">
            <v>459</v>
          </cell>
          <cell r="AL716" t="str">
            <v>AVAC03SYS4</v>
          </cell>
          <cell r="AM716">
            <v>304</v>
          </cell>
          <cell r="AN716" t="str">
            <v>DA</v>
          </cell>
        </row>
        <row r="717">
          <cell r="A717">
            <v>730</v>
          </cell>
          <cell r="B717" t="str">
            <v>DA</v>
          </cell>
          <cell r="C717" t="str">
            <v>Diane Albers</v>
          </cell>
          <cell r="D717" t="str">
            <v>(509) 495-4705</v>
          </cell>
          <cell r="E717">
            <v>37572</v>
          </cell>
          <cell r="G717" t="str">
            <v>Purchase</v>
          </cell>
          <cell r="H717" t="str">
            <v>Physical</v>
          </cell>
          <cell r="I717" t="str">
            <v>CA - SLTAHOE</v>
          </cell>
          <cell r="J717">
            <v>248830396</v>
          </cell>
          <cell r="K717" t="str">
            <v>Concord Energy, LLC</v>
          </cell>
          <cell r="L717" t="str">
            <v>Darrell Danyluk</v>
          </cell>
          <cell r="M717" t="str">
            <v>Trader</v>
          </cell>
          <cell r="N717" t="str">
            <v>(403) 514-6912</v>
          </cell>
          <cell r="O717" t="str">
            <v>(403) 514-6913</v>
          </cell>
          <cell r="P717" t="str">
            <v>ICE</v>
          </cell>
          <cell r="Q717">
            <v>2.5</v>
          </cell>
          <cell r="R717">
            <v>1000</v>
          </cell>
          <cell r="X717">
            <v>3.45</v>
          </cell>
          <cell r="Y717">
            <v>37573</v>
          </cell>
          <cell r="Z717">
            <v>37573</v>
          </cell>
          <cell r="AA717" t="str">
            <v>Interruptible</v>
          </cell>
          <cell r="AB717" t="str">
            <v>NWP</v>
          </cell>
          <cell r="AC717" t="str">
            <v>Paiute</v>
          </cell>
          <cell r="AD717">
            <v>100047</v>
          </cell>
          <cell r="AE717">
            <v>1000</v>
          </cell>
          <cell r="AF717" t="str">
            <v>SUMAS</v>
          </cell>
          <cell r="AG717">
            <v>297</v>
          </cell>
          <cell r="AH717" t="str">
            <v>CEL</v>
          </cell>
          <cell r="AI717">
            <v>796</v>
          </cell>
          <cell r="AJ717" t="str">
            <v>RENO</v>
          </cell>
          <cell r="AK717">
            <v>459</v>
          </cell>
          <cell r="AL717" t="str">
            <v>AVAC03SYS5</v>
          </cell>
          <cell r="AM717">
            <v>304</v>
          </cell>
          <cell r="AN717" t="str">
            <v>DA</v>
          </cell>
        </row>
        <row r="718">
          <cell r="A718">
            <v>731</v>
          </cell>
          <cell r="B718" t="str">
            <v>DA</v>
          </cell>
          <cell r="C718" t="str">
            <v>Diane Albers</v>
          </cell>
          <cell r="D718" t="str">
            <v>(509) 495-4705</v>
          </cell>
          <cell r="E718">
            <v>37573</v>
          </cell>
          <cell r="G718" t="str">
            <v>Purchase</v>
          </cell>
          <cell r="H718" t="str">
            <v>Physical</v>
          </cell>
          <cell r="I718" t="str">
            <v>KFCT</v>
          </cell>
          <cell r="K718" t="str">
            <v>Enserco</v>
          </cell>
          <cell r="L718" t="str">
            <v>Dave Huck</v>
          </cell>
          <cell r="M718" t="str">
            <v>Trader</v>
          </cell>
          <cell r="N718" t="str">
            <v>(403) 269-5522</v>
          </cell>
          <cell r="O718" t="str">
            <v>(303) 568-3250</v>
          </cell>
          <cell r="R718">
            <v>2000</v>
          </cell>
          <cell r="X718">
            <v>3.55</v>
          </cell>
          <cell r="Y718">
            <v>37574</v>
          </cell>
          <cell r="Z718">
            <v>37574</v>
          </cell>
          <cell r="AA718" t="str">
            <v>Interruptible</v>
          </cell>
          <cell r="AB718" t="str">
            <v>NWP</v>
          </cell>
          <cell r="AE718">
            <v>2000</v>
          </cell>
          <cell r="AF718" t="str">
            <v>SPOKANE (KETTLE FALLS)</v>
          </cell>
          <cell r="AG718">
            <v>384</v>
          </cell>
          <cell r="AH718">
            <v>128750</v>
          </cell>
          <cell r="AI718">
            <v>399</v>
          </cell>
          <cell r="AJ718" t="str">
            <v>SPOKANE (KETTLE FALLS)</v>
          </cell>
          <cell r="AK718">
            <v>384</v>
          </cell>
          <cell r="AL718" t="str">
            <v>KFCT</v>
          </cell>
          <cell r="AM718">
            <v>6</v>
          </cell>
          <cell r="AN718" t="str">
            <v>DA</v>
          </cell>
        </row>
        <row r="719">
          <cell r="A719">
            <v>732</v>
          </cell>
          <cell r="B719" t="str">
            <v>DA</v>
          </cell>
          <cell r="C719" t="str">
            <v>Diane Albers</v>
          </cell>
          <cell r="D719" t="str">
            <v>(509) 495-4705</v>
          </cell>
          <cell r="E719">
            <v>37573</v>
          </cell>
          <cell r="G719" t="str">
            <v>Purchase</v>
          </cell>
          <cell r="H719" t="str">
            <v>Physical</v>
          </cell>
          <cell r="I719" t="str">
            <v>CA - SLTAHOE</v>
          </cell>
          <cell r="J719">
            <v>967358490</v>
          </cell>
          <cell r="K719" t="str">
            <v>Concord Energy, LLC</v>
          </cell>
          <cell r="L719" t="str">
            <v>Darrell Danyluk</v>
          </cell>
          <cell r="M719" t="str">
            <v>Trader</v>
          </cell>
          <cell r="N719" t="str">
            <v>(403) 514-6912</v>
          </cell>
          <cell r="O719" t="str">
            <v>(403) 514-6913</v>
          </cell>
          <cell r="P719" t="str">
            <v>ICE</v>
          </cell>
          <cell r="Q719">
            <v>2.5</v>
          </cell>
          <cell r="R719">
            <v>2000</v>
          </cell>
          <cell r="X719">
            <v>3.45</v>
          </cell>
          <cell r="Y719">
            <v>37574</v>
          </cell>
          <cell r="Z719">
            <v>37574</v>
          </cell>
          <cell r="AA719" t="str">
            <v>Interruptible</v>
          </cell>
          <cell r="AB719" t="str">
            <v>NWP</v>
          </cell>
          <cell r="AC719" t="str">
            <v>Paiute</v>
          </cell>
          <cell r="AD719">
            <v>100047</v>
          </cell>
          <cell r="AE719">
            <v>2000</v>
          </cell>
          <cell r="AF719" t="str">
            <v>SUMAS</v>
          </cell>
          <cell r="AG719">
            <v>297</v>
          </cell>
          <cell r="AH719" t="str">
            <v>CEL</v>
          </cell>
          <cell r="AI719">
            <v>796</v>
          </cell>
          <cell r="AJ719" t="str">
            <v>RENO</v>
          </cell>
          <cell r="AK719">
            <v>459</v>
          </cell>
          <cell r="AL719" t="str">
            <v>AVAC03SYS5</v>
          </cell>
          <cell r="AM719">
            <v>304</v>
          </cell>
          <cell r="AN719" t="str">
            <v>DA</v>
          </cell>
        </row>
        <row r="720">
          <cell r="A720">
            <v>733</v>
          </cell>
          <cell r="B720" t="str">
            <v>DA</v>
          </cell>
          <cell r="C720" t="str">
            <v>Diane Albers</v>
          </cell>
          <cell r="D720" t="str">
            <v>(509) 495-4705</v>
          </cell>
          <cell r="E720">
            <v>37574</v>
          </cell>
          <cell r="G720" t="str">
            <v>Purchase</v>
          </cell>
          <cell r="H720" t="str">
            <v>Physical</v>
          </cell>
          <cell r="I720" t="str">
            <v>KFCT</v>
          </cell>
          <cell r="K720" t="str">
            <v>Enserco</v>
          </cell>
          <cell r="L720" t="str">
            <v>Dave Huck</v>
          </cell>
          <cell r="M720" t="str">
            <v>Trader</v>
          </cell>
          <cell r="N720" t="str">
            <v>(403) 269-5522</v>
          </cell>
          <cell r="O720" t="str">
            <v>(303) 568-3250</v>
          </cell>
          <cell r="R720">
            <v>1000</v>
          </cell>
          <cell r="X720">
            <v>3.61</v>
          </cell>
          <cell r="Y720">
            <v>37575</v>
          </cell>
          <cell r="Z720">
            <v>37575</v>
          </cell>
          <cell r="AA720" t="str">
            <v>Interruptible</v>
          </cell>
          <cell r="AB720" t="str">
            <v>NWP</v>
          </cell>
          <cell r="AE720">
            <v>1000</v>
          </cell>
          <cell r="AF720" t="str">
            <v>SPOKANE (KETTLE FALLS)</v>
          </cell>
          <cell r="AG720">
            <v>384</v>
          </cell>
          <cell r="AH720">
            <v>128750</v>
          </cell>
          <cell r="AI720">
            <v>399</v>
          </cell>
          <cell r="AJ720" t="str">
            <v>SPOKANE (KETTLE FALLS)</v>
          </cell>
          <cell r="AK720">
            <v>384</v>
          </cell>
          <cell r="AL720" t="str">
            <v>KFCT</v>
          </cell>
          <cell r="AM720">
            <v>6</v>
          </cell>
          <cell r="AN720" t="str">
            <v>DA</v>
          </cell>
        </row>
        <row r="721">
          <cell r="A721">
            <v>734</v>
          </cell>
          <cell r="B721" t="str">
            <v>DA</v>
          </cell>
          <cell r="C721" t="str">
            <v>Diane Albers</v>
          </cell>
          <cell r="D721" t="str">
            <v>(509) 495-4705</v>
          </cell>
          <cell r="E721">
            <v>37574</v>
          </cell>
          <cell r="G721" t="str">
            <v>Purchase</v>
          </cell>
          <cell r="H721" t="str">
            <v>Physical</v>
          </cell>
          <cell r="I721" t="str">
            <v>CA - SLTAHOE</v>
          </cell>
          <cell r="J721">
            <v>150220683</v>
          </cell>
          <cell r="K721" t="str">
            <v>Concord Energy, LLC</v>
          </cell>
          <cell r="L721" t="str">
            <v>Darrell Danyluk</v>
          </cell>
          <cell r="M721" t="str">
            <v>Trader</v>
          </cell>
          <cell r="N721" t="str">
            <v>(403) 514-6912</v>
          </cell>
          <cell r="O721" t="str">
            <v>(403) 514-6913</v>
          </cell>
          <cell r="P721" t="str">
            <v>ICE</v>
          </cell>
          <cell r="Q721">
            <v>2.5</v>
          </cell>
          <cell r="R721">
            <v>2000</v>
          </cell>
          <cell r="X721">
            <v>3.48</v>
          </cell>
          <cell r="Y721">
            <v>37575</v>
          </cell>
          <cell r="Z721">
            <v>37575</v>
          </cell>
          <cell r="AA721" t="str">
            <v>Interruptible</v>
          </cell>
          <cell r="AB721" t="str">
            <v>NWP</v>
          </cell>
          <cell r="AC721" t="str">
            <v>Paiute</v>
          </cell>
          <cell r="AD721">
            <v>100047</v>
          </cell>
          <cell r="AE721">
            <v>2000</v>
          </cell>
          <cell r="AF721" t="str">
            <v>SUMAS</v>
          </cell>
          <cell r="AG721">
            <v>297</v>
          </cell>
          <cell r="AH721" t="str">
            <v>CEL</v>
          </cell>
          <cell r="AI721">
            <v>796</v>
          </cell>
          <cell r="AJ721" t="str">
            <v>RENO</v>
          </cell>
          <cell r="AK721">
            <v>459</v>
          </cell>
          <cell r="AL721" t="str">
            <v>AVAC03SYS5</v>
          </cell>
          <cell r="AM721">
            <v>304</v>
          </cell>
          <cell r="AN721" t="str">
            <v>DA</v>
          </cell>
        </row>
        <row r="722">
          <cell r="A722">
            <v>735</v>
          </cell>
          <cell r="B722" t="str">
            <v>DA</v>
          </cell>
          <cell r="C722" t="str">
            <v>Diane Albers</v>
          </cell>
          <cell r="D722" t="str">
            <v>(509) 495-4705</v>
          </cell>
          <cell r="E722">
            <v>37575</v>
          </cell>
          <cell r="G722" t="str">
            <v>Purchase</v>
          </cell>
          <cell r="H722" t="str">
            <v>Physical</v>
          </cell>
          <cell r="I722" t="str">
            <v>CA - SLTAHOE</v>
          </cell>
          <cell r="J722">
            <v>133148363</v>
          </cell>
          <cell r="K722" t="str">
            <v>Concord Energy, LLC</v>
          </cell>
          <cell r="L722" t="str">
            <v>Darrell Danyluk</v>
          </cell>
          <cell r="M722" t="str">
            <v>Trader</v>
          </cell>
          <cell r="N722" t="str">
            <v>(403) 514-6912</v>
          </cell>
          <cell r="O722" t="str">
            <v>(403) 514-6913</v>
          </cell>
          <cell r="P722" t="str">
            <v>ICE</v>
          </cell>
          <cell r="Q722">
            <v>2.5</v>
          </cell>
          <cell r="R722">
            <v>2500</v>
          </cell>
          <cell r="X722">
            <v>3.45</v>
          </cell>
          <cell r="Y722">
            <v>37576</v>
          </cell>
          <cell r="Z722">
            <v>37578</v>
          </cell>
          <cell r="AA722" t="str">
            <v>Interruptible</v>
          </cell>
          <cell r="AB722" t="str">
            <v>NWP</v>
          </cell>
          <cell r="AC722" t="str">
            <v>Paiute</v>
          </cell>
          <cell r="AD722">
            <v>100047</v>
          </cell>
          <cell r="AE722">
            <v>2500</v>
          </cell>
          <cell r="AF722" t="str">
            <v>SUMAS</v>
          </cell>
          <cell r="AG722">
            <v>297</v>
          </cell>
          <cell r="AH722" t="str">
            <v>CEL</v>
          </cell>
          <cell r="AI722">
            <v>796</v>
          </cell>
          <cell r="AJ722" t="str">
            <v>RENO</v>
          </cell>
          <cell r="AK722">
            <v>459</v>
          </cell>
          <cell r="AL722" t="str">
            <v>AVAC03SYS5</v>
          </cell>
          <cell r="AM722">
            <v>304</v>
          </cell>
          <cell r="AN722" t="str">
            <v>DA</v>
          </cell>
          <cell r="AO722">
            <v>37580</v>
          </cell>
          <cell r="AP722" t="str">
            <v>JK</v>
          </cell>
        </row>
        <row r="723">
          <cell r="A723">
            <v>736</v>
          </cell>
          <cell r="B723" t="str">
            <v>DA</v>
          </cell>
          <cell r="C723" t="str">
            <v>Diane Albers</v>
          </cell>
          <cell r="D723" t="str">
            <v>(509) 495-4705</v>
          </cell>
          <cell r="E723">
            <v>37575</v>
          </cell>
          <cell r="G723" t="str">
            <v>Purchase</v>
          </cell>
          <cell r="H723" t="str">
            <v>Physical</v>
          </cell>
          <cell r="I723" t="str">
            <v>BOULDER PARK</v>
          </cell>
          <cell r="K723" t="str">
            <v>Enserco</v>
          </cell>
          <cell r="L723" t="str">
            <v>Dave Huck</v>
          </cell>
          <cell r="M723" t="str">
            <v>Trader</v>
          </cell>
          <cell r="N723" t="str">
            <v>(403) 269-5522</v>
          </cell>
          <cell r="O723" t="str">
            <v>(303) 568-3250</v>
          </cell>
          <cell r="R723">
            <v>1500</v>
          </cell>
          <cell r="X723">
            <v>3.85</v>
          </cell>
          <cell r="Y723">
            <v>37591</v>
          </cell>
          <cell r="Z723">
            <v>37621</v>
          </cell>
          <cell r="AA723" t="str">
            <v>Firm</v>
          </cell>
          <cell r="AB723" t="str">
            <v>PGT</v>
          </cell>
          <cell r="AD723" t="str">
            <v>07536</v>
          </cell>
          <cell r="AE723">
            <v>1500</v>
          </cell>
          <cell r="AF723" t="str">
            <v>MALI-GTNW</v>
          </cell>
          <cell r="AH723" t="str">
            <v>04659</v>
          </cell>
          <cell r="AJ723" t="str">
            <v>SWWP-WWP</v>
          </cell>
          <cell r="AL723" t="str">
            <v>BPK</v>
          </cell>
          <cell r="AN723" t="str">
            <v>BG</v>
          </cell>
        </row>
        <row r="724">
          <cell r="A724">
            <v>737</v>
          </cell>
          <cell r="B724" t="str">
            <v>JK</v>
          </cell>
          <cell r="C724" t="str">
            <v>Jeannie Kimberly</v>
          </cell>
          <cell r="D724" t="str">
            <v>(509) 495-8494</v>
          </cell>
          <cell r="E724">
            <v>37578</v>
          </cell>
          <cell r="G724" t="str">
            <v>Purchase</v>
          </cell>
          <cell r="H724" t="str">
            <v>Physical</v>
          </cell>
          <cell r="I724" t="str">
            <v>CA - SLTAHOE</v>
          </cell>
          <cell r="K724" t="str">
            <v>Concord Energy, LLC</v>
          </cell>
          <cell r="L724" t="str">
            <v>Darrell Danyluk</v>
          </cell>
          <cell r="M724" t="str">
            <v>Trader</v>
          </cell>
          <cell r="N724" t="str">
            <v>(403) 514-6912</v>
          </cell>
          <cell r="O724" t="str">
            <v>(403) 514-6913</v>
          </cell>
          <cell r="R724">
            <v>2000</v>
          </cell>
          <cell r="X724">
            <v>3.7</v>
          </cell>
          <cell r="Y724">
            <v>37579</v>
          </cell>
          <cell r="Z724">
            <v>37579</v>
          </cell>
          <cell r="AA724" t="str">
            <v>Interruptible</v>
          </cell>
          <cell r="AB724" t="str">
            <v>NWP</v>
          </cell>
          <cell r="AC724" t="str">
            <v>Paiute</v>
          </cell>
          <cell r="AD724">
            <v>100047</v>
          </cell>
          <cell r="AE724">
            <v>2000</v>
          </cell>
          <cell r="AF724" t="str">
            <v>SUMAS</v>
          </cell>
          <cell r="AG724">
            <v>297</v>
          </cell>
          <cell r="AH724" t="str">
            <v>CEL</v>
          </cell>
          <cell r="AI724">
            <v>796</v>
          </cell>
          <cell r="AJ724" t="str">
            <v>RENO</v>
          </cell>
          <cell r="AK724">
            <v>459</v>
          </cell>
          <cell r="AL724" t="str">
            <v>AVAC03SYS5</v>
          </cell>
          <cell r="AM724">
            <v>304</v>
          </cell>
          <cell r="AN724" t="str">
            <v>JK</v>
          </cell>
          <cell r="AO724">
            <v>37580</v>
          </cell>
          <cell r="AP724" t="str">
            <v>JK</v>
          </cell>
        </row>
        <row r="725">
          <cell r="A725">
            <v>738</v>
          </cell>
          <cell r="B725" t="str">
            <v>JK</v>
          </cell>
          <cell r="C725" t="str">
            <v>Jeannie Kimberly</v>
          </cell>
          <cell r="D725" t="str">
            <v>(509) 495-8494</v>
          </cell>
          <cell r="E725">
            <v>37579</v>
          </cell>
          <cell r="G725" t="str">
            <v>Purchase</v>
          </cell>
          <cell r="H725" t="str">
            <v>Physical</v>
          </cell>
          <cell r="I725" t="str">
            <v>CA - SLTAHOE</v>
          </cell>
          <cell r="K725" t="str">
            <v>Concord Energy, LLC</v>
          </cell>
          <cell r="L725" t="str">
            <v>Darrell Danyluk</v>
          </cell>
          <cell r="M725" t="str">
            <v>Trader</v>
          </cell>
          <cell r="N725" t="str">
            <v>(403) 514-6912</v>
          </cell>
          <cell r="O725" t="str">
            <v>(403) 514-6913</v>
          </cell>
          <cell r="R725">
            <v>2500</v>
          </cell>
          <cell r="X725">
            <v>3.7</v>
          </cell>
          <cell r="Y725">
            <v>37580</v>
          </cell>
          <cell r="Z725">
            <v>37580</v>
          </cell>
          <cell r="AA725" t="str">
            <v>Interruptible</v>
          </cell>
          <cell r="AB725" t="str">
            <v>NWP</v>
          </cell>
          <cell r="AC725" t="str">
            <v>Paiute</v>
          </cell>
          <cell r="AD725">
            <v>100047</v>
          </cell>
          <cell r="AE725">
            <v>2500</v>
          </cell>
          <cell r="AF725" t="str">
            <v>SUMAS</v>
          </cell>
          <cell r="AG725">
            <v>297</v>
          </cell>
          <cell r="AH725" t="str">
            <v>CEL</v>
          </cell>
          <cell r="AI725">
            <v>796</v>
          </cell>
          <cell r="AJ725" t="str">
            <v>RENO</v>
          </cell>
          <cell r="AK725">
            <v>459</v>
          </cell>
          <cell r="AL725" t="str">
            <v>AVAC03SYS5</v>
          </cell>
          <cell r="AM725">
            <v>304</v>
          </cell>
          <cell r="AN725" t="str">
            <v>JK</v>
          </cell>
          <cell r="AO725">
            <v>37580</v>
          </cell>
          <cell r="AP725" t="str">
            <v>JK</v>
          </cell>
        </row>
        <row r="726">
          <cell r="A726">
            <v>739</v>
          </cell>
          <cell r="B726" t="str">
            <v>JK</v>
          </cell>
          <cell r="C726" t="str">
            <v>Jeannie Kimberly</v>
          </cell>
          <cell r="D726" t="str">
            <v>(509) 495-8494</v>
          </cell>
          <cell r="E726">
            <v>37579</v>
          </cell>
          <cell r="G726" t="str">
            <v>Purchase</v>
          </cell>
          <cell r="H726" t="str">
            <v>Physical</v>
          </cell>
          <cell r="I726" t="str">
            <v>KFCT</v>
          </cell>
          <cell r="K726" t="str">
            <v>Concord Energy, LLC</v>
          </cell>
          <cell r="L726" t="str">
            <v>Darrell Danyluk</v>
          </cell>
          <cell r="M726" t="str">
            <v>Trader</v>
          </cell>
          <cell r="N726" t="str">
            <v>(403) 514-6912</v>
          </cell>
          <cell r="O726" t="str">
            <v>(403) 514-6913</v>
          </cell>
          <cell r="R726">
            <v>2000</v>
          </cell>
          <cell r="X726">
            <v>3.9</v>
          </cell>
          <cell r="Y726">
            <v>37580</v>
          </cell>
          <cell r="Z726">
            <v>37580</v>
          </cell>
          <cell r="AA726" t="str">
            <v>Interruptible</v>
          </cell>
          <cell r="AB726" t="str">
            <v>NWP</v>
          </cell>
          <cell r="AE726">
            <v>2000</v>
          </cell>
          <cell r="AF726" t="str">
            <v>SPOKANE (KETTLE FALLS)</v>
          </cell>
          <cell r="AG726">
            <v>384</v>
          </cell>
          <cell r="AH726">
            <v>129147</v>
          </cell>
          <cell r="AI726">
            <v>797</v>
          </cell>
          <cell r="AJ726" t="str">
            <v>SPOKANE (KETTLE FALLS)</v>
          </cell>
          <cell r="AK726">
            <v>384</v>
          </cell>
          <cell r="AL726" t="str">
            <v>KFCT</v>
          </cell>
          <cell r="AM726">
            <v>6</v>
          </cell>
          <cell r="AN726" t="str">
            <v>JK</v>
          </cell>
          <cell r="AO726">
            <v>37580</v>
          </cell>
          <cell r="AP726" t="str">
            <v>JK</v>
          </cell>
        </row>
        <row r="727">
          <cell r="A727">
            <v>740</v>
          </cell>
          <cell r="B727" t="str">
            <v>JK</v>
          </cell>
          <cell r="C727" t="str">
            <v>Jeannie Kimberly</v>
          </cell>
          <cell r="D727" t="str">
            <v>(509) 495-8494</v>
          </cell>
          <cell r="E727">
            <v>37580</v>
          </cell>
          <cell r="G727" t="str">
            <v>Purchase</v>
          </cell>
          <cell r="H727" t="str">
            <v>Physical</v>
          </cell>
          <cell r="I727" t="str">
            <v>CA - SLTAHOE</v>
          </cell>
          <cell r="K727" t="str">
            <v>Concord Energy, LLC</v>
          </cell>
          <cell r="L727" t="str">
            <v>Darrell Danyluk</v>
          </cell>
          <cell r="M727" t="str">
            <v>Trader</v>
          </cell>
          <cell r="N727" t="str">
            <v>(403) 514-6912</v>
          </cell>
          <cell r="O727" t="str">
            <v>(403) 514-6913</v>
          </cell>
          <cell r="R727">
            <v>2000</v>
          </cell>
          <cell r="X727">
            <v>3.73</v>
          </cell>
          <cell r="Y727">
            <v>37581</v>
          </cell>
          <cell r="Z727">
            <v>37581</v>
          </cell>
          <cell r="AA727" t="str">
            <v>Interruptible</v>
          </cell>
          <cell r="AB727" t="str">
            <v>NWP</v>
          </cell>
          <cell r="AC727" t="str">
            <v>Paiute</v>
          </cell>
          <cell r="AD727">
            <v>100047</v>
          </cell>
          <cell r="AE727">
            <v>2000</v>
          </cell>
          <cell r="AF727" t="str">
            <v>SUMAS</v>
          </cell>
          <cell r="AG727">
            <v>297</v>
          </cell>
          <cell r="AH727" t="str">
            <v>CEL</v>
          </cell>
          <cell r="AI727">
            <v>796</v>
          </cell>
          <cell r="AJ727" t="str">
            <v>RENO</v>
          </cell>
          <cell r="AK727">
            <v>459</v>
          </cell>
          <cell r="AL727" t="str">
            <v>AVAC03SYS5</v>
          </cell>
          <cell r="AM727">
            <v>304</v>
          </cell>
          <cell r="AN727" t="str">
            <v>JK</v>
          </cell>
          <cell r="AO727">
            <v>37581</v>
          </cell>
          <cell r="AP727" t="str">
            <v>JK</v>
          </cell>
        </row>
        <row r="728">
          <cell r="A728">
            <v>741</v>
          </cell>
          <cell r="B728" t="str">
            <v>DA</v>
          </cell>
          <cell r="C728" t="str">
            <v>Diane Albers</v>
          </cell>
          <cell r="D728" t="str">
            <v>(509) 495-4705</v>
          </cell>
          <cell r="E728">
            <v>37580</v>
          </cell>
          <cell r="G728" t="str">
            <v>Sale</v>
          </cell>
          <cell r="H728" t="str">
            <v>Physical</v>
          </cell>
          <cell r="I728" t="str">
            <v>MALIN</v>
          </cell>
          <cell r="K728" t="str">
            <v>Enserco</v>
          </cell>
          <cell r="L728" t="str">
            <v>Dave Huck</v>
          </cell>
          <cell r="M728" t="str">
            <v>Trader</v>
          </cell>
          <cell r="N728" t="str">
            <v>(403) 269-5522</v>
          </cell>
          <cell r="O728" t="str">
            <v>(303) 568-3250</v>
          </cell>
          <cell r="R728">
            <v>5500</v>
          </cell>
          <cell r="X728">
            <v>3.97</v>
          </cell>
          <cell r="Y728">
            <v>37591</v>
          </cell>
          <cell r="Z728">
            <v>37621</v>
          </cell>
          <cell r="AA728" t="str">
            <v>Firm</v>
          </cell>
          <cell r="AB728" t="str">
            <v>PGT</v>
          </cell>
          <cell r="AD728" t="str">
            <v>07536</v>
          </cell>
          <cell r="AE728">
            <v>5500</v>
          </cell>
          <cell r="AF728" t="str">
            <v>MALI-GTNW</v>
          </cell>
          <cell r="AJ728" t="str">
            <v>MALI-GTNW</v>
          </cell>
          <cell r="AL728" t="str">
            <v>04659</v>
          </cell>
          <cell r="AN728" t="str">
            <v>BG</v>
          </cell>
        </row>
        <row r="729">
          <cell r="A729">
            <v>742</v>
          </cell>
          <cell r="B729" t="str">
            <v>JK</v>
          </cell>
          <cell r="C729" t="str">
            <v>Jeannie Kimberly</v>
          </cell>
          <cell r="D729" t="str">
            <v>(509) 495-8494</v>
          </cell>
          <cell r="E729">
            <v>37580</v>
          </cell>
          <cell r="G729" t="str">
            <v>Sale</v>
          </cell>
          <cell r="H729" t="str">
            <v>Physical</v>
          </cell>
          <cell r="I729" t="str">
            <v>MALIN</v>
          </cell>
          <cell r="K729" t="str">
            <v>Cook Inlet Energy Supply LLC</v>
          </cell>
          <cell r="L729" t="str">
            <v>Cindy Khek</v>
          </cell>
          <cell r="M729" t="str">
            <v>Trader</v>
          </cell>
          <cell r="N729" t="str">
            <v xml:space="preserve">(310) 789-2324   </v>
          </cell>
          <cell r="O729" t="str">
            <v>(310) 789-3991</v>
          </cell>
          <cell r="R729">
            <v>7658</v>
          </cell>
          <cell r="U729" t="str">
            <v>NGI</v>
          </cell>
          <cell r="V729">
            <v>0.01</v>
          </cell>
          <cell r="W729" t="str">
            <v>Malin</v>
          </cell>
          <cell r="Y729">
            <v>37591</v>
          </cell>
          <cell r="Z729">
            <v>37621</v>
          </cell>
          <cell r="AA729" t="str">
            <v>Firm</v>
          </cell>
          <cell r="AB729" t="str">
            <v>PGT</v>
          </cell>
          <cell r="AD729" t="str">
            <v>07536</v>
          </cell>
          <cell r="AE729">
            <v>7658</v>
          </cell>
          <cell r="AF729" t="str">
            <v>MALI-GTNW</v>
          </cell>
          <cell r="AJ729" t="str">
            <v>MALI-GTNW</v>
          </cell>
          <cell r="AL729" t="str">
            <v>00780</v>
          </cell>
          <cell r="AN729" t="str">
            <v>BG</v>
          </cell>
        </row>
        <row r="730">
          <cell r="A730">
            <v>743</v>
          </cell>
          <cell r="B730" t="str">
            <v>JK</v>
          </cell>
          <cell r="C730" t="str">
            <v>Jeannie Kimberly</v>
          </cell>
          <cell r="D730" t="str">
            <v>(509) 495-8494</v>
          </cell>
          <cell r="E730">
            <v>37580</v>
          </cell>
          <cell r="G730" t="str">
            <v>Sale</v>
          </cell>
          <cell r="H730" t="str">
            <v>Physical</v>
          </cell>
          <cell r="I730" t="str">
            <v>MALIN</v>
          </cell>
          <cell r="K730" t="str">
            <v>Cook Inlet Energy Supply LLC</v>
          </cell>
          <cell r="L730" t="str">
            <v>Cindy Khek</v>
          </cell>
          <cell r="M730" t="str">
            <v>Trader</v>
          </cell>
          <cell r="N730" t="str">
            <v xml:space="preserve">(310) 789-2324   </v>
          </cell>
          <cell r="O730" t="str">
            <v>(310) 789-3991</v>
          </cell>
          <cell r="R730">
            <v>3000</v>
          </cell>
          <cell r="X730">
            <v>4.1100000000000003</v>
          </cell>
          <cell r="Y730">
            <v>37622</v>
          </cell>
          <cell r="Z730">
            <v>37652</v>
          </cell>
          <cell r="AA730" t="str">
            <v>Firm</v>
          </cell>
          <cell r="AB730" t="str">
            <v>PGT</v>
          </cell>
          <cell r="AD730" t="str">
            <v>07536</v>
          </cell>
          <cell r="AE730">
            <v>3000</v>
          </cell>
          <cell r="AF730" t="str">
            <v>MALI-GTNW</v>
          </cell>
          <cell r="AJ730" t="str">
            <v>MALI-GTNW</v>
          </cell>
          <cell r="AL730" t="str">
            <v>00780</v>
          </cell>
          <cell r="AN730" t="str">
            <v>BG</v>
          </cell>
        </row>
        <row r="731">
          <cell r="A731">
            <v>744</v>
          </cell>
          <cell r="B731" t="str">
            <v>JK</v>
          </cell>
          <cell r="C731" t="str">
            <v>Jeannie Kimberly</v>
          </cell>
          <cell r="D731" t="str">
            <v>(509) 495-8494</v>
          </cell>
          <cell r="E731">
            <v>37581</v>
          </cell>
          <cell r="G731" t="str">
            <v>Purchase</v>
          </cell>
          <cell r="H731" t="str">
            <v>Physical</v>
          </cell>
          <cell r="I731" t="str">
            <v>CA - SLTAHOE</v>
          </cell>
          <cell r="K731" t="str">
            <v>Concord Energy, LLC</v>
          </cell>
          <cell r="L731" t="str">
            <v>Darrell Danyluk</v>
          </cell>
          <cell r="M731" t="str">
            <v>Trader</v>
          </cell>
          <cell r="N731" t="str">
            <v>(403) 514-6912</v>
          </cell>
          <cell r="O731" t="str">
            <v>(403) 514-6913</v>
          </cell>
          <cell r="R731">
            <v>2000</v>
          </cell>
          <cell r="X731">
            <v>3.63</v>
          </cell>
          <cell r="Y731">
            <v>37582</v>
          </cell>
          <cell r="Z731">
            <v>37582</v>
          </cell>
          <cell r="AA731" t="str">
            <v>Interruptible</v>
          </cell>
          <cell r="AB731" t="str">
            <v>NWP</v>
          </cell>
          <cell r="AC731" t="str">
            <v>Paiute</v>
          </cell>
          <cell r="AD731">
            <v>100047</v>
          </cell>
          <cell r="AE731">
            <v>2000</v>
          </cell>
          <cell r="AF731" t="str">
            <v>SUMAS</v>
          </cell>
          <cell r="AG731">
            <v>297</v>
          </cell>
          <cell r="AH731" t="str">
            <v>CEL</v>
          </cell>
          <cell r="AI731">
            <v>796</v>
          </cell>
          <cell r="AJ731" t="str">
            <v>RENO</v>
          </cell>
          <cell r="AK731">
            <v>459</v>
          </cell>
          <cell r="AL731" t="str">
            <v>AVAC03SYS5</v>
          </cell>
          <cell r="AM731">
            <v>304</v>
          </cell>
          <cell r="AN731" t="str">
            <v>JK</v>
          </cell>
        </row>
        <row r="732">
          <cell r="A732">
            <v>745</v>
          </cell>
          <cell r="B732" t="str">
            <v>JK</v>
          </cell>
          <cell r="C732" t="str">
            <v>Jeannie Kimberly</v>
          </cell>
          <cell r="D732" t="str">
            <v>(509) 495-8494</v>
          </cell>
          <cell r="E732">
            <v>37582</v>
          </cell>
          <cell r="G732" t="str">
            <v>Purchase</v>
          </cell>
          <cell r="H732" t="str">
            <v>Physical</v>
          </cell>
          <cell r="I732" t="str">
            <v>CA - SLTAHOE</v>
          </cell>
          <cell r="K732" t="str">
            <v>Concord Energy, LLC</v>
          </cell>
          <cell r="L732" t="str">
            <v>Darrell Danyluk</v>
          </cell>
          <cell r="M732" t="str">
            <v>Trader</v>
          </cell>
          <cell r="N732" t="str">
            <v>(403) 514-6912</v>
          </cell>
          <cell r="O732" t="str">
            <v>(403) 514-6913</v>
          </cell>
          <cell r="R732">
            <v>3000</v>
          </cell>
          <cell r="X732">
            <v>3.76</v>
          </cell>
          <cell r="Y732">
            <v>37583</v>
          </cell>
          <cell r="Z732">
            <v>37585</v>
          </cell>
          <cell r="AA732" t="str">
            <v>Interruptible</v>
          </cell>
          <cell r="AB732" t="str">
            <v>NWP</v>
          </cell>
          <cell r="AC732" t="str">
            <v>Paiute</v>
          </cell>
          <cell r="AD732">
            <v>100047</v>
          </cell>
          <cell r="AE732">
            <v>3000</v>
          </cell>
          <cell r="AF732" t="str">
            <v>SUMAS</v>
          </cell>
          <cell r="AG732">
            <v>297</v>
          </cell>
          <cell r="AH732" t="str">
            <v>CEL</v>
          </cell>
          <cell r="AI732">
            <v>796</v>
          </cell>
          <cell r="AJ732" t="str">
            <v>RENO</v>
          </cell>
          <cell r="AK732">
            <v>459</v>
          </cell>
          <cell r="AL732" t="str">
            <v>AVAC03SYS5</v>
          </cell>
          <cell r="AM732">
            <v>304</v>
          </cell>
          <cell r="AN732" t="str">
            <v>JK</v>
          </cell>
          <cell r="AO732">
            <v>37582</v>
          </cell>
          <cell r="AP732" t="str">
            <v>JK</v>
          </cell>
        </row>
        <row r="733">
          <cell r="A733">
            <v>746</v>
          </cell>
          <cell r="B733" t="str">
            <v>DA</v>
          </cell>
          <cell r="C733" t="str">
            <v>Diane Albers</v>
          </cell>
          <cell r="D733" t="str">
            <v>(509) 495-4705</v>
          </cell>
          <cell r="E733">
            <v>37585</v>
          </cell>
          <cell r="G733" t="str">
            <v>Purchase</v>
          </cell>
          <cell r="H733" t="str">
            <v>Physical</v>
          </cell>
          <cell r="I733" t="str">
            <v>CA - SLTAHOE</v>
          </cell>
          <cell r="K733" t="str">
            <v>Concord Energy, LLC</v>
          </cell>
          <cell r="L733" t="str">
            <v>Darrell Danyluk</v>
          </cell>
          <cell r="M733" t="str">
            <v>Trader</v>
          </cell>
          <cell r="N733" t="str">
            <v>(403) 514-6912</v>
          </cell>
          <cell r="O733" t="str">
            <v>(403) 514-6913</v>
          </cell>
          <cell r="R733">
            <v>3000</v>
          </cell>
          <cell r="X733">
            <v>3.85</v>
          </cell>
          <cell r="Y733">
            <v>37586</v>
          </cell>
          <cell r="Z733">
            <v>37586</v>
          </cell>
          <cell r="AA733" t="str">
            <v>Interruptible</v>
          </cell>
          <cell r="AB733" t="str">
            <v>NWP</v>
          </cell>
          <cell r="AC733" t="str">
            <v>Paiute</v>
          </cell>
          <cell r="AD733">
            <v>100047</v>
          </cell>
          <cell r="AE733">
            <v>3000</v>
          </cell>
          <cell r="AF733" t="str">
            <v>SUMAS</v>
          </cell>
          <cell r="AG733">
            <v>297</v>
          </cell>
          <cell r="AH733" t="str">
            <v>CEL</v>
          </cell>
          <cell r="AI733">
            <v>796</v>
          </cell>
          <cell r="AJ733" t="str">
            <v>RENO</v>
          </cell>
          <cell r="AK733">
            <v>459</v>
          </cell>
          <cell r="AL733" t="str">
            <v>AVAC03SYS5</v>
          </cell>
          <cell r="AM733">
            <v>304</v>
          </cell>
          <cell r="AN733" t="str">
            <v>DA</v>
          </cell>
        </row>
        <row r="734">
          <cell r="A734">
            <v>747</v>
          </cell>
          <cell r="B734" t="str">
            <v>DA</v>
          </cell>
          <cell r="C734" t="str">
            <v>Diane Albers</v>
          </cell>
          <cell r="D734" t="str">
            <v>(509) 495-4705</v>
          </cell>
          <cell r="E734">
            <v>37586</v>
          </cell>
          <cell r="G734" t="str">
            <v>Purchase</v>
          </cell>
          <cell r="H734" t="str">
            <v>Physical</v>
          </cell>
          <cell r="I734" t="str">
            <v>CA - SLTAHOE</v>
          </cell>
          <cell r="K734" t="str">
            <v>Concord Energy, LLC</v>
          </cell>
          <cell r="L734" t="str">
            <v>Darrell Danyluk</v>
          </cell>
          <cell r="M734" t="str">
            <v>Trader</v>
          </cell>
          <cell r="N734" t="str">
            <v>(403) 514-6912</v>
          </cell>
          <cell r="O734" t="str">
            <v>(403) 514-6913</v>
          </cell>
          <cell r="R734">
            <v>3000</v>
          </cell>
          <cell r="X734">
            <v>3.89</v>
          </cell>
          <cell r="Y734">
            <v>37587</v>
          </cell>
          <cell r="Z734">
            <v>37590</v>
          </cell>
          <cell r="AA734" t="str">
            <v>Interruptible</v>
          </cell>
          <cell r="AB734" t="str">
            <v>NWP</v>
          </cell>
          <cell r="AC734" t="str">
            <v>Paiute</v>
          </cell>
          <cell r="AD734">
            <v>100047</v>
          </cell>
          <cell r="AE734">
            <v>3000</v>
          </cell>
          <cell r="AF734" t="str">
            <v>SUMAS</v>
          </cell>
          <cell r="AG734">
            <v>297</v>
          </cell>
          <cell r="AH734" t="str">
            <v>CEL</v>
          </cell>
          <cell r="AI734">
            <v>796</v>
          </cell>
          <cell r="AJ734" t="str">
            <v>RENO</v>
          </cell>
          <cell r="AK734">
            <v>459</v>
          </cell>
          <cell r="AL734" t="str">
            <v>AVAC03SYS5</v>
          </cell>
          <cell r="AM734">
            <v>304</v>
          </cell>
          <cell r="AN734" t="str">
            <v>DA</v>
          </cell>
        </row>
        <row r="735">
          <cell r="A735">
            <v>748</v>
          </cell>
          <cell r="B735" t="str">
            <v>DA</v>
          </cell>
          <cell r="C735" t="str">
            <v>Diane Albers</v>
          </cell>
          <cell r="D735" t="str">
            <v>(509) 495-4705</v>
          </cell>
          <cell r="E735">
            <v>37587</v>
          </cell>
          <cell r="G735" t="str">
            <v>Purchase</v>
          </cell>
          <cell r="H735" t="str">
            <v>Physical</v>
          </cell>
          <cell r="I735" t="str">
            <v>CA - SLTAHOE</v>
          </cell>
          <cell r="K735" t="str">
            <v>Concord Energy, LLC</v>
          </cell>
          <cell r="L735" t="str">
            <v>Darrell Danyluk</v>
          </cell>
          <cell r="M735" t="str">
            <v>Trader</v>
          </cell>
          <cell r="N735" t="str">
            <v>(403) 514-6912</v>
          </cell>
          <cell r="O735" t="str">
            <v>(403) 514-6913</v>
          </cell>
          <cell r="R735">
            <v>1000</v>
          </cell>
          <cell r="X735">
            <v>3.84</v>
          </cell>
          <cell r="Y735">
            <v>37591</v>
          </cell>
          <cell r="Z735">
            <v>37592</v>
          </cell>
          <cell r="AA735" t="str">
            <v>Interruptible</v>
          </cell>
          <cell r="AB735" t="str">
            <v>NWP</v>
          </cell>
          <cell r="AC735" t="str">
            <v>Paiute</v>
          </cell>
          <cell r="AD735">
            <v>100047</v>
          </cell>
          <cell r="AE735">
            <v>1000</v>
          </cell>
          <cell r="AF735" t="str">
            <v>SUMAS</v>
          </cell>
          <cell r="AG735">
            <v>297</v>
          </cell>
          <cell r="AH735" t="str">
            <v>CEL</v>
          </cell>
          <cell r="AI735">
            <v>796</v>
          </cell>
          <cell r="AJ735" t="str">
            <v>RENO</v>
          </cell>
          <cell r="AK735">
            <v>459</v>
          </cell>
          <cell r="AL735" t="str">
            <v>AVAC03SYS4</v>
          </cell>
          <cell r="AM735">
            <v>304</v>
          </cell>
          <cell r="AN735" t="str">
            <v>DA</v>
          </cell>
        </row>
        <row r="736">
          <cell r="A736">
            <v>749</v>
          </cell>
          <cell r="B736" t="str">
            <v>DA</v>
          </cell>
          <cell r="C736" t="str">
            <v>Diane Albers</v>
          </cell>
          <cell r="D736" t="str">
            <v>(509) 495-4705</v>
          </cell>
          <cell r="E736">
            <v>37592</v>
          </cell>
          <cell r="G736" t="str">
            <v>Purchase</v>
          </cell>
          <cell r="H736" t="str">
            <v>Physical</v>
          </cell>
          <cell r="I736" t="str">
            <v>CA - SLTAHOE</v>
          </cell>
          <cell r="K736" t="str">
            <v>Concord Energy, LLC</v>
          </cell>
          <cell r="L736" t="str">
            <v>Darrell Danyluk</v>
          </cell>
          <cell r="M736" t="str">
            <v>Trader</v>
          </cell>
          <cell r="N736" t="str">
            <v>(403) 514-6912</v>
          </cell>
          <cell r="O736" t="str">
            <v>(403) 514-6913</v>
          </cell>
          <cell r="R736">
            <v>1000</v>
          </cell>
          <cell r="X736">
            <v>3.9</v>
          </cell>
          <cell r="Y736">
            <v>37593</v>
          </cell>
          <cell r="Z736">
            <v>37593</v>
          </cell>
          <cell r="AA736" t="str">
            <v>Interruptible</v>
          </cell>
          <cell r="AB736" t="str">
            <v>NWP</v>
          </cell>
          <cell r="AC736" t="str">
            <v>Paiute</v>
          </cell>
          <cell r="AD736">
            <v>100047</v>
          </cell>
          <cell r="AE736">
            <v>1000</v>
          </cell>
          <cell r="AF736" t="str">
            <v>SUMAS</v>
          </cell>
          <cell r="AG736">
            <v>297</v>
          </cell>
          <cell r="AH736" t="str">
            <v>CEL</v>
          </cell>
          <cell r="AI736">
            <v>796</v>
          </cell>
          <cell r="AJ736" t="str">
            <v>RENO</v>
          </cell>
          <cell r="AK736">
            <v>459</v>
          </cell>
          <cell r="AL736" t="str">
            <v>AVAC03SYS4</v>
          </cell>
          <cell r="AM736">
            <v>304</v>
          </cell>
          <cell r="AN736" t="str">
            <v>DA</v>
          </cell>
        </row>
        <row r="737">
          <cell r="A737">
            <v>750</v>
          </cell>
          <cell r="B737" t="str">
            <v>DA</v>
          </cell>
          <cell r="C737" t="str">
            <v>Diane Albers</v>
          </cell>
          <cell r="D737" t="str">
            <v>(509) 495-4705</v>
          </cell>
          <cell r="E737">
            <v>37592</v>
          </cell>
          <cell r="G737" t="str">
            <v>Purchase</v>
          </cell>
          <cell r="H737" t="str">
            <v>Physical</v>
          </cell>
          <cell r="I737" t="str">
            <v>BOULDER PARK</v>
          </cell>
          <cell r="K737" t="str">
            <v>Enserco</v>
          </cell>
          <cell r="L737" t="str">
            <v>Dave Huck</v>
          </cell>
          <cell r="M737" t="str">
            <v>Trader</v>
          </cell>
          <cell r="N737" t="str">
            <v>(403) 269-5522</v>
          </cell>
          <cell r="O737" t="str">
            <v>(303) 568-3250</v>
          </cell>
          <cell r="R737">
            <v>1000</v>
          </cell>
          <cell r="X737">
            <v>3.89</v>
          </cell>
          <cell r="Y737">
            <v>37593</v>
          </cell>
          <cell r="Z737">
            <v>37593</v>
          </cell>
          <cell r="AA737" t="str">
            <v>Interruptible</v>
          </cell>
          <cell r="AB737" t="str">
            <v>PGT</v>
          </cell>
          <cell r="AD737" t="str">
            <v>07536</v>
          </cell>
          <cell r="AE737">
            <v>1500</v>
          </cell>
          <cell r="AF737" t="str">
            <v>MALI-GTNW</v>
          </cell>
          <cell r="AH737" t="str">
            <v>04659</v>
          </cell>
          <cell r="AJ737" t="str">
            <v>SWWP-WWP</v>
          </cell>
          <cell r="AL737" t="str">
            <v>BPK</v>
          </cell>
          <cell r="AN737" t="str">
            <v>BG</v>
          </cell>
        </row>
        <row r="738">
          <cell r="A738">
            <v>751</v>
          </cell>
          <cell r="B738" t="str">
            <v>DA</v>
          </cell>
          <cell r="C738" t="str">
            <v>Diane Albers</v>
          </cell>
          <cell r="D738" t="str">
            <v>(509) 495-4705</v>
          </cell>
          <cell r="E738">
            <v>37593</v>
          </cell>
          <cell r="G738" t="str">
            <v>Purchase</v>
          </cell>
          <cell r="H738" t="str">
            <v>Physical</v>
          </cell>
          <cell r="I738" t="str">
            <v>CA - SLTAHOE</v>
          </cell>
          <cell r="K738" t="str">
            <v>Concord Energy, LLC</v>
          </cell>
          <cell r="L738" t="str">
            <v>Darrell Danyluk</v>
          </cell>
          <cell r="M738" t="str">
            <v>Trader</v>
          </cell>
          <cell r="N738" t="str">
            <v>(403) 514-6912</v>
          </cell>
          <cell r="O738" t="str">
            <v>(403) 514-6913</v>
          </cell>
          <cell r="R738">
            <v>2000</v>
          </cell>
          <cell r="X738">
            <v>4</v>
          </cell>
          <cell r="Y738">
            <v>37594</v>
          </cell>
          <cell r="Z738">
            <v>37594</v>
          </cell>
          <cell r="AA738" t="str">
            <v>Interruptible</v>
          </cell>
          <cell r="AB738" t="str">
            <v>NWP</v>
          </cell>
          <cell r="AC738" t="str">
            <v>Paiute</v>
          </cell>
          <cell r="AD738">
            <v>100047</v>
          </cell>
          <cell r="AE738">
            <v>2000</v>
          </cell>
          <cell r="AF738" t="str">
            <v>SUMAS</v>
          </cell>
          <cell r="AG738">
            <v>297</v>
          </cell>
          <cell r="AH738" t="str">
            <v>CEL</v>
          </cell>
          <cell r="AI738">
            <v>796</v>
          </cell>
          <cell r="AJ738" t="str">
            <v>RENO</v>
          </cell>
          <cell r="AK738">
            <v>459</v>
          </cell>
          <cell r="AL738" t="str">
            <v>AVAC03SYS4</v>
          </cell>
          <cell r="AM738">
            <v>304</v>
          </cell>
          <cell r="AN738" t="str">
            <v>DA</v>
          </cell>
        </row>
        <row r="739">
          <cell r="A739">
            <v>752</v>
          </cell>
          <cell r="B739" t="str">
            <v>DA</v>
          </cell>
          <cell r="C739" t="str">
            <v>Diane Albers</v>
          </cell>
          <cell r="D739" t="str">
            <v>(509) 495-4705</v>
          </cell>
          <cell r="E739">
            <v>37593</v>
          </cell>
          <cell r="G739" t="str">
            <v>Purchase</v>
          </cell>
          <cell r="H739" t="str">
            <v>Physical</v>
          </cell>
          <cell r="I739" t="str">
            <v>BOULDER PARK</v>
          </cell>
          <cell r="K739" t="str">
            <v>Enserco</v>
          </cell>
          <cell r="L739" t="str">
            <v>Dave Huck</v>
          </cell>
          <cell r="M739" t="str">
            <v>Trader</v>
          </cell>
          <cell r="N739" t="str">
            <v>(403) 269-5522</v>
          </cell>
          <cell r="O739" t="str">
            <v>(303) 568-3250</v>
          </cell>
          <cell r="R739">
            <v>1000</v>
          </cell>
          <cell r="X739">
            <v>4.05</v>
          </cell>
          <cell r="Y739">
            <v>37594</v>
          </cell>
          <cell r="Z739">
            <v>37594</v>
          </cell>
          <cell r="AA739" t="str">
            <v>Interruptible</v>
          </cell>
          <cell r="AB739" t="str">
            <v>PGT</v>
          </cell>
          <cell r="AD739" t="str">
            <v>07536</v>
          </cell>
          <cell r="AE739">
            <v>1500</v>
          </cell>
          <cell r="AF739" t="str">
            <v>SWWP-GTNW</v>
          </cell>
          <cell r="AH739" t="str">
            <v>04659</v>
          </cell>
          <cell r="AJ739" t="str">
            <v>SWWP-WWP</v>
          </cell>
          <cell r="AL739" t="str">
            <v>BPK</v>
          </cell>
          <cell r="AN739" t="str">
            <v>DA</v>
          </cell>
        </row>
        <row r="740">
          <cell r="A740">
            <v>753</v>
          </cell>
          <cell r="B740" t="str">
            <v>DA</v>
          </cell>
          <cell r="C740" t="str">
            <v>Diane Albers</v>
          </cell>
          <cell r="D740" t="str">
            <v>(509) 495-4705</v>
          </cell>
          <cell r="E740">
            <v>37593</v>
          </cell>
          <cell r="G740" t="str">
            <v>Purchase</v>
          </cell>
          <cell r="H740" t="str">
            <v>Physical</v>
          </cell>
          <cell r="I740" t="str">
            <v>KFCT</v>
          </cell>
          <cell r="K740" t="str">
            <v>Enserco</v>
          </cell>
          <cell r="L740" t="str">
            <v>Dave Huck</v>
          </cell>
          <cell r="M740" t="str">
            <v>Trader</v>
          </cell>
          <cell r="N740" t="str">
            <v>(403) 269-5522</v>
          </cell>
          <cell r="O740" t="str">
            <v>(303) 568-3250</v>
          </cell>
          <cell r="R740">
            <v>1000</v>
          </cell>
          <cell r="X740">
            <v>4.12</v>
          </cell>
          <cell r="Y740">
            <v>37594</v>
          </cell>
          <cell r="Z740">
            <v>37594</v>
          </cell>
          <cell r="AA740" t="str">
            <v>Interruptible</v>
          </cell>
          <cell r="AB740" t="str">
            <v>NWP</v>
          </cell>
          <cell r="AE740">
            <v>2000</v>
          </cell>
          <cell r="AF740" t="str">
            <v>SPOKANE (KETTLE FALLS)</v>
          </cell>
          <cell r="AG740">
            <v>384</v>
          </cell>
          <cell r="AH740">
            <v>128750</v>
          </cell>
          <cell r="AI740">
            <v>399</v>
          </cell>
          <cell r="AJ740" t="str">
            <v>SPOKANE (KETTLE FALLS)</v>
          </cell>
          <cell r="AK740">
            <v>384</v>
          </cell>
          <cell r="AL740" t="str">
            <v>KFCT</v>
          </cell>
          <cell r="AM740">
            <v>6</v>
          </cell>
          <cell r="AN740" t="str">
            <v>DA</v>
          </cell>
        </row>
        <row r="741">
          <cell r="A741">
            <v>754</v>
          </cell>
          <cell r="B741" t="str">
            <v>DA</v>
          </cell>
          <cell r="C741" t="str">
            <v>Diane Albers</v>
          </cell>
          <cell r="D741" t="str">
            <v>(509) 495-4705</v>
          </cell>
          <cell r="E741">
            <v>37594</v>
          </cell>
          <cell r="G741" t="str">
            <v>Purchase</v>
          </cell>
          <cell r="H741" t="str">
            <v>Physical</v>
          </cell>
          <cell r="I741" t="str">
            <v>BOULDER PARK</v>
          </cell>
          <cell r="J741">
            <v>187087871</v>
          </cell>
          <cell r="K741" t="str">
            <v>Dynegy Marketing &amp; Trade</v>
          </cell>
          <cell r="L741" t="str">
            <v>Scott Wischoff</v>
          </cell>
          <cell r="M741" t="str">
            <v>Trader</v>
          </cell>
          <cell r="N741" t="str">
            <v>(713) 767-8214</v>
          </cell>
          <cell r="O741" t="str">
            <v>(713) 507-6541</v>
          </cell>
          <cell r="P741" t="str">
            <v>ICE</v>
          </cell>
          <cell r="Q741">
            <v>2.5</v>
          </cell>
          <cell r="R741">
            <v>1000</v>
          </cell>
          <cell r="X741">
            <v>3.94</v>
          </cell>
          <cell r="Y741">
            <v>37595</v>
          </cell>
          <cell r="Z741">
            <v>37595</v>
          </cell>
          <cell r="AA741" t="str">
            <v>Interruptible</v>
          </cell>
          <cell r="AB741" t="str">
            <v>PGT</v>
          </cell>
          <cell r="AD741" t="str">
            <v>07536</v>
          </cell>
          <cell r="AE741">
            <v>1000</v>
          </cell>
          <cell r="AF741" t="str">
            <v>STAN-GTNW</v>
          </cell>
          <cell r="AH741" t="str">
            <v>01355</v>
          </cell>
          <cell r="AJ741" t="str">
            <v>SWWP-WWP</v>
          </cell>
          <cell r="AL741" t="str">
            <v>BPK</v>
          </cell>
          <cell r="AN741" t="str">
            <v>DA</v>
          </cell>
        </row>
        <row r="742">
          <cell r="A742">
            <v>755</v>
          </cell>
          <cell r="B742" t="str">
            <v>DA</v>
          </cell>
          <cell r="C742" t="str">
            <v>Diane Albers</v>
          </cell>
          <cell r="D742" t="str">
            <v>(509) 495-4705</v>
          </cell>
          <cell r="E742">
            <v>37594</v>
          </cell>
          <cell r="G742" t="str">
            <v>Purchase</v>
          </cell>
          <cell r="H742" t="str">
            <v>Physical</v>
          </cell>
          <cell r="I742" t="str">
            <v>CA - SLTAHOE</v>
          </cell>
          <cell r="K742" t="str">
            <v>Concord Energy, LLC</v>
          </cell>
          <cell r="L742" t="str">
            <v>Darrell Danyluk</v>
          </cell>
          <cell r="M742" t="str">
            <v>Trader</v>
          </cell>
          <cell r="N742" t="str">
            <v>(403) 514-6912</v>
          </cell>
          <cell r="O742" t="str">
            <v>(403) 514-6913</v>
          </cell>
          <cell r="R742">
            <v>1000</v>
          </cell>
          <cell r="X742">
            <v>3.91</v>
          </cell>
          <cell r="Y742">
            <v>37595</v>
          </cell>
          <cell r="Z742">
            <v>37595</v>
          </cell>
          <cell r="AA742" t="str">
            <v>Interruptible</v>
          </cell>
          <cell r="AB742" t="str">
            <v>NWP</v>
          </cell>
          <cell r="AC742" t="str">
            <v>Paiute</v>
          </cell>
          <cell r="AD742">
            <v>100047</v>
          </cell>
          <cell r="AE742">
            <v>1000</v>
          </cell>
          <cell r="AF742" t="str">
            <v>SUMAS</v>
          </cell>
          <cell r="AG742">
            <v>297</v>
          </cell>
          <cell r="AH742" t="str">
            <v>CEL</v>
          </cell>
          <cell r="AI742">
            <v>796</v>
          </cell>
          <cell r="AJ742" t="str">
            <v>RENO</v>
          </cell>
          <cell r="AK742">
            <v>459</v>
          </cell>
          <cell r="AL742" t="str">
            <v>AVAC03SYS4</v>
          </cell>
          <cell r="AM742">
            <v>304</v>
          </cell>
          <cell r="AN742" t="str">
            <v>DA</v>
          </cell>
        </row>
        <row r="743">
          <cell r="A743">
            <v>756</v>
          </cell>
          <cell r="B743" t="str">
            <v>DA</v>
          </cell>
          <cell r="C743" t="str">
            <v>Diane Albers</v>
          </cell>
          <cell r="D743" t="str">
            <v>(509) 495-4705</v>
          </cell>
          <cell r="E743">
            <v>37595</v>
          </cell>
          <cell r="G743" t="str">
            <v>Purchase</v>
          </cell>
          <cell r="H743" t="str">
            <v>Physical</v>
          </cell>
          <cell r="I743" t="str">
            <v>CA - SLTAHOE</v>
          </cell>
          <cell r="K743" t="str">
            <v>Concord Energy, LLC</v>
          </cell>
          <cell r="L743" t="str">
            <v>Darrell Danyluk</v>
          </cell>
          <cell r="M743" t="str">
            <v>Trader</v>
          </cell>
          <cell r="N743" t="str">
            <v>(403) 514-6912</v>
          </cell>
          <cell r="O743" t="str">
            <v>(403) 514-6913</v>
          </cell>
          <cell r="R743">
            <v>2000</v>
          </cell>
          <cell r="X743">
            <v>3.89</v>
          </cell>
          <cell r="Y743">
            <v>37596</v>
          </cell>
          <cell r="Z743">
            <v>37596</v>
          </cell>
          <cell r="AA743" t="str">
            <v>Interruptible</v>
          </cell>
          <cell r="AB743" t="str">
            <v>NWP</v>
          </cell>
          <cell r="AC743" t="str">
            <v>Paiute</v>
          </cell>
          <cell r="AD743">
            <v>100047</v>
          </cell>
          <cell r="AE743">
            <v>2000</v>
          </cell>
          <cell r="AF743" t="str">
            <v>SUMAS</v>
          </cell>
          <cell r="AG743">
            <v>297</v>
          </cell>
          <cell r="AH743" t="str">
            <v>CEL</v>
          </cell>
          <cell r="AI743">
            <v>796</v>
          </cell>
          <cell r="AJ743" t="str">
            <v>RENO</v>
          </cell>
          <cell r="AK743">
            <v>459</v>
          </cell>
          <cell r="AL743" t="str">
            <v>AVAC03SYS4</v>
          </cell>
          <cell r="AM743">
            <v>304</v>
          </cell>
          <cell r="AN743" t="str">
            <v>DA</v>
          </cell>
        </row>
        <row r="744">
          <cell r="A744">
            <v>757</v>
          </cell>
          <cell r="B744" t="str">
            <v>DA</v>
          </cell>
          <cell r="C744" t="str">
            <v>Diane Albers</v>
          </cell>
          <cell r="D744" t="str">
            <v>(509) 495-4705</v>
          </cell>
          <cell r="E744">
            <v>37595</v>
          </cell>
          <cell r="G744" t="str">
            <v>Purchase</v>
          </cell>
          <cell r="H744" t="str">
            <v>Physical</v>
          </cell>
          <cell r="I744" t="str">
            <v>BOULDER PARK</v>
          </cell>
          <cell r="K744" t="str">
            <v>Dynegy Marketing &amp; Trade</v>
          </cell>
          <cell r="L744" t="str">
            <v>Scott Wischoff</v>
          </cell>
          <cell r="M744" t="str">
            <v>Trader</v>
          </cell>
          <cell r="N744" t="str">
            <v>(713) 767-8214</v>
          </cell>
          <cell r="O744" t="str">
            <v>(713) 507-6541</v>
          </cell>
          <cell r="R744">
            <v>1000</v>
          </cell>
          <cell r="X744">
            <v>3.87</v>
          </cell>
          <cell r="Y744">
            <v>37596</v>
          </cell>
          <cell r="Z744">
            <v>37596</v>
          </cell>
          <cell r="AA744" t="str">
            <v>Interruptible</v>
          </cell>
          <cell r="AB744" t="str">
            <v>PGT</v>
          </cell>
          <cell r="AD744" t="str">
            <v>07536</v>
          </cell>
          <cell r="AE744">
            <v>1000</v>
          </cell>
          <cell r="AF744" t="str">
            <v>STAN-GTNW</v>
          </cell>
          <cell r="AH744" t="str">
            <v>01355</v>
          </cell>
          <cell r="AJ744" t="str">
            <v>SWWP-WWP</v>
          </cell>
          <cell r="AL744" t="str">
            <v>BPK</v>
          </cell>
          <cell r="AN744" t="str">
            <v>DA</v>
          </cell>
        </row>
        <row r="745">
          <cell r="A745">
            <v>758</v>
          </cell>
          <cell r="B745" t="str">
            <v>DA</v>
          </cell>
          <cell r="C745" t="str">
            <v>Diane Albers</v>
          </cell>
          <cell r="D745" t="str">
            <v>(509) 495-4705</v>
          </cell>
          <cell r="E745">
            <v>37595</v>
          </cell>
          <cell r="G745" t="str">
            <v>Purchase</v>
          </cell>
          <cell r="H745" t="str">
            <v>Physical</v>
          </cell>
          <cell r="I745" t="str">
            <v>BOULDER PARK</v>
          </cell>
          <cell r="K745" t="str">
            <v>Enserco</v>
          </cell>
          <cell r="L745" t="str">
            <v>Dave Huck</v>
          </cell>
          <cell r="M745" t="str">
            <v>Trader</v>
          </cell>
          <cell r="N745" t="str">
            <v>(403) 269-5522</v>
          </cell>
          <cell r="O745" t="str">
            <v>(303) 568-3250</v>
          </cell>
          <cell r="R745">
            <v>1000</v>
          </cell>
          <cell r="X745">
            <v>4.1550000000000002</v>
          </cell>
          <cell r="Y745">
            <v>37622</v>
          </cell>
          <cell r="Z745">
            <v>37652</v>
          </cell>
          <cell r="AA745" t="str">
            <v>Firm</v>
          </cell>
          <cell r="AB745" t="str">
            <v>PGT</v>
          </cell>
          <cell r="AD745" t="str">
            <v>07536</v>
          </cell>
          <cell r="AE745">
            <v>1000</v>
          </cell>
          <cell r="AF745" t="str">
            <v>MALI-GTNW</v>
          </cell>
          <cell r="AH745" t="str">
            <v>04659</v>
          </cell>
          <cell r="AJ745" t="str">
            <v>SWWP-WWP</v>
          </cell>
          <cell r="AL745" t="str">
            <v>BPK</v>
          </cell>
          <cell r="AN745" t="str">
            <v>BG</v>
          </cell>
        </row>
        <row r="746">
          <cell r="A746">
            <v>759</v>
          </cell>
          <cell r="B746" t="str">
            <v>DA</v>
          </cell>
          <cell r="C746" t="str">
            <v>Diane Albers</v>
          </cell>
          <cell r="D746" t="str">
            <v>(509) 495-4705</v>
          </cell>
          <cell r="E746">
            <v>37596</v>
          </cell>
          <cell r="G746" t="str">
            <v>Purchase</v>
          </cell>
          <cell r="H746" t="str">
            <v>Physical</v>
          </cell>
          <cell r="I746" t="str">
            <v>BOULDER PARK</v>
          </cell>
          <cell r="J746">
            <v>34516810</v>
          </cell>
          <cell r="K746" t="str">
            <v>Enserco</v>
          </cell>
          <cell r="L746" t="str">
            <v>Dave Huck</v>
          </cell>
          <cell r="M746" t="str">
            <v>Trader</v>
          </cell>
          <cell r="N746" t="str">
            <v>(403) 269-5522</v>
          </cell>
          <cell r="O746" t="str">
            <v>(303) 568-3250</v>
          </cell>
          <cell r="P746" t="str">
            <v>ICE</v>
          </cell>
          <cell r="Q746">
            <v>2.5</v>
          </cell>
          <cell r="R746">
            <v>500</v>
          </cell>
          <cell r="X746">
            <v>3.95</v>
          </cell>
          <cell r="Y746">
            <v>37597</v>
          </cell>
          <cell r="Z746">
            <v>37599</v>
          </cell>
          <cell r="AA746" t="str">
            <v>Interruptible</v>
          </cell>
          <cell r="AB746" t="str">
            <v>PGT</v>
          </cell>
          <cell r="AD746" t="str">
            <v>07536</v>
          </cell>
          <cell r="AE746">
            <v>500</v>
          </cell>
          <cell r="AF746" t="str">
            <v>STAN-GTNW</v>
          </cell>
          <cell r="AH746" t="str">
            <v>04659</v>
          </cell>
          <cell r="AJ746" t="str">
            <v>SWWP-WWP</v>
          </cell>
          <cell r="AL746" t="str">
            <v>BPK</v>
          </cell>
          <cell r="AN746" t="str">
            <v>DA</v>
          </cell>
        </row>
        <row r="747">
          <cell r="A747">
            <v>760</v>
          </cell>
          <cell r="B747" t="str">
            <v>DA</v>
          </cell>
          <cell r="C747" t="str">
            <v>Diane Albers</v>
          </cell>
          <cell r="D747" t="str">
            <v>(509) 495-4705</v>
          </cell>
          <cell r="E747">
            <v>37596</v>
          </cell>
          <cell r="G747" t="str">
            <v>Purchase</v>
          </cell>
          <cell r="H747" t="str">
            <v>Physical</v>
          </cell>
          <cell r="I747" t="str">
            <v>CA - SLTAHOE</v>
          </cell>
          <cell r="K747" t="str">
            <v>Concord Energy, LLC</v>
          </cell>
          <cell r="L747" t="str">
            <v>Darrell Danyluk</v>
          </cell>
          <cell r="M747" t="str">
            <v>Trader</v>
          </cell>
          <cell r="N747" t="str">
            <v>(403) 514-6912</v>
          </cell>
          <cell r="O747" t="str">
            <v>(403) 514-6913</v>
          </cell>
          <cell r="R747">
            <v>2000</v>
          </cell>
          <cell r="X747">
            <v>3.93</v>
          </cell>
          <cell r="Y747">
            <v>37597</v>
          </cell>
          <cell r="Z747">
            <v>37599</v>
          </cell>
          <cell r="AA747" t="str">
            <v>Interruptible</v>
          </cell>
          <cell r="AB747" t="str">
            <v>NWP</v>
          </cell>
          <cell r="AC747" t="str">
            <v>Paiute</v>
          </cell>
          <cell r="AD747">
            <v>100047</v>
          </cell>
          <cell r="AE747">
            <v>2000</v>
          </cell>
          <cell r="AF747" t="str">
            <v>SUMAS</v>
          </cell>
          <cell r="AG747">
            <v>297</v>
          </cell>
          <cell r="AH747" t="str">
            <v>CEL</v>
          </cell>
          <cell r="AI747">
            <v>796</v>
          </cell>
          <cell r="AJ747" t="str">
            <v>RENO</v>
          </cell>
          <cell r="AK747">
            <v>459</v>
          </cell>
          <cell r="AL747" t="str">
            <v>AVAC03SYS4</v>
          </cell>
          <cell r="AM747">
            <v>304</v>
          </cell>
          <cell r="AN747" t="str">
            <v>DA</v>
          </cell>
        </row>
        <row r="748">
          <cell r="A748">
            <v>761</v>
          </cell>
          <cell r="B748" t="str">
            <v>DA</v>
          </cell>
          <cell r="C748" t="str">
            <v>Diane Albers</v>
          </cell>
          <cell r="D748" t="str">
            <v>(509) 495-4705</v>
          </cell>
          <cell r="E748">
            <v>37599</v>
          </cell>
          <cell r="G748" t="str">
            <v>Purchase</v>
          </cell>
          <cell r="H748" t="str">
            <v>Physical</v>
          </cell>
          <cell r="I748" t="str">
            <v>CA - SLTAHOE</v>
          </cell>
          <cell r="K748" t="str">
            <v>Concord Energy, LLC</v>
          </cell>
          <cell r="L748" t="str">
            <v>Darrell Danyluk</v>
          </cell>
          <cell r="M748" t="str">
            <v>Trader</v>
          </cell>
          <cell r="N748" t="str">
            <v>(403) 514-6912</v>
          </cell>
          <cell r="O748" t="str">
            <v>(403) 514-6913</v>
          </cell>
          <cell r="R748">
            <v>1000</v>
          </cell>
          <cell r="X748">
            <v>3.92</v>
          </cell>
          <cell r="Y748">
            <v>37600</v>
          </cell>
          <cell r="Z748">
            <v>37600</v>
          </cell>
          <cell r="AA748" t="str">
            <v>Interruptible</v>
          </cell>
          <cell r="AB748" t="str">
            <v>NWP</v>
          </cell>
          <cell r="AC748" t="str">
            <v>Paiute</v>
          </cell>
          <cell r="AD748">
            <v>100047</v>
          </cell>
          <cell r="AE748">
            <v>1000</v>
          </cell>
          <cell r="AF748" t="str">
            <v>SUMAS</v>
          </cell>
          <cell r="AG748">
            <v>297</v>
          </cell>
          <cell r="AH748" t="str">
            <v>CEL</v>
          </cell>
          <cell r="AI748">
            <v>796</v>
          </cell>
          <cell r="AJ748" t="str">
            <v>RENO</v>
          </cell>
          <cell r="AK748">
            <v>459</v>
          </cell>
          <cell r="AL748" t="str">
            <v>AVAC03SYS4</v>
          </cell>
          <cell r="AM748">
            <v>304</v>
          </cell>
          <cell r="AN748" t="str">
            <v>DA</v>
          </cell>
        </row>
        <row r="749">
          <cell r="A749">
            <v>762</v>
          </cell>
          <cell r="B749" t="str">
            <v>DA</v>
          </cell>
          <cell r="C749" t="str">
            <v>Diane Albers</v>
          </cell>
          <cell r="D749" t="str">
            <v>(509) 495-4705</v>
          </cell>
          <cell r="E749">
            <v>37600</v>
          </cell>
          <cell r="G749" t="str">
            <v>Purchase</v>
          </cell>
          <cell r="H749" t="str">
            <v>Physical</v>
          </cell>
          <cell r="I749" t="str">
            <v>CA - SLTAHOE</v>
          </cell>
          <cell r="K749" t="str">
            <v>Concord Energy, LLC</v>
          </cell>
          <cell r="L749" t="str">
            <v>Darrell Danyluk</v>
          </cell>
          <cell r="M749" t="str">
            <v>Trader</v>
          </cell>
          <cell r="N749" t="str">
            <v>(403) 514-6912</v>
          </cell>
          <cell r="O749" t="str">
            <v>(403) 514-6913</v>
          </cell>
          <cell r="R749">
            <v>1000</v>
          </cell>
          <cell r="X749">
            <v>3.94</v>
          </cell>
          <cell r="Y749">
            <v>37601</v>
          </cell>
          <cell r="Z749">
            <v>37601</v>
          </cell>
          <cell r="AA749" t="str">
            <v>Interruptible</v>
          </cell>
          <cell r="AB749" t="str">
            <v>NWP</v>
          </cell>
          <cell r="AC749" t="str">
            <v>Paiute</v>
          </cell>
          <cell r="AD749">
            <v>100047</v>
          </cell>
          <cell r="AE749">
            <v>1000</v>
          </cell>
          <cell r="AF749" t="str">
            <v>SUMAS</v>
          </cell>
          <cell r="AG749">
            <v>297</v>
          </cell>
          <cell r="AH749" t="str">
            <v>CEL</v>
          </cell>
          <cell r="AI749">
            <v>796</v>
          </cell>
          <cell r="AJ749" t="str">
            <v>RENO</v>
          </cell>
          <cell r="AK749">
            <v>459</v>
          </cell>
          <cell r="AL749" t="str">
            <v>AVAC03SYS4</v>
          </cell>
          <cell r="AM749">
            <v>304</v>
          </cell>
          <cell r="AN749" t="str">
            <v>DA</v>
          </cell>
        </row>
        <row r="750">
          <cell r="A750">
            <v>763</v>
          </cell>
          <cell r="B750" t="str">
            <v>DA</v>
          </cell>
          <cell r="C750" t="str">
            <v>Diane Albers</v>
          </cell>
          <cell r="D750" t="str">
            <v>(509) 495-4705</v>
          </cell>
          <cell r="E750">
            <v>37600</v>
          </cell>
          <cell r="G750" t="str">
            <v>Purchase</v>
          </cell>
          <cell r="H750" t="str">
            <v>Physical</v>
          </cell>
          <cell r="I750" t="str">
            <v>BOULDER PARK</v>
          </cell>
          <cell r="K750" t="str">
            <v>Concord Energy, LLC</v>
          </cell>
          <cell r="L750" t="str">
            <v>Darrell Danyluk</v>
          </cell>
          <cell r="M750" t="str">
            <v>Trader</v>
          </cell>
          <cell r="N750" t="str">
            <v>(403) 514-6912</v>
          </cell>
          <cell r="O750" t="str">
            <v>(403) 514-6913</v>
          </cell>
          <cell r="R750">
            <v>2000</v>
          </cell>
          <cell r="X750">
            <v>3.95</v>
          </cell>
          <cell r="Y750">
            <v>37601</v>
          </cell>
          <cell r="Z750">
            <v>37601</v>
          </cell>
          <cell r="AA750" t="str">
            <v>Interruptible</v>
          </cell>
          <cell r="AB750" t="str">
            <v>PGT</v>
          </cell>
          <cell r="AD750" t="str">
            <v>07536</v>
          </cell>
          <cell r="AE750">
            <v>2000</v>
          </cell>
          <cell r="AF750" t="str">
            <v>SWWP-GTNW</v>
          </cell>
          <cell r="AH750" t="str">
            <v>08405</v>
          </cell>
          <cell r="AJ750" t="str">
            <v>SWWP-WWP</v>
          </cell>
          <cell r="AL750" t="str">
            <v>BPK</v>
          </cell>
          <cell r="AN750" t="str">
            <v>DA</v>
          </cell>
        </row>
        <row r="751">
          <cell r="A751">
            <v>764</v>
          </cell>
          <cell r="B751" t="str">
            <v>DA</v>
          </cell>
          <cell r="C751" t="str">
            <v>Diane Albers</v>
          </cell>
          <cell r="D751" t="str">
            <v>(509) 495-4705</v>
          </cell>
          <cell r="E751">
            <v>37601</v>
          </cell>
          <cell r="G751" t="str">
            <v>Purchase</v>
          </cell>
          <cell r="H751" t="str">
            <v>Physical</v>
          </cell>
          <cell r="I751" t="str">
            <v>CA - SLTAHOE</v>
          </cell>
          <cell r="K751" t="str">
            <v>Concord Energy, LLC</v>
          </cell>
          <cell r="L751" t="str">
            <v>Darrell Danyluk</v>
          </cell>
          <cell r="M751" t="str">
            <v>Trader</v>
          </cell>
          <cell r="N751" t="str">
            <v>(403) 514-6912</v>
          </cell>
          <cell r="O751" t="str">
            <v>(403) 514-6913</v>
          </cell>
          <cell r="R751">
            <v>1000</v>
          </cell>
          <cell r="X751">
            <v>4.07</v>
          </cell>
          <cell r="Y751">
            <v>37602</v>
          </cell>
          <cell r="Z751">
            <v>37602</v>
          </cell>
          <cell r="AA751" t="str">
            <v>Interruptible</v>
          </cell>
          <cell r="AB751" t="str">
            <v>NWP</v>
          </cell>
          <cell r="AC751" t="str">
            <v>Paiute</v>
          </cell>
          <cell r="AD751">
            <v>100047</v>
          </cell>
          <cell r="AE751">
            <v>1000</v>
          </cell>
          <cell r="AF751" t="str">
            <v>SUMAS</v>
          </cell>
          <cell r="AG751">
            <v>297</v>
          </cell>
          <cell r="AH751" t="str">
            <v>CEL</v>
          </cell>
          <cell r="AI751">
            <v>796</v>
          </cell>
          <cell r="AJ751" t="str">
            <v>RENO</v>
          </cell>
          <cell r="AK751">
            <v>459</v>
          </cell>
          <cell r="AL751" t="str">
            <v>AVAC03SYS4</v>
          </cell>
          <cell r="AM751">
            <v>304</v>
          </cell>
          <cell r="AN751" t="str">
            <v>DA</v>
          </cell>
        </row>
        <row r="752">
          <cell r="A752">
            <v>765</v>
          </cell>
          <cell r="B752" t="str">
            <v>DA</v>
          </cell>
          <cell r="C752" t="str">
            <v>Diane Albers</v>
          </cell>
          <cell r="D752" t="str">
            <v>(509) 495-4705</v>
          </cell>
          <cell r="E752">
            <v>37601</v>
          </cell>
          <cell r="G752" t="str">
            <v>Purchase</v>
          </cell>
          <cell r="H752" t="str">
            <v>Physical</v>
          </cell>
          <cell r="I752" t="str">
            <v>BOULDER PARK</v>
          </cell>
          <cell r="K752" t="str">
            <v>Concord Energy, LLC</v>
          </cell>
          <cell r="L752" t="str">
            <v>Darrell Danyluk</v>
          </cell>
          <cell r="M752" t="str">
            <v>Trader</v>
          </cell>
          <cell r="N752" t="str">
            <v>(403) 514-6912</v>
          </cell>
          <cell r="O752" t="str">
            <v>(403) 514-6913</v>
          </cell>
          <cell r="R752">
            <v>1000</v>
          </cell>
          <cell r="X752">
            <v>4.1100000000000003</v>
          </cell>
          <cell r="Y752">
            <v>37602</v>
          </cell>
          <cell r="Z752">
            <v>37602</v>
          </cell>
          <cell r="AA752" t="str">
            <v>Interruptible</v>
          </cell>
          <cell r="AB752" t="str">
            <v>PGT</v>
          </cell>
          <cell r="AD752" t="str">
            <v>07536</v>
          </cell>
          <cell r="AE752">
            <v>1000</v>
          </cell>
          <cell r="AF752" t="str">
            <v>SWWP-GTNW</v>
          </cell>
          <cell r="AH752" t="str">
            <v>08405</v>
          </cell>
          <cell r="AJ752" t="str">
            <v>SWWP-WWP</v>
          </cell>
          <cell r="AL752" t="str">
            <v>BPK</v>
          </cell>
          <cell r="AN752" t="str">
            <v>DA</v>
          </cell>
        </row>
        <row r="753">
          <cell r="A753">
            <v>766</v>
          </cell>
          <cell r="B753" t="str">
            <v>DA</v>
          </cell>
          <cell r="C753" t="str">
            <v>Diane Albers</v>
          </cell>
          <cell r="D753" t="str">
            <v>(509) 495-4705</v>
          </cell>
          <cell r="E753">
            <v>37601</v>
          </cell>
          <cell r="G753" t="str">
            <v>Purchase</v>
          </cell>
          <cell r="H753" t="str">
            <v>Physical</v>
          </cell>
          <cell r="I753" t="str">
            <v>KFCT</v>
          </cell>
          <cell r="K753" t="str">
            <v>Concord Energy, LLC</v>
          </cell>
          <cell r="L753" t="str">
            <v>Darrell Danyluk</v>
          </cell>
          <cell r="M753" t="str">
            <v>Trader</v>
          </cell>
          <cell r="N753" t="str">
            <v>(403) 514-6912</v>
          </cell>
          <cell r="O753" t="str">
            <v>(403) 514-6913</v>
          </cell>
          <cell r="R753">
            <v>1500</v>
          </cell>
          <cell r="X753">
            <v>4.1100000000000003</v>
          </cell>
          <cell r="Y753">
            <v>37602</v>
          </cell>
          <cell r="Z753">
            <v>37602</v>
          </cell>
          <cell r="AA753" t="str">
            <v>Interruptible</v>
          </cell>
          <cell r="AB753" t="str">
            <v>NWP</v>
          </cell>
          <cell r="AE753">
            <v>1500</v>
          </cell>
          <cell r="AF753" t="str">
            <v>SPOKANE (KETTLE FALLS)</v>
          </cell>
          <cell r="AG753">
            <v>384</v>
          </cell>
          <cell r="AH753">
            <v>129161</v>
          </cell>
          <cell r="AI753">
            <v>796</v>
          </cell>
          <cell r="AJ753" t="str">
            <v>SPOKANE (KETTLE FALLS)</v>
          </cell>
          <cell r="AK753">
            <v>384</v>
          </cell>
          <cell r="AL753" t="str">
            <v>KFCT</v>
          </cell>
          <cell r="AM753">
            <v>6</v>
          </cell>
          <cell r="AN753" t="str">
            <v>DA</v>
          </cell>
        </row>
        <row r="754">
          <cell r="A754">
            <v>767</v>
          </cell>
          <cell r="B754" t="str">
            <v>DA</v>
          </cell>
          <cell r="C754" t="str">
            <v>Diane Albers</v>
          </cell>
          <cell r="D754" t="str">
            <v>(509) 495-4705</v>
          </cell>
          <cell r="E754">
            <v>37602</v>
          </cell>
          <cell r="G754" t="str">
            <v>Purchase</v>
          </cell>
          <cell r="H754" t="str">
            <v>Physical</v>
          </cell>
          <cell r="I754" t="str">
            <v>BOULDER PARK</v>
          </cell>
          <cell r="K754" t="str">
            <v>Enserco</v>
          </cell>
          <cell r="L754" t="str">
            <v>Dave Huck</v>
          </cell>
          <cell r="M754" t="str">
            <v>Trader</v>
          </cell>
          <cell r="N754" t="str">
            <v>(403) 269-5522</v>
          </cell>
          <cell r="O754" t="str">
            <v>(303) 568-3250</v>
          </cell>
          <cell r="R754">
            <v>2000</v>
          </cell>
          <cell r="X754">
            <v>4.18</v>
          </cell>
          <cell r="Y754">
            <v>37603</v>
          </cell>
          <cell r="Z754">
            <v>37603</v>
          </cell>
          <cell r="AA754" t="str">
            <v>Interruptible</v>
          </cell>
          <cell r="AB754" t="str">
            <v>PGT</v>
          </cell>
          <cell r="AD754" t="str">
            <v>07536</v>
          </cell>
          <cell r="AE754">
            <v>2000</v>
          </cell>
          <cell r="AF754" t="str">
            <v>SWWP-GTNW</v>
          </cell>
          <cell r="AH754" t="str">
            <v>04659</v>
          </cell>
          <cell r="AJ754" t="str">
            <v>SWWP-WWP</v>
          </cell>
          <cell r="AL754" t="str">
            <v>BPK</v>
          </cell>
          <cell r="AN754" t="str">
            <v>DA</v>
          </cell>
        </row>
        <row r="755">
          <cell r="A755">
            <v>768</v>
          </cell>
          <cell r="B755" t="str">
            <v>JK</v>
          </cell>
          <cell r="C755" t="str">
            <v>Jeannie Kimberly</v>
          </cell>
          <cell r="D755" t="str">
            <v>(509) 495-8494</v>
          </cell>
          <cell r="E755">
            <v>37603</v>
          </cell>
          <cell r="G755" t="str">
            <v>Purchase</v>
          </cell>
          <cell r="H755" t="str">
            <v>Physical</v>
          </cell>
          <cell r="I755" t="str">
            <v>BOULDER PARK</v>
          </cell>
          <cell r="K755" t="str">
            <v>Enserco</v>
          </cell>
          <cell r="L755" t="str">
            <v>Dave Huck</v>
          </cell>
          <cell r="M755" t="str">
            <v>Trader</v>
          </cell>
          <cell r="N755" t="str">
            <v>(403) 269-5522</v>
          </cell>
          <cell r="O755" t="str">
            <v>(303) 568-3250</v>
          </cell>
          <cell r="R755">
            <v>500</v>
          </cell>
          <cell r="X755">
            <v>4.3499999999999996</v>
          </cell>
          <cell r="Y755">
            <v>37604</v>
          </cell>
          <cell r="Z755">
            <v>37606</v>
          </cell>
          <cell r="AA755" t="str">
            <v>Interruptible</v>
          </cell>
          <cell r="AB755" t="str">
            <v>PGT</v>
          </cell>
          <cell r="AD755" t="str">
            <v>07536</v>
          </cell>
          <cell r="AE755">
            <v>500</v>
          </cell>
          <cell r="AF755" t="str">
            <v>SWWP-GTNW</v>
          </cell>
          <cell r="AH755" t="str">
            <v>04659</v>
          </cell>
          <cell r="AJ755" t="str">
            <v>SWWP-WWP</v>
          </cell>
          <cell r="AL755" t="str">
            <v>BPK</v>
          </cell>
          <cell r="AN755" t="str">
            <v>JK</v>
          </cell>
        </row>
        <row r="756">
          <cell r="A756">
            <v>769</v>
          </cell>
          <cell r="B756" t="str">
            <v>JK</v>
          </cell>
          <cell r="C756" t="str">
            <v>Jeannie Kimberly</v>
          </cell>
          <cell r="D756" t="str">
            <v>(509) 495-8494</v>
          </cell>
          <cell r="E756">
            <v>37603</v>
          </cell>
          <cell r="G756" t="str">
            <v>Purchase</v>
          </cell>
          <cell r="H756" t="str">
            <v>Physical</v>
          </cell>
          <cell r="I756" t="str">
            <v>CA - SLTAHOE</v>
          </cell>
          <cell r="K756" t="str">
            <v>Concord Energy, LLC</v>
          </cell>
          <cell r="L756" t="str">
            <v>Darrell Danyluk</v>
          </cell>
          <cell r="M756" t="str">
            <v>Trader</v>
          </cell>
          <cell r="N756" t="str">
            <v>(403) 514-6912</v>
          </cell>
          <cell r="O756" t="str">
            <v>(403) 514-6913</v>
          </cell>
          <cell r="R756">
            <v>2000</v>
          </cell>
          <cell r="X756">
            <v>4.3</v>
          </cell>
          <cell r="Y756">
            <v>37604</v>
          </cell>
          <cell r="Z756">
            <v>37606</v>
          </cell>
          <cell r="AA756" t="str">
            <v>Interruptible</v>
          </cell>
          <cell r="AB756" t="str">
            <v>NWP</v>
          </cell>
          <cell r="AC756" t="str">
            <v>Paiute</v>
          </cell>
          <cell r="AD756">
            <v>100047</v>
          </cell>
          <cell r="AE756">
            <v>2000</v>
          </cell>
          <cell r="AF756" t="str">
            <v>SUMAS</v>
          </cell>
          <cell r="AG756">
            <v>297</v>
          </cell>
          <cell r="AH756" t="str">
            <v>CEL</v>
          </cell>
          <cell r="AI756">
            <v>796</v>
          </cell>
          <cell r="AJ756" t="str">
            <v>RENO</v>
          </cell>
          <cell r="AK756">
            <v>459</v>
          </cell>
          <cell r="AL756" t="str">
            <v>AVAC03SYS4</v>
          </cell>
          <cell r="AM756">
            <v>304</v>
          </cell>
          <cell r="AN756" t="str">
            <v>JK</v>
          </cell>
        </row>
        <row r="757">
          <cell r="A757">
            <v>770</v>
          </cell>
          <cell r="B757" t="str">
            <v>JK</v>
          </cell>
          <cell r="C757" t="str">
            <v>Jeannie Kimberly</v>
          </cell>
          <cell r="D757" t="str">
            <v>(509) 495-8494</v>
          </cell>
          <cell r="E757">
            <v>37606</v>
          </cell>
          <cell r="G757" t="str">
            <v>Purchase</v>
          </cell>
          <cell r="H757" t="str">
            <v>Physical</v>
          </cell>
          <cell r="I757" t="str">
            <v>BOULDER PARK</v>
          </cell>
          <cell r="K757" t="str">
            <v>Enserco</v>
          </cell>
          <cell r="L757" t="str">
            <v>Dave Huck</v>
          </cell>
          <cell r="M757" t="str">
            <v>Trader</v>
          </cell>
          <cell r="N757" t="str">
            <v>(403) 269-5522</v>
          </cell>
          <cell r="O757" t="str">
            <v>(303) 568-3250</v>
          </cell>
          <cell r="R757">
            <v>1500</v>
          </cell>
          <cell r="X757">
            <v>4.7</v>
          </cell>
          <cell r="Y757">
            <v>37607</v>
          </cell>
          <cell r="Z757">
            <v>37607</v>
          </cell>
          <cell r="AA757" t="str">
            <v>Interruptible</v>
          </cell>
          <cell r="AB757" t="str">
            <v>PGT</v>
          </cell>
          <cell r="AD757" t="str">
            <v>07536</v>
          </cell>
          <cell r="AE757">
            <v>1500</v>
          </cell>
          <cell r="AF757" t="str">
            <v>SWWP-GTNW</v>
          </cell>
          <cell r="AH757" t="str">
            <v>04659</v>
          </cell>
          <cell r="AJ757" t="str">
            <v>SWWP-WWP</v>
          </cell>
          <cell r="AL757" t="str">
            <v>BPK</v>
          </cell>
          <cell r="AN757" t="str">
            <v>JK</v>
          </cell>
        </row>
        <row r="758">
          <cell r="A758">
            <v>771</v>
          </cell>
          <cell r="B758" t="str">
            <v>JK</v>
          </cell>
          <cell r="C758" t="str">
            <v>Jeannie Kimberly</v>
          </cell>
          <cell r="D758" t="str">
            <v>(509) 495-8494</v>
          </cell>
          <cell r="E758">
            <v>37606</v>
          </cell>
          <cell r="G758" t="str">
            <v>Purchase</v>
          </cell>
          <cell r="H758" t="str">
            <v>Physical</v>
          </cell>
          <cell r="I758" t="str">
            <v>CA - SLTAHOE</v>
          </cell>
          <cell r="K758" t="str">
            <v>Concord Energy, LLC</v>
          </cell>
          <cell r="L758" t="str">
            <v>Darrell Danyluk</v>
          </cell>
          <cell r="M758" t="str">
            <v>Trader</v>
          </cell>
          <cell r="N758" t="str">
            <v>(403) 514-6912</v>
          </cell>
          <cell r="O758" t="str">
            <v>(403) 514-6913</v>
          </cell>
          <cell r="R758">
            <v>1000</v>
          </cell>
          <cell r="X758">
            <v>4.46</v>
          </cell>
          <cell r="Y758">
            <v>37607</v>
          </cell>
          <cell r="Z758">
            <v>37607</v>
          </cell>
          <cell r="AA758" t="str">
            <v>Interruptible</v>
          </cell>
          <cell r="AB758" t="str">
            <v>NWP</v>
          </cell>
          <cell r="AC758" t="str">
            <v>Paiute</v>
          </cell>
          <cell r="AD758">
            <v>100047</v>
          </cell>
          <cell r="AE758">
            <v>1000</v>
          </cell>
          <cell r="AF758" t="str">
            <v>SUMAS</v>
          </cell>
          <cell r="AG758">
            <v>297</v>
          </cell>
          <cell r="AH758" t="str">
            <v>CEL</v>
          </cell>
          <cell r="AI758">
            <v>796</v>
          </cell>
          <cell r="AJ758" t="str">
            <v>RENO</v>
          </cell>
          <cell r="AK758">
            <v>459</v>
          </cell>
          <cell r="AL758" t="str">
            <v>AVAC03SYS4</v>
          </cell>
          <cell r="AM758">
            <v>304</v>
          </cell>
          <cell r="AN758" t="str">
            <v>JK</v>
          </cell>
        </row>
        <row r="759">
          <cell r="A759">
            <v>772</v>
          </cell>
          <cell r="B759" t="str">
            <v>JK</v>
          </cell>
          <cell r="C759" t="str">
            <v>Jeannie Kimberly</v>
          </cell>
          <cell r="D759" t="str">
            <v>(509) 495-8494</v>
          </cell>
          <cell r="E759">
            <v>37606</v>
          </cell>
          <cell r="G759" t="str">
            <v>Purchase</v>
          </cell>
          <cell r="H759" t="str">
            <v>Physical</v>
          </cell>
          <cell r="I759" t="str">
            <v>KFCT</v>
          </cell>
          <cell r="K759" t="str">
            <v>Enserco</v>
          </cell>
          <cell r="L759" t="str">
            <v>Dave Huck</v>
          </cell>
          <cell r="M759" t="str">
            <v>Trader</v>
          </cell>
          <cell r="N759" t="str">
            <v>(403) 269-5522</v>
          </cell>
          <cell r="O759" t="str">
            <v>(303) 568-3250</v>
          </cell>
          <cell r="R759">
            <v>1500</v>
          </cell>
          <cell r="X759">
            <v>4.7</v>
          </cell>
          <cell r="Y759">
            <v>37607</v>
          </cell>
          <cell r="Z759">
            <v>37607</v>
          </cell>
          <cell r="AA759" t="str">
            <v>Interruptible</v>
          </cell>
          <cell r="AB759" t="str">
            <v>NWP</v>
          </cell>
          <cell r="AE759">
            <v>1500</v>
          </cell>
          <cell r="AF759" t="str">
            <v>SPOKANE (KETTLE FALLS)</v>
          </cell>
          <cell r="AG759">
            <v>384</v>
          </cell>
          <cell r="AH759">
            <v>128750</v>
          </cell>
          <cell r="AI759">
            <v>399</v>
          </cell>
          <cell r="AJ759" t="str">
            <v>SPOKANE (KETTLE FALLS)</v>
          </cell>
          <cell r="AK759">
            <v>384</v>
          </cell>
          <cell r="AL759" t="str">
            <v>KFCT</v>
          </cell>
          <cell r="AM759">
            <v>6</v>
          </cell>
          <cell r="AN759" t="str">
            <v>JK</v>
          </cell>
        </row>
        <row r="760">
          <cell r="A760">
            <v>773</v>
          </cell>
          <cell r="B760" t="str">
            <v>JK</v>
          </cell>
          <cell r="C760" t="str">
            <v>Jeannie Kimberly</v>
          </cell>
          <cell r="D760" t="str">
            <v>(509) 495-8494</v>
          </cell>
          <cell r="E760">
            <v>37607</v>
          </cell>
          <cell r="G760" t="str">
            <v>Purchase</v>
          </cell>
          <cell r="H760" t="str">
            <v>Physical</v>
          </cell>
          <cell r="I760" t="str">
            <v>BOULDER PARK</v>
          </cell>
          <cell r="K760" t="str">
            <v>Enserco</v>
          </cell>
          <cell r="L760" t="str">
            <v>Dave Huck</v>
          </cell>
          <cell r="M760" t="str">
            <v>Trader</v>
          </cell>
          <cell r="N760" t="str">
            <v>(403) 269-5522</v>
          </cell>
          <cell r="O760" t="str">
            <v>(303) 568-3250</v>
          </cell>
          <cell r="R760">
            <v>1500</v>
          </cell>
          <cell r="X760">
            <v>4.5</v>
          </cell>
          <cell r="Y760">
            <v>37608</v>
          </cell>
          <cell r="Z760">
            <v>37608</v>
          </cell>
          <cell r="AA760" t="str">
            <v>Interruptible</v>
          </cell>
          <cell r="AB760" t="str">
            <v>PGT</v>
          </cell>
          <cell r="AD760" t="str">
            <v>07536</v>
          </cell>
          <cell r="AE760">
            <v>1500</v>
          </cell>
          <cell r="AF760" t="str">
            <v>SWWP-GTNW</v>
          </cell>
          <cell r="AH760" t="str">
            <v>04659</v>
          </cell>
          <cell r="AJ760" t="str">
            <v>SWWP-WWP</v>
          </cell>
          <cell r="AL760" t="str">
            <v>BPK</v>
          </cell>
          <cell r="AN760" t="str">
            <v>JK</v>
          </cell>
        </row>
        <row r="761">
          <cell r="A761">
            <v>774</v>
          </cell>
          <cell r="B761" t="str">
            <v>JK</v>
          </cell>
          <cell r="C761" t="str">
            <v>Jeannie Kimberly</v>
          </cell>
          <cell r="D761" t="str">
            <v>(509) 495-8494</v>
          </cell>
          <cell r="E761">
            <v>37607</v>
          </cell>
          <cell r="G761" t="str">
            <v>Purchase</v>
          </cell>
          <cell r="H761" t="str">
            <v>Physical</v>
          </cell>
          <cell r="I761" t="str">
            <v>CA - SLTAHOE</v>
          </cell>
          <cell r="K761" t="str">
            <v>Enserco</v>
          </cell>
          <cell r="L761" t="str">
            <v>Dave Huck</v>
          </cell>
          <cell r="M761" t="str">
            <v>Trader</v>
          </cell>
          <cell r="N761" t="str">
            <v>(403) 269-5522</v>
          </cell>
          <cell r="O761" t="str">
            <v>(303) 568-3250</v>
          </cell>
          <cell r="R761">
            <v>1500</v>
          </cell>
          <cell r="X761">
            <v>4.3499999999999996</v>
          </cell>
          <cell r="Y761">
            <v>37608</v>
          </cell>
          <cell r="Z761">
            <v>37608</v>
          </cell>
          <cell r="AA761" t="str">
            <v>Interruptible</v>
          </cell>
          <cell r="AB761" t="str">
            <v>NWP</v>
          </cell>
          <cell r="AC761" t="str">
            <v>Paiute</v>
          </cell>
          <cell r="AD761">
            <v>100047</v>
          </cell>
          <cell r="AE761">
            <v>1500</v>
          </cell>
          <cell r="AF761" t="str">
            <v>PACIFIC POOL</v>
          </cell>
          <cell r="AG761">
            <v>291</v>
          </cell>
          <cell r="AH761" t="str">
            <v>PACIFIC POOL</v>
          </cell>
          <cell r="AI761">
            <v>399</v>
          </cell>
          <cell r="AJ761" t="str">
            <v>RENO</v>
          </cell>
          <cell r="AK761">
            <v>459</v>
          </cell>
          <cell r="AL761" t="str">
            <v>AVAC03SYS4</v>
          </cell>
          <cell r="AM761">
            <v>304</v>
          </cell>
          <cell r="AN761" t="str">
            <v>JK</v>
          </cell>
        </row>
        <row r="762">
          <cell r="A762">
            <v>775</v>
          </cell>
          <cell r="B762" t="str">
            <v>JK</v>
          </cell>
          <cell r="C762" t="str">
            <v>Jeannie Kimberly</v>
          </cell>
          <cell r="D762" t="str">
            <v>(509) 495-8494</v>
          </cell>
          <cell r="E762">
            <v>37607</v>
          </cell>
          <cell r="G762" t="str">
            <v>Purchase</v>
          </cell>
          <cell r="H762" t="str">
            <v>Physical</v>
          </cell>
          <cell r="I762" t="str">
            <v>KFCT</v>
          </cell>
          <cell r="K762" t="str">
            <v>Enserco</v>
          </cell>
          <cell r="L762" t="str">
            <v>Dave Huck</v>
          </cell>
          <cell r="M762" t="str">
            <v>Trader</v>
          </cell>
          <cell r="N762" t="str">
            <v>(403) 269-5522</v>
          </cell>
          <cell r="O762" t="str">
            <v>(303) 568-3250</v>
          </cell>
          <cell r="R762">
            <v>1500</v>
          </cell>
          <cell r="X762">
            <v>4.5</v>
          </cell>
          <cell r="Y762">
            <v>37608</v>
          </cell>
          <cell r="Z762">
            <v>37608</v>
          </cell>
          <cell r="AA762" t="str">
            <v>Interruptible</v>
          </cell>
          <cell r="AB762" t="str">
            <v>NWP</v>
          </cell>
          <cell r="AE762">
            <v>1500</v>
          </cell>
          <cell r="AF762" t="str">
            <v>SPOKANE (KETTLE FALLS)</v>
          </cell>
          <cell r="AG762">
            <v>384</v>
          </cell>
          <cell r="AH762">
            <v>128750</v>
          </cell>
          <cell r="AI762">
            <v>399</v>
          </cell>
          <cell r="AJ762" t="str">
            <v>SPOKANE (KETTLE FALLS)</v>
          </cell>
          <cell r="AK762">
            <v>384</v>
          </cell>
          <cell r="AL762" t="str">
            <v>KFCT</v>
          </cell>
          <cell r="AM762">
            <v>6</v>
          </cell>
          <cell r="AN762" t="str">
            <v>JK</v>
          </cell>
        </row>
        <row r="763">
          <cell r="A763">
            <v>776</v>
          </cell>
          <cell r="B763" t="str">
            <v>JK</v>
          </cell>
          <cell r="C763" t="str">
            <v>Jeannie Kimberly</v>
          </cell>
          <cell r="D763" t="str">
            <v>(509) 495-8494</v>
          </cell>
          <cell r="E763">
            <v>37607</v>
          </cell>
          <cell r="G763" t="str">
            <v>Purchase</v>
          </cell>
          <cell r="H763" t="str">
            <v>Physical</v>
          </cell>
          <cell r="I763" t="str">
            <v>CA - SLTAHOE</v>
          </cell>
          <cell r="K763" t="str">
            <v>Concord Energy, LLC</v>
          </cell>
          <cell r="L763" t="str">
            <v>Matt Reed</v>
          </cell>
          <cell r="M763" t="str">
            <v>Trader</v>
          </cell>
          <cell r="N763" t="str">
            <v>(303) 468-1244</v>
          </cell>
          <cell r="O763" t="str">
            <v>(403) 514-6913</v>
          </cell>
          <cell r="R763">
            <v>1000</v>
          </cell>
          <cell r="X763">
            <v>3.04</v>
          </cell>
          <cell r="Y763">
            <v>37608</v>
          </cell>
          <cell r="Z763">
            <v>37608</v>
          </cell>
          <cell r="AA763" t="str">
            <v>Interruptible</v>
          </cell>
          <cell r="AB763" t="str">
            <v>NWP</v>
          </cell>
          <cell r="AC763" t="str">
            <v>Paiute</v>
          </cell>
          <cell r="AD763">
            <v>100047</v>
          </cell>
          <cell r="AE763">
            <v>1000</v>
          </cell>
          <cell r="AF763" t="str">
            <v>OPAL</v>
          </cell>
          <cell r="AG763">
            <v>543</v>
          </cell>
          <cell r="AH763" t="str">
            <v>G67</v>
          </cell>
          <cell r="AI763">
            <v>796</v>
          </cell>
          <cell r="AJ763" t="str">
            <v>RENO</v>
          </cell>
          <cell r="AK763">
            <v>459</v>
          </cell>
          <cell r="AL763" t="str">
            <v>AVAC03SYS5</v>
          </cell>
          <cell r="AM763">
            <v>304</v>
          </cell>
          <cell r="AN763" t="str">
            <v>JK</v>
          </cell>
        </row>
        <row r="764">
          <cell r="A764">
            <v>777</v>
          </cell>
          <cell r="B764" t="str">
            <v>JK</v>
          </cell>
          <cell r="C764" t="str">
            <v>Jeannie Kimberly</v>
          </cell>
          <cell r="D764" t="str">
            <v>(509) 495-8494</v>
          </cell>
          <cell r="E764">
            <v>37608</v>
          </cell>
          <cell r="G764" t="str">
            <v>Purchase</v>
          </cell>
          <cell r="H764" t="str">
            <v>Physical</v>
          </cell>
          <cell r="I764" t="str">
            <v>CA - SLTAHOE</v>
          </cell>
          <cell r="K764" t="str">
            <v>Enserco</v>
          </cell>
          <cell r="L764" t="str">
            <v>Dave Huck</v>
          </cell>
          <cell r="M764" t="str">
            <v>Trader</v>
          </cell>
          <cell r="N764" t="str">
            <v>(403) 269-5522</v>
          </cell>
          <cell r="O764" t="str">
            <v>(303) 568-3250</v>
          </cell>
          <cell r="R764">
            <v>1500</v>
          </cell>
          <cell r="X764">
            <v>4.4000000000000004</v>
          </cell>
          <cell r="Y764">
            <v>37609</v>
          </cell>
          <cell r="Z764">
            <v>37609</v>
          </cell>
          <cell r="AA764" t="str">
            <v>Interruptible</v>
          </cell>
          <cell r="AB764" t="str">
            <v>NWP</v>
          </cell>
          <cell r="AC764" t="str">
            <v>Paiute</v>
          </cell>
          <cell r="AD764">
            <v>100047</v>
          </cell>
          <cell r="AE764">
            <v>1500</v>
          </cell>
          <cell r="AF764" t="str">
            <v>PACIFIC POOL</v>
          </cell>
          <cell r="AG764">
            <v>291</v>
          </cell>
          <cell r="AH764" t="str">
            <v>PACIFIC POOL</v>
          </cell>
          <cell r="AI764">
            <v>399</v>
          </cell>
          <cell r="AJ764" t="str">
            <v>RENO</v>
          </cell>
          <cell r="AK764">
            <v>459</v>
          </cell>
          <cell r="AL764" t="str">
            <v>AVAC03SYS4</v>
          </cell>
          <cell r="AM764">
            <v>304</v>
          </cell>
          <cell r="AN764" t="str">
            <v>JK</v>
          </cell>
        </row>
        <row r="765">
          <cell r="A765">
            <v>778</v>
          </cell>
          <cell r="B765" t="str">
            <v>JK</v>
          </cell>
          <cell r="C765" t="str">
            <v>Jeannie Kimberly</v>
          </cell>
          <cell r="D765" t="str">
            <v>(509) 495-8494</v>
          </cell>
          <cell r="E765">
            <v>37608</v>
          </cell>
          <cell r="G765" t="str">
            <v>Purchase</v>
          </cell>
          <cell r="H765" t="str">
            <v>Physical</v>
          </cell>
          <cell r="I765" t="str">
            <v>KFCT</v>
          </cell>
          <cell r="K765" t="str">
            <v>Enserco</v>
          </cell>
          <cell r="L765" t="str">
            <v>Dave Huck</v>
          </cell>
          <cell r="M765" t="str">
            <v>Trader</v>
          </cell>
          <cell r="N765" t="str">
            <v>(403) 269-5522</v>
          </cell>
          <cell r="O765" t="str">
            <v>(303) 568-3250</v>
          </cell>
          <cell r="R765">
            <v>1500</v>
          </cell>
          <cell r="X765">
            <v>4.54</v>
          </cell>
          <cell r="Y765">
            <v>37609</v>
          </cell>
          <cell r="Z765">
            <v>37609</v>
          </cell>
          <cell r="AA765" t="str">
            <v>Interruptible</v>
          </cell>
          <cell r="AB765" t="str">
            <v>NWP</v>
          </cell>
          <cell r="AE765">
            <v>1500</v>
          </cell>
          <cell r="AF765" t="str">
            <v>SPOKANE (KETTLE FALLS)</v>
          </cell>
          <cell r="AG765">
            <v>384</v>
          </cell>
          <cell r="AH765">
            <v>128750</v>
          </cell>
          <cell r="AI765">
            <v>399</v>
          </cell>
          <cell r="AJ765" t="str">
            <v>SPOKANE (KETTLE FALLS)</v>
          </cell>
          <cell r="AK765">
            <v>384</v>
          </cell>
          <cell r="AL765" t="str">
            <v>KFCT</v>
          </cell>
          <cell r="AM765">
            <v>6</v>
          </cell>
          <cell r="AN765" t="str">
            <v>JK</v>
          </cell>
        </row>
        <row r="766">
          <cell r="A766">
            <v>779</v>
          </cell>
          <cell r="B766" t="str">
            <v>JK</v>
          </cell>
          <cell r="C766" t="str">
            <v>Jeannie Kimberly</v>
          </cell>
          <cell r="D766" t="str">
            <v>(509) 495-8494</v>
          </cell>
          <cell r="E766">
            <v>37608</v>
          </cell>
          <cell r="G766" t="str">
            <v>Purchase</v>
          </cell>
          <cell r="H766" t="str">
            <v>Physical</v>
          </cell>
          <cell r="I766" t="str">
            <v>CA - SLTAHOE</v>
          </cell>
          <cell r="K766" t="str">
            <v>Concord Energy, LLC</v>
          </cell>
          <cell r="L766" t="str">
            <v>Skip Warburton</v>
          </cell>
          <cell r="M766" t="str">
            <v>Trader</v>
          </cell>
          <cell r="N766" t="str">
            <v>(303) 468-1244</v>
          </cell>
          <cell r="O766" t="str">
            <v>(403) 514-6913</v>
          </cell>
          <cell r="R766">
            <v>1500</v>
          </cell>
          <cell r="X766">
            <v>3.0150000000000001</v>
          </cell>
          <cell r="Y766">
            <v>37609</v>
          </cell>
          <cell r="Z766">
            <v>37609</v>
          </cell>
          <cell r="AA766" t="str">
            <v>Interruptible</v>
          </cell>
          <cell r="AB766" t="str">
            <v>NWP</v>
          </cell>
          <cell r="AC766" t="str">
            <v>Paiute</v>
          </cell>
          <cell r="AD766">
            <v>100047</v>
          </cell>
          <cell r="AE766">
            <v>1500</v>
          </cell>
          <cell r="AF766" t="str">
            <v>OPAL</v>
          </cell>
          <cell r="AG766">
            <v>543</v>
          </cell>
          <cell r="AH766" t="str">
            <v>G67</v>
          </cell>
          <cell r="AI766">
            <v>796</v>
          </cell>
          <cell r="AJ766" t="str">
            <v>RENO</v>
          </cell>
          <cell r="AK766">
            <v>459</v>
          </cell>
          <cell r="AL766" t="str">
            <v>AVAC03SYS5</v>
          </cell>
          <cell r="AM766">
            <v>304</v>
          </cell>
          <cell r="AN766" t="str">
            <v>JK</v>
          </cell>
        </row>
        <row r="767">
          <cell r="A767">
            <v>780</v>
          </cell>
          <cell r="B767" t="str">
            <v>JK</v>
          </cell>
          <cell r="C767" t="str">
            <v>Jeannie Kimberly</v>
          </cell>
          <cell r="D767" t="str">
            <v>(509) 495-8494</v>
          </cell>
          <cell r="E767">
            <v>37609</v>
          </cell>
          <cell r="G767" t="str">
            <v>Purchase</v>
          </cell>
          <cell r="H767" t="str">
            <v>Physical</v>
          </cell>
          <cell r="I767" t="str">
            <v>BOULDER PARK</v>
          </cell>
          <cell r="K767" t="str">
            <v>Enserco</v>
          </cell>
          <cell r="L767" t="str">
            <v>Dave Huck</v>
          </cell>
          <cell r="M767" t="str">
            <v>Trader</v>
          </cell>
          <cell r="N767" t="str">
            <v>(403) 269-5522</v>
          </cell>
          <cell r="O767" t="str">
            <v>(303) 568-3250</v>
          </cell>
          <cell r="R767">
            <v>1500</v>
          </cell>
          <cell r="X767">
            <v>4.5999999999999996</v>
          </cell>
          <cell r="Y767">
            <v>37610</v>
          </cell>
          <cell r="Z767">
            <v>37610</v>
          </cell>
          <cell r="AA767" t="str">
            <v>Interruptible</v>
          </cell>
          <cell r="AB767" t="str">
            <v>PGT</v>
          </cell>
          <cell r="AD767" t="str">
            <v>07536</v>
          </cell>
          <cell r="AE767">
            <v>1500</v>
          </cell>
          <cell r="AF767" t="str">
            <v>SWWP-GTNW</v>
          </cell>
          <cell r="AH767" t="str">
            <v>04659</v>
          </cell>
          <cell r="AJ767" t="str">
            <v>SWWP-WWP</v>
          </cell>
          <cell r="AL767" t="str">
            <v>BPK</v>
          </cell>
          <cell r="AN767" t="str">
            <v>JK</v>
          </cell>
        </row>
        <row r="768">
          <cell r="A768">
            <v>781</v>
          </cell>
          <cell r="B768" t="str">
            <v>JK</v>
          </cell>
          <cell r="C768" t="str">
            <v>Jeannie Kimberly</v>
          </cell>
          <cell r="D768" t="str">
            <v>(509) 495-8494</v>
          </cell>
          <cell r="E768">
            <v>37609</v>
          </cell>
          <cell r="G768" t="str">
            <v>Purchase</v>
          </cell>
          <cell r="H768" t="str">
            <v>Physical</v>
          </cell>
          <cell r="I768" t="str">
            <v>CA - SLTAHOE</v>
          </cell>
          <cell r="K768" t="str">
            <v>Concord Energy, LLC</v>
          </cell>
          <cell r="L768" t="str">
            <v>Darrell Danyluk</v>
          </cell>
          <cell r="M768" t="str">
            <v>Trader</v>
          </cell>
          <cell r="N768" t="str">
            <v>(403) 514-6912</v>
          </cell>
          <cell r="O768" t="str">
            <v>(403) 514-6913</v>
          </cell>
          <cell r="R768">
            <v>1500</v>
          </cell>
          <cell r="X768">
            <v>4.5</v>
          </cell>
          <cell r="Y768">
            <v>37610</v>
          </cell>
          <cell r="Z768">
            <v>37610</v>
          </cell>
          <cell r="AA768" t="str">
            <v>Interruptible</v>
          </cell>
          <cell r="AB768" t="str">
            <v>NWP</v>
          </cell>
          <cell r="AC768" t="str">
            <v>Paiute</v>
          </cell>
          <cell r="AD768">
            <v>100047</v>
          </cell>
          <cell r="AE768">
            <v>1500</v>
          </cell>
          <cell r="AF768" t="str">
            <v>SUMAS</v>
          </cell>
          <cell r="AG768">
            <v>297</v>
          </cell>
          <cell r="AH768" t="str">
            <v>CEL</v>
          </cell>
          <cell r="AI768">
            <v>796</v>
          </cell>
          <cell r="AJ768" t="str">
            <v>RENO</v>
          </cell>
          <cell r="AK768">
            <v>459</v>
          </cell>
          <cell r="AL768" t="str">
            <v>AVAC03SYS4</v>
          </cell>
          <cell r="AM768">
            <v>304</v>
          </cell>
          <cell r="AN768" t="str">
            <v>JK</v>
          </cell>
        </row>
        <row r="769">
          <cell r="A769">
            <v>782</v>
          </cell>
          <cell r="B769" t="str">
            <v>JK</v>
          </cell>
          <cell r="C769" t="str">
            <v>Jeannie Kimberly</v>
          </cell>
          <cell r="D769" t="str">
            <v>(509) 495-8494</v>
          </cell>
          <cell r="E769">
            <v>37609</v>
          </cell>
          <cell r="G769" t="str">
            <v>Purchase</v>
          </cell>
          <cell r="H769" t="str">
            <v>Physical</v>
          </cell>
          <cell r="I769" t="str">
            <v>CA - SLTAHOE</v>
          </cell>
          <cell r="K769" t="str">
            <v>Concord Energy, LLC</v>
          </cell>
          <cell r="L769" t="str">
            <v>Matt Reed</v>
          </cell>
          <cell r="M769" t="str">
            <v>Trader</v>
          </cell>
          <cell r="N769" t="str">
            <v>(303) 468-1244</v>
          </cell>
          <cell r="O769" t="str">
            <v>(403) 514-6913</v>
          </cell>
          <cell r="R769">
            <v>1700</v>
          </cell>
          <cell r="X769">
            <v>3.15</v>
          </cell>
          <cell r="Y769">
            <v>37610</v>
          </cell>
          <cell r="Z769">
            <v>37610</v>
          </cell>
          <cell r="AA769" t="str">
            <v>Interruptible</v>
          </cell>
          <cell r="AB769" t="str">
            <v>NWP</v>
          </cell>
          <cell r="AC769" t="str">
            <v>Paiute</v>
          </cell>
          <cell r="AD769">
            <v>100047</v>
          </cell>
          <cell r="AE769">
            <v>1700</v>
          </cell>
          <cell r="AF769" t="str">
            <v>OPAL</v>
          </cell>
          <cell r="AG769">
            <v>543</v>
          </cell>
          <cell r="AH769" t="str">
            <v>G67</v>
          </cell>
          <cell r="AI769">
            <v>796</v>
          </cell>
          <cell r="AJ769" t="str">
            <v>RENO</v>
          </cell>
          <cell r="AK769">
            <v>459</v>
          </cell>
          <cell r="AL769" t="str">
            <v>AVAC03SYS5</v>
          </cell>
          <cell r="AM769">
            <v>304</v>
          </cell>
          <cell r="AN769" t="str">
            <v>JK</v>
          </cell>
        </row>
        <row r="770">
          <cell r="A770">
            <v>783</v>
          </cell>
          <cell r="B770" t="str">
            <v>JK</v>
          </cell>
          <cell r="C770" t="str">
            <v>Jeannie Kimberly</v>
          </cell>
          <cell r="D770" t="str">
            <v>(509) 495-8494</v>
          </cell>
          <cell r="E770">
            <v>37610</v>
          </cell>
          <cell r="G770" t="str">
            <v>Purchase</v>
          </cell>
          <cell r="H770" t="str">
            <v>Physical</v>
          </cell>
          <cell r="I770" t="str">
            <v>KFCT</v>
          </cell>
          <cell r="K770" t="str">
            <v>Concord Energy, LLC</v>
          </cell>
          <cell r="L770" t="str">
            <v>Darrell Danyluk</v>
          </cell>
          <cell r="M770" t="str">
            <v>Trader</v>
          </cell>
          <cell r="N770" t="str">
            <v>(403) 514-6912</v>
          </cell>
          <cell r="O770" t="str">
            <v>(403) 514-6913</v>
          </cell>
          <cell r="R770">
            <v>500</v>
          </cell>
          <cell r="X770">
            <v>4.8</v>
          </cell>
          <cell r="Y770">
            <v>37611</v>
          </cell>
          <cell r="Z770">
            <v>37613</v>
          </cell>
          <cell r="AA770" t="str">
            <v>Interruptible</v>
          </cell>
          <cell r="AB770" t="str">
            <v>NWP</v>
          </cell>
          <cell r="AE770">
            <v>500</v>
          </cell>
          <cell r="AF770" t="str">
            <v>SPOKANE (KETTLE FALLS)</v>
          </cell>
          <cell r="AG770">
            <v>384</v>
          </cell>
          <cell r="AH770">
            <v>129161</v>
          </cell>
          <cell r="AI770">
            <v>796</v>
          </cell>
          <cell r="AJ770" t="str">
            <v>SPOKANE (KETTLE FALLS)</v>
          </cell>
          <cell r="AK770">
            <v>384</v>
          </cell>
          <cell r="AL770" t="str">
            <v>KFCT</v>
          </cell>
          <cell r="AM770">
            <v>6</v>
          </cell>
          <cell r="AN770" t="str">
            <v>JK</v>
          </cell>
        </row>
        <row r="771">
          <cell r="A771">
            <v>784</v>
          </cell>
          <cell r="B771" t="str">
            <v>JK</v>
          </cell>
          <cell r="C771" t="str">
            <v>Jeannie Kimberly</v>
          </cell>
          <cell r="D771" t="str">
            <v>(509) 495-8494</v>
          </cell>
          <cell r="E771">
            <v>37610</v>
          </cell>
          <cell r="G771" t="str">
            <v>Purchase</v>
          </cell>
          <cell r="H771" t="str">
            <v>Physical</v>
          </cell>
          <cell r="I771" t="str">
            <v>BOULDER PARK</v>
          </cell>
          <cell r="K771" t="str">
            <v>Concord Energy, LLC</v>
          </cell>
          <cell r="L771" t="str">
            <v>Darrell Danyluk</v>
          </cell>
          <cell r="M771" t="str">
            <v>Trader</v>
          </cell>
          <cell r="N771" t="str">
            <v>(403) 514-6912</v>
          </cell>
          <cell r="O771" t="str">
            <v>(403) 514-6913</v>
          </cell>
          <cell r="R771">
            <v>500</v>
          </cell>
          <cell r="X771">
            <v>4.5999999999999996</v>
          </cell>
          <cell r="Y771">
            <v>37611</v>
          </cell>
          <cell r="Z771">
            <v>37613</v>
          </cell>
          <cell r="AA771" t="str">
            <v>Interruptible</v>
          </cell>
          <cell r="AB771" t="str">
            <v>PGT</v>
          </cell>
          <cell r="AD771" t="str">
            <v>07536</v>
          </cell>
          <cell r="AE771">
            <v>500</v>
          </cell>
          <cell r="AF771" t="str">
            <v>SWWP-GTNW</v>
          </cell>
          <cell r="AH771" t="str">
            <v>08405</v>
          </cell>
          <cell r="AJ771" t="str">
            <v>SWWP-WWP</v>
          </cell>
          <cell r="AL771" t="str">
            <v>BPK</v>
          </cell>
          <cell r="AN771" t="str">
            <v>JK</v>
          </cell>
        </row>
        <row r="772">
          <cell r="A772">
            <v>785</v>
          </cell>
          <cell r="B772" t="str">
            <v>JK</v>
          </cell>
          <cell r="C772" t="str">
            <v>Jeannie Kimberly</v>
          </cell>
          <cell r="D772" t="str">
            <v>(509) 495-8494</v>
          </cell>
          <cell r="E772">
            <v>37610</v>
          </cell>
          <cell r="G772" t="str">
            <v>Purchase</v>
          </cell>
          <cell r="H772" t="str">
            <v>Physical</v>
          </cell>
          <cell r="I772" t="str">
            <v>CA - SLTAHOE</v>
          </cell>
          <cell r="K772" t="str">
            <v>Enserco</v>
          </cell>
          <cell r="L772" t="str">
            <v>Dave Myers</v>
          </cell>
          <cell r="M772" t="str">
            <v>Trader</v>
          </cell>
          <cell r="N772" t="str">
            <v>(303) 568-3230</v>
          </cell>
          <cell r="O772" t="str">
            <v>(303) 568-3250</v>
          </cell>
          <cell r="R772">
            <v>1400</v>
          </cell>
          <cell r="X772">
            <v>4.6500000000000004</v>
          </cell>
          <cell r="Y772">
            <v>37611</v>
          </cell>
          <cell r="Z772">
            <v>37613</v>
          </cell>
          <cell r="AA772" t="str">
            <v>Interruptible</v>
          </cell>
          <cell r="AB772" t="str">
            <v>NWP</v>
          </cell>
          <cell r="AC772" t="str">
            <v>Paiute</v>
          </cell>
          <cell r="AD772">
            <v>100047</v>
          </cell>
          <cell r="AE772">
            <v>1400</v>
          </cell>
          <cell r="AF772" t="str">
            <v>PACIFIC POOL</v>
          </cell>
          <cell r="AG772">
            <v>291</v>
          </cell>
          <cell r="AH772" t="str">
            <v>PACIFIC POOL</v>
          </cell>
          <cell r="AI772">
            <v>399</v>
          </cell>
          <cell r="AJ772" t="str">
            <v>RENO</v>
          </cell>
          <cell r="AK772">
            <v>459</v>
          </cell>
          <cell r="AL772" t="str">
            <v>AVAC03SYS4</v>
          </cell>
          <cell r="AM772">
            <v>304</v>
          </cell>
          <cell r="AN772" t="str">
            <v>JK</v>
          </cell>
        </row>
        <row r="773">
          <cell r="A773">
            <v>786</v>
          </cell>
          <cell r="B773" t="str">
            <v>JK</v>
          </cell>
          <cell r="C773" t="str">
            <v>Jeannie Kimberly</v>
          </cell>
          <cell r="D773" t="str">
            <v>(509) 495-8494</v>
          </cell>
          <cell r="E773">
            <v>37610</v>
          </cell>
          <cell r="G773" t="str">
            <v>Purchase</v>
          </cell>
          <cell r="H773" t="str">
            <v>Physical</v>
          </cell>
          <cell r="I773" t="str">
            <v>CA - SLTAHOE</v>
          </cell>
          <cell r="K773" t="str">
            <v>Concord Energy, LLC</v>
          </cell>
          <cell r="L773" t="str">
            <v>John Boyle</v>
          </cell>
          <cell r="M773" t="str">
            <v>Trader</v>
          </cell>
          <cell r="N773" t="str">
            <v>(303) 468-1244</v>
          </cell>
          <cell r="O773" t="str">
            <v>(403) 514-6913</v>
          </cell>
          <cell r="R773">
            <v>1700</v>
          </cell>
          <cell r="X773">
            <v>3.29</v>
          </cell>
          <cell r="Y773">
            <v>37611</v>
          </cell>
          <cell r="Z773">
            <v>37613</v>
          </cell>
          <cell r="AA773" t="str">
            <v>Interruptible</v>
          </cell>
          <cell r="AB773" t="str">
            <v>NWP</v>
          </cell>
          <cell r="AC773" t="str">
            <v>Paiute</v>
          </cell>
          <cell r="AD773">
            <v>100047</v>
          </cell>
          <cell r="AE773">
            <v>1700</v>
          </cell>
          <cell r="AF773" t="str">
            <v>OPAL</v>
          </cell>
          <cell r="AG773">
            <v>543</v>
          </cell>
          <cell r="AH773" t="str">
            <v>G67</v>
          </cell>
          <cell r="AI773">
            <v>796</v>
          </cell>
          <cell r="AJ773" t="str">
            <v>RENO</v>
          </cell>
          <cell r="AK773">
            <v>459</v>
          </cell>
          <cell r="AL773" t="str">
            <v>AVAC03SYS5</v>
          </cell>
          <cell r="AM773">
            <v>304</v>
          </cell>
          <cell r="AN773" t="str">
            <v>JK</v>
          </cell>
        </row>
        <row r="774">
          <cell r="A774">
            <v>787</v>
          </cell>
          <cell r="B774" t="str">
            <v>JK</v>
          </cell>
          <cell r="C774" t="str">
            <v>Jeannie Kimberly</v>
          </cell>
          <cell r="D774" t="str">
            <v>(509) 495-8494</v>
          </cell>
          <cell r="E774">
            <v>37610</v>
          </cell>
          <cell r="G774" t="str">
            <v>Purchase</v>
          </cell>
          <cell r="H774" t="str">
            <v>Physical</v>
          </cell>
          <cell r="I774" t="str">
            <v>CA - SLTAHOE</v>
          </cell>
          <cell r="K774" t="str">
            <v>Concord Energy, LLC</v>
          </cell>
          <cell r="L774" t="str">
            <v>Darrell Danyluk</v>
          </cell>
          <cell r="M774" t="str">
            <v>Trader</v>
          </cell>
          <cell r="N774" t="str">
            <v>(403) 514-6912</v>
          </cell>
          <cell r="O774" t="str">
            <v>(403) 514-6913</v>
          </cell>
          <cell r="R774">
            <v>1000</v>
          </cell>
          <cell r="U774" t="str">
            <v>IF</v>
          </cell>
          <cell r="V774" t="str">
            <v>Flat</v>
          </cell>
          <cell r="W774" t="str">
            <v>SUMAS</v>
          </cell>
          <cell r="Y774">
            <v>37622</v>
          </cell>
          <cell r="Z774">
            <v>37652</v>
          </cell>
          <cell r="AA774" t="str">
            <v>FIRM</v>
          </cell>
          <cell r="AB774" t="str">
            <v>NWP</v>
          </cell>
          <cell r="AC774" t="str">
            <v>Paiute</v>
          </cell>
          <cell r="AD774">
            <v>100047</v>
          </cell>
          <cell r="AE774">
            <v>1000</v>
          </cell>
          <cell r="AF774" t="str">
            <v>SUMAS</v>
          </cell>
          <cell r="AG774">
            <v>297</v>
          </cell>
          <cell r="AH774" t="str">
            <v>CEL</v>
          </cell>
          <cell r="AI774">
            <v>796</v>
          </cell>
          <cell r="AJ774" t="str">
            <v>RENO</v>
          </cell>
          <cell r="AK774">
            <v>459</v>
          </cell>
          <cell r="AL774" t="str">
            <v>AVAC03SYS4</v>
          </cell>
          <cell r="AM774">
            <v>304</v>
          </cell>
          <cell r="AN774" t="str">
            <v>DS</v>
          </cell>
        </row>
        <row r="775">
          <cell r="A775">
            <v>788</v>
          </cell>
          <cell r="B775" t="str">
            <v>JK</v>
          </cell>
          <cell r="C775" t="str">
            <v>Jeannie Kimberly</v>
          </cell>
          <cell r="D775" t="str">
            <v>(509) 495-8494</v>
          </cell>
          <cell r="E775">
            <v>37613</v>
          </cell>
          <cell r="G775" t="str">
            <v>Purchase</v>
          </cell>
          <cell r="H775" t="str">
            <v>Physical</v>
          </cell>
          <cell r="I775" t="str">
            <v>BOULDER PARK</v>
          </cell>
          <cell r="K775" t="str">
            <v>Enserco</v>
          </cell>
          <cell r="L775" t="str">
            <v>Dave Huck</v>
          </cell>
          <cell r="M775" t="str">
            <v>Trader</v>
          </cell>
          <cell r="N775" t="str">
            <v>(403) 269-5522</v>
          </cell>
          <cell r="O775" t="str">
            <v>(303) 568-3250</v>
          </cell>
          <cell r="R775">
            <v>1000</v>
          </cell>
          <cell r="X775">
            <v>4.7</v>
          </cell>
          <cell r="Y775">
            <v>37614</v>
          </cell>
          <cell r="Z775">
            <v>37616</v>
          </cell>
          <cell r="AA775" t="str">
            <v>Interruptible</v>
          </cell>
          <cell r="AB775" t="str">
            <v>PGT</v>
          </cell>
          <cell r="AD775" t="str">
            <v>07536</v>
          </cell>
          <cell r="AE775">
            <v>1000</v>
          </cell>
          <cell r="AF775" t="str">
            <v>SWWP-GTNW</v>
          </cell>
          <cell r="AH775" t="str">
            <v>04659</v>
          </cell>
          <cell r="AJ775" t="str">
            <v>SWWP-WWP</v>
          </cell>
          <cell r="AL775" t="str">
            <v>BPK</v>
          </cell>
          <cell r="AN775" t="str">
            <v>JK</v>
          </cell>
        </row>
        <row r="776">
          <cell r="A776">
            <v>789</v>
          </cell>
          <cell r="B776" t="str">
            <v>JK</v>
          </cell>
          <cell r="C776" t="str">
            <v>Jeannie Kimberly</v>
          </cell>
          <cell r="D776" t="str">
            <v>(509) 495-8494</v>
          </cell>
          <cell r="E776">
            <v>37613</v>
          </cell>
          <cell r="G776" t="str">
            <v>Purchase</v>
          </cell>
          <cell r="H776" t="str">
            <v>Physical</v>
          </cell>
          <cell r="I776" t="str">
            <v>CA - SLTAHOE</v>
          </cell>
          <cell r="K776" t="str">
            <v>Concord Energy, LLC</v>
          </cell>
          <cell r="L776" t="str">
            <v>Darrell Danyluk</v>
          </cell>
          <cell r="M776" t="str">
            <v>Trader</v>
          </cell>
          <cell r="N776" t="str">
            <v>(403) 514-6912</v>
          </cell>
          <cell r="O776" t="str">
            <v>(403) 514-6913</v>
          </cell>
          <cell r="R776">
            <v>1400</v>
          </cell>
          <cell r="X776">
            <v>4.6500000000000004</v>
          </cell>
          <cell r="Y776">
            <v>37614</v>
          </cell>
          <cell r="Z776">
            <v>37617</v>
          </cell>
          <cell r="AA776" t="str">
            <v>Interruptible</v>
          </cell>
          <cell r="AB776" t="str">
            <v>NWP</v>
          </cell>
          <cell r="AC776" t="str">
            <v>Paiute</v>
          </cell>
          <cell r="AD776">
            <v>100047</v>
          </cell>
          <cell r="AE776">
            <v>1400</v>
          </cell>
          <cell r="AF776" t="str">
            <v>SUMAS</v>
          </cell>
          <cell r="AG776">
            <v>297</v>
          </cell>
          <cell r="AH776" t="str">
            <v>CEL</v>
          </cell>
          <cell r="AI776">
            <v>796</v>
          </cell>
          <cell r="AJ776" t="str">
            <v>RENO</v>
          </cell>
          <cell r="AK776">
            <v>459</v>
          </cell>
          <cell r="AL776" t="str">
            <v>AVAC03SYS4</v>
          </cell>
          <cell r="AM776">
            <v>304</v>
          </cell>
          <cell r="AN776" t="str">
            <v>JK</v>
          </cell>
        </row>
        <row r="777">
          <cell r="A777">
            <v>790</v>
          </cell>
          <cell r="B777" t="str">
            <v>JK</v>
          </cell>
          <cell r="C777" t="str">
            <v>Jeannie Kimberly</v>
          </cell>
          <cell r="D777" t="str">
            <v>(509) 495-8494</v>
          </cell>
          <cell r="E777">
            <v>37613</v>
          </cell>
          <cell r="G777" t="str">
            <v>Purchase</v>
          </cell>
          <cell r="H777" t="str">
            <v>Physical</v>
          </cell>
          <cell r="I777" t="str">
            <v>CA - SLTAHOE</v>
          </cell>
          <cell r="K777" t="str">
            <v>Concord Energy, LLC</v>
          </cell>
          <cell r="L777" t="str">
            <v>Matt Reed</v>
          </cell>
          <cell r="M777" t="str">
            <v>Trader</v>
          </cell>
          <cell r="N777" t="str">
            <v>(303) 468-1244</v>
          </cell>
          <cell r="O777" t="str">
            <v>(403) 514-6913</v>
          </cell>
          <cell r="R777">
            <v>1700</v>
          </cell>
          <cell r="X777">
            <v>3.15</v>
          </cell>
          <cell r="Y777">
            <v>37614</v>
          </cell>
          <cell r="Z777">
            <v>37616</v>
          </cell>
          <cell r="AA777" t="str">
            <v>Interruptible</v>
          </cell>
          <cell r="AB777" t="str">
            <v>NWP</v>
          </cell>
          <cell r="AC777" t="str">
            <v>Paiute</v>
          </cell>
          <cell r="AD777">
            <v>100047</v>
          </cell>
          <cell r="AE777">
            <v>1700</v>
          </cell>
          <cell r="AF777" t="str">
            <v>OPAL</v>
          </cell>
          <cell r="AG777">
            <v>543</v>
          </cell>
          <cell r="AH777" t="str">
            <v>G67</v>
          </cell>
          <cell r="AI777">
            <v>796</v>
          </cell>
          <cell r="AJ777" t="str">
            <v>RENO</v>
          </cell>
          <cell r="AK777">
            <v>459</v>
          </cell>
          <cell r="AL777" t="str">
            <v>AVAC03SYS5</v>
          </cell>
          <cell r="AM777">
            <v>304</v>
          </cell>
          <cell r="AN777" t="str">
            <v>JK</v>
          </cell>
        </row>
        <row r="778">
          <cell r="A778">
            <v>791</v>
          </cell>
          <cell r="B778" t="str">
            <v>JK</v>
          </cell>
          <cell r="C778" t="str">
            <v>Jeannie Kimberly</v>
          </cell>
          <cell r="D778" t="str">
            <v>(509) 495-8494</v>
          </cell>
          <cell r="E778">
            <v>37613</v>
          </cell>
          <cell r="G778" t="str">
            <v>Sale</v>
          </cell>
          <cell r="H778" t="str">
            <v>Physical</v>
          </cell>
          <cell r="I778" t="str">
            <v>MALIN</v>
          </cell>
          <cell r="K778" t="str">
            <v>Cook Inlet Energy Supply LLC</v>
          </cell>
          <cell r="L778" t="str">
            <v>Cindy Khek</v>
          </cell>
          <cell r="M778" t="str">
            <v>Trader</v>
          </cell>
          <cell r="N778" t="str">
            <v xml:space="preserve">(310) 789-2324   </v>
          </cell>
          <cell r="O778" t="str">
            <v>(310) 789-3991</v>
          </cell>
          <cell r="R778">
            <v>7658</v>
          </cell>
          <cell r="U778" t="str">
            <v>NGI</v>
          </cell>
          <cell r="V778">
            <v>-0.1</v>
          </cell>
          <cell r="W778" t="str">
            <v>Malin</v>
          </cell>
          <cell r="Y778">
            <v>37622</v>
          </cell>
          <cell r="Z778">
            <v>37652</v>
          </cell>
          <cell r="AA778" t="str">
            <v>Firm</v>
          </cell>
          <cell r="AB778" t="str">
            <v>PGT</v>
          </cell>
          <cell r="AD778" t="str">
            <v>07536</v>
          </cell>
          <cell r="AE778">
            <v>7658</v>
          </cell>
          <cell r="AF778" t="str">
            <v>MALI-GTNW</v>
          </cell>
          <cell r="AJ778" t="str">
            <v>MALI-GTNW</v>
          </cell>
          <cell r="AL778" t="str">
            <v>00780</v>
          </cell>
          <cell r="AN778" t="str">
            <v>DS</v>
          </cell>
        </row>
        <row r="779">
          <cell r="A779">
            <v>792</v>
          </cell>
          <cell r="B779" t="str">
            <v>JK</v>
          </cell>
          <cell r="C779" t="str">
            <v>Jeannie Kimberly</v>
          </cell>
          <cell r="D779" t="str">
            <v>(509) 495-8494</v>
          </cell>
          <cell r="E779">
            <v>37613</v>
          </cell>
          <cell r="G779" t="str">
            <v>Sale</v>
          </cell>
          <cell r="H779" t="str">
            <v>Physical</v>
          </cell>
          <cell r="I779" t="str">
            <v>MALIN</v>
          </cell>
          <cell r="K779" t="str">
            <v>Concord Energy, LLC</v>
          </cell>
          <cell r="L779" t="str">
            <v>Darrell Danyluk</v>
          </cell>
          <cell r="M779" t="str">
            <v>Trader</v>
          </cell>
          <cell r="N779" t="str">
            <v>(403) 514-6912</v>
          </cell>
          <cell r="O779" t="str">
            <v>(403) 514-6913</v>
          </cell>
          <cell r="R779">
            <v>5000</v>
          </cell>
          <cell r="X779">
            <v>4.6399999999999997</v>
          </cell>
          <cell r="Y779">
            <v>37653</v>
          </cell>
          <cell r="Z779">
            <v>37680</v>
          </cell>
          <cell r="AA779" t="str">
            <v>Firm</v>
          </cell>
          <cell r="AB779" t="str">
            <v>PGT</v>
          </cell>
          <cell r="AD779" t="str">
            <v>07536</v>
          </cell>
          <cell r="AE779">
            <v>5000</v>
          </cell>
          <cell r="AF779" t="str">
            <v>MALI-GTNW</v>
          </cell>
          <cell r="AJ779" t="str">
            <v>MALI-GTNW</v>
          </cell>
          <cell r="AL779" t="str">
            <v>08405</v>
          </cell>
        </row>
        <row r="780">
          <cell r="A780">
            <v>793</v>
          </cell>
          <cell r="B780" t="str">
            <v>JK</v>
          </cell>
          <cell r="C780" t="str">
            <v>Jeannie Kimberly</v>
          </cell>
          <cell r="D780" t="str">
            <v>(509) 495-8494</v>
          </cell>
          <cell r="E780">
            <v>37613</v>
          </cell>
          <cell r="G780" t="str">
            <v>Sale</v>
          </cell>
          <cell r="H780" t="str">
            <v>Physical</v>
          </cell>
          <cell r="I780" t="str">
            <v>MALIN</v>
          </cell>
          <cell r="K780" t="str">
            <v>Concord Energy, LLC</v>
          </cell>
          <cell r="L780" t="str">
            <v>Darrell Danyluk</v>
          </cell>
          <cell r="M780" t="str">
            <v>Trader</v>
          </cell>
          <cell r="N780" t="str">
            <v>(403) 514-6912</v>
          </cell>
          <cell r="O780" t="str">
            <v>(403) 514-6913</v>
          </cell>
          <cell r="R780">
            <v>5000</v>
          </cell>
          <cell r="X780">
            <v>4.47</v>
          </cell>
          <cell r="Y780">
            <v>37681</v>
          </cell>
          <cell r="Z780">
            <v>37711</v>
          </cell>
          <cell r="AA780" t="str">
            <v>Firm</v>
          </cell>
          <cell r="AB780" t="str">
            <v>PGT</v>
          </cell>
          <cell r="AD780" t="str">
            <v>07536</v>
          </cell>
          <cell r="AE780">
            <v>5000</v>
          </cell>
          <cell r="AF780" t="str">
            <v>MALI-GTNW</v>
          </cell>
          <cell r="AJ780" t="str">
            <v>MALI-GTNW</v>
          </cell>
          <cell r="AL780" t="str">
            <v>08405</v>
          </cell>
        </row>
        <row r="781">
          <cell r="A781">
            <v>794</v>
          </cell>
          <cell r="B781" t="str">
            <v>JK</v>
          </cell>
          <cell r="C781" t="str">
            <v>Jeannie Kimberly</v>
          </cell>
          <cell r="D781" t="str">
            <v>(509) 495-8494</v>
          </cell>
          <cell r="E781">
            <v>37613</v>
          </cell>
          <cell r="G781" t="str">
            <v>Sale</v>
          </cell>
          <cell r="H781" t="str">
            <v>Physical</v>
          </cell>
          <cell r="I781" t="str">
            <v>MALIN</v>
          </cell>
          <cell r="K781" t="str">
            <v>Concord Energy, LLC</v>
          </cell>
          <cell r="L781" t="str">
            <v>Darrell Danyluk</v>
          </cell>
          <cell r="M781" t="str">
            <v>Trader</v>
          </cell>
          <cell r="N781" t="str">
            <v>(403) 514-6912</v>
          </cell>
          <cell r="O781" t="str">
            <v>(403) 514-6913</v>
          </cell>
          <cell r="R781">
            <v>5000</v>
          </cell>
          <cell r="X781">
            <v>4.09</v>
          </cell>
          <cell r="Y781">
            <v>37712</v>
          </cell>
          <cell r="Z781">
            <v>37741</v>
          </cell>
          <cell r="AA781" t="str">
            <v>Firm</v>
          </cell>
          <cell r="AB781" t="str">
            <v>PGT</v>
          </cell>
          <cell r="AD781" t="str">
            <v>07536</v>
          </cell>
          <cell r="AE781">
            <v>5000</v>
          </cell>
          <cell r="AF781" t="str">
            <v>MALI-GTNW</v>
          </cell>
          <cell r="AJ781" t="str">
            <v>MALI-GTNW</v>
          </cell>
          <cell r="AL781" t="str">
            <v>08405</v>
          </cell>
        </row>
        <row r="782">
          <cell r="A782">
            <v>795</v>
          </cell>
          <cell r="B782" t="str">
            <v>JK</v>
          </cell>
          <cell r="C782" t="str">
            <v>Jeannie Kimberly</v>
          </cell>
          <cell r="D782" t="str">
            <v>(509) 495-8494</v>
          </cell>
          <cell r="E782">
            <v>37616</v>
          </cell>
          <cell r="G782" t="str">
            <v>Purchase</v>
          </cell>
          <cell r="H782" t="str">
            <v>Physical</v>
          </cell>
          <cell r="I782" t="str">
            <v>CA - SLTAHOE</v>
          </cell>
          <cell r="K782" t="str">
            <v>Enserco</v>
          </cell>
          <cell r="L782" t="str">
            <v>Dave Huck</v>
          </cell>
          <cell r="M782" t="str">
            <v>Trader</v>
          </cell>
          <cell r="N782" t="str">
            <v>(403) 269-5522</v>
          </cell>
          <cell r="O782" t="str">
            <v>(303) 568-3250</v>
          </cell>
          <cell r="R782">
            <v>1700</v>
          </cell>
          <cell r="X782">
            <v>3.2</v>
          </cell>
          <cell r="Y782">
            <v>37617</v>
          </cell>
          <cell r="Z782">
            <v>37617</v>
          </cell>
          <cell r="AA782" t="str">
            <v>Interruptible</v>
          </cell>
          <cell r="AB782" t="str">
            <v>NWP</v>
          </cell>
          <cell r="AC782" t="str">
            <v>Paiute</v>
          </cell>
          <cell r="AD782">
            <v>100047</v>
          </cell>
          <cell r="AE782">
            <v>1700</v>
          </cell>
          <cell r="AF782" t="str">
            <v>WYOMING POOL</v>
          </cell>
          <cell r="AG782">
            <v>89</v>
          </cell>
          <cell r="AH782" t="str">
            <v>WYOMING POOL</v>
          </cell>
          <cell r="AI782">
            <v>399</v>
          </cell>
          <cell r="AJ782" t="str">
            <v>RENO</v>
          </cell>
          <cell r="AK782">
            <v>459</v>
          </cell>
          <cell r="AL782" t="str">
            <v>AVAC03SYS5</v>
          </cell>
          <cell r="AM782">
            <v>304</v>
          </cell>
          <cell r="AN782" t="str">
            <v>JK</v>
          </cell>
        </row>
        <row r="783">
          <cell r="A783">
            <v>796</v>
          </cell>
          <cell r="B783" t="str">
            <v>JK</v>
          </cell>
          <cell r="C783" t="str">
            <v>Jeannie Kimberly</v>
          </cell>
          <cell r="D783" t="str">
            <v>(509) 495-8494</v>
          </cell>
          <cell r="E783">
            <v>37616</v>
          </cell>
          <cell r="G783" t="str">
            <v>Purchase</v>
          </cell>
          <cell r="H783" t="str">
            <v>Physical</v>
          </cell>
          <cell r="I783" t="str">
            <v>BOULDER PARK</v>
          </cell>
          <cell r="K783" t="str">
            <v>Enserco</v>
          </cell>
          <cell r="L783" t="str">
            <v>Dave Huck</v>
          </cell>
          <cell r="M783" t="str">
            <v>Trader</v>
          </cell>
          <cell r="N783" t="str">
            <v>(403) 269-5522</v>
          </cell>
          <cell r="O783" t="str">
            <v>(303) 568-3250</v>
          </cell>
          <cell r="R783">
            <v>1000</v>
          </cell>
          <cell r="X783">
            <v>4.68</v>
          </cell>
          <cell r="Y783">
            <v>37617</v>
          </cell>
          <cell r="Z783">
            <v>37617</v>
          </cell>
          <cell r="AA783" t="str">
            <v>Interruptible</v>
          </cell>
          <cell r="AB783" t="str">
            <v>PGT</v>
          </cell>
          <cell r="AD783" t="str">
            <v>07536</v>
          </cell>
          <cell r="AE783">
            <v>1000</v>
          </cell>
          <cell r="AF783" t="str">
            <v>SWWP-GTNW</v>
          </cell>
          <cell r="AH783" t="str">
            <v>04659</v>
          </cell>
          <cell r="AJ783" t="str">
            <v>SWWP-WWP</v>
          </cell>
          <cell r="AL783" t="str">
            <v>BPK</v>
          </cell>
          <cell r="AN783" t="str">
            <v>JK</v>
          </cell>
        </row>
        <row r="784">
          <cell r="A784">
            <v>797</v>
          </cell>
          <cell r="B784" t="str">
            <v>JK</v>
          </cell>
          <cell r="C784" t="str">
            <v>Jeannie Kimberly</v>
          </cell>
          <cell r="D784" t="str">
            <v>(509) 495-8494</v>
          </cell>
          <cell r="E784">
            <v>37617</v>
          </cell>
          <cell r="F784" t="str">
            <v>see note</v>
          </cell>
          <cell r="G784" t="str">
            <v>Purchase</v>
          </cell>
          <cell r="H784" t="str">
            <v>Physical</v>
          </cell>
          <cell r="I784" t="str">
            <v>KFGS</v>
          </cell>
          <cell r="K784" t="str">
            <v>Enserco</v>
          </cell>
          <cell r="L784" t="str">
            <v>Dave Huck</v>
          </cell>
          <cell r="M784" t="str">
            <v>Trader</v>
          </cell>
          <cell r="N784" t="str">
            <v>(403) 269-5522</v>
          </cell>
          <cell r="O784" t="str">
            <v>(303) 568-3250</v>
          </cell>
          <cell r="R784">
            <v>500</v>
          </cell>
          <cell r="X784">
            <v>4.4000000000000004</v>
          </cell>
          <cell r="Y784">
            <v>37618</v>
          </cell>
          <cell r="Z784">
            <v>37620</v>
          </cell>
          <cell r="AA784" t="str">
            <v>Interruptible</v>
          </cell>
          <cell r="AB784" t="str">
            <v>NWP</v>
          </cell>
          <cell r="AE784">
            <v>500</v>
          </cell>
          <cell r="AF784" t="str">
            <v>SPOKANE (KETTLE FALLS)</v>
          </cell>
          <cell r="AG784">
            <v>384</v>
          </cell>
          <cell r="AH784">
            <v>128750</v>
          </cell>
          <cell r="AI784">
            <v>399</v>
          </cell>
          <cell r="AJ784" t="str">
            <v>SPOKANE (KETTLE FALLS)</v>
          </cell>
          <cell r="AK784">
            <v>384</v>
          </cell>
          <cell r="AL784" t="str">
            <v>KFGS</v>
          </cell>
          <cell r="AM784">
            <v>6</v>
          </cell>
          <cell r="AN784" t="str">
            <v>JK</v>
          </cell>
          <cell r="AS784" t="str">
            <v>Was KFCT chg to KFGS</v>
          </cell>
        </row>
        <row r="785">
          <cell r="A785">
            <v>798</v>
          </cell>
          <cell r="B785" t="str">
            <v>JK</v>
          </cell>
          <cell r="C785" t="str">
            <v>Jeannie Kimberly</v>
          </cell>
          <cell r="D785" t="str">
            <v>(509) 495-8494</v>
          </cell>
          <cell r="E785">
            <v>37617</v>
          </cell>
          <cell r="G785" t="str">
            <v>Purchase</v>
          </cell>
          <cell r="H785" t="str">
            <v>Physical</v>
          </cell>
          <cell r="I785" t="str">
            <v>CA - SLTAHOE</v>
          </cell>
          <cell r="K785" t="str">
            <v>Concord Energy, LLC</v>
          </cell>
          <cell r="L785" t="str">
            <v>John Boyle</v>
          </cell>
          <cell r="M785" t="str">
            <v>Trader</v>
          </cell>
          <cell r="N785" t="str">
            <v>(303) 468-1244</v>
          </cell>
          <cell r="O785" t="str">
            <v>(403) 514-6913</v>
          </cell>
          <cell r="R785">
            <v>1700</v>
          </cell>
          <cell r="X785">
            <v>2.93</v>
          </cell>
          <cell r="Y785">
            <v>37618</v>
          </cell>
          <cell r="Z785">
            <v>37620</v>
          </cell>
          <cell r="AA785" t="str">
            <v>Interruptible</v>
          </cell>
          <cell r="AB785" t="str">
            <v>NWP</v>
          </cell>
          <cell r="AC785" t="str">
            <v>Paiute</v>
          </cell>
          <cell r="AD785">
            <v>100047</v>
          </cell>
          <cell r="AE785">
            <v>1700</v>
          </cell>
          <cell r="AF785" t="str">
            <v>SAN JUAN POOL</v>
          </cell>
          <cell r="AG785">
            <v>7</v>
          </cell>
          <cell r="AH785" t="str">
            <v>SAN JUAN POOL</v>
          </cell>
          <cell r="AI785">
            <v>796</v>
          </cell>
          <cell r="AJ785" t="str">
            <v>RENO</v>
          </cell>
          <cell r="AK785">
            <v>459</v>
          </cell>
          <cell r="AL785" t="str">
            <v>AVAC03SYS5</v>
          </cell>
          <cell r="AM785">
            <v>304</v>
          </cell>
          <cell r="AN785" t="str">
            <v>JK</v>
          </cell>
        </row>
        <row r="786">
          <cell r="A786">
            <v>799</v>
          </cell>
          <cell r="B786" t="str">
            <v>JK</v>
          </cell>
          <cell r="C786" t="str">
            <v>Jeannie Kimberly</v>
          </cell>
          <cell r="D786" t="str">
            <v>(509) 495-8494</v>
          </cell>
          <cell r="E786">
            <v>37617</v>
          </cell>
          <cell r="G786" t="str">
            <v>Purchase</v>
          </cell>
          <cell r="H786" t="str">
            <v>Physical</v>
          </cell>
          <cell r="I786" t="str">
            <v>CA - SLTAHOE</v>
          </cell>
          <cell r="K786" t="str">
            <v>Enserco</v>
          </cell>
          <cell r="L786" t="str">
            <v>Dave Huck</v>
          </cell>
          <cell r="M786" t="str">
            <v>Trader</v>
          </cell>
          <cell r="N786" t="str">
            <v>(403) 269-5522</v>
          </cell>
          <cell r="O786" t="str">
            <v>(303) 568-3250</v>
          </cell>
          <cell r="R786">
            <v>1400</v>
          </cell>
          <cell r="X786">
            <v>4.3</v>
          </cell>
          <cell r="Y786">
            <v>37618</v>
          </cell>
          <cell r="Z786">
            <v>37620</v>
          </cell>
          <cell r="AA786" t="str">
            <v>Interruptible</v>
          </cell>
          <cell r="AB786" t="str">
            <v>NWP</v>
          </cell>
          <cell r="AC786" t="str">
            <v>Paiute</v>
          </cell>
          <cell r="AD786">
            <v>100047</v>
          </cell>
          <cell r="AE786">
            <v>1400</v>
          </cell>
          <cell r="AF786" t="str">
            <v>PACIFIC POOL</v>
          </cell>
          <cell r="AG786">
            <v>291</v>
          </cell>
          <cell r="AH786" t="str">
            <v>PACIFIC POOL</v>
          </cell>
          <cell r="AI786">
            <v>399</v>
          </cell>
          <cell r="AJ786" t="str">
            <v>RENO</v>
          </cell>
          <cell r="AK786">
            <v>459</v>
          </cell>
          <cell r="AL786" t="str">
            <v>AVAC03SYS4</v>
          </cell>
          <cell r="AM786">
            <v>304</v>
          </cell>
          <cell r="AN786" t="str">
            <v>JK</v>
          </cell>
        </row>
        <row r="787">
          <cell r="A787">
            <v>800</v>
          </cell>
          <cell r="B787" t="str">
            <v>DA</v>
          </cell>
          <cell r="C787" t="str">
            <v>Diane Albers</v>
          </cell>
          <cell r="D787" t="str">
            <v>(509) 495-4705</v>
          </cell>
          <cell r="E787">
            <v>37620</v>
          </cell>
          <cell r="G787" t="str">
            <v>Purchase</v>
          </cell>
          <cell r="H787" t="str">
            <v>Physical</v>
          </cell>
          <cell r="I787" t="str">
            <v>CA - SLTAHOE</v>
          </cell>
          <cell r="K787" t="str">
            <v>Concord Energy, LLC</v>
          </cell>
          <cell r="L787" t="str">
            <v>Skip Warburton</v>
          </cell>
          <cell r="M787" t="str">
            <v>Trader</v>
          </cell>
          <cell r="N787" t="str">
            <v>(303) 468-1244</v>
          </cell>
          <cell r="O787" t="str">
            <v>(403) 514-6913</v>
          </cell>
          <cell r="R787">
            <v>1700</v>
          </cell>
          <cell r="X787">
            <v>3.12</v>
          </cell>
          <cell r="Y787">
            <v>37621</v>
          </cell>
          <cell r="Z787">
            <v>37621</v>
          </cell>
          <cell r="AA787" t="str">
            <v>Interruptible</v>
          </cell>
          <cell r="AB787" t="str">
            <v>NWP</v>
          </cell>
          <cell r="AC787" t="str">
            <v>Paiute</v>
          </cell>
          <cell r="AD787">
            <v>100047</v>
          </cell>
          <cell r="AE787">
            <v>1700</v>
          </cell>
          <cell r="AF787" t="str">
            <v>OPAL</v>
          </cell>
          <cell r="AG787">
            <v>543</v>
          </cell>
          <cell r="AH787" t="str">
            <v>G67</v>
          </cell>
          <cell r="AI787">
            <v>796</v>
          </cell>
          <cell r="AJ787" t="str">
            <v>RENO</v>
          </cell>
          <cell r="AK787">
            <v>459</v>
          </cell>
          <cell r="AL787" t="str">
            <v>AVAC03SYS5</v>
          </cell>
          <cell r="AM787">
            <v>304</v>
          </cell>
          <cell r="AN787" t="str">
            <v>DA</v>
          </cell>
        </row>
        <row r="788">
          <cell r="A788">
            <v>801</v>
          </cell>
          <cell r="B788" t="str">
            <v>DA</v>
          </cell>
          <cell r="C788" t="str">
            <v>Diane Albers</v>
          </cell>
          <cell r="D788" t="str">
            <v>(509) 495-4705</v>
          </cell>
          <cell r="E788">
            <v>37620</v>
          </cell>
          <cell r="G788" t="str">
            <v>Purchase</v>
          </cell>
          <cell r="H788" t="str">
            <v>Physical</v>
          </cell>
          <cell r="I788" t="str">
            <v>CA - SLTAHOE</v>
          </cell>
          <cell r="K788" t="str">
            <v>Enserco</v>
          </cell>
          <cell r="L788" t="str">
            <v>Dave Huck</v>
          </cell>
          <cell r="M788" t="str">
            <v>Trader</v>
          </cell>
          <cell r="N788" t="str">
            <v>(403) 269-5522</v>
          </cell>
          <cell r="O788" t="str">
            <v>(303) 568-3250</v>
          </cell>
          <cell r="R788">
            <v>1400</v>
          </cell>
          <cell r="X788">
            <v>4.22</v>
          </cell>
          <cell r="Y788">
            <v>37621</v>
          </cell>
          <cell r="Z788">
            <v>37621</v>
          </cell>
          <cell r="AA788" t="str">
            <v>Interruptible</v>
          </cell>
          <cell r="AB788" t="str">
            <v>NWP</v>
          </cell>
          <cell r="AC788" t="str">
            <v>Paiute</v>
          </cell>
          <cell r="AD788">
            <v>100047</v>
          </cell>
          <cell r="AE788">
            <v>1400</v>
          </cell>
          <cell r="AF788" t="str">
            <v>PACIFIC POOL</v>
          </cell>
          <cell r="AG788">
            <v>291</v>
          </cell>
          <cell r="AH788" t="str">
            <v>PACIFIC POOL</v>
          </cell>
          <cell r="AI788">
            <v>399</v>
          </cell>
          <cell r="AJ788" t="str">
            <v>RENO</v>
          </cell>
          <cell r="AK788">
            <v>459</v>
          </cell>
          <cell r="AL788" t="str">
            <v>AVAC03SYS4</v>
          </cell>
          <cell r="AM788">
            <v>304</v>
          </cell>
          <cell r="AN788" t="str">
            <v>DA</v>
          </cell>
        </row>
        <row r="789">
          <cell r="A789">
            <v>802</v>
          </cell>
          <cell r="B789" t="str">
            <v>DA</v>
          </cell>
          <cell r="C789" t="str">
            <v>Diane Albers</v>
          </cell>
          <cell r="D789" t="str">
            <v>(509) 495-4705</v>
          </cell>
          <cell r="E789">
            <v>37621</v>
          </cell>
          <cell r="G789" t="str">
            <v>Purchase</v>
          </cell>
          <cell r="H789" t="str">
            <v>Physical</v>
          </cell>
          <cell r="I789" t="str">
            <v>CA - SLTAHOE</v>
          </cell>
          <cell r="K789" t="str">
            <v>Concord Energy, LLC</v>
          </cell>
          <cell r="L789" t="str">
            <v>Matt Reed</v>
          </cell>
          <cell r="M789" t="str">
            <v>Trader</v>
          </cell>
          <cell r="N789" t="str">
            <v>(303) 468-1244</v>
          </cell>
          <cell r="O789" t="str">
            <v>(403) 514-6913</v>
          </cell>
          <cell r="R789">
            <v>1700</v>
          </cell>
          <cell r="X789">
            <v>3.02</v>
          </cell>
          <cell r="Y789">
            <v>37622</v>
          </cell>
          <cell r="Z789">
            <v>37623</v>
          </cell>
          <cell r="AA789" t="str">
            <v>Interruptible</v>
          </cell>
          <cell r="AB789" t="str">
            <v>NWP</v>
          </cell>
          <cell r="AC789" t="str">
            <v>Paiute</v>
          </cell>
          <cell r="AD789">
            <v>100047</v>
          </cell>
          <cell r="AE789">
            <v>1700</v>
          </cell>
          <cell r="AF789" t="str">
            <v>WYOMING POOL</v>
          </cell>
          <cell r="AG789">
            <v>89</v>
          </cell>
          <cell r="AH789" t="str">
            <v>WYOMING POOL</v>
          </cell>
          <cell r="AI789">
            <v>796</v>
          </cell>
          <cell r="AJ789" t="str">
            <v>RENO</v>
          </cell>
          <cell r="AK789">
            <v>459</v>
          </cell>
          <cell r="AL789" t="str">
            <v>AVAC03SYS6</v>
          </cell>
          <cell r="AM789">
            <v>304</v>
          </cell>
          <cell r="AN789" t="str">
            <v>DA</v>
          </cell>
        </row>
        <row r="790">
          <cell r="A790">
            <v>803</v>
          </cell>
          <cell r="B790" t="str">
            <v>DA</v>
          </cell>
          <cell r="C790" t="str">
            <v>Diane Albers</v>
          </cell>
          <cell r="D790" t="str">
            <v>(509) 495-4705</v>
          </cell>
          <cell r="E790">
            <v>37621</v>
          </cell>
          <cell r="G790" t="str">
            <v>Purchase</v>
          </cell>
          <cell r="H790" t="str">
            <v>Physical</v>
          </cell>
          <cell r="I790" t="str">
            <v>CA - SLTAHOE</v>
          </cell>
          <cell r="K790" t="str">
            <v>Enserco</v>
          </cell>
          <cell r="L790" t="str">
            <v>Dave Huck</v>
          </cell>
          <cell r="M790" t="str">
            <v>Trader</v>
          </cell>
          <cell r="N790" t="str">
            <v>(403) 269-5522</v>
          </cell>
          <cell r="O790" t="str">
            <v>(303) 568-3250</v>
          </cell>
          <cell r="R790">
            <v>400</v>
          </cell>
          <cell r="X790">
            <v>4.08</v>
          </cell>
          <cell r="Y790">
            <v>37622</v>
          </cell>
          <cell r="Z790">
            <v>37623</v>
          </cell>
          <cell r="AA790" t="str">
            <v>Interruptible</v>
          </cell>
          <cell r="AB790" t="str">
            <v>NWP</v>
          </cell>
          <cell r="AC790" t="str">
            <v>Paiute</v>
          </cell>
          <cell r="AD790">
            <v>100047</v>
          </cell>
          <cell r="AE790">
            <v>400</v>
          </cell>
          <cell r="AF790" t="str">
            <v>SUMAS</v>
          </cell>
          <cell r="AG790">
            <v>297</v>
          </cell>
          <cell r="AH790" t="str">
            <v>EEI</v>
          </cell>
          <cell r="AI790">
            <v>399</v>
          </cell>
          <cell r="AJ790" t="str">
            <v>RENO</v>
          </cell>
          <cell r="AK790">
            <v>459</v>
          </cell>
          <cell r="AL790" t="str">
            <v>AVAC03SYS5</v>
          </cell>
          <cell r="AM790">
            <v>304</v>
          </cell>
          <cell r="AN790" t="str">
            <v>DA</v>
          </cell>
        </row>
        <row r="791">
          <cell r="A791">
            <v>804</v>
          </cell>
          <cell r="B791" t="str">
            <v>DA</v>
          </cell>
          <cell r="C791" t="str">
            <v>Diane Albers</v>
          </cell>
          <cell r="D791" t="str">
            <v>(509) 495-4705</v>
          </cell>
          <cell r="E791">
            <v>37621</v>
          </cell>
          <cell r="G791" t="str">
            <v>Sale</v>
          </cell>
          <cell r="H791" t="str">
            <v>Physical</v>
          </cell>
          <cell r="I791" t="str">
            <v>MALIN</v>
          </cell>
          <cell r="K791" t="str">
            <v>Sempra Energy Trading, Inc.</v>
          </cell>
          <cell r="L791" t="str">
            <v>Damon Suter</v>
          </cell>
          <cell r="M791" t="str">
            <v>Trader</v>
          </cell>
          <cell r="N791" t="str">
            <v>(949) 759-1939</v>
          </cell>
          <cell r="O791" t="str">
            <v>(203) 355-6605</v>
          </cell>
          <cell r="R791">
            <v>5000</v>
          </cell>
          <cell r="X791">
            <v>4.1500000000000004</v>
          </cell>
          <cell r="Y791">
            <v>37653</v>
          </cell>
          <cell r="Z791">
            <v>37741</v>
          </cell>
          <cell r="AA791" t="str">
            <v>Firm</v>
          </cell>
          <cell r="AB791" t="str">
            <v>PGT</v>
          </cell>
          <cell r="AD791" t="str">
            <v>07536</v>
          </cell>
          <cell r="AE791">
            <v>5000</v>
          </cell>
          <cell r="AF791" t="str">
            <v>MALI-GTNW</v>
          </cell>
          <cell r="AJ791" t="str">
            <v>MALI-GTNW</v>
          </cell>
          <cell r="AL791" t="str">
            <v>02466</v>
          </cell>
          <cell r="AN791" t="str">
            <v>BG</v>
          </cell>
        </row>
        <row r="792">
          <cell r="A792">
            <v>805</v>
          </cell>
          <cell r="B792" t="str">
            <v>DA</v>
          </cell>
          <cell r="C792" t="str">
            <v>Diane Albers</v>
          </cell>
          <cell r="D792" t="str">
            <v>(509) 495-4705</v>
          </cell>
          <cell r="E792">
            <v>37623</v>
          </cell>
          <cell r="G792" t="str">
            <v>Sale</v>
          </cell>
          <cell r="H792" t="str">
            <v>Physical</v>
          </cell>
          <cell r="I792" t="str">
            <v>MALIN</v>
          </cell>
          <cell r="K792" t="str">
            <v>Enserco</v>
          </cell>
          <cell r="L792" t="str">
            <v>Dave Huck</v>
          </cell>
          <cell r="M792" t="str">
            <v>Trader</v>
          </cell>
          <cell r="N792" t="str">
            <v>(403) 269-5522</v>
          </cell>
          <cell r="O792" t="str">
            <v>(303) 568-3250</v>
          </cell>
          <cell r="R792">
            <v>1000</v>
          </cell>
          <cell r="X792">
            <v>4.13</v>
          </cell>
          <cell r="Y792">
            <v>37624</v>
          </cell>
          <cell r="Z792">
            <v>37624</v>
          </cell>
          <cell r="AA792" t="str">
            <v>Interruptible</v>
          </cell>
          <cell r="AB792" t="str">
            <v>PGT</v>
          </cell>
          <cell r="AD792" t="str">
            <v>07536</v>
          </cell>
          <cell r="AE792">
            <v>1000</v>
          </cell>
          <cell r="AF792" t="str">
            <v>MALI-GTNW</v>
          </cell>
          <cell r="AJ792" t="str">
            <v>MALI-GTNW</v>
          </cell>
          <cell r="AL792" t="str">
            <v>04659</v>
          </cell>
          <cell r="AN792" t="str">
            <v>DA</v>
          </cell>
        </row>
        <row r="793">
          <cell r="A793">
            <v>806</v>
          </cell>
          <cell r="B793" t="str">
            <v>DA</v>
          </cell>
          <cell r="C793" t="str">
            <v>Diane Albers</v>
          </cell>
          <cell r="D793" t="str">
            <v>(509) 495-4705</v>
          </cell>
          <cell r="E793">
            <v>37623</v>
          </cell>
          <cell r="G793" t="str">
            <v>Purchase</v>
          </cell>
          <cell r="H793" t="str">
            <v>Physical</v>
          </cell>
          <cell r="I793" t="str">
            <v>CA - SLTAHOE</v>
          </cell>
          <cell r="K793" t="str">
            <v>Concord Energy, LLC</v>
          </cell>
          <cell r="L793" t="str">
            <v>Darrell Danyluk</v>
          </cell>
          <cell r="M793" t="str">
            <v>Trader</v>
          </cell>
          <cell r="N793" t="str">
            <v>(403) 514-6912</v>
          </cell>
          <cell r="O793" t="str">
            <v>(403) 514-6913</v>
          </cell>
          <cell r="R793">
            <v>500</v>
          </cell>
          <cell r="X793">
            <v>4.0199999999999996</v>
          </cell>
          <cell r="Y793">
            <v>37624</v>
          </cell>
          <cell r="Z793">
            <v>37624</v>
          </cell>
          <cell r="AA793" t="str">
            <v>Interruptible</v>
          </cell>
          <cell r="AB793" t="str">
            <v>NWP</v>
          </cell>
          <cell r="AC793" t="str">
            <v>Paiute</v>
          </cell>
          <cell r="AD793">
            <v>100047</v>
          </cell>
          <cell r="AE793">
            <v>500</v>
          </cell>
          <cell r="AF793" t="str">
            <v>SUMAS</v>
          </cell>
          <cell r="AG793">
            <v>297</v>
          </cell>
          <cell r="AH793" t="str">
            <v>CEL</v>
          </cell>
          <cell r="AI793">
            <v>796</v>
          </cell>
          <cell r="AJ793" t="str">
            <v>RENO</v>
          </cell>
          <cell r="AK793">
            <v>459</v>
          </cell>
          <cell r="AL793" t="str">
            <v>AVAC03SYS5</v>
          </cell>
          <cell r="AM793">
            <v>304</v>
          </cell>
          <cell r="AN793" t="str">
            <v>DA</v>
          </cell>
        </row>
        <row r="794">
          <cell r="A794">
            <v>807</v>
          </cell>
          <cell r="B794" t="str">
            <v>DA</v>
          </cell>
          <cell r="C794" t="str">
            <v>Diane Albers</v>
          </cell>
          <cell r="D794" t="str">
            <v>(509) 495-4705</v>
          </cell>
          <cell r="E794">
            <v>37623</v>
          </cell>
          <cell r="G794" t="str">
            <v>Purchase</v>
          </cell>
          <cell r="H794" t="str">
            <v>Physical</v>
          </cell>
          <cell r="I794" t="str">
            <v>CA - SLTAHOE</v>
          </cell>
          <cell r="K794" t="str">
            <v>Concord Energy, LLC</v>
          </cell>
          <cell r="L794" t="str">
            <v>Matt Reed</v>
          </cell>
          <cell r="M794" t="str">
            <v>Trader</v>
          </cell>
          <cell r="N794" t="str">
            <v>(303) 468-1244</v>
          </cell>
          <cell r="O794" t="str">
            <v>(403) 514-6913</v>
          </cell>
          <cell r="R794">
            <v>1700</v>
          </cell>
          <cell r="X794">
            <v>2.99</v>
          </cell>
          <cell r="Y794">
            <v>37624</v>
          </cell>
          <cell r="Z794">
            <v>37624</v>
          </cell>
          <cell r="AA794" t="str">
            <v>Interruptible</v>
          </cell>
          <cell r="AB794" t="str">
            <v>NWP</v>
          </cell>
          <cell r="AC794" t="str">
            <v>Paiute</v>
          </cell>
          <cell r="AD794">
            <v>100047</v>
          </cell>
          <cell r="AE794">
            <v>1700</v>
          </cell>
          <cell r="AF794" t="str">
            <v>WYOMING POOL</v>
          </cell>
          <cell r="AG794">
            <v>89</v>
          </cell>
          <cell r="AH794" t="str">
            <v>WYOMING POOL</v>
          </cell>
          <cell r="AI794">
            <v>796</v>
          </cell>
          <cell r="AJ794" t="str">
            <v>RENO</v>
          </cell>
          <cell r="AK794">
            <v>459</v>
          </cell>
          <cell r="AL794" t="str">
            <v>AVAC03SYS6</v>
          </cell>
          <cell r="AM794">
            <v>304</v>
          </cell>
          <cell r="AN794" t="str">
            <v>DA</v>
          </cell>
        </row>
        <row r="795">
          <cell r="A795">
            <v>808</v>
          </cell>
          <cell r="B795" t="str">
            <v>DA</v>
          </cell>
          <cell r="C795" t="str">
            <v>Diane Albers</v>
          </cell>
          <cell r="D795" t="str">
            <v>(509) 495-4705</v>
          </cell>
          <cell r="E795">
            <v>37624</v>
          </cell>
          <cell r="G795" t="str">
            <v>Sale</v>
          </cell>
          <cell r="H795" t="str">
            <v>Physical</v>
          </cell>
          <cell r="I795" t="str">
            <v>MALIN</v>
          </cell>
          <cell r="K795" t="str">
            <v>Enserco</v>
          </cell>
          <cell r="L795" t="str">
            <v>Dave Huck</v>
          </cell>
          <cell r="M795" t="str">
            <v>Trader</v>
          </cell>
          <cell r="N795" t="str">
            <v>(403) 269-5522</v>
          </cell>
          <cell r="O795" t="str">
            <v>(303) 568-3250</v>
          </cell>
          <cell r="R795">
            <v>1000</v>
          </cell>
          <cell r="X795">
            <v>4.29</v>
          </cell>
          <cell r="Y795">
            <v>37625</v>
          </cell>
          <cell r="Z795">
            <v>37627</v>
          </cell>
          <cell r="AA795" t="str">
            <v>Interruptible</v>
          </cell>
          <cell r="AB795" t="str">
            <v>PGT</v>
          </cell>
          <cell r="AD795" t="str">
            <v>07536</v>
          </cell>
          <cell r="AE795">
            <v>1000</v>
          </cell>
          <cell r="AF795" t="str">
            <v>MALI-GTNW</v>
          </cell>
          <cell r="AJ795" t="str">
            <v>MALI-GTNW</v>
          </cell>
          <cell r="AL795" t="str">
            <v>04659</v>
          </cell>
          <cell r="AN795" t="str">
            <v>DA</v>
          </cell>
        </row>
        <row r="796">
          <cell r="A796">
            <v>809</v>
          </cell>
          <cell r="B796" t="str">
            <v>DA</v>
          </cell>
          <cell r="C796" t="str">
            <v>Diane Albers</v>
          </cell>
          <cell r="D796" t="str">
            <v>(509) 495-4705</v>
          </cell>
          <cell r="E796">
            <v>37624</v>
          </cell>
          <cell r="G796" t="str">
            <v>Purchase</v>
          </cell>
          <cell r="H796" t="str">
            <v>Physical</v>
          </cell>
          <cell r="I796" t="str">
            <v>CA - SLTAHOE</v>
          </cell>
          <cell r="K796" t="str">
            <v>Concord Energy, LLC</v>
          </cell>
          <cell r="L796" t="str">
            <v>Matt Reed</v>
          </cell>
          <cell r="M796" t="str">
            <v>Trader</v>
          </cell>
          <cell r="N796" t="str">
            <v>(303) 468-1244</v>
          </cell>
          <cell r="O796" t="str">
            <v>(403) 514-6913</v>
          </cell>
          <cell r="R796">
            <v>1000</v>
          </cell>
          <cell r="X796">
            <v>2.9</v>
          </cell>
          <cell r="Y796">
            <v>37625</v>
          </cell>
          <cell r="Z796">
            <v>37627</v>
          </cell>
          <cell r="AA796" t="str">
            <v>Interruptible</v>
          </cell>
          <cell r="AB796" t="str">
            <v>NWP</v>
          </cell>
          <cell r="AC796" t="str">
            <v>Paiute</v>
          </cell>
          <cell r="AD796">
            <v>100047</v>
          </cell>
          <cell r="AE796">
            <v>1000</v>
          </cell>
          <cell r="AF796" t="str">
            <v>WYOMING POOL</v>
          </cell>
          <cell r="AG796">
            <v>89</v>
          </cell>
          <cell r="AH796" t="str">
            <v>WYOMING POOL</v>
          </cell>
          <cell r="AI796">
            <v>796</v>
          </cell>
          <cell r="AJ796" t="str">
            <v>RENO</v>
          </cell>
          <cell r="AK796">
            <v>459</v>
          </cell>
          <cell r="AL796" t="str">
            <v>AVAC03SYS6</v>
          </cell>
          <cell r="AM796">
            <v>304</v>
          </cell>
          <cell r="AN796" t="str">
            <v>DA</v>
          </cell>
        </row>
        <row r="797">
          <cell r="A797">
            <v>810</v>
          </cell>
          <cell r="B797" t="str">
            <v>DA</v>
          </cell>
          <cell r="C797" t="str">
            <v>Diane Albers</v>
          </cell>
          <cell r="D797" t="str">
            <v>(509) 495-4705</v>
          </cell>
          <cell r="E797">
            <v>37624</v>
          </cell>
          <cell r="G797" t="str">
            <v>Sale</v>
          </cell>
          <cell r="H797" t="str">
            <v>Physical</v>
          </cell>
          <cell r="I797" t="str">
            <v>MALIN</v>
          </cell>
          <cell r="K797" t="str">
            <v>Sempra Energy Trading, Inc.</v>
          </cell>
          <cell r="L797" t="str">
            <v>Damon Suter</v>
          </cell>
          <cell r="M797" t="str">
            <v>Trader</v>
          </cell>
          <cell r="N797" t="str">
            <v>(949) 759-1939</v>
          </cell>
          <cell r="O797" t="str">
            <v>(203) 355-6605</v>
          </cell>
          <cell r="R797">
            <v>5000</v>
          </cell>
          <cell r="X797">
            <v>4.45</v>
          </cell>
          <cell r="Y797">
            <v>37653</v>
          </cell>
          <cell r="Z797">
            <v>37680</v>
          </cell>
          <cell r="AA797" t="str">
            <v>Firm</v>
          </cell>
          <cell r="AB797" t="str">
            <v>PGT</v>
          </cell>
          <cell r="AD797" t="str">
            <v>07536</v>
          </cell>
          <cell r="AE797">
            <v>5000</v>
          </cell>
          <cell r="AF797" t="str">
            <v>MALI-GTNW</v>
          </cell>
          <cell r="AJ797" t="str">
            <v>MALI-GTNW</v>
          </cell>
          <cell r="AL797" t="str">
            <v>02466</v>
          </cell>
          <cell r="AN797" t="str">
            <v>BG</v>
          </cell>
        </row>
        <row r="798">
          <cell r="A798">
            <v>811</v>
          </cell>
          <cell r="B798" t="str">
            <v>DA</v>
          </cell>
          <cell r="C798" t="str">
            <v>Diane Albers</v>
          </cell>
          <cell r="D798" t="str">
            <v>(509) 495-4705</v>
          </cell>
          <cell r="E798">
            <v>37627</v>
          </cell>
          <cell r="G798" t="str">
            <v>Purchase</v>
          </cell>
          <cell r="H798" t="str">
            <v>Physical</v>
          </cell>
          <cell r="I798" t="str">
            <v>CA - SLTAHOE</v>
          </cell>
          <cell r="K798" t="str">
            <v>Concord Energy, LLC</v>
          </cell>
          <cell r="L798" t="str">
            <v>Matt Reed</v>
          </cell>
          <cell r="M798" t="str">
            <v>Trader</v>
          </cell>
          <cell r="N798" t="str">
            <v>(303) 468-1244</v>
          </cell>
          <cell r="O798" t="str">
            <v>(403) 514-6913</v>
          </cell>
          <cell r="R798">
            <v>1000</v>
          </cell>
          <cell r="X798">
            <v>2.78</v>
          </cell>
          <cell r="Y798">
            <v>37628</v>
          </cell>
          <cell r="Z798">
            <v>37628</v>
          </cell>
          <cell r="AA798" t="str">
            <v>Interruptible</v>
          </cell>
          <cell r="AB798" t="str">
            <v>NWP</v>
          </cell>
          <cell r="AC798" t="str">
            <v>Paiute</v>
          </cell>
          <cell r="AD798">
            <v>100047</v>
          </cell>
          <cell r="AE798">
            <v>1000</v>
          </cell>
          <cell r="AF798" t="str">
            <v>WYOMING POOL</v>
          </cell>
          <cell r="AG798">
            <v>89</v>
          </cell>
          <cell r="AH798" t="str">
            <v>WYOMING POOL</v>
          </cell>
          <cell r="AI798">
            <v>796</v>
          </cell>
          <cell r="AJ798" t="str">
            <v>RENO</v>
          </cell>
          <cell r="AK798">
            <v>459</v>
          </cell>
          <cell r="AL798" t="str">
            <v>AVAC03SYS6</v>
          </cell>
          <cell r="AM798">
            <v>304</v>
          </cell>
          <cell r="AN798" t="str">
            <v>DA</v>
          </cell>
        </row>
        <row r="799">
          <cell r="A799">
            <v>812</v>
          </cell>
          <cell r="B799" t="str">
            <v>DA</v>
          </cell>
          <cell r="C799" t="str">
            <v>Diane Albers</v>
          </cell>
          <cell r="D799" t="str">
            <v>(509) 495-4705</v>
          </cell>
          <cell r="E799">
            <v>37627</v>
          </cell>
          <cell r="G799" t="str">
            <v>Sale</v>
          </cell>
          <cell r="H799" t="str">
            <v>Physical</v>
          </cell>
          <cell r="I799" t="str">
            <v>MALIN</v>
          </cell>
          <cell r="K799" t="str">
            <v>Enserco</v>
          </cell>
          <cell r="L799" t="str">
            <v>Dave Huck</v>
          </cell>
          <cell r="M799" t="str">
            <v>Trader</v>
          </cell>
          <cell r="N799" t="str">
            <v>(403) 269-5522</v>
          </cell>
          <cell r="O799" t="str">
            <v>(303) 568-3250</v>
          </cell>
          <cell r="R799">
            <v>1000</v>
          </cell>
          <cell r="X799">
            <v>4.1500000000000004</v>
          </cell>
          <cell r="Y799">
            <v>37628</v>
          </cell>
          <cell r="Z799">
            <v>37628</v>
          </cell>
          <cell r="AA799" t="str">
            <v>Interruptible</v>
          </cell>
          <cell r="AB799" t="str">
            <v>PGT</v>
          </cell>
          <cell r="AD799" t="str">
            <v>07536</v>
          </cell>
          <cell r="AE799">
            <v>1000</v>
          </cell>
          <cell r="AF799" t="str">
            <v>MALI-GTNW</v>
          </cell>
          <cell r="AJ799" t="str">
            <v>MALI-GTNW</v>
          </cell>
          <cell r="AL799" t="str">
            <v>04659</v>
          </cell>
          <cell r="AN799" t="str">
            <v>DA</v>
          </cell>
        </row>
        <row r="800">
          <cell r="A800">
            <v>813</v>
          </cell>
          <cell r="B800" t="str">
            <v>DA</v>
          </cell>
          <cell r="C800" t="str">
            <v>Diane Albers</v>
          </cell>
          <cell r="D800" t="str">
            <v>(509) 495-4705</v>
          </cell>
          <cell r="E800">
            <v>37627</v>
          </cell>
          <cell r="G800" t="str">
            <v>Purchase</v>
          </cell>
          <cell r="H800" t="str">
            <v>Physical</v>
          </cell>
          <cell r="I800" t="str">
            <v>RGEN</v>
          </cell>
          <cell r="K800" t="str">
            <v>Enserco</v>
          </cell>
          <cell r="L800" t="str">
            <v>Dave Huck</v>
          </cell>
          <cell r="M800" t="str">
            <v>Trader</v>
          </cell>
          <cell r="N800" t="str">
            <v>(403) 269-5522</v>
          </cell>
          <cell r="O800" t="str">
            <v>(303) 568-3250</v>
          </cell>
          <cell r="R800">
            <v>5000</v>
          </cell>
          <cell r="X800">
            <v>4.0999999999999996</v>
          </cell>
          <cell r="Y800">
            <v>37628</v>
          </cell>
          <cell r="Z800">
            <v>37628</v>
          </cell>
          <cell r="AA800" t="str">
            <v>Interruptible</v>
          </cell>
          <cell r="AB800" t="str">
            <v>PGT</v>
          </cell>
          <cell r="AD800" t="str">
            <v>07536</v>
          </cell>
          <cell r="AE800">
            <v>5000</v>
          </cell>
          <cell r="AF800" t="str">
            <v>RGEN-GTNW</v>
          </cell>
          <cell r="AH800" t="str">
            <v>04659</v>
          </cell>
          <cell r="AJ800" t="str">
            <v>RGEN-WWP</v>
          </cell>
          <cell r="AL800" t="str">
            <v>FUEL</v>
          </cell>
          <cell r="AN800" t="str">
            <v>DA</v>
          </cell>
        </row>
        <row r="801">
          <cell r="A801">
            <v>814</v>
          </cell>
          <cell r="B801" t="str">
            <v>DA</v>
          </cell>
          <cell r="C801" t="str">
            <v>Diane Albers</v>
          </cell>
          <cell r="D801" t="str">
            <v>(509) 495-4705</v>
          </cell>
          <cell r="E801">
            <v>37627</v>
          </cell>
          <cell r="G801" t="str">
            <v>Sale</v>
          </cell>
          <cell r="H801" t="str">
            <v>Physical</v>
          </cell>
          <cell r="I801" t="str">
            <v>MALIN</v>
          </cell>
          <cell r="K801" t="str">
            <v>Sempra Energy Trading, Inc.</v>
          </cell>
          <cell r="L801" t="str">
            <v>Damon Suter</v>
          </cell>
          <cell r="M801" t="str">
            <v>Trader</v>
          </cell>
          <cell r="N801" t="str">
            <v>(949) 759-1939</v>
          </cell>
          <cell r="O801" t="str">
            <v>(203) 355-6605</v>
          </cell>
          <cell r="R801">
            <v>4000</v>
          </cell>
          <cell r="X801">
            <v>4.1900000000000004</v>
          </cell>
          <cell r="Y801">
            <v>37653</v>
          </cell>
          <cell r="Z801">
            <v>37680</v>
          </cell>
          <cell r="AA801" t="str">
            <v>Firm</v>
          </cell>
          <cell r="AB801" t="str">
            <v>PGT</v>
          </cell>
          <cell r="AD801" t="str">
            <v>07536</v>
          </cell>
          <cell r="AE801">
            <v>4000</v>
          </cell>
          <cell r="AF801" t="str">
            <v>MALI-GTNW</v>
          </cell>
          <cell r="AJ801" t="str">
            <v>MALI-GTNW</v>
          </cell>
          <cell r="AL801" t="str">
            <v>02466</v>
          </cell>
          <cell r="AN801" t="str">
            <v>BG</v>
          </cell>
        </row>
        <row r="802">
          <cell r="A802">
            <v>816</v>
          </cell>
          <cell r="B802" t="str">
            <v>DA</v>
          </cell>
          <cell r="C802" t="str">
            <v>Diane Albers</v>
          </cell>
          <cell r="D802" t="str">
            <v>(509) 495-4705</v>
          </cell>
          <cell r="E802">
            <v>37628</v>
          </cell>
          <cell r="G802" t="str">
            <v>Purchase</v>
          </cell>
          <cell r="H802" t="str">
            <v>Physical</v>
          </cell>
          <cell r="I802" t="str">
            <v>CA - SLTAHOE</v>
          </cell>
          <cell r="K802" t="str">
            <v>Concord Energy, LLC</v>
          </cell>
          <cell r="L802" t="str">
            <v>John Boyle</v>
          </cell>
          <cell r="M802" t="str">
            <v>Trader</v>
          </cell>
          <cell r="N802" t="str">
            <v>(303) 468-1244</v>
          </cell>
          <cell r="O802" t="str">
            <v>(403) 514-6913</v>
          </cell>
          <cell r="R802">
            <v>1000</v>
          </cell>
          <cell r="X802">
            <v>2.88</v>
          </cell>
          <cell r="Y802">
            <v>37629</v>
          </cell>
          <cell r="Z802">
            <v>37629</v>
          </cell>
          <cell r="AA802" t="str">
            <v>Interruptible</v>
          </cell>
          <cell r="AB802" t="str">
            <v>NWP</v>
          </cell>
          <cell r="AC802" t="str">
            <v>Paiute</v>
          </cell>
          <cell r="AD802">
            <v>100047</v>
          </cell>
          <cell r="AE802">
            <v>1000</v>
          </cell>
          <cell r="AF802" t="str">
            <v>WYOMING POOL</v>
          </cell>
          <cell r="AG802">
            <v>89</v>
          </cell>
          <cell r="AH802" t="str">
            <v>WYOMING POOL</v>
          </cell>
          <cell r="AI802">
            <v>796</v>
          </cell>
          <cell r="AJ802" t="str">
            <v>RENO</v>
          </cell>
          <cell r="AK802">
            <v>459</v>
          </cell>
          <cell r="AL802" t="str">
            <v>AVAC03SYS6</v>
          </cell>
          <cell r="AM802">
            <v>304</v>
          </cell>
          <cell r="AN802" t="str">
            <v>DA</v>
          </cell>
        </row>
        <row r="803">
          <cell r="A803">
            <v>815</v>
          </cell>
          <cell r="B803" t="str">
            <v>DA</v>
          </cell>
          <cell r="C803" t="str">
            <v>Diane Albers</v>
          </cell>
          <cell r="D803" t="str">
            <v>(509) 495-4705</v>
          </cell>
          <cell r="E803">
            <v>37628</v>
          </cell>
          <cell r="G803" t="str">
            <v>Sale</v>
          </cell>
          <cell r="H803" t="str">
            <v>Physical</v>
          </cell>
          <cell r="I803" t="str">
            <v>MALIN</v>
          </cell>
          <cell r="K803" t="str">
            <v>Enserco</v>
          </cell>
          <cell r="L803" t="str">
            <v>Dave Huck</v>
          </cell>
          <cell r="M803" t="str">
            <v>Trader</v>
          </cell>
          <cell r="N803" t="str">
            <v>(403) 269-5522</v>
          </cell>
          <cell r="O803" t="str">
            <v>(303) 568-3250</v>
          </cell>
          <cell r="R803">
            <v>1000</v>
          </cell>
          <cell r="X803">
            <v>4.2</v>
          </cell>
          <cell r="Y803">
            <v>37629</v>
          </cell>
          <cell r="Z803">
            <v>37629</v>
          </cell>
          <cell r="AA803" t="str">
            <v>Interruptible</v>
          </cell>
          <cell r="AB803" t="str">
            <v>PGT</v>
          </cell>
          <cell r="AD803" t="str">
            <v>07536</v>
          </cell>
          <cell r="AE803">
            <v>1000</v>
          </cell>
          <cell r="AF803" t="str">
            <v>MALI-GTNW</v>
          </cell>
          <cell r="AJ803" t="str">
            <v>MALI-GTNW</v>
          </cell>
          <cell r="AL803" t="str">
            <v>04659</v>
          </cell>
          <cell r="AN803" t="str">
            <v>DA</v>
          </cell>
        </row>
        <row r="804">
          <cell r="A804">
            <v>817</v>
          </cell>
          <cell r="B804" t="str">
            <v>DA</v>
          </cell>
          <cell r="C804" t="str">
            <v>Diane Albers</v>
          </cell>
          <cell r="D804" t="str">
            <v>(509) 495-4705</v>
          </cell>
          <cell r="E804">
            <v>37628</v>
          </cell>
          <cell r="G804" t="str">
            <v>Purchase</v>
          </cell>
          <cell r="H804" t="str">
            <v>Physical</v>
          </cell>
          <cell r="I804" t="str">
            <v>RGEN</v>
          </cell>
          <cell r="K804" t="str">
            <v>Enserco</v>
          </cell>
          <cell r="L804" t="str">
            <v>Dave Huck</v>
          </cell>
          <cell r="M804" t="str">
            <v>Trader</v>
          </cell>
          <cell r="N804" t="str">
            <v>(403) 269-5522</v>
          </cell>
          <cell r="O804" t="str">
            <v>(303) 568-3250</v>
          </cell>
          <cell r="R804">
            <v>5000</v>
          </cell>
          <cell r="X804">
            <v>4.1500000000000004</v>
          </cell>
          <cell r="Y804">
            <v>37629</v>
          </cell>
          <cell r="Z804">
            <v>37629</v>
          </cell>
          <cell r="AA804" t="str">
            <v>Interruptible</v>
          </cell>
          <cell r="AB804" t="str">
            <v>PGT</v>
          </cell>
          <cell r="AD804" t="str">
            <v>07536</v>
          </cell>
          <cell r="AE804">
            <v>5000</v>
          </cell>
          <cell r="AF804" t="str">
            <v>RGEN-GTNW</v>
          </cell>
          <cell r="AH804" t="str">
            <v>04659</v>
          </cell>
          <cell r="AJ804" t="str">
            <v>RGEN-WWP</v>
          </cell>
          <cell r="AL804" t="str">
            <v>FUEL</v>
          </cell>
          <cell r="AN804" t="str">
            <v>DA</v>
          </cell>
        </row>
        <row r="805">
          <cell r="A805">
            <v>818</v>
          </cell>
          <cell r="B805" t="str">
            <v>DA</v>
          </cell>
          <cell r="C805" t="str">
            <v>Diane Albers</v>
          </cell>
          <cell r="D805" t="str">
            <v>(509) 495-4705</v>
          </cell>
          <cell r="E805">
            <v>37629</v>
          </cell>
          <cell r="G805" t="str">
            <v>Sale</v>
          </cell>
          <cell r="H805" t="str">
            <v>Physical</v>
          </cell>
          <cell r="I805" t="str">
            <v>MALIN</v>
          </cell>
          <cell r="K805" t="str">
            <v>Enserco</v>
          </cell>
          <cell r="L805" t="str">
            <v>Dave Huck</v>
          </cell>
          <cell r="M805" t="str">
            <v>Trader</v>
          </cell>
          <cell r="N805" t="str">
            <v>(403) 269-5522</v>
          </cell>
          <cell r="O805" t="str">
            <v>(303) 568-3250</v>
          </cell>
          <cell r="R805">
            <v>1000</v>
          </cell>
          <cell r="X805">
            <v>4.37</v>
          </cell>
          <cell r="Y805">
            <v>37630</v>
          </cell>
          <cell r="Z805">
            <v>37630</v>
          </cell>
          <cell r="AA805" t="str">
            <v>Interruptible</v>
          </cell>
          <cell r="AB805" t="str">
            <v>PGT</v>
          </cell>
          <cell r="AD805" t="str">
            <v>07536</v>
          </cell>
          <cell r="AE805">
            <v>1000</v>
          </cell>
          <cell r="AF805" t="str">
            <v>MALI-GTNW</v>
          </cell>
          <cell r="AJ805" t="str">
            <v>MALI-GTNW</v>
          </cell>
          <cell r="AL805" t="str">
            <v>04659</v>
          </cell>
          <cell r="AN805" t="str">
            <v>DA</v>
          </cell>
        </row>
        <row r="806">
          <cell r="A806">
            <v>819</v>
          </cell>
          <cell r="B806" t="str">
            <v>DA</v>
          </cell>
          <cell r="C806" t="str">
            <v>Diane Albers</v>
          </cell>
          <cell r="D806" t="str">
            <v>(509) 495-4705</v>
          </cell>
          <cell r="E806">
            <v>37629</v>
          </cell>
          <cell r="G806" t="str">
            <v>Purchase</v>
          </cell>
          <cell r="H806" t="str">
            <v>Physical</v>
          </cell>
          <cell r="I806" t="str">
            <v>CA - SLTAHOE</v>
          </cell>
          <cell r="K806" t="str">
            <v>Concord Energy, LLC</v>
          </cell>
          <cell r="L806" t="str">
            <v>Darrell Danyluk</v>
          </cell>
          <cell r="M806" t="str">
            <v>Trader</v>
          </cell>
          <cell r="N806" t="str">
            <v>(403) 514-6912</v>
          </cell>
          <cell r="O806" t="str">
            <v>(403) 514-6913</v>
          </cell>
          <cell r="R806">
            <v>500</v>
          </cell>
          <cell r="X806">
            <v>4.33</v>
          </cell>
          <cell r="Y806">
            <v>37630</v>
          </cell>
          <cell r="Z806">
            <v>37630</v>
          </cell>
          <cell r="AA806" t="str">
            <v>Interruptible</v>
          </cell>
          <cell r="AB806" t="str">
            <v>NWP</v>
          </cell>
          <cell r="AC806" t="str">
            <v>Paiute</v>
          </cell>
          <cell r="AD806">
            <v>100047</v>
          </cell>
          <cell r="AE806">
            <v>500</v>
          </cell>
          <cell r="AF806" t="str">
            <v>SUMAS</v>
          </cell>
          <cell r="AG806">
            <v>297</v>
          </cell>
          <cell r="AH806" t="str">
            <v>CEL</v>
          </cell>
          <cell r="AI806">
            <v>796</v>
          </cell>
          <cell r="AJ806" t="str">
            <v>RENO</v>
          </cell>
          <cell r="AK806">
            <v>459</v>
          </cell>
          <cell r="AL806" t="str">
            <v>AVAC03SYS5</v>
          </cell>
          <cell r="AM806">
            <v>304</v>
          </cell>
          <cell r="AN806" t="str">
            <v>DA</v>
          </cell>
        </row>
        <row r="807">
          <cell r="A807">
            <v>820</v>
          </cell>
          <cell r="B807" t="str">
            <v>DA</v>
          </cell>
          <cell r="C807" t="str">
            <v>Diane Albers</v>
          </cell>
          <cell r="D807" t="str">
            <v>(509) 495-4705</v>
          </cell>
          <cell r="E807">
            <v>37630</v>
          </cell>
          <cell r="G807" t="str">
            <v>Sale</v>
          </cell>
          <cell r="H807" t="str">
            <v>Physical</v>
          </cell>
          <cell r="I807" t="str">
            <v>MALIN</v>
          </cell>
          <cell r="K807" t="str">
            <v>Enserco</v>
          </cell>
          <cell r="L807" t="str">
            <v>Dave Huck</v>
          </cell>
          <cell r="M807" t="str">
            <v>Trader</v>
          </cell>
          <cell r="N807" t="str">
            <v>(403) 269-5522</v>
          </cell>
          <cell r="O807" t="str">
            <v>(303) 568-3250</v>
          </cell>
          <cell r="R807">
            <v>1000</v>
          </cell>
          <cell r="X807">
            <v>4.3600000000000003</v>
          </cell>
          <cell r="Y807">
            <v>37631</v>
          </cell>
          <cell r="Z807">
            <v>37631</v>
          </cell>
          <cell r="AA807" t="str">
            <v>Interruptible</v>
          </cell>
          <cell r="AB807" t="str">
            <v>PGT</v>
          </cell>
          <cell r="AD807" t="str">
            <v>07536</v>
          </cell>
          <cell r="AE807">
            <v>1000</v>
          </cell>
          <cell r="AF807" t="str">
            <v>MALI-GTNW</v>
          </cell>
          <cell r="AJ807" t="str">
            <v>MALI-GTNW</v>
          </cell>
          <cell r="AL807" t="str">
            <v>04659</v>
          </cell>
          <cell r="AN807" t="str">
            <v>DA</v>
          </cell>
        </row>
        <row r="808">
          <cell r="A808">
            <v>821</v>
          </cell>
          <cell r="B808" t="str">
            <v>DA</v>
          </cell>
          <cell r="C808" t="str">
            <v>Diane Albers</v>
          </cell>
          <cell r="D808" t="str">
            <v>(509) 495-4705</v>
          </cell>
          <cell r="E808">
            <v>37630</v>
          </cell>
          <cell r="G808" t="str">
            <v>Purchase</v>
          </cell>
          <cell r="H808" t="str">
            <v>Physical</v>
          </cell>
          <cell r="I808" t="str">
            <v>CA - SLTAHOE</v>
          </cell>
          <cell r="K808" t="str">
            <v>Concord Energy, LLC</v>
          </cell>
          <cell r="L808" t="str">
            <v>Matt Reed</v>
          </cell>
          <cell r="M808" t="str">
            <v>Trader</v>
          </cell>
          <cell r="N808" t="str">
            <v>(303) 468-1244</v>
          </cell>
          <cell r="O808" t="str">
            <v>(403) 514-6913</v>
          </cell>
          <cell r="R808">
            <v>1000</v>
          </cell>
          <cell r="U808" t="str">
            <v>GDA</v>
          </cell>
          <cell r="V808">
            <v>0</v>
          </cell>
          <cell r="W808" t="str">
            <v>Kern</v>
          </cell>
          <cell r="Y808">
            <v>37631</v>
          </cell>
          <cell r="Z808">
            <v>37631</v>
          </cell>
          <cell r="AA808" t="str">
            <v>Interruptible</v>
          </cell>
          <cell r="AB808" t="str">
            <v>NWP</v>
          </cell>
          <cell r="AC808" t="str">
            <v>Paiute</v>
          </cell>
          <cell r="AD808">
            <v>100047</v>
          </cell>
          <cell r="AE808">
            <v>1000</v>
          </cell>
          <cell r="AF808" t="str">
            <v>WYOMING POOL</v>
          </cell>
          <cell r="AG808">
            <v>89</v>
          </cell>
          <cell r="AH808" t="str">
            <v>WYOMING POOL</v>
          </cell>
          <cell r="AI808">
            <v>796</v>
          </cell>
          <cell r="AJ808" t="str">
            <v>RENO</v>
          </cell>
          <cell r="AK808">
            <v>459</v>
          </cell>
          <cell r="AL808" t="str">
            <v>AVAC03SYS6</v>
          </cell>
          <cell r="AM808">
            <v>304</v>
          </cell>
          <cell r="AN808" t="str">
            <v>DA</v>
          </cell>
        </row>
        <row r="809">
          <cell r="A809">
            <v>822</v>
          </cell>
          <cell r="B809" t="str">
            <v>DA</v>
          </cell>
          <cell r="C809" t="str">
            <v>Diane Albers</v>
          </cell>
          <cell r="D809" t="str">
            <v>(509) 495-4705</v>
          </cell>
          <cell r="E809">
            <v>37630</v>
          </cell>
          <cell r="G809" t="str">
            <v>Sale</v>
          </cell>
          <cell r="H809" t="str">
            <v>Physical</v>
          </cell>
          <cell r="I809" t="str">
            <v>MALIN</v>
          </cell>
          <cell r="K809" t="str">
            <v>E-Prime, Inc.</v>
          </cell>
          <cell r="L809" t="str">
            <v>Randy Curtis</v>
          </cell>
          <cell r="M809" t="str">
            <v>Trader</v>
          </cell>
          <cell r="N809" t="str">
            <v>(303) 308-6044</v>
          </cell>
          <cell r="O809" t="str">
            <v>(303) 308-7615</v>
          </cell>
          <cell r="R809">
            <v>7000</v>
          </cell>
          <cell r="X809">
            <v>4.3650000000000002</v>
          </cell>
          <cell r="Y809">
            <v>37681</v>
          </cell>
          <cell r="Z809">
            <v>37711</v>
          </cell>
          <cell r="AA809" t="str">
            <v>Firm</v>
          </cell>
          <cell r="AB809" t="str">
            <v>PGT</v>
          </cell>
          <cell r="AD809" t="str">
            <v>07536</v>
          </cell>
          <cell r="AE809">
            <v>7000</v>
          </cell>
          <cell r="AF809" t="str">
            <v>MALI-GTNW</v>
          </cell>
          <cell r="AJ809" t="str">
            <v>MALI-GTNW</v>
          </cell>
          <cell r="AL809" t="str">
            <v>07016</v>
          </cell>
          <cell r="AN809" t="str">
            <v>BG</v>
          </cell>
        </row>
        <row r="810">
          <cell r="A810">
            <v>823</v>
          </cell>
          <cell r="B810" t="str">
            <v>DA</v>
          </cell>
          <cell r="C810" t="str">
            <v>Diane Albers</v>
          </cell>
          <cell r="D810" t="str">
            <v>(509) 495-4705</v>
          </cell>
          <cell r="E810">
            <v>37630</v>
          </cell>
          <cell r="G810" t="str">
            <v>Sale</v>
          </cell>
          <cell r="H810" t="str">
            <v>Physical</v>
          </cell>
          <cell r="I810" t="str">
            <v>MALIN</v>
          </cell>
          <cell r="K810" t="str">
            <v>Sempra Energy Trading, Inc.</v>
          </cell>
          <cell r="L810" t="str">
            <v>Damon Suter</v>
          </cell>
          <cell r="M810" t="str">
            <v>Trader</v>
          </cell>
          <cell r="N810" t="str">
            <v>(949) 759-1939</v>
          </cell>
          <cell r="O810" t="str">
            <v>(203) 355-6605</v>
          </cell>
          <cell r="R810">
            <v>5000</v>
          </cell>
          <cell r="X810">
            <v>4.25</v>
          </cell>
          <cell r="Y810">
            <v>37773</v>
          </cell>
          <cell r="Z810">
            <v>37802</v>
          </cell>
          <cell r="AA810" t="str">
            <v>Firm</v>
          </cell>
          <cell r="AB810" t="str">
            <v>PGT</v>
          </cell>
          <cell r="AD810" t="str">
            <v>07536</v>
          </cell>
          <cell r="AE810">
            <v>5000</v>
          </cell>
          <cell r="AF810" t="str">
            <v>MALI-GTNW</v>
          </cell>
          <cell r="AJ810" t="str">
            <v>MALI-GTNW</v>
          </cell>
          <cell r="AL810" t="str">
            <v>02466</v>
          </cell>
          <cell r="AN810" t="str">
            <v>BG</v>
          </cell>
        </row>
        <row r="811">
          <cell r="A811">
            <v>824</v>
          </cell>
          <cell r="B811" t="str">
            <v>DA</v>
          </cell>
          <cell r="C811" t="str">
            <v>Diane Albers</v>
          </cell>
          <cell r="D811" t="str">
            <v>(509) 495-4705</v>
          </cell>
          <cell r="E811">
            <v>37631</v>
          </cell>
          <cell r="G811" t="str">
            <v>Purchase</v>
          </cell>
          <cell r="H811" t="str">
            <v>Physical</v>
          </cell>
          <cell r="I811" t="str">
            <v>CA - SLTAHOE</v>
          </cell>
          <cell r="K811" t="str">
            <v>Concord Energy, LLC</v>
          </cell>
          <cell r="L811" t="str">
            <v>John Boyle</v>
          </cell>
          <cell r="M811" t="str">
            <v>Trader</v>
          </cell>
          <cell r="N811" t="str">
            <v>(303) 468-1244</v>
          </cell>
          <cell r="O811" t="str">
            <v>(403) 514-6913</v>
          </cell>
          <cell r="R811">
            <v>1000</v>
          </cell>
          <cell r="X811">
            <v>3.04</v>
          </cell>
          <cell r="Y811">
            <v>37632</v>
          </cell>
          <cell r="Z811">
            <v>37634</v>
          </cell>
          <cell r="AA811" t="str">
            <v>Interruptible</v>
          </cell>
          <cell r="AB811" t="str">
            <v>NWP</v>
          </cell>
          <cell r="AC811" t="str">
            <v>Paiute</v>
          </cell>
          <cell r="AD811">
            <v>100047</v>
          </cell>
          <cell r="AE811">
            <v>1000</v>
          </cell>
          <cell r="AF811" t="str">
            <v>WYOMING POOL</v>
          </cell>
          <cell r="AG811">
            <v>89</v>
          </cell>
          <cell r="AH811" t="str">
            <v>WYOMING POOL</v>
          </cell>
          <cell r="AI811">
            <v>796</v>
          </cell>
          <cell r="AJ811" t="str">
            <v>RENO</v>
          </cell>
          <cell r="AK811">
            <v>459</v>
          </cell>
          <cell r="AL811" t="str">
            <v>AVAC03SYS6</v>
          </cell>
          <cell r="AM811">
            <v>304</v>
          </cell>
          <cell r="AN811" t="str">
            <v>DA</v>
          </cell>
        </row>
        <row r="812">
          <cell r="A812">
            <v>825</v>
          </cell>
          <cell r="B812" t="str">
            <v>DA</v>
          </cell>
          <cell r="C812" t="str">
            <v>Diane Albers</v>
          </cell>
          <cell r="D812" t="str">
            <v>(509) 495-4705</v>
          </cell>
          <cell r="E812">
            <v>37631</v>
          </cell>
          <cell r="G812" t="str">
            <v>Purchase</v>
          </cell>
          <cell r="H812" t="str">
            <v>Physical</v>
          </cell>
          <cell r="I812" t="str">
            <v>KFCT</v>
          </cell>
          <cell r="K812" t="str">
            <v>Enserco</v>
          </cell>
          <cell r="L812" t="str">
            <v>Dave Huck</v>
          </cell>
          <cell r="M812" t="str">
            <v>Trader</v>
          </cell>
          <cell r="N812" t="str">
            <v>(403) 269-5522</v>
          </cell>
          <cell r="O812" t="str">
            <v>(303) 568-3250</v>
          </cell>
          <cell r="R812">
            <v>500</v>
          </cell>
          <cell r="X812">
            <v>4.55</v>
          </cell>
          <cell r="Y812">
            <v>37632</v>
          </cell>
          <cell r="Z812">
            <v>37634</v>
          </cell>
          <cell r="AA812" t="str">
            <v>Interruptible</v>
          </cell>
          <cell r="AB812" t="str">
            <v>NWP</v>
          </cell>
          <cell r="AE812">
            <v>500</v>
          </cell>
          <cell r="AF812" t="str">
            <v>SPOKANE (KETTLE FALLS)</v>
          </cell>
          <cell r="AG812">
            <v>384</v>
          </cell>
          <cell r="AH812">
            <v>128750</v>
          </cell>
          <cell r="AI812">
            <v>399</v>
          </cell>
          <cell r="AJ812" t="str">
            <v>SPOKANE (KETTLE FALLS)</v>
          </cell>
          <cell r="AK812">
            <v>384</v>
          </cell>
          <cell r="AL812" t="str">
            <v>KFCT</v>
          </cell>
          <cell r="AM812">
            <v>6</v>
          </cell>
          <cell r="AN812" t="str">
            <v>DA</v>
          </cell>
        </row>
        <row r="813">
          <cell r="A813">
            <v>826</v>
          </cell>
          <cell r="B813" t="str">
            <v>DA</v>
          </cell>
          <cell r="C813" t="str">
            <v>Diane Albers</v>
          </cell>
          <cell r="D813" t="str">
            <v>(509) 495-4705</v>
          </cell>
          <cell r="E813">
            <v>37631</v>
          </cell>
          <cell r="G813" t="str">
            <v>Sale</v>
          </cell>
          <cell r="H813" t="str">
            <v>Physical</v>
          </cell>
          <cell r="I813" t="str">
            <v>MALIN</v>
          </cell>
          <cell r="J813">
            <v>403048426</v>
          </cell>
          <cell r="K813" t="str">
            <v>E-Prime, Inc.</v>
          </cell>
          <cell r="L813" t="str">
            <v>Jim Hemmerly</v>
          </cell>
          <cell r="M813" t="str">
            <v>Trader</v>
          </cell>
          <cell r="N813" t="str">
            <v>(303) 308-2872</v>
          </cell>
          <cell r="O813" t="str">
            <v>(303) 308-7615</v>
          </cell>
          <cell r="P813" t="str">
            <v>ICE</v>
          </cell>
          <cell r="Q813">
            <v>2.5</v>
          </cell>
          <cell r="R813">
            <v>1000</v>
          </cell>
          <cell r="X813">
            <v>4.49</v>
          </cell>
          <cell r="Y813">
            <v>37632</v>
          </cell>
          <cell r="Z813">
            <v>37634</v>
          </cell>
          <cell r="AA813" t="str">
            <v>Interruptible</v>
          </cell>
          <cell r="AB813" t="str">
            <v>PGT</v>
          </cell>
          <cell r="AD813" t="str">
            <v>07536</v>
          </cell>
          <cell r="AE813">
            <v>1000</v>
          </cell>
          <cell r="AF813" t="str">
            <v>MALI-GTNW</v>
          </cell>
          <cell r="AJ813" t="str">
            <v>MALI-GTNW</v>
          </cell>
          <cell r="AL813" t="str">
            <v>07016</v>
          </cell>
          <cell r="AN813" t="str">
            <v>DA</v>
          </cell>
        </row>
        <row r="814">
          <cell r="A814">
            <v>827</v>
          </cell>
          <cell r="B814" t="str">
            <v>DA</v>
          </cell>
          <cell r="C814" t="str">
            <v>Diane Albers</v>
          </cell>
          <cell r="D814" t="str">
            <v>(509) 495-4705</v>
          </cell>
          <cell r="E814">
            <v>37631</v>
          </cell>
          <cell r="G814" t="str">
            <v>Sale</v>
          </cell>
          <cell r="H814" t="str">
            <v>Physical</v>
          </cell>
          <cell r="I814" t="str">
            <v>MALIN</v>
          </cell>
          <cell r="K814" t="str">
            <v>Enserco</v>
          </cell>
          <cell r="L814" t="str">
            <v>Dave Huck</v>
          </cell>
          <cell r="M814" t="str">
            <v>Trader</v>
          </cell>
          <cell r="N814" t="str">
            <v>(403) 269-5522</v>
          </cell>
          <cell r="O814" t="str">
            <v>(303) 568-3250</v>
          </cell>
          <cell r="R814">
            <v>5000</v>
          </cell>
          <cell r="X814">
            <v>4.2699999999999996</v>
          </cell>
          <cell r="Y814">
            <v>37773</v>
          </cell>
          <cell r="Z814">
            <v>37802</v>
          </cell>
          <cell r="AA814" t="str">
            <v>Firm</v>
          </cell>
          <cell r="AB814" t="str">
            <v>PGT</v>
          </cell>
          <cell r="AD814" t="str">
            <v>07536</v>
          </cell>
          <cell r="AE814">
            <v>5000</v>
          </cell>
          <cell r="AF814" t="str">
            <v>MALI-GTNW</v>
          </cell>
          <cell r="AJ814" t="str">
            <v>MALI-GTNW</v>
          </cell>
          <cell r="AL814" t="str">
            <v>04659</v>
          </cell>
        </row>
        <row r="815">
          <cell r="A815">
            <v>828</v>
          </cell>
          <cell r="B815" t="str">
            <v>JK</v>
          </cell>
          <cell r="C815" t="str">
            <v>Jeannie Kimberly</v>
          </cell>
          <cell r="D815" t="str">
            <v>(509) 495-8494</v>
          </cell>
          <cell r="E815">
            <v>37634</v>
          </cell>
          <cell r="G815" t="str">
            <v>Purchase</v>
          </cell>
          <cell r="H815" t="str">
            <v>Physical</v>
          </cell>
          <cell r="I815" t="str">
            <v>CA - SLTAHOE</v>
          </cell>
          <cell r="K815" t="str">
            <v>Concord Energy, LLC</v>
          </cell>
          <cell r="L815" t="str">
            <v>John Boyle</v>
          </cell>
          <cell r="M815" t="str">
            <v>Trader</v>
          </cell>
          <cell r="N815" t="str">
            <v>(303) 468-1244</v>
          </cell>
          <cell r="O815" t="str">
            <v>(403) 514-6913</v>
          </cell>
          <cell r="R815">
            <v>1000</v>
          </cell>
          <cell r="X815">
            <v>3.125</v>
          </cell>
          <cell r="Y815">
            <v>37635</v>
          </cell>
          <cell r="Z815">
            <v>37635</v>
          </cell>
          <cell r="AA815" t="str">
            <v>Interruptible</v>
          </cell>
          <cell r="AB815" t="str">
            <v>NWP</v>
          </cell>
          <cell r="AC815" t="str">
            <v>Paiute</v>
          </cell>
          <cell r="AD815">
            <v>100047</v>
          </cell>
          <cell r="AE815">
            <v>1000</v>
          </cell>
          <cell r="AF815" t="str">
            <v>WYOMING POOL</v>
          </cell>
          <cell r="AG815">
            <v>89</v>
          </cell>
          <cell r="AH815" t="str">
            <v>WYOMING POOL</v>
          </cell>
          <cell r="AI815">
            <v>796</v>
          </cell>
          <cell r="AJ815" t="str">
            <v>RENO</v>
          </cell>
          <cell r="AK815">
            <v>459</v>
          </cell>
          <cell r="AL815" t="str">
            <v>AVAC03SYS6</v>
          </cell>
          <cell r="AM815">
            <v>304</v>
          </cell>
          <cell r="AN815" t="str">
            <v>JK</v>
          </cell>
        </row>
        <row r="816">
          <cell r="A816">
            <v>829</v>
          </cell>
          <cell r="B816" t="str">
            <v>JK</v>
          </cell>
          <cell r="C816" t="str">
            <v>Jeannie Kimberly</v>
          </cell>
          <cell r="D816" t="str">
            <v>(509) 495-8494</v>
          </cell>
          <cell r="E816">
            <v>37634</v>
          </cell>
          <cell r="G816" t="str">
            <v>Sale</v>
          </cell>
          <cell r="H816" t="str">
            <v>Physical</v>
          </cell>
          <cell r="I816" t="str">
            <v>MALIN</v>
          </cell>
          <cell r="K816" t="str">
            <v>E-Prime, Inc.</v>
          </cell>
          <cell r="L816" t="str">
            <v>Jim Hemmerly</v>
          </cell>
          <cell r="M816" t="str">
            <v>Trader</v>
          </cell>
          <cell r="N816" t="str">
            <v>(303) 308-2872</v>
          </cell>
          <cell r="O816" t="str">
            <v>(303) 308-7615</v>
          </cell>
          <cell r="R816">
            <v>1000</v>
          </cell>
          <cell r="X816">
            <v>4.4800000000000004</v>
          </cell>
          <cell r="Y816">
            <v>37635</v>
          </cell>
          <cell r="Z816">
            <v>37635</v>
          </cell>
          <cell r="AA816" t="str">
            <v>Interruptible</v>
          </cell>
          <cell r="AB816" t="str">
            <v>PGT</v>
          </cell>
          <cell r="AD816" t="str">
            <v>07536</v>
          </cell>
          <cell r="AE816">
            <v>1000</v>
          </cell>
          <cell r="AF816" t="str">
            <v>MALI-GTNW</v>
          </cell>
          <cell r="AJ816" t="str">
            <v>MALI-GTNW</v>
          </cell>
          <cell r="AL816" t="str">
            <v>07016</v>
          </cell>
          <cell r="AN816" t="str">
            <v>JK</v>
          </cell>
          <cell r="AO816">
            <v>37656</v>
          </cell>
          <cell r="AP816" t="str">
            <v>JK</v>
          </cell>
        </row>
        <row r="817">
          <cell r="A817">
            <v>830</v>
          </cell>
          <cell r="B817" t="str">
            <v>JK</v>
          </cell>
          <cell r="C817" t="str">
            <v>Jeannie Kimberly</v>
          </cell>
          <cell r="D817" t="str">
            <v>(509) 495-8494</v>
          </cell>
          <cell r="E817">
            <v>37635</v>
          </cell>
          <cell r="G817" t="str">
            <v>Sale</v>
          </cell>
          <cell r="H817" t="str">
            <v>Physical</v>
          </cell>
          <cell r="I817" t="str">
            <v>MALIN</v>
          </cell>
          <cell r="K817" t="str">
            <v>E-Prime, Inc.</v>
          </cell>
          <cell r="L817" t="str">
            <v>Jim Hemmerly</v>
          </cell>
          <cell r="M817" t="str">
            <v>Trader</v>
          </cell>
          <cell r="N817" t="str">
            <v>(303) 308-2872</v>
          </cell>
          <cell r="O817" t="str">
            <v>(303) 308-7615</v>
          </cell>
          <cell r="R817">
            <v>1000</v>
          </cell>
          <cell r="X817">
            <v>4.5</v>
          </cell>
          <cell r="Y817">
            <v>37636</v>
          </cell>
          <cell r="Z817">
            <v>37636</v>
          </cell>
          <cell r="AA817" t="str">
            <v>Interruptible</v>
          </cell>
          <cell r="AB817" t="str">
            <v>PGT</v>
          </cell>
          <cell r="AD817" t="str">
            <v>07536</v>
          </cell>
          <cell r="AE817">
            <v>1000</v>
          </cell>
          <cell r="AF817" t="str">
            <v>MALI-GTNW</v>
          </cell>
          <cell r="AJ817" t="str">
            <v>MALI-GTNW</v>
          </cell>
          <cell r="AL817" t="str">
            <v>07016</v>
          </cell>
          <cell r="AN817" t="str">
            <v>JK</v>
          </cell>
          <cell r="AO817">
            <v>37656</v>
          </cell>
          <cell r="AP817" t="str">
            <v>JK</v>
          </cell>
        </row>
        <row r="818">
          <cell r="A818">
            <v>831</v>
          </cell>
          <cell r="B818" t="str">
            <v>JK</v>
          </cell>
          <cell r="C818" t="str">
            <v>Jeannie Kimberly</v>
          </cell>
          <cell r="D818" t="str">
            <v>(509) 495-8494</v>
          </cell>
          <cell r="E818">
            <v>37635</v>
          </cell>
          <cell r="G818" t="str">
            <v>Sale</v>
          </cell>
          <cell r="H818" t="str">
            <v>Physical</v>
          </cell>
          <cell r="I818" t="str">
            <v>MALIN</v>
          </cell>
          <cell r="K818" t="str">
            <v>Cook Inlet Energy Supply LLC</v>
          </cell>
          <cell r="L818" t="str">
            <v>Cindy Khek</v>
          </cell>
          <cell r="M818" t="str">
            <v>Trader</v>
          </cell>
          <cell r="N818" t="str">
            <v xml:space="preserve">(310) 789-2324   </v>
          </cell>
          <cell r="O818" t="str">
            <v>(310) 789-3991</v>
          </cell>
          <cell r="R818">
            <v>3000</v>
          </cell>
          <cell r="X818">
            <v>4.5</v>
          </cell>
          <cell r="Y818">
            <v>37653</v>
          </cell>
          <cell r="Z818">
            <v>37680</v>
          </cell>
          <cell r="AA818" t="str">
            <v>Firm</v>
          </cell>
          <cell r="AB818" t="str">
            <v>PGT</v>
          </cell>
          <cell r="AD818" t="str">
            <v>07536</v>
          </cell>
          <cell r="AE818">
            <v>3000</v>
          </cell>
          <cell r="AF818" t="str">
            <v>MALI-GTNW</v>
          </cell>
          <cell r="AJ818" t="str">
            <v>MALI-GTNW</v>
          </cell>
          <cell r="AL818" t="str">
            <v>00780</v>
          </cell>
          <cell r="AN818" t="str">
            <v>BG</v>
          </cell>
          <cell r="AO818">
            <v>37636</v>
          </cell>
          <cell r="AP818" t="str">
            <v>JK</v>
          </cell>
        </row>
        <row r="819">
          <cell r="A819">
            <v>832</v>
          </cell>
          <cell r="B819" t="str">
            <v>JK</v>
          </cell>
          <cell r="C819" t="str">
            <v>Jeannie Kimberly</v>
          </cell>
          <cell r="D819" t="str">
            <v>(509) 495-8494</v>
          </cell>
          <cell r="E819">
            <v>37636</v>
          </cell>
          <cell r="G819" t="str">
            <v>Sale</v>
          </cell>
          <cell r="H819" t="str">
            <v>Physical</v>
          </cell>
          <cell r="I819" t="str">
            <v>MALIN</v>
          </cell>
          <cell r="K819" t="str">
            <v>E-Prime, Inc.</v>
          </cell>
          <cell r="L819" t="str">
            <v>Jim Hemmerly</v>
          </cell>
          <cell r="M819" t="str">
            <v>Trader</v>
          </cell>
          <cell r="N819" t="str">
            <v>(303) 308-2872</v>
          </cell>
          <cell r="O819" t="str">
            <v>(303) 308-7615</v>
          </cell>
          <cell r="R819">
            <v>1000</v>
          </cell>
          <cell r="X819">
            <v>4.5199999999999996</v>
          </cell>
          <cell r="Y819">
            <v>37637</v>
          </cell>
          <cell r="Z819">
            <v>37637</v>
          </cell>
          <cell r="AA819" t="str">
            <v>Interruptible</v>
          </cell>
          <cell r="AB819" t="str">
            <v>PGT</v>
          </cell>
          <cell r="AD819" t="str">
            <v>07536</v>
          </cell>
          <cell r="AE819">
            <v>1000</v>
          </cell>
          <cell r="AF819" t="str">
            <v>MALI-GTNW</v>
          </cell>
          <cell r="AJ819" t="str">
            <v>MALI-GTNW</v>
          </cell>
          <cell r="AL819" t="str">
            <v>07016</v>
          </cell>
          <cell r="AN819" t="str">
            <v>JK</v>
          </cell>
          <cell r="AO819">
            <v>37656</v>
          </cell>
          <cell r="AP819" t="str">
            <v>JK</v>
          </cell>
        </row>
        <row r="820">
          <cell r="A820">
            <v>833</v>
          </cell>
          <cell r="B820" t="str">
            <v>JK</v>
          </cell>
          <cell r="C820" t="str">
            <v>Jeannie Kimberly</v>
          </cell>
          <cell r="D820" t="str">
            <v>(509) 495-8494</v>
          </cell>
          <cell r="E820">
            <v>37636</v>
          </cell>
          <cell r="G820" t="str">
            <v>Purchase</v>
          </cell>
          <cell r="H820" t="str">
            <v>Physical</v>
          </cell>
          <cell r="I820" t="str">
            <v>CA - SLTAHOE</v>
          </cell>
          <cell r="K820" t="str">
            <v>Enserco</v>
          </cell>
          <cell r="L820" t="str">
            <v>Dave Huck</v>
          </cell>
          <cell r="M820" t="str">
            <v>Trader</v>
          </cell>
          <cell r="N820" t="str">
            <v>(403) 269-5522</v>
          </cell>
          <cell r="O820" t="str">
            <v>(303) 568-3250</v>
          </cell>
          <cell r="R820">
            <v>1000</v>
          </cell>
          <cell r="X820">
            <v>2.98</v>
          </cell>
          <cell r="Y820">
            <v>37637</v>
          </cell>
          <cell r="Z820">
            <v>37637</v>
          </cell>
          <cell r="AA820" t="str">
            <v>Interruptible</v>
          </cell>
          <cell r="AB820" t="str">
            <v>NWP</v>
          </cell>
          <cell r="AC820" t="str">
            <v>Paiute</v>
          </cell>
          <cell r="AD820">
            <v>100047</v>
          </cell>
          <cell r="AE820">
            <v>1000</v>
          </cell>
          <cell r="AF820" t="str">
            <v>OPAL</v>
          </cell>
          <cell r="AG820">
            <v>543</v>
          </cell>
          <cell r="AH820" t="str">
            <v>L168</v>
          </cell>
          <cell r="AI820">
            <v>399</v>
          </cell>
          <cell r="AJ820" t="str">
            <v>RENO</v>
          </cell>
          <cell r="AK820">
            <v>459</v>
          </cell>
          <cell r="AL820" t="str">
            <v>AVAC03SYS6</v>
          </cell>
          <cell r="AM820">
            <v>304</v>
          </cell>
          <cell r="AN820" t="str">
            <v>JK</v>
          </cell>
        </row>
        <row r="821">
          <cell r="A821">
            <v>834</v>
          </cell>
          <cell r="B821" t="str">
            <v>JK</v>
          </cell>
          <cell r="C821" t="str">
            <v>Jeannie Kimberly</v>
          </cell>
          <cell r="D821" t="str">
            <v>(509) 495-8494</v>
          </cell>
          <cell r="E821">
            <v>37636</v>
          </cell>
          <cell r="G821" t="str">
            <v>Sale</v>
          </cell>
          <cell r="H821" t="str">
            <v>Physical</v>
          </cell>
          <cell r="I821" t="str">
            <v>MALIN</v>
          </cell>
          <cell r="K821" t="str">
            <v>E-Prime, Inc.</v>
          </cell>
          <cell r="L821" t="str">
            <v>Jim Hemmerly</v>
          </cell>
          <cell r="M821" t="str">
            <v>Trader</v>
          </cell>
          <cell r="N821" t="str">
            <v>(303) 308-2872</v>
          </cell>
          <cell r="O821" t="str">
            <v>(303) 308-7615</v>
          </cell>
          <cell r="R821">
            <v>7658</v>
          </cell>
          <cell r="U821" t="str">
            <v>NGI</v>
          </cell>
          <cell r="V821">
            <v>-0.04</v>
          </cell>
          <cell r="W821" t="str">
            <v>Malin</v>
          </cell>
          <cell r="Y821">
            <v>37653</v>
          </cell>
          <cell r="Z821">
            <v>37680</v>
          </cell>
          <cell r="AA821" t="str">
            <v>Firm</v>
          </cell>
          <cell r="AB821" t="str">
            <v>PGT</v>
          </cell>
          <cell r="AD821" t="str">
            <v>07536</v>
          </cell>
          <cell r="AE821">
            <v>7658</v>
          </cell>
          <cell r="AF821" t="str">
            <v>MALI-GTNW</v>
          </cell>
          <cell r="AJ821" t="str">
            <v>MALI-GTNW</v>
          </cell>
          <cell r="AL821" t="str">
            <v>07016</v>
          </cell>
          <cell r="AN821" t="str">
            <v>LM</v>
          </cell>
        </row>
        <row r="822">
          <cell r="A822">
            <v>835</v>
          </cell>
          <cell r="B822" t="str">
            <v>JK</v>
          </cell>
          <cell r="C822" t="str">
            <v>Jeannie Kimberly</v>
          </cell>
          <cell r="D822" t="str">
            <v>(509) 495-8494</v>
          </cell>
          <cell r="E822">
            <v>37637</v>
          </cell>
          <cell r="G822" t="str">
            <v>Sale</v>
          </cell>
          <cell r="H822" t="str">
            <v>Physical</v>
          </cell>
          <cell r="I822" t="str">
            <v>MALIN</v>
          </cell>
          <cell r="K822" t="str">
            <v>E-Prime, Inc.</v>
          </cell>
          <cell r="L822" t="str">
            <v>Jim Hemmerly</v>
          </cell>
          <cell r="M822" t="str">
            <v>Trader</v>
          </cell>
          <cell r="N822" t="str">
            <v>(303) 308-2872</v>
          </cell>
          <cell r="O822" t="str">
            <v>(303) 308-7615</v>
          </cell>
          <cell r="R822">
            <v>1000</v>
          </cell>
          <cell r="X822">
            <v>4.72</v>
          </cell>
          <cell r="Y822">
            <v>37638</v>
          </cell>
          <cell r="Z822">
            <v>37638</v>
          </cell>
          <cell r="AA822" t="str">
            <v>Interruptible</v>
          </cell>
          <cell r="AB822" t="str">
            <v>PGT</v>
          </cell>
          <cell r="AD822" t="str">
            <v>07536</v>
          </cell>
          <cell r="AE822">
            <v>1000</v>
          </cell>
          <cell r="AF822" t="str">
            <v>MALI-GTNW</v>
          </cell>
          <cell r="AJ822" t="str">
            <v>MALI-GTNW</v>
          </cell>
          <cell r="AL822" t="str">
            <v>07016</v>
          </cell>
          <cell r="AN822" t="str">
            <v>JK</v>
          </cell>
          <cell r="AO822">
            <v>37656</v>
          </cell>
          <cell r="AP822" t="str">
            <v>JK</v>
          </cell>
        </row>
        <row r="823">
          <cell r="A823">
            <v>836</v>
          </cell>
          <cell r="B823" t="str">
            <v>JK</v>
          </cell>
          <cell r="C823" t="str">
            <v>Jeannie Kimberly</v>
          </cell>
          <cell r="D823" t="str">
            <v>(509) 495-8494</v>
          </cell>
          <cell r="E823">
            <v>37637</v>
          </cell>
          <cell r="G823" t="str">
            <v>Purchase</v>
          </cell>
          <cell r="H823" t="str">
            <v>Physical</v>
          </cell>
          <cell r="I823" t="str">
            <v>CA - SLTAHOE</v>
          </cell>
          <cell r="K823" t="str">
            <v>Enserco</v>
          </cell>
          <cell r="L823" t="str">
            <v>Dave Huck</v>
          </cell>
          <cell r="M823" t="str">
            <v>Trader</v>
          </cell>
          <cell r="N823" t="str">
            <v>(403) 269-5522</v>
          </cell>
          <cell r="O823" t="str">
            <v>(303) 568-3250</v>
          </cell>
          <cell r="R823">
            <v>1000</v>
          </cell>
          <cell r="X823">
            <v>3</v>
          </cell>
          <cell r="Y823">
            <v>37638</v>
          </cell>
          <cell r="Z823">
            <v>37638</v>
          </cell>
          <cell r="AA823" t="str">
            <v>Interruptible</v>
          </cell>
          <cell r="AB823" t="str">
            <v>NWP</v>
          </cell>
          <cell r="AC823" t="str">
            <v>Paiute</v>
          </cell>
          <cell r="AD823">
            <v>100047</v>
          </cell>
          <cell r="AE823">
            <v>1000</v>
          </cell>
          <cell r="AF823" t="str">
            <v>OPAL</v>
          </cell>
          <cell r="AG823">
            <v>543</v>
          </cell>
          <cell r="AH823" t="str">
            <v>L168</v>
          </cell>
          <cell r="AI823">
            <v>399</v>
          </cell>
          <cell r="AJ823" t="str">
            <v>RENO</v>
          </cell>
          <cell r="AK823">
            <v>459</v>
          </cell>
          <cell r="AL823" t="str">
            <v>AVAC03SYS6</v>
          </cell>
          <cell r="AM823">
            <v>304</v>
          </cell>
          <cell r="AN823" t="str">
            <v>JK</v>
          </cell>
        </row>
        <row r="824">
          <cell r="A824">
            <v>837</v>
          </cell>
          <cell r="B824" t="str">
            <v>JK</v>
          </cell>
          <cell r="C824" t="str">
            <v>Jeannie Kimberly</v>
          </cell>
          <cell r="D824" t="str">
            <v>(509) 495-8494</v>
          </cell>
          <cell r="E824">
            <v>37637</v>
          </cell>
          <cell r="G824" t="str">
            <v>Sale</v>
          </cell>
          <cell r="H824" t="str">
            <v>Physical</v>
          </cell>
          <cell r="I824" t="str">
            <v>MALIN</v>
          </cell>
          <cell r="K824" t="str">
            <v>Enserco</v>
          </cell>
          <cell r="L824" t="str">
            <v>Dave Huck</v>
          </cell>
          <cell r="M824" t="str">
            <v>Trader</v>
          </cell>
          <cell r="N824" t="str">
            <v>(403) 269-5522</v>
          </cell>
          <cell r="O824" t="str">
            <v>(303) 568-3250</v>
          </cell>
          <cell r="R824">
            <v>3000</v>
          </cell>
          <cell r="X824">
            <v>5</v>
          </cell>
          <cell r="Y824">
            <v>37681</v>
          </cell>
          <cell r="Z824">
            <v>37711</v>
          </cell>
          <cell r="AA824" t="str">
            <v>Firm</v>
          </cell>
          <cell r="AB824" t="str">
            <v>PGT</v>
          </cell>
          <cell r="AD824" t="str">
            <v>07536</v>
          </cell>
          <cell r="AE824">
            <v>3000</v>
          </cell>
          <cell r="AF824" t="str">
            <v>MALI-GTNW</v>
          </cell>
          <cell r="AJ824" t="str">
            <v>MALI-GTNW</v>
          </cell>
          <cell r="AL824" t="str">
            <v>04659</v>
          </cell>
        </row>
        <row r="825">
          <cell r="A825">
            <v>838</v>
          </cell>
          <cell r="B825" t="str">
            <v>JK</v>
          </cell>
          <cell r="C825" t="str">
            <v>Jeannie Kimberly</v>
          </cell>
          <cell r="D825" t="str">
            <v>(509) 495-8494</v>
          </cell>
          <cell r="E825">
            <v>37638</v>
          </cell>
          <cell r="G825" t="str">
            <v>Sale</v>
          </cell>
          <cell r="H825" t="str">
            <v>Physical</v>
          </cell>
          <cell r="I825" t="str">
            <v>MALIN</v>
          </cell>
          <cell r="K825" t="str">
            <v>E-Prime, Inc.</v>
          </cell>
          <cell r="L825" t="str">
            <v>Jim Hemmerly</v>
          </cell>
          <cell r="M825" t="str">
            <v>Trader</v>
          </cell>
          <cell r="N825" t="str">
            <v>(303) 308-2872</v>
          </cell>
          <cell r="O825" t="str">
            <v>(303) 308-7615</v>
          </cell>
          <cell r="R825">
            <v>1000</v>
          </cell>
          <cell r="X825">
            <v>5.04</v>
          </cell>
          <cell r="Y825">
            <v>37639</v>
          </cell>
          <cell r="Z825">
            <v>37642</v>
          </cell>
          <cell r="AA825" t="str">
            <v>Interruptible</v>
          </cell>
          <cell r="AB825" t="str">
            <v>PGT</v>
          </cell>
          <cell r="AD825" t="str">
            <v>07536</v>
          </cell>
          <cell r="AE825">
            <v>1000</v>
          </cell>
          <cell r="AF825" t="str">
            <v>MALI-GTNW</v>
          </cell>
          <cell r="AJ825" t="str">
            <v>MALI-GTNW</v>
          </cell>
          <cell r="AL825" t="str">
            <v>07016</v>
          </cell>
          <cell r="AN825" t="str">
            <v>JK</v>
          </cell>
          <cell r="AO825">
            <v>37656</v>
          </cell>
          <cell r="AP825" t="str">
            <v>JK</v>
          </cell>
        </row>
        <row r="826">
          <cell r="A826">
            <v>839</v>
          </cell>
          <cell r="B826" t="str">
            <v>JK</v>
          </cell>
          <cell r="C826" t="str">
            <v>Jeannie Kimberly</v>
          </cell>
          <cell r="D826" t="str">
            <v>(509) 495-8494</v>
          </cell>
          <cell r="E826">
            <v>37638</v>
          </cell>
          <cell r="G826" t="str">
            <v>Purchase</v>
          </cell>
          <cell r="H826" t="str">
            <v>Physical</v>
          </cell>
          <cell r="I826" t="str">
            <v>CA - SLTAHOE</v>
          </cell>
          <cell r="K826" t="str">
            <v>Enserco</v>
          </cell>
          <cell r="L826" t="str">
            <v>Dave Huck</v>
          </cell>
          <cell r="M826" t="str">
            <v>Trader</v>
          </cell>
          <cell r="N826" t="str">
            <v>(403) 269-5522</v>
          </cell>
          <cell r="O826" t="str">
            <v>(303) 568-3250</v>
          </cell>
          <cell r="R826">
            <v>1000</v>
          </cell>
          <cell r="X826">
            <v>3.17</v>
          </cell>
          <cell r="Y826">
            <v>37639</v>
          </cell>
          <cell r="Z826">
            <v>37642</v>
          </cell>
          <cell r="AA826" t="str">
            <v>Interruptible</v>
          </cell>
          <cell r="AB826" t="str">
            <v>NWP</v>
          </cell>
          <cell r="AC826" t="str">
            <v>Paiute</v>
          </cell>
          <cell r="AD826">
            <v>100047</v>
          </cell>
          <cell r="AE826">
            <v>1000</v>
          </cell>
          <cell r="AF826" t="str">
            <v>OPAL</v>
          </cell>
          <cell r="AG826">
            <v>543</v>
          </cell>
          <cell r="AH826" t="str">
            <v>L168</v>
          </cell>
          <cell r="AI826">
            <v>399</v>
          </cell>
          <cell r="AJ826" t="str">
            <v>RENO</v>
          </cell>
          <cell r="AK826">
            <v>459</v>
          </cell>
          <cell r="AL826" t="str">
            <v>AVAC03SYS6</v>
          </cell>
          <cell r="AM826">
            <v>304</v>
          </cell>
          <cell r="AN826" t="str">
            <v>JK</v>
          </cell>
        </row>
        <row r="827">
          <cell r="A827">
            <v>840</v>
          </cell>
          <cell r="B827" t="str">
            <v>DA</v>
          </cell>
          <cell r="C827" t="str">
            <v>Diane Albers</v>
          </cell>
          <cell r="D827" t="str">
            <v>(509) 495-4705</v>
          </cell>
          <cell r="E827">
            <v>37642</v>
          </cell>
          <cell r="G827" t="str">
            <v>Sale</v>
          </cell>
          <cell r="H827" t="str">
            <v>Physical</v>
          </cell>
          <cell r="I827" t="str">
            <v>MALIN</v>
          </cell>
          <cell r="K827" t="str">
            <v>Enserco</v>
          </cell>
          <cell r="L827" t="str">
            <v>Dave Huck</v>
          </cell>
          <cell r="M827" t="str">
            <v>Trader</v>
          </cell>
          <cell r="N827" t="str">
            <v>(403) 269-5522</v>
          </cell>
          <cell r="O827" t="str">
            <v>(303) 568-3250</v>
          </cell>
          <cell r="R827">
            <v>1000</v>
          </cell>
          <cell r="X827">
            <v>4.88</v>
          </cell>
          <cell r="Y827">
            <v>37643</v>
          </cell>
          <cell r="Z827">
            <v>37643</v>
          </cell>
          <cell r="AA827" t="str">
            <v>Interruptible</v>
          </cell>
          <cell r="AB827" t="str">
            <v>PGT</v>
          </cell>
          <cell r="AD827" t="str">
            <v>07536</v>
          </cell>
          <cell r="AE827">
            <v>1000</v>
          </cell>
          <cell r="AF827" t="str">
            <v>MALI-GTNW</v>
          </cell>
          <cell r="AJ827" t="str">
            <v>MALI-GTNW</v>
          </cell>
          <cell r="AL827" t="str">
            <v>04659</v>
          </cell>
          <cell r="AN827" t="str">
            <v>DA</v>
          </cell>
        </row>
        <row r="828">
          <cell r="A828">
            <v>841</v>
          </cell>
          <cell r="B828" t="str">
            <v>DA</v>
          </cell>
          <cell r="C828" t="str">
            <v>Diane Albers</v>
          </cell>
          <cell r="D828" t="str">
            <v>(509) 495-4705</v>
          </cell>
          <cell r="E828">
            <v>37642</v>
          </cell>
          <cell r="G828" t="str">
            <v>Purchase</v>
          </cell>
          <cell r="H828" t="str">
            <v>Physical</v>
          </cell>
          <cell r="I828" t="str">
            <v>CA - SLTAHOE</v>
          </cell>
          <cell r="K828" t="str">
            <v>Concord Energy, LLC</v>
          </cell>
          <cell r="L828" t="str">
            <v>Darrell Danyluk</v>
          </cell>
          <cell r="M828" t="str">
            <v>Trader</v>
          </cell>
          <cell r="N828" t="str">
            <v>(403) 514-6912</v>
          </cell>
          <cell r="O828" t="str">
            <v>(403) 514-6913</v>
          </cell>
          <cell r="R828">
            <v>500</v>
          </cell>
          <cell r="X828">
            <v>4.79</v>
          </cell>
          <cell r="Y828">
            <v>37643</v>
          </cell>
          <cell r="Z828">
            <v>37643</v>
          </cell>
          <cell r="AA828" t="str">
            <v>Interruptible</v>
          </cell>
          <cell r="AB828" t="str">
            <v>NWP</v>
          </cell>
          <cell r="AC828" t="str">
            <v>Paiute</v>
          </cell>
          <cell r="AD828">
            <v>100047</v>
          </cell>
          <cell r="AE828">
            <v>500</v>
          </cell>
          <cell r="AF828" t="str">
            <v>SUMAS</v>
          </cell>
          <cell r="AG828">
            <v>297</v>
          </cell>
          <cell r="AH828" t="str">
            <v>CEL</v>
          </cell>
          <cell r="AI828">
            <v>796</v>
          </cell>
          <cell r="AJ828" t="str">
            <v>RENO</v>
          </cell>
          <cell r="AK828">
            <v>459</v>
          </cell>
          <cell r="AL828" t="str">
            <v>AVAC03SYS5</v>
          </cell>
          <cell r="AM828">
            <v>304</v>
          </cell>
          <cell r="AN828" t="str">
            <v>DA</v>
          </cell>
        </row>
        <row r="829">
          <cell r="A829">
            <v>842</v>
          </cell>
          <cell r="B829" t="str">
            <v>DA</v>
          </cell>
          <cell r="C829" t="str">
            <v>Diane Albers</v>
          </cell>
          <cell r="D829" t="str">
            <v>(509) 495-4705</v>
          </cell>
          <cell r="E829">
            <v>37643</v>
          </cell>
          <cell r="G829" t="str">
            <v>Purchase</v>
          </cell>
          <cell r="H829" t="str">
            <v>Physical</v>
          </cell>
          <cell r="I829" t="str">
            <v>RGEN</v>
          </cell>
          <cell r="K829" t="str">
            <v>Enserco</v>
          </cell>
          <cell r="L829" t="str">
            <v>Dave Huck</v>
          </cell>
          <cell r="M829" t="str">
            <v>Trader</v>
          </cell>
          <cell r="N829" t="str">
            <v>(403) 269-5522</v>
          </cell>
          <cell r="O829" t="str">
            <v>(303) 568-3250</v>
          </cell>
          <cell r="R829">
            <v>6000</v>
          </cell>
          <cell r="X829">
            <v>5.08</v>
          </cell>
          <cell r="Y829">
            <v>37644</v>
          </cell>
          <cell r="Z829">
            <v>37644</v>
          </cell>
          <cell r="AA829" t="str">
            <v>Interruptible</v>
          </cell>
          <cell r="AB829" t="str">
            <v>PGT</v>
          </cell>
          <cell r="AD829" t="str">
            <v>07536</v>
          </cell>
          <cell r="AE829">
            <v>6000</v>
          </cell>
          <cell r="AF829" t="str">
            <v>RGEN-GTNW</v>
          </cell>
          <cell r="AH829" t="str">
            <v>04659</v>
          </cell>
          <cell r="AJ829" t="str">
            <v>RGEN-WWP</v>
          </cell>
          <cell r="AL829" t="str">
            <v>FUEL</v>
          </cell>
          <cell r="AN829" t="str">
            <v>DA</v>
          </cell>
        </row>
        <row r="830">
          <cell r="A830">
            <v>843</v>
          </cell>
          <cell r="B830" t="str">
            <v>DA</v>
          </cell>
          <cell r="C830" t="str">
            <v>Diane Albers</v>
          </cell>
          <cell r="D830" t="str">
            <v>(509) 495-4705</v>
          </cell>
          <cell r="E830">
            <v>37643</v>
          </cell>
          <cell r="G830" t="str">
            <v>Purchase</v>
          </cell>
          <cell r="H830" t="str">
            <v>Physical</v>
          </cell>
          <cell r="I830" t="str">
            <v>CA - SLTAHOE</v>
          </cell>
          <cell r="K830" t="str">
            <v>Concord Energy, LLC</v>
          </cell>
          <cell r="L830" t="str">
            <v>Darrell Danyluk</v>
          </cell>
          <cell r="M830" t="str">
            <v>Trader</v>
          </cell>
          <cell r="N830" t="str">
            <v>(403) 514-6912</v>
          </cell>
          <cell r="O830" t="str">
            <v>(403) 514-6913</v>
          </cell>
          <cell r="R830">
            <v>500</v>
          </cell>
          <cell r="X830">
            <v>4.96</v>
          </cell>
          <cell r="Y830">
            <v>37644</v>
          </cell>
          <cell r="Z830">
            <v>37644</v>
          </cell>
          <cell r="AA830" t="str">
            <v>Interruptible</v>
          </cell>
          <cell r="AB830" t="str">
            <v>NWP</v>
          </cell>
          <cell r="AC830" t="str">
            <v>Paiute</v>
          </cell>
          <cell r="AD830">
            <v>100047</v>
          </cell>
          <cell r="AE830">
            <v>500</v>
          </cell>
          <cell r="AF830" t="str">
            <v>SUMAS</v>
          </cell>
          <cell r="AG830">
            <v>297</v>
          </cell>
          <cell r="AH830" t="str">
            <v>CEL</v>
          </cell>
          <cell r="AI830">
            <v>796</v>
          </cell>
          <cell r="AJ830" t="str">
            <v>RENO</v>
          </cell>
          <cell r="AK830">
            <v>459</v>
          </cell>
          <cell r="AL830" t="str">
            <v>AVAC03SYS5</v>
          </cell>
          <cell r="AM830">
            <v>304</v>
          </cell>
          <cell r="AN830" t="str">
            <v>DA</v>
          </cell>
        </row>
        <row r="831">
          <cell r="A831">
            <v>844</v>
          </cell>
          <cell r="B831" t="str">
            <v>DA</v>
          </cell>
          <cell r="C831" t="str">
            <v>Diane Albers</v>
          </cell>
          <cell r="D831" t="str">
            <v>(509) 495-4705</v>
          </cell>
          <cell r="E831">
            <v>37643</v>
          </cell>
          <cell r="G831" t="str">
            <v>Purchase</v>
          </cell>
          <cell r="H831" t="str">
            <v>Physical</v>
          </cell>
          <cell r="I831" t="str">
            <v>CA - SLTAHOE</v>
          </cell>
          <cell r="K831" t="str">
            <v>Concord Energy, LLC</v>
          </cell>
          <cell r="L831" t="str">
            <v>Matt Reed</v>
          </cell>
          <cell r="M831" t="str">
            <v>Trader</v>
          </cell>
          <cell r="N831" t="str">
            <v>(303) 468-1244</v>
          </cell>
          <cell r="O831" t="str">
            <v>(403) 514-6913</v>
          </cell>
          <cell r="R831">
            <v>1000</v>
          </cell>
          <cell r="X831">
            <v>3.68</v>
          </cell>
          <cell r="Y831">
            <v>37644</v>
          </cell>
          <cell r="Z831">
            <v>37644</v>
          </cell>
          <cell r="AA831" t="str">
            <v>Interruptible</v>
          </cell>
          <cell r="AB831" t="str">
            <v>NWP</v>
          </cell>
          <cell r="AC831" t="str">
            <v>Paiute</v>
          </cell>
          <cell r="AD831">
            <v>100047</v>
          </cell>
          <cell r="AE831">
            <v>1000</v>
          </cell>
          <cell r="AF831" t="str">
            <v>WYOMING POOL</v>
          </cell>
          <cell r="AG831">
            <v>89</v>
          </cell>
          <cell r="AH831" t="str">
            <v>WYOMING POOL</v>
          </cell>
          <cell r="AI831">
            <v>796</v>
          </cell>
          <cell r="AJ831" t="str">
            <v>RENO</v>
          </cell>
          <cell r="AK831">
            <v>459</v>
          </cell>
          <cell r="AL831" t="str">
            <v>AVAC03SYS6</v>
          </cell>
          <cell r="AM831">
            <v>304</v>
          </cell>
          <cell r="AN831" t="str">
            <v>DA</v>
          </cell>
        </row>
        <row r="832">
          <cell r="A832">
            <v>845</v>
          </cell>
          <cell r="B832" t="str">
            <v>DA</v>
          </cell>
          <cell r="C832" t="str">
            <v>Diane Albers</v>
          </cell>
          <cell r="D832" t="str">
            <v>(509) 495-4705</v>
          </cell>
          <cell r="E832">
            <v>37644</v>
          </cell>
          <cell r="G832" t="str">
            <v>Sale</v>
          </cell>
          <cell r="H832" t="str">
            <v>Physical</v>
          </cell>
          <cell r="I832" t="str">
            <v>MALIN</v>
          </cell>
          <cell r="K832" t="str">
            <v>E-Prime, Inc.</v>
          </cell>
          <cell r="L832" t="str">
            <v>Jim Hemmerly</v>
          </cell>
          <cell r="M832" t="str">
            <v>Trader</v>
          </cell>
          <cell r="N832" t="str">
            <v>(303) 308-2872</v>
          </cell>
          <cell r="O832" t="str">
            <v>(303) 308-7615</v>
          </cell>
          <cell r="R832">
            <v>1000</v>
          </cell>
          <cell r="X832">
            <v>5.5</v>
          </cell>
          <cell r="Y832">
            <v>37645</v>
          </cell>
          <cell r="Z832">
            <v>37645</v>
          </cell>
          <cell r="AA832" t="str">
            <v>Interruptible</v>
          </cell>
          <cell r="AB832" t="str">
            <v>PGT</v>
          </cell>
          <cell r="AD832" t="str">
            <v>07536</v>
          </cell>
          <cell r="AE832">
            <v>1000</v>
          </cell>
          <cell r="AF832" t="str">
            <v>MALI-GTNW</v>
          </cell>
          <cell r="AJ832" t="str">
            <v>MALI-GTNW</v>
          </cell>
          <cell r="AL832" t="str">
            <v>07016</v>
          </cell>
          <cell r="AN832" t="str">
            <v>DA</v>
          </cell>
          <cell r="AO832">
            <v>37656</v>
          </cell>
          <cell r="AP832" t="str">
            <v>JK</v>
          </cell>
        </row>
        <row r="833">
          <cell r="A833">
            <v>846</v>
          </cell>
          <cell r="B833" t="str">
            <v>DA</v>
          </cell>
          <cell r="C833" t="str">
            <v>Diane Albers</v>
          </cell>
          <cell r="D833" t="str">
            <v>(509) 495-4705</v>
          </cell>
          <cell r="E833">
            <v>37645</v>
          </cell>
          <cell r="G833" t="str">
            <v>Sale</v>
          </cell>
          <cell r="H833" t="str">
            <v>Physical</v>
          </cell>
          <cell r="I833" t="str">
            <v>MALIN</v>
          </cell>
          <cell r="K833" t="str">
            <v>Enserco</v>
          </cell>
          <cell r="L833" t="str">
            <v>Dave Huck</v>
          </cell>
          <cell r="M833" t="str">
            <v>Trader</v>
          </cell>
          <cell r="N833" t="str">
            <v>(403) 269-5522</v>
          </cell>
          <cell r="O833" t="str">
            <v>(303) 568-3250</v>
          </cell>
          <cell r="R833">
            <v>1000</v>
          </cell>
          <cell r="X833">
            <v>5.0999999999999996</v>
          </cell>
          <cell r="Y833">
            <v>37646</v>
          </cell>
          <cell r="Z833">
            <v>37648</v>
          </cell>
          <cell r="AA833" t="str">
            <v>Interruptible</v>
          </cell>
          <cell r="AB833" t="str">
            <v>PGT</v>
          </cell>
          <cell r="AD833" t="str">
            <v>07536</v>
          </cell>
          <cell r="AE833">
            <v>1000</v>
          </cell>
          <cell r="AF833" t="str">
            <v>MALI-GTNW</v>
          </cell>
          <cell r="AJ833" t="str">
            <v>MALI-GTNW</v>
          </cell>
          <cell r="AL833" t="str">
            <v>04659</v>
          </cell>
          <cell r="AN833" t="str">
            <v>DA</v>
          </cell>
        </row>
        <row r="834">
          <cell r="A834">
            <v>847</v>
          </cell>
          <cell r="B834" t="str">
            <v>DA</v>
          </cell>
          <cell r="C834" t="str">
            <v>Diane Albers</v>
          </cell>
          <cell r="D834" t="str">
            <v>(509) 495-4705</v>
          </cell>
          <cell r="E834">
            <v>37648</v>
          </cell>
          <cell r="G834" t="str">
            <v>Sale</v>
          </cell>
          <cell r="H834" t="str">
            <v>Physical</v>
          </cell>
          <cell r="I834" t="str">
            <v>MALIN</v>
          </cell>
          <cell r="K834" t="str">
            <v>Enserco</v>
          </cell>
          <cell r="L834" t="str">
            <v>Dave Huck</v>
          </cell>
          <cell r="M834" t="str">
            <v>Trader</v>
          </cell>
          <cell r="N834" t="str">
            <v>(403) 269-5522</v>
          </cell>
          <cell r="O834" t="str">
            <v>(303) 568-3250</v>
          </cell>
          <cell r="R834">
            <v>1000</v>
          </cell>
          <cell r="X834">
            <v>5</v>
          </cell>
          <cell r="Y834">
            <v>37649</v>
          </cell>
          <cell r="Z834">
            <v>37649</v>
          </cell>
          <cell r="AA834" t="str">
            <v>Interruptible</v>
          </cell>
          <cell r="AB834" t="str">
            <v>PGT</v>
          </cell>
          <cell r="AD834" t="str">
            <v>07536</v>
          </cell>
          <cell r="AE834">
            <v>1000</v>
          </cell>
          <cell r="AF834" t="str">
            <v>MALI-GTNW</v>
          </cell>
          <cell r="AJ834" t="str">
            <v>MALI-GTNW</v>
          </cell>
          <cell r="AL834" t="str">
            <v>04659</v>
          </cell>
          <cell r="AN834" t="str">
            <v>DA</v>
          </cell>
        </row>
        <row r="835">
          <cell r="A835">
            <v>848</v>
          </cell>
          <cell r="B835" t="str">
            <v>DA</v>
          </cell>
          <cell r="C835" t="str">
            <v>Diane Albers</v>
          </cell>
          <cell r="D835" t="str">
            <v>(509) 495-4705</v>
          </cell>
          <cell r="E835">
            <v>37649</v>
          </cell>
          <cell r="G835" t="str">
            <v>Purchase</v>
          </cell>
          <cell r="H835" t="str">
            <v>Physical</v>
          </cell>
          <cell r="I835" t="str">
            <v>CSII</v>
          </cell>
          <cell r="J835">
            <v>623939563</v>
          </cell>
          <cell r="K835" t="str">
            <v>Puget Sound Energy, Inc.</v>
          </cell>
          <cell r="L835" t="str">
            <v>Kevin Foley</v>
          </cell>
          <cell r="M835" t="str">
            <v>Trader</v>
          </cell>
          <cell r="N835" t="str">
            <v>(425) 462-3103</v>
          </cell>
          <cell r="O835" t="str">
            <v>(425) 462-3836</v>
          </cell>
          <cell r="P835" t="str">
            <v>ICE</v>
          </cell>
          <cell r="Q835">
            <v>2.5</v>
          </cell>
          <cell r="R835">
            <v>5000</v>
          </cell>
          <cell r="X835">
            <v>4.7</v>
          </cell>
          <cell r="Y835">
            <v>37650</v>
          </cell>
          <cell r="Z835">
            <v>37650</v>
          </cell>
          <cell r="AA835" t="str">
            <v>Interruptible</v>
          </cell>
          <cell r="AB835" t="str">
            <v>PGT</v>
          </cell>
          <cell r="AD835" t="str">
            <v>07536</v>
          </cell>
          <cell r="AE835">
            <v>5000</v>
          </cell>
          <cell r="AF835" t="str">
            <v>STAN-GTNW</v>
          </cell>
          <cell r="AH835" t="str">
            <v>00779</v>
          </cell>
          <cell r="AJ835" t="str">
            <v>CSII-CSII</v>
          </cell>
          <cell r="AL835" t="str">
            <v>CSII</v>
          </cell>
          <cell r="AN835" t="str">
            <v>DA</v>
          </cell>
        </row>
        <row r="836">
          <cell r="A836">
            <v>849</v>
          </cell>
          <cell r="B836" t="str">
            <v>JK</v>
          </cell>
          <cell r="C836" t="str">
            <v>Jeannie Kimberly</v>
          </cell>
          <cell r="D836" t="str">
            <v>(509) 495-8494</v>
          </cell>
          <cell r="E836">
            <v>37650</v>
          </cell>
          <cell r="G836" t="str">
            <v>Sale</v>
          </cell>
          <cell r="H836" t="str">
            <v>Physical</v>
          </cell>
          <cell r="I836" t="str">
            <v>MALIN</v>
          </cell>
          <cell r="K836" t="str">
            <v>Concord Energy, LLC</v>
          </cell>
          <cell r="L836" t="str">
            <v>Darrell Danyluk</v>
          </cell>
          <cell r="M836" t="str">
            <v>Trader</v>
          </cell>
          <cell r="N836" t="str">
            <v>(403) 514-6912</v>
          </cell>
          <cell r="O836" t="str">
            <v>(403) 514-6913</v>
          </cell>
          <cell r="R836">
            <v>1000</v>
          </cell>
          <cell r="X836">
            <v>4.75</v>
          </cell>
          <cell r="Y836">
            <v>37651</v>
          </cell>
          <cell r="Z836">
            <v>37651</v>
          </cell>
          <cell r="AA836" t="str">
            <v>Interruptible</v>
          </cell>
          <cell r="AB836" t="str">
            <v>PGT</v>
          </cell>
          <cell r="AD836" t="str">
            <v>07536</v>
          </cell>
          <cell r="AE836">
            <v>1000</v>
          </cell>
          <cell r="AF836" t="str">
            <v>MALI-GTNW</v>
          </cell>
          <cell r="AJ836" t="str">
            <v>MALI-GTNW</v>
          </cell>
          <cell r="AL836" t="str">
            <v>08405</v>
          </cell>
          <cell r="AN836" t="str">
            <v>JK</v>
          </cell>
          <cell r="AO836">
            <v>37656</v>
          </cell>
          <cell r="AP836" t="str">
            <v>JK</v>
          </cell>
        </row>
        <row r="837">
          <cell r="A837">
            <v>850</v>
          </cell>
          <cell r="B837" t="str">
            <v>JK</v>
          </cell>
          <cell r="C837" t="str">
            <v>Jeannie Kimberly</v>
          </cell>
          <cell r="D837" t="str">
            <v>(509) 495-8494</v>
          </cell>
          <cell r="E837">
            <v>37651</v>
          </cell>
          <cell r="G837" t="str">
            <v>Sale</v>
          </cell>
          <cell r="H837" t="str">
            <v>Physical</v>
          </cell>
          <cell r="I837" t="str">
            <v>MALIN</v>
          </cell>
          <cell r="K837" t="str">
            <v>Concord Energy, LLC</v>
          </cell>
          <cell r="L837" t="str">
            <v>Darrell Danyluk</v>
          </cell>
          <cell r="M837" t="str">
            <v>Trader</v>
          </cell>
          <cell r="N837" t="str">
            <v>(403) 514-6912</v>
          </cell>
          <cell r="O837" t="str">
            <v>(403) 514-6913</v>
          </cell>
          <cell r="R837">
            <v>1000</v>
          </cell>
          <cell r="X837">
            <v>4.9000000000000004</v>
          </cell>
          <cell r="Y837">
            <v>37652</v>
          </cell>
          <cell r="Z837">
            <v>37652</v>
          </cell>
          <cell r="AA837" t="str">
            <v>Interruptible</v>
          </cell>
          <cell r="AB837" t="str">
            <v>PGT</v>
          </cell>
          <cell r="AD837" t="str">
            <v>07536</v>
          </cell>
          <cell r="AE837">
            <v>1000</v>
          </cell>
          <cell r="AF837" t="str">
            <v>MALI-GTNW</v>
          </cell>
          <cell r="AJ837" t="str">
            <v>MALI-GTNW</v>
          </cell>
          <cell r="AL837" t="str">
            <v>08405</v>
          </cell>
          <cell r="AN837" t="str">
            <v>JK</v>
          </cell>
          <cell r="AO837">
            <v>37656</v>
          </cell>
          <cell r="AP837" t="str">
            <v>JK</v>
          </cell>
        </row>
        <row r="838">
          <cell r="A838">
            <v>851</v>
          </cell>
          <cell r="B838" t="str">
            <v>JK</v>
          </cell>
          <cell r="C838" t="str">
            <v>Jeannie Kimberly</v>
          </cell>
          <cell r="D838" t="str">
            <v>(509) 495-8494</v>
          </cell>
          <cell r="E838">
            <v>37652</v>
          </cell>
          <cell r="G838" t="str">
            <v>Purchase</v>
          </cell>
          <cell r="H838" t="str">
            <v>Physical</v>
          </cell>
          <cell r="I838" t="str">
            <v>CA - SLTAHOE</v>
          </cell>
          <cell r="K838" t="str">
            <v>Enserco</v>
          </cell>
          <cell r="L838" t="str">
            <v>Dave Huck</v>
          </cell>
          <cell r="M838" t="str">
            <v>Trader</v>
          </cell>
          <cell r="N838" t="str">
            <v>(403) 269-5522</v>
          </cell>
          <cell r="O838" t="str">
            <v>(303) 568-3250</v>
          </cell>
          <cell r="R838">
            <v>1000</v>
          </cell>
          <cell r="X838">
            <v>3.25</v>
          </cell>
          <cell r="Y838">
            <v>37653</v>
          </cell>
          <cell r="Z838">
            <v>37655</v>
          </cell>
          <cell r="AA838" t="str">
            <v>Interruptible</v>
          </cell>
          <cell r="AB838" t="str">
            <v>NWP</v>
          </cell>
          <cell r="AC838" t="str">
            <v>Paiute</v>
          </cell>
          <cell r="AD838">
            <v>100047</v>
          </cell>
          <cell r="AE838">
            <v>1000</v>
          </cell>
          <cell r="AF838" t="str">
            <v>ROCKY MTN POOL</v>
          </cell>
          <cell r="AG838">
            <v>65</v>
          </cell>
          <cell r="AH838" t="str">
            <v>ROCKY MTN POOL</v>
          </cell>
          <cell r="AI838">
            <v>399</v>
          </cell>
          <cell r="AJ838" t="str">
            <v>RENO</v>
          </cell>
          <cell r="AK838">
            <v>459</v>
          </cell>
          <cell r="AL838" t="str">
            <v>AVAC03SYS5</v>
          </cell>
          <cell r="AM838">
            <v>304</v>
          </cell>
          <cell r="AN838" t="str">
            <v>JK</v>
          </cell>
        </row>
        <row r="839">
          <cell r="A839">
            <v>852</v>
          </cell>
          <cell r="B839" t="str">
            <v>DA</v>
          </cell>
          <cell r="C839" t="str">
            <v>Diane Albers</v>
          </cell>
          <cell r="D839" t="str">
            <v>(509) 495-4705</v>
          </cell>
          <cell r="E839">
            <v>37655</v>
          </cell>
          <cell r="G839" t="str">
            <v>Purchase</v>
          </cell>
          <cell r="H839" t="str">
            <v>Physical</v>
          </cell>
          <cell r="I839" t="str">
            <v>CA - SLTAHOE</v>
          </cell>
          <cell r="K839" t="str">
            <v>Enserco</v>
          </cell>
          <cell r="L839" t="str">
            <v>Dave Huck</v>
          </cell>
          <cell r="M839" t="str">
            <v>Trader</v>
          </cell>
          <cell r="N839" t="str">
            <v>(403) 269-5522</v>
          </cell>
          <cell r="O839" t="str">
            <v>(303) 568-3250</v>
          </cell>
          <cell r="R839">
            <v>1500</v>
          </cell>
          <cell r="X839">
            <v>4.8</v>
          </cell>
          <cell r="Y839">
            <v>37656</v>
          </cell>
          <cell r="Z839">
            <v>37656</v>
          </cell>
          <cell r="AA839" t="str">
            <v>Interruptible</v>
          </cell>
          <cell r="AB839" t="str">
            <v>NWP</v>
          </cell>
          <cell r="AC839" t="str">
            <v>Paiute</v>
          </cell>
          <cell r="AD839">
            <v>100047</v>
          </cell>
          <cell r="AE839">
            <v>1500</v>
          </cell>
          <cell r="AF839" t="str">
            <v>SUMAS</v>
          </cell>
          <cell r="AG839">
            <v>297</v>
          </cell>
          <cell r="AH839" t="str">
            <v>EEI</v>
          </cell>
          <cell r="AI839">
            <v>399</v>
          </cell>
          <cell r="AJ839" t="str">
            <v>RENO</v>
          </cell>
          <cell r="AK839">
            <v>459</v>
          </cell>
          <cell r="AL839" t="str">
            <v>AVAC03SYS4</v>
          </cell>
          <cell r="AM839">
            <v>304</v>
          </cell>
          <cell r="AN839" t="str">
            <v>DA</v>
          </cell>
        </row>
        <row r="840">
          <cell r="A840">
            <v>853</v>
          </cell>
          <cell r="B840" t="str">
            <v>JK</v>
          </cell>
          <cell r="C840" t="str">
            <v>Jeannie Kimberly</v>
          </cell>
          <cell r="D840" t="str">
            <v>(509) 495-8494</v>
          </cell>
          <cell r="E840">
            <v>37656</v>
          </cell>
          <cell r="G840" t="str">
            <v>Purchase</v>
          </cell>
          <cell r="H840" t="str">
            <v>Physical</v>
          </cell>
          <cell r="I840" t="str">
            <v>CA - SLTAHOE</v>
          </cell>
          <cell r="K840" t="str">
            <v>Enserco</v>
          </cell>
          <cell r="L840" t="str">
            <v>Dave Huck</v>
          </cell>
          <cell r="M840" t="str">
            <v>Trader</v>
          </cell>
          <cell r="N840" t="str">
            <v>(403) 269-5522</v>
          </cell>
          <cell r="O840" t="str">
            <v>(303) 568-3250</v>
          </cell>
          <cell r="R840">
            <v>1400</v>
          </cell>
          <cell r="X840">
            <v>4.9400000000000004</v>
          </cell>
          <cell r="Y840">
            <v>37657</v>
          </cell>
          <cell r="Z840">
            <v>37657</v>
          </cell>
          <cell r="AA840" t="str">
            <v>Interruptible</v>
          </cell>
          <cell r="AB840" t="str">
            <v>NWP</v>
          </cell>
          <cell r="AC840" t="str">
            <v>Paiute</v>
          </cell>
          <cell r="AD840">
            <v>100047</v>
          </cell>
          <cell r="AE840">
            <v>1400</v>
          </cell>
          <cell r="AF840" t="str">
            <v>SUMAS</v>
          </cell>
          <cell r="AG840">
            <v>297</v>
          </cell>
          <cell r="AH840" t="str">
            <v>EEI</v>
          </cell>
          <cell r="AI840">
            <v>399</v>
          </cell>
          <cell r="AJ840" t="str">
            <v>RENO</v>
          </cell>
          <cell r="AK840">
            <v>459</v>
          </cell>
          <cell r="AL840" t="str">
            <v>AVAC03SYS4</v>
          </cell>
          <cell r="AM840">
            <v>304</v>
          </cell>
          <cell r="AN840" t="str">
            <v>JK</v>
          </cell>
        </row>
        <row r="841">
          <cell r="A841">
            <v>854</v>
          </cell>
          <cell r="B841" t="str">
            <v>JK</v>
          </cell>
          <cell r="C841" t="str">
            <v>Jeannie Kimberly</v>
          </cell>
          <cell r="D841" t="str">
            <v>(509) 495-8494</v>
          </cell>
          <cell r="E841">
            <v>37656</v>
          </cell>
          <cell r="G841" t="str">
            <v>Sale</v>
          </cell>
          <cell r="H841" t="str">
            <v>Physical</v>
          </cell>
          <cell r="I841" t="str">
            <v>PG&amp;E STOR</v>
          </cell>
          <cell r="K841" t="str">
            <v>Cinergy Marketing &amp; Trading, LP</v>
          </cell>
          <cell r="L841" t="str">
            <v>Joe Deschamps</v>
          </cell>
          <cell r="M841" t="str">
            <v>Trader</v>
          </cell>
          <cell r="N841" t="str">
            <v>(713) 393-6964</v>
          </cell>
          <cell r="O841" t="str">
            <v>(713) 890-3131</v>
          </cell>
          <cell r="R841">
            <v>5000</v>
          </cell>
          <cell r="X841">
            <v>5.34</v>
          </cell>
          <cell r="Y841">
            <v>37657</v>
          </cell>
          <cell r="Z841">
            <v>37657</v>
          </cell>
          <cell r="AA841" t="str">
            <v>Interruptible</v>
          </cell>
          <cell r="AB841" t="str">
            <v>PGE</v>
          </cell>
          <cell r="AE841">
            <v>5000</v>
          </cell>
          <cell r="AF841" t="str">
            <v>CG</v>
          </cell>
          <cell r="AH841" t="str">
            <v>CG1111N</v>
          </cell>
          <cell r="AJ841" t="str">
            <v>CG</v>
          </cell>
          <cell r="AL841" t="str">
            <v>08332</v>
          </cell>
          <cell r="AN841" t="str">
            <v>JK</v>
          </cell>
        </row>
        <row r="842">
          <cell r="A842">
            <v>855</v>
          </cell>
          <cell r="B842" t="str">
            <v>JK</v>
          </cell>
          <cell r="C842" t="str">
            <v>Jeannie Kimberly</v>
          </cell>
          <cell r="D842" t="str">
            <v>(509) 495-8494</v>
          </cell>
          <cell r="E842">
            <v>37656</v>
          </cell>
          <cell r="G842" t="str">
            <v>Purchase</v>
          </cell>
          <cell r="H842" t="str">
            <v>Physical</v>
          </cell>
          <cell r="I842" t="str">
            <v>CA - SLTAHOE</v>
          </cell>
          <cell r="K842" t="str">
            <v>Concord Energy, LLC</v>
          </cell>
          <cell r="L842" t="str">
            <v>Matt Reed</v>
          </cell>
          <cell r="M842" t="str">
            <v>Trader</v>
          </cell>
          <cell r="N842" t="str">
            <v>(303) 468-1244</v>
          </cell>
          <cell r="O842" t="str">
            <v>(403) 514-6913</v>
          </cell>
          <cell r="R842">
            <v>1700</v>
          </cell>
          <cell r="X842">
            <v>4</v>
          </cell>
          <cell r="Y842">
            <v>37657</v>
          </cell>
          <cell r="Z842">
            <v>37657</v>
          </cell>
          <cell r="AA842" t="str">
            <v>Interruptible</v>
          </cell>
          <cell r="AB842" t="str">
            <v>NWP</v>
          </cell>
          <cell r="AC842" t="str">
            <v>Paiute</v>
          </cell>
          <cell r="AD842">
            <v>100047</v>
          </cell>
          <cell r="AE842">
            <v>1700</v>
          </cell>
          <cell r="AF842" t="str">
            <v>WYOMING POOL</v>
          </cell>
          <cell r="AG842">
            <v>89</v>
          </cell>
          <cell r="AH842" t="str">
            <v>WYOMING POOL</v>
          </cell>
          <cell r="AI842">
            <v>796</v>
          </cell>
          <cell r="AJ842" t="str">
            <v>RENO</v>
          </cell>
          <cell r="AK842">
            <v>459</v>
          </cell>
          <cell r="AL842" t="str">
            <v>AVAC03SYS5</v>
          </cell>
          <cell r="AM842">
            <v>304</v>
          </cell>
          <cell r="AN842" t="str">
            <v>JK</v>
          </cell>
        </row>
        <row r="843">
          <cell r="A843">
            <v>856</v>
          </cell>
          <cell r="B843" t="str">
            <v>DA</v>
          </cell>
          <cell r="C843" t="str">
            <v>Diane Albers</v>
          </cell>
          <cell r="D843" t="str">
            <v>(509) 495-4705</v>
          </cell>
          <cell r="E843">
            <v>37657</v>
          </cell>
          <cell r="G843" t="str">
            <v>Sale</v>
          </cell>
          <cell r="H843" t="str">
            <v>Physical</v>
          </cell>
          <cell r="I843" t="str">
            <v>PG&amp;E STOR</v>
          </cell>
          <cell r="K843" t="str">
            <v>Cinergy Marketing &amp; Trading, LP</v>
          </cell>
          <cell r="L843" t="str">
            <v>Joe Deschamps</v>
          </cell>
          <cell r="M843" t="str">
            <v>Trader</v>
          </cell>
          <cell r="N843" t="str">
            <v>(713) 393-6964</v>
          </cell>
          <cell r="O843" t="str">
            <v>(713) 890-3131</v>
          </cell>
          <cell r="R843">
            <v>5000</v>
          </cell>
          <cell r="X843">
            <v>5.32</v>
          </cell>
          <cell r="Y843">
            <v>37658</v>
          </cell>
          <cell r="Z843">
            <v>37658</v>
          </cell>
          <cell r="AA843" t="str">
            <v>Interruptible</v>
          </cell>
          <cell r="AB843" t="str">
            <v>PGE</v>
          </cell>
          <cell r="AE843">
            <v>5000</v>
          </cell>
          <cell r="AF843" t="str">
            <v>CG</v>
          </cell>
          <cell r="AH843" t="str">
            <v>CG1111N</v>
          </cell>
          <cell r="AJ843" t="str">
            <v>CG</v>
          </cell>
          <cell r="AL843" t="str">
            <v>08332</v>
          </cell>
          <cell r="AN843" t="str">
            <v>DA</v>
          </cell>
        </row>
        <row r="844">
          <cell r="A844">
            <v>857</v>
          </cell>
          <cell r="B844" t="str">
            <v>DA</v>
          </cell>
          <cell r="C844" t="str">
            <v>Diane Albers</v>
          </cell>
          <cell r="D844" t="str">
            <v>(509) 495-4705</v>
          </cell>
          <cell r="E844">
            <v>37657</v>
          </cell>
          <cell r="G844" t="str">
            <v>Purchase</v>
          </cell>
          <cell r="H844" t="str">
            <v>Physical</v>
          </cell>
          <cell r="I844" t="str">
            <v>CA - SLTAHOE</v>
          </cell>
          <cell r="K844" t="str">
            <v>Concord Energy, LLC</v>
          </cell>
          <cell r="L844" t="str">
            <v>Darrell Danyluk</v>
          </cell>
          <cell r="M844" t="str">
            <v>Trader</v>
          </cell>
          <cell r="N844" t="str">
            <v>(403) 514-6912</v>
          </cell>
          <cell r="O844" t="str">
            <v>(403) 514-6913</v>
          </cell>
          <cell r="R844">
            <v>1500</v>
          </cell>
          <cell r="X844">
            <v>5.05</v>
          </cell>
          <cell r="Y844">
            <v>37658</v>
          </cell>
          <cell r="Z844">
            <v>37658</v>
          </cell>
          <cell r="AA844" t="str">
            <v>Interruptible</v>
          </cell>
          <cell r="AB844" t="str">
            <v>NWP</v>
          </cell>
          <cell r="AC844" t="str">
            <v>Paiute</v>
          </cell>
          <cell r="AD844">
            <v>100047</v>
          </cell>
          <cell r="AE844">
            <v>1500</v>
          </cell>
          <cell r="AF844" t="str">
            <v>JP</v>
          </cell>
          <cell r="AG844">
            <v>235</v>
          </cell>
          <cell r="AH844">
            <v>129657</v>
          </cell>
          <cell r="AI844">
            <v>796</v>
          </cell>
          <cell r="AJ844" t="str">
            <v>RENO</v>
          </cell>
          <cell r="AK844">
            <v>459</v>
          </cell>
          <cell r="AL844" t="str">
            <v>AVAC03SYS4</v>
          </cell>
          <cell r="AM844">
            <v>304</v>
          </cell>
          <cell r="AN844" t="str">
            <v>DA</v>
          </cell>
        </row>
        <row r="845">
          <cell r="A845">
            <v>858</v>
          </cell>
          <cell r="B845" t="str">
            <v>DA</v>
          </cell>
          <cell r="C845" t="str">
            <v>Diane Albers</v>
          </cell>
          <cell r="D845" t="str">
            <v>(509) 495-4705</v>
          </cell>
          <cell r="E845">
            <v>37657</v>
          </cell>
          <cell r="G845" t="str">
            <v>Purchase</v>
          </cell>
          <cell r="H845" t="str">
            <v>Physical</v>
          </cell>
          <cell r="I845" t="str">
            <v>CA - SLTAHOE</v>
          </cell>
          <cell r="J845">
            <v>745366280</v>
          </cell>
          <cell r="K845" t="str">
            <v>Sempra Energy Trading, Inc.</v>
          </cell>
          <cell r="L845" t="str">
            <v>Steve Hourihan</v>
          </cell>
          <cell r="M845" t="str">
            <v>Trader</v>
          </cell>
          <cell r="N845" t="str">
            <v>(203) 355-5063</v>
          </cell>
          <cell r="O845" t="str">
            <v>(203) 355-5435</v>
          </cell>
          <cell r="P845" t="str">
            <v>ICE</v>
          </cell>
          <cell r="Q845">
            <v>2.5</v>
          </cell>
          <cell r="R845">
            <v>1500</v>
          </cell>
          <cell r="X845">
            <v>4.5449999999999999</v>
          </cell>
          <cell r="Y845">
            <v>37658</v>
          </cell>
          <cell r="Z845">
            <v>37658</v>
          </cell>
          <cell r="AA845" t="str">
            <v>Interruptible</v>
          </cell>
          <cell r="AB845" t="str">
            <v>NWP</v>
          </cell>
          <cell r="AC845" t="str">
            <v>Paiute</v>
          </cell>
          <cell r="AD845">
            <v>100047</v>
          </cell>
          <cell r="AE845">
            <v>1500</v>
          </cell>
          <cell r="AF845" t="str">
            <v>OPAL</v>
          </cell>
          <cell r="AG845">
            <v>543</v>
          </cell>
          <cell r="AH845" t="str">
            <v>J09</v>
          </cell>
          <cell r="AI845">
            <v>227</v>
          </cell>
          <cell r="AJ845" t="str">
            <v>RENO</v>
          </cell>
          <cell r="AK845">
            <v>459</v>
          </cell>
          <cell r="AL845" t="str">
            <v>AVAC03SYS5</v>
          </cell>
          <cell r="AM845">
            <v>304</v>
          </cell>
          <cell r="AN845" t="str">
            <v>DA</v>
          </cell>
        </row>
        <row r="846">
          <cell r="A846">
            <v>859</v>
          </cell>
          <cell r="B846" t="str">
            <v>DA</v>
          </cell>
          <cell r="C846" t="str">
            <v>Diane Albers</v>
          </cell>
          <cell r="D846" t="str">
            <v>(509) 495-4705</v>
          </cell>
          <cell r="E846">
            <v>37657</v>
          </cell>
          <cell r="G846" t="str">
            <v>Sale</v>
          </cell>
          <cell r="H846" t="str">
            <v>Physical</v>
          </cell>
          <cell r="I846" t="str">
            <v>MALIN</v>
          </cell>
          <cell r="K846" t="str">
            <v>E-Prime, Inc.</v>
          </cell>
          <cell r="L846" t="str">
            <v>Randy Curtis</v>
          </cell>
          <cell r="M846" t="str">
            <v>Trader</v>
          </cell>
          <cell r="N846" t="str">
            <v>(303) 308-6044</v>
          </cell>
          <cell r="O846" t="str">
            <v>(303) 308-7615</v>
          </cell>
          <cell r="R846">
            <v>10000</v>
          </cell>
          <cell r="X846">
            <v>4.915</v>
          </cell>
          <cell r="Y846">
            <v>37712</v>
          </cell>
          <cell r="Z846">
            <v>37741</v>
          </cell>
          <cell r="AA846" t="str">
            <v>Firm</v>
          </cell>
          <cell r="AB846" t="str">
            <v>PGT</v>
          </cell>
          <cell r="AD846" t="str">
            <v>07536</v>
          </cell>
          <cell r="AE846">
            <v>10000</v>
          </cell>
          <cell r="AF846" t="str">
            <v>MALI-GTNW</v>
          </cell>
          <cell r="AJ846" t="str">
            <v>MALI-GTNW</v>
          </cell>
          <cell r="AL846" t="str">
            <v>07016</v>
          </cell>
          <cell r="AN846" t="str">
            <v>BG</v>
          </cell>
        </row>
        <row r="847">
          <cell r="A847">
            <v>860</v>
          </cell>
          <cell r="B847" t="str">
            <v>DA</v>
          </cell>
          <cell r="C847" t="str">
            <v>Diane Albers</v>
          </cell>
          <cell r="D847" t="str">
            <v>(509) 495-4705</v>
          </cell>
          <cell r="E847">
            <v>37658</v>
          </cell>
          <cell r="G847" t="str">
            <v>Sale</v>
          </cell>
          <cell r="H847" t="str">
            <v>Physical</v>
          </cell>
          <cell r="I847" t="str">
            <v>PG&amp;E STOR</v>
          </cell>
          <cell r="K847" t="str">
            <v>Cinergy Marketing &amp; Trading, LP</v>
          </cell>
          <cell r="L847" t="str">
            <v>Joe Deschamps</v>
          </cell>
          <cell r="M847" t="str">
            <v>Trader</v>
          </cell>
          <cell r="N847" t="str">
            <v>(713) 393-6964</v>
          </cell>
          <cell r="O847" t="str">
            <v>(713) 890-3131</v>
          </cell>
          <cell r="R847">
            <v>10000</v>
          </cell>
          <cell r="X847">
            <v>5.25</v>
          </cell>
          <cell r="Y847">
            <v>37659</v>
          </cell>
          <cell r="Z847">
            <v>37659</v>
          </cell>
          <cell r="AA847" t="str">
            <v>Interruptible</v>
          </cell>
          <cell r="AB847" t="str">
            <v>PGE</v>
          </cell>
          <cell r="AE847">
            <v>10000</v>
          </cell>
          <cell r="AF847" t="str">
            <v>CG</v>
          </cell>
          <cell r="AH847" t="str">
            <v>CG1111N</v>
          </cell>
          <cell r="AJ847" t="str">
            <v>CG</v>
          </cell>
          <cell r="AL847" t="str">
            <v>08332</v>
          </cell>
          <cell r="AN847" t="str">
            <v>DA</v>
          </cell>
        </row>
        <row r="848">
          <cell r="A848">
            <v>861</v>
          </cell>
          <cell r="B848" t="str">
            <v>DA</v>
          </cell>
          <cell r="C848" t="str">
            <v>Diane Albers</v>
          </cell>
          <cell r="D848" t="str">
            <v>(509) 495-4705</v>
          </cell>
          <cell r="E848">
            <v>37658</v>
          </cell>
          <cell r="G848" t="str">
            <v>Purchase</v>
          </cell>
          <cell r="H848" t="str">
            <v>Physical</v>
          </cell>
          <cell r="I848" t="str">
            <v>CA - SLTAHOE</v>
          </cell>
          <cell r="J848">
            <v>190217191</v>
          </cell>
          <cell r="K848" t="str">
            <v>Sempra Energy Trading, Inc.</v>
          </cell>
          <cell r="L848" t="str">
            <v>Patti Anderson</v>
          </cell>
          <cell r="M848" t="str">
            <v>Trader</v>
          </cell>
          <cell r="N848" t="str">
            <v>(403) 750-5396</v>
          </cell>
          <cell r="O848" t="str">
            <v>(203) 355-6605</v>
          </cell>
          <cell r="P848" t="str">
            <v>ICE</v>
          </cell>
          <cell r="Q848">
            <v>2.5</v>
          </cell>
          <cell r="R848">
            <v>1500</v>
          </cell>
          <cell r="X848">
            <v>4.96</v>
          </cell>
          <cell r="Y848">
            <v>37659</v>
          </cell>
          <cell r="Z848">
            <v>37659</v>
          </cell>
          <cell r="AA848" t="str">
            <v>Interruptible</v>
          </cell>
          <cell r="AB848" t="str">
            <v>NWP</v>
          </cell>
          <cell r="AC848" t="str">
            <v>Paiute</v>
          </cell>
          <cell r="AD848">
            <v>100047</v>
          </cell>
          <cell r="AE848">
            <v>1500</v>
          </cell>
          <cell r="AF848" t="str">
            <v>SUMAS</v>
          </cell>
          <cell r="AG848">
            <v>543</v>
          </cell>
          <cell r="AH848" t="str">
            <v>SEMPRA</v>
          </cell>
          <cell r="AI848">
            <v>227</v>
          </cell>
          <cell r="AJ848" t="str">
            <v>RENO</v>
          </cell>
          <cell r="AK848">
            <v>459</v>
          </cell>
          <cell r="AL848" t="str">
            <v>AVAC03SYS4</v>
          </cell>
          <cell r="AM848">
            <v>304</v>
          </cell>
          <cell r="AN848" t="str">
            <v>DA</v>
          </cell>
        </row>
        <row r="849">
          <cell r="A849">
            <v>862</v>
          </cell>
          <cell r="B849" t="str">
            <v>DA</v>
          </cell>
          <cell r="C849" t="str">
            <v>Diane Albers</v>
          </cell>
          <cell r="D849" t="str">
            <v>(509) 495-4705</v>
          </cell>
          <cell r="E849">
            <v>37658</v>
          </cell>
          <cell r="G849" t="str">
            <v>Purchase</v>
          </cell>
          <cell r="H849" t="str">
            <v>Physical</v>
          </cell>
          <cell r="I849" t="str">
            <v>CA - SLTAHOE</v>
          </cell>
          <cell r="J849">
            <v>212006269</v>
          </cell>
          <cell r="K849" t="str">
            <v>Sempra Energy Trading, Inc.</v>
          </cell>
          <cell r="L849" t="str">
            <v>Steve Hourihan</v>
          </cell>
          <cell r="M849" t="str">
            <v>Trader</v>
          </cell>
          <cell r="N849" t="str">
            <v>(203) 355-5063</v>
          </cell>
          <cell r="O849" t="str">
            <v>(203) 355-5435</v>
          </cell>
          <cell r="P849" t="str">
            <v>ICE</v>
          </cell>
          <cell r="Q849">
            <v>2.5</v>
          </cell>
          <cell r="R849">
            <v>1700</v>
          </cell>
          <cell r="X849">
            <v>4.75</v>
          </cell>
          <cell r="Y849">
            <v>37659</v>
          </cell>
          <cell r="Z849">
            <v>37659</v>
          </cell>
          <cell r="AA849" t="str">
            <v>Interruptible</v>
          </cell>
          <cell r="AB849" t="str">
            <v>NWP</v>
          </cell>
          <cell r="AC849" t="str">
            <v>Paiute</v>
          </cell>
          <cell r="AD849">
            <v>100047</v>
          </cell>
          <cell r="AE849">
            <v>1700</v>
          </cell>
          <cell r="AF849" t="str">
            <v>OPAL</v>
          </cell>
          <cell r="AG849">
            <v>543</v>
          </cell>
          <cell r="AH849" t="str">
            <v>G53</v>
          </cell>
          <cell r="AI849">
            <v>227</v>
          </cell>
          <cell r="AJ849" t="str">
            <v>RENO</v>
          </cell>
          <cell r="AK849">
            <v>459</v>
          </cell>
          <cell r="AL849" t="str">
            <v>AVAC03SYS5</v>
          </cell>
          <cell r="AM849">
            <v>304</v>
          </cell>
          <cell r="AN849" t="str">
            <v>DA</v>
          </cell>
        </row>
        <row r="850">
          <cell r="A850">
            <v>863</v>
          </cell>
          <cell r="B850" t="str">
            <v>DA</v>
          </cell>
          <cell r="C850" t="str">
            <v>Diane Albers</v>
          </cell>
          <cell r="D850" t="str">
            <v>(509) 495-4705</v>
          </cell>
          <cell r="E850">
            <v>37658</v>
          </cell>
          <cell r="G850" t="str">
            <v>Sale</v>
          </cell>
          <cell r="H850" t="str">
            <v>Physical</v>
          </cell>
          <cell r="I850" t="str">
            <v>PG&amp;E STOR</v>
          </cell>
          <cell r="J850">
            <v>549626662</v>
          </cell>
          <cell r="K850" t="str">
            <v>Cook Inlet Energy Supply LLC</v>
          </cell>
          <cell r="L850" t="str">
            <v>Adam Gerza</v>
          </cell>
          <cell r="M850" t="str">
            <v>Trader</v>
          </cell>
          <cell r="N850" t="str">
            <v>(310) 789-2314</v>
          </cell>
          <cell r="O850" t="str">
            <v>(310) 789-3991</v>
          </cell>
          <cell r="P850" t="str">
            <v>ICE</v>
          </cell>
          <cell r="Q850">
            <v>2.5</v>
          </cell>
          <cell r="R850">
            <v>5000</v>
          </cell>
          <cell r="X850">
            <v>5.25</v>
          </cell>
          <cell r="Y850">
            <v>37659</v>
          </cell>
          <cell r="Z850">
            <v>37659</v>
          </cell>
          <cell r="AA850" t="str">
            <v>Interruptible</v>
          </cell>
          <cell r="AB850" t="str">
            <v>PGE</v>
          </cell>
          <cell r="AE850">
            <v>5000</v>
          </cell>
          <cell r="AF850" t="str">
            <v>CG</v>
          </cell>
          <cell r="AH850" t="str">
            <v>CG1111N</v>
          </cell>
          <cell r="AJ850" t="str">
            <v>CG</v>
          </cell>
          <cell r="AL850" t="str">
            <v>CG0112N</v>
          </cell>
          <cell r="AN850" t="str">
            <v>DA</v>
          </cell>
        </row>
        <row r="851">
          <cell r="A851">
            <v>864</v>
          </cell>
          <cell r="B851" t="str">
            <v>DA</v>
          </cell>
          <cell r="C851" t="str">
            <v>Diane Albers</v>
          </cell>
          <cell r="D851" t="str">
            <v>(509) 495-4705</v>
          </cell>
          <cell r="E851">
            <v>37659</v>
          </cell>
          <cell r="G851" t="str">
            <v>Purchase</v>
          </cell>
          <cell r="H851" t="str">
            <v>Physical</v>
          </cell>
          <cell r="I851" t="str">
            <v>CA - SLTAHOE</v>
          </cell>
          <cell r="J851">
            <v>631293350</v>
          </cell>
          <cell r="K851" t="str">
            <v>Sempra Energy Trading, Inc.</v>
          </cell>
          <cell r="L851" t="str">
            <v>Steve Hourihan</v>
          </cell>
          <cell r="M851" t="str">
            <v>Trader</v>
          </cell>
          <cell r="N851" t="str">
            <v>(203) 355-5063</v>
          </cell>
          <cell r="O851" t="str">
            <v>(203) 355-5435</v>
          </cell>
          <cell r="P851" t="str">
            <v>ICE</v>
          </cell>
          <cell r="Q851">
            <v>2.5</v>
          </cell>
          <cell r="R851">
            <v>1700</v>
          </cell>
          <cell r="X851">
            <v>4.2</v>
          </cell>
          <cell r="Y851">
            <v>37660</v>
          </cell>
          <cell r="Z851">
            <v>37662</v>
          </cell>
          <cell r="AA851" t="str">
            <v>Interruptible</v>
          </cell>
          <cell r="AB851" t="str">
            <v>NWP</v>
          </cell>
          <cell r="AC851" t="str">
            <v>Paiute</v>
          </cell>
          <cell r="AD851">
            <v>100047</v>
          </cell>
          <cell r="AE851">
            <v>1500</v>
          </cell>
          <cell r="AF851" t="str">
            <v>OPAL</v>
          </cell>
          <cell r="AG851">
            <v>543</v>
          </cell>
          <cell r="AH851" t="str">
            <v>G53</v>
          </cell>
          <cell r="AI851">
            <v>227</v>
          </cell>
          <cell r="AJ851" t="str">
            <v>RENO</v>
          </cell>
          <cell r="AK851">
            <v>459</v>
          </cell>
          <cell r="AL851" t="str">
            <v>AVAC03SYS5</v>
          </cell>
          <cell r="AM851">
            <v>304</v>
          </cell>
          <cell r="AN851" t="str">
            <v>DA</v>
          </cell>
        </row>
        <row r="852">
          <cell r="A852">
            <v>865</v>
          </cell>
          <cell r="B852" t="str">
            <v>DA</v>
          </cell>
          <cell r="C852" t="str">
            <v>Diane Albers</v>
          </cell>
          <cell r="D852" t="str">
            <v>(509) 495-4705</v>
          </cell>
          <cell r="E852">
            <v>37659</v>
          </cell>
          <cell r="G852" t="str">
            <v>Sale</v>
          </cell>
          <cell r="H852" t="str">
            <v>Physical</v>
          </cell>
          <cell r="I852" t="str">
            <v>PG&amp;E STOR</v>
          </cell>
          <cell r="J852">
            <v>269919835</v>
          </cell>
          <cell r="K852" t="str">
            <v>Cook Inlet Energy Supply LLC</v>
          </cell>
          <cell r="L852" t="str">
            <v>Adam Gerza</v>
          </cell>
          <cell r="M852" t="str">
            <v>Trader</v>
          </cell>
          <cell r="N852" t="str">
            <v>(310) 789-2314</v>
          </cell>
          <cell r="O852" t="str">
            <v>(310) 789-3991</v>
          </cell>
          <cell r="P852" t="str">
            <v>ICE</v>
          </cell>
          <cell r="Q852">
            <v>2.5</v>
          </cell>
          <cell r="R852">
            <v>5000</v>
          </cell>
          <cell r="X852">
            <v>5.36</v>
          </cell>
          <cell r="Y852">
            <v>37660</v>
          </cell>
          <cell r="Z852">
            <v>37662</v>
          </cell>
          <cell r="AA852" t="str">
            <v>Interruptible</v>
          </cell>
          <cell r="AB852" t="str">
            <v>PGE</v>
          </cell>
          <cell r="AE852">
            <v>5000</v>
          </cell>
          <cell r="AF852" t="str">
            <v>CG</v>
          </cell>
          <cell r="AH852" t="str">
            <v>CG1111N</v>
          </cell>
          <cell r="AJ852" t="str">
            <v>CG</v>
          </cell>
          <cell r="AL852" t="str">
            <v>CG0112N</v>
          </cell>
          <cell r="AN852" t="str">
            <v>DA</v>
          </cell>
        </row>
        <row r="853">
          <cell r="A853">
            <v>866</v>
          </cell>
          <cell r="B853" t="str">
            <v>DA</v>
          </cell>
          <cell r="C853" t="str">
            <v>Diane Albers</v>
          </cell>
          <cell r="D853" t="str">
            <v>(509) 495-4705</v>
          </cell>
          <cell r="E853">
            <v>37659</v>
          </cell>
          <cell r="G853" t="str">
            <v>Purchase</v>
          </cell>
          <cell r="H853" t="str">
            <v>Physical</v>
          </cell>
          <cell r="I853" t="str">
            <v>CA - SLTAHOE</v>
          </cell>
          <cell r="J853">
            <v>998413227</v>
          </cell>
          <cell r="K853" t="str">
            <v>Concord Energy, LLC</v>
          </cell>
          <cell r="L853" t="str">
            <v>Darrell Danyluk</v>
          </cell>
          <cell r="M853" t="str">
            <v>Trader</v>
          </cell>
          <cell r="N853" t="str">
            <v>(403) 514-6912</v>
          </cell>
          <cell r="O853" t="str">
            <v>(403) 514-6913</v>
          </cell>
          <cell r="P853" t="str">
            <v>ICE</v>
          </cell>
          <cell r="Q853">
            <v>2.5</v>
          </cell>
          <cell r="R853">
            <v>1500</v>
          </cell>
          <cell r="X853">
            <v>5.07</v>
          </cell>
          <cell r="Y853">
            <v>37660</v>
          </cell>
          <cell r="Z853">
            <v>37662</v>
          </cell>
          <cell r="AA853" t="str">
            <v>Interruptible</v>
          </cell>
          <cell r="AB853" t="str">
            <v>NWP</v>
          </cell>
          <cell r="AC853" t="str">
            <v>Paiute</v>
          </cell>
          <cell r="AD853">
            <v>100047</v>
          </cell>
          <cell r="AE853">
            <v>1500</v>
          </cell>
          <cell r="AF853" t="str">
            <v>JP</v>
          </cell>
          <cell r="AG853">
            <v>235</v>
          </cell>
          <cell r="AH853">
            <v>129657</v>
          </cell>
          <cell r="AI853">
            <v>796</v>
          </cell>
          <cell r="AJ853" t="str">
            <v>RENO</v>
          </cell>
          <cell r="AK853">
            <v>459</v>
          </cell>
          <cell r="AL853" t="str">
            <v>AVAC03SYS4</v>
          </cell>
          <cell r="AM853">
            <v>304</v>
          </cell>
          <cell r="AN853" t="str">
            <v>DA</v>
          </cell>
        </row>
        <row r="854">
          <cell r="A854">
            <v>867</v>
          </cell>
          <cell r="B854" t="str">
            <v>JK</v>
          </cell>
          <cell r="C854" t="str">
            <v>Jeannie Kimberly</v>
          </cell>
          <cell r="D854" t="str">
            <v>(509) 495-8494</v>
          </cell>
          <cell r="E854">
            <v>37662</v>
          </cell>
          <cell r="G854" t="str">
            <v>Purchase</v>
          </cell>
          <cell r="H854" t="str">
            <v>Physical</v>
          </cell>
          <cell r="I854" t="str">
            <v>CA - SLTAHOE</v>
          </cell>
          <cell r="K854" t="str">
            <v>Concord Energy, LLC</v>
          </cell>
          <cell r="L854" t="str">
            <v>Darrell Danyluk</v>
          </cell>
          <cell r="M854" t="str">
            <v>Trader</v>
          </cell>
          <cell r="N854" t="str">
            <v>(403) 514-6912</v>
          </cell>
          <cell r="O854" t="str">
            <v>(403) 514-6913</v>
          </cell>
          <cell r="R854">
            <v>1000</v>
          </cell>
          <cell r="X854">
            <v>5.25</v>
          </cell>
          <cell r="Y854">
            <v>37663</v>
          </cell>
          <cell r="Z854">
            <v>37663</v>
          </cell>
          <cell r="AA854" t="str">
            <v>Interruptible</v>
          </cell>
          <cell r="AB854" t="str">
            <v>NWP</v>
          </cell>
          <cell r="AC854" t="str">
            <v>Paiute</v>
          </cell>
          <cell r="AD854">
            <v>100047</v>
          </cell>
          <cell r="AE854">
            <v>1000</v>
          </cell>
          <cell r="AF854" t="str">
            <v>JP</v>
          </cell>
          <cell r="AG854">
            <v>235</v>
          </cell>
          <cell r="AH854">
            <v>129657</v>
          </cell>
          <cell r="AI854">
            <v>796</v>
          </cell>
          <cell r="AJ854" t="str">
            <v>RENO</v>
          </cell>
          <cell r="AK854">
            <v>459</v>
          </cell>
          <cell r="AL854" t="str">
            <v>AVAC03SYS4</v>
          </cell>
          <cell r="AM854">
            <v>304</v>
          </cell>
          <cell r="AN854" t="str">
            <v>JK</v>
          </cell>
          <cell r="AO854">
            <v>37662</v>
          </cell>
          <cell r="AP854" t="str">
            <v>JK</v>
          </cell>
        </row>
        <row r="855">
          <cell r="A855">
            <v>868</v>
          </cell>
          <cell r="B855" t="str">
            <v>JK</v>
          </cell>
          <cell r="C855" t="str">
            <v>Jeannie Kimberly</v>
          </cell>
          <cell r="D855" t="str">
            <v>(509) 495-8494</v>
          </cell>
          <cell r="E855">
            <v>37662</v>
          </cell>
          <cell r="G855" t="str">
            <v>Purchase</v>
          </cell>
          <cell r="H855" t="str">
            <v>Physical</v>
          </cell>
          <cell r="I855" t="str">
            <v>CA - SLTAHOE</v>
          </cell>
          <cell r="K855" t="str">
            <v>Concord Energy, LLC</v>
          </cell>
          <cell r="L855" t="str">
            <v>Matt Reed</v>
          </cell>
          <cell r="M855" t="str">
            <v>Trader</v>
          </cell>
          <cell r="N855" t="str">
            <v>(303) 468-1244</v>
          </cell>
          <cell r="O855" t="str">
            <v>(403) 514-6913</v>
          </cell>
          <cell r="R855">
            <v>500</v>
          </cell>
          <cell r="X855">
            <v>4.0999999999999996</v>
          </cell>
          <cell r="Y855">
            <v>37663</v>
          </cell>
          <cell r="Z855">
            <v>37663</v>
          </cell>
          <cell r="AA855" t="str">
            <v>Interruptible</v>
          </cell>
          <cell r="AB855" t="str">
            <v>NWP</v>
          </cell>
          <cell r="AC855" t="str">
            <v>Paiute</v>
          </cell>
          <cell r="AD855">
            <v>100047</v>
          </cell>
          <cell r="AE855">
            <v>500</v>
          </cell>
          <cell r="AF855" t="str">
            <v>OPAL</v>
          </cell>
          <cell r="AG855">
            <v>543</v>
          </cell>
          <cell r="AH855" t="str">
            <v>G67</v>
          </cell>
          <cell r="AI855">
            <v>796</v>
          </cell>
          <cell r="AJ855" t="str">
            <v>RENO</v>
          </cell>
          <cell r="AK855">
            <v>459</v>
          </cell>
          <cell r="AL855" t="str">
            <v>AVAC03SYS5</v>
          </cell>
          <cell r="AM855">
            <v>304</v>
          </cell>
          <cell r="AN855" t="str">
            <v>JK</v>
          </cell>
        </row>
        <row r="856">
          <cell r="A856">
            <v>869</v>
          </cell>
          <cell r="B856" t="str">
            <v>JK</v>
          </cell>
          <cell r="C856" t="str">
            <v>Jeannie Kimberly</v>
          </cell>
          <cell r="D856" t="str">
            <v>(509) 495-8494</v>
          </cell>
          <cell r="E856">
            <v>37662</v>
          </cell>
          <cell r="G856" t="str">
            <v>Sale</v>
          </cell>
          <cell r="H856" t="str">
            <v>Physical</v>
          </cell>
          <cell r="I856" t="str">
            <v>PG&amp;E STOR</v>
          </cell>
          <cell r="J856">
            <v>145497260</v>
          </cell>
          <cell r="K856" t="str">
            <v>Cook Inlet Energy Supply LLC</v>
          </cell>
          <cell r="L856" t="str">
            <v>Adam Gerza</v>
          </cell>
          <cell r="M856" t="str">
            <v>Trader</v>
          </cell>
          <cell r="N856" t="str">
            <v>(310) 789-2314</v>
          </cell>
          <cell r="O856" t="str">
            <v>(310) 789-3991</v>
          </cell>
          <cell r="P856" t="str">
            <v>ICE</v>
          </cell>
          <cell r="Q856">
            <v>2.5</v>
          </cell>
          <cell r="R856">
            <v>5000</v>
          </cell>
          <cell r="X856">
            <v>5.46</v>
          </cell>
          <cell r="Y856">
            <v>37663</v>
          </cell>
          <cell r="Z856">
            <v>37663</v>
          </cell>
          <cell r="AA856" t="str">
            <v>Interruptible</v>
          </cell>
          <cell r="AB856" t="str">
            <v>PGE</v>
          </cell>
          <cell r="AE856">
            <v>5000</v>
          </cell>
          <cell r="AF856" t="str">
            <v>CG</v>
          </cell>
          <cell r="AH856" t="str">
            <v>CG1111N</v>
          </cell>
          <cell r="AJ856" t="str">
            <v>CG</v>
          </cell>
          <cell r="AL856" t="str">
            <v>CG0112N</v>
          </cell>
          <cell r="AN856" t="str">
            <v>JK</v>
          </cell>
        </row>
        <row r="857">
          <cell r="A857">
            <v>870</v>
          </cell>
          <cell r="B857" t="str">
            <v>JK</v>
          </cell>
          <cell r="C857" t="str">
            <v>Jeannie Kimberly</v>
          </cell>
          <cell r="D857" t="str">
            <v>(509) 495-8494</v>
          </cell>
          <cell r="E857">
            <v>37663</v>
          </cell>
          <cell r="G857" t="str">
            <v>Purchase</v>
          </cell>
          <cell r="H857" t="str">
            <v>Physical</v>
          </cell>
          <cell r="I857" t="str">
            <v>KFCT</v>
          </cell>
          <cell r="K857" t="str">
            <v>Enserco</v>
          </cell>
          <cell r="L857" t="str">
            <v>Dave Myers</v>
          </cell>
          <cell r="M857" t="str">
            <v>Trader</v>
          </cell>
          <cell r="N857" t="str">
            <v>(303) 568-3230</v>
          </cell>
          <cell r="O857" t="str">
            <v>(303) 568-3250</v>
          </cell>
          <cell r="R857">
            <v>3000</v>
          </cell>
          <cell r="X857">
            <v>5.27</v>
          </cell>
          <cell r="Y857">
            <v>37664</v>
          </cell>
          <cell r="Z857">
            <v>37664</v>
          </cell>
          <cell r="AA857" t="str">
            <v>Interruptible</v>
          </cell>
          <cell r="AB857" t="str">
            <v>NWP</v>
          </cell>
          <cell r="AE857">
            <v>3000</v>
          </cell>
          <cell r="AF857" t="str">
            <v>SPOKANE (KETTLE FALLS)</v>
          </cell>
          <cell r="AG857">
            <v>384</v>
          </cell>
          <cell r="AH857">
            <v>128750</v>
          </cell>
          <cell r="AI857">
            <v>399</v>
          </cell>
          <cell r="AJ857" t="str">
            <v>SPOKANE (KETTLE FALLS)</v>
          </cell>
          <cell r="AK857">
            <v>384</v>
          </cell>
          <cell r="AL857" t="str">
            <v>KFCT</v>
          </cell>
          <cell r="AM857">
            <v>6</v>
          </cell>
          <cell r="AN857" t="str">
            <v>JK</v>
          </cell>
        </row>
        <row r="858">
          <cell r="A858">
            <v>871</v>
          </cell>
          <cell r="B858" t="str">
            <v>JK</v>
          </cell>
          <cell r="C858" t="str">
            <v>Jeannie Kimberly</v>
          </cell>
          <cell r="D858" t="str">
            <v>(509) 495-8494</v>
          </cell>
          <cell r="E858">
            <v>37663</v>
          </cell>
          <cell r="G858" t="str">
            <v>Sale</v>
          </cell>
          <cell r="H858" t="str">
            <v>Physical</v>
          </cell>
          <cell r="I858" t="str">
            <v>PG&amp;E STOR</v>
          </cell>
          <cell r="K858" t="str">
            <v>Cook Inlet Energy Supply LLC</v>
          </cell>
          <cell r="L858" t="str">
            <v>Adam Gerza</v>
          </cell>
          <cell r="M858" t="str">
            <v>Trader</v>
          </cell>
          <cell r="N858" t="str">
            <v>(310) 789-2314</v>
          </cell>
          <cell r="O858" t="str">
            <v>(310) 789-3991</v>
          </cell>
          <cell r="R858">
            <v>5000</v>
          </cell>
          <cell r="X858">
            <v>5.4450000000000003</v>
          </cell>
          <cell r="Y858">
            <v>37664</v>
          </cell>
          <cell r="Z858">
            <v>37664</v>
          </cell>
          <cell r="AA858" t="str">
            <v>Interruptible</v>
          </cell>
          <cell r="AB858" t="str">
            <v>PGE</v>
          </cell>
          <cell r="AE858">
            <v>5000</v>
          </cell>
          <cell r="AF858" t="str">
            <v>CG</v>
          </cell>
          <cell r="AH858" t="str">
            <v>CG1111N</v>
          </cell>
          <cell r="AJ858" t="str">
            <v>CG</v>
          </cell>
          <cell r="AL858" t="str">
            <v>CG0112N</v>
          </cell>
          <cell r="AN858" t="str">
            <v>JK</v>
          </cell>
        </row>
        <row r="859">
          <cell r="A859">
            <v>872</v>
          </cell>
          <cell r="B859" t="str">
            <v>JK</v>
          </cell>
          <cell r="C859" t="str">
            <v>Jeannie Kimberly</v>
          </cell>
          <cell r="D859" t="str">
            <v>(509) 495-8494</v>
          </cell>
          <cell r="E859">
            <v>37664</v>
          </cell>
          <cell r="G859" t="str">
            <v>Purchase</v>
          </cell>
          <cell r="H859" t="str">
            <v>Physical</v>
          </cell>
          <cell r="I859" t="str">
            <v>KFCT</v>
          </cell>
          <cell r="K859" t="str">
            <v>Enserco</v>
          </cell>
          <cell r="L859" t="str">
            <v>Dave Huck</v>
          </cell>
          <cell r="M859" t="str">
            <v>Trader</v>
          </cell>
          <cell r="N859" t="str">
            <v>(403) 269-5522</v>
          </cell>
          <cell r="O859" t="str">
            <v>(303) 568-3250</v>
          </cell>
          <cell r="R859">
            <v>1500</v>
          </cell>
          <cell r="X859">
            <v>5.36</v>
          </cell>
          <cell r="Y859">
            <v>37665</v>
          </cell>
          <cell r="Z859">
            <v>37665</v>
          </cell>
          <cell r="AA859" t="str">
            <v>Interruptible</v>
          </cell>
          <cell r="AB859" t="str">
            <v>NWP</v>
          </cell>
          <cell r="AE859">
            <v>1500</v>
          </cell>
          <cell r="AF859" t="str">
            <v>SPOKANE (KETTLE FALLS)</v>
          </cell>
          <cell r="AG859">
            <v>384</v>
          </cell>
          <cell r="AH859">
            <v>128750</v>
          </cell>
          <cell r="AI859">
            <v>399</v>
          </cell>
          <cell r="AJ859" t="str">
            <v>SPOKANE (KETTLE FALLS)</v>
          </cell>
          <cell r="AK859">
            <v>384</v>
          </cell>
          <cell r="AL859" t="str">
            <v>KFCT</v>
          </cell>
          <cell r="AM859">
            <v>6</v>
          </cell>
          <cell r="AN859" t="str">
            <v>JK</v>
          </cell>
        </row>
        <row r="860">
          <cell r="A860">
            <v>873</v>
          </cell>
          <cell r="B860" t="str">
            <v>JK</v>
          </cell>
          <cell r="C860" t="str">
            <v>Jeannie Kimberly</v>
          </cell>
          <cell r="D860" t="str">
            <v>(509) 495-8494</v>
          </cell>
          <cell r="E860">
            <v>37664</v>
          </cell>
          <cell r="G860" t="str">
            <v>Sale</v>
          </cell>
          <cell r="H860" t="str">
            <v>Physical</v>
          </cell>
          <cell r="I860" t="str">
            <v>PG&amp;E STOR</v>
          </cell>
          <cell r="K860" t="str">
            <v>Cook Inlet Energy Supply LLC</v>
          </cell>
          <cell r="L860" t="str">
            <v>Adam Gerza</v>
          </cell>
          <cell r="M860" t="str">
            <v>Trader</v>
          </cell>
          <cell r="N860" t="str">
            <v>(310) 789-2314</v>
          </cell>
          <cell r="O860" t="str">
            <v>(310) 789-3991</v>
          </cell>
          <cell r="R860">
            <v>5000</v>
          </cell>
          <cell r="X860">
            <v>5.5</v>
          </cell>
          <cell r="Y860">
            <v>37665</v>
          </cell>
          <cell r="Z860">
            <v>37665</v>
          </cell>
          <cell r="AA860" t="str">
            <v>Interruptible</v>
          </cell>
          <cell r="AB860" t="str">
            <v>PGE</v>
          </cell>
          <cell r="AE860">
            <v>5000</v>
          </cell>
          <cell r="AF860" t="str">
            <v>CG</v>
          </cell>
          <cell r="AH860" t="str">
            <v>CG1111N</v>
          </cell>
          <cell r="AJ860" t="str">
            <v>CG</v>
          </cell>
          <cell r="AL860" t="str">
            <v>CG0112N</v>
          </cell>
          <cell r="AN860" t="str">
            <v>JK</v>
          </cell>
        </row>
        <row r="861">
          <cell r="A861">
            <v>874</v>
          </cell>
          <cell r="B861" t="str">
            <v>JK</v>
          </cell>
          <cell r="C861" t="str">
            <v>Jeannie Kimberly</v>
          </cell>
          <cell r="D861" t="str">
            <v>(509) 495-8494</v>
          </cell>
          <cell r="E861">
            <v>37666</v>
          </cell>
          <cell r="G861" t="str">
            <v>Purchase</v>
          </cell>
          <cell r="H861" t="str">
            <v>Physical</v>
          </cell>
          <cell r="I861" t="str">
            <v>CA - SLTAHOE</v>
          </cell>
          <cell r="K861" t="str">
            <v>Enserco</v>
          </cell>
          <cell r="L861" t="str">
            <v>Dave Huck</v>
          </cell>
          <cell r="M861" t="str">
            <v>Trader</v>
          </cell>
          <cell r="N861" t="str">
            <v>(403) 269-5522</v>
          </cell>
          <cell r="O861" t="str">
            <v>(303) 568-3250</v>
          </cell>
          <cell r="R861">
            <v>1000</v>
          </cell>
          <cell r="X861">
            <v>4.07</v>
          </cell>
          <cell r="Y861">
            <v>37667</v>
          </cell>
          <cell r="Z861">
            <v>37670</v>
          </cell>
          <cell r="AA861" t="str">
            <v>Interruptible</v>
          </cell>
          <cell r="AB861" t="str">
            <v>NWP</v>
          </cell>
          <cell r="AC861" t="str">
            <v>Paiute</v>
          </cell>
          <cell r="AD861">
            <v>100047</v>
          </cell>
          <cell r="AE861">
            <v>1000</v>
          </cell>
          <cell r="AF861" t="str">
            <v>ROCKY MTN POOL</v>
          </cell>
          <cell r="AG861">
            <v>65</v>
          </cell>
          <cell r="AH861" t="str">
            <v>ROCKY MTN POOL</v>
          </cell>
          <cell r="AI861">
            <v>399</v>
          </cell>
          <cell r="AJ861" t="str">
            <v>RENO</v>
          </cell>
          <cell r="AK861">
            <v>459</v>
          </cell>
          <cell r="AL861" t="str">
            <v>AVAC03SYS5</v>
          </cell>
          <cell r="AM861">
            <v>304</v>
          </cell>
          <cell r="AN861" t="str">
            <v>JK</v>
          </cell>
        </row>
        <row r="862">
          <cell r="A862">
            <v>875</v>
          </cell>
          <cell r="B862" t="str">
            <v>JK</v>
          </cell>
          <cell r="C862" t="str">
            <v>Jeannie Kimberly</v>
          </cell>
          <cell r="D862" t="str">
            <v>(509) 495-8494</v>
          </cell>
          <cell r="E862">
            <v>37670</v>
          </cell>
          <cell r="G862" t="str">
            <v>Purchase</v>
          </cell>
          <cell r="H862" t="str">
            <v>Physical</v>
          </cell>
          <cell r="I862" t="str">
            <v>CA - SLTAHOE</v>
          </cell>
          <cell r="K862" t="str">
            <v>Enserco</v>
          </cell>
          <cell r="L862" t="str">
            <v>Dave Myers</v>
          </cell>
          <cell r="M862" t="str">
            <v>Trader</v>
          </cell>
          <cell r="N862" t="str">
            <v>(303) 568-3230</v>
          </cell>
          <cell r="O862" t="str">
            <v>(303) 568-3250</v>
          </cell>
          <cell r="R862">
            <v>500</v>
          </cell>
          <cell r="X862">
            <v>4.2</v>
          </cell>
          <cell r="Y862">
            <v>37671</v>
          </cell>
          <cell r="Z862">
            <v>37671</v>
          </cell>
          <cell r="AA862" t="str">
            <v>Interruptible</v>
          </cell>
          <cell r="AB862" t="str">
            <v>NWP</v>
          </cell>
          <cell r="AC862" t="str">
            <v>Paiute</v>
          </cell>
          <cell r="AD862">
            <v>100047</v>
          </cell>
          <cell r="AE862">
            <v>500</v>
          </cell>
          <cell r="AF862" t="str">
            <v>ROCKY MTN POOL</v>
          </cell>
          <cell r="AG862">
            <v>65</v>
          </cell>
          <cell r="AH862" t="str">
            <v>ROCKY MTN POOL</v>
          </cell>
          <cell r="AI862">
            <v>399</v>
          </cell>
          <cell r="AJ862" t="str">
            <v>RENO</v>
          </cell>
          <cell r="AK862">
            <v>459</v>
          </cell>
          <cell r="AL862" t="str">
            <v>AVAC03SYS5</v>
          </cell>
          <cell r="AM862">
            <v>304</v>
          </cell>
          <cell r="AN862" t="str">
            <v>JK</v>
          </cell>
        </row>
        <row r="863">
          <cell r="A863">
            <v>876</v>
          </cell>
          <cell r="B863" t="str">
            <v>JK</v>
          </cell>
          <cell r="C863" t="str">
            <v>Jeannie Kimberly</v>
          </cell>
          <cell r="D863" t="str">
            <v>(509) 495-8494</v>
          </cell>
          <cell r="E863">
            <v>37670</v>
          </cell>
          <cell r="G863" t="str">
            <v>Sale</v>
          </cell>
          <cell r="H863" t="str">
            <v>Physical</v>
          </cell>
          <cell r="I863" t="str">
            <v>PG&amp;E STOR</v>
          </cell>
          <cell r="J863">
            <v>145119544</v>
          </cell>
          <cell r="K863" t="str">
            <v>Cook Inlet Energy Supply LLC</v>
          </cell>
          <cell r="L863" t="str">
            <v>Adam Gerza</v>
          </cell>
          <cell r="M863" t="str">
            <v>Trader</v>
          </cell>
          <cell r="N863" t="str">
            <v>(310) 789-2314</v>
          </cell>
          <cell r="O863" t="str">
            <v>(310) 789-3991</v>
          </cell>
          <cell r="P863" t="str">
            <v>ICE</v>
          </cell>
          <cell r="Q863">
            <v>2.5</v>
          </cell>
          <cell r="R863">
            <v>5000</v>
          </cell>
          <cell r="X863">
            <v>5.45</v>
          </cell>
          <cell r="Y863">
            <v>37671</v>
          </cell>
          <cell r="Z863">
            <v>37671</v>
          </cell>
          <cell r="AA863" t="str">
            <v>Interruptible</v>
          </cell>
          <cell r="AB863" t="str">
            <v>PGE</v>
          </cell>
          <cell r="AE863">
            <v>5000</v>
          </cell>
          <cell r="AF863" t="str">
            <v>CG</v>
          </cell>
          <cell r="AH863" t="str">
            <v>CG1111N</v>
          </cell>
          <cell r="AJ863" t="str">
            <v>CG</v>
          </cell>
          <cell r="AL863" t="str">
            <v>CG0112N</v>
          </cell>
          <cell r="AN863" t="str">
            <v>JK</v>
          </cell>
        </row>
        <row r="864">
          <cell r="A864">
            <v>877</v>
          </cell>
          <cell r="B864" t="str">
            <v>JK</v>
          </cell>
          <cell r="C864" t="str">
            <v>Jeannie Kimberly</v>
          </cell>
          <cell r="D864" t="str">
            <v>(509) 495-8494</v>
          </cell>
          <cell r="E864">
            <v>37671</v>
          </cell>
          <cell r="G864" t="str">
            <v>Purchase</v>
          </cell>
          <cell r="H864" t="str">
            <v>Physical</v>
          </cell>
          <cell r="I864" t="str">
            <v>CA - SLTAHOE</v>
          </cell>
          <cell r="K864" t="str">
            <v>Enserco</v>
          </cell>
          <cell r="L864" t="str">
            <v>Dave Myers</v>
          </cell>
          <cell r="M864" t="str">
            <v>Trader</v>
          </cell>
          <cell r="N864" t="str">
            <v>(303) 568-3230</v>
          </cell>
          <cell r="O864" t="str">
            <v>(303) 568-3250</v>
          </cell>
          <cell r="R864">
            <v>500</v>
          </cell>
          <cell r="X864">
            <v>4.08</v>
          </cell>
          <cell r="Y864">
            <v>37672</v>
          </cell>
          <cell r="Z864">
            <v>37672</v>
          </cell>
          <cell r="AA864" t="str">
            <v>Interruptible</v>
          </cell>
          <cell r="AB864" t="str">
            <v>NWP</v>
          </cell>
          <cell r="AC864" t="str">
            <v>Paiute</v>
          </cell>
          <cell r="AD864">
            <v>100047</v>
          </cell>
          <cell r="AE864">
            <v>500</v>
          </cell>
          <cell r="AF864" t="str">
            <v>ROCKY MTN POOL</v>
          </cell>
          <cell r="AG864">
            <v>65</v>
          </cell>
          <cell r="AH864" t="str">
            <v>ROCKY MTN POOL</v>
          </cell>
          <cell r="AI864">
            <v>399</v>
          </cell>
          <cell r="AJ864" t="str">
            <v>RENO</v>
          </cell>
          <cell r="AK864">
            <v>459</v>
          </cell>
          <cell r="AL864" t="str">
            <v>AVAC03SYS5</v>
          </cell>
          <cell r="AM864">
            <v>304</v>
          </cell>
          <cell r="AN864" t="str">
            <v>JK</v>
          </cell>
        </row>
        <row r="865">
          <cell r="A865">
            <v>878</v>
          </cell>
          <cell r="B865" t="str">
            <v>JK</v>
          </cell>
          <cell r="C865" t="str">
            <v>Jeannie Kimberly</v>
          </cell>
          <cell r="D865" t="str">
            <v>(509) 495-8494</v>
          </cell>
          <cell r="E865">
            <v>37671</v>
          </cell>
          <cell r="G865" t="str">
            <v>Purchase</v>
          </cell>
          <cell r="H865" t="str">
            <v>Physical</v>
          </cell>
          <cell r="I865" t="str">
            <v>CA - SLTAHOE</v>
          </cell>
          <cell r="K865" t="str">
            <v>Concord Energy, LLC</v>
          </cell>
          <cell r="L865" t="str">
            <v>Darrell Danyluk</v>
          </cell>
          <cell r="M865" t="str">
            <v>Trader</v>
          </cell>
          <cell r="N865" t="str">
            <v>(403) 514-6912</v>
          </cell>
          <cell r="O865" t="str">
            <v>(403) 514-6913</v>
          </cell>
          <cell r="R865">
            <v>500</v>
          </cell>
          <cell r="X865">
            <v>5.3</v>
          </cell>
          <cell r="Y865">
            <v>37672</v>
          </cell>
          <cell r="Z865">
            <v>37672</v>
          </cell>
          <cell r="AA865" t="str">
            <v>Interruptible</v>
          </cell>
          <cell r="AB865" t="str">
            <v>NWP</v>
          </cell>
          <cell r="AC865" t="str">
            <v>Paiute</v>
          </cell>
          <cell r="AD865">
            <v>100047</v>
          </cell>
          <cell r="AE865">
            <v>500</v>
          </cell>
          <cell r="AF865" t="str">
            <v>SUMAS</v>
          </cell>
          <cell r="AG865">
            <v>297</v>
          </cell>
          <cell r="AH865" t="str">
            <v>CEL</v>
          </cell>
          <cell r="AI865">
            <v>796</v>
          </cell>
          <cell r="AJ865" t="str">
            <v>RENO</v>
          </cell>
          <cell r="AK865">
            <v>459</v>
          </cell>
          <cell r="AL865" t="str">
            <v>AVAC03SYS4</v>
          </cell>
          <cell r="AM865">
            <v>304</v>
          </cell>
          <cell r="AN865" t="str">
            <v>JK</v>
          </cell>
        </row>
        <row r="866">
          <cell r="A866">
            <v>879</v>
          </cell>
          <cell r="B866" t="str">
            <v>DA</v>
          </cell>
          <cell r="C866" t="str">
            <v>Diane Albers</v>
          </cell>
          <cell r="D866" t="str">
            <v>(509) 495-4705</v>
          </cell>
          <cell r="E866">
            <v>37672</v>
          </cell>
          <cell r="G866" t="str">
            <v>Sale</v>
          </cell>
          <cell r="H866" t="str">
            <v>Physical</v>
          </cell>
          <cell r="I866" t="str">
            <v>PG&amp;E STOR</v>
          </cell>
          <cell r="J866">
            <v>519499435</v>
          </cell>
          <cell r="K866" t="str">
            <v>Cinergy Marketing &amp; Trading, LP</v>
          </cell>
          <cell r="L866" t="str">
            <v>Joe Deschamps</v>
          </cell>
          <cell r="M866" t="str">
            <v>Trader</v>
          </cell>
          <cell r="N866" t="str">
            <v>(713) 393-6964</v>
          </cell>
          <cell r="O866" t="str">
            <v>(713) 890-3131</v>
          </cell>
          <cell r="P866" t="str">
            <v>ICE</v>
          </cell>
          <cell r="Q866">
            <v>2.5</v>
          </cell>
          <cell r="R866">
            <v>5000</v>
          </cell>
          <cell r="X866">
            <v>5.69</v>
          </cell>
          <cell r="Y866">
            <v>37673</v>
          </cell>
          <cell r="Z866">
            <v>37673</v>
          </cell>
          <cell r="AA866" t="str">
            <v>Interruptible</v>
          </cell>
          <cell r="AB866" t="str">
            <v>PGE</v>
          </cell>
          <cell r="AE866">
            <v>5000</v>
          </cell>
          <cell r="AF866" t="str">
            <v>CG</v>
          </cell>
          <cell r="AH866" t="str">
            <v>CG1111N</v>
          </cell>
          <cell r="AJ866" t="str">
            <v>CG</v>
          </cell>
          <cell r="AL866" t="str">
            <v>CG0171N</v>
          </cell>
          <cell r="AN866" t="str">
            <v>DA</v>
          </cell>
        </row>
        <row r="867">
          <cell r="A867">
            <v>880</v>
          </cell>
          <cell r="B867" t="str">
            <v>DA</v>
          </cell>
          <cell r="C867" t="str">
            <v>Diane Albers</v>
          </cell>
          <cell r="D867" t="str">
            <v>(509) 495-4705</v>
          </cell>
          <cell r="E867">
            <v>37672</v>
          </cell>
          <cell r="G867" t="str">
            <v>Purchase</v>
          </cell>
          <cell r="H867" t="str">
            <v>Physical</v>
          </cell>
          <cell r="I867" t="str">
            <v>CA - SLTAHOE</v>
          </cell>
          <cell r="K867" t="str">
            <v>Concord Energy, LLC</v>
          </cell>
          <cell r="L867" t="str">
            <v>Darrell Danyluk</v>
          </cell>
          <cell r="M867" t="str">
            <v>Trader</v>
          </cell>
          <cell r="N867" t="str">
            <v>(403) 514-6912</v>
          </cell>
          <cell r="O867" t="str">
            <v>(403) 514-6913</v>
          </cell>
          <cell r="R867">
            <v>1000</v>
          </cell>
          <cell r="X867">
            <v>5.52</v>
          </cell>
          <cell r="Y867">
            <v>37673</v>
          </cell>
          <cell r="Z867">
            <v>37673</v>
          </cell>
          <cell r="AA867" t="str">
            <v>Interruptible</v>
          </cell>
          <cell r="AB867" t="str">
            <v>NWP</v>
          </cell>
          <cell r="AC867" t="str">
            <v>Paiute</v>
          </cell>
          <cell r="AD867">
            <v>100047</v>
          </cell>
          <cell r="AE867">
            <v>1000</v>
          </cell>
          <cell r="AF867" t="str">
            <v>SUMAS</v>
          </cell>
          <cell r="AG867">
            <v>297</v>
          </cell>
          <cell r="AH867" t="str">
            <v>CEL</v>
          </cell>
          <cell r="AI867">
            <v>796</v>
          </cell>
          <cell r="AJ867" t="str">
            <v>RENO</v>
          </cell>
          <cell r="AK867">
            <v>459</v>
          </cell>
          <cell r="AL867" t="str">
            <v>AVAC03SYS4</v>
          </cell>
          <cell r="AM867">
            <v>304</v>
          </cell>
          <cell r="AN867" t="str">
            <v>DA</v>
          </cell>
        </row>
        <row r="868">
          <cell r="A868">
            <v>881</v>
          </cell>
          <cell r="B868" t="str">
            <v>DA</v>
          </cell>
          <cell r="C868" t="str">
            <v>Diane Albers</v>
          </cell>
          <cell r="D868" t="str">
            <v>(509) 495-4705</v>
          </cell>
          <cell r="E868">
            <v>37673</v>
          </cell>
          <cell r="G868" t="str">
            <v>Sale</v>
          </cell>
          <cell r="H868" t="str">
            <v>Physical</v>
          </cell>
          <cell r="I868" t="str">
            <v>PG&amp;E STOR</v>
          </cell>
          <cell r="J868">
            <v>279311342</v>
          </cell>
          <cell r="K868" t="str">
            <v>Enserco</v>
          </cell>
          <cell r="L868" t="str">
            <v>Dave Huck</v>
          </cell>
          <cell r="M868" t="str">
            <v>Trader</v>
          </cell>
          <cell r="N868" t="str">
            <v>(403) 269-5522</v>
          </cell>
          <cell r="O868" t="str">
            <v>(303) 568-3250</v>
          </cell>
          <cell r="P868" t="str">
            <v>ICE</v>
          </cell>
          <cell r="Q868">
            <v>2.5</v>
          </cell>
          <cell r="R868">
            <v>1000</v>
          </cell>
          <cell r="X868">
            <v>5.87</v>
          </cell>
          <cell r="Y868">
            <v>37674</v>
          </cell>
          <cell r="Z868">
            <v>37676</v>
          </cell>
          <cell r="AA868" t="str">
            <v>Interruptible</v>
          </cell>
          <cell r="AB868" t="str">
            <v>PGE</v>
          </cell>
          <cell r="AE868">
            <v>1000</v>
          </cell>
          <cell r="AF868" t="str">
            <v>CG</v>
          </cell>
          <cell r="AH868" t="str">
            <v>CG1111N</v>
          </cell>
          <cell r="AJ868" t="str">
            <v>CG</v>
          </cell>
          <cell r="AL868" t="str">
            <v>CG0214N</v>
          </cell>
          <cell r="AN868" t="str">
            <v>DA</v>
          </cell>
        </row>
        <row r="869">
          <cell r="A869">
            <v>882</v>
          </cell>
          <cell r="B869" t="str">
            <v>DA</v>
          </cell>
          <cell r="C869" t="str">
            <v>Diane Albers</v>
          </cell>
          <cell r="D869" t="str">
            <v>(509) 495-4705</v>
          </cell>
          <cell r="E869">
            <v>37673</v>
          </cell>
          <cell r="G869" t="str">
            <v>Sale</v>
          </cell>
          <cell r="H869" t="str">
            <v>Physical</v>
          </cell>
          <cell r="I869" t="str">
            <v>PG&amp;E STOR</v>
          </cell>
          <cell r="J869">
            <v>121084469</v>
          </cell>
          <cell r="K869" t="str">
            <v>Cook Inlet Energy Supply LLC</v>
          </cell>
          <cell r="L869" t="str">
            <v>Adam Gerza</v>
          </cell>
          <cell r="M869" t="str">
            <v>Trader</v>
          </cell>
          <cell r="N869" t="str">
            <v>(310) 789-2314</v>
          </cell>
          <cell r="O869" t="str">
            <v>(310) 789-3991</v>
          </cell>
          <cell r="P869" t="str">
            <v>ICE</v>
          </cell>
          <cell r="Q869">
            <v>2.5</v>
          </cell>
          <cell r="R869">
            <v>1000</v>
          </cell>
          <cell r="X869">
            <v>5.95</v>
          </cell>
          <cell r="Y869">
            <v>37674</v>
          </cell>
          <cell r="Z869">
            <v>37676</v>
          </cell>
          <cell r="AA869" t="str">
            <v>Interruptible</v>
          </cell>
          <cell r="AB869" t="str">
            <v>PGE</v>
          </cell>
          <cell r="AE869">
            <v>1000</v>
          </cell>
          <cell r="AF869" t="str">
            <v>CG</v>
          </cell>
          <cell r="AH869" t="str">
            <v>CG1111N</v>
          </cell>
          <cell r="AJ869" t="str">
            <v>CG</v>
          </cell>
          <cell r="AL869" t="str">
            <v>CG0112N</v>
          </cell>
          <cell r="AN869" t="str">
            <v>DA</v>
          </cell>
        </row>
        <row r="870">
          <cell r="A870">
            <v>883</v>
          </cell>
          <cell r="B870" t="str">
            <v>DA</v>
          </cell>
          <cell r="C870" t="str">
            <v>Diane Albers</v>
          </cell>
          <cell r="D870" t="str">
            <v>(509) 495-4705</v>
          </cell>
          <cell r="E870">
            <v>37673</v>
          </cell>
          <cell r="G870" t="str">
            <v>Sale</v>
          </cell>
          <cell r="H870" t="str">
            <v>Physical</v>
          </cell>
          <cell r="I870" t="str">
            <v>PG&amp;E STOR</v>
          </cell>
          <cell r="J870">
            <v>298655773</v>
          </cell>
          <cell r="K870" t="str">
            <v>Enserco</v>
          </cell>
          <cell r="L870" t="str">
            <v>Dave Huck</v>
          </cell>
          <cell r="M870" t="str">
            <v>Trader</v>
          </cell>
          <cell r="N870" t="str">
            <v>(403) 269-5522</v>
          </cell>
          <cell r="O870" t="str">
            <v>(303) 568-3250</v>
          </cell>
          <cell r="P870" t="str">
            <v>ICE</v>
          </cell>
          <cell r="Q870">
            <v>2.5</v>
          </cell>
          <cell r="R870">
            <v>1000</v>
          </cell>
          <cell r="X870">
            <v>6.22</v>
          </cell>
          <cell r="Y870">
            <v>37674</v>
          </cell>
          <cell r="Z870">
            <v>37676</v>
          </cell>
          <cell r="AA870" t="str">
            <v>Interruptible</v>
          </cell>
          <cell r="AB870" t="str">
            <v>PGE</v>
          </cell>
          <cell r="AE870">
            <v>1000</v>
          </cell>
          <cell r="AF870" t="str">
            <v>CG</v>
          </cell>
          <cell r="AH870" t="str">
            <v>CG1111N</v>
          </cell>
          <cell r="AJ870" t="str">
            <v>CG</v>
          </cell>
          <cell r="AL870" t="str">
            <v>CG0214N</v>
          </cell>
          <cell r="AN870" t="str">
            <v>DA</v>
          </cell>
        </row>
        <row r="871">
          <cell r="A871">
            <v>884</v>
          </cell>
          <cell r="B871" t="str">
            <v>DA</v>
          </cell>
          <cell r="C871" t="str">
            <v>Diane Albers</v>
          </cell>
          <cell r="D871" t="str">
            <v>(509) 495-4705</v>
          </cell>
          <cell r="E871">
            <v>37676</v>
          </cell>
          <cell r="G871" t="str">
            <v>Sale</v>
          </cell>
          <cell r="H871" t="str">
            <v>Physical</v>
          </cell>
          <cell r="I871" t="str">
            <v>PG&amp;E STOR</v>
          </cell>
          <cell r="J871">
            <v>581561205</v>
          </cell>
          <cell r="K871" t="str">
            <v>Concord Energy, LLC</v>
          </cell>
          <cell r="L871" t="str">
            <v>Darrell Danyluk</v>
          </cell>
          <cell r="M871" t="str">
            <v>Trader</v>
          </cell>
          <cell r="N871" t="str">
            <v>(403) 514-6912</v>
          </cell>
          <cell r="O871" t="str">
            <v>(403) 514-6913</v>
          </cell>
          <cell r="P871" t="str">
            <v>ICE</v>
          </cell>
          <cell r="Q871">
            <v>2.5</v>
          </cell>
          <cell r="R871">
            <v>5000</v>
          </cell>
          <cell r="X871">
            <v>9.25</v>
          </cell>
          <cell r="Y871">
            <v>37677</v>
          </cell>
          <cell r="Z871">
            <v>37677</v>
          </cell>
          <cell r="AA871" t="str">
            <v>Interruptible</v>
          </cell>
          <cell r="AB871" t="str">
            <v>PGE</v>
          </cell>
          <cell r="AE871">
            <v>5000</v>
          </cell>
          <cell r="AF871" t="str">
            <v>CG</v>
          </cell>
          <cell r="AH871" t="str">
            <v>CG1111N</v>
          </cell>
          <cell r="AJ871" t="str">
            <v>CG</v>
          </cell>
          <cell r="AL871" t="str">
            <v>CG0169N</v>
          </cell>
          <cell r="AN871" t="str">
            <v>DA</v>
          </cell>
        </row>
        <row r="872">
          <cell r="A872">
            <v>885</v>
          </cell>
          <cell r="B872" t="str">
            <v>DA</v>
          </cell>
          <cell r="C872" t="str">
            <v>Diane Albers</v>
          </cell>
          <cell r="D872" t="str">
            <v>(509) 495-4705</v>
          </cell>
          <cell r="E872">
            <v>37677</v>
          </cell>
          <cell r="G872" t="str">
            <v>Purchase</v>
          </cell>
          <cell r="H872" t="str">
            <v>Physical</v>
          </cell>
          <cell r="I872" t="str">
            <v>KFCT</v>
          </cell>
          <cell r="K872" t="str">
            <v>Enserco</v>
          </cell>
          <cell r="L872" t="str">
            <v>Dave Huck</v>
          </cell>
          <cell r="M872" t="str">
            <v>Trader</v>
          </cell>
          <cell r="N872" t="str">
            <v>(403) 269-5522</v>
          </cell>
          <cell r="O872" t="str">
            <v>(303) 568-3250</v>
          </cell>
          <cell r="R872">
            <v>1500</v>
          </cell>
          <cell r="X872">
            <v>12.75</v>
          </cell>
          <cell r="Y872">
            <v>37678</v>
          </cell>
          <cell r="Z872">
            <v>37678</v>
          </cell>
          <cell r="AA872" t="str">
            <v>Interruptible</v>
          </cell>
          <cell r="AB872" t="str">
            <v>NWP</v>
          </cell>
          <cell r="AE872">
            <v>1500</v>
          </cell>
          <cell r="AF872" t="str">
            <v>SPOKANE (KETTLE FALLS)</v>
          </cell>
          <cell r="AG872">
            <v>384</v>
          </cell>
          <cell r="AH872">
            <v>128750</v>
          </cell>
          <cell r="AI872">
            <v>399</v>
          </cell>
          <cell r="AJ872" t="str">
            <v>SPOKANE (KETTLE FALLS)</v>
          </cell>
          <cell r="AK872">
            <v>384</v>
          </cell>
          <cell r="AL872" t="str">
            <v>KFCT</v>
          </cell>
          <cell r="AM872">
            <v>6</v>
          </cell>
          <cell r="AN872" t="str">
            <v>DA</v>
          </cell>
        </row>
        <row r="873">
          <cell r="A873">
            <v>886</v>
          </cell>
          <cell r="B873" t="str">
            <v>DA</v>
          </cell>
          <cell r="C873" t="str">
            <v>Diane Albers</v>
          </cell>
          <cell r="D873" t="str">
            <v>(509) 495-4705</v>
          </cell>
          <cell r="E873">
            <v>37678</v>
          </cell>
          <cell r="G873" t="str">
            <v>Purchase</v>
          </cell>
          <cell r="H873" t="str">
            <v>Physical</v>
          </cell>
          <cell r="I873" t="str">
            <v>BOULDER PARK</v>
          </cell>
          <cell r="K873" t="str">
            <v>Enserco</v>
          </cell>
          <cell r="L873" t="str">
            <v>Dave Huck</v>
          </cell>
          <cell r="M873" t="str">
            <v>Trader</v>
          </cell>
          <cell r="N873" t="str">
            <v>(403) 269-5522</v>
          </cell>
          <cell r="O873" t="str">
            <v>(303) 568-3250</v>
          </cell>
          <cell r="R873">
            <v>1500</v>
          </cell>
          <cell r="X873">
            <v>7.65</v>
          </cell>
          <cell r="Y873">
            <v>37679</v>
          </cell>
          <cell r="Z873">
            <v>37679</v>
          </cell>
          <cell r="AA873" t="str">
            <v>Interruptible</v>
          </cell>
          <cell r="AB873" t="str">
            <v>PGT</v>
          </cell>
          <cell r="AD873" t="str">
            <v>07536</v>
          </cell>
          <cell r="AE873">
            <v>1500</v>
          </cell>
          <cell r="AF873" t="str">
            <v>SWWP-GTNW</v>
          </cell>
          <cell r="AH873" t="str">
            <v>04659</v>
          </cell>
          <cell r="AJ873" t="str">
            <v>SWWP-WWP</v>
          </cell>
          <cell r="AL873" t="str">
            <v>BPK</v>
          </cell>
          <cell r="AN873" t="str">
            <v>DA</v>
          </cell>
        </row>
        <row r="874">
          <cell r="A874">
            <v>887</v>
          </cell>
          <cell r="B874" t="str">
            <v>DA</v>
          </cell>
          <cell r="C874" t="str">
            <v>Diane Albers</v>
          </cell>
          <cell r="D874" t="str">
            <v>(509) 495-4705</v>
          </cell>
          <cell r="E874">
            <v>37678</v>
          </cell>
          <cell r="G874" t="str">
            <v>Purchase</v>
          </cell>
          <cell r="H874" t="str">
            <v>Physical</v>
          </cell>
          <cell r="I874" t="str">
            <v>BOULDER PARK</v>
          </cell>
          <cell r="K874" t="str">
            <v>Concord Energy, LLC</v>
          </cell>
          <cell r="L874" t="str">
            <v>Darrell Danyluk</v>
          </cell>
          <cell r="M874" t="str">
            <v>Trader</v>
          </cell>
          <cell r="N874" t="str">
            <v>(403) 514-6912</v>
          </cell>
          <cell r="O874" t="str">
            <v>(403) 514-6913</v>
          </cell>
          <cell r="R874">
            <v>2000</v>
          </cell>
          <cell r="X874">
            <v>7.8</v>
          </cell>
          <cell r="Y874">
            <v>37679</v>
          </cell>
          <cell r="Z874">
            <v>37679</v>
          </cell>
          <cell r="AA874" t="str">
            <v>Interruptible</v>
          </cell>
          <cell r="AB874" t="str">
            <v>PGT</v>
          </cell>
          <cell r="AD874" t="str">
            <v>07536</v>
          </cell>
          <cell r="AE874">
            <v>2000</v>
          </cell>
          <cell r="AF874" t="str">
            <v>SWWP-GTNW</v>
          </cell>
          <cell r="AH874" t="str">
            <v>08405</v>
          </cell>
          <cell r="AJ874" t="str">
            <v>SWWP-WWP</v>
          </cell>
          <cell r="AL874" t="str">
            <v>BPK</v>
          </cell>
          <cell r="AN874" t="str">
            <v>DA</v>
          </cell>
        </row>
        <row r="875">
          <cell r="A875">
            <v>888</v>
          </cell>
          <cell r="B875" t="str">
            <v>DA</v>
          </cell>
          <cell r="C875" t="str">
            <v>Diane Albers</v>
          </cell>
          <cell r="D875" t="str">
            <v>(509) 495-4705</v>
          </cell>
          <cell r="E875">
            <v>37678</v>
          </cell>
          <cell r="G875" t="str">
            <v>Sale</v>
          </cell>
          <cell r="H875" t="str">
            <v>Physical</v>
          </cell>
          <cell r="I875" t="str">
            <v>MALIN</v>
          </cell>
          <cell r="K875" t="str">
            <v>Sempra Energy Trading, Inc.</v>
          </cell>
          <cell r="L875" t="str">
            <v>Damon Suter</v>
          </cell>
          <cell r="M875" t="str">
            <v>Trader</v>
          </cell>
          <cell r="N875" t="str">
            <v>(949) 759-1939</v>
          </cell>
          <cell r="O875" t="str">
            <v>(203) 355-6605</v>
          </cell>
          <cell r="R875">
            <v>7658</v>
          </cell>
          <cell r="U875" t="str">
            <v>NGI</v>
          </cell>
          <cell r="V875">
            <v>-0.85</v>
          </cell>
          <cell r="W875" t="str">
            <v>Malin</v>
          </cell>
          <cell r="Y875">
            <v>37681</v>
          </cell>
          <cell r="Z875">
            <v>37711</v>
          </cell>
          <cell r="AA875" t="str">
            <v>Firm</v>
          </cell>
          <cell r="AB875" t="str">
            <v>PGT</v>
          </cell>
          <cell r="AD875" t="str">
            <v>07536</v>
          </cell>
          <cell r="AE875">
            <v>7658</v>
          </cell>
          <cell r="AF875" t="str">
            <v>MALI-GTNW</v>
          </cell>
          <cell r="AJ875" t="str">
            <v>MALI-GTNW</v>
          </cell>
          <cell r="AL875" t="str">
            <v>02466</v>
          </cell>
        </row>
        <row r="876">
          <cell r="A876">
            <v>889</v>
          </cell>
          <cell r="B876" t="str">
            <v>DA</v>
          </cell>
          <cell r="C876" t="str">
            <v>Diane Albers</v>
          </cell>
          <cell r="D876" t="str">
            <v>(509) 495-4705</v>
          </cell>
          <cell r="E876">
            <v>37679</v>
          </cell>
          <cell r="G876" t="str">
            <v>Purchase</v>
          </cell>
          <cell r="H876" t="str">
            <v>Physical</v>
          </cell>
          <cell r="I876" t="str">
            <v>CA - SLTAHOE</v>
          </cell>
          <cell r="K876" t="str">
            <v>Sempra Energy Trading, Inc.</v>
          </cell>
          <cell r="L876" t="str">
            <v>Ray Houghton</v>
          </cell>
          <cell r="M876" t="str">
            <v>Trader</v>
          </cell>
          <cell r="N876" t="str">
            <v>(403) 750-2453</v>
          </cell>
          <cell r="O876" t="str">
            <v>(203) 355-6605</v>
          </cell>
          <cell r="R876">
            <v>3000</v>
          </cell>
          <cell r="U876" t="str">
            <v>GDA</v>
          </cell>
          <cell r="V876">
            <v>0</v>
          </cell>
          <cell r="W876" t="str">
            <v>Sumas</v>
          </cell>
          <cell r="Y876">
            <v>37681</v>
          </cell>
          <cell r="Z876">
            <v>37687</v>
          </cell>
          <cell r="AA876" t="str">
            <v>Interruptible</v>
          </cell>
          <cell r="AB876" t="str">
            <v>NWP</v>
          </cell>
          <cell r="AC876" t="str">
            <v>Paiute</v>
          </cell>
          <cell r="AD876">
            <v>100047</v>
          </cell>
          <cell r="AE876">
            <v>3000</v>
          </cell>
          <cell r="AF876" t="str">
            <v>SUMAS</v>
          </cell>
          <cell r="AG876">
            <v>297</v>
          </cell>
          <cell r="AH876" t="str">
            <v>SEMPRA</v>
          </cell>
          <cell r="AI876">
            <v>227</v>
          </cell>
          <cell r="AJ876" t="str">
            <v>RENO</v>
          </cell>
          <cell r="AK876">
            <v>459</v>
          </cell>
          <cell r="AL876" t="str">
            <v>AVAC03SYS3</v>
          </cell>
          <cell r="AM876">
            <v>304</v>
          </cell>
          <cell r="AN876" t="str">
            <v>DA</v>
          </cell>
        </row>
        <row r="877">
          <cell r="A877">
            <v>890</v>
          </cell>
          <cell r="B877" t="str">
            <v>DA</v>
          </cell>
          <cell r="C877" t="str">
            <v>Diane Albers</v>
          </cell>
          <cell r="D877" t="str">
            <v>(509) 495-4705</v>
          </cell>
          <cell r="E877">
            <v>37679</v>
          </cell>
          <cell r="G877" t="str">
            <v>Purchase</v>
          </cell>
          <cell r="H877" t="str">
            <v>Physical</v>
          </cell>
          <cell r="I877" t="str">
            <v>CA - SLTAHOE</v>
          </cell>
          <cell r="J877">
            <v>762903398</v>
          </cell>
          <cell r="K877" t="str">
            <v>Chevron Texaco Natural Gas</v>
          </cell>
          <cell r="L877" t="str">
            <v>Steven Floyd</v>
          </cell>
          <cell r="M877" t="str">
            <v>Trader</v>
          </cell>
          <cell r="N877" t="str">
            <v>(713) 752-6557</v>
          </cell>
          <cell r="O877" t="str">
            <v>(713) 767-5040</v>
          </cell>
          <cell r="P877" t="str">
            <v>ICE</v>
          </cell>
          <cell r="Q877">
            <v>2.5</v>
          </cell>
          <cell r="R877">
            <v>1500</v>
          </cell>
          <cell r="U877" t="str">
            <v>GDA</v>
          </cell>
          <cell r="V877">
            <v>0</v>
          </cell>
          <cell r="W877" t="str">
            <v>Opal</v>
          </cell>
          <cell r="Y877">
            <v>37681</v>
          </cell>
          <cell r="Z877">
            <v>37687</v>
          </cell>
          <cell r="AA877" t="str">
            <v>Interruptible</v>
          </cell>
          <cell r="AB877" t="str">
            <v>NWP</v>
          </cell>
          <cell r="AC877" t="str">
            <v>Paiute</v>
          </cell>
          <cell r="AD877">
            <v>100047</v>
          </cell>
          <cell r="AE877">
            <v>1500</v>
          </cell>
          <cell r="AF877" t="str">
            <v>OPAL</v>
          </cell>
          <cell r="AG877">
            <v>543</v>
          </cell>
          <cell r="AH877" t="str">
            <v>K39</v>
          </cell>
          <cell r="AI877">
            <v>321</v>
          </cell>
          <cell r="AJ877" t="str">
            <v>RENO</v>
          </cell>
          <cell r="AK877">
            <v>459</v>
          </cell>
          <cell r="AL877" t="str">
            <v>AVAC03SYS4</v>
          </cell>
          <cell r="AM877">
            <v>304</v>
          </cell>
          <cell r="AN877" t="str">
            <v>DA</v>
          </cell>
        </row>
        <row r="878">
          <cell r="A878">
            <v>891</v>
          </cell>
          <cell r="B878" t="str">
            <v>DW</v>
          </cell>
          <cell r="C878" t="str">
            <v>Dick Winters</v>
          </cell>
          <cell r="D878" t="str">
            <v>(509) 495-4175</v>
          </cell>
          <cell r="E878">
            <v>37686</v>
          </cell>
          <cell r="G878" t="str">
            <v>Purchase</v>
          </cell>
          <cell r="H878" t="str">
            <v>Physical</v>
          </cell>
          <cell r="I878" t="str">
            <v>KFCT</v>
          </cell>
          <cell r="K878" t="str">
            <v>Enserco</v>
          </cell>
          <cell r="L878" t="str">
            <v>Dave Huck</v>
          </cell>
          <cell r="M878" t="str">
            <v>Trader</v>
          </cell>
          <cell r="N878" t="str">
            <v>(403) 269-5522</v>
          </cell>
          <cell r="O878" t="str">
            <v>(303) 568-3250</v>
          </cell>
          <cell r="R878">
            <v>1500</v>
          </cell>
          <cell r="X878">
            <v>7.75</v>
          </cell>
          <cell r="Y878">
            <v>37687</v>
          </cell>
          <cell r="Z878">
            <v>37687</v>
          </cell>
          <cell r="AA878" t="str">
            <v>Interruptible</v>
          </cell>
          <cell r="AB878" t="str">
            <v>NWP</v>
          </cell>
          <cell r="AE878">
            <v>1500</v>
          </cell>
          <cell r="AF878" t="str">
            <v>SPOKANE (KETTLE FALLS)</v>
          </cell>
          <cell r="AG878">
            <v>384</v>
          </cell>
          <cell r="AH878">
            <v>128750</v>
          </cell>
          <cell r="AI878">
            <v>399</v>
          </cell>
          <cell r="AJ878" t="str">
            <v>SPOKANE (KETTLE FALLS)</v>
          </cell>
          <cell r="AK878">
            <v>384</v>
          </cell>
          <cell r="AL878" t="str">
            <v>KFCT</v>
          </cell>
          <cell r="AM878">
            <v>6</v>
          </cell>
          <cell r="AN878" t="str">
            <v>DW</v>
          </cell>
        </row>
        <row r="879">
          <cell r="A879">
            <v>892</v>
          </cell>
          <cell r="B879" t="str">
            <v>DW</v>
          </cell>
          <cell r="C879" t="str">
            <v>Dick Winters</v>
          </cell>
          <cell r="D879" t="str">
            <v>(509) 495-4175</v>
          </cell>
          <cell r="E879">
            <v>37686</v>
          </cell>
          <cell r="G879" t="str">
            <v>Purchase</v>
          </cell>
          <cell r="H879" t="str">
            <v>Physical</v>
          </cell>
          <cell r="I879" t="str">
            <v>CA - SLTAHOE</v>
          </cell>
          <cell r="K879" t="str">
            <v>Sempra Energy Trading, Inc.</v>
          </cell>
          <cell r="L879" t="str">
            <v>Ray Houghton</v>
          </cell>
          <cell r="M879" t="str">
            <v>Trader</v>
          </cell>
          <cell r="N879" t="str">
            <v>(403) 750-2453</v>
          </cell>
          <cell r="O879" t="str">
            <v>(203) 355-6605</v>
          </cell>
          <cell r="R879">
            <v>2000</v>
          </cell>
          <cell r="U879" t="str">
            <v>GDA</v>
          </cell>
          <cell r="V879">
            <v>0</v>
          </cell>
          <cell r="W879" t="str">
            <v>Sumas</v>
          </cell>
          <cell r="Y879">
            <v>37688</v>
          </cell>
          <cell r="Z879">
            <v>37694</v>
          </cell>
          <cell r="AA879" t="str">
            <v>Interruptible</v>
          </cell>
          <cell r="AB879" t="str">
            <v>NWP</v>
          </cell>
          <cell r="AC879" t="str">
            <v>Paiute</v>
          </cell>
          <cell r="AD879">
            <v>100047</v>
          </cell>
          <cell r="AE879">
            <v>2000</v>
          </cell>
          <cell r="AF879" t="str">
            <v>SUMAS</v>
          </cell>
          <cell r="AG879">
            <v>297</v>
          </cell>
          <cell r="AH879" t="str">
            <v>SEMPRA</v>
          </cell>
          <cell r="AI879">
            <v>227</v>
          </cell>
          <cell r="AJ879" t="str">
            <v>RENO</v>
          </cell>
          <cell r="AK879">
            <v>459</v>
          </cell>
          <cell r="AL879" t="str">
            <v>AVAC03SYS3</v>
          </cell>
          <cell r="AM879">
            <v>304</v>
          </cell>
          <cell r="AN879" t="str">
            <v>DW</v>
          </cell>
        </row>
        <row r="880">
          <cell r="A880">
            <v>893</v>
          </cell>
          <cell r="B880" t="str">
            <v>DW</v>
          </cell>
          <cell r="C880" t="str">
            <v>Dick Winters</v>
          </cell>
          <cell r="D880" t="str">
            <v>(509) 495-4175</v>
          </cell>
          <cell r="E880">
            <v>37687</v>
          </cell>
          <cell r="G880" t="str">
            <v>Purchase</v>
          </cell>
          <cell r="H880" t="str">
            <v>Physical</v>
          </cell>
          <cell r="I880" t="str">
            <v>CA - SLTAHOE</v>
          </cell>
          <cell r="K880" t="str">
            <v>Enserco</v>
          </cell>
          <cell r="L880" t="str">
            <v>Dave Huck</v>
          </cell>
          <cell r="M880" t="str">
            <v>Trader</v>
          </cell>
          <cell r="N880" t="str">
            <v>(403) 269-5522</v>
          </cell>
          <cell r="O880" t="str">
            <v>(303) 568-3250</v>
          </cell>
          <cell r="R880">
            <v>2000</v>
          </cell>
          <cell r="X880">
            <v>7.4</v>
          </cell>
          <cell r="Y880">
            <v>37688</v>
          </cell>
          <cell r="Z880">
            <v>37694</v>
          </cell>
          <cell r="AA880" t="str">
            <v>Firm</v>
          </cell>
          <cell r="AB880" t="str">
            <v>NWP</v>
          </cell>
          <cell r="AC880" t="str">
            <v>Paiute</v>
          </cell>
          <cell r="AD880">
            <v>100047</v>
          </cell>
          <cell r="AE880">
            <v>2000</v>
          </cell>
          <cell r="AF880" t="str">
            <v>SUMAS</v>
          </cell>
          <cell r="AG880">
            <v>297</v>
          </cell>
          <cell r="AH880" t="str">
            <v>EEI</v>
          </cell>
          <cell r="AI880">
            <v>399</v>
          </cell>
          <cell r="AJ880" t="str">
            <v>RENO</v>
          </cell>
          <cell r="AK880">
            <v>459</v>
          </cell>
          <cell r="AL880" t="str">
            <v>AVAC03SYS3</v>
          </cell>
          <cell r="AM880">
            <v>304</v>
          </cell>
          <cell r="AN880" t="str">
            <v>DW</v>
          </cell>
          <cell r="AO880">
            <v>37690</v>
          </cell>
          <cell r="AP880" t="str">
            <v>JK</v>
          </cell>
        </row>
        <row r="881">
          <cell r="A881">
            <v>894</v>
          </cell>
          <cell r="B881" t="str">
            <v>JK</v>
          </cell>
          <cell r="C881" t="str">
            <v>Jeannie Kimberly</v>
          </cell>
          <cell r="D881" t="str">
            <v>(509) 495-8494</v>
          </cell>
          <cell r="E881">
            <v>37693</v>
          </cell>
          <cell r="G881" t="str">
            <v>Purchase</v>
          </cell>
          <cell r="H881" t="str">
            <v>Physical</v>
          </cell>
          <cell r="I881" t="str">
            <v>CA - SLTAHOE</v>
          </cell>
          <cell r="K881" t="str">
            <v>Concord Energy, LLC</v>
          </cell>
          <cell r="L881" t="str">
            <v>John Boyle</v>
          </cell>
          <cell r="M881" t="str">
            <v>Trader</v>
          </cell>
          <cell r="N881" t="str">
            <v>(303) 468-1244</v>
          </cell>
          <cell r="O881" t="str">
            <v>(403) 514-6913</v>
          </cell>
          <cell r="R881">
            <v>1000</v>
          </cell>
          <cell r="U881" t="str">
            <v>GDA</v>
          </cell>
          <cell r="V881">
            <v>0</v>
          </cell>
          <cell r="W881" t="str">
            <v>Kern</v>
          </cell>
          <cell r="Y881">
            <v>37695</v>
          </cell>
          <cell r="Z881">
            <v>37698</v>
          </cell>
          <cell r="AA881" t="str">
            <v>Interruptible</v>
          </cell>
          <cell r="AB881" t="str">
            <v>NWP</v>
          </cell>
          <cell r="AC881" t="str">
            <v>Paiute</v>
          </cell>
          <cell r="AD881">
            <v>100047</v>
          </cell>
          <cell r="AE881">
            <v>1000</v>
          </cell>
          <cell r="AF881" t="str">
            <v>OPAL</v>
          </cell>
          <cell r="AG881">
            <v>543</v>
          </cell>
          <cell r="AH881" t="str">
            <v>G67</v>
          </cell>
          <cell r="AI881">
            <v>796</v>
          </cell>
          <cell r="AJ881" t="str">
            <v>RENO</v>
          </cell>
          <cell r="AK881">
            <v>459</v>
          </cell>
          <cell r="AL881" t="str">
            <v>AVAC03SYS4</v>
          </cell>
          <cell r="AM881">
            <v>304</v>
          </cell>
          <cell r="AN881" t="str">
            <v>JK</v>
          </cell>
        </row>
        <row r="882">
          <cell r="A882">
            <v>895</v>
          </cell>
          <cell r="B882" t="str">
            <v>JK</v>
          </cell>
          <cell r="C882" t="str">
            <v>Jeannie Kimberly</v>
          </cell>
          <cell r="D882" t="str">
            <v>(509) 495-8494</v>
          </cell>
          <cell r="E882">
            <v>37693</v>
          </cell>
          <cell r="G882" t="str">
            <v>Purchase</v>
          </cell>
          <cell r="H882" t="str">
            <v>Physical</v>
          </cell>
          <cell r="I882" t="str">
            <v>CA - SLTAHOE</v>
          </cell>
          <cell r="K882" t="str">
            <v>Sempra Energy Trading, Inc.</v>
          </cell>
          <cell r="L882" t="str">
            <v>Ray Houghton</v>
          </cell>
          <cell r="M882" t="str">
            <v>Trader</v>
          </cell>
          <cell r="N882" t="str">
            <v>(403) 750-2453</v>
          </cell>
          <cell r="O882" t="str">
            <v>(203) 355-6605</v>
          </cell>
          <cell r="R882">
            <v>2000</v>
          </cell>
          <cell r="X882">
            <v>4.9000000000000004</v>
          </cell>
          <cell r="Y882">
            <v>37695</v>
          </cell>
          <cell r="Z882">
            <v>37698</v>
          </cell>
          <cell r="AA882" t="str">
            <v>Interruptible</v>
          </cell>
          <cell r="AB882" t="str">
            <v>NWP</v>
          </cell>
          <cell r="AC882" t="str">
            <v>Paiute</v>
          </cell>
          <cell r="AD882">
            <v>100047</v>
          </cell>
          <cell r="AE882">
            <v>2000</v>
          </cell>
          <cell r="AF882" t="str">
            <v>SUMAS</v>
          </cell>
          <cell r="AG882">
            <v>297</v>
          </cell>
          <cell r="AH882" t="str">
            <v>SEMPRA</v>
          </cell>
          <cell r="AI882">
            <v>227</v>
          </cell>
          <cell r="AJ882" t="str">
            <v>RENO</v>
          </cell>
          <cell r="AK882">
            <v>459</v>
          </cell>
          <cell r="AL882" t="str">
            <v>AVAC03SYS3</v>
          </cell>
          <cell r="AM882">
            <v>304</v>
          </cell>
          <cell r="AN882" t="str">
            <v>JK</v>
          </cell>
        </row>
        <row r="883">
          <cell r="A883">
            <v>896</v>
          </cell>
          <cell r="B883" t="str">
            <v>JK</v>
          </cell>
          <cell r="C883" t="str">
            <v>Jeannie Kimberly</v>
          </cell>
          <cell r="D883" t="str">
            <v>(509) 495-8494</v>
          </cell>
          <cell r="E883">
            <v>37694</v>
          </cell>
          <cell r="G883" t="str">
            <v>Sale</v>
          </cell>
          <cell r="H883" t="str">
            <v>Physical</v>
          </cell>
          <cell r="I883" t="str">
            <v>MALIN</v>
          </cell>
          <cell r="K883" t="str">
            <v>Sempra Energy Trading, Inc.</v>
          </cell>
          <cell r="L883" t="str">
            <v>Ray Houghton</v>
          </cell>
          <cell r="M883" t="str">
            <v>Trader</v>
          </cell>
          <cell r="N883" t="str">
            <v>(403) 750-2453</v>
          </cell>
          <cell r="O883" t="str">
            <v>(203) 355-6605</v>
          </cell>
          <cell r="R883">
            <v>7658</v>
          </cell>
          <cell r="U883" t="str">
            <v>NGI</v>
          </cell>
          <cell r="V883">
            <v>-1.4999999999999999E-2</v>
          </cell>
          <cell r="W883" t="str">
            <v>Malin</v>
          </cell>
          <cell r="Y883">
            <v>37712</v>
          </cell>
          <cell r="Z883">
            <v>37802</v>
          </cell>
          <cell r="AA883" t="str">
            <v>Firm</v>
          </cell>
          <cell r="AB883" t="str">
            <v>PGT</v>
          </cell>
          <cell r="AD883" t="str">
            <v>07536</v>
          </cell>
          <cell r="AE883">
            <v>7658</v>
          </cell>
          <cell r="AF883" t="str">
            <v>MALI-GTNW</v>
          </cell>
          <cell r="AJ883" t="str">
            <v>MALI-GTNW</v>
          </cell>
          <cell r="AL883" t="str">
            <v>02466</v>
          </cell>
          <cell r="AN883" t="str">
            <v>BG</v>
          </cell>
        </row>
        <row r="884">
          <cell r="A884">
            <v>897</v>
          </cell>
          <cell r="B884" t="str">
            <v>DW</v>
          </cell>
          <cell r="C884" t="str">
            <v>Dick Winters</v>
          </cell>
          <cell r="D884" t="str">
            <v>(509) 495-4175</v>
          </cell>
          <cell r="E884">
            <v>37698</v>
          </cell>
          <cell r="G884" t="str">
            <v>Purchase</v>
          </cell>
          <cell r="H884" t="str">
            <v>Physical</v>
          </cell>
          <cell r="I884" t="str">
            <v>CA - SLTAHOE</v>
          </cell>
          <cell r="K884" t="str">
            <v>Concord Energy, LLC</v>
          </cell>
          <cell r="L884" t="str">
            <v>Matt Reed</v>
          </cell>
          <cell r="M884" t="str">
            <v>Trader</v>
          </cell>
          <cell r="N884" t="str">
            <v>(303) 468-1244</v>
          </cell>
          <cell r="O884" t="str">
            <v>(403) 514-6913</v>
          </cell>
          <cell r="R884">
            <v>1500</v>
          </cell>
          <cell r="U884" t="str">
            <v>GDA</v>
          </cell>
          <cell r="V884">
            <v>0</v>
          </cell>
          <cell r="W884" t="str">
            <v>Kern</v>
          </cell>
          <cell r="Y884">
            <v>37699</v>
          </cell>
          <cell r="Z884">
            <v>37705</v>
          </cell>
          <cell r="AA884" t="str">
            <v>Firm</v>
          </cell>
          <cell r="AB884" t="str">
            <v>NWP</v>
          </cell>
          <cell r="AC884" t="str">
            <v>Paiute</v>
          </cell>
          <cell r="AD884">
            <v>100047</v>
          </cell>
          <cell r="AE884">
            <v>1500</v>
          </cell>
          <cell r="AF884" t="str">
            <v>OPAL</v>
          </cell>
          <cell r="AG884">
            <v>543</v>
          </cell>
          <cell r="AH884" t="str">
            <v>G67</v>
          </cell>
          <cell r="AI884">
            <v>796</v>
          </cell>
          <cell r="AJ884" t="str">
            <v>RENO</v>
          </cell>
          <cell r="AK884">
            <v>459</v>
          </cell>
          <cell r="AL884" t="str">
            <v>AVAC03SYS4</v>
          </cell>
          <cell r="AM884">
            <v>304</v>
          </cell>
          <cell r="AN884" t="str">
            <v>DW</v>
          </cell>
        </row>
        <row r="885">
          <cell r="A885">
            <v>898</v>
          </cell>
          <cell r="B885" t="str">
            <v>DW</v>
          </cell>
          <cell r="C885" t="str">
            <v>Dick Winters</v>
          </cell>
          <cell r="D885" t="str">
            <v>(509) 495-4175</v>
          </cell>
          <cell r="E885">
            <v>37698</v>
          </cell>
          <cell r="G885" t="str">
            <v>Purchase</v>
          </cell>
          <cell r="H885" t="str">
            <v>Physical</v>
          </cell>
          <cell r="I885" t="str">
            <v>CA - SLTAHOE</v>
          </cell>
          <cell r="K885" t="str">
            <v>Sempra Energy Trading, Inc.</v>
          </cell>
          <cell r="L885" t="str">
            <v>Ray Houghton</v>
          </cell>
          <cell r="M885" t="str">
            <v>Trader</v>
          </cell>
          <cell r="N885" t="str">
            <v>(403) 750-2453</v>
          </cell>
          <cell r="O885" t="str">
            <v>(203) 355-6605</v>
          </cell>
          <cell r="R885">
            <v>1500</v>
          </cell>
          <cell r="U885" t="str">
            <v>GDA</v>
          </cell>
          <cell r="V885">
            <v>0</v>
          </cell>
          <cell r="W885" t="str">
            <v>Sumas</v>
          </cell>
          <cell r="X885" t="str">
            <v xml:space="preserve"> </v>
          </cell>
          <cell r="Y885">
            <v>37699</v>
          </cell>
          <cell r="Z885">
            <v>37705</v>
          </cell>
          <cell r="AA885" t="str">
            <v>Firm</v>
          </cell>
          <cell r="AB885" t="str">
            <v>NWP</v>
          </cell>
          <cell r="AC885" t="str">
            <v>Paiute</v>
          </cell>
          <cell r="AD885">
            <v>100047</v>
          </cell>
          <cell r="AE885">
            <v>1500</v>
          </cell>
          <cell r="AF885" t="str">
            <v>SUMAS</v>
          </cell>
          <cell r="AG885">
            <v>297</v>
          </cell>
          <cell r="AH885" t="str">
            <v>SEMPRA</v>
          </cell>
          <cell r="AI885">
            <v>227</v>
          </cell>
          <cell r="AJ885" t="str">
            <v>RENO</v>
          </cell>
          <cell r="AK885">
            <v>459</v>
          </cell>
          <cell r="AL885" t="str">
            <v>AVAC03SYS3</v>
          </cell>
          <cell r="AM885">
            <v>304</v>
          </cell>
          <cell r="AN885" t="str">
            <v>DW</v>
          </cell>
          <cell r="AO885">
            <v>37729</v>
          </cell>
          <cell r="AP885" t="str">
            <v>DW</v>
          </cell>
        </row>
        <row r="886">
          <cell r="A886">
            <v>899</v>
          </cell>
          <cell r="B886" t="str">
            <v>DW</v>
          </cell>
          <cell r="C886" t="str">
            <v>Dick Winters</v>
          </cell>
          <cell r="D886" t="str">
            <v>(509) 495-4175</v>
          </cell>
          <cell r="E886">
            <v>37698</v>
          </cell>
          <cell r="G886" t="str">
            <v>Purchase</v>
          </cell>
          <cell r="H886" t="str">
            <v>Physical</v>
          </cell>
          <cell r="I886" t="str">
            <v>CA - SLTAHOE</v>
          </cell>
          <cell r="J886">
            <v>459535948</v>
          </cell>
          <cell r="K886" t="str">
            <v>Chevron Texaco Natural Gas</v>
          </cell>
          <cell r="L886" t="str">
            <v>Steven Floyd</v>
          </cell>
          <cell r="M886" t="str">
            <v>Trader</v>
          </cell>
          <cell r="N886" t="str">
            <v>(713) 752-6557</v>
          </cell>
          <cell r="O886" t="str">
            <v>(713) 767-5040</v>
          </cell>
          <cell r="P886" t="str">
            <v>ICE</v>
          </cell>
          <cell r="Q886">
            <v>2.5</v>
          </cell>
          <cell r="R886">
            <v>2000</v>
          </cell>
          <cell r="U886" t="str">
            <v>IF</v>
          </cell>
          <cell r="V886">
            <v>-2.5000000000000001E-2</v>
          </cell>
          <cell r="W886" t="str">
            <v>Opal</v>
          </cell>
          <cell r="Y886">
            <v>37712</v>
          </cell>
          <cell r="Z886">
            <v>37741</v>
          </cell>
          <cell r="AA886" t="str">
            <v>Firm</v>
          </cell>
          <cell r="AB886" t="str">
            <v>NWP</v>
          </cell>
          <cell r="AC886" t="str">
            <v>Paiute</v>
          </cell>
          <cell r="AD886">
            <v>100047</v>
          </cell>
          <cell r="AE886">
            <v>2000</v>
          </cell>
          <cell r="AF886" t="str">
            <v>OPAL</v>
          </cell>
          <cell r="AG886">
            <v>543</v>
          </cell>
          <cell r="AH886" t="str">
            <v>K39</v>
          </cell>
          <cell r="AI886">
            <v>321</v>
          </cell>
          <cell r="AJ886" t="str">
            <v>RENO</v>
          </cell>
          <cell r="AK886">
            <v>459</v>
          </cell>
          <cell r="AL886" t="str">
            <v>AVAC03SYS2</v>
          </cell>
          <cell r="AM886">
            <v>304</v>
          </cell>
          <cell r="AN886" t="str">
            <v>DW</v>
          </cell>
          <cell r="AO886">
            <v>37705</v>
          </cell>
          <cell r="AP886" t="str">
            <v>DW</v>
          </cell>
        </row>
        <row r="887">
          <cell r="A887">
            <v>900</v>
          </cell>
          <cell r="B887" t="str">
            <v>DA</v>
          </cell>
          <cell r="C887" t="str">
            <v>Diane Albers</v>
          </cell>
          <cell r="D887" t="str">
            <v>(509) 495-4705</v>
          </cell>
          <cell r="E887">
            <v>37699</v>
          </cell>
          <cell r="G887" t="str">
            <v>Sale</v>
          </cell>
          <cell r="H887" t="str">
            <v>Physical</v>
          </cell>
          <cell r="I887" t="str">
            <v>MALIN</v>
          </cell>
          <cell r="K887" t="str">
            <v>Sempra Energy Trading, Inc.</v>
          </cell>
          <cell r="L887" t="str">
            <v>Ray Houghton</v>
          </cell>
          <cell r="M887" t="str">
            <v>Trader</v>
          </cell>
          <cell r="N887" t="str">
            <v>(403) 750-2453</v>
          </cell>
          <cell r="O887" t="str">
            <v>(203) 355-6605</v>
          </cell>
          <cell r="R887">
            <v>3000</v>
          </cell>
          <cell r="X887">
            <v>5.04</v>
          </cell>
          <cell r="Y887">
            <v>37834</v>
          </cell>
          <cell r="Z887">
            <v>37864</v>
          </cell>
          <cell r="AA887" t="str">
            <v>Firm</v>
          </cell>
          <cell r="AB887" t="str">
            <v>PGT</v>
          </cell>
          <cell r="AD887" t="str">
            <v>07536</v>
          </cell>
          <cell r="AE887">
            <v>3000</v>
          </cell>
          <cell r="AF887" t="str">
            <v>MALI-GTNW</v>
          </cell>
          <cell r="AJ887" t="str">
            <v>MALI-GTNW</v>
          </cell>
          <cell r="AL887" t="str">
            <v>02466</v>
          </cell>
          <cell r="AN887" t="str">
            <v>BG</v>
          </cell>
        </row>
        <row r="888">
          <cell r="A888">
            <v>901</v>
          </cell>
          <cell r="B888" t="str">
            <v>DA</v>
          </cell>
          <cell r="C888" t="str">
            <v>Diane Albers</v>
          </cell>
          <cell r="D888" t="str">
            <v>(509) 495-4705</v>
          </cell>
          <cell r="E888">
            <v>37699</v>
          </cell>
          <cell r="G888" t="str">
            <v>Sale</v>
          </cell>
          <cell r="H888" t="str">
            <v>Physical</v>
          </cell>
          <cell r="I888" t="str">
            <v>MALIN</v>
          </cell>
          <cell r="K888" t="str">
            <v>Sempra Energy Trading, Inc.</v>
          </cell>
          <cell r="L888" t="str">
            <v>Ray Houghton</v>
          </cell>
          <cell r="M888" t="str">
            <v>Trader</v>
          </cell>
          <cell r="N888" t="str">
            <v>(403) 750-2453</v>
          </cell>
          <cell r="O888" t="str">
            <v>(203) 355-6605</v>
          </cell>
          <cell r="R888">
            <v>2000</v>
          </cell>
          <cell r="X888">
            <v>4.97</v>
          </cell>
          <cell r="Y888">
            <v>37865</v>
          </cell>
          <cell r="Z888">
            <v>37894</v>
          </cell>
          <cell r="AA888" t="str">
            <v>Firm</v>
          </cell>
          <cell r="AB888" t="str">
            <v>PGT</v>
          </cell>
          <cell r="AD888" t="str">
            <v>07536</v>
          </cell>
          <cell r="AE888">
            <v>2000</v>
          </cell>
          <cell r="AF888" t="str">
            <v>MALI-GTNW</v>
          </cell>
          <cell r="AJ888" t="str">
            <v>MALI-GTNW</v>
          </cell>
          <cell r="AL888" t="str">
            <v>02466</v>
          </cell>
          <cell r="AN888" t="str">
            <v>BG</v>
          </cell>
        </row>
        <row r="889">
          <cell r="A889">
            <v>902</v>
          </cell>
          <cell r="B889" t="str">
            <v>DA</v>
          </cell>
          <cell r="C889" t="str">
            <v>Diane Albers</v>
          </cell>
          <cell r="D889" t="str">
            <v>(509) 495-4705</v>
          </cell>
          <cell r="E889">
            <v>37699</v>
          </cell>
          <cell r="G889" t="str">
            <v>Sale</v>
          </cell>
          <cell r="H889" t="str">
            <v>Physical</v>
          </cell>
          <cell r="I889" t="str">
            <v>MALIN</v>
          </cell>
          <cell r="K889" t="str">
            <v>Sempra Energy Trading, Inc.</v>
          </cell>
          <cell r="L889" t="str">
            <v>Ray Houghton</v>
          </cell>
          <cell r="M889" t="str">
            <v>Trader</v>
          </cell>
          <cell r="N889" t="str">
            <v>(403) 750-2453</v>
          </cell>
          <cell r="O889" t="str">
            <v>(203) 355-6605</v>
          </cell>
          <cell r="R889">
            <v>3000</v>
          </cell>
          <cell r="X889">
            <v>4.9000000000000004</v>
          </cell>
          <cell r="Y889">
            <v>37895</v>
          </cell>
          <cell r="Z889">
            <v>37925</v>
          </cell>
          <cell r="AA889" t="str">
            <v>Firm</v>
          </cell>
          <cell r="AB889" t="str">
            <v>PGT</v>
          </cell>
          <cell r="AD889" t="str">
            <v>07536</v>
          </cell>
          <cell r="AE889">
            <v>3000</v>
          </cell>
          <cell r="AF889" t="str">
            <v>MALI-GTNW</v>
          </cell>
          <cell r="AJ889" t="str">
            <v>MALI-GTNW</v>
          </cell>
          <cell r="AL889" t="str">
            <v>02466</v>
          </cell>
          <cell r="AN889" t="str">
            <v>BG</v>
          </cell>
        </row>
        <row r="890">
          <cell r="A890">
            <v>903</v>
          </cell>
          <cell r="B890" t="str">
            <v>BG</v>
          </cell>
          <cell r="C890" t="str">
            <v>Bob Gruber</v>
          </cell>
          <cell r="D890" t="str">
            <v>(509) 495-4001</v>
          </cell>
          <cell r="E890">
            <v>37700</v>
          </cell>
          <cell r="G890" t="str">
            <v>Purchase</v>
          </cell>
          <cell r="H890" t="str">
            <v>Physical</v>
          </cell>
          <cell r="I890" t="str">
            <v>CSII</v>
          </cell>
          <cell r="K890" t="str">
            <v>BP Canada Energy Co.</v>
          </cell>
          <cell r="L890" t="str">
            <v>Patty Condon</v>
          </cell>
          <cell r="M890" t="str">
            <v>Trader</v>
          </cell>
          <cell r="N890" t="str">
            <v>(403) 231-6901</v>
          </cell>
          <cell r="O890" t="str">
            <v>403-233-5611</v>
          </cell>
          <cell r="P890" t="str">
            <v>Natsrc</v>
          </cell>
          <cell r="Q890">
            <v>1464</v>
          </cell>
          <cell r="R890">
            <v>10000</v>
          </cell>
          <cell r="X890">
            <v>4.25</v>
          </cell>
          <cell r="Y890">
            <v>37926</v>
          </cell>
          <cell r="Z890">
            <v>38291</v>
          </cell>
          <cell r="AA890" t="str">
            <v>Firm</v>
          </cell>
          <cell r="AB890" t="str">
            <v>TCPL</v>
          </cell>
          <cell r="AD890" t="str">
            <v>AVA</v>
          </cell>
          <cell r="AE890">
            <v>10000</v>
          </cell>
          <cell r="AF890" t="str">
            <v>NIT</v>
          </cell>
          <cell r="AH890" t="str">
            <v>AMOCT</v>
          </cell>
          <cell r="AJ890" t="str">
            <v>CSII-CSII</v>
          </cell>
          <cell r="AL890" t="str">
            <v>CSII</v>
          </cell>
          <cell r="AN890" t="str">
            <v>LM</v>
          </cell>
        </row>
        <row r="891">
          <cell r="A891">
            <v>904</v>
          </cell>
          <cell r="B891" t="str">
            <v>BG</v>
          </cell>
          <cell r="C891" t="str">
            <v>Bob Gruber</v>
          </cell>
          <cell r="D891" t="str">
            <v>(509) 495-4001</v>
          </cell>
          <cell r="E891">
            <v>37700</v>
          </cell>
          <cell r="G891" t="str">
            <v>Sale</v>
          </cell>
          <cell r="H891" t="str">
            <v>Physical</v>
          </cell>
          <cell r="I891" t="str">
            <v>CSII</v>
          </cell>
          <cell r="K891" t="str">
            <v>BP Canada Energy Marketing Corp.</v>
          </cell>
          <cell r="L891" t="str">
            <v>Patty Condon</v>
          </cell>
          <cell r="M891" t="str">
            <v>Trader</v>
          </cell>
          <cell r="N891" t="str">
            <v>(403) 231-6901</v>
          </cell>
          <cell r="O891" t="str">
            <v>403-233-5611</v>
          </cell>
          <cell r="P891" t="str">
            <v>Natsrc</v>
          </cell>
          <cell r="Q891">
            <v>0</v>
          </cell>
          <cell r="R891">
            <v>10000</v>
          </cell>
          <cell r="X891">
            <v>4.6449999999999996</v>
          </cell>
          <cell r="Y891">
            <v>37926</v>
          </cell>
          <cell r="Z891">
            <v>38291</v>
          </cell>
          <cell r="AA891" t="str">
            <v>Firm</v>
          </cell>
          <cell r="AB891" t="str">
            <v>PGT</v>
          </cell>
          <cell r="AD891" t="str">
            <v>07536</v>
          </cell>
          <cell r="AE891">
            <v>10000</v>
          </cell>
          <cell r="AF891" t="str">
            <v>MALI-GTNW</v>
          </cell>
          <cell r="AH891" t="str">
            <v>00169</v>
          </cell>
          <cell r="AJ891" t="str">
            <v>MALI-GTNW</v>
          </cell>
          <cell r="AL891" t="str">
            <v>01669</v>
          </cell>
          <cell r="AN891" t="str">
            <v>LM</v>
          </cell>
        </row>
        <row r="892">
          <cell r="A892">
            <v>905</v>
          </cell>
          <cell r="B892" t="str">
            <v>DW</v>
          </cell>
          <cell r="C892" t="str">
            <v>Dick Winters</v>
          </cell>
          <cell r="D892" t="str">
            <v>(509) 495-4175</v>
          </cell>
          <cell r="E892">
            <v>37704</v>
          </cell>
          <cell r="G892" t="str">
            <v>Sale</v>
          </cell>
          <cell r="H892" t="str">
            <v>Physical</v>
          </cell>
          <cell r="I892" t="str">
            <v>MALIN</v>
          </cell>
          <cell r="K892" t="str">
            <v>Sempra Energy Trading, Inc.</v>
          </cell>
          <cell r="L892" t="str">
            <v>Ray Houghton</v>
          </cell>
          <cell r="M892" t="str">
            <v>Trader</v>
          </cell>
          <cell r="N892" t="str">
            <v>(403) 750-2453</v>
          </cell>
          <cell r="O892" t="str">
            <v>(203) 355-6605</v>
          </cell>
          <cell r="R892">
            <v>4000</v>
          </cell>
          <cell r="X892">
            <v>4.92</v>
          </cell>
          <cell r="Y892">
            <v>37803</v>
          </cell>
          <cell r="Z892">
            <v>37833</v>
          </cell>
          <cell r="AA892" t="str">
            <v>Firm</v>
          </cell>
          <cell r="AB892" t="str">
            <v>PGT</v>
          </cell>
          <cell r="AD892" t="str">
            <v>07536</v>
          </cell>
          <cell r="AE892">
            <v>4000</v>
          </cell>
          <cell r="AF892" t="str">
            <v>MALI-GTNW</v>
          </cell>
          <cell r="AJ892" t="str">
            <v>MALI-GTNW</v>
          </cell>
          <cell r="AL892" t="str">
            <v>02466</v>
          </cell>
          <cell r="AN892" t="str">
            <v>BG</v>
          </cell>
        </row>
        <row r="893">
          <cell r="A893">
            <v>906</v>
          </cell>
          <cell r="B893" t="str">
            <v>DW</v>
          </cell>
          <cell r="C893" t="str">
            <v>Dick Winters</v>
          </cell>
          <cell r="D893" t="str">
            <v>(509) 495-4175</v>
          </cell>
          <cell r="E893">
            <v>37705</v>
          </cell>
          <cell r="G893" t="str">
            <v>Purchase</v>
          </cell>
          <cell r="H893" t="str">
            <v>Physical</v>
          </cell>
          <cell r="I893" t="str">
            <v>CA - SLTAHOE</v>
          </cell>
          <cell r="K893" t="str">
            <v>Enserco</v>
          </cell>
          <cell r="L893" t="str">
            <v>Dave Huck</v>
          </cell>
          <cell r="M893" t="str">
            <v>Trader</v>
          </cell>
          <cell r="N893" t="str">
            <v>(403) 269-5522</v>
          </cell>
          <cell r="O893" t="str">
            <v>(303) 568-3250</v>
          </cell>
          <cell r="R893">
            <v>1500</v>
          </cell>
          <cell r="X893">
            <v>4.62</v>
          </cell>
          <cell r="Y893">
            <v>37706</v>
          </cell>
          <cell r="Z893">
            <v>37711</v>
          </cell>
          <cell r="AA893" t="str">
            <v>Firm</v>
          </cell>
          <cell r="AB893" t="str">
            <v>NWP</v>
          </cell>
          <cell r="AC893" t="str">
            <v>Paiute</v>
          </cell>
          <cell r="AD893">
            <v>100047</v>
          </cell>
          <cell r="AE893">
            <v>1500</v>
          </cell>
          <cell r="AF893" t="str">
            <v>SUMAS</v>
          </cell>
          <cell r="AG893">
            <v>297</v>
          </cell>
          <cell r="AH893" t="str">
            <v>EEI</v>
          </cell>
          <cell r="AI893">
            <v>399</v>
          </cell>
          <cell r="AJ893" t="str">
            <v>RENO</v>
          </cell>
          <cell r="AK893">
            <v>459</v>
          </cell>
          <cell r="AL893" t="str">
            <v>AVAC03SYS3</v>
          </cell>
          <cell r="AM893">
            <v>304</v>
          </cell>
          <cell r="AN893" t="str">
            <v>DW</v>
          </cell>
          <cell r="AO893">
            <v>37713</v>
          </cell>
          <cell r="AP893" t="str">
            <v>JK</v>
          </cell>
        </row>
        <row r="894">
          <cell r="A894">
            <v>907</v>
          </cell>
          <cell r="B894" t="str">
            <v>DW</v>
          </cell>
          <cell r="C894" t="str">
            <v>Dick Winters</v>
          </cell>
          <cell r="D894" t="str">
            <v>(509) 495-4175</v>
          </cell>
          <cell r="E894">
            <v>37705</v>
          </cell>
          <cell r="G894" t="str">
            <v>Sale</v>
          </cell>
          <cell r="H894" t="str">
            <v>Physical</v>
          </cell>
          <cell r="I894" t="str">
            <v>MALIN</v>
          </cell>
          <cell r="K894" t="str">
            <v>Sempra Energy Trading, Inc.</v>
          </cell>
          <cell r="L894" t="str">
            <v>Ray Houghton</v>
          </cell>
          <cell r="M894" t="str">
            <v>Trader</v>
          </cell>
          <cell r="N894" t="str">
            <v>(403) 750-2453</v>
          </cell>
          <cell r="O894" t="str">
            <v>(203) 355-6605</v>
          </cell>
          <cell r="R894">
            <v>10000</v>
          </cell>
          <cell r="X894">
            <v>4.8499999999999996</v>
          </cell>
          <cell r="Y894">
            <v>37803</v>
          </cell>
          <cell r="Z894">
            <v>37833</v>
          </cell>
          <cell r="AA894" t="str">
            <v>Firm</v>
          </cell>
          <cell r="AB894" t="str">
            <v>PGT</v>
          </cell>
          <cell r="AD894" t="str">
            <v>07536</v>
          </cell>
          <cell r="AE894">
            <v>10000</v>
          </cell>
          <cell r="AF894" t="str">
            <v>MALI-GTNW</v>
          </cell>
          <cell r="AJ894" t="str">
            <v>MALI-GTNW</v>
          </cell>
          <cell r="AL894" t="str">
            <v>02466</v>
          </cell>
          <cell r="AN894" t="str">
            <v>DW</v>
          </cell>
        </row>
        <row r="895">
          <cell r="A895">
            <v>908</v>
          </cell>
          <cell r="B895" t="str">
            <v>DW</v>
          </cell>
          <cell r="C895" t="str">
            <v>Dick Winters</v>
          </cell>
          <cell r="D895" t="str">
            <v>(509) 495-4175</v>
          </cell>
          <cell r="E895">
            <v>37705</v>
          </cell>
          <cell r="G895" t="str">
            <v>Sale</v>
          </cell>
          <cell r="H895" t="str">
            <v>Physical</v>
          </cell>
          <cell r="I895" t="str">
            <v>MALIN</v>
          </cell>
          <cell r="K895" t="str">
            <v>Sempra Energy Trading, Inc.</v>
          </cell>
          <cell r="L895" t="str">
            <v>Ray Houghton</v>
          </cell>
          <cell r="M895" t="str">
            <v>Trader</v>
          </cell>
          <cell r="N895" t="str">
            <v>(403) 750-2453</v>
          </cell>
          <cell r="O895" t="str">
            <v>(203) 355-6605</v>
          </cell>
          <cell r="R895">
            <v>11000</v>
          </cell>
          <cell r="X895">
            <v>4.78</v>
          </cell>
          <cell r="Y895">
            <v>37803</v>
          </cell>
          <cell r="Z895">
            <v>37833</v>
          </cell>
          <cell r="AA895" t="str">
            <v>Firm</v>
          </cell>
          <cell r="AB895" t="str">
            <v>PGT</v>
          </cell>
          <cell r="AD895" t="str">
            <v>07536</v>
          </cell>
          <cell r="AE895">
            <v>11000</v>
          </cell>
          <cell r="AF895" t="str">
            <v>MALI-GTNW</v>
          </cell>
          <cell r="AJ895" t="str">
            <v>MALI-GTNW</v>
          </cell>
          <cell r="AL895" t="str">
            <v>02466</v>
          </cell>
          <cell r="AN895" t="str">
            <v>DW</v>
          </cell>
        </row>
        <row r="896">
          <cell r="A896">
            <v>909</v>
          </cell>
          <cell r="B896" t="str">
            <v>DW</v>
          </cell>
          <cell r="C896" t="str">
            <v>Dick Winters</v>
          </cell>
          <cell r="D896" t="str">
            <v>(509) 495-4175</v>
          </cell>
          <cell r="E896">
            <v>37706</v>
          </cell>
          <cell r="G896" t="str">
            <v>Purchase</v>
          </cell>
          <cell r="H896" t="str">
            <v>Physical</v>
          </cell>
          <cell r="I896" t="str">
            <v>CA - SLTAHOE</v>
          </cell>
          <cell r="K896" t="str">
            <v>Concord Energy, LLC</v>
          </cell>
          <cell r="L896" t="str">
            <v>Darrell Danyluk</v>
          </cell>
          <cell r="M896" t="str">
            <v>Trader</v>
          </cell>
          <cell r="N896" t="str">
            <v>(403) 514-6912</v>
          </cell>
          <cell r="O896" t="str">
            <v>(403) 514-6913</v>
          </cell>
          <cell r="R896">
            <v>2500</v>
          </cell>
          <cell r="U896" t="str">
            <v>GDA</v>
          </cell>
          <cell r="V896">
            <v>0.01</v>
          </cell>
          <cell r="W896" t="str">
            <v>Sumas</v>
          </cell>
          <cell r="Y896">
            <v>37712</v>
          </cell>
          <cell r="Z896">
            <v>37741</v>
          </cell>
          <cell r="AA896" t="str">
            <v>Firm</v>
          </cell>
          <cell r="AB896" t="str">
            <v>NWP</v>
          </cell>
          <cell r="AC896" t="str">
            <v>Paiute</v>
          </cell>
          <cell r="AD896">
            <v>100047</v>
          </cell>
          <cell r="AE896">
            <v>2500</v>
          </cell>
          <cell r="AF896" t="str">
            <v>SUMAS</v>
          </cell>
          <cell r="AG896">
            <v>297</v>
          </cell>
          <cell r="AH896" t="str">
            <v>CEL</v>
          </cell>
          <cell r="AI896">
            <v>796</v>
          </cell>
          <cell r="AJ896" t="str">
            <v>RENO</v>
          </cell>
          <cell r="AK896">
            <v>459</v>
          </cell>
          <cell r="AL896" t="str">
            <v>AVAC03SYS1</v>
          </cell>
          <cell r="AM896">
            <v>304</v>
          </cell>
          <cell r="AN896" t="str">
            <v>DW</v>
          </cell>
          <cell r="AO896">
            <v>37713</v>
          </cell>
          <cell r="AP896" t="str">
            <v>JK</v>
          </cell>
        </row>
        <row r="897">
          <cell r="A897">
            <v>910</v>
          </cell>
          <cell r="B897" t="str">
            <v>DW</v>
          </cell>
          <cell r="C897" t="str">
            <v>Dick Winters</v>
          </cell>
          <cell r="D897" t="str">
            <v>(509) 495-4175</v>
          </cell>
          <cell r="E897">
            <v>37712</v>
          </cell>
          <cell r="G897" t="str">
            <v>Purchase</v>
          </cell>
          <cell r="H897" t="str">
            <v>Physical</v>
          </cell>
          <cell r="I897" t="str">
            <v>CA - SLTAHOE</v>
          </cell>
          <cell r="K897" t="str">
            <v>Sempra Energy Trading, Inc.</v>
          </cell>
          <cell r="L897" t="str">
            <v>Ray Houghton</v>
          </cell>
          <cell r="M897" t="str">
            <v>Trader</v>
          </cell>
          <cell r="N897" t="str">
            <v>(403) 750-2453</v>
          </cell>
          <cell r="O897" t="str">
            <v>(203) 355-6605</v>
          </cell>
          <cell r="R897">
            <v>2500</v>
          </cell>
          <cell r="X897">
            <v>4.18</v>
          </cell>
          <cell r="Y897">
            <v>37713</v>
          </cell>
          <cell r="Z897">
            <v>37715</v>
          </cell>
          <cell r="AA897" t="str">
            <v>Firm</v>
          </cell>
          <cell r="AB897" t="str">
            <v>NWP</v>
          </cell>
          <cell r="AC897" t="str">
            <v>Paiute</v>
          </cell>
          <cell r="AD897">
            <v>100047</v>
          </cell>
          <cell r="AE897">
            <v>2500</v>
          </cell>
          <cell r="AF897" t="str">
            <v>SUMAS</v>
          </cell>
          <cell r="AG897">
            <v>297</v>
          </cell>
          <cell r="AH897" t="str">
            <v xml:space="preserve"> </v>
          </cell>
          <cell r="AI897" t="str">
            <v xml:space="preserve"> </v>
          </cell>
          <cell r="AJ897" t="str">
            <v>RENO</v>
          </cell>
          <cell r="AK897">
            <v>459</v>
          </cell>
          <cell r="AL897" t="str">
            <v>AVAC03SYS3</v>
          </cell>
          <cell r="AM897">
            <v>304</v>
          </cell>
          <cell r="AN897" t="str">
            <v>DW</v>
          </cell>
          <cell r="AO897">
            <v>37715</v>
          </cell>
          <cell r="AP897" t="str">
            <v>DW</v>
          </cell>
        </row>
        <row r="898">
          <cell r="A898">
            <v>911</v>
          </cell>
          <cell r="B898" t="str">
            <v>DW</v>
          </cell>
          <cell r="C898" t="str">
            <v>Dick Winters</v>
          </cell>
          <cell r="D898" t="str">
            <v>(509) 495-4175</v>
          </cell>
          <cell r="E898">
            <v>37713</v>
          </cell>
          <cell r="G898" t="str">
            <v>Purchase</v>
          </cell>
          <cell r="H898" t="str">
            <v>Physical</v>
          </cell>
          <cell r="I898" t="str">
            <v>CA - SLTAHOE</v>
          </cell>
          <cell r="K898" t="str">
            <v>Sempra Energy Trading, Inc.</v>
          </cell>
          <cell r="L898" t="str">
            <v>Patti Anderson</v>
          </cell>
          <cell r="M898" t="str">
            <v>Trader</v>
          </cell>
          <cell r="N898" t="str">
            <v>(403) 750-5396</v>
          </cell>
          <cell r="O898" t="str">
            <v>(203) 355-6605</v>
          </cell>
          <cell r="R898">
            <v>1500</v>
          </cell>
          <cell r="X898">
            <v>4.34</v>
          </cell>
          <cell r="Y898">
            <v>37714</v>
          </cell>
          <cell r="Z898">
            <v>37715</v>
          </cell>
          <cell r="AA898" t="str">
            <v>Firm</v>
          </cell>
          <cell r="AB898" t="str">
            <v>NWP</v>
          </cell>
          <cell r="AC898" t="str">
            <v>Paiute</v>
          </cell>
          <cell r="AD898">
            <v>100047</v>
          </cell>
          <cell r="AE898">
            <v>1500</v>
          </cell>
          <cell r="AF898" t="str">
            <v>SUMAS</v>
          </cell>
          <cell r="AG898">
            <v>297</v>
          </cell>
          <cell r="AH898" t="str">
            <v xml:space="preserve"> </v>
          </cell>
          <cell r="AI898" t="str">
            <v xml:space="preserve"> </v>
          </cell>
          <cell r="AJ898" t="str">
            <v>RENO</v>
          </cell>
          <cell r="AK898">
            <v>459</v>
          </cell>
          <cell r="AL898" t="str">
            <v>AVAC03SYS3</v>
          </cell>
          <cell r="AM898">
            <v>304</v>
          </cell>
          <cell r="AN898" t="str">
            <v xml:space="preserve"> </v>
          </cell>
        </row>
        <row r="899">
          <cell r="A899">
            <v>912</v>
          </cell>
          <cell r="B899" t="str">
            <v>DW</v>
          </cell>
          <cell r="C899" t="str">
            <v>Dick Winters</v>
          </cell>
          <cell r="D899" t="str">
            <v>(509) 495-4175</v>
          </cell>
          <cell r="E899">
            <v>37714</v>
          </cell>
          <cell r="G899" t="str">
            <v>Purchase</v>
          </cell>
          <cell r="H899" t="str">
            <v>Physical</v>
          </cell>
          <cell r="I899" t="str">
            <v>CA - SLTAHOE</v>
          </cell>
          <cell r="J899">
            <v>751914009</v>
          </cell>
          <cell r="K899" t="str">
            <v>Concord Energy, LLC</v>
          </cell>
          <cell r="L899" t="str">
            <v>Darrell Danyluk</v>
          </cell>
          <cell r="M899" t="str">
            <v>Trader</v>
          </cell>
          <cell r="N899" t="str">
            <v>(403) 514-6912</v>
          </cell>
          <cell r="O899" t="str">
            <v>(403) 514-6913</v>
          </cell>
          <cell r="P899" t="str">
            <v>ICE</v>
          </cell>
          <cell r="Q899">
            <v>2.5</v>
          </cell>
          <cell r="R899">
            <v>2000</v>
          </cell>
          <cell r="U899" t="str">
            <v xml:space="preserve"> </v>
          </cell>
          <cell r="V899" t="str">
            <v xml:space="preserve"> </v>
          </cell>
          <cell r="W899" t="str">
            <v>Opal</v>
          </cell>
          <cell r="X899">
            <v>1.6</v>
          </cell>
          <cell r="Y899">
            <v>37715</v>
          </cell>
          <cell r="Z899">
            <v>37715</v>
          </cell>
          <cell r="AA899" t="str">
            <v>Interruptible</v>
          </cell>
          <cell r="AB899" t="str">
            <v>NWP</v>
          </cell>
          <cell r="AC899" t="str">
            <v>Paiute</v>
          </cell>
          <cell r="AD899">
            <v>100047</v>
          </cell>
          <cell r="AE899">
            <v>2000</v>
          </cell>
          <cell r="AF899" t="str">
            <v>OPAL</v>
          </cell>
          <cell r="AG899">
            <v>543</v>
          </cell>
          <cell r="AH899" t="str">
            <v>G67</v>
          </cell>
          <cell r="AI899">
            <v>796</v>
          </cell>
          <cell r="AJ899" t="str">
            <v>RENO</v>
          </cell>
          <cell r="AK899">
            <v>459</v>
          </cell>
          <cell r="AL899" t="str">
            <v>AVAC03SYS4</v>
          </cell>
          <cell r="AM899">
            <v>304</v>
          </cell>
        </row>
        <row r="900">
          <cell r="A900">
            <v>913</v>
          </cell>
          <cell r="B900" t="str">
            <v>DW</v>
          </cell>
          <cell r="C900" t="str">
            <v>Dick Winters</v>
          </cell>
          <cell r="D900" t="str">
            <v>(509) 495-4175</v>
          </cell>
          <cell r="E900">
            <v>37715</v>
          </cell>
          <cell r="G900" t="str">
            <v>Purchase</v>
          </cell>
          <cell r="H900" t="str">
            <v>Physical</v>
          </cell>
          <cell r="I900" t="str">
            <v>CA - SLTAHOE</v>
          </cell>
          <cell r="J900">
            <v>753358351</v>
          </cell>
          <cell r="K900" t="str">
            <v>Enserco</v>
          </cell>
          <cell r="L900" t="str">
            <v>John Washabaugh</v>
          </cell>
          <cell r="M900" t="str">
            <v>Trader</v>
          </cell>
          <cell r="N900" t="str">
            <v>(303) 256-1666</v>
          </cell>
          <cell r="O900" t="str">
            <v>(303) 568-3250</v>
          </cell>
          <cell r="P900" t="str">
            <v>ICE</v>
          </cell>
          <cell r="Q900">
            <v>2.5</v>
          </cell>
          <cell r="R900">
            <v>2000</v>
          </cell>
          <cell r="X900">
            <v>1.55</v>
          </cell>
          <cell r="Y900">
            <v>37716</v>
          </cell>
          <cell r="Z900">
            <v>37718</v>
          </cell>
          <cell r="AA900" t="str">
            <v>Firm</v>
          </cell>
          <cell r="AB900" t="str">
            <v>NWP</v>
          </cell>
          <cell r="AC900" t="str">
            <v>Paiute</v>
          </cell>
          <cell r="AD900">
            <v>100047</v>
          </cell>
          <cell r="AE900">
            <v>2000</v>
          </cell>
          <cell r="AF900" t="str">
            <v>OPAL</v>
          </cell>
          <cell r="AG900">
            <v>543</v>
          </cell>
          <cell r="AH900" t="str">
            <v>L168</v>
          </cell>
          <cell r="AI900">
            <v>399</v>
          </cell>
          <cell r="AJ900" t="str">
            <v>RENO</v>
          </cell>
          <cell r="AK900">
            <v>459</v>
          </cell>
          <cell r="AL900" t="str">
            <v>AVAC03SYS4</v>
          </cell>
          <cell r="AM900" t="str">
            <v xml:space="preserve"> </v>
          </cell>
          <cell r="AN900" t="str">
            <v xml:space="preserve"> </v>
          </cell>
        </row>
        <row r="901">
          <cell r="A901">
            <v>914</v>
          </cell>
          <cell r="B901" t="str">
            <v>DW</v>
          </cell>
          <cell r="C901" t="str">
            <v>Dick Winters</v>
          </cell>
          <cell r="D901" t="str">
            <v>(509) 495-4175</v>
          </cell>
          <cell r="E901">
            <v>37715</v>
          </cell>
          <cell r="G901" t="str">
            <v>Purchase</v>
          </cell>
          <cell r="H901" t="str">
            <v>Physical</v>
          </cell>
          <cell r="I901" t="str">
            <v>CA - SLTAHOE</v>
          </cell>
          <cell r="K901" t="str">
            <v>Sempra Energy Trading, Inc.</v>
          </cell>
          <cell r="L901" t="str">
            <v>Ray Houghton</v>
          </cell>
          <cell r="M901" t="str">
            <v>Trader</v>
          </cell>
          <cell r="N901" t="str">
            <v>(403) 750-2453</v>
          </cell>
          <cell r="O901" t="str">
            <v>(203) 355-6605</v>
          </cell>
          <cell r="R901">
            <v>4000</v>
          </cell>
          <cell r="X901">
            <v>4.2699999999999996</v>
          </cell>
          <cell r="Y901">
            <v>37716</v>
          </cell>
          <cell r="Z901">
            <v>37718</v>
          </cell>
          <cell r="AA901" t="str">
            <v>Firm</v>
          </cell>
          <cell r="AB901" t="str">
            <v>NWP</v>
          </cell>
          <cell r="AC901" t="str">
            <v>Paiute</v>
          </cell>
          <cell r="AD901">
            <v>100047</v>
          </cell>
          <cell r="AE901">
            <v>4000</v>
          </cell>
          <cell r="AF901" t="str">
            <v>SUMAS</v>
          </cell>
          <cell r="AG901">
            <v>297</v>
          </cell>
          <cell r="AH901" t="str">
            <v>SEMPRA</v>
          </cell>
          <cell r="AI901">
            <v>227</v>
          </cell>
          <cell r="AJ901" t="str">
            <v>RENO</v>
          </cell>
          <cell r="AK901">
            <v>459</v>
          </cell>
          <cell r="AL901" t="str">
            <v>AVAC03SYS3</v>
          </cell>
          <cell r="AM901" t="str">
            <v xml:space="preserve"> </v>
          </cell>
          <cell r="AN901" t="str">
            <v>DW</v>
          </cell>
          <cell r="AO901">
            <v>37719</v>
          </cell>
          <cell r="AP901" t="str">
            <v>DW</v>
          </cell>
        </row>
        <row r="902">
          <cell r="A902">
            <v>915</v>
          </cell>
          <cell r="B902" t="str">
            <v>DW</v>
          </cell>
          <cell r="C902" t="str">
            <v>Dick Winters</v>
          </cell>
          <cell r="D902" t="str">
            <v>(509) 495-4175</v>
          </cell>
          <cell r="E902">
            <v>37718</v>
          </cell>
          <cell r="G902" t="str">
            <v>Purchase</v>
          </cell>
          <cell r="H902" t="str">
            <v>Physical</v>
          </cell>
          <cell r="I902" t="str">
            <v>CA - SLTAHOE</v>
          </cell>
          <cell r="K902" t="str">
            <v>Sempra Energy Trading, Inc.</v>
          </cell>
          <cell r="L902" t="str">
            <v>Patti Anderson</v>
          </cell>
          <cell r="M902" t="str">
            <v>Trader</v>
          </cell>
          <cell r="N902" t="str">
            <v>(403) 750-5396</v>
          </cell>
          <cell r="O902" t="str">
            <v>(203) 355-6605</v>
          </cell>
          <cell r="R902">
            <v>2000</v>
          </cell>
          <cell r="U902" t="str">
            <v>GDA</v>
          </cell>
          <cell r="V902">
            <v>0</v>
          </cell>
          <cell r="W902" t="str">
            <v>Sumas</v>
          </cell>
          <cell r="Y902">
            <v>37719</v>
          </cell>
          <cell r="Z902">
            <v>37722</v>
          </cell>
          <cell r="AA902" t="str">
            <v>Firm</v>
          </cell>
          <cell r="AB902" t="str">
            <v>NWP</v>
          </cell>
          <cell r="AC902" t="str">
            <v>Paiute</v>
          </cell>
          <cell r="AD902">
            <v>100047</v>
          </cell>
          <cell r="AE902">
            <v>2000</v>
          </cell>
          <cell r="AF902" t="str">
            <v>SUMAS</v>
          </cell>
          <cell r="AG902">
            <v>297</v>
          </cell>
          <cell r="AH902" t="str">
            <v>SEMPRA</v>
          </cell>
          <cell r="AI902">
            <v>227</v>
          </cell>
          <cell r="AJ902" t="str">
            <v>RENO</v>
          </cell>
          <cell r="AK902">
            <v>459</v>
          </cell>
          <cell r="AL902" t="str">
            <v>AVAC03SYS3</v>
          </cell>
          <cell r="AM902">
            <v>304</v>
          </cell>
          <cell r="AN902" t="str">
            <v>DW</v>
          </cell>
          <cell r="AO902">
            <v>37720</v>
          </cell>
          <cell r="AP902" t="str">
            <v>DW</v>
          </cell>
        </row>
        <row r="903">
          <cell r="A903">
            <v>916</v>
          </cell>
          <cell r="B903" t="str">
            <v>DW</v>
          </cell>
          <cell r="C903" t="str">
            <v>Dick Winters</v>
          </cell>
          <cell r="D903" t="str">
            <v>(509) 495-4175</v>
          </cell>
          <cell r="E903">
            <v>37718</v>
          </cell>
          <cell r="G903" t="str">
            <v>Purchase</v>
          </cell>
          <cell r="H903" t="str">
            <v>Physical</v>
          </cell>
          <cell r="I903" t="str">
            <v>CA - SLTAHOE</v>
          </cell>
          <cell r="K903" t="str">
            <v>Concord Energy, LLC</v>
          </cell>
          <cell r="L903" t="str">
            <v>Darrell Danyluk</v>
          </cell>
          <cell r="M903" t="str">
            <v>Trader</v>
          </cell>
          <cell r="N903" t="str">
            <v>(403) 514-6912</v>
          </cell>
          <cell r="O903" t="str">
            <v>(403) 514-6913</v>
          </cell>
          <cell r="P903" t="str">
            <v xml:space="preserve"> </v>
          </cell>
          <cell r="Q903" t="str">
            <v xml:space="preserve"> </v>
          </cell>
          <cell r="R903">
            <v>1000</v>
          </cell>
          <cell r="U903" t="str">
            <v xml:space="preserve"> </v>
          </cell>
          <cell r="V903" t="str">
            <v xml:space="preserve"> </v>
          </cell>
          <cell r="W903" t="str">
            <v xml:space="preserve"> </v>
          </cell>
          <cell r="X903">
            <v>4.3099999999999996</v>
          </cell>
          <cell r="Y903">
            <v>37719</v>
          </cell>
          <cell r="Z903">
            <v>37719</v>
          </cell>
          <cell r="AA903" t="str">
            <v>Interruptible</v>
          </cell>
          <cell r="AB903" t="str">
            <v>NWP</v>
          </cell>
          <cell r="AC903" t="str">
            <v>Paiute</v>
          </cell>
          <cell r="AD903">
            <v>100047</v>
          </cell>
          <cell r="AE903">
            <v>1000</v>
          </cell>
          <cell r="AF903" t="str">
            <v>SUMAS</v>
          </cell>
          <cell r="AG903">
            <v>297</v>
          </cell>
          <cell r="AH903" t="str">
            <v>CEL</v>
          </cell>
          <cell r="AI903">
            <v>796</v>
          </cell>
          <cell r="AJ903" t="str">
            <v>RENO</v>
          </cell>
          <cell r="AK903">
            <v>459</v>
          </cell>
          <cell r="AL903" t="str">
            <v>AVAC03SYS4</v>
          </cell>
          <cell r="AM903">
            <v>304</v>
          </cell>
          <cell r="AN903" t="str">
            <v>DW</v>
          </cell>
        </row>
        <row r="904">
          <cell r="A904">
            <v>917</v>
          </cell>
          <cell r="B904" t="str">
            <v>DW</v>
          </cell>
          <cell r="C904" t="str">
            <v>Dick Winters</v>
          </cell>
          <cell r="D904" t="str">
            <v>(509) 495-4175</v>
          </cell>
          <cell r="E904">
            <v>37718</v>
          </cell>
          <cell r="G904" t="str">
            <v>Sale</v>
          </cell>
          <cell r="H904" t="str">
            <v>Physical</v>
          </cell>
          <cell r="I904" t="str">
            <v>MALIN</v>
          </cell>
          <cell r="K904" t="str">
            <v>Cook Inlet Energy Supply LLC</v>
          </cell>
          <cell r="L904" t="str">
            <v>Cindy Khek</v>
          </cell>
          <cell r="M904" t="str">
            <v>Trader</v>
          </cell>
          <cell r="N904" t="str">
            <v xml:space="preserve">(310) 789-2324   </v>
          </cell>
          <cell r="O904" t="str">
            <v>(310) 789-3991</v>
          </cell>
          <cell r="R904">
            <v>5000</v>
          </cell>
          <cell r="X904">
            <v>4.13</v>
          </cell>
          <cell r="Y904">
            <v>38078</v>
          </cell>
          <cell r="Z904">
            <v>38168</v>
          </cell>
          <cell r="AA904" t="str">
            <v>Firm</v>
          </cell>
          <cell r="AB904" t="str">
            <v>PGT</v>
          </cell>
          <cell r="AD904" t="str">
            <v>07536</v>
          </cell>
          <cell r="AE904">
            <v>5000</v>
          </cell>
          <cell r="AF904" t="str">
            <v>MALI-GTNW</v>
          </cell>
          <cell r="AH904" t="str">
            <v>00169</v>
          </cell>
          <cell r="AJ904" t="str">
            <v>MALI-GTNW</v>
          </cell>
          <cell r="AL904" t="str">
            <v>00780</v>
          </cell>
          <cell r="AN904" t="str">
            <v>RP</v>
          </cell>
          <cell r="AO904">
            <v>37719</v>
          </cell>
          <cell r="AP904" t="str">
            <v>DW</v>
          </cell>
        </row>
        <row r="905">
          <cell r="A905">
            <v>918</v>
          </cell>
          <cell r="B905" t="str">
            <v>DW</v>
          </cell>
          <cell r="C905" t="str">
            <v>Dick Winters</v>
          </cell>
          <cell r="D905" t="str">
            <v>(509) 495-4175</v>
          </cell>
          <cell r="E905">
            <v>37718</v>
          </cell>
          <cell r="G905" t="str">
            <v>Sale</v>
          </cell>
          <cell r="H905" t="str">
            <v>Physical</v>
          </cell>
          <cell r="I905" t="str">
            <v>CSII</v>
          </cell>
          <cell r="K905" t="str">
            <v>Cook Inlet Energy Supply LLC</v>
          </cell>
          <cell r="L905" t="str">
            <v>Cindy Khek</v>
          </cell>
          <cell r="M905" t="str">
            <v>Trader</v>
          </cell>
          <cell r="N905" t="str">
            <v xml:space="preserve">(310) 789-2324   </v>
          </cell>
          <cell r="O905" t="str">
            <v>(310) 789-3991</v>
          </cell>
          <cell r="R905">
            <v>10000</v>
          </cell>
          <cell r="X905">
            <v>3.7650000000000001</v>
          </cell>
          <cell r="Y905">
            <v>38078</v>
          </cell>
          <cell r="Z905">
            <v>38168</v>
          </cell>
          <cell r="AA905" t="str">
            <v>Firm</v>
          </cell>
          <cell r="AB905" t="str">
            <v>TCPL</v>
          </cell>
          <cell r="AD905" t="str">
            <v>AVA2</v>
          </cell>
          <cell r="AE905">
            <v>10000</v>
          </cell>
          <cell r="AF905" t="str">
            <v>NIT</v>
          </cell>
          <cell r="AH905" t="str">
            <v xml:space="preserve"> </v>
          </cell>
          <cell r="AJ905" t="str">
            <v xml:space="preserve"> </v>
          </cell>
          <cell r="AL905" t="str">
            <v>COOKT</v>
          </cell>
          <cell r="AN905" t="str">
            <v>RP</v>
          </cell>
          <cell r="AO905">
            <v>37719</v>
          </cell>
          <cell r="AP905" t="str">
            <v>DW</v>
          </cell>
        </row>
        <row r="906">
          <cell r="A906">
            <v>919</v>
          </cell>
          <cell r="B906" t="str">
            <v>DW</v>
          </cell>
          <cell r="C906" t="str">
            <v>Dick Winters</v>
          </cell>
          <cell r="D906" t="str">
            <v>(509) 495-4175</v>
          </cell>
          <cell r="E906">
            <v>37720</v>
          </cell>
          <cell r="G906" t="str">
            <v>Sale</v>
          </cell>
          <cell r="H906" t="str">
            <v>Physical</v>
          </cell>
          <cell r="I906" t="str">
            <v>CSII</v>
          </cell>
          <cell r="K906" t="str">
            <v>Cook Inlet Energy Supply LLC</v>
          </cell>
          <cell r="L906" t="str">
            <v>Cindy Khek</v>
          </cell>
          <cell r="M906" t="str">
            <v>Trader</v>
          </cell>
          <cell r="N906" t="str">
            <v xml:space="preserve">(310) 789-2324   </v>
          </cell>
          <cell r="O906" t="str">
            <v>(310) 789-3991</v>
          </cell>
          <cell r="R906">
            <v>5000</v>
          </cell>
          <cell r="X906">
            <v>4.5</v>
          </cell>
          <cell r="Y906">
            <v>37926</v>
          </cell>
          <cell r="Z906">
            <v>38291</v>
          </cell>
          <cell r="AA906" t="str">
            <v>Firm</v>
          </cell>
          <cell r="AB906" t="str">
            <v>PGT</v>
          </cell>
          <cell r="AD906" t="str">
            <v>07536</v>
          </cell>
          <cell r="AE906">
            <v>5000</v>
          </cell>
          <cell r="AF906" t="str">
            <v>MALI-GTNW</v>
          </cell>
          <cell r="AH906" t="str">
            <v>00169</v>
          </cell>
          <cell r="AJ906" t="str">
            <v>MALI-GTNW</v>
          </cell>
          <cell r="AL906" t="str">
            <v>00780</v>
          </cell>
          <cell r="AN906" t="str">
            <v>RP</v>
          </cell>
          <cell r="AO906">
            <v>37721</v>
          </cell>
          <cell r="AP906" t="str">
            <v>DW</v>
          </cell>
        </row>
        <row r="907">
          <cell r="A907">
            <v>920</v>
          </cell>
          <cell r="B907" t="str">
            <v>DW</v>
          </cell>
          <cell r="C907" t="str">
            <v>Dick Winters</v>
          </cell>
          <cell r="D907" t="str">
            <v>(509) 495-4175</v>
          </cell>
          <cell r="E907">
            <v>37720</v>
          </cell>
          <cell r="G907" t="str">
            <v>Purchase</v>
          </cell>
          <cell r="H907" t="str">
            <v>Physical</v>
          </cell>
          <cell r="I907" t="str">
            <v>CSII</v>
          </cell>
          <cell r="K907" t="str">
            <v>Cook Inlet Energy Supply LLC</v>
          </cell>
          <cell r="L907" t="str">
            <v>Cindy Khek</v>
          </cell>
          <cell r="M907" t="str">
            <v>Trader</v>
          </cell>
          <cell r="N907" t="str">
            <v xml:space="preserve">(310) 789-2324   </v>
          </cell>
          <cell r="O907" t="str">
            <v>(310) 789-3991</v>
          </cell>
          <cell r="R907">
            <v>5000</v>
          </cell>
          <cell r="X907">
            <v>4.82</v>
          </cell>
          <cell r="Y907">
            <v>37926</v>
          </cell>
          <cell r="Z907">
            <v>38077</v>
          </cell>
          <cell r="AA907" t="str">
            <v>Firm</v>
          </cell>
          <cell r="AB907" t="str">
            <v>TCPL</v>
          </cell>
          <cell r="AD907" t="str">
            <v>08465</v>
          </cell>
          <cell r="AE907">
            <v>5000</v>
          </cell>
          <cell r="AF907" t="str">
            <v>NIT</v>
          </cell>
          <cell r="AH907" t="str">
            <v>COOKT</v>
          </cell>
          <cell r="AJ907" t="str">
            <v>CSII-CSII</v>
          </cell>
          <cell r="AL907" t="str">
            <v>CSII</v>
          </cell>
          <cell r="AN907" t="str">
            <v>RP</v>
          </cell>
          <cell r="AO907">
            <v>37721</v>
          </cell>
          <cell r="AP907" t="str">
            <v>DW</v>
          </cell>
        </row>
        <row r="908">
          <cell r="A908">
            <v>921</v>
          </cell>
          <cell r="B908" t="str">
            <v>DW</v>
          </cell>
          <cell r="C908" t="str">
            <v>Dick Winters</v>
          </cell>
          <cell r="D908" t="str">
            <v>(509) 495-4175</v>
          </cell>
          <cell r="E908">
            <v>37720</v>
          </cell>
          <cell r="G908" t="str">
            <v>Purchase</v>
          </cell>
          <cell r="H908" t="str">
            <v>Physical</v>
          </cell>
          <cell r="I908" t="str">
            <v>CSII</v>
          </cell>
          <cell r="K908" t="str">
            <v>Cook Inlet Energy Supply LLC</v>
          </cell>
          <cell r="L908" t="str">
            <v>Cindy Khek</v>
          </cell>
          <cell r="M908" t="str">
            <v>Trader</v>
          </cell>
          <cell r="N908" t="str">
            <v xml:space="preserve">(310) 789-2324   </v>
          </cell>
          <cell r="O908" t="str">
            <v>(310) 789-3991</v>
          </cell>
          <cell r="R908">
            <v>5000</v>
          </cell>
          <cell r="X908">
            <v>4</v>
          </cell>
          <cell r="Y908">
            <v>38200</v>
          </cell>
          <cell r="Z908">
            <v>38291</v>
          </cell>
          <cell r="AA908" t="str">
            <v>Firm</v>
          </cell>
          <cell r="AB908" t="str">
            <v>TCPL</v>
          </cell>
          <cell r="AD908" t="str">
            <v>AVA</v>
          </cell>
          <cell r="AE908">
            <v>5000</v>
          </cell>
          <cell r="AF908" t="str">
            <v>NIT</v>
          </cell>
          <cell r="AH908" t="str">
            <v>COOKT</v>
          </cell>
          <cell r="AJ908" t="str">
            <v>CSII-CSII</v>
          </cell>
          <cell r="AL908" t="str">
            <v>CSII</v>
          </cell>
          <cell r="AN908" t="str">
            <v>RP</v>
          </cell>
          <cell r="AO908">
            <v>37721</v>
          </cell>
          <cell r="AP908" t="str">
            <v>DW</v>
          </cell>
        </row>
        <row r="909">
          <cell r="A909">
            <v>922</v>
          </cell>
          <cell r="B909" t="str">
            <v>DW</v>
          </cell>
          <cell r="C909" t="str">
            <v>Dick Winters</v>
          </cell>
          <cell r="D909" t="str">
            <v>(509) 495-4175</v>
          </cell>
          <cell r="E909">
            <v>37721</v>
          </cell>
          <cell r="G909" t="str">
            <v>Sale</v>
          </cell>
          <cell r="H909" t="str">
            <v>Physical</v>
          </cell>
          <cell r="I909" t="str">
            <v>MALIN</v>
          </cell>
          <cell r="K909" t="str">
            <v>Sempra Energy Trading, Inc.</v>
          </cell>
          <cell r="L909" t="str">
            <v>Jed Hersey</v>
          </cell>
          <cell r="M909" t="str">
            <v>Trader</v>
          </cell>
          <cell r="N909" t="str">
            <v>(203) 355-5059</v>
          </cell>
          <cell r="O909" t="str">
            <v>(203) 355-6605</v>
          </cell>
          <cell r="R909">
            <v>1500</v>
          </cell>
          <cell r="X909">
            <v>4.9800000000000004</v>
          </cell>
          <cell r="Y909">
            <v>37834</v>
          </cell>
          <cell r="Z909">
            <v>37925</v>
          </cell>
          <cell r="AA909" t="str">
            <v>Firm</v>
          </cell>
          <cell r="AB909" t="str">
            <v>PGT</v>
          </cell>
          <cell r="AD909" t="str">
            <v>07536</v>
          </cell>
          <cell r="AE909">
            <v>1500</v>
          </cell>
          <cell r="AF909" t="str">
            <v>MALI-GTNW</v>
          </cell>
          <cell r="AH909" t="str">
            <v>00169</v>
          </cell>
          <cell r="AJ909" t="str">
            <v>MALI-GTNW</v>
          </cell>
          <cell r="AL909" t="str">
            <v>02466</v>
          </cell>
          <cell r="AN909" t="str">
            <v>RP</v>
          </cell>
          <cell r="AO909">
            <v>37722</v>
          </cell>
          <cell r="AP909" t="str">
            <v>DW</v>
          </cell>
        </row>
        <row r="910">
          <cell r="A910">
            <v>923</v>
          </cell>
          <cell r="B910" t="str">
            <v>DW</v>
          </cell>
          <cell r="C910" t="str">
            <v>Dick Winters</v>
          </cell>
          <cell r="D910" t="str">
            <v>(509) 495-4175</v>
          </cell>
          <cell r="E910">
            <v>37722</v>
          </cell>
          <cell r="G910" t="str">
            <v>Purchase</v>
          </cell>
          <cell r="H910" t="str">
            <v>Physical</v>
          </cell>
          <cell r="I910" t="str">
            <v>CA - SLTAHOE</v>
          </cell>
          <cell r="J910">
            <v>187750432</v>
          </cell>
          <cell r="K910" t="str">
            <v>Concord Energy, LLC</v>
          </cell>
          <cell r="L910" t="str">
            <v>Skip Warburton</v>
          </cell>
          <cell r="M910" t="str">
            <v>Trader</v>
          </cell>
          <cell r="N910" t="str">
            <v>(303) 468-1244</v>
          </cell>
          <cell r="O910" t="str">
            <v>(403) 514-6913</v>
          </cell>
          <cell r="P910" t="str">
            <v>ICE</v>
          </cell>
          <cell r="Q910">
            <v>2.5</v>
          </cell>
          <cell r="R910">
            <v>2000</v>
          </cell>
          <cell r="U910" t="str">
            <v xml:space="preserve"> </v>
          </cell>
          <cell r="V910" t="str">
            <v xml:space="preserve"> </v>
          </cell>
          <cell r="W910" t="str">
            <v>Opal</v>
          </cell>
          <cell r="X910">
            <v>2.75</v>
          </cell>
          <cell r="Y910">
            <v>37723</v>
          </cell>
          <cell r="Z910">
            <v>37725</v>
          </cell>
          <cell r="AA910" t="str">
            <v>Firm</v>
          </cell>
          <cell r="AB910" t="str">
            <v>NWP</v>
          </cell>
          <cell r="AC910" t="str">
            <v>Paiute</v>
          </cell>
          <cell r="AD910">
            <v>100047</v>
          </cell>
          <cell r="AE910">
            <v>2000</v>
          </cell>
          <cell r="AF910" t="str">
            <v>OPAL</v>
          </cell>
          <cell r="AG910">
            <v>543</v>
          </cell>
          <cell r="AH910" t="str">
            <v xml:space="preserve"> </v>
          </cell>
          <cell r="AI910" t="str">
            <v xml:space="preserve"> </v>
          </cell>
          <cell r="AJ910" t="str">
            <v>RENO</v>
          </cell>
          <cell r="AK910">
            <v>459</v>
          </cell>
          <cell r="AL910" t="str">
            <v>AVAC03SYS4</v>
          </cell>
          <cell r="AM910">
            <v>304</v>
          </cell>
          <cell r="AN910" t="str">
            <v>DW</v>
          </cell>
        </row>
        <row r="911">
          <cell r="A911">
            <v>924</v>
          </cell>
          <cell r="B911" t="str">
            <v>DW</v>
          </cell>
          <cell r="C911" t="str">
            <v>Dick Winters</v>
          </cell>
          <cell r="D911" t="str">
            <v>(509) 495-4175</v>
          </cell>
          <cell r="E911">
            <v>37725</v>
          </cell>
          <cell r="G911" t="str">
            <v>Purchase</v>
          </cell>
          <cell r="H911" t="str">
            <v>Physical</v>
          </cell>
          <cell r="I911" t="str">
            <v>KFCT / NECT</v>
          </cell>
          <cell r="K911" t="str">
            <v>Enserco</v>
          </cell>
          <cell r="L911" t="str">
            <v>Dave Huck</v>
          </cell>
          <cell r="M911" t="str">
            <v>Trader</v>
          </cell>
          <cell r="N911" t="str">
            <v>(403) 269-5522</v>
          </cell>
          <cell r="O911" t="str">
            <v>(303) 568-3250</v>
          </cell>
          <cell r="P911" t="str">
            <v xml:space="preserve"> </v>
          </cell>
          <cell r="Q911" t="str">
            <v xml:space="preserve"> </v>
          </cell>
          <cell r="R911">
            <v>3500</v>
          </cell>
          <cell r="U911" t="str">
            <v xml:space="preserve"> </v>
          </cell>
          <cell r="V911" t="str">
            <v xml:space="preserve"> </v>
          </cell>
          <cell r="W911" t="str">
            <v xml:space="preserve"> </v>
          </cell>
          <cell r="X911">
            <v>4.83</v>
          </cell>
          <cell r="Y911">
            <v>37726</v>
          </cell>
          <cell r="Z911">
            <v>37726</v>
          </cell>
          <cell r="AA911" t="str">
            <v>Firm</v>
          </cell>
          <cell r="AB911" t="str">
            <v>NWP</v>
          </cell>
          <cell r="AC911" t="str">
            <v xml:space="preserve"> </v>
          </cell>
          <cell r="AD911" t="str">
            <v xml:space="preserve"> </v>
          </cell>
          <cell r="AE911">
            <v>3500</v>
          </cell>
          <cell r="AF911" t="str">
            <v>SPOKANE (MEAD)</v>
          </cell>
          <cell r="AG911">
            <v>385</v>
          </cell>
          <cell r="AH911">
            <v>128750</v>
          </cell>
          <cell r="AI911">
            <v>399</v>
          </cell>
          <cell r="AJ911" t="str">
            <v>SPOKANE (MEAD)</v>
          </cell>
          <cell r="AK911">
            <v>385</v>
          </cell>
          <cell r="AL911" t="str">
            <v>NECT</v>
          </cell>
          <cell r="AM911">
            <v>6</v>
          </cell>
          <cell r="AN911" t="str">
            <v>DW</v>
          </cell>
        </row>
        <row r="912">
          <cell r="A912">
            <v>925</v>
          </cell>
          <cell r="B912" t="str">
            <v>DW</v>
          </cell>
          <cell r="C912" t="str">
            <v>Dick Winters</v>
          </cell>
          <cell r="D912" t="str">
            <v>(509) 495-4175</v>
          </cell>
          <cell r="E912">
            <v>37725</v>
          </cell>
          <cell r="G912" t="str">
            <v>Purchase</v>
          </cell>
          <cell r="H912" t="str">
            <v>Physical</v>
          </cell>
          <cell r="I912" t="str">
            <v>CA - SLTAHOE</v>
          </cell>
          <cell r="K912" t="str">
            <v>Concord Energy, LLC</v>
          </cell>
          <cell r="L912" t="str">
            <v>Matt Reed</v>
          </cell>
          <cell r="M912" t="str">
            <v>Trader</v>
          </cell>
          <cell r="N912" t="str">
            <v>(303) 468-1244</v>
          </cell>
          <cell r="O912" t="str">
            <v>(403) 514-6913</v>
          </cell>
          <cell r="P912" t="str">
            <v xml:space="preserve"> </v>
          </cell>
          <cell r="Q912" t="str">
            <v xml:space="preserve"> </v>
          </cell>
          <cell r="R912">
            <v>2500</v>
          </cell>
          <cell r="U912" t="str">
            <v xml:space="preserve"> </v>
          </cell>
          <cell r="V912" t="str">
            <v xml:space="preserve"> </v>
          </cell>
          <cell r="W912" t="str">
            <v xml:space="preserve"> </v>
          </cell>
          <cell r="X912">
            <v>4</v>
          </cell>
          <cell r="Y912">
            <v>37726</v>
          </cell>
          <cell r="Z912">
            <v>37728</v>
          </cell>
          <cell r="AA912" t="str">
            <v>Firm</v>
          </cell>
          <cell r="AB912" t="str">
            <v>NWP</v>
          </cell>
          <cell r="AC912" t="str">
            <v>Paiute</v>
          </cell>
          <cell r="AD912">
            <v>100047</v>
          </cell>
          <cell r="AE912">
            <v>2500</v>
          </cell>
          <cell r="AF912" t="str">
            <v>OPAL</v>
          </cell>
          <cell r="AG912">
            <v>543</v>
          </cell>
          <cell r="AH912" t="str">
            <v>G67</v>
          </cell>
          <cell r="AI912">
            <v>796</v>
          </cell>
          <cell r="AJ912" t="str">
            <v>RENO</v>
          </cell>
          <cell r="AK912">
            <v>459</v>
          </cell>
          <cell r="AL912" t="str">
            <v>AVAC03SYS4</v>
          </cell>
          <cell r="AM912">
            <v>304</v>
          </cell>
          <cell r="AN912" t="str">
            <v>DW</v>
          </cell>
        </row>
        <row r="913">
          <cell r="A913">
            <v>926</v>
          </cell>
          <cell r="B913" t="str">
            <v>DW</v>
          </cell>
          <cell r="C913" t="str">
            <v>Dick Winters</v>
          </cell>
          <cell r="D913" t="str">
            <v>(509) 495-4175</v>
          </cell>
          <cell r="E913">
            <v>37725</v>
          </cell>
          <cell r="G913" t="str">
            <v>Purchase</v>
          </cell>
          <cell r="H913" t="str">
            <v>Physical</v>
          </cell>
          <cell r="I913" t="str">
            <v>CA - SLTAHOE</v>
          </cell>
          <cell r="K913" t="str">
            <v>Sempra Energy Trading, Inc.</v>
          </cell>
          <cell r="L913" t="str">
            <v>Patti Anderson</v>
          </cell>
          <cell r="M913" t="str">
            <v>Trader</v>
          </cell>
          <cell r="N913" t="str">
            <v>(403) 750-5396</v>
          </cell>
          <cell r="O913" t="str">
            <v>(203) 355-6605</v>
          </cell>
          <cell r="P913" t="str">
            <v xml:space="preserve"> </v>
          </cell>
          <cell r="Q913" t="str">
            <v xml:space="preserve"> </v>
          </cell>
          <cell r="R913">
            <v>1500</v>
          </cell>
          <cell r="U913" t="str">
            <v xml:space="preserve"> </v>
          </cell>
          <cell r="V913" t="str">
            <v xml:space="preserve"> </v>
          </cell>
          <cell r="W913" t="str">
            <v xml:space="preserve"> </v>
          </cell>
          <cell r="X913">
            <v>4.5</v>
          </cell>
          <cell r="Y913">
            <v>37726</v>
          </cell>
          <cell r="Z913">
            <v>37726</v>
          </cell>
          <cell r="AA913" t="str">
            <v>Firm</v>
          </cell>
          <cell r="AB913" t="str">
            <v>NWP</v>
          </cell>
          <cell r="AC913" t="str">
            <v>Paiute</v>
          </cell>
          <cell r="AD913">
            <v>100047</v>
          </cell>
          <cell r="AE913">
            <v>1500</v>
          </cell>
          <cell r="AF913" t="str">
            <v>SUMAS</v>
          </cell>
          <cell r="AG913">
            <v>297</v>
          </cell>
          <cell r="AH913" t="str">
            <v>SEMPRA</v>
          </cell>
          <cell r="AI913">
            <v>227</v>
          </cell>
          <cell r="AJ913" t="str">
            <v>RENO</v>
          </cell>
          <cell r="AK913">
            <v>459</v>
          </cell>
          <cell r="AL913" t="str">
            <v>AVAC03SYS3</v>
          </cell>
          <cell r="AM913">
            <v>304</v>
          </cell>
          <cell r="AN913" t="str">
            <v>DW</v>
          </cell>
        </row>
        <row r="914">
          <cell r="A914">
            <v>927</v>
          </cell>
          <cell r="B914" t="str">
            <v>DW</v>
          </cell>
          <cell r="C914" t="str">
            <v>Dick Winters</v>
          </cell>
          <cell r="D914" t="str">
            <v>(509) 495-4175</v>
          </cell>
          <cell r="E914">
            <v>37726</v>
          </cell>
          <cell r="G914" t="str">
            <v>Purchase</v>
          </cell>
          <cell r="H914" t="str">
            <v>Physical</v>
          </cell>
          <cell r="I914" t="str">
            <v>CA - SLTAHOE</v>
          </cell>
          <cell r="K914" t="str">
            <v>Sempra Energy Trading, Inc.</v>
          </cell>
          <cell r="L914" t="str">
            <v>Patti Anderson</v>
          </cell>
          <cell r="M914" t="str">
            <v>Trader</v>
          </cell>
          <cell r="N914" t="str">
            <v>(403) 750-5396</v>
          </cell>
          <cell r="O914" t="str">
            <v>(203) 355-6605</v>
          </cell>
          <cell r="P914" t="str">
            <v xml:space="preserve"> </v>
          </cell>
          <cell r="Q914" t="str">
            <v xml:space="preserve"> </v>
          </cell>
          <cell r="R914">
            <v>3500</v>
          </cell>
          <cell r="U914" t="str">
            <v>GDA</v>
          </cell>
          <cell r="V914">
            <v>0</v>
          </cell>
          <cell r="W914" t="str">
            <v>Sumas</v>
          </cell>
          <cell r="Y914">
            <v>37727</v>
          </cell>
          <cell r="Z914">
            <v>37728</v>
          </cell>
          <cell r="AA914" t="str">
            <v>Firm</v>
          </cell>
          <cell r="AB914" t="str">
            <v>NWP</v>
          </cell>
          <cell r="AC914" t="str">
            <v>Paiute</v>
          </cell>
          <cell r="AD914">
            <v>100047</v>
          </cell>
          <cell r="AE914">
            <v>3500</v>
          </cell>
          <cell r="AF914" t="str">
            <v>SUMAS</v>
          </cell>
          <cell r="AG914">
            <v>297</v>
          </cell>
          <cell r="AH914" t="str">
            <v>SEMPRA</v>
          </cell>
          <cell r="AI914">
            <v>227</v>
          </cell>
          <cell r="AJ914" t="str">
            <v>RENO</v>
          </cell>
          <cell r="AK914">
            <v>459</v>
          </cell>
          <cell r="AL914" t="str">
            <v>AVAC03SYS3</v>
          </cell>
          <cell r="AM914">
            <v>304</v>
          </cell>
          <cell r="AN914" t="str">
            <v>DW</v>
          </cell>
          <cell r="AO914">
            <v>37729</v>
          </cell>
          <cell r="AP914" t="str">
            <v>DW</v>
          </cell>
        </row>
        <row r="915">
          <cell r="A915">
            <v>928</v>
          </cell>
          <cell r="B915" t="str">
            <v>DW</v>
          </cell>
          <cell r="C915" t="str">
            <v>Dick Winters</v>
          </cell>
          <cell r="D915" t="str">
            <v>(509) 495-4175</v>
          </cell>
          <cell r="E915">
            <v>37726</v>
          </cell>
          <cell r="G915" t="str">
            <v>Purchase</v>
          </cell>
          <cell r="H915" t="str">
            <v>Physical</v>
          </cell>
          <cell r="I915" t="str">
            <v>KFCT / NECT</v>
          </cell>
          <cell r="K915" t="str">
            <v>Enserco</v>
          </cell>
          <cell r="L915" t="str">
            <v>Dave Huck</v>
          </cell>
          <cell r="M915" t="str">
            <v>Trader</v>
          </cell>
          <cell r="N915" t="str">
            <v>(403) 269-5522</v>
          </cell>
          <cell r="O915" t="str">
            <v>(303) 568-3250</v>
          </cell>
          <cell r="P915" t="str">
            <v xml:space="preserve"> </v>
          </cell>
          <cell r="Q915" t="str">
            <v xml:space="preserve"> </v>
          </cell>
          <cell r="R915">
            <v>3500</v>
          </cell>
          <cell r="U915" t="str">
            <v xml:space="preserve"> </v>
          </cell>
          <cell r="V915" t="str">
            <v xml:space="preserve"> </v>
          </cell>
          <cell r="W915" t="str">
            <v xml:space="preserve"> </v>
          </cell>
          <cell r="X915">
            <v>4.93</v>
          </cell>
          <cell r="Y915">
            <v>37727</v>
          </cell>
          <cell r="Z915">
            <v>37727</v>
          </cell>
          <cell r="AA915" t="str">
            <v>Firm</v>
          </cell>
          <cell r="AB915" t="str">
            <v>NWP</v>
          </cell>
          <cell r="AC915" t="str">
            <v xml:space="preserve"> </v>
          </cell>
          <cell r="AD915" t="str">
            <v xml:space="preserve"> </v>
          </cell>
          <cell r="AE915">
            <v>3500</v>
          </cell>
          <cell r="AF915" t="str">
            <v>SPOKANE (MEAD)</v>
          </cell>
          <cell r="AG915">
            <v>385</v>
          </cell>
          <cell r="AH915">
            <v>128750</v>
          </cell>
          <cell r="AI915">
            <v>399</v>
          </cell>
          <cell r="AJ915" t="str">
            <v>SPOKANE (MEAD)</v>
          </cell>
          <cell r="AK915">
            <v>385</v>
          </cell>
          <cell r="AL915" t="str">
            <v>NECT</v>
          </cell>
          <cell r="AM915">
            <v>6</v>
          </cell>
          <cell r="AN915" t="str">
            <v>DW</v>
          </cell>
        </row>
        <row r="916">
          <cell r="A916">
            <v>929</v>
          </cell>
          <cell r="B916" t="str">
            <v>JK</v>
          </cell>
          <cell r="C916" t="str">
            <v>Jeannie Kimberly</v>
          </cell>
          <cell r="D916" t="str">
            <v>(509) 495-8494</v>
          </cell>
          <cell r="E916">
            <v>37727</v>
          </cell>
          <cell r="G916" t="str">
            <v>Purchase</v>
          </cell>
          <cell r="H916" t="str">
            <v>Physical</v>
          </cell>
          <cell r="I916" t="str">
            <v xml:space="preserve"> NECT</v>
          </cell>
          <cell r="K916" t="str">
            <v>Enserco</v>
          </cell>
          <cell r="L916" t="str">
            <v>Dave Huck</v>
          </cell>
          <cell r="M916" t="str">
            <v>Trader</v>
          </cell>
          <cell r="N916" t="str">
            <v>(403) 269-5522</v>
          </cell>
          <cell r="O916" t="str">
            <v>(303) 568-3250</v>
          </cell>
          <cell r="P916" t="str">
            <v xml:space="preserve"> </v>
          </cell>
          <cell r="Q916" t="str">
            <v xml:space="preserve"> </v>
          </cell>
          <cell r="R916">
            <v>1000</v>
          </cell>
          <cell r="U916" t="str">
            <v xml:space="preserve"> </v>
          </cell>
          <cell r="V916" t="str">
            <v xml:space="preserve"> </v>
          </cell>
          <cell r="W916" t="str">
            <v xml:space="preserve"> </v>
          </cell>
          <cell r="X916">
            <v>5.07</v>
          </cell>
          <cell r="Y916">
            <v>37728</v>
          </cell>
          <cell r="Z916">
            <v>37728</v>
          </cell>
          <cell r="AA916" t="str">
            <v>Firm</v>
          </cell>
          <cell r="AB916" t="str">
            <v>NWP</v>
          </cell>
          <cell r="AC916" t="str">
            <v xml:space="preserve"> </v>
          </cell>
          <cell r="AD916" t="str">
            <v xml:space="preserve"> </v>
          </cell>
          <cell r="AE916">
            <v>1000</v>
          </cell>
          <cell r="AF916" t="str">
            <v>SPOKANE (MEAD)</v>
          </cell>
          <cell r="AG916">
            <v>385</v>
          </cell>
          <cell r="AH916">
            <v>128750</v>
          </cell>
          <cell r="AI916">
            <v>399</v>
          </cell>
          <cell r="AJ916" t="str">
            <v>SPOKANE (MEAD)</v>
          </cell>
          <cell r="AK916">
            <v>385</v>
          </cell>
          <cell r="AL916" t="str">
            <v>NECT</v>
          </cell>
          <cell r="AM916">
            <v>6</v>
          </cell>
          <cell r="AN916" t="str">
            <v>JK</v>
          </cell>
        </row>
        <row r="917">
          <cell r="A917">
            <v>930</v>
          </cell>
          <cell r="B917" t="str">
            <v>DA</v>
          </cell>
          <cell r="C917" t="str">
            <v>Diane Albers</v>
          </cell>
          <cell r="D917" t="str">
            <v>(509) 495-4705</v>
          </cell>
          <cell r="E917">
            <v>37727</v>
          </cell>
          <cell r="G917" t="str">
            <v>Sale</v>
          </cell>
          <cell r="H917" t="str">
            <v>Physical</v>
          </cell>
          <cell r="I917" t="str">
            <v>MALIN</v>
          </cell>
          <cell r="K917" t="str">
            <v>BP Canada Energy Marketing Corp.</v>
          </cell>
          <cell r="L917" t="str">
            <v>Patty Condon</v>
          </cell>
          <cell r="M917" t="str">
            <v>Trader</v>
          </cell>
          <cell r="N917" t="str">
            <v>(403) 231-6901</v>
          </cell>
          <cell r="O917" t="str">
            <v>403-233-5611</v>
          </cell>
          <cell r="R917">
            <v>3000</v>
          </cell>
          <cell r="X917">
            <v>5.2649999999999997</v>
          </cell>
          <cell r="Y917">
            <v>37834</v>
          </cell>
          <cell r="Z917">
            <v>37925</v>
          </cell>
          <cell r="AA917" t="str">
            <v>Firm</v>
          </cell>
          <cell r="AB917" t="str">
            <v>PGT</v>
          </cell>
          <cell r="AD917" t="str">
            <v>07536</v>
          </cell>
          <cell r="AE917">
            <v>3000</v>
          </cell>
          <cell r="AF917" t="str">
            <v>MALI-GTNW</v>
          </cell>
          <cell r="AJ917" t="str">
            <v>MALI-GTNW</v>
          </cell>
          <cell r="AL917" t="str">
            <v>01669</v>
          </cell>
          <cell r="AN917" t="str">
            <v>RP</v>
          </cell>
        </row>
        <row r="918">
          <cell r="A918">
            <v>931</v>
          </cell>
          <cell r="B918" t="str">
            <v>DW</v>
          </cell>
          <cell r="C918" t="str">
            <v>Dick Winters</v>
          </cell>
          <cell r="D918" t="str">
            <v>(509) 495-4175</v>
          </cell>
          <cell r="E918">
            <v>37728</v>
          </cell>
          <cell r="G918" t="str">
            <v>Purchase</v>
          </cell>
          <cell r="H918" t="str">
            <v>Physical</v>
          </cell>
          <cell r="I918" t="str">
            <v xml:space="preserve"> NECT</v>
          </cell>
          <cell r="K918" t="str">
            <v>Concord Energy, LLC</v>
          </cell>
          <cell r="L918" t="str">
            <v>Darrell Danyluk</v>
          </cell>
          <cell r="M918" t="str">
            <v>Trader</v>
          </cell>
          <cell r="N918" t="str">
            <v>(403) 514-6912</v>
          </cell>
          <cell r="O918" t="str">
            <v>(403) 514-6913</v>
          </cell>
          <cell r="P918" t="str">
            <v xml:space="preserve"> </v>
          </cell>
          <cell r="Q918" t="str">
            <v xml:space="preserve"> </v>
          </cell>
          <cell r="R918">
            <v>1500</v>
          </cell>
          <cell r="U918" t="str">
            <v xml:space="preserve"> </v>
          </cell>
          <cell r="V918" t="str">
            <v xml:space="preserve"> </v>
          </cell>
          <cell r="W918" t="str">
            <v xml:space="preserve"> </v>
          </cell>
          <cell r="X918">
            <v>4.97</v>
          </cell>
          <cell r="Y918">
            <v>37729</v>
          </cell>
          <cell r="Z918">
            <v>37732</v>
          </cell>
          <cell r="AA918" t="str">
            <v>Firm</v>
          </cell>
          <cell r="AB918" t="str">
            <v>NWP</v>
          </cell>
          <cell r="AC918" t="str">
            <v xml:space="preserve"> </v>
          </cell>
          <cell r="AD918" t="str">
            <v xml:space="preserve"> </v>
          </cell>
          <cell r="AE918">
            <v>1500</v>
          </cell>
          <cell r="AF918" t="str">
            <v>SPOKANE (MEAD)</v>
          </cell>
          <cell r="AG918">
            <v>385</v>
          </cell>
          <cell r="AH918">
            <v>129161</v>
          </cell>
          <cell r="AI918">
            <v>796</v>
          </cell>
          <cell r="AJ918" t="str">
            <v>SPOKANE (MEAD)</v>
          </cell>
          <cell r="AK918">
            <v>385</v>
          </cell>
          <cell r="AL918" t="str">
            <v>NECT</v>
          </cell>
          <cell r="AM918">
            <v>6</v>
          </cell>
          <cell r="AN918" t="str">
            <v>DW</v>
          </cell>
          <cell r="AO918">
            <v>37729</v>
          </cell>
          <cell r="AP918" t="str">
            <v>DW</v>
          </cell>
        </row>
        <row r="919">
          <cell r="A919">
            <v>932</v>
          </cell>
          <cell r="B919" t="str">
            <v>DW</v>
          </cell>
          <cell r="C919" t="str">
            <v>Dick Winters</v>
          </cell>
          <cell r="D919" t="str">
            <v>(509) 495-4175</v>
          </cell>
          <cell r="E919">
            <v>37728</v>
          </cell>
          <cell r="G919" t="str">
            <v>Purchase</v>
          </cell>
          <cell r="H919" t="str">
            <v>Physical</v>
          </cell>
          <cell r="I919" t="str">
            <v>CA - SLTAHOE</v>
          </cell>
          <cell r="J919">
            <v>817778107</v>
          </cell>
          <cell r="K919" t="str">
            <v>Enserco</v>
          </cell>
          <cell r="L919" t="str">
            <v>John Washabaugh</v>
          </cell>
          <cell r="M919" t="str">
            <v>Trader</v>
          </cell>
          <cell r="N919" t="str">
            <v>(303) 256-1666</v>
          </cell>
          <cell r="O919" t="str">
            <v>(303) 568-3250</v>
          </cell>
          <cell r="P919" t="str">
            <v>ICE</v>
          </cell>
          <cell r="Q919">
            <v>2.5</v>
          </cell>
          <cell r="R919">
            <v>2500</v>
          </cell>
          <cell r="U919" t="str">
            <v xml:space="preserve"> </v>
          </cell>
          <cell r="V919" t="str">
            <v xml:space="preserve"> </v>
          </cell>
          <cell r="W919" t="str">
            <v xml:space="preserve"> </v>
          </cell>
          <cell r="X919">
            <v>3.55</v>
          </cell>
          <cell r="Y919">
            <v>37729</v>
          </cell>
          <cell r="Z919">
            <v>37732</v>
          </cell>
          <cell r="AA919" t="str">
            <v>Firm</v>
          </cell>
          <cell r="AB919" t="str">
            <v>NWP</v>
          </cell>
          <cell r="AC919" t="str">
            <v xml:space="preserve"> </v>
          </cell>
          <cell r="AD919" t="str">
            <v xml:space="preserve"> </v>
          </cell>
          <cell r="AE919">
            <v>2500</v>
          </cell>
          <cell r="AF919" t="str">
            <v>OPAL</v>
          </cell>
          <cell r="AG919">
            <v>543</v>
          </cell>
          <cell r="AH919" t="str">
            <v>L168</v>
          </cell>
          <cell r="AI919">
            <v>399</v>
          </cell>
          <cell r="AJ919" t="str">
            <v>RENO</v>
          </cell>
          <cell r="AK919">
            <v>459</v>
          </cell>
          <cell r="AL919" t="str">
            <v>AVAC03SYS4</v>
          </cell>
          <cell r="AM919">
            <v>304</v>
          </cell>
          <cell r="AN919" t="str">
            <v>DW</v>
          </cell>
        </row>
        <row r="920">
          <cell r="A920">
            <v>933</v>
          </cell>
          <cell r="B920" t="str">
            <v>DW</v>
          </cell>
          <cell r="C920" t="str">
            <v>Dick Winters</v>
          </cell>
          <cell r="D920" t="str">
            <v>(509) 495-4175</v>
          </cell>
          <cell r="E920">
            <v>37728</v>
          </cell>
          <cell r="G920" t="str">
            <v>Purchase</v>
          </cell>
          <cell r="H920" t="str">
            <v>Physical</v>
          </cell>
          <cell r="I920" t="str">
            <v>CA - SLTAHOE</v>
          </cell>
          <cell r="K920" t="str">
            <v>Sempra Energy Trading, Inc.</v>
          </cell>
          <cell r="L920" t="str">
            <v>Patti Anderson</v>
          </cell>
          <cell r="M920" t="str">
            <v>Trader</v>
          </cell>
          <cell r="N920" t="str">
            <v>(403) 750-5396</v>
          </cell>
          <cell r="O920" t="str">
            <v>(203) 355-6605</v>
          </cell>
          <cell r="P920" t="str">
            <v xml:space="preserve"> </v>
          </cell>
          <cell r="Q920" t="str">
            <v xml:space="preserve"> </v>
          </cell>
          <cell r="R920">
            <v>1500</v>
          </cell>
          <cell r="U920" t="str">
            <v xml:space="preserve"> </v>
          </cell>
          <cell r="V920" t="str">
            <v xml:space="preserve"> </v>
          </cell>
          <cell r="W920" t="str">
            <v xml:space="preserve"> </v>
          </cell>
          <cell r="X920">
            <v>4.8</v>
          </cell>
          <cell r="Y920">
            <v>37729</v>
          </cell>
          <cell r="Z920">
            <v>37732</v>
          </cell>
          <cell r="AA920" t="str">
            <v>Firm</v>
          </cell>
          <cell r="AB920" t="str">
            <v>NWP</v>
          </cell>
          <cell r="AC920" t="str">
            <v xml:space="preserve"> </v>
          </cell>
          <cell r="AD920" t="str">
            <v xml:space="preserve"> </v>
          </cell>
          <cell r="AE920">
            <v>1500</v>
          </cell>
          <cell r="AF920" t="str">
            <v>SUMAS</v>
          </cell>
          <cell r="AG920">
            <v>297</v>
          </cell>
          <cell r="AH920" t="str">
            <v>SEMPRA</v>
          </cell>
          <cell r="AI920">
            <v>227</v>
          </cell>
          <cell r="AJ920" t="str">
            <v>RENO</v>
          </cell>
          <cell r="AK920">
            <v>459</v>
          </cell>
          <cell r="AL920" t="str">
            <v>AVAC03SYS3</v>
          </cell>
          <cell r="AM920">
            <v>304</v>
          </cell>
          <cell r="AN920" t="str">
            <v>DW</v>
          </cell>
          <cell r="AO920">
            <v>37734</v>
          </cell>
          <cell r="AP920" t="str">
            <v>DW</v>
          </cell>
        </row>
        <row r="921">
          <cell r="A921">
            <v>934</v>
          </cell>
          <cell r="B921" t="str">
            <v>DW</v>
          </cell>
          <cell r="C921" t="str">
            <v>Dick Winters</v>
          </cell>
          <cell r="D921" t="str">
            <v>(509) 495-4175</v>
          </cell>
          <cell r="E921">
            <v>37732</v>
          </cell>
          <cell r="G921" t="str">
            <v>Purchase</v>
          </cell>
          <cell r="H921" t="str">
            <v>Physical</v>
          </cell>
          <cell r="I921" t="str">
            <v>CA - SLTAHOE</v>
          </cell>
          <cell r="K921" t="str">
            <v>Enserco</v>
          </cell>
          <cell r="L921" t="str">
            <v>Dave Huck</v>
          </cell>
          <cell r="M921" t="str">
            <v>Trader</v>
          </cell>
          <cell r="N921" t="str">
            <v>(403) 269-5522</v>
          </cell>
          <cell r="O921" t="str">
            <v>(303) 568-3250</v>
          </cell>
          <cell r="P921" t="str">
            <v xml:space="preserve"> </v>
          </cell>
          <cell r="Q921" t="str">
            <v xml:space="preserve"> </v>
          </cell>
          <cell r="R921">
            <v>1500</v>
          </cell>
          <cell r="U921" t="str">
            <v xml:space="preserve"> </v>
          </cell>
          <cell r="V921" t="str">
            <v xml:space="preserve"> </v>
          </cell>
          <cell r="W921" t="str">
            <v xml:space="preserve"> </v>
          </cell>
          <cell r="X921">
            <v>4.79</v>
          </cell>
          <cell r="Y921">
            <v>37733</v>
          </cell>
          <cell r="Z921">
            <v>37733</v>
          </cell>
          <cell r="AA921" t="str">
            <v>Firm</v>
          </cell>
          <cell r="AB921" t="str">
            <v>NWP</v>
          </cell>
          <cell r="AC921" t="str">
            <v>Paiute</v>
          </cell>
          <cell r="AD921">
            <v>100047</v>
          </cell>
          <cell r="AE921">
            <v>1500</v>
          </cell>
          <cell r="AF921" t="str">
            <v>SUMAS</v>
          </cell>
          <cell r="AG921">
            <v>297</v>
          </cell>
          <cell r="AH921" t="str">
            <v xml:space="preserve"> </v>
          </cell>
          <cell r="AI921" t="str">
            <v xml:space="preserve"> </v>
          </cell>
          <cell r="AJ921" t="str">
            <v>RENO</v>
          </cell>
          <cell r="AK921">
            <v>459</v>
          </cell>
          <cell r="AL921" t="str">
            <v>AVAC03SYS3</v>
          </cell>
          <cell r="AM921">
            <v>304</v>
          </cell>
          <cell r="AN921" t="str">
            <v>DW</v>
          </cell>
        </row>
        <row r="922">
          <cell r="A922">
            <v>935</v>
          </cell>
          <cell r="B922" t="str">
            <v>DW</v>
          </cell>
          <cell r="C922" t="str">
            <v>Dick Winters</v>
          </cell>
          <cell r="D922" t="str">
            <v>(509) 495-4175</v>
          </cell>
          <cell r="E922">
            <v>37732</v>
          </cell>
          <cell r="G922" t="str">
            <v>Purchase</v>
          </cell>
          <cell r="H922" t="str">
            <v>Physical</v>
          </cell>
          <cell r="I922" t="str">
            <v>CA - SLTAHOE</v>
          </cell>
          <cell r="J922">
            <v>583920641</v>
          </cell>
          <cell r="K922" t="str">
            <v>Concord Energy, LLC</v>
          </cell>
          <cell r="L922" t="str">
            <v>Skip Warburton</v>
          </cell>
          <cell r="M922" t="str">
            <v>Trader</v>
          </cell>
          <cell r="N922" t="str">
            <v>(303) 468-1244</v>
          </cell>
          <cell r="O922" t="str">
            <v>(403) 514-6913</v>
          </cell>
          <cell r="P922" t="str">
            <v>ICE</v>
          </cell>
          <cell r="Q922">
            <v>2.5</v>
          </cell>
          <cell r="R922">
            <v>2500</v>
          </cell>
          <cell r="U922" t="str">
            <v xml:space="preserve"> </v>
          </cell>
          <cell r="V922" t="str">
            <v xml:space="preserve"> </v>
          </cell>
          <cell r="W922" t="str">
            <v xml:space="preserve"> </v>
          </cell>
          <cell r="X922">
            <v>3.65</v>
          </cell>
          <cell r="Y922">
            <v>37733</v>
          </cell>
          <cell r="Z922">
            <v>37733</v>
          </cell>
          <cell r="AA922" t="str">
            <v>Firm</v>
          </cell>
          <cell r="AB922" t="str">
            <v>NWP</v>
          </cell>
          <cell r="AC922" t="str">
            <v>Paiute</v>
          </cell>
          <cell r="AD922">
            <v>100047</v>
          </cell>
          <cell r="AE922">
            <v>2500</v>
          </cell>
          <cell r="AF922" t="str">
            <v>OPAL</v>
          </cell>
          <cell r="AG922">
            <v>543</v>
          </cell>
          <cell r="AH922" t="str">
            <v xml:space="preserve"> </v>
          </cell>
          <cell r="AI922" t="str">
            <v xml:space="preserve"> </v>
          </cell>
          <cell r="AJ922" t="str">
            <v>RENO</v>
          </cell>
          <cell r="AK922">
            <v>459</v>
          </cell>
          <cell r="AL922" t="str">
            <v>AVAC03SYS4</v>
          </cell>
          <cell r="AM922">
            <v>304</v>
          </cell>
          <cell r="AN922" t="str">
            <v>DW</v>
          </cell>
        </row>
        <row r="923">
          <cell r="A923">
            <v>936</v>
          </cell>
          <cell r="B923" t="str">
            <v>DW</v>
          </cell>
          <cell r="C923" t="str">
            <v>Dick Winters</v>
          </cell>
          <cell r="D923" t="str">
            <v>(509) 495-4175</v>
          </cell>
          <cell r="E923">
            <v>37733</v>
          </cell>
          <cell r="G923" t="str">
            <v>Purchase</v>
          </cell>
          <cell r="H923" t="str">
            <v>Physical</v>
          </cell>
          <cell r="I923" t="str">
            <v>CA - SLTAHOE</v>
          </cell>
          <cell r="J923">
            <v>176189556</v>
          </cell>
          <cell r="K923" t="str">
            <v>Concord Energy, LLC</v>
          </cell>
          <cell r="L923" t="str">
            <v>Skip Warburton</v>
          </cell>
          <cell r="M923" t="str">
            <v>Trader</v>
          </cell>
          <cell r="N923" t="str">
            <v>(303) 468-1244</v>
          </cell>
          <cell r="O923" t="str">
            <v>(403) 514-6913</v>
          </cell>
          <cell r="P923" t="str">
            <v>ICE</v>
          </cell>
          <cell r="Q923">
            <v>2.5</v>
          </cell>
          <cell r="R923">
            <v>2500</v>
          </cell>
          <cell r="U923" t="str">
            <v xml:space="preserve"> </v>
          </cell>
          <cell r="V923" t="str">
            <v xml:space="preserve"> </v>
          </cell>
          <cell r="W923" t="str">
            <v xml:space="preserve"> </v>
          </cell>
          <cell r="X923">
            <v>3.15</v>
          </cell>
          <cell r="Y923">
            <v>37734</v>
          </cell>
          <cell r="Z923">
            <v>37734</v>
          </cell>
          <cell r="AA923" t="str">
            <v>Firm</v>
          </cell>
          <cell r="AB923" t="str">
            <v>NWP</v>
          </cell>
          <cell r="AC923" t="str">
            <v>Paiute</v>
          </cell>
          <cell r="AD923">
            <v>100047</v>
          </cell>
          <cell r="AE923">
            <v>2500</v>
          </cell>
          <cell r="AF923" t="str">
            <v>OPAL</v>
          </cell>
          <cell r="AG923">
            <v>543</v>
          </cell>
          <cell r="AH923" t="str">
            <v xml:space="preserve"> </v>
          </cell>
          <cell r="AI923" t="str">
            <v xml:space="preserve"> </v>
          </cell>
          <cell r="AJ923" t="str">
            <v>RENO</v>
          </cell>
          <cell r="AK923">
            <v>459</v>
          </cell>
          <cell r="AL923" t="str">
            <v>AVAC03SYS4</v>
          </cell>
          <cell r="AM923">
            <v>304</v>
          </cell>
          <cell r="AN923" t="str">
            <v>DW</v>
          </cell>
        </row>
        <row r="924">
          <cell r="A924">
            <v>937</v>
          </cell>
          <cell r="B924" t="str">
            <v>DW</v>
          </cell>
          <cell r="C924" t="str">
            <v>Dick Winters</v>
          </cell>
          <cell r="D924" t="str">
            <v>(509) 495-4175</v>
          </cell>
          <cell r="E924">
            <v>37733</v>
          </cell>
          <cell r="G924" t="str">
            <v>Purchase</v>
          </cell>
          <cell r="H924" t="str">
            <v>Physical</v>
          </cell>
          <cell r="I924" t="str">
            <v>CA - SLTAHOE</v>
          </cell>
          <cell r="K924" t="str">
            <v>Enserco</v>
          </cell>
          <cell r="L924" t="str">
            <v>Dave Huck</v>
          </cell>
          <cell r="M924" t="str">
            <v>Trader</v>
          </cell>
          <cell r="N924" t="str">
            <v>(403) 269-5522</v>
          </cell>
          <cell r="O924" t="str">
            <v>(303) 568-3250</v>
          </cell>
          <cell r="P924" t="str">
            <v xml:space="preserve"> </v>
          </cell>
          <cell r="Q924" t="str">
            <v xml:space="preserve"> </v>
          </cell>
          <cell r="R924">
            <v>1000</v>
          </cell>
          <cell r="U924" t="str">
            <v>GDA</v>
          </cell>
          <cell r="V924">
            <v>0</v>
          </cell>
          <cell r="W924" t="str">
            <v>Sumas</v>
          </cell>
          <cell r="X924" t="str">
            <v xml:space="preserve"> </v>
          </cell>
          <cell r="Y924">
            <v>37734</v>
          </cell>
          <cell r="Z924">
            <v>37734</v>
          </cell>
          <cell r="AA924" t="str">
            <v>Firm</v>
          </cell>
          <cell r="AB924" t="str">
            <v>NWP</v>
          </cell>
          <cell r="AC924" t="str">
            <v>Paiute</v>
          </cell>
          <cell r="AD924">
            <v>100047</v>
          </cell>
          <cell r="AE924">
            <v>1000</v>
          </cell>
          <cell r="AF924" t="str">
            <v>SUMAS</v>
          </cell>
          <cell r="AG924">
            <v>297</v>
          </cell>
          <cell r="AH924" t="str">
            <v xml:space="preserve"> </v>
          </cell>
          <cell r="AI924" t="str">
            <v xml:space="preserve"> </v>
          </cell>
          <cell r="AJ924" t="str">
            <v>RENO</v>
          </cell>
          <cell r="AK924">
            <v>459</v>
          </cell>
          <cell r="AL924" t="str">
            <v>AVAC03SYS3</v>
          </cell>
          <cell r="AM924">
            <v>304</v>
          </cell>
          <cell r="AN924" t="str">
            <v>DW</v>
          </cell>
        </row>
        <row r="925">
          <cell r="A925">
            <v>938</v>
          </cell>
          <cell r="B925" t="str">
            <v>DW</v>
          </cell>
          <cell r="C925" t="str">
            <v>Dick Winters</v>
          </cell>
          <cell r="D925" t="str">
            <v>(509) 495-4175</v>
          </cell>
          <cell r="E925">
            <v>37734</v>
          </cell>
          <cell r="G925" t="str">
            <v>Purchase</v>
          </cell>
          <cell r="H925" t="str">
            <v>Physical</v>
          </cell>
          <cell r="I925" t="str">
            <v>CA - SLTAHOE</v>
          </cell>
          <cell r="J925">
            <v>131011093</v>
          </cell>
          <cell r="K925" t="str">
            <v>Sempra Energy Trading, Inc.</v>
          </cell>
          <cell r="L925" t="str">
            <v>Patti Anderson</v>
          </cell>
          <cell r="M925" t="str">
            <v>Trader</v>
          </cell>
          <cell r="N925" t="str">
            <v>(403) 750-5396</v>
          </cell>
          <cell r="O925" t="str">
            <v>(203) 355-6605</v>
          </cell>
          <cell r="P925" t="str">
            <v>ICE</v>
          </cell>
          <cell r="Q925">
            <v>2.5</v>
          </cell>
          <cell r="R925">
            <v>1500</v>
          </cell>
          <cell r="U925" t="str">
            <v xml:space="preserve"> </v>
          </cell>
          <cell r="V925" t="str">
            <v xml:space="preserve"> </v>
          </cell>
          <cell r="W925" t="str">
            <v xml:space="preserve"> </v>
          </cell>
          <cell r="X925">
            <v>4.6500000000000004</v>
          </cell>
          <cell r="Y925">
            <v>37735</v>
          </cell>
          <cell r="Z925">
            <v>37735</v>
          </cell>
          <cell r="AA925" t="str">
            <v>Firm</v>
          </cell>
          <cell r="AB925" t="str">
            <v>NWP</v>
          </cell>
          <cell r="AC925" t="str">
            <v>Paiute</v>
          </cell>
          <cell r="AD925">
            <v>100047</v>
          </cell>
          <cell r="AE925">
            <v>1500</v>
          </cell>
          <cell r="AF925" t="str">
            <v>SUMAS</v>
          </cell>
          <cell r="AG925">
            <v>297</v>
          </cell>
          <cell r="AH925" t="str">
            <v>SEMPRA</v>
          </cell>
          <cell r="AI925">
            <v>227</v>
          </cell>
          <cell r="AJ925" t="str">
            <v>RENO</v>
          </cell>
          <cell r="AK925">
            <v>459</v>
          </cell>
          <cell r="AL925" t="str">
            <v>AVAC03SYS3</v>
          </cell>
          <cell r="AM925">
            <v>304</v>
          </cell>
          <cell r="AN925" t="str">
            <v>DW</v>
          </cell>
        </row>
        <row r="926">
          <cell r="A926">
            <v>939</v>
          </cell>
          <cell r="B926" t="str">
            <v>DW</v>
          </cell>
          <cell r="C926" t="str">
            <v>Dick Winters</v>
          </cell>
          <cell r="D926" t="str">
            <v>(509) 495-4175</v>
          </cell>
          <cell r="E926">
            <v>37734</v>
          </cell>
          <cell r="G926" t="str">
            <v>Purchase</v>
          </cell>
          <cell r="H926" t="str">
            <v>Physical</v>
          </cell>
          <cell r="I926" t="str">
            <v>CA - SLTAHOE</v>
          </cell>
          <cell r="J926">
            <v>164205100</v>
          </cell>
          <cell r="K926" t="str">
            <v>Cook Inlet Energy Supply LLC</v>
          </cell>
          <cell r="L926" t="str">
            <v>Shaun Gates</v>
          </cell>
          <cell r="M926" t="str">
            <v>Trader</v>
          </cell>
          <cell r="N926" t="str">
            <v>(310) 556-8956</v>
          </cell>
          <cell r="O926" t="str">
            <v>(310) 789-3991</v>
          </cell>
          <cell r="P926" t="str">
            <v>ICE</v>
          </cell>
          <cell r="Q926">
            <v>2.5</v>
          </cell>
          <cell r="R926">
            <v>2500</v>
          </cell>
          <cell r="U926" t="str">
            <v xml:space="preserve"> </v>
          </cell>
          <cell r="V926" t="str">
            <v xml:space="preserve"> </v>
          </cell>
          <cell r="W926" t="str">
            <v xml:space="preserve"> </v>
          </cell>
          <cell r="X926">
            <v>3.58</v>
          </cell>
          <cell r="Y926">
            <v>37735</v>
          </cell>
          <cell r="Z926">
            <v>37735</v>
          </cell>
          <cell r="AA926" t="str">
            <v>Firm</v>
          </cell>
          <cell r="AB926" t="str">
            <v>NWP</v>
          </cell>
          <cell r="AC926" t="str">
            <v>Paiute</v>
          </cell>
          <cell r="AD926">
            <v>100047</v>
          </cell>
          <cell r="AE926">
            <v>2500</v>
          </cell>
          <cell r="AF926" t="str">
            <v>OPAL</v>
          </cell>
          <cell r="AG926">
            <v>543</v>
          </cell>
          <cell r="AH926" t="str">
            <v>G54</v>
          </cell>
          <cell r="AI926">
            <v>172</v>
          </cell>
          <cell r="AJ926" t="str">
            <v>RENO</v>
          </cell>
          <cell r="AK926">
            <v>459</v>
          </cell>
          <cell r="AL926" t="str">
            <v>AVAC03SYS4</v>
          </cell>
          <cell r="AM926">
            <v>304</v>
          </cell>
          <cell r="AN926" t="str">
            <v>DW</v>
          </cell>
          <cell r="AO926">
            <v>37735</v>
          </cell>
          <cell r="AP926" t="str">
            <v>DW</v>
          </cell>
        </row>
        <row r="927">
          <cell r="A927">
            <v>940</v>
          </cell>
          <cell r="B927" t="str">
            <v>DW</v>
          </cell>
          <cell r="C927" t="str">
            <v>Dick Winters</v>
          </cell>
          <cell r="D927" t="str">
            <v>(509) 495-4175</v>
          </cell>
          <cell r="E927">
            <v>37735</v>
          </cell>
          <cell r="G927" t="str">
            <v>Purchase</v>
          </cell>
          <cell r="H927" t="str">
            <v>Physical</v>
          </cell>
          <cell r="I927" t="str">
            <v>CA - SLTAHOE</v>
          </cell>
          <cell r="J927">
            <v>178064905</v>
          </cell>
          <cell r="K927" t="str">
            <v>Concord Energy, LLC</v>
          </cell>
          <cell r="L927" t="str">
            <v>Skip Warburton</v>
          </cell>
          <cell r="M927" t="str">
            <v>Trader</v>
          </cell>
          <cell r="N927" t="str">
            <v>(303) 468-1244</v>
          </cell>
          <cell r="O927" t="str">
            <v>(403) 514-6913</v>
          </cell>
          <cell r="P927" t="str">
            <v>ICE</v>
          </cell>
          <cell r="Q927">
            <v>2.5</v>
          </cell>
          <cell r="R927">
            <v>2500</v>
          </cell>
          <cell r="U927" t="str">
            <v xml:space="preserve"> </v>
          </cell>
          <cell r="V927" t="str">
            <v xml:space="preserve"> </v>
          </cell>
          <cell r="W927" t="str">
            <v xml:space="preserve"> </v>
          </cell>
          <cell r="X927">
            <v>4.22</v>
          </cell>
          <cell r="Y927">
            <v>37736</v>
          </cell>
          <cell r="Z927">
            <v>37736</v>
          </cell>
          <cell r="AA927" t="str">
            <v>Firm</v>
          </cell>
          <cell r="AB927" t="str">
            <v>NWP</v>
          </cell>
          <cell r="AC927" t="str">
            <v>Paiute</v>
          </cell>
          <cell r="AD927">
            <v>100047</v>
          </cell>
          <cell r="AE927">
            <v>2500</v>
          </cell>
          <cell r="AF927" t="str">
            <v>OPAL</v>
          </cell>
          <cell r="AG927">
            <v>543</v>
          </cell>
          <cell r="AH927" t="str">
            <v xml:space="preserve"> </v>
          </cell>
          <cell r="AI927" t="str">
            <v xml:space="preserve"> </v>
          </cell>
          <cell r="AJ927" t="str">
            <v>RENO</v>
          </cell>
          <cell r="AK927">
            <v>459</v>
          </cell>
          <cell r="AL927" t="str">
            <v>AVAC03SYS4</v>
          </cell>
          <cell r="AM927">
            <v>304</v>
          </cell>
          <cell r="AN927" t="str">
            <v>DW</v>
          </cell>
        </row>
        <row r="928">
          <cell r="A928">
            <v>941</v>
          </cell>
          <cell r="B928" t="str">
            <v>DW</v>
          </cell>
          <cell r="C928" t="str">
            <v>Dick Winters</v>
          </cell>
          <cell r="D928" t="str">
            <v>(509) 495-4175</v>
          </cell>
          <cell r="E928">
            <v>37735</v>
          </cell>
          <cell r="G928" t="str">
            <v>Purchase</v>
          </cell>
          <cell r="H928" t="str">
            <v>Physical</v>
          </cell>
          <cell r="I928" t="str">
            <v>CA - SLTAHOE</v>
          </cell>
          <cell r="J928">
            <v>370073712</v>
          </cell>
          <cell r="K928" t="str">
            <v>Sempra Energy Trading, Inc.</v>
          </cell>
          <cell r="L928" t="str">
            <v>Patti Anderson</v>
          </cell>
          <cell r="M928" t="str">
            <v>Trader</v>
          </cell>
          <cell r="N928" t="str">
            <v>(403) 750-5396</v>
          </cell>
          <cell r="O928" t="str">
            <v>(203) 355-6605</v>
          </cell>
          <cell r="P928" t="str">
            <v>ICE</v>
          </cell>
          <cell r="Q928">
            <v>2.5</v>
          </cell>
          <cell r="R928">
            <v>1500</v>
          </cell>
          <cell r="U928" t="str">
            <v xml:space="preserve"> </v>
          </cell>
          <cell r="V928" t="str">
            <v xml:space="preserve"> </v>
          </cell>
          <cell r="W928" t="str">
            <v xml:space="preserve"> </v>
          </cell>
          <cell r="X928">
            <v>4.62</v>
          </cell>
          <cell r="Y928">
            <v>37736</v>
          </cell>
          <cell r="Z928">
            <v>37736</v>
          </cell>
          <cell r="AA928" t="str">
            <v>Firm</v>
          </cell>
          <cell r="AB928" t="str">
            <v>NWP</v>
          </cell>
          <cell r="AC928" t="str">
            <v>Paiute</v>
          </cell>
          <cell r="AD928">
            <v>100047</v>
          </cell>
          <cell r="AE928">
            <v>1500</v>
          </cell>
          <cell r="AF928" t="str">
            <v>SUMAS</v>
          </cell>
          <cell r="AG928">
            <v>297</v>
          </cell>
          <cell r="AH928" t="str">
            <v>SEMPRA</v>
          </cell>
          <cell r="AI928">
            <v>227</v>
          </cell>
          <cell r="AJ928" t="str">
            <v>RENO</v>
          </cell>
          <cell r="AK928">
            <v>459</v>
          </cell>
          <cell r="AL928" t="str">
            <v>AVAC03SYS3</v>
          </cell>
          <cell r="AM928">
            <v>304</v>
          </cell>
          <cell r="AN928" t="str">
            <v>DW</v>
          </cell>
        </row>
        <row r="929">
          <cell r="A929">
            <v>942</v>
          </cell>
          <cell r="B929" t="str">
            <v>DW</v>
          </cell>
          <cell r="C929" t="str">
            <v>Dick Winters</v>
          </cell>
          <cell r="D929" t="str">
            <v>(509) 495-4175</v>
          </cell>
          <cell r="E929">
            <v>37736</v>
          </cell>
          <cell r="G929" t="str">
            <v>Purchase</v>
          </cell>
          <cell r="H929" t="str">
            <v>Physical</v>
          </cell>
          <cell r="I929" t="str">
            <v>CA - SLTAHOE</v>
          </cell>
          <cell r="J929">
            <v>364469103</v>
          </cell>
          <cell r="K929" t="str">
            <v>Concord Energy, LLC</v>
          </cell>
          <cell r="L929" t="str">
            <v>Matt Reed</v>
          </cell>
          <cell r="M929" t="str">
            <v>Trader</v>
          </cell>
          <cell r="N929" t="str">
            <v>(303) 468-1244</v>
          </cell>
          <cell r="O929" t="str">
            <v>(403) 514-6913</v>
          </cell>
          <cell r="P929" t="str">
            <v>ICE</v>
          </cell>
          <cell r="Q929">
            <v>2.5</v>
          </cell>
          <cell r="R929">
            <v>2500</v>
          </cell>
          <cell r="U929" t="str">
            <v xml:space="preserve"> </v>
          </cell>
          <cell r="V929" t="str">
            <v xml:space="preserve"> </v>
          </cell>
          <cell r="W929" t="str">
            <v xml:space="preserve"> </v>
          </cell>
          <cell r="X929">
            <v>4.18</v>
          </cell>
          <cell r="Y929">
            <v>37737</v>
          </cell>
          <cell r="Z929">
            <v>37739</v>
          </cell>
          <cell r="AA929" t="str">
            <v>Firm</v>
          </cell>
          <cell r="AB929" t="str">
            <v>NWP</v>
          </cell>
          <cell r="AC929" t="str">
            <v>Paiute</v>
          </cell>
          <cell r="AD929">
            <v>100047</v>
          </cell>
          <cell r="AE929">
            <v>2500</v>
          </cell>
          <cell r="AF929" t="str">
            <v>OPAL</v>
          </cell>
          <cell r="AG929">
            <v>543</v>
          </cell>
          <cell r="AH929" t="str">
            <v>G67</v>
          </cell>
          <cell r="AI929">
            <v>796</v>
          </cell>
          <cell r="AJ929" t="str">
            <v>RENO</v>
          </cell>
          <cell r="AK929">
            <v>459</v>
          </cell>
          <cell r="AL929" t="str">
            <v>AVAC03SYS4</v>
          </cell>
          <cell r="AM929">
            <v>304</v>
          </cell>
          <cell r="AN929" t="str">
            <v>DW</v>
          </cell>
        </row>
        <row r="930">
          <cell r="A930">
            <v>943</v>
          </cell>
          <cell r="B930" t="str">
            <v>DW</v>
          </cell>
          <cell r="C930" t="str">
            <v>Dick Winters</v>
          </cell>
          <cell r="D930" t="str">
            <v>(509) 495-4175</v>
          </cell>
          <cell r="E930">
            <v>37736</v>
          </cell>
          <cell r="G930" t="str">
            <v>Purchase</v>
          </cell>
          <cell r="H930" t="str">
            <v>Physical</v>
          </cell>
          <cell r="I930" t="str">
            <v>CA - SLTAHOE</v>
          </cell>
          <cell r="J930">
            <v>141089376</v>
          </cell>
          <cell r="K930" t="str">
            <v>Sempra Energy Trading, Inc.</v>
          </cell>
          <cell r="L930" t="str">
            <v>Patti Anderson</v>
          </cell>
          <cell r="M930" t="str">
            <v>Trader</v>
          </cell>
          <cell r="N930" t="str">
            <v>(403) 750-5396</v>
          </cell>
          <cell r="O930" t="str">
            <v>(203) 355-6605</v>
          </cell>
          <cell r="P930" t="str">
            <v>ICE</v>
          </cell>
          <cell r="Q930">
            <v>2.5</v>
          </cell>
          <cell r="R930">
            <v>1500</v>
          </cell>
          <cell r="U930" t="str">
            <v xml:space="preserve"> </v>
          </cell>
          <cell r="V930" t="str">
            <v xml:space="preserve"> </v>
          </cell>
          <cell r="W930" t="str">
            <v xml:space="preserve"> </v>
          </cell>
          <cell r="X930">
            <v>4.59</v>
          </cell>
          <cell r="Y930">
            <v>37737</v>
          </cell>
          <cell r="Z930">
            <v>37739</v>
          </cell>
          <cell r="AA930" t="str">
            <v>Firm</v>
          </cell>
          <cell r="AB930" t="str">
            <v>NWP</v>
          </cell>
          <cell r="AC930" t="str">
            <v>Paiute</v>
          </cell>
          <cell r="AD930">
            <v>100047</v>
          </cell>
          <cell r="AE930">
            <v>1500</v>
          </cell>
          <cell r="AF930" t="str">
            <v>SUMAS</v>
          </cell>
          <cell r="AG930">
            <v>297</v>
          </cell>
          <cell r="AH930" t="str">
            <v>SEMPRA</v>
          </cell>
          <cell r="AI930">
            <v>227</v>
          </cell>
          <cell r="AJ930" t="str">
            <v>RENO</v>
          </cell>
          <cell r="AK930">
            <v>459</v>
          </cell>
          <cell r="AL930" t="str">
            <v>AVAC03SYS3</v>
          </cell>
          <cell r="AM930">
            <v>304</v>
          </cell>
          <cell r="AN930" t="str">
            <v>DW</v>
          </cell>
          <cell r="AO930">
            <v>37741</v>
          </cell>
          <cell r="AP930" t="str">
            <v>DW</v>
          </cell>
        </row>
        <row r="931">
          <cell r="A931">
            <v>944</v>
          </cell>
          <cell r="B931" t="str">
            <v>DW</v>
          </cell>
          <cell r="C931" t="str">
            <v>Dick Winters</v>
          </cell>
          <cell r="D931" t="str">
            <v>(509) 495-4175</v>
          </cell>
          <cell r="E931">
            <v>37739</v>
          </cell>
          <cell r="G931" t="str">
            <v>Purchase</v>
          </cell>
          <cell r="H931" t="str">
            <v>Physical</v>
          </cell>
          <cell r="I931" t="str">
            <v>CA - SLTAHOE</v>
          </cell>
          <cell r="J931">
            <v>184329695</v>
          </cell>
          <cell r="K931" t="str">
            <v>Sempra Energy Trading, Inc.</v>
          </cell>
          <cell r="L931" t="str">
            <v>Steve Hourihan</v>
          </cell>
          <cell r="M931" t="str">
            <v>Trader</v>
          </cell>
          <cell r="N931" t="str">
            <v>(203) 355-5063</v>
          </cell>
          <cell r="O931" t="str">
            <v>(203) 355-5435</v>
          </cell>
          <cell r="P931" t="str">
            <v>ICE</v>
          </cell>
          <cell r="Q931">
            <v>2.5</v>
          </cell>
          <cell r="R931">
            <v>2500</v>
          </cell>
          <cell r="U931" t="str">
            <v xml:space="preserve"> </v>
          </cell>
          <cell r="V931" t="str">
            <v xml:space="preserve"> </v>
          </cell>
          <cell r="W931" t="str">
            <v xml:space="preserve"> </v>
          </cell>
          <cell r="X931">
            <v>3.72</v>
          </cell>
          <cell r="Y931">
            <v>37740</v>
          </cell>
          <cell r="Z931">
            <v>37740</v>
          </cell>
          <cell r="AA931" t="str">
            <v>Firm</v>
          </cell>
          <cell r="AB931" t="str">
            <v>NWP</v>
          </cell>
          <cell r="AC931" t="str">
            <v>Paiute</v>
          </cell>
          <cell r="AD931">
            <v>100047</v>
          </cell>
          <cell r="AE931">
            <v>2500</v>
          </cell>
          <cell r="AF931" t="str">
            <v>OPAL</v>
          </cell>
          <cell r="AG931">
            <v>543</v>
          </cell>
          <cell r="AH931" t="str">
            <v>J55</v>
          </cell>
          <cell r="AI931">
            <v>227</v>
          </cell>
          <cell r="AJ931" t="str">
            <v>RENO</v>
          </cell>
          <cell r="AK931">
            <v>459</v>
          </cell>
          <cell r="AL931" t="str">
            <v>AVAC03SYS4</v>
          </cell>
          <cell r="AM931">
            <v>304</v>
          </cell>
          <cell r="AN931" t="str">
            <v>DW</v>
          </cell>
        </row>
        <row r="932">
          <cell r="A932">
            <v>945</v>
          </cell>
          <cell r="B932" t="str">
            <v>DW</v>
          </cell>
          <cell r="C932" t="str">
            <v>Dick Winters</v>
          </cell>
          <cell r="D932" t="str">
            <v>(509) 495-4175</v>
          </cell>
          <cell r="E932">
            <v>37739</v>
          </cell>
          <cell r="G932" t="str">
            <v>Purchase</v>
          </cell>
          <cell r="H932" t="str">
            <v>Physical</v>
          </cell>
          <cell r="I932" t="str">
            <v>CA - SLTAHOE</v>
          </cell>
          <cell r="K932" t="str">
            <v>Enserco</v>
          </cell>
          <cell r="L932" t="str">
            <v>Dave Huck</v>
          </cell>
          <cell r="M932" t="str">
            <v>Trader</v>
          </cell>
          <cell r="N932" t="str">
            <v>(403) 269-5522</v>
          </cell>
          <cell r="O932" t="str">
            <v>(303) 568-3250</v>
          </cell>
          <cell r="P932" t="str">
            <v xml:space="preserve"> </v>
          </cell>
          <cell r="Q932" t="str">
            <v xml:space="preserve"> </v>
          </cell>
          <cell r="R932">
            <v>1000</v>
          </cell>
          <cell r="U932" t="str">
            <v xml:space="preserve"> </v>
          </cell>
          <cell r="V932" t="str">
            <v xml:space="preserve"> </v>
          </cell>
          <cell r="W932" t="str">
            <v xml:space="preserve"> </v>
          </cell>
          <cell r="X932">
            <v>4.6500000000000004</v>
          </cell>
          <cell r="Y932">
            <v>37740</v>
          </cell>
          <cell r="Z932">
            <v>37740</v>
          </cell>
          <cell r="AA932" t="str">
            <v>Firm</v>
          </cell>
          <cell r="AB932" t="str">
            <v>NWP</v>
          </cell>
          <cell r="AC932" t="str">
            <v>Paiute</v>
          </cell>
          <cell r="AD932">
            <v>100047</v>
          </cell>
          <cell r="AE932">
            <v>1000</v>
          </cell>
          <cell r="AF932" t="str">
            <v>SUMAS</v>
          </cell>
          <cell r="AG932">
            <v>297</v>
          </cell>
          <cell r="AH932" t="str">
            <v>EEI</v>
          </cell>
          <cell r="AI932">
            <v>399</v>
          </cell>
          <cell r="AJ932" t="str">
            <v>RENO</v>
          </cell>
          <cell r="AK932">
            <v>459</v>
          </cell>
          <cell r="AL932" t="str">
            <v>AVAC03SYS3</v>
          </cell>
          <cell r="AM932">
            <v>304</v>
          </cell>
          <cell r="AN932" t="str">
            <v>DW</v>
          </cell>
        </row>
        <row r="933">
          <cell r="A933">
            <v>946</v>
          </cell>
          <cell r="B933" t="str">
            <v>DW</v>
          </cell>
          <cell r="C933" t="str">
            <v>Dick Winters</v>
          </cell>
          <cell r="D933" t="str">
            <v>(509) 495-4175</v>
          </cell>
          <cell r="E933">
            <v>37740</v>
          </cell>
          <cell r="G933" t="str">
            <v>Purchase</v>
          </cell>
          <cell r="H933" t="str">
            <v>Physical</v>
          </cell>
          <cell r="I933" t="str">
            <v>CA - SLTAHOE</v>
          </cell>
          <cell r="J933">
            <v>140857526</v>
          </cell>
          <cell r="K933" t="str">
            <v>Sempra Energy Trading, Inc.</v>
          </cell>
          <cell r="L933" t="str">
            <v>Patti Anderson</v>
          </cell>
          <cell r="M933" t="str">
            <v>Trader</v>
          </cell>
          <cell r="N933" t="str">
            <v>(403) 750-5396</v>
          </cell>
          <cell r="O933" t="str">
            <v>(203) 355-6605</v>
          </cell>
          <cell r="P933" t="str">
            <v>ICE</v>
          </cell>
          <cell r="Q933">
            <v>2.5</v>
          </cell>
          <cell r="R933">
            <v>1000</v>
          </cell>
          <cell r="U933" t="str">
            <v xml:space="preserve"> </v>
          </cell>
          <cell r="V933" t="str">
            <v xml:space="preserve"> </v>
          </cell>
          <cell r="W933" t="str">
            <v xml:space="preserve"> </v>
          </cell>
          <cell r="X933">
            <v>4.3</v>
          </cell>
          <cell r="Y933">
            <v>37741</v>
          </cell>
          <cell r="Z933">
            <v>37741</v>
          </cell>
          <cell r="AA933" t="str">
            <v>Firm</v>
          </cell>
          <cell r="AB933" t="str">
            <v>NWP</v>
          </cell>
          <cell r="AC933" t="str">
            <v>Paiute</v>
          </cell>
          <cell r="AD933">
            <v>100047</v>
          </cell>
          <cell r="AE933">
            <v>1000</v>
          </cell>
          <cell r="AF933" t="str">
            <v>SUMAS</v>
          </cell>
          <cell r="AG933">
            <v>297</v>
          </cell>
          <cell r="AH933" t="str">
            <v>SEMPRA</v>
          </cell>
          <cell r="AI933">
            <v>227</v>
          </cell>
          <cell r="AJ933" t="str">
            <v>RENO</v>
          </cell>
          <cell r="AK933">
            <v>459</v>
          </cell>
          <cell r="AL933" t="str">
            <v>AVAC03SYS3</v>
          </cell>
          <cell r="AM933">
            <v>304</v>
          </cell>
          <cell r="AN933" t="str">
            <v>DW</v>
          </cell>
        </row>
        <row r="934">
          <cell r="A934">
            <v>947</v>
          </cell>
          <cell r="B934" t="str">
            <v>DW</v>
          </cell>
          <cell r="C934" t="str">
            <v>Dick Winters</v>
          </cell>
          <cell r="D934" t="str">
            <v>(509) 495-4175</v>
          </cell>
          <cell r="E934">
            <v>37740</v>
          </cell>
          <cell r="G934" t="str">
            <v>Purchase</v>
          </cell>
          <cell r="H934" t="str">
            <v>Physical</v>
          </cell>
          <cell r="I934" t="str">
            <v>CA - SLTAHOE</v>
          </cell>
          <cell r="J934">
            <v>110363831</v>
          </cell>
          <cell r="K934" t="str">
            <v>Concord Energy, LLC</v>
          </cell>
          <cell r="L934" t="str">
            <v>Skip Warburton</v>
          </cell>
          <cell r="M934" t="str">
            <v>Trader</v>
          </cell>
          <cell r="N934" t="str">
            <v>(303) 468-1244</v>
          </cell>
          <cell r="O934" t="str">
            <v>(403) 514-6913</v>
          </cell>
          <cell r="P934" t="str">
            <v>ICE</v>
          </cell>
          <cell r="Q934">
            <v>2.5</v>
          </cell>
          <cell r="R934">
            <v>2500</v>
          </cell>
          <cell r="U934" t="str">
            <v xml:space="preserve"> </v>
          </cell>
          <cell r="V934" t="str">
            <v xml:space="preserve"> </v>
          </cell>
          <cell r="W934" t="str">
            <v xml:space="preserve"> </v>
          </cell>
          <cell r="X934">
            <v>3.145</v>
          </cell>
          <cell r="Y934">
            <v>37741</v>
          </cell>
          <cell r="Z934">
            <v>37741</v>
          </cell>
          <cell r="AA934" t="str">
            <v>Firm</v>
          </cell>
          <cell r="AB934" t="str">
            <v>NWP</v>
          </cell>
          <cell r="AC934" t="str">
            <v>Paiute</v>
          </cell>
          <cell r="AD934">
            <v>100047</v>
          </cell>
          <cell r="AE934">
            <v>2500</v>
          </cell>
          <cell r="AF934" t="str">
            <v>OPAL</v>
          </cell>
          <cell r="AG934">
            <v>543</v>
          </cell>
          <cell r="AH934" t="str">
            <v>G67</v>
          </cell>
          <cell r="AI934">
            <v>796</v>
          </cell>
          <cell r="AJ934" t="str">
            <v>RENO</v>
          </cell>
          <cell r="AK934">
            <v>459</v>
          </cell>
          <cell r="AL934" t="str">
            <v>AVAC03SYS4</v>
          </cell>
          <cell r="AM934">
            <v>304</v>
          </cell>
          <cell r="AN934" t="str">
            <v>DW</v>
          </cell>
        </row>
        <row r="935">
          <cell r="A935">
            <v>948</v>
          </cell>
          <cell r="B935" t="str">
            <v>DW</v>
          </cell>
          <cell r="C935" t="str">
            <v>Dick Winters</v>
          </cell>
          <cell r="D935" t="str">
            <v>(509) 495-4175</v>
          </cell>
          <cell r="E935">
            <v>37740</v>
          </cell>
          <cell r="G935" t="str">
            <v>Purchase</v>
          </cell>
          <cell r="H935" t="str">
            <v>Physical</v>
          </cell>
          <cell r="I935" t="str">
            <v>CA - SLTAHOE</v>
          </cell>
          <cell r="K935" t="str">
            <v>Concord Energy, LLC</v>
          </cell>
          <cell r="L935" t="str">
            <v>Darrell Danyluk</v>
          </cell>
          <cell r="M935" t="str">
            <v>Trader</v>
          </cell>
          <cell r="N935" t="str">
            <v>(403) 514-6912</v>
          </cell>
          <cell r="O935" t="str">
            <v>(403) 514-6913</v>
          </cell>
          <cell r="R935">
            <v>2500</v>
          </cell>
          <cell r="U935" t="str">
            <v>GDA</v>
          </cell>
          <cell r="V935">
            <v>0.01</v>
          </cell>
          <cell r="W935" t="str">
            <v>Sumas</v>
          </cell>
          <cell r="Y935">
            <v>37742</v>
          </cell>
          <cell r="Z935">
            <v>37772</v>
          </cell>
          <cell r="AA935" t="str">
            <v>Firm</v>
          </cell>
          <cell r="AB935" t="str">
            <v>NWP</v>
          </cell>
          <cell r="AC935" t="str">
            <v>Paiute</v>
          </cell>
          <cell r="AD935">
            <v>100047</v>
          </cell>
          <cell r="AE935">
            <v>2500</v>
          </cell>
          <cell r="AF935" t="str">
            <v>SUMAS</v>
          </cell>
          <cell r="AG935">
            <v>297</v>
          </cell>
          <cell r="AH935" t="str">
            <v>CEL</v>
          </cell>
          <cell r="AI935">
            <v>796</v>
          </cell>
          <cell r="AJ935" t="str">
            <v>RENO</v>
          </cell>
          <cell r="AK935">
            <v>459</v>
          </cell>
          <cell r="AL935" t="str">
            <v>AVAC03SYS1</v>
          </cell>
          <cell r="AM935">
            <v>304</v>
          </cell>
          <cell r="AN935" t="str">
            <v>DW</v>
          </cell>
          <cell r="AO935">
            <v>37740</v>
          </cell>
          <cell r="AP935" t="str">
            <v>DW</v>
          </cell>
        </row>
        <row r="936">
          <cell r="A936">
            <v>949</v>
          </cell>
          <cell r="B936" t="str">
            <v>DW</v>
          </cell>
          <cell r="C936" t="str">
            <v>Dick Winters</v>
          </cell>
          <cell r="D936" t="str">
            <v>(509) 495-4175</v>
          </cell>
          <cell r="E936">
            <v>37741</v>
          </cell>
          <cell r="G936" t="str">
            <v>Purchase</v>
          </cell>
          <cell r="H936" t="str">
            <v>Physical</v>
          </cell>
          <cell r="I936" t="str">
            <v>CA - SLTAHOE</v>
          </cell>
          <cell r="K936" t="str">
            <v>Enserco</v>
          </cell>
          <cell r="L936" t="str">
            <v>Dave Huck</v>
          </cell>
          <cell r="M936" t="str">
            <v>Trader</v>
          </cell>
          <cell r="N936" t="str">
            <v>(403) 269-5522</v>
          </cell>
          <cell r="O936" t="str">
            <v>(303) 568-3250</v>
          </cell>
          <cell r="P936" t="str">
            <v xml:space="preserve"> </v>
          </cell>
          <cell r="Q936" t="str">
            <v xml:space="preserve"> </v>
          </cell>
          <cell r="R936">
            <v>1500</v>
          </cell>
          <cell r="U936" t="str">
            <v xml:space="preserve"> </v>
          </cell>
          <cell r="V936" t="str">
            <v xml:space="preserve"> </v>
          </cell>
          <cell r="W936" t="str">
            <v xml:space="preserve"> </v>
          </cell>
          <cell r="X936">
            <v>4.4000000000000004</v>
          </cell>
          <cell r="Y936">
            <v>37742</v>
          </cell>
          <cell r="Z936">
            <v>37742</v>
          </cell>
          <cell r="AA936" t="str">
            <v>Firm</v>
          </cell>
          <cell r="AB936" t="str">
            <v>NWP</v>
          </cell>
          <cell r="AC936" t="str">
            <v>Paiute</v>
          </cell>
          <cell r="AD936">
            <v>100047</v>
          </cell>
          <cell r="AE936">
            <v>1500</v>
          </cell>
          <cell r="AF936" t="str">
            <v>SUMAS</v>
          </cell>
          <cell r="AG936">
            <v>297</v>
          </cell>
          <cell r="AH936" t="str">
            <v>EEI</v>
          </cell>
          <cell r="AI936">
            <v>399</v>
          </cell>
          <cell r="AJ936" t="str">
            <v>RENO</v>
          </cell>
          <cell r="AK936">
            <v>459</v>
          </cell>
          <cell r="AL936" t="str">
            <v>AVAC03SYS3</v>
          </cell>
          <cell r="AM936">
            <v>304</v>
          </cell>
          <cell r="AN936" t="str">
            <v>DW</v>
          </cell>
        </row>
        <row r="937">
          <cell r="A937">
            <v>950</v>
          </cell>
          <cell r="B937" t="str">
            <v>DW</v>
          </cell>
          <cell r="C937" t="str">
            <v>Dick Winters</v>
          </cell>
          <cell r="D937" t="str">
            <v>(509) 495-4175</v>
          </cell>
          <cell r="E937">
            <v>37741</v>
          </cell>
          <cell r="G937" t="str">
            <v>Purchase</v>
          </cell>
          <cell r="H937" t="str">
            <v>Physical</v>
          </cell>
          <cell r="I937" t="str">
            <v>CA - SLTAHOE</v>
          </cell>
          <cell r="J937">
            <v>827398382</v>
          </cell>
          <cell r="K937" t="str">
            <v>Concord Energy, LLC</v>
          </cell>
          <cell r="L937" t="str">
            <v>Matt Reed</v>
          </cell>
          <cell r="M937" t="str">
            <v>Trader</v>
          </cell>
          <cell r="N937" t="str">
            <v>(303) 468-1244</v>
          </cell>
          <cell r="O937" t="str">
            <v>(403) 514-6913</v>
          </cell>
          <cell r="P937" t="str">
            <v>ICE</v>
          </cell>
          <cell r="Q937">
            <v>2.5</v>
          </cell>
          <cell r="R937">
            <v>4500</v>
          </cell>
          <cell r="U937" t="str">
            <v xml:space="preserve"> </v>
          </cell>
          <cell r="V937" t="str">
            <v xml:space="preserve"> </v>
          </cell>
          <cell r="W937" t="str">
            <v xml:space="preserve"> </v>
          </cell>
          <cell r="X937">
            <v>4.28</v>
          </cell>
          <cell r="Y937">
            <v>37742</v>
          </cell>
          <cell r="Z937">
            <v>37742</v>
          </cell>
          <cell r="AA937" t="str">
            <v>Firm</v>
          </cell>
          <cell r="AB937" t="str">
            <v>NWP</v>
          </cell>
          <cell r="AC937" t="str">
            <v>Paiute</v>
          </cell>
          <cell r="AD937">
            <v>100047</v>
          </cell>
          <cell r="AE937">
            <v>4500</v>
          </cell>
          <cell r="AF937" t="str">
            <v>OPAL</v>
          </cell>
          <cell r="AG937">
            <v>543</v>
          </cell>
          <cell r="AH937" t="str">
            <v>G67</v>
          </cell>
          <cell r="AI937">
            <v>796</v>
          </cell>
          <cell r="AJ937" t="str">
            <v>RENO</v>
          </cell>
          <cell r="AK937">
            <v>459</v>
          </cell>
          <cell r="AL937" t="str">
            <v>AVAC03SYS2</v>
          </cell>
          <cell r="AM937">
            <v>304</v>
          </cell>
          <cell r="AN937" t="str">
            <v>DW</v>
          </cell>
          <cell r="AO937" t="str">
            <v xml:space="preserve"> </v>
          </cell>
          <cell r="AP937" t="str">
            <v xml:space="preserve"> </v>
          </cell>
        </row>
        <row r="938">
          <cell r="A938">
            <v>951</v>
          </cell>
          <cell r="B938" t="str">
            <v>DW</v>
          </cell>
          <cell r="C938" t="str">
            <v>Dick Winters</v>
          </cell>
          <cell r="D938" t="str">
            <v>(509) 495-4175</v>
          </cell>
          <cell r="E938">
            <v>37742</v>
          </cell>
          <cell r="G938" t="str">
            <v>Purchase</v>
          </cell>
          <cell r="H938" t="str">
            <v>Physical</v>
          </cell>
          <cell r="I938" t="str">
            <v>CA - SLTAHOE</v>
          </cell>
          <cell r="K938" t="str">
            <v>Enserco</v>
          </cell>
          <cell r="L938" t="str">
            <v>Dave Huck</v>
          </cell>
          <cell r="M938" t="str">
            <v>Trader</v>
          </cell>
          <cell r="N938" t="str">
            <v>(403) 269-5522</v>
          </cell>
          <cell r="O938" t="str">
            <v>(303) 568-3250</v>
          </cell>
          <cell r="P938" t="str">
            <v xml:space="preserve"> </v>
          </cell>
          <cell r="Q938" t="str">
            <v xml:space="preserve"> </v>
          </cell>
          <cell r="R938">
            <v>1000</v>
          </cell>
          <cell r="U938" t="str">
            <v xml:space="preserve"> </v>
          </cell>
          <cell r="V938" t="str">
            <v xml:space="preserve"> </v>
          </cell>
          <cell r="W938" t="str">
            <v xml:space="preserve"> </v>
          </cell>
          <cell r="X938">
            <v>4.45</v>
          </cell>
          <cell r="Y938">
            <v>37743</v>
          </cell>
          <cell r="Z938">
            <v>37743</v>
          </cell>
          <cell r="AA938" t="str">
            <v>Firm</v>
          </cell>
          <cell r="AB938" t="str">
            <v>NWP</v>
          </cell>
          <cell r="AC938" t="str">
            <v>Paiute</v>
          </cell>
          <cell r="AD938">
            <v>100047</v>
          </cell>
          <cell r="AE938">
            <v>1000</v>
          </cell>
          <cell r="AF938" t="str">
            <v>SUMAS</v>
          </cell>
          <cell r="AG938">
            <v>297</v>
          </cell>
          <cell r="AH938" t="str">
            <v>EEI</v>
          </cell>
          <cell r="AI938">
            <v>399</v>
          </cell>
          <cell r="AJ938" t="str">
            <v>RENO</v>
          </cell>
          <cell r="AK938">
            <v>459</v>
          </cell>
          <cell r="AL938" t="str">
            <v>AVAC03SYS3</v>
          </cell>
          <cell r="AM938">
            <v>304</v>
          </cell>
          <cell r="AN938" t="str">
            <v>DW</v>
          </cell>
        </row>
        <row r="939">
          <cell r="A939">
            <v>952</v>
          </cell>
          <cell r="B939" t="str">
            <v>DW</v>
          </cell>
          <cell r="C939" t="str">
            <v>Dick Winters</v>
          </cell>
          <cell r="D939" t="str">
            <v>(509) 495-4175</v>
          </cell>
          <cell r="E939">
            <v>37742</v>
          </cell>
          <cell r="G939" t="str">
            <v>Purchase</v>
          </cell>
          <cell r="H939" t="str">
            <v>Physical</v>
          </cell>
          <cell r="I939" t="str">
            <v>CA - SLTAHOE</v>
          </cell>
          <cell r="J939">
            <v>119717549</v>
          </cell>
          <cell r="K939" t="str">
            <v>Sempra Energy Trading, Inc.</v>
          </cell>
          <cell r="L939" t="str">
            <v>Steve Hourihan</v>
          </cell>
          <cell r="M939" t="str">
            <v>Trader</v>
          </cell>
          <cell r="N939" t="str">
            <v>(203) 355-5063</v>
          </cell>
          <cell r="O939" t="str">
            <v>(203) 355-5435</v>
          </cell>
          <cell r="P939" t="str">
            <v>ICE</v>
          </cell>
          <cell r="Q939">
            <v>2.5</v>
          </cell>
          <cell r="R939">
            <v>4500</v>
          </cell>
          <cell r="U939" t="str">
            <v xml:space="preserve"> </v>
          </cell>
          <cell r="V939" t="str">
            <v xml:space="preserve"> </v>
          </cell>
          <cell r="W939" t="str">
            <v xml:space="preserve"> </v>
          </cell>
          <cell r="X939">
            <v>4.22</v>
          </cell>
          <cell r="Y939">
            <v>37743</v>
          </cell>
          <cell r="Z939">
            <v>37743</v>
          </cell>
          <cell r="AA939" t="str">
            <v>Firm</v>
          </cell>
          <cell r="AB939" t="str">
            <v>NWP</v>
          </cell>
          <cell r="AC939" t="str">
            <v>Paiute</v>
          </cell>
          <cell r="AD939">
            <v>100047</v>
          </cell>
          <cell r="AE939">
            <v>4500</v>
          </cell>
          <cell r="AF939" t="str">
            <v>OPAL</v>
          </cell>
          <cell r="AG939">
            <v>543</v>
          </cell>
          <cell r="AH939" t="str">
            <v>G54</v>
          </cell>
          <cell r="AI939">
            <v>227</v>
          </cell>
          <cell r="AJ939" t="str">
            <v>RENO</v>
          </cell>
          <cell r="AK939">
            <v>459</v>
          </cell>
          <cell r="AL939" t="str">
            <v>AVAC03SYS2</v>
          </cell>
          <cell r="AM939">
            <v>304</v>
          </cell>
          <cell r="AN939" t="str">
            <v>DW</v>
          </cell>
          <cell r="AO939" t="str">
            <v xml:space="preserve"> </v>
          </cell>
          <cell r="AP939" t="str">
            <v xml:space="preserve"> </v>
          </cell>
        </row>
        <row r="940">
          <cell r="A940">
            <v>953</v>
          </cell>
          <cell r="B940" t="str">
            <v>DW</v>
          </cell>
          <cell r="C940" t="str">
            <v>Dick Winters</v>
          </cell>
          <cell r="D940" t="str">
            <v>(509) 495-4175</v>
          </cell>
          <cell r="E940">
            <v>37743</v>
          </cell>
          <cell r="G940" t="str">
            <v>Purchase</v>
          </cell>
          <cell r="H940" t="str">
            <v>Physical</v>
          </cell>
          <cell r="I940" t="str">
            <v>CA - SLTAHOE</v>
          </cell>
          <cell r="J940">
            <v>100463749</v>
          </cell>
          <cell r="K940" t="str">
            <v>Concord Energy, LLC</v>
          </cell>
          <cell r="L940" t="str">
            <v>Darrell Danyluk</v>
          </cell>
          <cell r="M940" t="str">
            <v>Trader</v>
          </cell>
          <cell r="N940" t="str">
            <v>(403) 514-6912</v>
          </cell>
          <cell r="O940" t="str">
            <v>(403) 514-6913</v>
          </cell>
          <cell r="P940" t="str">
            <v>ICE</v>
          </cell>
          <cell r="Q940">
            <v>2.5</v>
          </cell>
          <cell r="R940">
            <v>1000</v>
          </cell>
          <cell r="U940" t="str">
            <v xml:space="preserve"> </v>
          </cell>
          <cell r="V940" t="str">
            <v xml:space="preserve"> </v>
          </cell>
          <cell r="W940" t="str">
            <v xml:space="preserve"> </v>
          </cell>
          <cell r="X940">
            <v>4.38</v>
          </cell>
          <cell r="Y940">
            <v>37744</v>
          </cell>
          <cell r="Z940">
            <v>37746</v>
          </cell>
          <cell r="AA940" t="str">
            <v>Firm</v>
          </cell>
          <cell r="AB940" t="str">
            <v>NWP</v>
          </cell>
          <cell r="AC940" t="str">
            <v>Paiute</v>
          </cell>
          <cell r="AD940">
            <v>100047</v>
          </cell>
          <cell r="AE940">
            <v>1000</v>
          </cell>
          <cell r="AF940" t="str">
            <v>SUMAS</v>
          </cell>
          <cell r="AG940">
            <v>297</v>
          </cell>
          <cell r="AH940" t="str">
            <v xml:space="preserve"> </v>
          </cell>
          <cell r="AI940" t="str">
            <v xml:space="preserve"> </v>
          </cell>
          <cell r="AJ940" t="str">
            <v>RENO</v>
          </cell>
          <cell r="AK940">
            <v>459</v>
          </cell>
          <cell r="AL940" t="str">
            <v>AVAC03SYS3</v>
          </cell>
          <cell r="AM940">
            <v>304</v>
          </cell>
          <cell r="AN940" t="str">
            <v>DW</v>
          </cell>
          <cell r="AO940">
            <v>37747</v>
          </cell>
          <cell r="AP940" t="str">
            <v>DW</v>
          </cell>
        </row>
        <row r="941">
          <cell r="A941">
            <v>954</v>
          </cell>
          <cell r="B941" t="str">
            <v>DW</v>
          </cell>
          <cell r="C941" t="str">
            <v>Dick Winters</v>
          </cell>
          <cell r="D941" t="str">
            <v>(509) 495-4175</v>
          </cell>
          <cell r="E941">
            <v>37743</v>
          </cell>
          <cell r="G941" t="str">
            <v>Purchase</v>
          </cell>
          <cell r="H941" t="str">
            <v>Physical</v>
          </cell>
          <cell r="I941" t="str">
            <v>CA - SLTAHOE</v>
          </cell>
          <cell r="J941">
            <v>100214938</v>
          </cell>
          <cell r="K941" t="str">
            <v>Concord Energy, LLC</v>
          </cell>
          <cell r="L941" t="str">
            <v>Skip Warburton</v>
          </cell>
          <cell r="M941" t="str">
            <v>Trader</v>
          </cell>
          <cell r="N941" t="str">
            <v>(303) 468-1244</v>
          </cell>
          <cell r="O941" t="str">
            <v>(403) 514-6913</v>
          </cell>
          <cell r="P941" t="str">
            <v>ICE</v>
          </cell>
          <cell r="Q941">
            <v>3.38</v>
          </cell>
          <cell r="R941">
            <v>4500</v>
          </cell>
          <cell r="U941" t="str">
            <v xml:space="preserve"> </v>
          </cell>
          <cell r="V941" t="str">
            <v xml:space="preserve"> </v>
          </cell>
          <cell r="W941" t="str">
            <v xml:space="preserve"> </v>
          </cell>
          <cell r="X941">
            <v>3.87</v>
          </cell>
          <cell r="Y941">
            <v>37744</v>
          </cell>
          <cell r="Z941">
            <v>37746</v>
          </cell>
          <cell r="AA941" t="str">
            <v>Firm</v>
          </cell>
          <cell r="AB941" t="str">
            <v>NWP</v>
          </cell>
          <cell r="AC941" t="str">
            <v>Paiute</v>
          </cell>
          <cell r="AD941">
            <v>100047</v>
          </cell>
          <cell r="AE941">
            <v>4500</v>
          </cell>
          <cell r="AF941" t="str">
            <v>OPAL</v>
          </cell>
          <cell r="AG941">
            <v>543</v>
          </cell>
          <cell r="AH941" t="str">
            <v xml:space="preserve"> </v>
          </cell>
          <cell r="AI941" t="str">
            <v xml:space="preserve"> </v>
          </cell>
          <cell r="AJ941" t="str">
            <v>RENO</v>
          </cell>
          <cell r="AK941">
            <v>459</v>
          </cell>
          <cell r="AL941" t="str">
            <v>AVAC03SYS2</v>
          </cell>
          <cell r="AM941">
            <v>304</v>
          </cell>
          <cell r="AN941" t="str">
            <v>DW</v>
          </cell>
          <cell r="AO941" t="str">
            <v xml:space="preserve"> </v>
          </cell>
          <cell r="AP941" t="str">
            <v xml:space="preserve"> </v>
          </cell>
        </row>
        <row r="942">
          <cell r="A942">
            <v>955</v>
          </cell>
          <cell r="B942" t="str">
            <v>DW</v>
          </cell>
          <cell r="C942" t="str">
            <v>Dick Winters</v>
          </cell>
          <cell r="D942" t="str">
            <v>(509) 495-4175</v>
          </cell>
          <cell r="E942">
            <v>37746</v>
          </cell>
          <cell r="G942" t="str">
            <v>Purchase</v>
          </cell>
          <cell r="H942" t="str">
            <v>Physical</v>
          </cell>
          <cell r="I942" t="str">
            <v>CA - SLTAHOE</v>
          </cell>
          <cell r="K942" t="str">
            <v>Sempra Energy Trading, Inc.</v>
          </cell>
          <cell r="L942" t="str">
            <v>Patti Anderson</v>
          </cell>
          <cell r="M942" t="str">
            <v>Trader</v>
          </cell>
          <cell r="N942" t="str">
            <v>(403) 750-5396</v>
          </cell>
          <cell r="O942" t="str">
            <v>(203) 355-6605</v>
          </cell>
          <cell r="P942" t="str">
            <v xml:space="preserve"> </v>
          </cell>
          <cell r="Q942" t="str">
            <v xml:space="preserve"> </v>
          </cell>
          <cell r="R942">
            <v>2500</v>
          </cell>
          <cell r="U942" t="str">
            <v xml:space="preserve"> </v>
          </cell>
          <cell r="V942" t="str">
            <v xml:space="preserve"> </v>
          </cell>
          <cell r="W942" t="str">
            <v xml:space="preserve"> </v>
          </cell>
          <cell r="X942">
            <v>4.45</v>
          </cell>
          <cell r="Y942">
            <v>37747</v>
          </cell>
          <cell r="Z942">
            <v>37747</v>
          </cell>
          <cell r="AA942" t="str">
            <v>Firm</v>
          </cell>
          <cell r="AB942" t="str">
            <v>NWP</v>
          </cell>
          <cell r="AC942" t="str">
            <v>Paiute</v>
          </cell>
          <cell r="AD942">
            <v>100047</v>
          </cell>
          <cell r="AE942">
            <v>2500</v>
          </cell>
          <cell r="AF942" t="str">
            <v>SUMAS</v>
          </cell>
          <cell r="AG942">
            <v>297</v>
          </cell>
          <cell r="AH942" t="str">
            <v xml:space="preserve"> </v>
          </cell>
          <cell r="AI942" t="str">
            <v xml:space="preserve"> </v>
          </cell>
          <cell r="AJ942" t="str">
            <v>RENO</v>
          </cell>
          <cell r="AK942">
            <v>459</v>
          </cell>
          <cell r="AL942" t="str">
            <v>AVAC03SYS3</v>
          </cell>
          <cell r="AM942">
            <v>304</v>
          </cell>
          <cell r="AN942" t="str">
            <v>DW</v>
          </cell>
        </row>
        <row r="943">
          <cell r="A943">
            <v>956</v>
          </cell>
          <cell r="B943" t="str">
            <v>DW</v>
          </cell>
          <cell r="C943" t="str">
            <v>Dick Winters</v>
          </cell>
          <cell r="D943" t="str">
            <v>(509) 495-4175</v>
          </cell>
          <cell r="E943">
            <v>37746</v>
          </cell>
          <cell r="G943" t="str">
            <v>Purchase</v>
          </cell>
          <cell r="H943" t="str">
            <v>Physical</v>
          </cell>
          <cell r="I943" t="str">
            <v>CA - SLTAHOE</v>
          </cell>
          <cell r="K943" t="str">
            <v>Concord Energy, LLC</v>
          </cell>
          <cell r="L943" t="str">
            <v>Skip Warburton</v>
          </cell>
          <cell r="M943" t="str">
            <v>Trader</v>
          </cell>
          <cell r="N943" t="str">
            <v>(303) 468-1244</v>
          </cell>
          <cell r="O943" t="str">
            <v>(403) 514-6913</v>
          </cell>
          <cell r="P943" t="str">
            <v xml:space="preserve"> </v>
          </cell>
          <cell r="Q943" t="str">
            <v xml:space="preserve"> </v>
          </cell>
          <cell r="R943">
            <v>4500</v>
          </cell>
          <cell r="U943" t="str">
            <v xml:space="preserve"> </v>
          </cell>
          <cell r="V943" t="str">
            <v xml:space="preserve"> </v>
          </cell>
          <cell r="W943" t="str">
            <v xml:space="preserve"> </v>
          </cell>
          <cell r="X943">
            <v>4</v>
          </cell>
          <cell r="Y943">
            <v>37747</v>
          </cell>
          <cell r="Z943">
            <v>37747</v>
          </cell>
          <cell r="AA943" t="str">
            <v>Firm</v>
          </cell>
          <cell r="AB943" t="str">
            <v>NWP</v>
          </cell>
          <cell r="AC943" t="str">
            <v>Paiute</v>
          </cell>
          <cell r="AD943">
            <v>100047</v>
          </cell>
          <cell r="AE943">
            <v>4500</v>
          </cell>
          <cell r="AF943" t="str">
            <v>OPAL</v>
          </cell>
          <cell r="AG943">
            <v>543</v>
          </cell>
          <cell r="AH943" t="str">
            <v xml:space="preserve"> </v>
          </cell>
          <cell r="AI943" t="str">
            <v xml:space="preserve"> </v>
          </cell>
          <cell r="AJ943" t="str">
            <v>RENO</v>
          </cell>
          <cell r="AK943">
            <v>459</v>
          </cell>
          <cell r="AL943" t="str">
            <v>AVAC03SYS2</v>
          </cell>
          <cell r="AM943">
            <v>304</v>
          </cell>
          <cell r="AN943" t="str">
            <v>DW</v>
          </cell>
          <cell r="AO943" t="str">
            <v xml:space="preserve"> </v>
          </cell>
          <cell r="AP943" t="str">
            <v xml:space="preserve"> </v>
          </cell>
        </row>
        <row r="944">
          <cell r="A944">
            <v>957</v>
          </cell>
          <cell r="B944" t="str">
            <v>DW</v>
          </cell>
          <cell r="C944" t="str">
            <v>Dick Winters</v>
          </cell>
          <cell r="D944" t="str">
            <v>(509) 495-4175</v>
          </cell>
          <cell r="E944">
            <v>37747</v>
          </cell>
          <cell r="G944" t="str">
            <v>Purchase</v>
          </cell>
          <cell r="H944" t="str">
            <v>Physical</v>
          </cell>
          <cell r="I944" t="str">
            <v>CA - SLTAHOE</v>
          </cell>
          <cell r="K944" t="str">
            <v>Concord Energy, LLC</v>
          </cell>
          <cell r="L944" t="str">
            <v>Darrell Danyluk</v>
          </cell>
          <cell r="M944" t="str">
            <v>Trader</v>
          </cell>
          <cell r="N944" t="str">
            <v>(403) 514-6912</v>
          </cell>
          <cell r="O944" t="str">
            <v>(403) 514-6913</v>
          </cell>
          <cell r="P944" t="str">
            <v xml:space="preserve"> </v>
          </cell>
          <cell r="Q944" t="str">
            <v xml:space="preserve"> </v>
          </cell>
          <cell r="R944">
            <v>1500</v>
          </cell>
          <cell r="U944" t="str">
            <v>GDA</v>
          </cell>
          <cell r="V944">
            <v>0.02</v>
          </cell>
          <cell r="W944" t="str">
            <v>Sumas</v>
          </cell>
          <cell r="Y944">
            <v>37748</v>
          </cell>
          <cell r="Z944">
            <v>37750</v>
          </cell>
          <cell r="AA944" t="str">
            <v>Firm</v>
          </cell>
          <cell r="AB944" t="str">
            <v>NWP</v>
          </cell>
          <cell r="AC944" t="str">
            <v>Paiute</v>
          </cell>
          <cell r="AD944">
            <v>100047</v>
          </cell>
          <cell r="AE944">
            <v>1500</v>
          </cell>
          <cell r="AF944" t="str">
            <v>SUMAS</v>
          </cell>
          <cell r="AG944">
            <v>297</v>
          </cell>
          <cell r="AH944" t="str">
            <v>CEL</v>
          </cell>
          <cell r="AI944">
            <v>796</v>
          </cell>
          <cell r="AJ944" t="str">
            <v>RENO</v>
          </cell>
          <cell r="AK944">
            <v>459</v>
          </cell>
          <cell r="AL944" t="str">
            <v>AVAC03SYS3</v>
          </cell>
          <cell r="AM944">
            <v>304</v>
          </cell>
          <cell r="AN944" t="str">
            <v>DW</v>
          </cell>
          <cell r="AO944">
            <v>37753</v>
          </cell>
          <cell r="AP944" t="str">
            <v>DW</v>
          </cell>
        </row>
        <row r="945">
          <cell r="A945">
            <v>958</v>
          </cell>
          <cell r="B945" t="str">
            <v>DW</v>
          </cell>
          <cell r="C945" t="str">
            <v>Dick Winters</v>
          </cell>
          <cell r="D945" t="str">
            <v>(509) 495-4175</v>
          </cell>
          <cell r="E945">
            <v>37747</v>
          </cell>
          <cell r="G945" t="str">
            <v>Purchase</v>
          </cell>
          <cell r="H945" t="str">
            <v>Physical</v>
          </cell>
          <cell r="I945" t="str">
            <v>CA - SLTAHOE</v>
          </cell>
          <cell r="J945">
            <v>349839210</v>
          </cell>
          <cell r="K945" t="str">
            <v>Cook Inlet Energy Supply LLC</v>
          </cell>
          <cell r="L945" t="str">
            <v>Shaun Gates</v>
          </cell>
          <cell r="M945" t="str">
            <v>Trader</v>
          </cell>
          <cell r="N945" t="str">
            <v>(310) 556-8956</v>
          </cell>
          <cell r="O945" t="str">
            <v>(310) 789-3991</v>
          </cell>
          <cell r="P945" t="str">
            <v xml:space="preserve">ICE </v>
          </cell>
          <cell r="Q945">
            <v>2.5</v>
          </cell>
          <cell r="R945">
            <v>4500</v>
          </cell>
          <cell r="U945" t="str">
            <v>GDA</v>
          </cell>
          <cell r="V945">
            <v>0.02</v>
          </cell>
          <cell r="W945" t="str">
            <v>Opal</v>
          </cell>
          <cell r="Y945">
            <v>37748</v>
          </cell>
          <cell r="Z945">
            <v>37748</v>
          </cell>
          <cell r="AA945" t="str">
            <v>Firm</v>
          </cell>
          <cell r="AB945" t="str">
            <v>NWP</v>
          </cell>
          <cell r="AC945" t="str">
            <v>Paiute</v>
          </cell>
          <cell r="AD945">
            <v>100047</v>
          </cell>
          <cell r="AE945">
            <v>4500</v>
          </cell>
          <cell r="AF945" t="str">
            <v>OPAL</v>
          </cell>
          <cell r="AG945">
            <v>543</v>
          </cell>
          <cell r="AH945" t="str">
            <v>J36</v>
          </cell>
          <cell r="AI945">
            <v>177</v>
          </cell>
          <cell r="AJ945" t="str">
            <v>RENO</v>
          </cell>
          <cell r="AK945">
            <v>459</v>
          </cell>
          <cell r="AL945" t="str">
            <v>AVAC03SYS2</v>
          </cell>
          <cell r="AM945">
            <v>304</v>
          </cell>
          <cell r="AN945" t="str">
            <v>DW</v>
          </cell>
          <cell r="AO945">
            <v>37749</v>
          </cell>
          <cell r="AP945" t="str">
            <v>DW</v>
          </cell>
        </row>
        <row r="946">
          <cell r="A946">
            <v>959</v>
          </cell>
          <cell r="B946" t="str">
            <v>DW</v>
          </cell>
          <cell r="C946" t="str">
            <v>Dick Winters</v>
          </cell>
          <cell r="D946" t="str">
            <v>(509) 495-4175</v>
          </cell>
          <cell r="E946">
            <v>37748</v>
          </cell>
          <cell r="G946" t="str">
            <v>Purchase</v>
          </cell>
          <cell r="H946" t="str">
            <v>Physical</v>
          </cell>
          <cell r="I946" t="str">
            <v>CA - SLTAHOE</v>
          </cell>
          <cell r="J946">
            <v>803676622</v>
          </cell>
          <cell r="K946" t="str">
            <v>Concord Energy, LLC</v>
          </cell>
          <cell r="L946" t="str">
            <v>Skip Warburton</v>
          </cell>
          <cell r="M946" t="str">
            <v>Trader</v>
          </cell>
          <cell r="N946" t="str">
            <v>(303) 468-1244</v>
          </cell>
          <cell r="O946" t="str">
            <v>(403) 514-6913</v>
          </cell>
          <cell r="P946" t="str">
            <v xml:space="preserve">ICE </v>
          </cell>
          <cell r="Q946">
            <v>2.5</v>
          </cell>
          <cell r="R946">
            <v>4500</v>
          </cell>
          <cell r="U946" t="str">
            <v>GDA</v>
          </cell>
          <cell r="V946">
            <v>5.0000000000000001E-3</v>
          </cell>
          <cell r="W946" t="str">
            <v>Opal</v>
          </cell>
          <cell r="Y946">
            <v>37749</v>
          </cell>
          <cell r="Z946">
            <v>37749</v>
          </cell>
          <cell r="AA946" t="str">
            <v>Firm</v>
          </cell>
          <cell r="AB946" t="str">
            <v>NWP</v>
          </cell>
          <cell r="AC946" t="str">
            <v>Paiute</v>
          </cell>
          <cell r="AD946">
            <v>100047</v>
          </cell>
          <cell r="AE946">
            <v>4500</v>
          </cell>
          <cell r="AF946" t="str">
            <v>OPAL</v>
          </cell>
          <cell r="AG946">
            <v>543</v>
          </cell>
          <cell r="AH946" t="str">
            <v>G67</v>
          </cell>
          <cell r="AI946">
            <v>796</v>
          </cell>
          <cell r="AJ946" t="str">
            <v>RENO</v>
          </cell>
          <cell r="AK946">
            <v>459</v>
          </cell>
          <cell r="AL946" t="str">
            <v>AVAC03SYS2</v>
          </cell>
          <cell r="AM946">
            <v>304</v>
          </cell>
          <cell r="AN946" t="str">
            <v>DW</v>
          </cell>
          <cell r="AO946" t="str">
            <v xml:space="preserve"> </v>
          </cell>
          <cell r="AP946" t="str">
            <v xml:space="preserve"> </v>
          </cell>
        </row>
        <row r="947">
          <cell r="A947">
            <v>960</v>
          </cell>
          <cell r="B947" t="str">
            <v>DW</v>
          </cell>
          <cell r="C947" t="str">
            <v>Dick Winters</v>
          </cell>
          <cell r="D947" t="str">
            <v>(509) 495-4175</v>
          </cell>
          <cell r="E947">
            <v>37749</v>
          </cell>
          <cell r="G947" t="str">
            <v>Purchase</v>
          </cell>
          <cell r="H947" t="str">
            <v>Physical</v>
          </cell>
          <cell r="I947" t="str">
            <v>CA - SLTAHOE</v>
          </cell>
          <cell r="J947">
            <v>186885114</v>
          </cell>
          <cell r="K947" t="str">
            <v>Concord Energy, LLC</v>
          </cell>
          <cell r="L947" t="str">
            <v>Matt Reed</v>
          </cell>
          <cell r="M947" t="str">
            <v>Trader</v>
          </cell>
          <cell r="N947" t="str">
            <v>(303) 468-1244</v>
          </cell>
          <cell r="O947" t="str">
            <v>(403) 514-6913</v>
          </cell>
          <cell r="P947" t="str">
            <v xml:space="preserve">ICE </v>
          </cell>
          <cell r="Q947">
            <v>2.5</v>
          </cell>
          <cell r="R947">
            <v>4500</v>
          </cell>
          <cell r="U947" t="str">
            <v>GDA</v>
          </cell>
          <cell r="V947">
            <v>0.01</v>
          </cell>
          <cell r="W947" t="str">
            <v>Opal</v>
          </cell>
          <cell r="Y947">
            <v>37750</v>
          </cell>
          <cell r="Z947">
            <v>37750</v>
          </cell>
          <cell r="AA947" t="str">
            <v>Firm</v>
          </cell>
          <cell r="AB947" t="str">
            <v>NWP</v>
          </cell>
          <cell r="AC947" t="str">
            <v>Paiute</v>
          </cell>
          <cell r="AD947">
            <v>100047</v>
          </cell>
          <cell r="AE947">
            <v>4500</v>
          </cell>
          <cell r="AF947" t="str">
            <v>OPAL</v>
          </cell>
          <cell r="AG947">
            <v>543</v>
          </cell>
          <cell r="AH947" t="str">
            <v xml:space="preserve"> </v>
          </cell>
          <cell r="AI947" t="str">
            <v xml:space="preserve"> </v>
          </cell>
          <cell r="AJ947" t="str">
            <v>RENO</v>
          </cell>
          <cell r="AK947">
            <v>459</v>
          </cell>
          <cell r="AL947" t="str">
            <v>AVAC03SYS2</v>
          </cell>
          <cell r="AM947">
            <v>304</v>
          </cell>
          <cell r="AN947" t="str">
            <v>DW</v>
          </cell>
          <cell r="AO947" t="str">
            <v xml:space="preserve"> </v>
          </cell>
          <cell r="AP947" t="str">
            <v xml:space="preserve"> </v>
          </cell>
        </row>
        <row r="948">
          <cell r="A948">
            <v>961</v>
          </cell>
          <cell r="B948" t="str">
            <v>DW</v>
          </cell>
          <cell r="C948" t="str">
            <v>Dick Winters</v>
          </cell>
          <cell r="D948" t="str">
            <v>(509) 495-4175</v>
          </cell>
          <cell r="E948">
            <v>37750</v>
          </cell>
          <cell r="G948" t="str">
            <v>Purchase</v>
          </cell>
          <cell r="H948" t="str">
            <v>Physical</v>
          </cell>
          <cell r="I948" t="str">
            <v>CA - SLTAHOE</v>
          </cell>
          <cell r="K948" t="str">
            <v>Concord Energy, LLC</v>
          </cell>
          <cell r="L948" t="str">
            <v>Darrell Danyluk</v>
          </cell>
          <cell r="M948" t="str">
            <v>Trader</v>
          </cell>
          <cell r="N948" t="str">
            <v>(403) 514-6912</v>
          </cell>
          <cell r="O948" t="str">
            <v>(403) 514-6913</v>
          </cell>
          <cell r="P948" t="str">
            <v xml:space="preserve"> </v>
          </cell>
          <cell r="Q948" t="str">
            <v xml:space="preserve"> </v>
          </cell>
          <cell r="R948">
            <v>2500</v>
          </cell>
          <cell r="U948" t="str">
            <v>GDA</v>
          </cell>
          <cell r="V948">
            <v>0.02</v>
          </cell>
          <cell r="W948" t="str">
            <v>Sumas</v>
          </cell>
          <cell r="Y948">
            <v>37751</v>
          </cell>
          <cell r="Z948">
            <v>37753</v>
          </cell>
          <cell r="AA948" t="str">
            <v>Firm</v>
          </cell>
          <cell r="AB948" t="str">
            <v>NWP</v>
          </cell>
          <cell r="AC948" t="str">
            <v>Paiute</v>
          </cell>
          <cell r="AD948">
            <v>100047</v>
          </cell>
          <cell r="AE948">
            <v>2500</v>
          </cell>
          <cell r="AF948" t="str">
            <v>SUMAS</v>
          </cell>
          <cell r="AG948">
            <v>297</v>
          </cell>
          <cell r="AH948" t="str">
            <v xml:space="preserve"> </v>
          </cell>
          <cell r="AI948" t="str">
            <v xml:space="preserve"> </v>
          </cell>
          <cell r="AJ948" t="str">
            <v>RENO</v>
          </cell>
          <cell r="AK948">
            <v>459</v>
          </cell>
          <cell r="AL948" t="str">
            <v>AVAC03SYS3</v>
          </cell>
          <cell r="AM948">
            <v>304</v>
          </cell>
          <cell r="AN948" t="str">
            <v>DW</v>
          </cell>
          <cell r="AO948">
            <v>37753</v>
          </cell>
          <cell r="AP948" t="str">
            <v>DW</v>
          </cell>
        </row>
        <row r="949">
          <cell r="A949">
            <v>962</v>
          </cell>
          <cell r="B949" t="str">
            <v>DW</v>
          </cell>
          <cell r="C949" t="str">
            <v>Dick Winters</v>
          </cell>
          <cell r="D949" t="str">
            <v>(509) 495-4175</v>
          </cell>
          <cell r="E949">
            <v>37750</v>
          </cell>
          <cell r="G949" t="str">
            <v>Purchase</v>
          </cell>
          <cell r="H949" t="str">
            <v>Physical</v>
          </cell>
          <cell r="I949" t="str">
            <v>CA - SLTAHOE</v>
          </cell>
          <cell r="J949">
            <v>320257130</v>
          </cell>
          <cell r="K949" t="str">
            <v>Concord Energy, LLC</v>
          </cell>
          <cell r="L949" t="str">
            <v>Matt Reed</v>
          </cell>
          <cell r="M949" t="str">
            <v>Trader</v>
          </cell>
          <cell r="N949" t="str">
            <v>(303) 468-1244</v>
          </cell>
          <cell r="O949" t="str">
            <v>(403) 514-6913</v>
          </cell>
          <cell r="P949" t="str">
            <v xml:space="preserve">ICE </v>
          </cell>
          <cell r="Q949">
            <v>3.38</v>
          </cell>
          <cell r="R949">
            <v>4500</v>
          </cell>
          <cell r="U949" t="str">
            <v>GDA</v>
          </cell>
          <cell r="V949">
            <v>0.02</v>
          </cell>
          <cell r="W949" t="str">
            <v>Opal</v>
          </cell>
          <cell r="Y949">
            <v>37751</v>
          </cell>
          <cell r="Z949">
            <v>37753</v>
          </cell>
          <cell r="AA949" t="str">
            <v>Firm</v>
          </cell>
          <cell r="AB949" t="str">
            <v>NWP</v>
          </cell>
          <cell r="AC949" t="str">
            <v>Paiute</v>
          </cell>
          <cell r="AD949">
            <v>100047</v>
          </cell>
          <cell r="AE949">
            <v>4500</v>
          </cell>
          <cell r="AF949" t="str">
            <v>OPAL</v>
          </cell>
          <cell r="AG949">
            <v>543</v>
          </cell>
          <cell r="AH949" t="str">
            <v xml:space="preserve"> </v>
          </cell>
          <cell r="AI949" t="str">
            <v xml:space="preserve"> </v>
          </cell>
          <cell r="AJ949" t="str">
            <v>RENO</v>
          </cell>
          <cell r="AK949">
            <v>459</v>
          </cell>
          <cell r="AL949" t="str">
            <v>AVAC03SYS2</v>
          </cell>
          <cell r="AM949">
            <v>304</v>
          </cell>
          <cell r="AN949" t="str">
            <v>DW</v>
          </cell>
          <cell r="AO949" t="str">
            <v xml:space="preserve"> </v>
          </cell>
          <cell r="AP949" t="str">
            <v xml:space="preserve"> </v>
          </cell>
        </row>
        <row r="950">
          <cell r="A950">
            <v>963</v>
          </cell>
          <cell r="B950" t="str">
            <v>DW</v>
          </cell>
          <cell r="C950" t="str">
            <v>Dick Winters</v>
          </cell>
          <cell r="D950" t="str">
            <v>(509) 495-4175</v>
          </cell>
          <cell r="E950">
            <v>37753</v>
          </cell>
          <cell r="G950" t="str">
            <v>Purchase</v>
          </cell>
          <cell r="H950" t="str">
            <v>Physical</v>
          </cell>
          <cell r="I950" t="str">
            <v>CA - SLTAHOE</v>
          </cell>
          <cell r="J950">
            <v>506341717</v>
          </cell>
          <cell r="K950" t="str">
            <v>Sempra Energy Trading, Inc.</v>
          </cell>
          <cell r="L950" t="str">
            <v>Steve Hourihan</v>
          </cell>
          <cell r="M950" t="str">
            <v>Trader</v>
          </cell>
          <cell r="N950" t="str">
            <v>(203) 355-5063</v>
          </cell>
          <cell r="O950" t="str">
            <v>(203) 355-5435</v>
          </cell>
          <cell r="P950" t="str">
            <v xml:space="preserve">ICE </v>
          </cell>
          <cell r="Q950">
            <v>2.5</v>
          </cell>
          <cell r="R950">
            <v>4500</v>
          </cell>
          <cell r="U950" t="str">
            <v>GDA</v>
          </cell>
          <cell r="V950">
            <v>1.4999999999999999E-2</v>
          </cell>
          <cell r="W950" t="str">
            <v>Opal</v>
          </cell>
          <cell r="Y950">
            <v>37754</v>
          </cell>
          <cell r="Z950">
            <v>37754</v>
          </cell>
          <cell r="AA950" t="str">
            <v>Firm</v>
          </cell>
          <cell r="AB950" t="str">
            <v>NWP</v>
          </cell>
          <cell r="AC950" t="str">
            <v>Paiute</v>
          </cell>
          <cell r="AD950">
            <v>100047</v>
          </cell>
          <cell r="AE950">
            <v>4500</v>
          </cell>
          <cell r="AF950" t="str">
            <v>OPAL</v>
          </cell>
          <cell r="AG950">
            <v>543</v>
          </cell>
          <cell r="AH950" t="str">
            <v>G53</v>
          </cell>
          <cell r="AI950">
            <v>227</v>
          </cell>
          <cell r="AJ950" t="str">
            <v>RENO</v>
          </cell>
          <cell r="AK950">
            <v>459</v>
          </cell>
          <cell r="AL950" t="str">
            <v>AVAC03SYS2</v>
          </cell>
          <cell r="AM950">
            <v>304</v>
          </cell>
          <cell r="AN950" t="str">
            <v>DW</v>
          </cell>
          <cell r="AO950" t="str">
            <v xml:space="preserve"> </v>
          </cell>
          <cell r="AP950" t="str">
            <v xml:space="preserve"> </v>
          </cell>
        </row>
        <row r="951">
          <cell r="A951">
            <v>964</v>
          </cell>
          <cell r="B951" t="str">
            <v>DW</v>
          </cell>
          <cell r="C951" t="str">
            <v>Dick Winters</v>
          </cell>
          <cell r="D951" t="str">
            <v>(509) 495-4175</v>
          </cell>
          <cell r="E951">
            <v>37754</v>
          </cell>
          <cell r="G951" t="str">
            <v>Purchase</v>
          </cell>
          <cell r="H951" t="str">
            <v>Physical</v>
          </cell>
          <cell r="I951" t="str">
            <v>CA - SLTAHOE</v>
          </cell>
          <cell r="J951">
            <v>162444284</v>
          </cell>
          <cell r="K951" t="str">
            <v>Cook Inlet Energy Supply LLC</v>
          </cell>
          <cell r="L951" t="str">
            <v>Shaun Gates</v>
          </cell>
          <cell r="M951" t="str">
            <v>Trader</v>
          </cell>
          <cell r="N951" t="str">
            <v>(310) 556-8956</v>
          </cell>
          <cell r="O951" t="str">
            <v>(310) 789-3991</v>
          </cell>
          <cell r="P951" t="str">
            <v xml:space="preserve">ICE </v>
          </cell>
          <cell r="Q951">
            <v>2.5</v>
          </cell>
          <cell r="R951">
            <v>4500</v>
          </cell>
          <cell r="U951" t="str">
            <v>GDA</v>
          </cell>
          <cell r="V951">
            <v>7.4999999999999997E-3</v>
          </cell>
          <cell r="W951" t="str">
            <v>Opal</v>
          </cell>
          <cell r="Y951">
            <v>37755</v>
          </cell>
          <cell r="Z951">
            <v>37755</v>
          </cell>
          <cell r="AA951" t="str">
            <v>Firm</v>
          </cell>
          <cell r="AB951" t="str">
            <v>NWP</v>
          </cell>
          <cell r="AC951" t="str">
            <v>Paiute</v>
          </cell>
          <cell r="AD951">
            <v>100047</v>
          </cell>
          <cell r="AE951">
            <v>4500</v>
          </cell>
          <cell r="AF951" t="str">
            <v>OPAL</v>
          </cell>
          <cell r="AG951">
            <v>543</v>
          </cell>
          <cell r="AH951" t="str">
            <v xml:space="preserve"> </v>
          </cell>
          <cell r="AI951" t="str">
            <v xml:space="preserve"> </v>
          </cell>
          <cell r="AJ951" t="str">
            <v>RENO</v>
          </cell>
          <cell r="AK951">
            <v>459</v>
          </cell>
          <cell r="AL951" t="str">
            <v>AVAC03SYS2</v>
          </cell>
          <cell r="AM951">
            <v>304</v>
          </cell>
          <cell r="AN951" t="str">
            <v>DW</v>
          </cell>
          <cell r="AO951">
            <v>37756</v>
          </cell>
          <cell r="AP951" t="str">
            <v>DW</v>
          </cell>
        </row>
        <row r="952">
          <cell r="A952">
            <v>965</v>
          </cell>
          <cell r="B952" t="str">
            <v>DW</v>
          </cell>
          <cell r="C952" t="str">
            <v>Dick Winters</v>
          </cell>
          <cell r="D952" t="str">
            <v>(509) 495-4175</v>
          </cell>
          <cell r="E952">
            <v>37755</v>
          </cell>
          <cell r="G952" t="str">
            <v>Purchase</v>
          </cell>
          <cell r="H952" t="str">
            <v>Physical</v>
          </cell>
          <cell r="I952" t="str">
            <v>CA - SLTAHOE</v>
          </cell>
          <cell r="J952">
            <v>538330093</v>
          </cell>
          <cell r="K952" t="str">
            <v>Cook Inlet Energy Supply LLC</v>
          </cell>
          <cell r="L952" t="str">
            <v>Shaun Gates</v>
          </cell>
          <cell r="M952" t="str">
            <v>Trader</v>
          </cell>
          <cell r="N952" t="str">
            <v>(310) 556-8956</v>
          </cell>
          <cell r="O952" t="str">
            <v>(310) 789-3991</v>
          </cell>
          <cell r="P952" t="str">
            <v xml:space="preserve">ICE </v>
          </cell>
          <cell r="Q952">
            <v>2.5</v>
          </cell>
          <cell r="R952">
            <v>4500</v>
          </cell>
          <cell r="U952" t="str">
            <v>GDA</v>
          </cell>
          <cell r="V952">
            <v>0</v>
          </cell>
          <cell r="W952" t="str">
            <v>Opal</v>
          </cell>
          <cell r="Y952">
            <v>37756</v>
          </cell>
          <cell r="Z952">
            <v>37756</v>
          </cell>
          <cell r="AA952" t="str">
            <v>Firm</v>
          </cell>
          <cell r="AB952" t="str">
            <v>NWP</v>
          </cell>
          <cell r="AC952" t="str">
            <v>Paiute</v>
          </cell>
          <cell r="AD952">
            <v>100047</v>
          </cell>
          <cell r="AE952">
            <v>4500</v>
          </cell>
          <cell r="AF952" t="str">
            <v>OPAL</v>
          </cell>
          <cell r="AG952">
            <v>543</v>
          </cell>
          <cell r="AH952" t="str">
            <v xml:space="preserve"> </v>
          </cell>
          <cell r="AI952" t="str">
            <v xml:space="preserve"> </v>
          </cell>
          <cell r="AJ952" t="str">
            <v>RENO</v>
          </cell>
          <cell r="AK952">
            <v>459</v>
          </cell>
          <cell r="AL952" t="str">
            <v>AVAC03SYS2</v>
          </cell>
          <cell r="AM952">
            <v>304</v>
          </cell>
          <cell r="AN952" t="str">
            <v>DW</v>
          </cell>
          <cell r="AO952">
            <v>37756</v>
          </cell>
          <cell r="AP952" t="str">
            <v>DW</v>
          </cell>
        </row>
        <row r="953">
          <cell r="A953">
            <v>966</v>
          </cell>
          <cell r="B953" t="str">
            <v>DW</v>
          </cell>
          <cell r="C953" t="str">
            <v>Dick Winters</v>
          </cell>
          <cell r="D953" t="str">
            <v>(509) 495-4175</v>
          </cell>
          <cell r="E953">
            <v>37755</v>
          </cell>
          <cell r="G953" t="str">
            <v>Sale</v>
          </cell>
          <cell r="H953" t="str">
            <v>Physical</v>
          </cell>
          <cell r="I953" t="str">
            <v>MALIN</v>
          </cell>
          <cell r="K953" t="str">
            <v>Sempra Energy Trading, Inc.</v>
          </cell>
          <cell r="L953" t="str">
            <v>Ray Houghton</v>
          </cell>
          <cell r="M953" t="str">
            <v>Trader</v>
          </cell>
          <cell r="N953" t="str">
            <v>(403) 750-2453</v>
          </cell>
          <cell r="O953" t="str">
            <v>(203) 355-6605</v>
          </cell>
          <cell r="R953">
            <v>1000</v>
          </cell>
          <cell r="X953">
            <v>5.74</v>
          </cell>
          <cell r="Y953">
            <v>37834</v>
          </cell>
          <cell r="Z953">
            <v>37864</v>
          </cell>
          <cell r="AA953" t="str">
            <v>Firm</v>
          </cell>
          <cell r="AB953" t="str">
            <v>PGT</v>
          </cell>
          <cell r="AD953" t="str">
            <v>07536</v>
          </cell>
          <cell r="AE953">
            <v>1000</v>
          </cell>
          <cell r="AF953" t="str">
            <v>MALI-GTNW</v>
          </cell>
          <cell r="AH953" t="str">
            <v xml:space="preserve"> </v>
          </cell>
          <cell r="AJ953" t="str">
            <v>MALI-GTNW</v>
          </cell>
          <cell r="AL953" t="str">
            <v>02466</v>
          </cell>
          <cell r="AN953" t="str">
            <v>RP</v>
          </cell>
          <cell r="AO953">
            <v>37757</v>
          </cell>
          <cell r="AP953" t="str">
            <v>DW</v>
          </cell>
        </row>
        <row r="954">
          <cell r="A954">
            <v>967</v>
          </cell>
          <cell r="B954" t="str">
            <v>DW</v>
          </cell>
          <cell r="C954" t="str">
            <v>Dick Winters</v>
          </cell>
          <cell r="D954" t="str">
            <v>(509) 495-4175</v>
          </cell>
          <cell r="E954">
            <v>37755</v>
          </cell>
          <cell r="G954" t="str">
            <v>Sale</v>
          </cell>
          <cell r="H954" t="str">
            <v>Physical</v>
          </cell>
          <cell r="I954" t="str">
            <v>MALIN</v>
          </cell>
          <cell r="K954" t="str">
            <v>Sempra Energy Trading, Inc.</v>
          </cell>
          <cell r="L954" t="str">
            <v>Ray Houghton</v>
          </cell>
          <cell r="M954" t="str">
            <v>Trader</v>
          </cell>
          <cell r="N954" t="str">
            <v>(403) 750-2453</v>
          </cell>
          <cell r="O954" t="str">
            <v>(203) 355-6605</v>
          </cell>
          <cell r="R954">
            <v>1000</v>
          </cell>
          <cell r="X954">
            <v>5.75</v>
          </cell>
          <cell r="Y954">
            <v>37834</v>
          </cell>
          <cell r="Z954">
            <v>37864</v>
          </cell>
          <cell r="AA954" t="str">
            <v>Firm</v>
          </cell>
          <cell r="AB954" t="str">
            <v>PGT</v>
          </cell>
          <cell r="AD954" t="str">
            <v>07536</v>
          </cell>
          <cell r="AE954">
            <v>1000</v>
          </cell>
          <cell r="AF954" t="str">
            <v>MALI-GTNW</v>
          </cell>
          <cell r="AH954" t="str">
            <v xml:space="preserve"> </v>
          </cell>
          <cell r="AJ954" t="str">
            <v>MALI-GTNW</v>
          </cell>
          <cell r="AL954" t="str">
            <v>02466</v>
          </cell>
          <cell r="AN954" t="str">
            <v>RP</v>
          </cell>
          <cell r="AO954">
            <v>37757</v>
          </cell>
          <cell r="AP954" t="str">
            <v>DW</v>
          </cell>
        </row>
        <row r="955">
          <cell r="A955">
            <v>968</v>
          </cell>
          <cell r="B955" t="str">
            <v>DW</v>
          </cell>
          <cell r="C955" t="str">
            <v>Dick Winters</v>
          </cell>
          <cell r="D955" t="str">
            <v>(509) 495-4175</v>
          </cell>
          <cell r="E955">
            <v>37756</v>
          </cell>
          <cell r="G955" t="str">
            <v>Purchase</v>
          </cell>
          <cell r="H955" t="str">
            <v>Physical</v>
          </cell>
          <cell r="I955" t="str">
            <v>CA - SLTAHOE</v>
          </cell>
          <cell r="J955">
            <v>235608755</v>
          </cell>
          <cell r="K955" t="str">
            <v>Concord Energy, LLC</v>
          </cell>
          <cell r="L955" t="str">
            <v>Skip Warburton</v>
          </cell>
          <cell r="M955" t="str">
            <v>Trader</v>
          </cell>
          <cell r="N955" t="str">
            <v>(303) 468-1244</v>
          </cell>
          <cell r="O955" t="str">
            <v>(403) 514-6913</v>
          </cell>
          <cell r="P955" t="str">
            <v xml:space="preserve">ICE </v>
          </cell>
          <cell r="Q955">
            <v>2.5</v>
          </cell>
          <cell r="R955">
            <v>4500</v>
          </cell>
          <cell r="U955" t="str">
            <v xml:space="preserve"> </v>
          </cell>
          <cell r="V955" t="str">
            <v xml:space="preserve"> </v>
          </cell>
          <cell r="W955" t="str">
            <v>Opal</v>
          </cell>
          <cell r="X955">
            <v>5.18</v>
          </cell>
          <cell r="Y955">
            <v>37757</v>
          </cell>
          <cell r="Z955">
            <v>37757</v>
          </cell>
          <cell r="AA955" t="str">
            <v>Firm</v>
          </cell>
          <cell r="AB955" t="str">
            <v>NWP</v>
          </cell>
          <cell r="AC955" t="str">
            <v>Paiute</v>
          </cell>
          <cell r="AD955">
            <v>100047</v>
          </cell>
          <cell r="AE955">
            <v>4500</v>
          </cell>
          <cell r="AF955" t="str">
            <v>OPAL</v>
          </cell>
          <cell r="AG955">
            <v>543</v>
          </cell>
          <cell r="AH955" t="str">
            <v xml:space="preserve"> </v>
          </cell>
          <cell r="AI955" t="str">
            <v xml:space="preserve"> </v>
          </cell>
          <cell r="AJ955" t="str">
            <v>RENO</v>
          </cell>
          <cell r="AK955">
            <v>459</v>
          </cell>
          <cell r="AL955" t="str">
            <v>AVAC03SYS2</v>
          </cell>
          <cell r="AM955">
            <v>304</v>
          </cell>
          <cell r="AN955" t="str">
            <v>DW</v>
          </cell>
          <cell r="AO955" t="str">
            <v xml:space="preserve"> </v>
          </cell>
          <cell r="AP955" t="str">
            <v xml:space="preserve"> </v>
          </cell>
        </row>
        <row r="956">
          <cell r="A956">
            <v>969</v>
          </cell>
          <cell r="B956" t="str">
            <v>DW</v>
          </cell>
          <cell r="C956" t="str">
            <v>Dick Winters</v>
          </cell>
          <cell r="D956" t="str">
            <v>(509) 495-4175</v>
          </cell>
          <cell r="E956">
            <v>37757</v>
          </cell>
          <cell r="G956" t="str">
            <v>Purchase</v>
          </cell>
          <cell r="H956" t="str">
            <v>Physical</v>
          </cell>
          <cell r="I956" t="str">
            <v>CA - SLTAHOE</v>
          </cell>
          <cell r="J956">
            <v>167655160</v>
          </cell>
          <cell r="K956" t="str">
            <v>Concord Energy, LLC</v>
          </cell>
          <cell r="L956" t="str">
            <v>Skip Warburton</v>
          </cell>
          <cell r="M956" t="str">
            <v>Trader</v>
          </cell>
          <cell r="N956" t="str">
            <v>(303) 468-1244</v>
          </cell>
          <cell r="O956" t="str">
            <v>(403) 514-6913</v>
          </cell>
          <cell r="P956" t="str">
            <v xml:space="preserve">ICE </v>
          </cell>
          <cell r="Q956">
            <v>2.5</v>
          </cell>
          <cell r="R956">
            <v>2500</v>
          </cell>
          <cell r="U956" t="str">
            <v>GDA</v>
          </cell>
          <cell r="V956">
            <v>5.0000000000000001E-3</v>
          </cell>
          <cell r="W956" t="str">
            <v>Opal</v>
          </cell>
          <cell r="X956" t="str">
            <v xml:space="preserve"> </v>
          </cell>
          <cell r="Y956">
            <v>37758</v>
          </cell>
          <cell r="Z956">
            <v>37760</v>
          </cell>
          <cell r="AA956" t="str">
            <v>Firm</v>
          </cell>
          <cell r="AB956" t="str">
            <v>NWP</v>
          </cell>
          <cell r="AC956" t="str">
            <v>Paiute</v>
          </cell>
          <cell r="AD956">
            <v>100047</v>
          </cell>
          <cell r="AE956">
            <v>2500</v>
          </cell>
          <cell r="AF956" t="str">
            <v>OPAL</v>
          </cell>
          <cell r="AG956">
            <v>543</v>
          </cell>
          <cell r="AH956" t="str">
            <v xml:space="preserve"> </v>
          </cell>
          <cell r="AI956" t="str">
            <v xml:space="preserve"> </v>
          </cell>
          <cell r="AJ956" t="str">
            <v>RENO</v>
          </cell>
          <cell r="AK956">
            <v>459</v>
          </cell>
          <cell r="AL956" t="str">
            <v>AVAC03SYS2</v>
          </cell>
          <cell r="AM956">
            <v>304</v>
          </cell>
          <cell r="AN956" t="str">
            <v>DW</v>
          </cell>
          <cell r="AO956" t="str">
            <v xml:space="preserve"> </v>
          </cell>
          <cell r="AP956" t="str">
            <v xml:space="preserve"> </v>
          </cell>
        </row>
        <row r="957">
          <cell r="A957">
            <v>970</v>
          </cell>
          <cell r="B957" t="str">
            <v>DW</v>
          </cell>
          <cell r="C957" t="str">
            <v>Dick Winters</v>
          </cell>
          <cell r="D957" t="str">
            <v>(509) 495-4175</v>
          </cell>
          <cell r="E957">
            <v>37757</v>
          </cell>
          <cell r="G957" t="str">
            <v>Purchase</v>
          </cell>
          <cell r="H957" t="str">
            <v>Physical</v>
          </cell>
          <cell r="I957" t="str">
            <v>CA - SLTAHOE</v>
          </cell>
          <cell r="K957" t="str">
            <v>Enserco</v>
          </cell>
          <cell r="L957" t="str">
            <v>Dave Meyer</v>
          </cell>
          <cell r="M957" t="str">
            <v>Trader</v>
          </cell>
          <cell r="N957" t="str">
            <v>(303) 568-3230</v>
          </cell>
          <cell r="O957" t="str">
            <v>(303) 568-3250</v>
          </cell>
          <cell r="P957" t="str">
            <v xml:space="preserve"> </v>
          </cell>
          <cell r="Q957" t="str">
            <v xml:space="preserve"> </v>
          </cell>
          <cell r="R957">
            <v>2000</v>
          </cell>
          <cell r="U957" t="str">
            <v>GDA</v>
          </cell>
          <cell r="V957">
            <v>5.0000000000000001E-3</v>
          </cell>
          <cell r="W957" t="str">
            <v>Sumas</v>
          </cell>
          <cell r="X957" t="str">
            <v xml:space="preserve"> </v>
          </cell>
          <cell r="Y957">
            <v>37758</v>
          </cell>
          <cell r="Z957">
            <v>37761</v>
          </cell>
          <cell r="AA957" t="str">
            <v>Firm</v>
          </cell>
          <cell r="AB957" t="str">
            <v>NWP</v>
          </cell>
          <cell r="AC957" t="str">
            <v>Paiute</v>
          </cell>
          <cell r="AD957">
            <v>100047</v>
          </cell>
          <cell r="AE957">
            <v>2000</v>
          </cell>
          <cell r="AF957" t="str">
            <v>SUMAS</v>
          </cell>
          <cell r="AG957">
            <v>297</v>
          </cell>
          <cell r="AH957" t="str">
            <v xml:space="preserve"> </v>
          </cell>
          <cell r="AI957" t="str">
            <v xml:space="preserve"> </v>
          </cell>
          <cell r="AJ957" t="str">
            <v>RENO</v>
          </cell>
          <cell r="AK957">
            <v>459</v>
          </cell>
          <cell r="AL957" t="str">
            <v>AVAC03SYS3</v>
          </cell>
          <cell r="AM957">
            <v>304</v>
          </cell>
          <cell r="AN957" t="str">
            <v>DW</v>
          </cell>
          <cell r="AO957" t="str">
            <v xml:space="preserve"> </v>
          </cell>
          <cell r="AP957" t="str">
            <v xml:space="preserve"> </v>
          </cell>
        </row>
        <row r="958">
          <cell r="A958">
            <v>971</v>
          </cell>
          <cell r="B958" t="str">
            <v>DW</v>
          </cell>
          <cell r="C958" t="str">
            <v>Dick Winters</v>
          </cell>
          <cell r="D958" t="str">
            <v>(509) 495-4175</v>
          </cell>
          <cell r="E958">
            <v>37760</v>
          </cell>
          <cell r="G958" t="str">
            <v>Purchase</v>
          </cell>
          <cell r="H958" t="str">
            <v>Physical</v>
          </cell>
          <cell r="I958" t="str">
            <v>CA - SLTAHOE</v>
          </cell>
          <cell r="J958">
            <v>207838940</v>
          </cell>
          <cell r="K958" t="str">
            <v>Cook Inlet Energy Supply LLC</v>
          </cell>
          <cell r="L958" t="str">
            <v>Shaun Gates</v>
          </cell>
          <cell r="M958" t="str">
            <v>Trader</v>
          </cell>
          <cell r="N958" t="str">
            <v>(310) 556-8956</v>
          </cell>
          <cell r="O958" t="str">
            <v>(310) 789-3991</v>
          </cell>
          <cell r="P958" t="str">
            <v xml:space="preserve">ICE </v>
          </cell>
          <cell r="Q958">
            <v>2.5</v>
          </cell>
          <cell r="R958">
            <v>2500</v>
          </cell>
          <cell r="U958" t="str">
            <v>GDA</v>
          </cell>
          <cell r="V958">
            <v>0.01</v>
          </cell>
          <cell r="W958" t="str">
            <v>Opal</v>
          </cell>
          <cell r="Y958">
            <v>37761</v>
          </cell>
          <cell r="Z958">
            <v>37761</v>
          </cell>
          <cell r="AA958" t="str">
            <v>Firm</v>
          </cell>
          <cell r="AB958" t="str">
            <v>NWP</v>
          </cell>
          <cell r="AC958" t="str">
            <v>Paiute</v>
          </cell>
          <cell r="AD958">
            <v>100047</v>
          </cell>
          <cell r="AE958">
            <v>2500</v>
          </cell>
          <cell r="AF958" t="str">
            <v>OPAL</v>
          </cell>
          <cell r="AG958">
            <v>543</v>
          </cell>
          <cell r="AH958" t="str">
            <v xml:space="preserve"> </v>
          </cell>
          <cell r="AI958" t="str">
            <v xml:space="preserve"> </v>
          </cell>
          <cell r="AJ958" t="str">
            <v>RENO</v>
          </cell>
          <cell r="AK958">
            <v>459</v>
          </cell>
          <cell r="AL958" t="str">
            <v>AVAC03SYS2</v>
          </cell>
          <cell r="AM958">
            <v>304</v>
          </cell>
          <cell r="AN958" t="str">
            <v>DW</v>
          </cell>
          <cell r="AO958">
            <v>37761</v>
          </cell>
          <cell r="AP958" t="str">
            <v>DW</v>
          </cell>
        </row>
        <row r="959">
          <cell r="A959">
            <v>972</v>
          </cell>
          <cell r="B959" t="str">
            <v>DW</v>
          </cell>
          <cell r="C959" t="str">
            <v>Dick Winters</v>
          </cell>
          <cell r="D959" t="str">
            <v>(509) 495-4175</v>
          </cell>
          <cell r="E959">
            <v>37761</v>
          </cell>
          <cell r="G959" t="str">
            <v>Purchase</v>
          </cell>
          <cell r="H959" t="str">
            <v>Physical</v>
          </cell>
          <cell r="I959" t="str">
            <v>CA - SLTAHOE</v>
          </cell>
          <cell r="K959" t="str">
            <v>Cook Inlet Energy Supply LLC</v>
          </cell>
          <cell r="L959" t="str">
            <v>Shaun Gates</v>
          </cell>
          <cell r="M959" t="str">
            <v>Trader</v>
          </cell>
          <cell r="N959" t="str">
            <v>(310) 556-8956</v>
          </cell>
          <cell r="O959" t="str">
            <v>(310) 789-3991</v>
          </cell>
          <cell r="P959" t="str">
            <v xml:space="preserve"> </v>
          </cell>
          <cell r="Q959" t="str">
            <v xml:space="preserve"> </v>
          </cell>
          <cell r="R959">
            <v>3500</v>
          </cell>
          <cell r="U959" t="str">
            <v>GDA</v>
          </cell>
          <cell r="V959">
            <v>0</v>
          </cell>
          <cell r="W959" t="str">
            <v>Opal</v>
          </cell>
          <cell r="Y959">
            <v>37762</v>
          </cell>
          <cell r="Z959">
            <v>37764</v>
          </cell>
          <cell r="AA959" t="str">
            <v>Firm</v>
          </cell>
          <cell r="AB959" t="str">
            <v>NWP</v>
          </cell>
          <cell r="AC959" t="str">
            <v>Paiute</v>
          </cell>
          <cell r="AD959">
            <v>100047</v>
          </cell>
          <cell r="AE959">
            <v>3500</v>
          </cell>
          <cell r="AF959" t="str">
            <v>OPAL</v>
          </cell>
          <cell r="AG959">
            <v>543</v>
          </cell>
          <cell r="AH959" t="str">
            <v>G60</v>
          </cell>
          <cell r="AI959">
            <v>177</v>
          </cell>
          <cell r="AJ959" t="str">
            <v>RENO</v>
          </cell>
          <cell r="AK959">
            <v>459</v>
          </cell>
          <cell r="AL959" t="str">
            <v>AVAC03SYS2</v>
          </cell>
          <cell r="AM959">
            <v>304</v>
          </cell>
          <cell r="AN959" t="str">
            <v>DW</v>
          </cell>
          <cell r="AO959">
            <v>37763</v>
          </cell>
          <cell r="AP959" t="str">
            <v>DW</v>
          </cell>
          <cell r="AQ959" t="str">
            <v>2100 was cut, Cook's scheduler give us the incorrect upstream</v>
          </cell>
        </row>
        <row r="960">
          <cell r="A960">
            <v>973</v>
          </cell>
          <cell r="B960" t="str">
            <v>DW</v>
          </cell>
          <cell r="C960" t="str">
            <v>Dick Winters</v>
          </cell>
          <cell r="D960" t="str">
            <v>(509) 495-4175</v>
          </cell>
          <cell r="E960">
            <v>37764</v>
          </cell>
          <cell r="G960" t="str">
            <v>Purchase</v>
          </cell>
          <cell r="H960" t="str">
            <v>Physical</v>
          </cell>
          <cell r="I960" t="str">
            <v>CA - SLTAHOE</v>
          </cell>
          <cell r="J960">
            <v>147772992</v>
          </cell>
          <cell r="K960" t="str">
            <v>Sempra Energy Trading, Inc.</v>
          </cell>
          <cell r="L960" t="str">
            <v>Patti Anderson</v>
          </cell>
          <cell r="M960" t="str">
            <v>Trader</v>
          </cell>
          <cell r="N960" t="str">
            <v>(403) 750-5396</v>
          </cell>
          <cell r="O960" t="str">
            <v>(203) 355-6605</v>
          </cell>
          <cell r="P960" t="str">
            <v xml:space="preserve">ICE </v>
          </cell>
          <cell r="Q960">
            <v>2.5</v>
          </cell>
          <cell r="R960">
            <v>1500</v>
          </cell>
          <cell r="U960" t="str">
            <v xml:space="preserve"> </v>
          </cell>
          <cell r="V960" t="str">
            <v xml:space="preserve"> </v>
          </cell>
          <cell r="W960" t="str">
            <v>Sumas</v>
          </cell>
          <cell r="X960">
            <v>4.9000000000000004</v>
          </cell>
          <cell r="Y960">
            <v>37765</v>
          </cell>
          <cell r="Z960">
            <v>37768</v>
          </cell>
          <cell r="AA960" t="str">
            <v>Firm</v>
          </cell>
          <cell r="AB960" t="str">
            <v>NWP</v>
          </cell>
          <cell r="AC960" t="str">
            <v>Paiute</v>
          </cell>
          <cell r="AD960">
            <v>100047</v>
          </cell>
          <cell r="AE960">
            <v>1500</v>
          </cell>
          <cell r="AF960" t="str">
            <v>SUMAS</v>
          </cell>
          <cell r="AG960">
            <v>297</v>
          </cell>
          <cell r="AH960" t="str">
            <v>SEMPRA</v>
          </cell>
          <cell r="AI960">
            <v>227</v>
          </cell>
          <cell r="AJ960" t="str">
            <v>RENO</v>
          </cell>
          <cell r="AK960">
            <v>459</v>
          </cell>
          <cell r="AL960" t="str">
            <v>AVAC03SYS2</v>
          </cell>
          <cell r="AM960">
            <v>304</v>
          </cell>
          <cell r="AN960" t="str">
            <v>DW</v>
          </cell>
          <cell r="AO960">
            <v>37768</v>
          </cell>
          <cell r="AP960" t="str">
            <v>DW</v>
          </cell>
        </row>
        <row r="961">
          <cell r="A961">
            <v>974</v>
          </cell>
          <cell r="B961" t="str">
            <v>DW</v>
          </cell>
          <cell r="C961" t="str">
            <v>Dick Winters</v>
          </cell>
          <cell r="D961" t="str">
            <v>(509) 495-4175</v>
          </cell>
          <cell r="E961">
            <v>37768</v>
          </cell>
          <cell r="G961" t="str">
            <v>Purchase</v>
          </cell>
          <cell r="H961" t="str">
            <v>Physical</v>
          </cell>
          <cell r="I961" t="str">
            <v>CA - SLTAHOE</v>
          </cell>
          <cell r="J961">
            <v>157248472</v>
          </cell>
          <cell r="K961" t="str">
            <v>Sempra Energy Trading, Inc.</v>
          </cell>
          <cell r="L961" t="str">
            <v>Patti Anderson</v>
          </cell>
          <cell r="M961" t="str">
            <v>Trader</v>
          </cell>
          <cell r="N961" t="str">
            <v>(403) 750-5396</v>
          </cell>
          <cell r="O961" t="str">
            <v>(203) 355-6605</v>
          </cell>
          <cell r="P961" t="str">
            <v xml:space="preserve">ICE </v>
          </cell>
          <cell r="Q961">
            <v>2.5</v>
          </cell>
          <cell r="R961">
            <v>1500</v>
          </cell>
          <cell r="U961" t="str">
            <v xml:space="preserve"> </v>
          </cell>
          <cell r="V961" t="str">
            <v xml:space="preserve"> </v>
          </cell>
          <cell r="W961" t="str">
            <v>Sumas</v>
          </cell>
          <cell r="X961">
            <v>4.8600000000000003</v>
          </cell>
          <cell r="Y961">
            <v>37769</v>
          </cell>
          <cell r="Z961">
            <v>37769</v>
          </cell>
          <cell r="AA961" t="str">
            <v>Firm</v>
          </cell>
          <cell r="AB961" t="str">
            <v>NWP</v>
          </cell>
          <cell r="AC961" t="str">
            <v>Paiute</v>
          </cell>
          <cell r="AD961">
            <v>100047</v>
          </cell>
          <cell r="AE961">
            <v>1500</v>
          </cell>
          <cell r="AF961" t="str">
            <v>SUMAS</v>
          </cell>
          <cell r="AG961">
            <v>297</v>
          </cell>
          <cell r="AH961" t="str">
            <v>SEMPRA</v>
          </cell>
          <cell r="AI961">
            <v>227</v>
          </cell>
          <cell r="AJ961" t="str">
            <v>RENO</v>
          </cell>
          <cell r="AK961">
            <v>459</v>
          </cell>
          <cell r="AL961" t="str">
            <v>AVAC03SYS2</v>
          </cell>
          <cell r="AM961">
            <v>304</v>
          </cell>
          <cell r="AN961" t="str">
            <v>DW</v>
          </cell>
          <cell r="AO961" t="str">
            <v xml:space="preserve"> </v>
          </cell>
          <cell r="AP961" t="str">
            <v xml:space="preserve"> </v>
          </cell>
        </row>
        <row r="962">
          <cell r="A962">
            <v>975</v>
          </cell>
          <cell r="B962" t="str">
            <v>DW</v>
          </cell>
          <cell r="C962" t="str">
            <v>Dick Winters</v>
          </cell>
          <cell r="D962" t="str">
            <v>(509) 495-4175</v>
          </cell>
          <cell r="E962">
            <v>37769</v>
          </cell>
          <cell r="G962" t="str">
            <v>Purchase</v>
          </cell>
          <cell r="H962" t="str">
            <v>Physical</v>
          </cell>
          <cell r="I962" t="str">
            <v>CA - SLTAHOE</v>
          </cell>
          <cell r="J962">
            <v>186720920</v>
          </cell>
          <cell r="K962" t="str">
            <v>Sempra Energy Trading, Inc.</v>
          </cell>
          <cell r="L962" t="str">
            <v>Patti Anderson</v>
          </cell>
          <cell r="M962" t="str">
            <v>Trader</v>
          </cell>
          <cell r="N962" t="str">
            <v>(403) 750-5396</v>
          </cell>
          <cell r="O962" t="str">
            <v>(203) 355-6605</v>
          </cell>
          <cell r="P962" t="str">
            <v xml:space="preserve">ICE </v>
          </cell>
          <cell r="Q962">
            <v>2.5</v>
          </cell>
          <cell r="R962">
            <v>1000</v>
          </cell>
          <cell r="U962" t="str">
            <v xml:space="preserve"> </v>
          </cell>
          <cell r="V962" t="str">
            <v xml:space="preserve"> </v>
          </cell>
          <cell r="W962" t="str">
            <v>Sumas</v>
          </cell>
          <cell r="X962">
            <v>4.6900000000000004</v>
          </cell>
          <cell r="Y962">
            <v>37770</v>
          </cell>
          <cell r="Z962">
            <v>37770</v>
          </cell>
          <cell r="AA962" t="str">
            <v>Firm</v>
          </cell>
          <cell r="AB962" t="str">
            <v>NWP</v>
          </cell>
          <cell r="AC962" t="str">
            <v>Paiute</v>
          </cell>
          <cell r="AD962">
            <v>100047</v>
          </cell>
          <cell r="AE962">
            <v>1000</v>
          </cell>
          <cell r="AF962" t="str">
            <v>SUMAS</v>
          </cell>
          <cell r="AG962">
            <v>297</v>
          </cell>
          <cell r="AH962" t="str">
            <v>SEMPRA</v>
          </cell>
          <cell r="AI962">
            <v>227</v>
          </cell>
          <cell r="AJ962" t="str">
            <v>RENO</v>
          </cell>
          <cell r="AK962">
            <v>459</v>
          </cell>
          <cell r="AL962" t="str">
            <v>AVAC03SYS2</v>
          </cell>
          <cell r="AM962">
            <v>304</v>
          </cell>
          <cell r="AN962" t="str">
            <v>DW</v>
          </cell>
          <cell r="AO962" t="str">
            <v xml:space="preserve"> </v>
          </cell>
          <cell r="AP962" t="str">
            <v xml:space="preserve"> </v>
          </cell>
        </row>
        <row r="963">
          <cell r="A963">
            <v>976</v>
          </cell>
          <cell r="B963" t="str">
            <v>DW</v>
          </cell>
          <cell r="C963" t="str">
            <v>Dick Winters</v>
          </cell>
          <cell r="D963" t="str">
            <v>(509) 495-4175</v>
          </cell>
          <cell r="E963">
            <v>37770</v>
          </cell>
          <cell r="G963" t="str">
            <v>Purchase</v>
          </cell>
          <cell r="H963" t="str">
            <v>Physical</v>
          </cell>
          <cell r="I963" t="str">
            <v>BOULDER PARK</v>
          </cell>
          <cell r="K963" t="str">
            <v>Enserco</v>
          </cell>
          <cell r="L963" t="str">
            <v>Dave Huck</v>
          </cell>
          <cell r="M963" t="str">
            <v>Trader</v>
          </cell>
          <cell r="N963" t="str">
            <v>(403) 269-5522</v>
          </cell>
          <cell r="O963" t="str">
            <v>(303) 568-3250</v>
          </cell>
          <cell r="R963">
            <v>2000</v>
          </cell>
          <cell r="X963">
            <v>5.0999999999999996</v>
          </cell>
          <cell r="Y963">
            <v>37771</v>
          </cell>
          <cell r="Z963">
            <v>37771</v>
          </cell>
          <cell r="AA963" t="str">
            <v>Interruptible</v>
          </cell>
          <cell r="AB963" t="str">
            <v>PGT</v>
          </cell>
          <cell r="AD963" t="str">
            <v>07536</v>
          </cell>
          <cell r="AE963">
            <v>2000</v>
          </cell>
          <cell r="AF963" t="str">
            <v>SWWP-GTNW</v>
          </cell>
          <cell r="AH963" t="str">
            <v>04659</v>
          </cell>
          <cell r="AJ963" t="str">
            <v>SWWP-WWP</v>
          </cell>
          <cell r="AL963" t="str">
            <v>BPK</v>
          </cell>
          <cell r="AN963" t="str">
            <v>DW</v>
          </cell>
        </row>
        <row r="964">
          <cell r="A964">
            <v>977</v>
          </cell>
          <cell r="B964" t="str">
            <v>DW</v>
          </cell>
          <cell r="C964" t="str">
            <v>Dick Winters</v>
          </cell>
          <cell r="D964" t="str">
            <v>(509) 495-4175</v>
          </cell>
          <cell r="E964">
            <v>37770</v>
          </cell>
          <cell r="G964" t="str">
            <v>Purchase</v>
          </cell>
          <cell r="H964" t="str">
            <v>Physical</v>
          </cell>
          <cell r="I964" t="str">
            <v>KFCT</v>
          </cell>
          <cell r="K964" t="str">
            <v>Enserco</v>
          </cell>
          <cell r="L964" t="str">
            <v>Dave Huck</v>
          </cell>
          <cell r="M964" t="str">
            <v>Trader</v>
          </cell>
          <cell r="N964" t="str">
            <v>(403) 269-5522</v>
          </cell>
          <cell r="O964" t="str">
            <v>(303) 568-3250</v>
          </cell>
          <cell r="R964">
            <v>1000</v>
          </cell>
          <cell r="X964">
            <v>5.0999999999999996</v>
          </cell>
          <cell r="Y964">
            <v>37771</v>
          </cell>
          <cell r="Z964">
            <v>37771</v>
          </cell>
          <cell r="AA964" t="str">
            <v>Interruptible</v>
          </cell>
          <cell r="AB964" t="str">
            <v>NWP</v>
          </cell>
          <cell r="AE964">
            <v>1000</v>
          </cell>
          <cell r="AF964" t="str">
            <v>SPOKANE (KETTLE FALLS)</v>
          </cell>
          <cell r="AG964">
            <v>384</v>
          </cell>
          <cell r="AH964">
            <v>128750</v>
          </cell>
          <cell r="AI964">
            <v>399</v>
          </cell>
          <cell r="AJ964" t="str">
            <v>SPOKANE (KETTLE FALLS)</v>
          </cell>
          <cell r="AK964">
            <v>384</v>
          </cell>
          <cell r="AL964" t="str">
            <v>KFCT</v>
          </cell>
          <cell r="AM964">
            <v>6</v>
          </cell>
          <cell r="AN964" t="str">
            <v>DW</v>
          </cell>
        </row>
        <row r="965">
          <cell r="A965">
            <v>978</v>
          </cell>
          <cell r="B965" t="str">
            <v>DW</v>
          </cell>
          <cell r="C965" t="str">
            <v>Dick Winters</v>
          </cell>
          <cell r="D965" t="str">
            <v>(509) 495-4175</v>
          </cell>
          <cell r="E965">
            <v>37770</v>
          </cell>
          <cell r="G965" t="str">
            <v>Purchase</v>
          </cell>
          <cell r="H965" t="str">
            <v>Physical</v>
          </cell>
          <cell r="I965" t="str">
            <v>CA - SLTAHOE</v>
          </cell>
          <cell r="J965" t="str">
            <v xml:space="preserve"> </v>
          </cell>
          <cell r="K965" t="str">
            <v>Sempra Energy Trading, Inc.</v>
          </cell>
          <cell r="L965" t="str">
            <v>Patti Anderson</v>
          </cell>
          <cell r="M965" t="str">
            <v>Trader</v>
          </cell>
          <cell r="N965" t="str">
            <v>(403) 750-5396</v>
          </cell>
          <cell r="O965" t="str">
            <v>(203) 355-6605</v>
          </cell>
          <cell r="P965" t="str">
            <v xml:space="preserve"> </v>
          </cell>
          <cell r="Q965" t="str">
            <v xml:space="preserve"> </v>
          </cell>
          <cell r="R965">
            <v>1000</v>
          </cell>
          <cell r="U965" t="str">
            <v xml:space="preserve"> </v>
          </cell>
          <cell r="V965" t="str">
            <v xml:space="preserve"> </v>
          </cell>
          <cell r="W965" t="str">
            <v xml:space="preserve"> </v>
          </cell>
          <cell r="X965">
            <v>4.5999999999999996</v>
          </cell>
          <cell r="Y965">
            <v>37771</v>
          </cell>
          <cell r="Z965">
            <v>37772</v>
          </cell>
          <cell r="AA965" t="str">
            <v>Firm</v>
          </cell>
          <cell r="AB965" t="str">
            <v>NWP</v>
          </cell>
          <cell r="AC965" t="str">
            <v>Paiute</v>
          </cell>
          <cell r="AD965">
            <v>100047</v>
          </cell>
          <cell r="AE965">
            <v>1000</v>
          </cell>
          <cell r="AF965" t="str">
            <v>SUMAS</v>
          </cell>
          <cell r="AG965">
            <v>297</v>
          </cell>
          <cell r="AH965" t="str">
            <v>SEMPRA</v>
          </cell>
          <cell r="AI965">
            <v>227</v>
          </cell>
          <cell r="AJ965" t="str">
            <v>RENO</v>
          </cell>
          <cell r="AK965">
            <v>459</v>
          </cell>
          <cell r="AL965" t="str">
            <v>AVAC03SYS2</v>
          </cell>
          <cell r="AM965">
            <v>304</v>
          </cell>
          <cell r="AN965" t="str">
            <v>DW</v>
          </cell>
          <cell r="AO965" t="str">
            <v xml:space="preserve"> </v>
          </cell>
          <cell r="AP965" t="str">
            <v xml:space="preserve"> </v>
          </cell>
        </row>
        <row r="966">
          <cell r="A966">
            <v>979</v>
          </cell>
          <cell r="B966" t="str">
            <v>DW</v>
          </cell>
          <cell r="C966" t="str">
            <v>Dick Winters</v>
          </cell>
          <cell r="D966" t="str">
            <v>(509) 495-4175</v>
          </cell>
          <cell r="E966">
            <v>37770</v>
          </cell>
          <cell r="G966" t="str">
            <v>Purchase</v>
          </cell>
          <cell r="H966" t="str">
            <v>Physical</v>
          </cell>
          <cell r="I966" t="str">
            <v>CA - SLTAHOE</v>
          </cell>
          <cell r="J966" t="str">
            <v xml:space="preserve"> </v>
          </cell>
          <cell r="K966" t="str">
            <v>Sempra Energy Trading, Inc.</v>
          </cell>
          <cell r="L966" t="str">
            <v>Ray Houghton</v>
          </cell>
          <cell r="M966" t="str">
            <v>Trader</v>
          </cell>
          <cell r="N966" t="str">
            <v>(403) 750-2453</v>
          </cell>
          <cell r="O966" t="str">
            <v>(203) 355-6605</v>
          </cell>
          <cell r="P966" t="str">
            <v xml:space="preserve"> </v>
          </cell>
          <cell r="Q966" t="str">
            <v xml:space="preserve"> </v>
          </cell>
          <cell r="R966">
            <v>2000</v>
          </cell>
          <cell r="U966" t="str">
            <v>GDA</v>
          </cell>
          <cell r="V966">
            <v>0</v>
          </cell>
          <cell r="W966" t="str">
            <v>Sumas</v>
          </cell>
          <cell r="X966" t="str">
            <v xml:space="preserve"> </v>
          </cell>
          <cell r="Y966">
            <v>37773</v>
          </cell>
          <cell r="Z966">
            <v>37802</v>
          </cell>
          <cell r="AA966" t="str">
            <v>Firm</v>
          </cell>
          <cell r="AB966" t="str">
            <v>NWP</v>
          </cell>
          <cell r="AC966" t="str">
            <v>Paiute</v>
          </cell>
          <cell r="AD966">
            <v>100047</v>
          </cell>
          <cell r="AE966">
            <v>2000</v>
          </cell>
          <cell r="AF966" t="str">
            <v>SUMAS</v>
          </cell>
          <cell r="AG966">
            <v>297</v>
          </cell>
          <cell r="AH966" t="str">
            <v>SEMPRA</v>
          </cell>
          <cell r="AI966">
            <v>227</v>
          </cell>
          <cell r="AJ966" t="str">
            <v>RENO</v>
          </cell>
          <cell r="AK966">
            <v>459</v>
          </cell>
          <cell r="AL966" t="str">
            <v>AVAC03SYS1</v>
          </cell>
          <cell r="AM966">
            <v>304</v>
          </cell>
          <cell r="AN966" t="str">
            <v>RP</v>
          </cell>
          <cell r="AO966">
            <v>37771</v>
          </cell>
          <cell r="AP966" t="str">
            <v>DW</v>
          </cell>
        </row>
        <row r="967">
          <cell r="A967">
            <v>980</v>
          </cell>
          <cell r="B967" t="str">
            <v>DW</v>
          </cell>
          <cell r="C967" t="str">
            <v>Dick Winters</v>
          </cell>
          <cell r="D967" t="str">
            <v>(509) 495-4175</v>
          </cell>
          <cell r="E967">
            <v>37771</v>
          </cell>
          <cell r="G967" t="str">
            <v>Purchase</v>
          </cell>
          <cell r="H967" t="str">
            <v>Physical</v>
          </cell>
          <cell r="I967" t="str">
            <v>CA - SLTAHOE</v>
          </cell>
          <cell r="J967" t="str">
            <v xml:space="preserve"> </v>
          </cell>
          <cell r="K967" t="str">
            <v>Sempra Energy Trading, Inc.</v>
          </cell>
          <cell r="L967" t="str">
            <v>Patti Anderson</v>
          </cell>
          <cell r="M967" t="str">
            <v>Trader</v>
          </cell>
          <cell r="N967" t="str">
            <v>(403) 750-5396</v>
          </cell>
          <cell r="O967" t="str">
            <v>(203) 355-6605</v>
          </cell>
          <cell r="P967" t="str">
            <v xml:space="preserve"> </v>
          </cell>
          <cell r="Q967" t="str">
            <v xml:space="preserve"> </v>
          </cell>
          <cell r="R967">
            <v>1000</v>
          </cell>
          <cell r="U967" t="str">
            <v>GDA</v>
          </cell>
          <cell r="V967">
            <v>0</v>
          </cell>
          <cell r="W967" t="str">
            <v>Sumas</v>
          </cell>
          <cell r="Y967">
            <v>37773</v>
          </cell>
          <cell r="Z967">
            <v>37774</v>
          </cell>
          <cell r="AA967" t="str">
            <v>Firm</v>
          </cell>
          <cell r="AB967" t="str">
            <v>NWP</v>
          </cell>
          <cell r="AC967" t="str">
            <v>Paiute</v>
          </cell>
          <cell r="AD967">
            <v>100047</v>
          </cell>
          <cell r="AE967">
            <v>1000</v>
          </cell>
          <cell r="AF967" t="str">
            <v>SUMAS</v>
          </cell>
          <cell r="AG967">
            <v>297</v>
          </cell>
          <cell r="AH967" t="str">
            <v>SEMPRA</v>
          </cell>
          <cell r="AI967">
            <v>227</v>
          </cell>
          <cell r="AJ967" t="str">
            <v>RENO</v>
          </cell>
          <cell r="AK967">
            <v>459</v>
          </cell>
          <cell r="AL967" t="str">
            <v>AVAC03SYS2</v>
          </cell>
          <cell r="AM967">
            <v>304</v>
          </cell>
          <cell r="AN967" t="str">
            <v>DW</v>
          </cell>
          <cell r="AO967">
            <v>37775</v>
          </cell>
          <cell r="AP967" t="str">
            <v>DW</v>
          </cell>
        </row>
        <row r="968">
          <cell r="A968">
            <v>981</v>
          </cell>
          <cell r="B968" t="str">
            <v>DW</v>
          </cell>
          <cell r="C968" t="str">
            <v>Dick Winters</v>
          </cell>
          <cell r="D968" t="str">
            <v>(509) 495-4175</v>
          </cell>
          <cell r="E968">
            <v>37771</v>
          </cell>
          <cell r="G968" t="str">
            <v>Purchase</v>
          </cell>
          <cell r="H968" t="str">
            <v>Physical</v>
          </cell>
          <cell r="I968" t="str">
            <v>BOULDER PARK</v>
          </cell>
          <cell r="K968" t="str">
            <v>Enserco</v>
          </cell>
          <cell r="L968" t="str">
            <v>Dave Meyer</v>
          </cell>
          <cell r="M968" t="str">
            <v>Trader</v>
          </cell>
          <cell r="N968" t="str">
            <v>(303) 568-3230</v>
          </cell>
          <cell r="O968" t="str">
            <v>(303) 568-3250</v>
          </cell>
          <cell r="R968">
            <v>1500</v>
          </cell>
          <cell r="U968" t="str">
            <v>GDA</v>
          </cell>
          <cell r="V968">
            <v>0.01</v>
          </cell>
          <cell r="W968" t="str">
            <v>Stanfield</v>
          </cell>
          <cell r="Y968">
            <v>37772</v>
          </cell>
          <cell r="Z968">
            <v>37773</v>
          </cell>
          <cell r="AA968" t="str">
            <v>Interruptible</v>
          </cell>
          <cell r="AB968" t="str">
            <v>PGT</v>
          </cell>
          <cell r="AD968" t="str">
            <v>07536</v>
          </cell>
          <cell r="AE968">
            <v>2000</v>
          </cell>
          <cell r="AF968" t="str">
            <v>SWWP-GTNW</v>
          </cell>
          <cell r="AH968" t="str">
            <v xml:space="preserve"> </v>
          </cell>
          <cell r="AJ968" t="str">
            <v>SWWP-WWP</v>
          </cell>
          <cell r="AL968" t="str">
            <v>BPK</v>
          </cell>
          <cell r="AN968" t="str">
            <v>DW</v>
          </cell>
        </row>
        <row r="969">
          <cell r="A969">
            <v>982</v>
          </cell>
          <cell r="B969" t="str">
            <v>DW</v>
          </cell>
          <cell r="C969" t="str">
            <v>Dick Winters</v>
          </cell>
          <cell r="D969" t="str">
            <v>(509) 495-4175</v>
          </cell>
          <cell r="E969">
            <v>37771</v>
          </cell>
          <cell r="G969" t="str">
            <v>Purchase</v>
          </cell>
          <cell r="H969" t="str">
            <v>Physical</v>
          </cell>
          <cell r="I969" t="str">
            <v>KFCT</v>
          </cell>
          <cell r="K969" t="str">
            <v>Enserco</v>
          </cell>
          <cell r="L969" t="str">
            <v>Dave Meyer</v>
          </cell>
          <cell r="M969" t="str">
            <v>Trader</v>
          </cell>
          <cell r="N969" t="str">
            <v>(303) 568-3230</v>
          </cell>
          <cell r="O969" t="str">
            <v>(303) 568-3250</v>
          </cell>
          <cell r="R969">
            <v>500</v>
          </cell>
          <cell r="X969">
            <v>5.0999999999999996</v>
          </cell>
          <cell r="Y969">
            <v>37772</v>
          </cell>
          <cell r="Z969">
            <v>37773</v>
          </cell>
          <cell r="AA969" t="str">
            <v>Interruptible</v>
          </cell>
          <cell r="AB969" t="str">
            <v>NWP</v>
          </cell>
          <cell r="AE969">
            <v>1000</v>
          </cell>
          <cell r="AF969" t="str">
            <v>SPOKANE (KETTLE FALLS)</v>
          </cell>
          <cell r="AG969">
            <v>384</v>
          </cell>
          <cell r="AH969" t="str">
            <v xml:space="preserve"> </v>
          </cell>
          <cell r="AI969">
            <v>399</v>
          </cell>
          <cell r="AJ969" t="str">
            <v>SPOKANE (KETTLE FALLS)</v>
          </cell>
          <cell r="AK969">
            <v>384</v>
          </cell>
          <cell r="AL969" t="str">
            <v>KFCT</v>
          </cell>
          <cell r="AM969">
            <v>6</v>
          </cell>
          <cell r="AN969" t="str">
            <v>DW</v>
          </cell>
        </row>
        <row r="970">
          <cell r="A970">
            <v>983</v>
          </cell>
          <cell r="B970" t="str">
            <v>DW</v>
          </cell>
          <cell r="C970" t="str">
            <v>Dick Winters</v>
          </cell>
          <cell r="D970" t="str">
            <v>(509) 495-4175</v>
          </cell>
          <cell r="E970">
            <v>37771</v>
          </cell>
          <cell r="G970" t="str">
            <v>Purchase</v>
          </cell>
          <cell r="H970" t="str">
            <v>Physical</v>
          </cell>
          <cell r="I970" t="str">
            <v>CSII</v>
          </cell>
          <cell r="K970" t="str">
            <v>Enserco</v>
          </cell>
          <cell r="L970" t="str">
            <v>Dave Meyer</v>
          </cell>
          <cell r="M970" t="str">
            <v>Trader</v>
          </cell>
          <cell r="N970" t="str">
            <v>(303) 568-3230</v>
          </cell>
          <cell r="O970" t="str">
            <v>(303) 568-3250</v>
          </cell>
          <cell r="R970">
            <v>5000</v>
          </cell>
          <cell r="X970">
            <v>5.35</v>
          </cell>
          <cell r="Y970">
            <v>37774</v>
          </cell>
          <cell r="Z970">
            <v>37775</v>
          </cell>
          <cell r="AA970" t="str">
            <v>Firm</v>
          </cell>
          <cell r="AB970" t="str">
            <v>PGT</v>
          </cell>
          <cell r="AE970">
            <v>5000</v>
          </cell>
          <cell r="AF970" t="str">
            <v>STAN-GTNW</v>
          </cell>
          <cell r="AG970" t="str">
            <v xml:space="preserve"> </v>
          </cell>
          <cell r="AH970" t="str">
            <v xml:space="preserve"> </v>
          </cell>
          <cell r="AI970">
            <v>399</v>
          </cell>
          <cell r="AJ970" t="str">
            <v>CSII-CSII</v>
          </cell>
          <cell r="AK970" t="str">
            <v xml:space="preserve"> </v>
          </cell>
          <cell r="AL970" t="str">
            <v>CSII</v>
          </cell>
          <cell r="AN970" t="str">
            <v>DW</v>
          </cell>
        </row>
        <row r="971">
          <cell r="A971">
            <v>984</v>
          </cell>
          <cell r="B971" t="str">
            <v>DW</v>
          </cell>
          <cell r="C971" t="str">
            <v>Dick Winters</v>
          </cell>
          <cell r="D971" t="str">
            <v>(509) 495-4175</v>
          </cell>
          <cell r="E971">
            <v>37774</v>
          </cell>
          <cell r="G971" t="str">
            <v>Purchase</v>
          </cell>
          <cell r="H971" t="str">
            <v>Physical</v>
          </cell>
          <cell r="I971" t="str">
            <v>CA - SLTAHOE</v>
          </cell>
          <cell r="J971" t="str">
            <v xml:space="preserve"> </v>
          </cell>
          <cell r="K971" t="str">
            <v>Sempra Energy Trading, Inc.</v>
          </cell>
          <cell r="L971" t="str">
            <v>Patti Anderson</v>
          </cell>
          <cell r="M971" t="str">
            <v>Trader</v>
          </cell>
          <cell r="N971" t="str">
            <v>(403) 750-5396</v>
          </cell>
          <cell r="O971" t="str">
            <v>(203) 355-6605</v>
          </cell>
          <cell r="P971" t="str">
            <v xml:space="preserve"> </v>
          </cell>
          <cell r="Q971" t="str">
            <v xml:space="preserve"> </v>
          </cell>
          <cell r="R971">
            <v>1000</v>
          </cell>
          <cell r="U971" t="str">
            <v>GDA</v>
          </cell>
          <cell r="V971">
            <v>0</v>
          </cell>
          <cell r="W971" t="str">
            <v>Sumas</v>
          </cell>
          <cell r="Y971">
            <v>37775</v>
          </cell>
          <cell r="Z971">
            <v>37778</v>
          </cell>
          <cell r="AA971" t="str">
            <v>Firm</v>
          </cell>
          <cell r="AB971" t="str">
            <v>NWP</v>
          </cell>
          <cell r="AC971" t="str">
            <v>Paiute</v>
          </cell>
          <cell r="AD971">
            <v>100047</v>
          </cell>
          <cell r="AE971">
            <v>1000</v>
          </cell>
          <cell r="AF971" t="str">
            <v>SUMAS</v>
          </cell>
          <cell r="AG971">
            <v>297</v>
          </cell>
          <cell r="AH971" t="str">
            <v>SEMPRA</v>
          </cell>
          <cell r="AI971">
            <v>227</v>
          </cell>
          <cell r="AJ971" t="str">
            <v>RENO</v>
          </cell>
          <cell r="AK971">
            <v>459</v>
          </cell>
          <cell r="AL971" t="str">
            <v>AVAC03SYS2</v>
          </cell>
          <cell r="AM971">
            <v>304</v>
          </cell>
          <cell r="AN971" t="str">
            <v>DW</v>
          </cell>
          <cell r="AO971">
            <v>37777</v>
          </cell>
          <cell r="AP971" t="str">
            <v>DW</v>
          </cell>
        </row>
        <row r="972">
          <cell r="A972">
            <v>985</v>
          </cell>
          <cell r="B972" t="str">
            <v>DW</v>
          </cell>
          <cell r="C972" t="str">
            <v>Dick Winters</v>
          </cell>
          <cell r="D972" t="str">
            <v>(509) 495-4175</v>
          </cell>
          <cell r="E972">
            <v>37776</v>
          </cell>
          <cell r="G972" t="str">
            <v>Purchase</v>
          </cell>
          <cell r="H972" t="str">
            <v>Physical</v>
          </cell>
          <cell r="I972" t="str">
            <v>CSII</v>
          </cell>
          <cell r="K972" t="str">
            <v>Enserco</v>
          </cell>
          <cell r="L972" t="str">
            <v>Dave Huck</v>
          </cell>
          <cell r="M972" t="str">
            <v>Trader</v>
          </cell>
          <cell r="N972" t="str">
            <v>(403) 269-5522</v>
          </cell>
          <cell r="O972" t="str">
            <v>(303) 568-3250</v>
          </cell>
          <cell r="R972">
            <v>15000</v>
          </cell>
          <cell r="X972">
            <v>5.55</v>
          </cell>
          <cell r="Y972">
            <v>37777</v>
          </cell>
          <cell r="Z972">
            <v>37777</v>
          </cell>
          <cell r="AA972" t="str">
            <v>Firm</v>
          </cell>
          <cell r="AB972" t="str">
            <v>PGT</v>
          </cell>
          <cell r="AE972">
            <v>15000</v>
          </cell>
          <cell r="AF972" t="str">
            <v>STAN-GTNW</v>
          </cell>
          <cell r="AG972" t="str">
            <v xml:space="preserve"> </v>
          </cell>
          <cell r="AH972" t="str">
            <v xml:space="preserve"> </v>
          </cell>
          <cell r="AI972">
            <v>399</v>
          </cell>
          <cell r="AJ972" t="str">
            <v>CSII-CSII</v>
          </cell>
          <cell r="AK972" t="str">
            <v xml:space="preserve"> </v>
          </cell>
          <cell r="AL972" t="str">
            <v>CSII</v>
          </cell>
          <cell r="AN972" t="str">
            <v>DW</v>
          </cell>
        </row>
        <row r="973">
          <cell r="A973">
            <v>986</v>
          </cell>
          <cell r="B973" t="str">
            <v>DW</v>
          </cell>
          <cell r="C973" t="str">
            <v>Dick Winters</v>
          </cell>
          <cell r="D973" t="str">
            <v>(509) 495-4175</v>
          </cell>
          <cell r="E973">
            <v>37777</v>
          </cell>
          <cell r="G973" t="str">
            <v>Purchase</v>
          </cell>
          <cell r="H973" t="str">
            <v>Physical</v>
          </cell>
          <cell r="I973" t="str">
            <v>CSII</v>
          </cell>
          <cell r="J973">
            <v>410384948</v>
          </cell>
          <cell r="K973" t="str">
            <v>Enserco</v>
          </cell>
          <cell r="L973" t="str">
            <v>Dave Myers</v>
          </cell>
          <cell r="M973" t="str">
            <v>Trader</v>
          </cell>
          <cell r="N973" t="str">
            <v>(303) 568-3230</v>
          </cell>
          <cell r="O973" t="str">
            <v>(303) 568-3250</v>
          </cell>
          <cell r="P973" t="str">
            <v xml:space="preserve">ICE </v>
          </cell>
          <cell r="Q973">
            <v>3.75</v>
          </cell>
          <cell r="R973">
            <v>15000</v>
          </cell>
          <cell r="X973">
            <v>5.45</v>
          </cell>
          <cell r="Y973">
            <v>37778</v>
          </cell>
          <cell r="Z973">
            <v>37778</v>
          </cell>
          <cell r="AA973" t="str">
            <v>Firm</v>
          </cell>
          <cell r="AB973" t="str">
            <v>PGT</v>
          </cell>
          <cell r="AE973">
            <v>15000</v>
          </cell>
          <cell r="AF973" t="str">
            <v>STAN-GTNW</v>
          </cell>
          <cell r="AG973" t="str">
            <v xml:space="preserve"> </v>
          </cell>
          <cell r="AH973" t="str">
            <v xml:space="preserve"> </v>
          </cell>
          <cell r="AI973">
            <v>399</v>
          </cell>
          <cell r="AJ973" t="str">
            <v>CSII-CSII</v>
          </cell>
          <cell r="AK973" t="str">
            <v xml:space="preserve"> </v>
          </cell>
          <cell r="AL973" t="str">
            <v>CSII</v>
          </cell>
          <cell r="AN973" t="str">
            <v>DW</v>
          </cell>
        </row>
        <row r="974">
          <cell r="A974">
            <v>987</v>
          </cell>
          <cell r="B974" t="str">
            <v>DW</v>
          </cell>
          <cell r="C974" t="str">
            <v>Dick Winters</v>
          </cell>
          <cell r="D974" t="str">
            <v>(509) 495-4175</v>
          </cell>
          <cell r="E974">
            <v>37778</v>
          </cell>
          <cell r="G974" t="str">
            <v>Purchase</v>
          </cell>
          <cell r="H974" t="str">
            <v>Physical</v>
          </cell>
          <cell r="I974" t="str">
            <v>CSII</v>
          </cell>
          <cell r="J974">
            <v>181111195</v>
          </cell>
          <cell r="K974" t="str">
            <v>Puget Sound Energy, Inc.</v>
          </cell>
          <cell r="L974" t="str">
            <v>Mark Hammer</v>
          </cell>
          <cell r="M974" t="str">
            <v>Trader</v>
          </cell>
          <cell r="N974" t="str">
            <v>(425) 462-3164</v>
          </cell>
          <cell r="O974" t="str">
            <v>(425) 462-3836</v>
          </cell>
          <cell r="P974" t="str">
            <v xml:space="preserve">ICE </v>
          </cell>
          <cell r="Q974">
            <v>3.75</v>
          </cell>
          <cell r="R974">
            <v>5000</v>
          </cell>
          <cell r="X974">
            <v>5.28</v>
          </cell>
          <cell r="Y974">
            <v>37779</v>
          </cell>
          <cell r="Z974">
            <v>37781</v>
          </cell>
          <cell r="AA974" t="str">
            <v>Firm</v>
          </cell>
          <cell r="AB974" t="str">
            <v>PGT</v>
          </cell>
          <cell r="AE974">
            <v>5000</v>
          </cell>
          <cell r="AF974" t="str">
            <v>STAN-GTNW</v>
          </cell>
          <cell r="AG974" t="str">
            <v xml:space="preserve"> </v>
          </cell>
          <cell r="AH974" t="str">
            <v xml:space="preserve"> </v>
          </cell>
          <cell r="AI974">
            <v>399</v>
          </cell>
          <cell r="AJ974" t="str">
            <v>CSII-CSII</v>
          </cell>
          <cell r="AK974" t="str">
            <v xml:space="preserve"> </v>
          </cell>
          <cell r="AL974" t="str">
            <v>CSII</v>
          </cell>
          <cell r="AN974" t="str">
            <v>DW</v>
          </cell>
        </row>
        <row r="975">
          <cell r="A975">
            <v>988</v>
          </cell>
          <cell r="B975" t="str">
            <v>DW</v>
          </cell>
          <cell r="C975" t="str">
            <v>Dick Winters</v>
          </cell>
          <cell r="D975" t="str">
            <v>(509) 495-4175</v>
          </cell>
          <cell r="E975">
            <v>37778</v>
          </cell>
          <cell r="G975" t="str">
            <v>Purchase</v>
          </cell>
          <cell r="H975" t="str">
            <v>Physical</v>
          </cell>
          <cell r="I975" t="str">
            <v>CSII</v>
          </cell>
          <cell r="J975">
            <v>118115628</v>
          </cell>
          <cell r="K975" t="str">
            <v>Sempra Energy Trading, Inc.</v>
          </cell>
          <cell r="L975" t="str">
            <v>Steve Hourihan</v>
          </cell>
          <cell r="M975" t="str">
            <v>Trader</v>
          </cell>
          <cell r="N975" t="str">
            <v>(203) 355-5063</v>
          </cell>
          <cell r="O975" t="str">
            <v>(203) 355-5435</v>
          </cell>
          <cell r="P975" t="str">
            <v xml:space="preserve">ICE </v>
          </cell>
          <cell r="Q975">
            <v>3.75</v>
          </cell>
          <cell r="R975">
            <v>5000</v>
          </cell>
          <cell r="X975">
            <v>5.22</v>
          </cell>
          <cell r="Y975">
            <v>37779</v>
          </cell>
          <cell r="Z975">
            <v>37781</v>
          </cell>
          <cell r="AA975" t="str">
            <v>Firm</v>
          </cell>
          <cell r="AB975" t="str">
            <v>PGT</v>
          </cell>
          <cell r="AE975">
            <v>5000</v>
          </cell>
          <cell r="AF975" t="str">
            <v>STAN-GTNW</v>
          </cell>
          <cell r="AG975" t="str">
            <v xml:space="preserve"> </v>
          </cell>
          <cell r="AH975" t="str">
            <v xml:space="preserve"> </v>
          </cell>
          <cell r="AI975">
            <v>399</v>
          </cell>
          <cell r="AJ975" t="str">
            <v>CSII-CSII</v>
          </cell>
          <cell r="AK975" t="str">
            <v xml:space="preserve"> </v>
          </cell>
          <cell r="AL975" t="str">
            <v>CSII</v>
          </cell>
          <cell r="AN975" t="str">
            <v>DW</v>
          </cell>
        </row>
        <row r="976">
          <cell r="A976">
            <v>989</v>
          </cell>
          <cell r="B976" t="str">
            <v>DW</v>
          </cell>
          <cell r="C976" t="str">
            <v>Dick Winters</v>
          </cell>
          <cell r="D976" t="str">
            <v>(509) 495-4175</v>
          </cell>
          <cell r="E976">
            <v>37783</v>
          </cell>
          <cell r="G976" t="str">
            <v>Purchase</v>
          </cell>
          <cell r="H976" t="str">
            <v>Physical</v>
          </cell>
          <cell r="I976" t="str">
            <v>CSII</v>
          </cell>
          <cell r="J976">
            <v>193229093</v>
          </cell>
          <cell r="K976" t="str">
            <v>Sempra Energy Trading, Inc.</v>
          </cell>
          <cell r="L976" t="str">
            <v>Steve Hourihan</v>
          </cell>
          <cell r="M976" t="str">
            <v>Trader</v>
          </cell>
          <cell r="N976" t="str">
            <v>(203) 355-5063</v>
          </cell>
          <cell r="O976" t="str">
            <v>(203) 355-5435</v>
          </cell>
          <cell r="P976" t="str">
            <v xml:space="preserve">ICE </v>
          </cell>
          <cell r="Q976">
            <v>3.75</v>
          </cell>
          <cell r="R976">
            <v>15000</v>
          </cell>
          <cell r="X976">
            <v>5.15</v>
          </cell>
          <cell r="Y976">
            <v>37784</v>
          </cell>
          <cell r="Z976">
            <v>37784</v>
          </cell>
          <cell r="AA976" t="str">
            <v>Firm</v>
          </cell>
          <cell r="AB976" t="str">
            <v>PGT</v>
          </cell>
          <cell r="AE976">
            <v>15000</v>
          </cell>
          <cell r="AF976" t="str">
            <v>STAN-GTNW</v>
          </cell>
          <cell r="AG976" t="str">
            <v xml:space="preserve"> </v>
          </cell>
          <cell r="AH976" t="str">
            <v xml:space="preserve"> </v>
          </cell>
          <cell r="AI976">
            <v>399</v>
          </cell>
          <cell r="AJ976" t="str">
            <v>CSII-CSII</v>
          </cell>
          <cell r="AK976" t="str">
            <v xml:space="preserve"> </v>
          </cell>
          <cell r="AL976" t="str">
            <v>CSII</v>
          </cell>
          <cell r="AN976" t="str">
            <v>DW</v>
          </cell>
        </row>
        <row r="977">
          <cell r="A977">
            <v>990</v>
          </cell>
          <cell r="B977" t="str">
            <v>DW</v>
          </cell>
          <cell r="C977" t="str">
            <v>Dick Winters</v>
          </cell>
          <cell r="D977" t="str">
            <v>(509) 495-4175</v>
          </cell>
          <cell r="E977">
            <v>37784</v>
          </cell>
          <cell r="G977" t="str">
            <v>Purchase</v>
          </cell>
          <cell r="H977" t="str">
            <v>Physical</v>
          </cell>
          <cell r="I977" t="str">
            <v>CSII</v>
          </cell>
          <cell r="J977" t="str">
            <v xml:space="preserve"> </v>
          </cell>
          <cell r="K977" t="str">
            <v>Sempra Energy Trading, Inc.</v>
          </cell>
          <cell r="L977" t="str">
            <v>Steve Hourihan</v>
          </cell>
          <cell r="M977" t="str">
            <v>Trader</v>
          </cell>
          <cell r="N977" t="str">
            <v>(203) 355-5063</v>
          </cell>
          <cell r="O977" t="str">
            <v>(203) 355-5435</v>
          </cell>
          <cell r="P977" t="str">
            <v xml:space="preserve"> </v>
          </cell>
          <cell r="Q977" t="str">
            <v xml:space="preserve"> </v>
          </cell>
          <cell r="R977">
            <v>10000</v>
          </cell>
          <cell r="X977">
            <v>5.05</v>
          </cell>
          <cell r="Y977">
            <v>37785</v>
          </cell>
          <cell r="Z977">
            <v>37785</v>
          </cell>
          <cell r="AA977" t="str">
            <v>Firm</v>
          </cell>
          <cell r="AB977" t="str">
            <v>PGT</v>
          </cell>
          <cell r="AE977">
            <v>10000</v>
          </cell>
          <cell r="AF977" t="str">
            <v>STAN-GTNW</v>
          </cell>
          <cell r="AG977" t="str">
            <v xml:space="preserve"> </v>
          </cell>
          <cell r="AH977" t="str">
            <v xml:space="preserve"> </v>
          </cell>
          <cell r="AI977">
            <v>399</v>
          </cell>
          <cell r="AJ977" t="str">
            <v>CSII-CSII</v>
          </cell>
          <cell r="AK977" t="str">
            <v xml:space="preserve"> </v>
          </cell>
          <cell r="AL977" t="str">
            <v>CSII</v>
          </cell>
          <cell r="AN977" t="str">
            <v>DW</v>
          </cell>
        </row>
        <row r="978">
          <cell r="A978">
            <v>991</v>
          </cell>
          <cell r="B978" t="str">
            <v>DW</v>
          </cell>
          <cell r="C978" t="str">
            <v>Dick Winters</v>
          </cell>
          <cell r="D978" t="str">
            <v>(509) 495-4175</v>
          </cell>
          <cell r="E978">
            <v>37785</v>
          </cell>
          <cell r="G978" t="str">
            <v>Purchase</v>
          </cell>
          <cell r="H978" t="str">
            <v>Physical</v>
          </cell>
          <cell r="I978" t="str">
            <v>CSII</v>
          </cell>
          <cell r="J978">
            <v>574430111</v>
          </cell>
          <cell r="K978" t="str">
            <v>Concord Energy, LLC</v>
          </cell>
          <cell r="L978" t="str">
            <v>Matt Reed</v>
          </cell>
          <cell r="M978" t="str">
            <v>Trader</v>
          </cell>
          <cell r="N978" t="str">
            <v>(303) 468-1244</v>
          </cell>
          <cell r="O978" t="str">
            <v>(403) 514-6913</v>
          </cell>
          <cell r="P978" t="str">
            <v xml:space="preserve">ICE </v>
          </cell>
          <cell r="Q978">
            <v>3.75</v>
          </cell>
          <cell r="R978">
            <v>10000</v>
          </cell>
          <cell r="X978">
            <v>4.5999999999999996</v>
          </cell>
          <cell r="Y978">
            <v>37786</v>
          </cell>
          <cell r="Z978">
            <v>37788</v>
          </cell>
          <cell r="AA978" t="str">
            <v>Firm</v>
          </cell>
          <cell r="AB978" t="str">
            <v>PGT</v>
          </cell>
          <cell r="AE978">
            <v>10000</v>
          </cell>
          <cell r="AF978" t="str">
            <v>STAN-GTNW</v>
          </cell>
          <cell r="AG978" t="str">
            <v xml:space="preserve"> </v>
          </cell>
          <cell r="AH978" t="str">
            <v xml:space="preserve"> </v>
          </cell>
          <cell r="AI978">
            <v>399</v>
          </cell>
          <cell r="AJ978" t="str">
            <v>CSII-CSII</v>
          </cell>
          <cell r="AK978" t="str">
            <v xml:space="preserve"> </v>
          </cell>
          <cell r="AL978" t="str">
            <v>CSII</v>
          </cell>
          <cell r="AN978" t="str">
            <v>DW</v>
          </cell>
          <cell r="AO978">
            <v>37797</v>
          </cell>
          <cell r="AP978" t="str">
            <v>DW</v>
          </cell>
        </row>
        <row r="979">
          <cell r="A979">
            <v>992</v>
          </cell>
          <cell r="B979" t="str">
            <v>DW</v>
          </cell>
          <cell r="C979" t="str">
            <v>Dick Winters</v>
          </cell>
          <cell r="D979" t="str">
            <v>(509) 495-4175</v>
          </cell>
          <cell r="E979">
            <v>37785</v>
          </cell>
          <cell r="G979" t="str">
            <v>Purchase</v>
          </cell>
          <cell r="H979" t="str">
            <v>Physical</v>
          </cell>
          <cell r="I979" t="str">
            <v>CSII</v>
          </cell>
          <cell r="J979">
            <v>194646952</v>
          </cell>
          <cell r="K979" t="str">
            <v>Puget Sound Energy, Inc.</v>
          </cell>
          <cell r="L979" t="str">
            <v>Mark Hammer</v>
          </cell>
          <cell r="M979" t="str">
            <v>Trader</v>
          </cell>
          <cell r="N979" t="str">
            <v>(425) 462-3164</v>
          </cell>
          <cell r="O979" t="str">
            <v>(425) 462-3836</v>
          </cell>
          <cell r="P979" t="str">
            <v xml:space="preserve">ICE </v>
          </cell>
          <cell r="Q979">
            <v>3.75</v>
          </cell>
          <cell r="R979">
            <v>5000</v>
          </cell>
          <cell r="X979">
            <v>4.47</v>
          </cell>
          <cell r="Y979">
            <v>37786</v>
          </cell>
          <cell r="Z979">
            <v>37788</v>
          </cell>
          <cell r="AA979" t="str">
            <v>Firm</v>
          </cell>
          <cell r="AB979" t="str">
            <v>PGT</v>
          </cell>
          <cell r="AE979">
            <v>5000</v>
          </cell>
          <cell r="AF979" t="str">
            <v>STAN-GTNW</v>
          </cell>
          <cell r="AG979" t="str">
            <v xml:space="preserve"> </v>
          </cell>
          <cell r="AH979" t="str">
            <v xml:space="preserve"> </v>
          </cell>
          <cell r="AI979">
            <v>399</v>
          </cell>
          <cell r="AJ979" t="str">
            <v>CSII-CSII</v>
          </cell>
          <cell r="AK979" t="str">
            <v xml:space="preserve"> </v>
          </cell>
          <cell r="AL979" t="str">
            <v>CSII</v>
          </cell>
          <cell r="AN979" t="str">
            <v>DW</v>
          </cell>
        </row>
        <row r="980">
          <cell r="A980">
            <v>993</v>
          </cell>
          <cell r="B980" t="str">
            <v>DW</v>
          </cell>
          <cell r="C980" t="str">
            <v>Dick Winters</v>
          </cell>
          <cell r="D980" t="str">
            <v>(509) 495-4175</v>
          </cell>
          <cell r="E980">
            <v>37789</v>
          </cell>
          <cell r="G980" t="str">
            <v>Purchase</v>
          </cell>
          <cell r="H980" t="str">
            <v>Physical</v>
          </cell>
          <cell r="I980" t="str">
            <v>KFCT + KFGS</v>
          </cell>
          <cell r="K980" t="str">
            <v>Enserco</v>
          </cell>
          <cell r="L980" t="str">
            <v>Dave Huck</v>
          </cell>
          <cell r="M980" t="str">
            <v>Trader</v>
          </cell>
          <cell r="N980" t="str">
            <v>(403) 269-5522</v>
          </cell>
          <cell r="O980" t="str">
            <v>(303) 568-3250</v>
          </cell>
          <cell r="R980">
            <v>4000</v>
          </cell>
          <cell r="X980">
            <v>4.8</v>
          </cell>
          <cell r="Y980">
            <v>37790</v>
          </cell>
          <cell r="Z980">
            <v>37790</v>
          </cell>
          <cell r="AA980" t="str">
            <v>Interruptible</v>
          </cell>
          <cell r="AB980" t="str">
            <v>NWP</v>
          </cell>
          <cell r="AE980">
            <v>4000</v>
          </cell>
          <cell r="AF980" t="str">
            <v>SPOKANE (KETTLE FALLS)</v>
          </cell>
          <cell r="AG980">
            <v>384</v>
          </cell>
          <cell r="AH980" t="str">
            <v xml:space="preserve"> </v>
          </cell>
          <cell r="AI980">
            <v>399</v>
          </cell>
          <cell r="AJ980" t="str">
            <v>SPOKANE (KETTLE FALLS)</v>
          </cell>
          <cell r="AK980">
            <v>384</v>
          </cell>
          <cell r="AL980" t="str">
            <v>KFCT</v>
          </cell>
          <cell r="AM980">
            <v>6</v>
          </cell>
          <cell r="AN980" t="str">
            <v>DW</v>
          </cell>
        </row>
        <row r="981">
          <cell r="A981">
            <v>994</v>
          </cell>
          <cell r="B981" t="str">
            <v>DW</v>
          </cell>
          <cell r="C981" t="str">
            <v>Dick Winters</v>
          </cell>
          <cell r="D981" t="str">
            <v>(509) 495-4175</v>
          </cell>
          <cell r="E981">
            <v>37789</v>
          </cell>
          <cell r="G981" t="str">
            <v>Purchase</v>
          </cell>
          <cell r="H981" t="str">
            <v>Physical</v>
          </cell>
          <cell r="I981" t="str">
            <v>BOULDER PARK</v>
          </cell>
          <cell r="K981" t="str">
            <v>Concord Energy, LLC</v>
          </cell>
          <cell r="L981" t="str">
            <v>Darrell Danyluk</v>
          </cell>
          <cell r="M981" t="str">
            <v>Trader</v>
          </cell>
          <cell r="N981" t="str">
            <v>(403) 514-6912</v>
          </cell>
          <cell r="O981" t="str">
            <v>(403) 514-6913</v>
          </cell>
          <cell r="R981">
            <v>2500</v>
          </cell>
          <cell r="X981">
            <v>4.8499999999999996</v>
          </cell>
          <cell r="Y981">
            <v>37790</v>
          </cell>
          <cell r="Z981">
            <v>37790</v>
          </cell>
          <cell r="AA981" t="str">
            <v>Interruptible</v>
          </cell>
          <cell r="AB981" t="str">
            <v>PGT</v>
          </cell>
          <cell r="AD981" t="str">
            <v>07536</v>
          </cell>
          <cell r="AE981">
            <v>2500</v>
          </cell>
          <cell r="AF981" t="str">
            <v>SWWP-GTNW</v>
          </cell>
          <cell r="AH981" t="str">
            <v xml:space="preserve"> </v>
          </cell>
          <cell r="AJ981" t="str">
            <v>SWWP-WWP</v>
          </cell>
          <cell r="AL981" t="str">
            <v>BPK</v>
          </cell>
          <cell r="AN981" t="str">
            <v>DW</v>
          </cell>
          <cell r="AO981">
            <v>37797</v>
          </cell>
          <cell r="AP981" t="str">
            <v>DW</v>
          </cell>
        </row>
        <row r="982">
          <cell r="A982">
            <v>995</v>
          </cell>
          <cell r="B982" t="str">
            <v>DW</v>
          </cell>
          <cell r="C982" t="str">
            <v>Dick Winters</v>
          </cell>
          <cell r="D982" t="str">
            <v>(509) 495-4175</v>
          </cell>
          <cell r="E982">
            <v>37789</v>
          </cell>
          <cell r="G982" t="str">
            <v>Purchase</v>
          </cell>
          <cell r="H982" t="str">
            <v>Physical</v>
          </cell>
          <cell r="I982" t="str">
            <v>CSII</v>
          </cell>
          <cell r="J982">
            <v>164587780</v>
          </cell>
          <cell r="K982" t="str">
            <v>Sempra Energy Trading, Inc.</v>
          </cell>
          <cell r="L982" t="str">
            <v>Steve Hourihan</v>
          </cell>
          <cell r="M982" t="str">
            <v>Trader</v>
          </cell>
          <cell r="N982" t="str">
            <v>(203) 355-5063</v>
          </cell>
          <cell r="O982" t="str">
            <v>(203) 355-5435</v>
          </cell>
          <cell r="P982" t="str">
            <v xml:space="preserve">ICE </v>
          </cell>
          <cell r="Q982">
            <v>2.5</v>
          </cell>
          <cell r="R982">
            <v>10000</v>
          </cell>
          <cell r="X982">
            <v>4.8499999999999996</v>
          </cell>
          <cell r="Y982">
            <v>37790</v>
          </cell>
          <cell r="Z982">
            <v>37790</v>
          </cell>
          <cell r="AA982" t="str">
            <v>Interruptible</v>
          </cell>
          <cell r="AB982" t="str">
            <v>PGT</v>
          </cell>
          <cell r="AE982">
            <v>10000</v>
          </cell>
          <cell r="AF982" t="str">
            <v>STAN-GTNW</v>
          </cell>
          <cell r="AG982" t="str">
            <v xml:space="preserve"> </v>
          </cell>
          <cell r="AH982" t="str">
            <v xml:space="preserve"> </v>
          </cell>
          <cell r="AI982">
            <v>399</v>
          </cell>
          <cell r="AJ982" t="str">
            <v>CSII-CSII</v>
          </cell>
          <cell r="AK982" t="str">
            <v xml:space="preserve"> </v>
          </cell>
          <cell r="AL982" t="str">
            <v>CSII</v>
          </cell>
          <cell r="AN982" t="str">
            <v>DW</v>
          </cell>
        </row>
        <row r="983">
          <cell r="A983">
            <v>996</v>
          </cell>
          <cell r="B983" t="str">
            <v>DW</v>
          </cell>
          <cell r="C983" t="str">
            <v>Dick Winters</v>
          </cell>
          <cell r="D983" t="str">
            <v>(509) 495-4175</v>
          </cell>
          <cell r="E983">
            <v>37789</v>
          </cell>
          <cell r="G983" t="str">
            <v>Purchase</v>
          </cell>
          <cell r="H983" t="str">
            <v>Physical</v>
          </cell>
          <cell r="I983" t="str">
            <v>CSII</v>
          </cell>
          <cell r="J983">
            <v>142901827</v>
          </cell>
          <cell r="K983" t="str">
            <v>Concord Energy, LLC</v>
          </cell>
          <cell r="L983" t="str">
            <v>Darrell Danyluk</v>
          </cell>
          <cell r="M983" t="str">
            <v>Trader</v>
          </cell>
          <cell r="N983" t="str">
            <v>(403) 514-6912</v>
          </cell>
          <cell r="O983" t="str">
            <v>(403) 514-6913</v>
          </cell>
          <cell r="P983" t="str">
            <v xml:space="preserve">ICE </v>
          </cell>
          <cell r="Q983">
            <v>2.5</v>
          </cell>
          <cell r="R983">
            <v>5000</v>
          </cell>
          <cell r="X983">
            <v>4.8499999999999996</v>
          </cell>
          <cell r="Y983">
            <v>37790</v>
          </cell>
          <cell r="Z983">
            <v>37790</v>
          </cell>
          <cell r="AA983" t="str">
            <v>Interruptible</v>
          </cell>
          <cell r="AB983" t="str">
            <v>PGT</v>
          </cell>
          <cell r="AE983">
            <v>5000</v>
          </cell>
          <cell r="AF983" t="str">
            <v>STAN-GTNW</v>
          </cell>
          <cell r="AG983" t="str">
            <v xml:space="preserve"> </v>
          </cell>
          <cell r="AH983" t="str">
            <v xml:space="preserve"> </v>
          </cell>
          <cell r="AI983">
            <v>399</v>
          </cell>
          <cell r="AJ983" t="str">
            <v>CSII-CSII</v>
          </cell>
          <cell r="AK983" t="str">
            <v xml:space="preserve"> </v>
          </cell>
          <cell r="AL983" t="str">
            <v>CSII</v>
          </cell>
          <cell r="AN983" t="str">
            <v>DW</v>
          </cell>
          <cell r="AO983">
            <v>37797</v>
          </cell>
          <cell r="AP983" t="str">
            <v>DW</v>
          </cell>
        </row>
        <row r="984">
          <cell r="A984">
            <v>997</v>
          </cell>
          <cell r="B984" t="str">
            <v>DW</v>
          </cell>
          <cell r="C984" t="str">
            <v>Dick Winters</v>
          </cell>
          <cell r="D984" t="str">
            <v>(509) 495-4175</v>
          </cell>
          <cell r="E984">
            <v>37790</v>
          </cell>
          <cell r="G984" t="str">
            <v>Purchase</v>
          </cell>
          <cell r="H984" t="str">
            <v>Physical</v>
          </cell>
          <cell r="I984" t="str">
            <v>CSII</v>
          </cell>
          <cell r="J984" t="str">
            <v xml:space="preserve"> </v>
          </cell>
          <cell r="K984" t="str">
            <v>Concord Energy, LLC</v>
          </cell>
          <cell r="L984" t="str">
            <v>Darrell Danyluk</v>
          </cell>
          <cell r="M984" t="str">
            <v>Trader</v>
          </cell>
          <cell r="N984" t="str">
            <v>(403) 514-6912</v>
          </cell>
          <cell r="O984" t="str">
            <v>(403) 514-6913</v>
          </cell>
          <cell r="P984" t="str">
            <v xml:space="preserve"> </v>
          </cell>
          <cell r="Q984" t="str">
            <v xml:space="preserve"> </v>
          </cell>
          <cell r="R984">
            <v>10000</v>
          </cell>
          <cell r="X984">
            <v>4.83</v>
          </cell>
          <cell r="Y984">
            <v>37791</v>
          </cell>
          <cell r="Z984">
            <v>37791</v>
          </cell>
          <cell r="AA984" t="str">
            <v>Interruptible</v>
          </cell>
          <cell r="AB984" t="str">
            <v>PGT</v>
          </cell>
          <cell r="AE984">
            <v>10000</v>
          </cell>
          <cell r="AF984" t="str">
            <v>STAN-GTNW</v>
          </cell>
          <cell r="AG984" t="str">
            <v xml:space="preserve"> </v>
          </cell>
          <cell r="AH984" t="str">
            <v xml:space="preserve"> </v>
          </cell>
          <cell r="AI984">
            <v>399</v>
          </cell>
          <cell r="AJ984" t="str">
            <v>CSII-CSII</v>
          </cell>
          <cell r="AK984" t="str">
            <v xml:space="preserve"> </v>
          </cell>
          <cell r="AL984" t="str">
            <v>CSII</v>
          </cell>
          <cell r="AN984" t="str">
            <v>DW</v>
          </cell>
          <cell r="AO984">
            <v>37797</v>
          </cell>
          <cell r="AP984" t="str">
            <v>DW</v>
          </cell>
        </row>
        <row r="985">
          <cell r="A985">
            <v>998</v>
          </cell>
          <cell r="B985" t="str">
            <v>DW</v>
          </cell>
          <cell r="C985" t="str">
            <v>Dick Winters</v>
          </cell>
          <cell r="D985" t="str">
            <v>(509) 495-4175</v>
          </cell>
          <cell r="E985">
            <v>37792</v>
          </cell>
          <cell r="G985" t="str">
            <v>Purchase</v>
          </cell>
          <cell r="H985" t="str">
            <v>Physical</v>
          </cell>
          <cell r="I985" t="str">
            <v>CA - SLTAHOE</v>
          </cell>
          <cell r="J985" t="str">
            <v xml:space="preserve"> </v>
          </cell>
          <cell r="K985" t="str">
            <v>Sempra Energy Trading, Inc.</v>
          </cell>
          <cell r="L985" t="str">
            <v>Patti Anderson</v>
          </cell>
          <cell r="M985" t="str">
            <v>Trader</v>
          </cell>
          <cell r="N985" t="str">
            <v>(403) 750-5396</v>
          </cell>
          <cell r="O985" t="str">
            <v>(203) 355-6605</v>
          </cell>
          <cell r="P985" t="str">
            <v xml:space="preserve"> </v>
          </cell>
          <cell r="Q985" t="str">
            <v xml:space="preserve"> </v>
          </cell>
          <cell r="R985">
            <v>1000</v>
          </cell>
          <cell r="X985">
            <v>4.63</v>
          </cell>
          <cell r="Y985">
            <v>37793</v>
          </cell>
          <cell r="Z985">
            <v>37795</v>
          </cell>
          <cell r="AA985" t="str">
            <v>Firm</v>
          </cell>
          <cell r="AB985" t="str">
            <v>NWP</v>
          </cell>
          <cell r="AC985" t="str">
            <v>Paiute</v>
          </cell>
          <cell r="AD985">
            <v>100047</v>
          </cell>
          <cell r="AE985">
            <v>1000</v>
          </cell>
          <cell r="AF985" t="str">
            <v>SUMAS</v>
          </cell>
          <cell r="AG985">
            <v>297</v>
          </cell>
          <cell r="AH985" t="str">
            <v>SEMPRA</v>
          </cell>
          <cell r="AI985">
            <v>227</v>
          </cell>
          <cell r="AJ985" t="str">
            <v>RENO</v>
          </cell>
          <cell r="AK985">
            <v>459</v>
          </cell>
          <cell r="AL985" t="str">
            <v>AVAC03SYS2</v>
          </cell>
          <cell r="AM985">
            <v>304</v>
          </cell>
          <cell r="AN985" t="str">
            <v>DW</v>
          </cell>
          <cell r="AO985">
            <v>37795</v>
          </cell>
          <cell r="AP985" t="str">
            <v>DW</v>
          </cell>
        </row>
        <row r="986">
          <cell r="A986">
            <v>999</v>
          </cell>
          <cell r="B986" t="str">
            <v>DW</v>
          </cell>
          <cell r="C986" t="str">
            <v>Dick Winters</v>
          </cell>
          <cell r="D986" t="str">
            <v>(509) 495-4175</v>
          </cell>
          <cell r="E986">
            <v>37795</v>
          </cell>
          <cell r="G986" t="str">
            <v>Purchase</v>
          </cell>
          <cell r="H986" t="str">
            <v>Physical</v>
          </cell>
          <cell r="I986" t="str">
            <v>CA - SLTAHOE</v>
          </cell>
          <cell r="J986" t="str">
            <v xml:space="preserve"> </v>
          </cell>
          <cell r="K986" t="str">
            <v>Sempra Energy Trading, Inc.</v>
          </cell>
          <cell r="L986" t="str">
            <v>Patti Anderson</v>
          </cell>
          <cell r="M986" t="str">
            <v>Trader</v>
          </cell>
          <cell r="N986" t="str">
            <v>(403) 750-5396</v>
          </cell>
          <cell r="O986" t="str">
            <v>(203) 355-6605</v>
          </cell>
          <cell r="P986" t="str">
            <v xml:space="preserve"> </v>
          </cell>
          <cell r="Q986" t="str">
            <v xml:space="preserve"> </v>
          </cell>
          <cell r="R986">
            <v>1000</v>
          </cell>
          <cell r="U986" t="str">
            <v>GDA</v>
          </cell>
          <cell r="V986">
            <v>0</v>
          </cell>
          <cell r="W986" t="str">
            <v>Sumas</v>
          </cell>
          <cell r="Y986">
            <v>37796</v>
          </cell>
          <cell r="Z986">
            <v>37798</v>
          </cell>
          <cell r="AA986" t="str">
            <v>Firm</v>
          </cell>
          <cell r="AB986" t="str">
            <v>NWP</v>
          </cell>
          <cell r="AC986" t="str">
            <v>Paiute</v>
          </cell>
          <cell r="AD986">
            <v>100047</v>
          </cell>
          <cell r="AE986">
            <v>1000</v>
          </cell>
          <cell r="AF986" t="str">
            <v>SUMAS</v>
          </cell>
          <cell r="AG986">
            <v>297</v>
          </cell>
          <cell r="AH986" t="str">
            <v>SEMPRA</v>
          </cell>
          <cell r="AI986">
            <v>227</v>
          </cell>
          <cell r="AJ986" t="str">
            <v>RENO</v>
          </cell>
          <cell r="AK986">
            <v>459</v>
          </cell>
          <cell r="AL986" t="str">
            <v>AVAC03SYS2</v>
          </cell>
          <cell r="AM986">
            <v>304</v>
          </cell>
          <cell r="AN986" t="str">
            <v>DW</v>
          </cell>
          <cell r="AO986">
            <v>37796</v>
          </cell>
          <cell r="AP986" t="str">
            <v>DW</v>
          </cell>
        </row>
        <row r="987">
          <cell r="A987">
            <v>1000</v>
          </cell>
          <cell r="B987" t="str">
            <v>DW</v>
          </cell>
          <cell r="C987" t="str">
            <v>Dick Winters</v>
          </cell>
          <cell r="D987" t="str">
            <v>(509) 495-4175</v>
          </cell>
          <cell r="E987">
            <v>37795</v>
          </cell>
          <cell r="G987" t="str">
            <v>Purchase</v>
          </cell>
          <cell r="H987" t="str">
            <v>Physical</v>
          </cell>
          <cell r="I987" t="str">
            <v>CSII</v>
          </cell>
          <cell r="K987" t="str">
            <v>Enserco</v>
          </cell>
          <cell r="L987" t="str">
            <v>Dave Huck</v>
          </cell>
          <cell r="M987" t="str">
            <v>Trader</v>
          </cell>
          <cell r="N987" t="str">
            <v>(403) 269-5522</v>
          </cell>
          <cell r="O987" t="str">
            <v>(303) 568-3250</v>
          </cell>
          <cell r="R987">
            <v>15000</v>
          </cell>
          <cell r="X987">
            <v>5.05</v>
          </cell>
          <cell r="Y987">
            <v>37796</v>
          </cell>
          <cell r="Z987">
            <v>37796</v>
          </cell>
          <cell r="AA987" t="str">
            <v>Firm</v>
          </cell>
          <cell r="AB987" t="str">
            <v>PGT</v>
          </cell>
          <cell r="AE987">
            <v>15000</v>
          </cell>
          <cell r="AF987" t="str">
            <v>STAN-GTNW</v>
          </cell>
          <cell r="AG987" t="str">
            <v xml:space="preserve"> </v>
          </cell>
          <cell r="AH987" t="str">
            <v xml:space="preserve"> </v>
          </cell>
          <cell r="AI987">
            <v>399</v>
          </cell>
          <cell r="AJ987" t="str">
            <v>CSII-CSII</v>
          </cell>
          <cell r="AK987" t="str">
            <v xml:space="preserve"> </v>
          </cell>
          <cell r="AL987" t="str">
            <v>CSII</v>
          </cell>
          <cell r="AN987" t="str">
            <v>DW</v>
          </cell>
        </row>
        <row r="988">
          <cell r="A988">
            <v>1001</v>
          </cell>
          <cell r="B988" t="str">
            <v>DW</v>
          </cell>
          <cell r="C988" t="str">
            <v>Dick Winters</v>
          </cell>
          <cell r="D988" t="str">
            <v>(509) 495-4175</v>
          </cell>
          <cell r="E988">
            <v>37796</v>
          </cell>
          <cell r="G988" t="str">
            <v>Purchase</v>
          </cell>
          <cell r="H988" t="str">
            <v>Physical</v>
          </cell>
          <cell r="I988" t="str">
            <v>CSII</v>
          </cell>
          <cell r="K988" t="str">
            <v>Concord Energy, LLC</v>
          </cell>
          <cell r="L988" t="str">
            <v>Darrell Danyluk</v>
          </cell>
          <cell r="M988" t="str">
            <v>Trader</v>
          </cell>
          <cell r="N988" t="str">
            <v>(403) 514-6912</v>
          </cell>
          <cell r="O988" t="str">
            <v>(403) 514-6913</v>
          </cell>
          <cell r="R988">
            <v>15000</v>
          </cell>
          <cell r="X988">
            <v>5</v>
          </cell>
          <cell r="Y988">
            <v>37797</v>
          </cell>
          <cell r="Z988">
            <v>37797</v>
          </cell>
          <cell r="AA988" t="str">
            <v>Firm</v>
          </cell>
          <cell r="AB988" t="str">
            <v>PGT</v>
          </cell>
          <cell r="AE988">
            <v>15000</v>
          </cell>
          <cell r="AF988" t="str">
            <v>STAN-GTNW</v>
          </cell>
          <cell r="AG988" t="str">
            <v xml:space="preserve"> </v>
          </cell>
          <cell r="AH988" t="str">
            <v xml:space="preserve"> </v>
          </cell>
          <cell r="AI988">
            <v>399</v>
          </cell>
          <cell r="AJ988" t="str">
            <v>CSII-CSII</v>
          </cell>
          <cell r="AK988" t="str">
            <v xml:space="preserve"> </v>
          </cell>
          <cell r="AL988" t="str">
            <v>CSII</v>
          </cell>
          <cell r="AN988" t="str">
            <v>DW</v>
          </cell>
          <cell r="AO988">
            <v>37797</v>
          </cell>
          <cell r="AP988" t="str">
            <v>DW</v>
          </cell>
          <cell r="AQ988" t="str">
            <v>refer to 1005, cut by 5,000</v>
          </cell>
        </row>
        <row r="989">
          <cell r="A989">
            <v>1002</v>
          </cell>
          <cell r="B989" t="str">
            <v>DW</v>
          </cell>
          <cell r="C989" t="str">
            <v>Dick Winters</v>
          </cell>
          <cell r="D989" t="str">
            <v>(509) 495-4175</v>
          </cell>
          <cell r="E989">
            <v>37797</v>
          </cell>
          <cell r="G989" t="str">
            <v>Purchase</v>
          </cell>
          <cell r="H989" t="str">
            <v>Physical</v>
          </cell>
          <cell r="I989" t="str">
            <v>KFCT</v>
          </cell>
          <cell r="K989" t="str">
            <v>Enserco</v>
          </cell>
          <cell r="L989" t="str">
            <v>Dave Huck</v>
          </cell>
          <cell r="M989" t="str">
            <v>Trader</v>
          </cell>
          <cell r="N989" t="str">
            <v>(403) 269-5522</v>
          </cell>
          <cell r="O989" t="str">
            <v>(303) 568-3250</v>
          </cell>
          <cell r="R989">
            <v>1000</v>
          </cell>
          <cell r="X989">
            <v>4.97</v>
          </cell>
          <cell r="Y989">
            <v>37798</v>
          </cell>
          <cell r="Z989">
            <v>37798</v>
          </cell>
          <cell r="AA989" t="str">
            <v>Interruptible</v>
          </cell>
          <cell r="AB989" t="str">
            <v>NWP</v>
          </cell>
          <cell r="AE989">
            <v>1000</v>
          </cell>
          <cell r="AF989" t="str">
            <v>SPOKANE (KETTLE FALLS)</v>
          </cell>
          <cell r="AG989">
            <v>384</v>
          </cell>
          <cell r="AH989">
            <v>130376</v>
          </cell>
          <cell r="AI989">
            <v>399</v>
          </cell>
          <cell r="AJ989" t="str">
            <v>SPOKANE (KETTLE FALLS)</v>
          </cell>
          <cell r="AK989">
            <v>384</v>
          </cell>
          <cell r="AL989" t="str">
            <v>KFCT</v>
          </cell>
          <cell r="AM989">
            <v>6</v>
          </cell>
          <cell r="AN989" t="str">
            <v>DW</v>
          </cell>
        </row>
        <row r="990">
          <cell r="A990">
            <v>1003</v>
          </cell>
          <cell r="B990" t="str">
            <v>DW</v>
          </cell>
          <cell r="C990" t="str">
            <v>Dick Winters</v>
          </cell>
          <cell r="D990" t="str">
            <v>(509) 495-4175</v>
          </cell>
          <cell r="E990">
            <v>37797</v>
          </cell>
          <cell r="G990" t="str">
            <v>Purchase</v>
          </cell>
          <cell r="H990" t="str">
            <v>Physical</v>
          </cell>
          <cell r="I990" t="str">
            <v>CSII</v>
          </cell>
          <cell r="K990" t="str">
            <v>Enserco</v>
          </cell>
          <cell r="L990" t="str">
            <v>Dave Huck</v>
          </cell>
          <cell r="M990" t="str">
            <v>Trader</v>
          </cell>
          <cell r="N990" t="str">
            <v>(403) 269-5522</v>
          </cell>
          <cell r="O990" t="str">
            <v>(303) 568-3250</v>
          </cell>
          <cell r="R990">
            <v>10000</v>
          </cell>
          <cell r="X990">
            <v>5.0049999999999999</v>
          </cell>
          <cell r="Y990">
            <v>37798</v>
          </cell>
          <cell r="Z990">
            <v>37798</v>
          </cell>
          <cell r="AA990" t="str">
            <v>Interruptible</v>
          </cell>
          <cell r="AB990" t="str">
            <v>PGT</v>
          </cell>
          <cell r="AE990">
            <v>10000</v>
          </cell>
          <cell r="AF990" t="str">
            <v>STAN-GTNW</v>
          </cell>
          <cell r="AG990" t="str">
            <v xml:space="preserve"> </v>
          </cell>
          <cell r="AH990" t="str">
            <v>04659</v>
          </cell>
          <cell r="AI990">
            <v>399</v>
          </cell>
          <cell r="AJ990" t="str">
            <v>CSII-CSII</v>
          </cell>
          <cell r="AK990" t="str">
            <v xml:space="preserve"> </v>
          </cell>
          <cell r="AL990" t="str">
            <v>CSII</v>
          </cell>
          <cell r="AN990" t="str">
            <v>DW</v>
          </cell>
        </row>
        <row r="991">
          <cell r="A991">
            <v>1004</v>
          </cell>
          <cell r="B991" t="str">
            <v>DW</v>
          </cell>
          <cell r="C991" t="str">
            <v>Dick Winters</v>
          </cell>
          <cell r="D991" t="str">
            <v>(509) 495-4175</v>
          </cell>
          <cell r="E991">
            <v>37798</v>
          </cell>
          <cell r="G991" t="str">
            <v>Purchase</v>
          </cell>
          <cell r="H991" t="str">
            <v>Physical</v>
          </cell>
          <cell r="I991" t="str">
            <v>CSII</v>
          </cell>
          <cell r="J991">
            <v>564901540</v>
          </cell>
          <cell r="K991" t="str">
            <v>Concord Energy, LLC</v>
          </cell>
          <cell r="L991" t="str">
            <v>Darrell Danyluk</v>
          </cell>
          <cell r="M991" t="str">
            <v>Trader</v>
          </cell>
          <cell r="N991" t="str">
            <v>(403) 514-6912</v>
          </cell>
          <cell r="O991" t="str">
            <v>(403) 514-6913</v>
          </cell>
          <cell r="P991" t="str">
            <v xml:space="preserve">ICE </v>
          </cell>
          <cell r="Q991">
            <v>2.5</v>
          </cell>
          <cell r="R991">
            <v>15000</v>
          </cell>
          <cell r="X991">
            <v>4.9800000000000004</v>
          </cell>
          <cell r="Y991">
            <v>37799</v>
          </cell>
          <cell r="Z991">
            <v>37799</v>
          </cell>
          <cell r="AA991" t="str">
            <v>Interruptible</v>
          </cell>
          <cell r="AB991" t="str">
            <v>PGT</v>
          </cell>
          <cell r="AD991" t="str">
            <v>07536</v>
          </cell>
          <cell r="AE991">
            <v>15000</v>
          </cell>
          <cell r="AF991" t="str">
            <v>STAN-GTNW</v>
          </cell>
          <cell r="AG991" t="str">
            <v xml:space="preserve"> </v>
          </cell>
          <cell r="AH991" t="str">
            <v>08405</v>
          </cell>
          <cell r="AI991">
            <v>399</v>
          </cell>
          <cell r="AJ991" t="str">
            <v>CSII-CSII</v>
          </cell>
          <cell r="AK991" t="str">
            <v xml:space="preserve"> </v>
          </cell>
          <cell r="AL991" t="str">
            <v>CSII</v>
          </cell>
          <cell r="AN991" t="str">
            <v>DW</v>
          </cell>
          <cell r="AO991">
            <v>37802</v>
          </cell>
          <cell r="AP991" t="str">
            <v>DW</v>
          </cell>
          <cell r="AQ991" t="str">
            <v>ICE deal for 10,000, bought 5,000 additional to make up for gas that did not flow on 25th</v>
          </cell>
        </row>
        <row r="992">
          <cell r="A992">
            <v>1005</v>
          </cell>
          <cell r="B992" t="str">
            <v>DW</v>
          </cell>
          <cell r="C992" t="str">
            <v>Dick Winters</v>
          </cell>
          <cell r="D992" t="str">
            <v>(509) 495-4175</v>
          </cell>
          <cell r="E992">
            <v>37798</v>
          </cell>
          <cell r="G992" t="str">
            <v>Purchase</v>
          </cell>
          <cell r="H992" t="str">
            <v>Physical</v>
          </cell>
          <cell r="I992" t="str">
            <v>CA - SLTAHOE</v>
          </cell>
          <cell r="J992">
            <v>746500922</v>
          </cell>
          <cell r="K992" t="str">
            <v>Cook Inlet Energy Supply LLC</v>
          </cell>
          <cell r="L992" t="str">
            <v>Shaun Gates</v>
          </cell>
          <cell r="M992" t="str">
            <v>Trader</v>
          </cell>
          <cell r="N992" t="str">
            <v>(310) 556-8956</v>
          </cell>
          <cell r="O992" t="str">
            <v>(310) 789-3991</v>
          </cell>
          <cell r="P992" t="str">
            <v xml:space="preserve">ICE </v>
          </cell>
          <cell r="Q992">
            <v>2.5</v>
          </cell>
          <cell r="R992">
            <v>1000</v>
          </cell>
          <cell r="U992" t="str">
            <v xml:space="preserve"> </v>
          </cell>
          <cell r="V992" t="str">
            <v xml:space="preserve"> </v>
          </cell>
          <cell r="W992" t="str">
            <v xml:space="preserve"> </v>
          </cell>
          <cell r="X992">
            <v>4.71</v>
          </cell>
          <cell r="Y992">
            <v>37799</v>
          </cell>
          <cell r="Z992">
            <v>37799</v>
          </cell>
          <cell r="AA992" t="str">
            <v>Interruptible</v>
          </cell>
          <cell r="AB992" t="str">
            <v>NWP</v>
          </cell>
          <cell r="AC992" t="str">
            <v>Paiute</v>
          </cell>
          <cell r="AD992">
            <v>100047</v>
          </cell>
          <cell r="AE992">
            <v>1000</v>
          </cell>
          <cell r="AF992" t="str">
            <v>OPAL</v>
          </cell>
          <cell r="AG992">
            <v>543</v>
          </cell>
          <cell r="AH992" t="str">
            <v xml:space="preserve"> </v>
          </cell>
          <cell r="AI992" t="str">
            <v xml:space="preserve"> </v>
          </cell>
          <cell r="AJ992" t="str">
            <v>RENO</v>
          </cell>
          <cell r="AK992">
            <v>459</v>
          </cell>
          <cell r="AL992" t="str">
            <v>AVAC03SYS2</v>
          </cell>
          <cell r="AM992">
            <v>304</v>
          </cell>
          <cell r="AN992" t="str">
            <v>DW</v>
          </cell>
        </row>
        <row r="993">
          <cell r="A993">
            <v>1006</v>
          </cell>
          <cell r="B993" t="str">
            <v>DW</v>
          </cell>
          <cell r="C993" t="str">
            <v>Dick Winters</v>
          </cell>
          <cell r="D993" t="str">
            <v>(509) 495-4175</v>
          </cell>
          <cell r="E993">
            <v>37798</v>
          </cell>
          <cell r="G993" t="str">
            <v>Sale</v>
          </cell>
          <cell r="H993" t="str">
            <v>Physical</v>
          </cell>
          <cell r="I993" t="str">
            <v>MALIN</v>
          </cell>
          <cell r="K993" t="str">
            <v>Sempra Energy Trading, Inc.</v>
          </cell>
          <cell r="L993" t="str">
            <v>Ray Houghton</v>
          </cell>
          <cell r="M993" t="str">
            <v>Trader</v>
          </cell>
          <cell r="N993" t="str">
            <v>(403) 750-2453</v>
          </cell>
          <cell r="O993" t="str">
            <v>(203) 355-6605</v>
          </cell>
          <cell r="R993">
            <v>7658</v>
          </cell>
          <cell r="U993" t="str">
            <v>NGI</v>
          </cell>
          <cell r="V993">
            <v>-0.12</v>
          </cell>
          <cell r="W993" t="str">
            <v>Malin</v>
          </cell>
          <cell r="Y993">
            <v>37803</v>
          </cell>
          <cell r="Z993">
            <v>37833</v>
          </cell>
          <cell r="AA993" t="str">
            <v>Firm</v>
          </cell>
          <cell r="AB993" t="str">
            <v>PGT</v>
          </cell>
          <cell r="AD993" t="str">
            <v>07536</v>
          </cell>
          <cell r="AE993">
            <v>7658</v>
          </cell>
          <cell r="AF993" t="str">
            <v>MALI-GTNW</v>
          </cell>
          <cell r="AJ993" t="str">
            <v>MALI-GTNW</v>
          </cell>
          <cell r="AL993" t="str">
            <v>02466</v>
          </cell>
          <cell r="AN993" t="str">
            <v>RP</v>
          </cell>
          <cell r="AO993">
            <v>37802</v>
          </cell>
          <cell r="AP993" t="str">
            <v>DW</v>
          </cell>
        </row>
        <row r="994">
          <cell r="A994">
            <v>1007</v>
          </cell>
          <cell r="B994" t="str">
            <v>DW</v>
          </cell>
          <cell r="C994" t="str">
            <v>Dick Winters</v>
          </cell>
          <cell r="D994" t="str">
            <v>(509) 495-4175</v>
          </cell>
          <cell r="E994">
            <v>37798</v>
          </cell>
          <cell r="G994" t="str">
            <v>Purchase</v>
          </cell>
          <cell r="H994" t="str">
            <v>Physical</v>
          </cell>
          <cell r="I994" t="str">
            <v>CA - SLTAHOE</v>
          </cell>
          <cell r="J994" t="str">
            <v xml:space="preserve"> </v>
          </cell>
          <cell r="K994" t="str">
            <v>Sempra Energy Trading, Inc.</v>
          </cell>
          <cell r="L994" t="str">
            <v>Ray Houghton</v>
          </cell>
          <cell r="M994" t="str">
            <v>Trader</v>
          </cell>
          <cell r="N994" t="str">
            <v>(403) 750-2453</v>
          </cell>
          <cell r="O994" t="str">
            <v>(203) 355-6605</v>
          </cell>
          <cell r="P994" t="str">
            <v xml:space="preserve"> </v>
          </cell>
          <cell r="Q994" t="str">
            <v xml:space="preserve"> </v>
          </cell>
          <cell r="R994">
            <v>2000</v>
          </cell>
          <cell r="U994" t="str">
            <v>GDA</v>
          </cell>
          <cell r="V994">
            <v>2.5000000000000001E-3</v>
          </cell>
          <cell r="W994" t="str">
            <v>Sumas</v>
          </cell>
          <cell r="Y994">
            <v>37803</v>
          </cell>
          <cell r="Z994">
            <v>37833</v>
          </cell>
          <cell r="AA994" t="str">
            <v>Firm</v>
          </cell>
          <cell r="AB994" t="str">
            <v>NWP</v>
          </cell>
          <cell r="AC994" t="str">
            <v>Paiute</v>
          </cell>
          <cell r="AD994">
            <v>100047</v>
          </cell>
          <cell r="AE994">
            <v>2000</v>
          </cell>
          <cell r="AF994" t="str">
            <v>SUMAS</v>
          </cell>
          <cell r="AG994">
            <v>297</v>
          </cell>
          <cell r="AH994" t="str">
            <v>SEMPRA</v>
          </cell>
          <cell r="AI994">
            <v>227</v>
          </cell>
          <cell r="AJ994" t="str">
            <v>RENO</v>
          </cell>
          <cell r="AK994">
            <v>459</v>
          </cell>
          <cell r="AL994" t="str">
            <v>AVAC03SYS1</v>
          </cell>
          <cell r="AM994">
            <v>304</v>
          </cell>
          <cell r="AN994" t="str">
            <v>RP</v>
          </cell>
          <cell r="AO994">
            <v>37802</v>
          </cell>
          <cell r="AP994" t="str">
            <v>DW</v>
          </cell>
        </row>
        <row r="995">
          <cell r="A995">
            <v>1008</v>
          </cell>
          <cell r="B995" t="str">
            <v>DW</v>
          </cell>
          <cell r="C995" t="str">
            <v>Dick Winters</v>
          </cell>
          <cell r="D995" t="str">
            <v>(509) 495-4175</v>
          </cell>
          <cell r="E995">
            <v>37799</v>
          </cell>
          <cell r="G995" t="str">
            <v>Purchase</v>
          </cell>
          <cell r="H995" t="str">
            <v>Physical</v>
          </cell>
          <cell r="I995" t="str">
            <v>CA - SLTAHOE</v>
          </cell>
          <cell r="J995" t="str">
            <v xml:space="preserve"> </v>
          </cell>
          <cell r="K995" t="str">
            <v>Sempra Energy Trading, Inc.</v>
          </cell>
          <cell r="L995" t="str">
            <v>Ray Houghton</v>
          </cell>
          <cell r="M995" t="str">
            <v>Trader</v>
          </cell>
          <cell r="N995" t="str">
            <v>(403) 750-2453</v>
          </cell>
          <cell r="O995" t="str">
            <v>(203) 355-6605</v>
          </cell>
          <cell r="P995" t="str">
            <v xml:space="preserve"> </v>
          </cell>
          <cell r="Q995" t="str">
            <v xml:space="preserve"> </v>
          </cell>
          <cell r="R995">
            <v>1000</v>
          </cell>
          <cell r="U995" t="str">
            <v xml:space="preserve"> </v>
          </cell>
          <cell r="V995" t="str">
            <v xml:space="preserve"> </v>
          </cell>
          <cell r="W995" t="str">
            <v xml:space="preserve"> </v>
          </cell>
          <cell r="X995">
            <v>4.3</v>
          </cell>
          <cell r="Y995">
            <v>37800</v>
          </cell>
          <cell r="Z995">
            <v>37802</v>
          </cell>
          <cell r="AA995" t="str">
            <v>Firm</v>
          </cell>
          <cell r="AB995" t="str">
            <v>NWP</v>
          </cell>
          <cell r="AC995" t="str">
            <v>Paiute</v>
          </cell>
          <cell r="AD995">
            <v>100047</v>
          </cell>
          <cell r="AE995">
            <v>1000</v>
          </cell>
          <cell r="AF995" t="str">
            <v>WYOMING POOL</v>
          </cell>
          <cell r="AG995" t="str">
            <v xml:space="preserve"> </v>
          </cell>
          <cell r="AH995" t="str">
            <v>SEMPRA</v>
          </cell>
          <cell r="AI995">
            <v>227</v>
          </cell>
          <cell r="AJ995" t="str">
            <v>RENO</v>
          </cell>
          <cell r="AK995">
            <v>459</v>
          </cell>
          <cell r="AL995" t="str">
            <v>AVAC03SYS2</v>
          </cell>
          <cell r="AM995">
            <v>304</v>
          </cell>
          <cell r="AN995" t="str">
            <v>DW</v>
          </cell>
        </row>
        <row r="996">
          <cell r="A996">
            <v>1009</v>
          </cell>
          <cell r="B996" t="str">
            <v>JK</v>
          </cell>
          <cell r="C996" t="str">
            <v>Jeannie Kimberly</v>
          </cell>
          <cell r="D996" t="str">
            <v>(509) 495-8494</v>
          </cell>
          <cell r="E996">
            <v>37799</v>
          </cell>
          <cell r="G996" t="str">
            <v>Sale</v>
          </cell>
          <cell r="H996" t="str">
            <v>Physical</v>
          </cell>
          <cell r="I996" t="str">
            <v>CSII</v>
          </cell>
          <cell r="K996" t="str">
            <v>Concord Energy, LLC</v>
          </cell>
          <cell r="L996" t="str">
            <v>Nancy Lissell</v>
          </cell>
          <cell r="M996" t="str">
            <v>Trader</v>
          </cell>
          <cell r="N996" t="str">
            <v>(403)303-4784</v>
          </cell>
          <cell r="O996" t="str">
            <v>(403) 514-6913</v>
          </cell>
          <cell r="R996">
            <v>7500</v>
          </cell>
          <cell r="X996">
            <v>4.25</v>
          </cell>
          <cell r="Y996">
            <v>37799</v>
          </cell>
          <cell r="Z996">
            <v>37799</v>
          </cell>
          <cell r="AA996" t="str">
            <v>Interruptible</v>
          </cell>
          <cell r="AB996" t="str">
            <v>PGT</v>
          </cell>
          <cell r="AD996" t="str">
            <v>08705</v>
          </cell>
          <cell r="AE996">
            <v>7500</v>
          </cell>
          <cell r="AF996" t="str">
            <v>STAN-GTNW</v>
          </cell>
          <cell r="AG996" t="str">
            <v xml:space="preserve"> </v>
          </cell>
          <cell r="AH996">
            <v>7536</v>
          </cell>
          <cell r="AJ996" t="str">
            <v>STAN-GTNW</v>
          </cell>
          <cell r="AK996" t="str">
            <v xml:space="preserve"> </v>
          </cell>
          <cell r="AL996" t="str">
            <v>08405</v>
          </cell>
          <cell r="AN996" t="str">
            <v>JK</v>
          </cell>
        </row>
        <row r="997">
          <cell r="A997">
            <v>1010</v>
          </cell>
          <cell r="B997" t="str">
            <v>DW</v>
          </cell>
          <cell r="C997" t="str">
            <v>Dick Winters</v>
          </cell>
          <cell r="D997" t="str">
            <v>(509) 495-4175</v>
          </cell>
          <cell r="E997">
            <v>37802</v>
          </cell>
          <cell r="G997" t="str">
            <v>Purchase</v>
          </cell>
          <cell r="H997" t="str">
            <v>Physical</v>
          </cell>
          <cell r="I997" t="str">
            <v>CA - SLTAHOE</v>
          </cell>
          <cell r="J997" t="str">
            <v xml:space="preserve"> </v>
          </cell>
          <cell r="K997" t="str">
            <v>Sempra Energy Trading, Inc.</v>
          </cell>
          <cell r="L997" t="str">
            <v>Steve Hourihan</v>
          </cell>
          <cell r="M997" t="str">
            <v>Trader</v>
          </cell>
          <cell r="N997" t="str">
            <v>(203) 355-5063</v>
          </cell>
          <cell r="O997" t="str">
            <v>(203) 355-5435</v>
          </cell>
          <cell r="P997" t="str">
            <v xml:space="preserve"> </v>
          </cell>
          <cell r="Q997" t="str">
            <v xml:space="preserve"> </v>
          </cell>
          <cell r="R997">
            <v>1000</v>
          </cell>
          <cell r="U997" t="str">
            <v>GDA</v>
          </cell>
          <cell r="V997">
            <v>0</v>
          </cell>
          <cell r="W997" t="str">
            <v>Opal</v>
          </cell>
          <cell r="Y997">
            <v>37803</v>
          </cell>
          <cell r="Z997">
            <v>37805</v>
          </cell>
          <cell r="AA997" t="str">
            <v>Firm</v>
          </cell>
          <cell r="AB997" t="str">
            <v>NWP</v>
          </cell>
          <cell r="AC997" t="str">
            <v>Paiute</v>
          </cell>
          <cell r="AD997">
            <v>100047</v>
          </cell>
          <cell r="AE997">
            <v>1000</v>
          </cell>
          <cell r="AF997" t="str">
            <v>WYOMING POOL</v>
          </cell>
          <cell r="AG997" t="str">
            <v xml:space="preserve"> </v>
          </cell>
          <cell r="AH997" t="str">
            <v>SEMPRA</v>
          </cell>
          <cell r="AI997">
            <v>227</v>
          </cell>
          <cell r="AJ997" t="str">
            <v>RENO</v>
          </cell>
          <cell r="AK997">
            <v>459</v>
          </cell>
          <cell r="AL997" t="str">
            <v>AVAC03SYS2</v>
          </cell>
          <cell r="AM997">
            <v>304</v>
          </cell>
          <cell r="AN997" t="str">
            <v>DW</v>
          </cell>
          <cell r="AO997">
            <v>37804</v>
          </cell>
          <cell r="AP997" t="str">
            <v>DW</v>
          </cell>
        </row>
        <row r="998">
          <cell r="A998">
            <v>1011</v>
          </cell>
          <cell r="B998" t="str">
            <v>DW</v>
          </cell>
          <cell r="C998" t="str">
            <v>Dick Winters</v>
          </cell>
          <cell r="D998" t="str">
            <v>(509) 495-4175</v>
          </cell>
          <cell r="E998">
            <v>37802</v>
          </cell>
          <cell r="G998" t="str">
            <v>Purchase</v>
          </cell>
          <cell r="H998" t="str">
            <v>Physical</v>
          </cell>
          <cell r="I998" t="str">
            <v>CSII</v>
          </cell>
          <cell r="K998" t="str">
            <v>Enserco</v>
          </cell>
          <cell r="L998" t="str">
            <v>Dave Huck</v>
          </cell>
          <cell r="M998" t="str">
            <v>Trader</v>
          </cell>
          <cell r="N998" t="str">
            <v>(403) 269-5522</v>
          </cell>
          <cell r="O998" t="str">
            <v>(303) 568-3250</v>
          </cell>
          <cell r="R998">
            <v>20000</v>
          </cell>
          <cell r="X998">
            <v>4.74</v>
          </cell>
          <cell r="Y998">
            <v>37803</v>
          </cell>
          <cell r="Z998">
            <v>37803</v>
          </cell>
          <cell r="AA998" t="str">
            <v>Interruptible</v>
          </cell>
          <cell r="AB998" t="str">
            <v>PGT</v>
          </cell>
          <cell r="AE998">
            <v>20000</v>
          </cell>
          <cell r="AF998" t="str">
            <v>STAN-GTNW</v>
          </cell>
          <cell r="AG998" t="str">
            <v xml:space="preserve"> </v>
          </cell>
          <cell r="AI998">
            <v>399</v>
          </cell>
          <cell r="AJ998" t="str">
            <v>CSII-CSII</v>
          </cell>
          <cell r="AK998" t="str">
            <v xml:space="preserve"> </v>
          </cell>
          <cell r="AL998" t="str">
            <v>CSII</v>
          </cell>
          <cell r="AN998" t="str">
            <v>DW</v>
          </cell>
        </row>
        <row r="999">
          <cell r="A999">
            <v>1012</v>
          </cell>
          <cell r="B999" t="str">
            <v>DW</v>
          </cell>
          <cell r="C999" t="str">
            <v>Dick Winters</v>
          </cell>
          <cell r="D999" t="str">
            <v>(509) 495-4175</v>
          </cell>
          <cell r="E999">
            <v>37802</v>
          </cell>
          <cell r="G999" t="str">
            <v>Purchase</v>
          </cell>
          <cell r="H999" t="str">
            <v>Physical</v>
          </cell>
          <cell r="I999" t="str">
            <v>CSII</v>
          </cell>
          <cell r="J999">
            <v>465547620</v>
          </cell>
          <cell r="K999" t="str">
            <v>Enserco</v>
          </cell>
          <cell r="L999" t="str">
            <v>Dave Huck</v>
          </cell>
          <cell r="M999" t="str">
            <v>Trader</v>
          </cell>
          <cell r="N999" t="str">
            <v>(403) 269-5522</v>
          </cell>
          <cell r="O999" t="str">
            <v>(303) 568-3250</v>
          </cell>
          <cell r="P999" t="str">
            <v>ICE</v>
          </cell>
          <cell r="Q999">
            <v>2.5</v>
          </cell>
          <cell r="R999">
            <v>5000</v>
          </cell>
          <cell r="X999">
            <v>4.66</v>
          </cell>
          <cell r="Y999">
            <v>37803</v>
          </cell>
          <cell r="Z999">
            <v>37803</v>
          </cell>
          <cell r="AA999" t="str">
            <v>Interruptible</v>
          </cell>
          <cell r="AB999" t="str">
            <v>PGT</v>
          </cell>
          <cell r="AE999">
            <v>5000</v>
          </cell>
          <cell r="AF999" t="str">
            <v>STAN-GTNW</v>
          </cell>
          <cell r="AG999" t="str">
            <v xml:space="preserve"> </v>
          </cell>
          <cell r="AI999">
            <v>399</v>
          </cell>
          <cell r="AJ999" t="str">
            <v>CSII-CSII</v>
          </cell>
          <cell r="AK999" t="str">
            <v xml:space="preserve"> </v>
          </cell>
          <cell r="AL999" t="str">
            <v>CSII</v>
          </cell>
          <cell r="AN999" t="str">
            <v>DW</v>
          </cell>
        </row>
        <row r="1000">
          <cell r="A1000">
            <v>1013</v>
          </cell>
          <cell r="B1000" t="str">
            <v>DW</v>
          </cell>
          <cell r="C1000" t="str">
            <v>Dick Winters</v>
          </cell>
          <cell r="D1000" t="str">
            <v>(509) 495-4175</v>
          </cell>
          <cell r="E1000">
            <v>37803</v>
          </cell>
          <cell r="G1000" t="str">
            <v>Purchase</v>
          </cell>
          <cell r="H1000" t="str">
            <v>Physical</v>
          </cell>
          <cell r="I1000" t="str">
            <v>KFCT</v>
          </cell>
          <cell r="K1000" t="str">
            <v>Concord Energy, LLC</v>
          </cell>
          <cell r="L1000" t="str">
            <v>Darrell Danyluk</v>
          </cell>
          <cell r="M1000" t="str">
            <v>Trader</v>
          </cell>
          <cell r="N1000" t="str">
            <v>(403) 514-6912</v>
          </cell>
          <cell r="O1000" t="str">
            <v>(403) 514-6913</v>
          </cell>
          <cell r="R1000">
            <v>1500</v>
          </cell>
          <cell r="X1000">
            <v>4.62</v>
          </cell>
          <cell r="Y1000">
            <v>37804</v>
          </cell>
          <cell r="Z1000">
            <v>37804</v>
          </cell>
          <cell r="AA1000" t="str">
            <v>Interruptible</v>
          </cell>
          <cell r="AB1000" t="str">
            <v>NWP</v>
          </cell>
          <cell r="AE1000">
            <v>1500</v>
          </cell>
          <cell r="AF1000" t="str">
            <v>SPOKANE (KETTLE FALLS)</v>
          </cell>
          <cell r="AG1000">
            <v>384</v>
          </cell>
          <cell r="AH1000" t="str">
            <v xml:space="preserve"> </v>
          </cell>
          <cell r="AI1000">
            <v>399</v>
          </cell>
          <cell r="AJ1000" t="str">
            <v>SPOKANE (KETTLE FALLS)</v>
          </cell>
          <cell r="AK1000">
            <v>384</v>
          </cell>
          <cell r="AL1000" t="str">
            <v>KFCT</v>
          </cell>
          <cell r="AM1000">
            <v>6</v>
          </cell>
          <cell r="AN1000" t="str">
            <v>DW</v>
          </cell>
        </row>
        <row r="1001">
          <cell r="A1001">
            <v>1014</v>
          </cell>
          <cell r="B1001" t="str">
            <v>DW</v>
          </cell>
          <cell r="C1001" t="str">
            <v>Dick Winters</v>
          </cell>
          <cell r="D1001" t="str">
            <v>(509) 495-4175</v>
          </cell>
          <cell r="E1001">
            <v>37803</v>
          </cell>
          <cell r="G1001" t="str">
            <v>Purchase</v>
          </cell>
          <cell r="H1001" t="str">
            <v>Physical</v>
          </cell>
          <cell r="I1001" t="str">
            <v>BOULDER PARK</v>
          </cell>
          <cell r="K1001" t="str">
            <v>Concord Energy, LLC</v>
          </cell>
          <cell r="L1001" t="str">
            <v>Darrell Danyluk</v>
          </cell>
          <cell r="M1001" t="str">
            <v>Trader</v>
          </cell>
          <cell r="N1001" t="str">
            <v>(403) 514-6912</v>
          </cell>
          <cell r="O1001" t="str">
            <v>(403) 514-6913</v>
          </cell>
          <cell r="R1001">
            <v>1000</v>
          </cell>
          <cell r="X1001">
            <v>4.62</v>
          </cell>
          <cell r="Y1001">
            <v>37804</v>
          </cell>
          <cell r="Z1001">
            <v>37804</v>
          </cell>
          <cell r="AA1001" t="str">
            <v>Interruptible</v>
          </cell>
          <cell r="AB1001" t="str">
            <v>PGT</v>
          </cell>
          <cell r="AE1001">
            <v>1000</v>
          </cell>
          <cell r="AF1001" t="str">
            <v>SWWP-GTNW</v>
          </cell>
          <cell r="AG1001" t="str">
            <v xml:space="preserve"> </v>
          </cell>
          <cell r="AH1001" t="str">
            <v xml:space="preserve"> </v>
          </cell>
          <cell r="AI1001">
            <v>399</v>
          </cell>
          <cell r="AJ1001" t="str">
            <v>SWWP-WWP</v>
          </cell>
          <cell r="AK1001" t="str">
            <v xml:space="preserve"> </v>
          </cell>
          <cell r="AL1001" t="str">
            <v>BPK</v>
          </cell>
          <cell r="AN1001" t="str">
            <v>DW</v>
          </cell>
          <cell r="AO1001">
            <v>37803</v>
          </cell>
          <cell r="AP1001" t="str">
            <v>DW</v>
          </cell>
        </row>
        <row r="1002">
          <cell r="A1002">
            <v>1015</v>
          </cell>
          <cell r="B1002" t="str">
            <v>DW</v>
          </cell>
          <cell r="C1002" t="str">
            <v>Dick Winters</v>
          </cell>
          <cell r="D1002" t="str">
            <v>(509) 495-4175</v>
          </cell>
          <cell r="E1002">
            <v>37803</v>
          </cell>
          <cell r="G1002" t="str">
            <v>Purchase</v>
          </cell>
          <cell r="H1002" t="str">
            <v>Physical</v>
          </cell>
          <cell r="I1002" t="str">
            <v>CSII</v>
          </cell>
          <cell r="K1002" t="str">
            <v>Enserco</v>
          </cell>
          <cell r="L1002" t="str">
            <v>Dave Huck</v>
          </cell>
          <cell r="M1002" t="str">
            <v>Trader</v>
          </cell>
          <cell r="N1002" t="str">
            <v>(403) 269-5522</v>
          </cell>
          <cell r="O1002" t="str">
            <v>(303) 568-3250</v>
          </cell>
          <cell r="P1002" t="str">
            <v xml:space="preserve"> </v>
          </cell>
          <cell r="Q1002" t="str">
            <v xml:space="preserve"> </v>
          </cell>
          <cell r="R1002">
            <v>10000</v>
          </cell>
          <cell r="X1002">
            <v>4.59</v>
          </cell>
          <cell r="Y1002">
            <v>37804</v>
          </cell>
          <cell r="Z1002">
            <v>37804</v>
          </cell>
          <cell r="AA1002" t="str">
            <v>Interruptible</v>
          </cell>
          <cell r="AB1002" t="str">
            <v>PGT</v>
          </cell>
          <cell r="AE1002">
            <v>10000</v>
          </cell>
          <cell r="AF1002" t="str">
            <v>STAN-GTNW</v>
          </cell>
          <cell r="AG1002" t="str">
            <v xml:space="preserve"> </v>
          </cell>
          <cell r="AI1002">
            <v>399</v>
          </cell>
          <cell r="AJ1002" t="str">
            <v>CSII-CSII</v>
          </cell>
          <cell r="AK1002" t="str">
            <v xml:space="preserve"> </v>
          </cell>
          <cell r="AL1002" t="str">
            <v>CSII</v>
          </cell>
          <cell r="AN1002" t="str">
            <v>DW</v>
          </cell>
          <cell r="AO1002">
            <v>37803</v>
          </cell>
          <cell r="AP1002" t="str">
            <v>DW</v>
          </cell>
        </row>
        <row r="1003">
          <cell r="A1003">
            <v>1016</v>
          </cell>
          <cell r="B1003" t="str">
            <v>DW</v>
          </cell>
          <cell r="C1003" t="str">
            <v>Dick Winters</v>
          </cell>
          <cell r="D1003" t="str">
            <v>(509) 495-4175</v>
          </cell>
          <cell r="E1003">
            <v>37804</v>
          </cell>
          <cell r="G1003" t="str">
            <v>Purchase</v>
          </cell>
          <cell r="H1003" t="str">
            <v>Physical</v>
          </cell>
          <cell r="I1003" t="str">
            <v>CSII</v>
          </cell>
          <cell r="K1003" t="str">
            <v>Enserco</v>
          </cell>
          <cell r="L1003" t="str">
            <v>Dave Huck</v>
          </cell>
          <cell r="M1003" t="str">
            <v>Trader</v>
          </cell>
          <cell r="N1003" t="str">
            <v>(403) 269-5522</v>
          </cell>
          <cell r="O1003" t="str">
            <v>(303) 568-3250</v>
          </cell>
          <cell r="P1003" t="str">
            <v xml:space="preserve"> </v>
          </cell>
          <cell r="Q1003" t="str">
            <v xml:space="preserve"> </v>
          </cell>
          <cell r="R1003">
            <v>20000</v>
          </cell>
          <cell r="X1003">
            <v>4.45</v>
          </cell>
          <cell r="Y1003">
            <v>37805</v>
          </cell>
          <cell r="Z1003">
            <v>37807</v>
          </cell>
          <cell r="AA1003" t="str">
            <v>Firm</v>
          </cell>
          <cell r="AB1003" t="str">
            <v>PGT</v>
          </cell>
          <cell r="AE1003">
            <v>20000</v>
          </cell>
          <cell r="AF1003" t="str">
            <v>STAN-GTNW</v>
          </cell>
          <cell r="AG1003" t="str">
            <v xml:space="preserve"> </v>
          </cell>
          <cell r="AI1003">
            <v>399</v>
          </cell>
          <cell r="AJ1003" t="str">
            <v>CSII-CSII</v>
          </cell>
          <cell r="AK1003" t="str">
            <v xml:space="preserve"> </v>
          </cell>
          <cell r="AL1003" t="str">
            <v>CSII</v>
          </cell>
          <cell r="AN1003" t="str">
            <v>DW</v>
          </cell>
          <cell r="AO1003">
            <v>37812</v>
          </cell>
          <cell r="AP1003" t="str">
            <v>DW</v>
          </cell>
        </row>
        <row r="1004">
          <cell r="A1004">
            <v>1017</v>
          </cell>
          <cell r="B1004" t="str">
            <v>DW</v>
          </cell>
          <cell r="C1004" t="str">
            <v>Dick Winters</v>
          </cell>
          <cell r="D1004" t="str">
            <v>(509) 495-4175</v>
          </cell>
          <cell r="E1004">
            <v>37804</v>
          </cell>
          <cell r="G1004" t="str">
            <v>Purchase</v>
          </cell>
          <cell r="H1004" t="str">
            <v>Physical</v>
          </cell>
          <cell r="I1004" t="str">
            <v>KFCT</v>
          </cell>
          <cell r="K1004" t="str">
            <v>Concord Energy, LLC</v>
          </cell>
          <cell r="L1004" t="str">
            <v>Nancy Lissell</v>
          </cell>
          <cell r="M1004" t="str">
            <v>Trader</v>
          </cell>
          <cell r="N1004" t="str">
            <v>(403)303-4784</v>
          </cell>
          <cell r="O1004" t="str">
            <v>(403) 514-6913</v>
          </cell>
          <cell r="R1004">
            <v>1000</v>
          </cell>
          <cell r="X1004">
            <v>4.4000000000000004</v>
          </cell>
          <cell r="Y1004">
            <v>37805</v>
          </cell>
          <cell r="Z1004">
            <v>37805</v>
          </cell>
          <cell r="AA1004" t="str">
            <v>Interruptible</v>
          </cell>
          <cell r="AB1004" t="str">
            <v>NWP</v>
          </cell>
          <cell r="AE1004">
            <v>1500</v>
          </cell>
          <cell r="AF1004" t="str">
            <v>SPOKANE (KETTLE FALLS)</v>
          </cell>
          <cell r="AG1004">
            <v>384</v>
          </cell>
          <cell r="AH1004" t="str">
            <v xml:space="preserve"> </v>
          </cell>
          <cell r="AI1004">
            <v>399</v>
          </cell>
          <cell r="AJ1004" t="str">
            <v>SPOKANE (KETTLE FALLS)</v>
          </cell>
          <cell r="AK1004">
            <v>384</v>
          </cell>
          <cell r="AL1004" t="str">
            <v>KFCT</v>
          </cell>
          <cell r="AM1004">
            <v>6</v>
          </cell>
          <cell r="AN1004" t="str">
            <v>DW</v>
          </cell>
          <cell r="AO1004">
            <v>37804</v>
          </cell>
          <cell r="AP1004" t="str">
            <v>DW</v>
          </cell>
        </row>
        <row r="1005">
          <cell r="A1005">
            <v>1018</v>
          </cell>
          <cell r="B1005" t="str">
            <v>DW</v>
          </cell>
          <cell r="C1005" t="str">
            <v>Dick Winters</v>
          </cell>
          <cell r="D1005" t="str">
            <v>(509) 495-4175</v>
          </cell>
          <cell r="E1005">
            <v>37804</v>
          </cell>
          <cell r="G1005" t="str">
            <v>Purchase</v>
          </cell>
          <cell r="H1005" t="str">
            <v>Physical</v>
          </cell>
          <cell r="I1005" t="str">
            <v>BOULDER PARK</v>
          </cell>
          <cell r="K1005" t="str">
            <v>Concord Energy, LLC</v>
          </cell>
          <cell r="L1005" t="str">
            <v>Nancy Lissell</v>
          </cell>
          <cell r="M1005" t="str">
            <v>Trader</v>
          </cell>
          <cell r="N1005" t="str">
            <v>(403)303-4784</v>
          </cell>
          <cell r="O1005" t="str">
            <v>(403) 514-6913</v>
          </cell>
          <cell r="R1005">
            <v>1000</v>
          </cell>
          <cell r="X1005">
            <v>4.4000000000000004</v>
          </cell>
          <cell r="Y1005">
            <v>37805</v>
          </cell>
          <cell r="Z1005">
            <v>37805</v>
          </cell>
          <cell r="AA1005" t="str">
            <v>Interruptible</v>
          </cell>
          <cell r="AB1005" t="str">
            <v>PGT</v>
          </cell>
          <cell r="AE1005">
            <v>1000</v>
          </cell>
          <cell r="AF1005" t="str">
            <v>SWWP-GTNW</v>
          </cell>
          <cell r="AG1005" t="str">
            <v xml:space="preserve"> </v>
          </cell>
          <cell r="AH1005" t="str">
            <v xml:space="preserve"> </v>
          </cell>
          <cell r="AI1005">
            <v>399</v>
          </cell>
          <cell r="AJ1005" t="str">
            <v>SWWP-WWP</v>
          </cell>
          <cell r="AK1005" t="str">
            <v xml:space="preserve"> </v>
          </cell>
          <cell r="AL1005" t="str">
            <v>BPK</v>
          </cell>
          <cell r="AN1005" t="str">
            <v>DW</v>
          </cell>
          <cell r="AO1005">
            <v>37804</v>
          </cell>
          <cell r="AP1005" t="str">
            <v>DW</v>
          </cell>
        </row>
        <row r="1006">
          <cell r="A1006">
            <v>1019</v>
          </cell>
          <cell r="B1006" t="str">
            <v>DW</v>
          </cell>
          <cell r="C1006" t="str">
            <v>Dick Winters</v>
          </cell>
          <cell r="D1006" t="str">
            <v>(509) 495-4175</v>
          </cell>
          <cell r="E1006">
            <v>37805</v>
          </cell>
          <cell r="G1006" t="str">
            <v>Purchase</v>
          </cell>
          <cell r="H1006" t="str">
            <v>Physical</v>
          </cell>
          <cell r="I1006" t="str">
            <v>CSII</v>
          </cell>
          <cell r="K1006" t="str">
            <v>Enserco</v>
          </cell>
          <cell r="L1006" t="str">
            <v>Dave Huck</v>
          </cell>
          <cell r="M1006" t="str">
            <v>Trader</v>
          </cell>
          <cell r="N1006" t="str">
            <v>(403) 269-5522</v>
          </cell>
          <cell r="O1006" t="str">
            <v>(303) 568-3250</v>
          </cell>
          <cell r="P1006" t="str">
            <v xml:space="preserve"> </v>
          </cell>
          <cell r="Q1006" t="str">
            <v xml:space="preserve"> </v>
          </cell>
          <cell r="R1006">
            <v>20000</v>
          </cell>
          <cell r="X1006">
            <v>4.3499999999999996</v>
          </cell>
          <cell r="Y1006">
            <v>37808</v>
          </cell>
          <cell r="Z1006">
            <v>37809</v>
          </cell>
          <cell r="AA1006" t="str">
            <v>Firm</v>
          </cell>
          <cell r="AB1006" t="str">
            <v>PGT</v>
          </cell>
          <cell r="AE1006">
            <v>20000</v>
          </cell>
          <cell r="AF1006" t="str">
            <v>STAN-GTNW</v>
          </cell>
          <cell r="AG1006" t="str">
            <v xml:space="preserve"> </v>
          </cell>
          <cell r="AI1006">
            <v>399</v>
          </cell>
          <cell r="AJ1006" t="str">
            <v>CSII-CSII</v>
          </cell>
          <cell r="AK1006" t="str">
            <v xml:space="preserve"> </v>
          </cell>
          <cell r="AL1006" t="str">
            <v>CSII</v>
          </cell>
          <cell r="AN1006" t="str">
            <v>DW</v>
          </cell>
          <cell r="AO1006">
            <v>37812</v>
          </cell>
          <cell r="AP1006" t="str">
            <v>DW</v>
          </cell>
        </row>
        <row r="1007">
          <cell r="A1007">
            <v>1020</v>
          </cell>
          <cell r="B1007" t="str">
            <v>DW</v>
          </cell>
          <cell r="C1007" t="str">
            <v>Dick Winters</v>
          </cell>
          <cell r="D1007" t="str">
            <v>(509) 495-4175</v>
          </cell>
          <cell r="E1007">
            <v>37805</v>
          </cell>
          <cell r="G1007" t="str">
            <v>Purchase</v>
          </cell>
          <cell r="H1007" t="str">
            <v>Physical</v>
          </cell>
          <cell r="I1007" t="str">
            <v>CA - SLTAHOE</v>
          </cell>
          <cell r="J1007">
            <v>165532707</v>
          </cell>
          <cell r="K1007" t="str">
            <v>Enserco</v>
          </cell>
          <cell r="L1007" t="str">
            <v>John Washabaugh</v>
          </cell>
          <cell r="M1007" t="str">
            <v>Trader</v>
          </cell>
          <cell r="N1007" t="str">
            <v>(303) 256-1666</v>
          </cell>
          <cell r="O1007" t="str">
            <v>(303) 568-3250</v>
          </cell>
          <cell r="P1007" t="str">
            <v>ICE</v>
          </cell>
          <cell r="Q1007">
            <v>2.5</v>
          </cell>
          <cell r="R1007">
            <v>1000</v>
          </cell>
          <cell r="W1007" t="str">
            <v xml:space="preserve"> </v>
          </cell>
          <cell r="X1007">
            <v>3.9</v>
          </cell>
          <cell r="Y1007">
            <v>37806</v>
          </cell>
          <cell r="Z1007">
            <v>37809</v>
          </cell>
          <cell r="AA1007" t="str">
            <v>Firm</v>
          </cell>
          <cell r="AB1007" t="str">
            <v>NWP</v>
          </cell>
          <cell r="AC1007" t="str">
            <v>Paiute</v>
          </cell>
          <cell r="AD1007">
            <v>100047</v>
          </cell>
          <cell r="AE1007">
            <v>1000</v>
          </cell>
          <cell r="AF1007" t="str">
            <v>OPAL</v>
          </cell>
          <cell r="AG1007">
            <v>543</v>
          </cell>
          <cell r="AJ1007" t="str">
            <v>RENO</v>
          </cell>
          <cell r="AK1007">
            <v>459</v>
          </cell>
          <cell r="AL1007" t="str">
            <v>AVAC03SYS2</v>
          </cell>
          <cell r="AM1007">
            <v>304</v>
          </cell>
          <cell r="AN1007" t="str">
            <v>DW</v>
          </cell>
        </row>
        <row r="1008">
          <cell r="A1008">
            <v>1021</v>
          </cell>
          <cell r="B1008" t="str">
            <v>DW</v>
          </cell>
          <cell r="C1008" t="str">
            <v>Dick Winters</v>
          </cell>
          <cell r="D1008" t="str">
            <v>(509) 495-4175</v>
          </cell>
          <cell r="E1008">
            <v>37805</v>
          </cell>
          <cell r="G1008" t="str">
            <v>Purchase</v>
          </cell>
          <cell r="H1008" t="str">
            <v>Physical</v>
          </cell>
          <cell r="I1008" t="str">
            <v>KFCT</v>
          </cell>
          <cell r="K1008" t="str">
            <v>Enserco</v>
          </cell>
          <cell r="L1008" t="str">
            <v>Dave Huck</v>
          </cell>
          <cell r="M1008" t="str">
            <v>Trader</v>
          </cell>
          <cell r="N1008" t="str">
            <v>(403) 269-5522</v>
          </cell>
          <cell r="O1008" t="str">
            <v>(303) 568-3250</v>
          </cell>
          <cell r="R1008">
            <v>250</v>
          </cell>
          <cell r="X1008">
            <v>4.32</v>
          </cell>
          <cell r="Y1008">
            <v>37806</v>
          </cell>
          <cell r="Z1008">
            <v>37809</v>
          </cell>
          <cell r="AA1008" t="str">
            <v>Firm</v>
          </cell>
          <cell r="AB1008" t="str">
            <v>NWP</v>
          </cell>
          <cell r="AE1008">
            <v>250</v>
          </cell>
          <cell r="AF1008" t="str">
            <v>SPOKANE (KETTLE FALLS)</v>
          </cell>
          <cell r="AG1008">
            <v>384</v>
          </cell>
          <cell r="AH1008" t="str">
            <v xml:space="preserve"> </v>
          </cell>
          <cell r="AI1008" t="str">
            <v xml:space="preserve"> </v>
          </cell>
          <cell r="AJ1008" t="str">
            <v>SPOKANE (KETTLE FALLS)</v>
          </cell>
          <cell r="AK1008">
            <v>384</v>
          </cell>
          <cell r="AL1008" t="str">
            <v>KFCT</v>
          </cell>
          <cell r="AM1008">
            <v>6</v>
          </cell>
          <cell r="AN1008" t="str">
            <v>DW</v>
          </cell>
        </row>
        <row r="1009">
          <cell r="A1009">
            <v>1022</v>
          </cell>
          <cell r="B1009" t="str">
            <v>DW</v>
          </cell>
          <cell r="C1009" t="str">
            <v>Dick Winters</v>
          </cell>
          <cell r="D1009" t="str">
            <v>(509) 495-4175</v>
          </cell>
          <cell r="E1009">
            <v>37805</v>
          </cell>
          <cell r="G1009" t="str">
            <v>Purchase</v>
          </cell>
          <cell r="H1009" t="str">
            <v>Physical</v>
          </cell>
          <cell r="I1009" t="str">
            <v>BOULDER PARK</v>
          </cell>
          <cell r="K1009" t="str">
            <v>Enserco</v>
          </cell>
          <cell r="L1009" t="str">
            <v>Dave Huck</v>
          </cell>
          <cell r="M1009" t="str">
            <v>Trader</v>
          </cell>
          <cell r="N1009" t="str">
            <v>(403) 269-5522</v>
          </cell>
          <cell r="O1009" t="str">
            <v>(303) 568-3250</v>
          </cell>
          <cell r="R1009">
            <v>500</v>
          </cell>
          <cell r="X1009">
            <v>4.32</v>
          </cell>
          <cell r="Y1009">
            <v>37806</v>
          </cell>
          <cell r="Z1009">
            <v>37809</v>
          </cell>
          <cell r="AA1009" t="str">
            <v>Firm</v>
          </cell>
          <cell r="AB1009" t="str">
            <v>PGT</v>
          </cell>
          <cell r="AE1009">
            <v>500</v>
          </cell>
          <cell r="AF1009" t="str">
            <v>SWWP-GTNW</v>
          </cell>
          <cell r="AG1009" t="str">
            <v xml:space="preserve"> </v>
          </cell>
          <cell r="AH1009" t="str">
            <v xml:space="preserve"> </v>
          </cell>
          <cell r="AI1009" t="str">
            <v xml:space="preserve"> </v>
          </cell>
          <cell r="AJ1009" t="str">
            <v>SWWP-WWP</v>
          </cell>
          <cell r="AK1009" t="str">
            <v xml:space="preserve"> </v>
          </cell>
          <cell r="AL1009" t="str">
            <v>BPK</v>
          </cell>
          <cell r="AN1009" t="str">
            <v>DW</v>
          </cell>
        </row>
        <row r="1010">
          <cell r="A1010">
            <v>1023</v>
          </cell>
          <cell r="B1010" t="str">
            <v>DW</v>
          </cell>
          <cell r="C1010" t="str">
            <v>Dick Winters</v>
          </cell>
          <cell r="D1010" t="str">
            <v>(509) 495-4175</v>
          </cell>
          <cell r="E1010">
            <v>37809</v>
          </cell>
          <cell r="G1010" t="str">
            <v>Purchase</v>
          </cell>
          <cell r="H1010" t="str">
            <v>Physical</v>
          </cell>
          <cell r="I1010" t="str">
            <v>CA - SLTAHOE</v>
          </cell>
          <cell r="J1010" t="str">
            <v xml:space="preserve"> </v>
          </cell>
          <cell r="K1010" t="str">
            <v>Sempra Energy Trading, Inc.</v>
          </cell>
          <cell r="L1010" t="str">
            <v>Steve Hourihan</v>
          </cell>
          <cell r="M1010" t="str">
            <v>Trader</v>
          </cell>
          <cell r="N1010" t="str">
            <v>(203) 355-5063</v>
          </cell>
          <cell r="O1010" t="str">
            <v>(203) 355-5435</v>
          </cell>
          <cell r="P1010" t="str">
            <v xml:space="preserve"> </v>
          </cell>
          <cell r="Q1010" t="str">
            <v xml:space="preserve"> </v>
          </cell>
          <cell r="R1010">
            <v>1000</v>
          </cell>
          <cell r="U1010" t="str">
            <v>GDA</v>
          </cell>
          <cell r="V1010">
            <v>0</v>
          </cell>
          <cell r="W1010" t="str">
            <v>Opal</v>
          </cell>
          <cell r="Y1010">
            <v>37810</v>
          </cell>
          <cell r="Z1010">
            <v>37812</v>
          </cell>
          <cell r="AA1010" t="str">
            <v>Firm</v>
          </cell>
          <cell r="AB1010" t="str">
            <v>NWP</v>
          </cell>
          <cell r="AC1010" t="str">
            <v>Paiute</v>
          </cell>
          <cell r="AD1010">
            <v>100047</v>
          </cell>
          <cell r="AE1010">
            <v>1000</v>
          </cell>
          <cell r="AF1010" t="str">
            <v>WYOMING POOL</v>
          </cell>
          <cell r="AG1010" t="str">
            <v xml:space="preserve"> </v>
          </cell>
          <cell r="AH1010" t="str">
            <v>SEMPRA</v>
          </cell>
          <cell r="AI1010">
            <v>227</v>
          </cell>
          <cell r="AJ1010" t="str">
            <v>RENO</v>
          </cell>
          <cell r="AK1010">
            <v>459</v>
          </cell>
          <cell r="AL1010" t="str">
            <v>AVAC03SYS2</v>
          </cell>
          <cell r="AM1010">
            <v>304</v>
          </cell>
          <cell r="AN1010" t="str">
            <v>DW</v>
          </cell>
          <cell r="AO1010">
            <v>37812</v>
          </cell>
          <cell r="AP1010" t="str">
            <v>DW</v>
          </cell>
        </row>
        <row r="1011">
          <cell r="A1011">
            <v>1024</v>
          </cell>
          <cell r="B1011" t="str">
            <v>DW</v>
          </cell>
          <cell r="C1011" t="str">
            <v>Dick Winters</v>
          </cell>
          <cell r="D1011" t="str">
            <v>(509) 495-4175</v>
          </cell>
          <cell r="E1011">
            <v>37809</v>
          </cell>
          <cell r="G1011" t="str">
            <v>Purchase</v>
          </cell>
          <cell r="H1011" t="str">
            <v>Physical</v>
          </cell>
          <cell r="I1011" t="str">
            <v>BOULDER PARK</v>
          </cell>
          <cell r="K1011" t="str">
            <v>Concord Energy, LLC</v>
          </cell>
          <cell r="L1011" t="str">
            <v>Darrell Danyluk</v>
          </cell>
          <cell r="M1011" t="str">
            <v>Trader</v>
          </cell>
          <cell r="N1011" t="str">
            <v>(403) 514-6912</v>
          </cell>
          <cell r="O1011" t="str">
            <v>(403) 514-6913</v>
          </cell>
          <cell r="R1011">
            <v>4000</v>
          </cell>
          <cell r="X1011">
            <v>4.55</v>
          </cell>
          <cell r="Y1011">
            <v>37810</v>
          </cell>
          <cell r="Z1011">
            <v>37810</v>
          </cell>
          <cell r="AA1011" t="str">
            <v>Interruptible</v>
          </cell>
          <cell r="AB1011" t="str">
            <v>PGT</v>
          </cell>
          <cell r="AD1011" t="str">
            <v>07536</v>
          </cell>
          <cell r="AE1011">
            <v>4000</v>
          </cell>
          <cell r="AF1011" t="str">
            <v>SWWP-GTNW</v>
          </cell>
          <cell r="AG1011" t="str">
            <v xml:space="preserve"> </v>
          </cell>
          <cell r="AH1011" t="str">
            <v xml:space="preserve"> </v>
          </cell>
          <cell r="AI1011" t="str">
            <v xml:space="preserve"> </v>
          </cell>
          <cell r="AJ1011" t="str">
            <v>SWWP-WWP</v>
          </cell>
          <cell r="AK1011" t="str">
            <v xml:space="preserve"> </v>
          </cell>
          <cell r="AL1011" t="str">
            <v>BPK</v>
          </cell>
          <cell r="AN1011" t="str">
            <v>DW</v>
          </cell>
          <cell r="AO1011">
            <v>37809</v>
          </cell>
          <cell r="AP1011" t="str">
            <v>DW</v>
          </cell>
        </row>
        <row r="1012">
          <cell r="A1012">
            <v>1025</v>
          </cell>
          <cell r="B1012" t="str">
            <v>DW</v>
          </cell>
          <cell r="C1012" t="str">
            <v>Dick Winters</v>
          </cell>
          <cell r="D1012" t="str">
            <v>(509) 495-4175</v>
          </cell>
          <cell r="E1012">
            <v>37809</v>
          </cell>
          <cell r="G1012" t="str">
            <v>Purchase</v>
          </cell>
          <cell r="H1012" t="str">
            <v>Physical</v>
          </cell>
          <cell r="I1012" t="str">
            <v>KFCT</v>
          </cell>
          <cell r="K1012" t="str">
            <v>Enserco</v>
          </cell>
          <cell r="L1012" t="str">
            <v>Dave Huck</v>
          </cell>
          <cell r="M1012" t="str">
            <v>Trader</v>
          </cell>
          <cell r="N1012" t="str">
            <v>(403) 269-5522</v>
          </cell>
          <cell r="O1012" t="str">
            <v>(303) 568-3250</v>
          </cell>
          <cell r="R1012">
            <v>3000</v>
          </cell>
          <cell r="X1012">
            <v>4.54</v>
          </cell>
          <cell r="Y1012">
            <v>37810</v>
          </cell>
          <cell r="Z1012">
            <v>37810</v>
          </cell>
          <cell r="AA1012" t="str">
            <v>Interruptible</v>
          </cell>
          <cell r="AB1012" t="str">
            <v>NWP</v>
          </cell>
          <cell r="AE1012">
            <v>3000</v>
          </cell>
          <cell r="AF1012" t="str">
            <v>SPOKANE (KETTLE FALLS)</v>
          </cell>
          <cell r="AG1012">
            <v>384</v>
          </cell>
          <cell r="AH1012" t="str">
            <v xml:space="preserve"> </v>
          </cell>
          <cell r="AI1012" t="str">
            <v xml:space="preserve"> </v>
          </cell>
          <cell r="AJ1012" t="str">
            <v>SPOKANE (KETTLE FALLS)</v>
          </cell>
          <cell r="AK1012">
            <v>384</v>
          </cell>
          <cell r="AL1012" t="str">
            <v>KFCT</v>
          </cell>
          <cell r="AM1012">
            <v>6</v>
          </cell>
          <cell r="AN1012" t="str">
            <v>DW</v>
          </cell>
        </row>
        <row r="1013">
          <cell r="A1013">
            <v>1026</v>
          </cell>
          <cell r="B1013" t="str">
            <v>DW</v>
          </cell>
          <cell r="C1013" t="str">
            <v>Dick Winters</v>
          </cell>
          <cell r="D1013" t="str">
            <v>(509) 495-4175</v>
          </cell>
          <cell r="E1013">
            <v>37809</v>
          </cell>
          <cell r="G1013" t="str">
            <v>Purchase</v>
          </cell>
          <cell r="H1013" t="str">
            <v>Physical</v>
          </cell>
          <cell r="I1013" t="str">
            <v>RGEN</v>
          </cell>
          <cell r="K1013" t="str">
            <v>Enserco</v>
          </cell>
          <cell r="L1013" t="str">
            <v>Dave Huck</v>
          </cell>
          <cell r="M1013" t="str">
            <v>Trader</v>
          </cell>
          <cell r="N1013" t="str">
            <v>(403) 269-5522</v>
          </cell>
          <cell r="O1013" t="str">
            <v>(303) 568-3250</v>
          </cell>
          <cell r="R1013">
            <v>10000</v>
          </cell>
          <cell r="X1013">
            <v>4.54</v>
          </cell>
          <cell r="Y1013">
            <v>37810</v>
          </cell>
          <cell r="Z1013">
            <v>37810</v>
          </cell>
          <cell r="AA1013" t="str">
            <v>Interruptible</v>
          </cell>
          <cell r="AB1013" t="str">
            <v>PGT</v>
          </cell>
          <cell r="AD1013" t="str">
            <v>07536</v>
          </cell>
          <cell r="AE1013">
            <v>10000</v>
          </cell>
          <cell r="AF1013" t="str">
            <v>RGEN-GTNW</v>
          </cell>
          <cell r="AH1013" t="str">
            <v xml:space="preserve"> </v>
          </cell>
          <cell r="AJ1013" t="str">
            <v>RGEN-WWP</v>
          </cell>
          <cell r="AL1013" t="str">
            <v>FUEL</v>
          </cell>
          <cell r="AN1013" t="str">
            <v>DW</v>
          </cell>
        </row>
        <row r="1014">
          <cell r="A1014">
            <v>1027</v>
          </cell>
          <cell r="B1014" t="str">
            <v>DW</v>
          </cell>
          <cell r="C1014" t="str">
            <v>Dick Winters</v>
          </cell>
          <cell r="D1014" t="str">
            <v>(509) 495-4175</v>
          </cell>
          <cell r="E1014">
            <v>37809</v>
          </cell>
          <cell r="G1014" t="str">
            <v>Purchase</v>
          </cell>
          <cell r="H1014" t="str">
            <v>Physical</v>
          </cell>
          <cell r="I1014" t="str">
            <v>CSII</v>
          </cell>
          <cell r="K1014" t="str">
            <v>Enserco</v>
          </cell>
          <cell r="L1014" t="str">
            <v>Dave Huck</v>
          </cell>
          <cell r="M1014" t="str">
            <v>Trader</v>
          </cell>
          <cell r="N1014" t="str">
            <v>(403) 269-5522</v>
          </cell>
          <cell r="O1014" t="str">
            <v>(303) 568-3250</v>
          </cell>
          <cell r="P1014" t="str">
            <v xml:space="preserve"> </v>
          </cell>
          <cell r="Q1014" t="str">
            <v xml:space="preserve"> </v>
          </cell>
          <cell r="R1014">
            <v>20000</v>
          </cell>
          <cell r="X1014">
            <v>4.54</v>
          </cell>
          <cell r="Y1014">
            <v>37810</v>
          </cell>
          <cell r="Z1014">
            <v>37810</v>
          </cell>
          <cell r="AA1014" t="str">
            <v>Interruptible</v>
          </cell>
          <cell r="AB1014" t="str">
            <v>PGT</v>
          </cell>
          <cell r="AD1014" t="str">
            <v>07536</v>
          </cell>
          <cell r="AE1014">
            <v>20000</v>
          </cell>
          <cell r="AF1014" t="str">
            <v>STAN-GTNW</v>
          </cell>
          <cell r="AG1014" t="str">
            <v xml:space="preserve"> </v>
          </cell>
          <cell r="AI1014" t="str">
            <v xml:space="preserve"> </v>
          </cell>
          <cell r="AJ1014" t="str">
            <v>CSII-CSII</v>
          </cell>
          <cell r="AK1014" t="str">
            <v xml:space="preserve"> </v>
          </cell>
          <cell r="AL1014" t="str">
            <v>CSII</v>
          </cell>
          <cell r="AN1014" t="str">
            <v>DW</v>
          </cell>
          <cell r="AO1014" t="str">
            <v xml:space="preserve"> </v>
          </cell>
          <cell r="AP1014" t="str">
            <v xml:space="preserve"> </v>
          </cell>
        </row>
        <row r="1015">
          <cell r="A1015">
            <v>1028</v>
          </cell>
          <cell r="B1015" t="str">
            <v>DW</v>
          </cell>
          <cell r="C1015" t="str">
            <v>Dick Winters</v>
          </cell>
          <cell r="D1015" t="str">
            <v>(509) 495-4175</v>
          </cell>
          <cell r="E1015">
            <v>37810</v>
          </cell>
          <cell r="G1015" t="str">
            <v>Purchase</v>
          </cell>
          <cell r="H1015" t="str">
            <v>Physical</v>
          </cell>
          <cell r="I1015" t="str">
            <v>RGEN</v>
          </cell>
          <cell r="K1015" t="str">
            <v>Concord Energy, LLC</v>
          </cell>
          <cell r="L1015" t="str">
            <v>Darrell Danyluk</v>
          </cell>
          <cell r="M1015" t="str">
            <v>Trader</v>
          </cell>
          <cell r="N1015" t="str">
            <v>(403) 514-6912</v>
          </cell>
          <cell r="O1015" t="str">
            <v>(403) 514-6913</v>
          </cell>
          <cell r="R1015">
            <v>10000</v>
          </cell>
          <cell r="X1015">
            <v>4.74</v>
          </cell>
          <cell r="Y1015">
            <v>37811</v>
          </cell>
          <cell r="Z1015">
            <v>37811</v>
          </cell>
          <cell r="AA1015" t="str">
            <v>Interruptible</v>
          </cell>
          <cell r="AB1015" t="str">
            <v>PGT</v>
          </cell>
          <cell r="AD1015" t="str">
            <v>07536</v>
          </cell>
          <cell r="AE1015">
            <v>10000</v>
          </cell>
          <cell r="AF1015" t="str">
            <v>RGEN-GTNW</v>
          </cell>
          <cell r="AH1015" t="str">
            <v xml:space="preserve"> </v>
          </cell>
          <cell r="AJ1015" t="str">
            <v>RGEN-WWP</v>
          </cell>
          <cell r="AL1015" t="str">
            <v>FUEL</v>
          </cell>
          <cell r="AN1015" t="str">
            <v>DW</v>
          </cell>
          <cell r="AO1015">
            <v>37812</v>
          </cell>
          <cell r="AP1015" t="str">
            <v>DW</v>
          </cell>
        </row>
        <row r="1016">
          <cell r="A1016">
            <v>1029</v>
          </cell>
          <cell r="B1016" t="str">
            <v>DW</v>
          </cell>
          <cell r="C1016" t="str">
            <v>Dick Winters</v>
          </cell>
          <cell r="D1016" t="str">
            <v>(509) 495-4175</v>
          </cell>
          <cell r="E1016">
            <v>37810</v>
          </cell>
          <cell r="G1016" t="str">
            <v>Purchase</v>
          </cell>
          <cell r="H1016" t="str">
            <v>Physical</v>
          </cell>
          <cell r="I1016" t="str">
            <v>CSII</v>
          </cell>
          <cell r="K1016" t="str">
            <v>Enserco</v>
          </cell>
          <cell r="L1016" t="str">
            <v>Dave Huck</v>
          </cell>
          <cell r="M1016" t="str">
            <v>Trader</v>
          </cell>
          <cell r="N1016" t="str">
            <v>(403) 269-5522</v>
          </cell>
          <cell r="O1016" t="str">
            <v>(303) 568-3250</v>
          </cell>
          <cell r="P1016" t="str">
            <v xml:space="preserve"> </v>
          </cell>
          <cell r="Q1016" t="str">
            <v xml:space="preserve"> </v>
          </cell>
          <cell r="R1016">
            <v>20000</v>
          </cell>
          <cell r="X1016">
            <v>4.76</v>
          </cell>
          <cell r="Y1016">
            <v>37811</v>
          </cell>
          <cell r="Z1016">
            <v>37811</v>
          </cell>
          <cell r="AA1016" t="str">
            <v>Interruptible</v>
          </cell>
          <cell r="AB1016" t="str">
            <v>PGT</v>
          </cell>
          <cell r="AD1016" t="str">
            <v>07536</v>
          </cell>
          <cell r="AE1016">
            <v>20000</v>
          </cell>
          <cell r="AF1016" t="str">
            <v>STAN-GTNW</v>
          </cell>
          <cell r="AG1016" t="str">
            <v xml:space="preserve"> </v>
          </cell>
          <cell r="AI1016" t="str">
            <v xml:space="preserve"> </v>
          </cell>
          <cell r="AJ1016" t="str">
            <v>CSII-CSII</v>
          </cell>
          <cell r="AK1016" t="str">
            <v xml:space="preserve"> </v>
          </cell>
          <cell r="AL1016" t="str">
            <v>CSII</v>
          </cell>
          <cell r="AN1016" t="str">
            <v>DW</v>
          </cell>
          <cell r="AO1016" t="str">
            <v xml:space="preserve"> </v>
          </cell>
          <cell r="AP1016" t="str">
            <v xml:space="preserve"> </v>
          </cell>
        </row>
        <row r="1017">
          <cell r="A1017">
            <v>1030</v>
          </cell>
          <cell r="B1017" t="str">
            <v>DW</v>
          </cell>
          <cell r="C1017" t="str">
            <v>Dick Winters</v>
          </cell>
          <cell r="D1017" t="str">
            <v>(509) 495-4175</v>
          </cell>
          <cell r="E1017">
            <v>37811</v>
          </cell>
          <cell r="G1017" t="str">
            <v>Purchase</v>
          </cell>
          <cell r="H1017" t="str">
            <v>Physical</v>
          </cell>
          <cell r="I1017" t="str">
            <v>CSII</v>
          </cell>
          <cell r="K1017" t="str">
            <v>Enserco</v>
          </cell>
          <cell r="L1017" t="str">
            <v>Dave Huck</v>
          </cell>
          <cell r="M1017" t="str">
            <v>Trader</v>
          </cell>
          <cell r="N1017" t="str">
            <v>(403) 269-5522</v>
          </cell>
          <cell r="O1017" t="str">
            <v>(303) 568-3250</v>
          </cell>
          <cell r="P1017" t="str">
            <v xml:space="preserve"> </v>
          </cell>
          <cell r="Q1017" t="str">
            <v xml:space="preserve"> </v>
          </cell>
          <cell r="R1017">
            <v>20000</v>
          </cell>
          <cell r="X1017">
            <v>4.88</v>
          </cell>
          <cell r="Y1017">
            <v>37812</v>
          </cell>
          <cell r="Z1017">
            <v>37812</v>
          </cell>
          <cell r="AA1017" t="str">
            <v>Interruptible</v>
          </cell>
          <cell r="AB1017" t="str">
            <v>PGT</v>
          </cell>
          <cell r="AD1017" t="str">
            <v>07536</v>
          </cell>
          <cell r="AE1017">
            <v>20000</v>
          </cell>
          <cell r="AF1017" t="str">
            <v>STAN-GTNW</v>
          </cell>
          <cell r="AG1017" t="str">
            <v xml:space="preserve"> </v>
          </cell>
          <cell r="AI1017" t="str">
            <v xml:space="preserve"> </v>
          </cell>
          <cell r="AJ1017" t="str">
            <v>CSII-CSII</v>
          </cell>
          <cell r="AK1017" t="str">
            <v xml:space="preserve"> </v>
          </cell>
          <cell r="AL1017" t="str">
            <v>CSII</v>
          </cell>
          <cell r="AN1017" t="str">
            <v>DW</v>
          </cell>
          <cell r="AO1017" t="str">
            <v xml:space="preserve"> </v>
          </cell>
          <cell r="AP1017" t="str">
            <v xml:space="preserve"> </v>
          </cell>
        </row>
        <row r="1018">
          <cell r="A1018">
            <v>1031</v>
          </cell>
          <cell r="B1018" t="str">
            <v>DW</v>
          </cell>
          <cell r="C1018" t="str">
            <v>Dick Winters</v>
          </cell>
          <cell r="D1018" t="str">
            <v>(509) 495-4175</v>
          </cell>
          <cell r="E1018">
            <v>37811</v>
          </cell>
          <cell r="G1018" t="str">
            <v>Sale</v>
          </cell>
          <cell r="H1018" t="str">
            <v>Physical</v>
          </cell>
          <cell r="I1018" t="str">
            <v>MALIN</v>
          </cell>
          <cell r="K1018" t="str">
            <v>Cook Inlet Energy Supply LLC</v>
          </cell>
          <cell r="L1018" t="str">
            <v>Cindy Khek</v>
          </cell>
          <cell r="M1018" t="str">
            <v>Trader</v>
          </cell>
          <cell r="N1018" t="str">
            <v xml:space="preserve">(310) 789-2324   </v>
          </cell>
          <cell r="O1018" t="str">
            <v>(310) 789-3991</v>
          </cell>
          <cell r="R1018">
            <v>7658</v>
          </cell>
          <cell r="U1018" t="str">
            <v>NGI</v>
          </cell>
          <cell r="V1018">
            <v>-2.2499999999999999E-2</v>
          </cell>
          <cell r="W1018" t="str">
            <v>Malin</v>
          </cell>
          <cell r="Y1018">
            <v>37834</v>
          </cell>
          <cell r="Z1018">
            <v>37864</v>
          </cell>
          <cell r="AA1018" t="str">
            <v>Firm</v>
          </cell>
          <cell r="AB1018" t="str">
            <v>PGT</v>
          </cell>
          <cell r="AD1018" t="str">
            <v>07536</v>
          </cell>
          <cell r="AE1018">
            <v>7658</v>
          </cell>
          <cell r="AF1018" t="str">
            <v>MALI-GTNW</v>
          </cell>
          <cell r="AJ1018" t="str">
            <v>MALI-GTNW</v>
          </cell>
          <cell r="AL1018" t="str">
            <v>00780</v>
          </cell>
          <cell r="AO1018">
            <v>37813</v>
          </cell>
          <cell r="AP1018" t="str">
            <v>DW</v>
          </cell>
        </row>
        <row r="1019">
          <cell r="A1019">
            <v>1032</v>
          </cell>
          <cell r="B1019" t="str">
            <v>DW</v>
          </cell>
          <cell r="C1019" t="str">
            <v>Dick Winters</v>
          </cell>
          <cell r="D1019" t="str">
            <v>(509) 495-4175</v>
          </cell>
          <cell r="E1019">
            <v>37812</v>
          </cell>
          <cell r="G1019" t="str">
            <v>Purchase</v>
          </cell>
          <cell r="H1019" t="str">
            <v>Physical</v>
          </cell>
          <cell r="I1019" t="str">
            <v>CSII</v>
          </cell>
          <cell r="K1019" t="str">
            <v>Enserco</v>
          </cell>
          <cell r="L1019" t="str">
            <v>Dave Huck</v>
          </cell>
          <cell r="M1019" t="str">
            <v>Trader</v>
          </cell>
          <cell r="N1019" t="str">
            <v>(403) 269-5522</v>
          </cell>
          <cell r="O1019" t="str">
            <v>(303) 568-3250</v>
          </cell>
          <cell r="P1019" t="str">
            <v xml:space="preserve"> </v>
          </cell>
          <cell r="Q1019" t="str">
            <v xml:space="preserve"> </v>
          </cell>
          <cell r="R1019">
            <v>20000</v>
          </cell>
          <cell r="X1019">
            <v>4.75</v>
          </cell>
          <cell r="Y1019">
            <v>37813</v>
          </cell>
          <cell r="Z1019">
            <v>37813</v>
          </cell>
          <cell r="AA1019" t="str">
            <v>Interruptible</v>
          </cell>
          <cell r="AB1019" t="str">
            <v>PGT</v>
          </cell>
          <cell r="AD1019" t="str">
            <v>07536</v>
          </cell>
          <cell r="AE1019">
            <v>20000</v>
          </cell>
          <cell r="AF1019" t="str">
            <v>STAN-GTNW</v>
          </cell>
          <cell r="AG1019" t="str">
            <v xml:space="preserve"> </v>
          </cell>
          <cell r="AI1019" t="str">
            <v xml:space="preserve"> </v>
          </cell>
          <cell r="AJ1019" t="str">
            <v>CSII-CSII</v>
          </cell>
          <cell r="AK1019" t="str">
            <v xml:space="preserve"> </v>
          </cell>
          <cell r="AL1019" t="str">
            <v>CSII</v>
          </cell>
          <cell r="AN1019" t="str">
            <v>DW</v>
          </cell>
          <cell r="AO1019" t="str">
            <v xml:space="preserve"> </v>
          </cell>
          <cell r="AP1019" t="str">
            <v xml:space="preserve"> </v>
          </cell>
        </row>
        <row r="1020">
          <cell r="A1020">
            <v>1033</v>
          </cell>
          <cell r="B1020" t="str">
            <v>DW</v>
          </cell>
          <cell r="C1020" t="str">
            <v>Dick Winters</v>
          </cell>
          <cell r="D1020" t="str">
            <v>(509) 495-4175</v>
          </cell>
          <cell r="E1020">
            <v>37812</v>
          </cell>
          <cell r="G1020" t="str">
            <v>Purchase</v>
          </cell>
          <cell r="H1020" t="str">
            <v>Physical</v>
          </cell>
          <cell r="I1020" t="str">
            <v>CA - SLTAHOE</v>
          </cell>
          <cell r="J1020">
            <v>180088995</v>
          </cell>
          <cell r="K1020" t="str">
            <v>Cook Inlet Energy Supply LLC</v>
          </cell>
          <cell r="L1020" t="str">
            <v>Ryan Duncan</v>
          </cell>
          <cell r="M1020" t="str">
            <v>Trader</v>
          </cell>
          <cell r="N1020" t="str">
            <v>(310) 789-2345</v>
          </cell>
          <cell r="O1020" t="str">
            <v>(310) 789-3991</v>
          </cell>
          <cell r="P1020" t="str">
            <v>ICE</v>
          </cell>
          <cell r="Q1020">
            <v>2.5</v>
          </cell>
          <cell r="R1020">
            <v>1000</v>
          </cell>
          <cell r="X1020">
            <v>4.5599999999999996</v>
          </cell>
          <cell r="Y1020">
            <v>37813</v>
          </cell>
          <cell r="Z1020">
            <v>37813</v>
          </cell>
          <cell r="AA1020" t="str">
            <v>Interruptible</v>
          </cell>
          <cell r="AB1020" t="str">
            <v>NWP</v>
          </cell>
          <cell r="AC1020" t="str">
            <v>Paiute</v>
          </cell>
          <cell r="AD1020">
            <v>100047</v>
          </cell>
          <cell r="AE1020">
            <v>1000</v>
          </cell>
          <cell r="AF1020" t="str">
            <v>OPAL</v>
          </cell>
          <cell r="AG1020">
            <v>543</v>
          </cell>
          <cell r="AJ1020" t="str">
            <v>RENO</v>
          </cell>
          <cell r="AK1020">
            <v>459</v>
          </cell>
          <cell r="AL1020" t="str">
            <v>AVAC03SYS2</v>
          </cell>
          <cell r="AM1020">
            <v>304</v>
          </cell>
          <cell r="AN1020" t="str">
            <v>DW</v>
          </cell>
          <cell r="AO1020">
            <v>37813</v>
          </cell>
          <cell r="AP1020" t="str">
            <v>DW</v>
          </cell>
        </row>
        <row r="1021">
          <cell r="A1021">
            <v>1034</v>
          </cell>
          <cell r="B1021" t="str">
            <v>DW</v>
          </cell>
          <cell r="C1021" t="str">
            <v>Dick Winters</v>
          </cell>
          <cell r="D1021" t="str">
            <v>(509) 495-4175</v>
          </cell>
          <cell r="E1021">
            <v>37812</v>
          </cell>
          <cell r="G1021" t="str">
            <v>Purchase</v>
          </cell>
          <cell r="H1021" t="str">
            <v>Financial</v>
          </cell>
          <cell r="I1021" t="str">
            <v>BOULDER PARK</v>
          </cell>
          <cell r="K1021" t="str">
            <v>Enserco</v>
          </cell>
          <cell r="L1021" t="str">
            <v>Dave Huck</v>
          </cell>
          <cell r="M1021" t="str">
            <v>Trader</v>
          </cell>
          <cell r="N1021" t="str">
            <v>(403) 269-5522</v>
          </cell>
          <cell r="O1021" t="str">
            <v>(303) 568-3250</v>
          </cell>
          <cell r="P1021" t="str">
            <v xml:space="preserve"> </v>
          </cell>
          <cell r="Q1021" t="str">
            <v xml:space="preserve"> </v>
          </cell>
          <cell r="R1021">
            <v>3500</v>
          </cell>
          <cell r="X1021">
            <v>5.5</v>
          </cell>
          <cell r="Y1021">
            <v>37956</v>
          </cell>
          <cell r="Z1021">
            <v>37986</v>
          </cell>
          <cell r="AA1021" t="str">
            <v>Firm</v>
          </cell>
          <cell r="AB1021" t="str">
            <v>PGT</v>
          </cell>
          <cell r="AD1021" t="str">
            <v>07536</v>
          </cell>
          <cell r="AE1021">
            <v>3500</v>
          </cell>
          <cell r="AF1021" t="str">
            <v>MALI-GTNW</v>
          </cell>
          <cell r="AG1021" t="str">
            <v xml:space="preserve"> </v>
          </cell>
          <cell r="AH1021" t="str">
            <v>04659</v>
          </cell>
          <cell r="AI1021" t="str">
            <v xml:space="preserve"> </v>
          </cell>
          <cell r="AJ1021" t="str">
            <v>MALI-GTNW</v>
          </cell>
          <cell r="AK1021" t="str">
            <v xml:space="preserve"> </v>
          </cell>
          <cell r="AL1021" t="str">
            <v>BPK</v>
          </cell>
          <cell r="AN1021" t="str">
            <v>RP</v>
          </cell>
          <cell r="AO1021">
            <v>37845</v>
          </cell>
          <cell r="AP1021" t="str">
            <v>DW</v>
          </cell>
          <cell r="AQ1021" t="str">
            <v>Fix for Float Paper deal, fixing 3,500 of 7,658 index gas at Malin, CAR#220963</v>
          </cell>
        </row>
        <row r="1022">
          <cell r="A1022">
            <v>1035</v>
          </cell>
          <cell r="B1022" t="str">
            <v>DW</v>
          </cell>
          <cell r="C1022" t="str">
            <v>Dick Winters</v>
          </cell>
          <cell r="D1022" t="str">
            <v>(509) 495-4175</v>
          </cell>
          <cell r="E1022">
            <v>37812</v>
          </cell>
          <cell r="G1022" t="str">
            <v>Purchase</v>
          </cell>
          <cell r="H1022" t="str">
            <v>Physical</v>
          </cell>
          <cell r="I1022" t="str">
            <v>CSII</v>
          </cell>
          <cell r="K1022" t="str">
            <v>Enserco</v>
          </cell>
          <cell r="L1022" t="str">
            <v>Dave Huck</v>
          </cell>
          <cell r="M1022" t="str">
            <v>Trader</v>
          </cell>
          <cell r="N1022" t="str">
            <v>(403) 269-5522</v>
          </cell>
          <cell r="O1022" t="str">
            <v>(303) 568-3250</v>
          </cell>
          <cell r="R1022">
            <v>2000</v>
          </cell>
          <cell r="X1022">
            <v>5.0750000000000002</v>
          </cell>
          <cell r="Y1022">
            <v>37956</v>
          </cell>
          <cell r="Z1022">
            <v>37986</v>
          </cell>
          <cell r="AA1022" t="str">
            <v>Firm</v>
          </cell>
          <cell r="AB1022" t="str">
            <v>TCPL</v>
          </cell>
          <cell r="AC1022" t="str">
            <v>PGT</v>
          </cell>
          <cell r="AD1022" t="str">
            <v>08465</v>
          </cell>
          <cell r="AE1022">
            <v>2000</v>
          </cell>
          <cell r="AF1022" t="str">
            <v>NIT</v>
          </cell>
          <cell r="AH1022" t="str">
            <v>ENSRT</v>
          </cell>
          <cell r="AJ1022" t="str">
            <v>CSII-CSII</v>
          </cell>
          <cell r="AL1022" t="str">
            <v>CSII</v>
          </cell>
          <cell r="AN1022" t="str">
            <v>RP</v>
          </cell>
          <cell r="AO1022">
            <v>37845</v>
          </cell>
          <cell r="AP1022" t="str">
            <v>DW</v>
          </cell>
        </row>
        <row r="1023">
          <cell r="A1023">
            <v>1036</v>
          </cell>
          <cell r="B1023" t="str">
            <v>DW</v>
          </cell>
          <cell r="C1023" t="str">
            <v>Dick Winters</v>
          </cell>
          <cell r="D1023" t="str">
            <v>(509) 495-4175</v>
          </cell>
          <cell r="E1023">
            <v>37813</v>
          </cell>
          <cell r="G1023" t="str">
            <v>Purchase</v>
          </cell>
          <cell r="H1023" t="str">
            <v>Physical</v>
          </cell>
          <cell r="I1023" t="str">
            <v>BOULDER PARK</v>
          </cell>
          <cell r="K1023" t="str">
            <v>Concord Energy, LLC</v>
          </cell>
          <cell r="L1023" t="str">
            <v>Darrell Danyluk</v>
          </cell>
          <cell r="M1023" t="str">
            <v>Trader</v>
          </cell>
          <cell r="N1023" t="str">
            <v>(403) 514-6912</v>
          </cell>
          <cell r="O1023" t="str">
            <v>(403) 514-6913</v>
          </cell>
          <cell r="R1023">
            <v>1250</v>
          </cell>
          <cell r="X1023">
            <v>4.54</v>
          </cell>
          <cell r="Y1023">
            <v>37814</v>
          </cell>
          <cell r="Z1023">
            <v>37816</v>
          </cell>
          <cell r="AA1023" t="str">
            <v>Firm</v>
          </cell>
          <cell r="AB1023" t="str">
            <v>PGT</v>
          </cell>
          <cell r="AD1023" t="str">
            <v>07536</v>
          </cell>
          <cell r="AE1023">
            <v>1250</v>
          </cell>
          <cell r="AF1023" t="str">
            <v>SWWP-GTNW</v>
          </cell>
          <cell r="AG1023" t="str">
            <v xml:space="preserve"> </v>
          </cell>
          <cell r="AH1023" t="str">
            <v xml:space="preserve"> </v>
          </cell>
          <cell r="AI1023" t="str">
            <v xml:space="preserve"> </v>
          </cell>
          <cell r="AJ1023" t="str">
            <v>SWWP-WWP</v>
          </cell>
          <cell r="AK1023" t="str">
            <v xml:space="preserve"> </v>
          </cell>
          <cell r="AL1023" t="str">
            <v>BPK</v>
          </cell>
          <cell r="AN1023" t="str">
            <v>DW</v>
          </cell>
          <cell r="AO1023">
            <v>37813</v>
          </cell>
          <cell r="AP1023" t="str">
            <v>DW</v>
          </cell>
        </row>
        <row r="1024">
          <cell r="A1024">
            <v>1037</v>
          </cell>
          <cell r="B1024" t="str">
            <v>DW</v>
          </cell>
          <cell r="C1024" t="str">
            <v>Dick Winters</v>
          </cell>
          <cell r="D1024" t="str">
            <v>(509) 495-4175</v>
          </cell>
          <cell r="E1024">
            <v>37813</v>
          </cell>
          <cell r="G1024" t="str">
            <v>Purchase</v>
          </cell>
          <cell r="H1024" t="str">
            <v>Physical</v>
          </cell>
          <cell r="I1024" t="str">
            <v>KFCT</v>
          </cell>
          <cell r="K1024" t="str">
            <v>Concord Energy, LLC</v>
          </cell>
          <cell r="L1024" t="str">
            <v>Darrell Danyluk</v>
          </cell>
          <cell r="M1024" t="str">
            <v>Trader</v>
          </cell>
          <cell r="N1024" t="str">
            <v>(403) 514-6912</v>
          </cell>
          <cell r="O1024" t="str">
            <v>(403) 514-6913</v>
          </cell>
          <cell r="R1024">
            <v>250</v>
          </cell>
          <cell r="X1024">
            <v>4.54</v>
          </cell>
          <cell r="Y1024">
            <v>37814</v>
          </cell>
          <cell r="Z1024">
            <v>37816</v>
          </cell>
          <cell r="AA1024" t="str">
            <v>Firm</v>
          </cell>
          <cell r="AB1024" t="str">
            <v>NWP</v>
          </cell>
          <cell r="AE1024">
            <v>250</v>
          </cell>
          <cell r="AF1024" t="str">
            <v>SPOKANE (KETTLE FALLS)</v>
          </cell>
          <cell r="AG1024">
            <v>384</v>
          </cell>
          <cell r="AH1024" t="str">
            <v xml:space="preserve"> </v>
          </cell>
          <cell r="AI1024" t="str">
            <v xml:space="preserve"> </v>
          </cell>
          <cell r="AJ1024" t="str">
            <v>SPOKANE (KETTLE FALLS)</v>
          </cell>
          <cell r="AK1024">
            <v>384</v>
          </cell>
          <cell r="AL1024" t="str">
            <v>KFCT</v>
          </cell>
          <cell r="AM1024">
            <v>6</v>
          </cell>
          <cell r="AN1024" t="str">
            <v>DW</v>
          </cell>
          <cell r="AO1024">
            <v>37813</v>
          </cell>
          <cell r="AP1024" t="str">
            <v>DW</v>
          </cell>
        </row>
        <row r="1025">
          <cell r="A1025">
            <v>1038</v>
          </cell>
          <cell r="B1025" t="str">
            <v>DW</v>
          </cell>
          <cell r="C1025" t="str">
            <v>Dick Winters</v>
          </cell>
          <cell r="D1025" t="str">
            <v>(509) 495-4175</v>
          </cell>
          <cell r="E1025">
            <v>37813</v>
          </cell>
          <cell r="G1025" t="str">
            <v>Purchase</v>
          </cell>
          <cell r="H1025" t="str">
            <v>Physical</v>
          </cell>
          <cell r="I1025" t="str">
            <v>CSII</v>
          </cell>
          <cell r="K1025" t="str">
            <v>Enserco</v>
          </cell>
          <cell r="L1025" t="str">
            <v>Dave Huck</v>
          </cell>
          <cell r="M1025" t="str">
            <v>Trader</v>
          </cell>
          <cell r="N1025" t="str">
            <v>(403) 269-5522</v>
          </cell>
          <cell r="O1025" t="str">
            <v>(303) 568-3250</v>
          </cell>
          <cell r="P1025" t="str">
            <v xml:space="preserve"> </v>
          </cell>
          <cell r="Q1025" t="str">
            <v xml:space="preserve"> </v>
          </cell>
          <cell r="R1025">
            <v>25000</v>
          </cell>
          <cell r="X1025">
            <v>4.49</v>
          </cell>
          <cell r="Y1025">
            <v>37814</v>
          </cell>
          <cell r="Z1025">
            <v>37816</v>
          </cell>
          <cell r="AA1025" t="str">
            <v>Firm</v>
          </cell>
          <cell r="AB1025" t="str">
            <v>PGT</v>
          </cell>
          <cell r="AD1025" t="str">
            <v>07536</v>
          </cell>
          <cell r="AE1025">
            <v>25000</v>
          </cell>
          <cell r="AF1025" t="str">
            <v>STAN-GTNW</v>
          </cell>
          <cell r="AG1025" t="str">
            <v xml:space="preserve"> </v>
          </cell>
          <cell r="AI1025" t="str">
            <v xml:space="preserve"> </v>
          </cell>
          <cell r="AJ1025" t="str">
            <v>CSII-CSII</v>
          </cell>
          <cell r="AK1025" t="str">
            <v xml:space="preserve"> </v>
          </cell>
          <cell r="AL1025" t="str">
            <v>CSII</v>
          </cell>
          <cell r="AN1025" t="str">
            <v>DW</v>
          </cell>
          <cell r="AO1025">
            <v>37845</v>
          </cell>
          <cell r="AP1025" t="str">
            <v>DW</v>
          </cell>
        </row>
        <row r="1026">
          <cell r="A1026">
            <v>1039</v>
          </cell>
          <cell r="B1026" t="str">
            <v>DW</v>
          </cell>
          <cell r="C1026" t="str">
            <v>Dick Winters</v>
          </cell>
          <cell r="D1026" t="str">
            <v>(509) 495-4175</v>
          </cell>
          <cell r="E1026">
            <v>37813</v>
          </cell>
          <cell r="G1026" t="str">
            <v>Purchase</v>
          </cell>
          <cell r="H1026" t="str">
            <v>Physical</v>
          </cell>
          <cell r="I1026" t="str">
            <v>CSII</v>
          </cell>
          <cell r="K1026" t="str">
            <v>Concord Energy, LLC</v>
          </cell>
          <cell r="L1026" t="str">
            <v>Darrell Danyluk</v>
          </cell>
          <cell r="M1026" t="str">
            <v>Trader</v>
          </cell>
          <cell r="N1026" t="str">
            <v>(403) 514-6912</v>
          </cell>
          <cell r="O1026" t="str">
            <v>(403) 514-6913</v>
          </cell>
          <cell r="P1026" t="str">
            <v xml:space="preserve"> </v>
          </cell>
          <cell r="Q1026" t="str">
            <v xml:space="preserve"> </v>
          </cell>
          <cell r="R1026">
            <v>12000</v>
          </cell>
          <cell r="X1026">
            <v>4.6500000000000004</v>
          </cell>
          <cell r="Y1026">
            <v>37814</v>
          </cell>
          <cell r="Z1026">
            <v>37816</v>
          </cell>
          <cell r="AA1026" t="str">
            <v>Firm</v>
          </cell>
          <cell r="AB1026" t="str">
            <v>PGT</v>
          </cell>
          <cell r="AD1026" t="str">
            <v>07536</v>
          </cell>
          <cell r="AE1026">
            <v>12000</v>
          </cell>
          <cell r="AF1026" t="str">
            <v>MALI-GTNW</v>
          </cell>
          <cell r="AG1026" t="str">
            <v xml:space="preserve"> </v>
          </cell>
          <cell r="AI1026" t="str">
            <v xml:space="preserve"> </v>
          </cell>
          <cell r="AJ1026" t="str">
            <v>MALI-GTNW</v>
          </cell>
          <cell r="AK1026" t="str">
            <v xml:space="preserve"> </v>
          </cell>
          <cell r="AL1026" t="str">
            <v xml:space="preserve"> </v>
          </cell>
          <cell r="AN1026" t="str">
            <v>DW</v>
          </cell>
          <cell r="AO1026">
            <v>37813</v>
          </cell>
          <cell r="AP1026" t="str">
            <v>DW</v>
          </cell>
          <cell r="AQ1026" t="str">
            <v>Purchased to sell to Mirant, Prepay</v>
          </cell>
        </row>
        <row r="1027">
          <cell r="A1027">
            <v>1040</v>
          </cell>
          <cell r="B1027" t="str">
            <v>DW</v>
          </cell>
          <cell r="C1027" t="str">
            <v>Dick Winters</v>
          </cell>
          <cell r="D1027" t="str">
            <v>(509) 495-4175</v>
          </cell>
          <cell r="E1027">
            <v>37813</v>
          </cell>
          <cell r="G1027" t="str">
            <v>Sale</v>
          </cell>
          <cell r="H1027" t="str">
            <v>Physical</v>
          </cell>
          <cell r="I1027" t="str">
            <v>CSII</v>
          </cell>
          <cell r="K1027" t="str">
            <v>Mirant Americas Energy Marketing, LP</v>
          </cell>
          <cell r="L1027" t="str">
            <v>Ray McCluer</v>
          </cell>
          <cell r="M1027" t="str">
            <v>Trader</v>
          </cell>
          <cell r="N1027" t="str">
            <v>(678) 579-3290</v>
          </cell>
          <cell r="P1027" t="str">
            <v xml:space="preserve"> </v>
          </cell>
          <cell r="Q1027" t="str">
            <v xml:space="preserve"> </v>
          </cell>
          <cell r="R1027">
            <v>12000</v>
          </cell>
          <cell r="X1027">
            <v>4.6500000000000004</v>
          </cell>
          <cell r="Y1027">
            <v>37814</v>
          </cell>
          <cell r="Z1027">
            <v>37816</v>
          </cell>
          <cell r="AA1027" t="str">
            <v>Firm</v>
          </cell>
          <cell r="AB1027" t="str">
            <v>PGT</v>
          </cell>
          <cell r="AD1027" t="str">
            <v>07536</v>
          </cell>
          <cell r="AE1027">
            <v>12000</v>
          </cell>
          <cell r="AF1027" t="str">
            <v>MALI-GTNW</v>
          </cell>
          <cell r="AG1027" t="str">
            <v xml:space="preserve"> </v>
          </cell>
          <cell r="AI1027" t="str">
            <v xml:space="preserve"> </v>
          </cell>
          <cell r="AJ1027" t="str">
            <v>MALI-GTNW</v>
          </cell>
          <cell r="AK1027" t="str">
            <v xml:space="preserve"> </v>
          </cell>
          <cell r="AL1027" t="str">
            <v xml:space="preserve"> </v>
          </cell>
          <cell r="AN1027" t="str">
            <v>DW</v>
          </cell>
          <cell r="AO1027">
            <v>37844</v>
          </cell>
          <cell r="AP1027" t="str">
            <v>DW</v>
          </cell>
          <cell r="AQ1027" t="str">
            <v>Sale of Purchased gas to Mirant</v>
          </cell>
        </row>
        <row r="1028">
          <cell r="A1028">
            <v>1041</v>
          </cell>
          <cell r="B1028" t="str">
            <v>DW</v>
          </cell>
          <cell r="C1028" t="str">
            <v>Dick Winters</v>
          </cell>
          <cell r="D1028" t="str">
            <v>(509) 495-4175</v>
          </cell>
          <cell r="E1028">
            <v>37816</v>
          </cell>
          <cell r="G1028" t="str">
            <v>Purchase</v>
          </cell>
          <cell r="H1028" t="str">
            <v>Physical</v>
          </cell>
          <cell r="I1028" t="str">
            <v>BOULDER PARK</v>
          </cell>
          <cell r="K1028" t="str">
            <v>Enserco</v>
          </cell>
          <cell r="L1028" t="str">
            <v>Dave Huck</v>
          </cell>
          <cell r="M1028" t="str">
            <v>Trader</v>
          </cell>
          <cell r="N1028" t="str">
            <v>(403) 269-5522</v>
          </cell>
          <cell r="O1028" t="str">
            <v>(303) 568-3250</v>
          </cell>
          <cell r="R1028">
            <v>1500</v>
          </cell>
          <cell r="X1028">
            <v>4.5199999999999996</v>
          </cell>
          <cell r="Y1028">
            <v>37817</v>
          </cell>
          <cell r="Z1028">
            <v>37817</v>
          </cell>
          <cell r="AA1028" t="str">
            <v>Interruptible</v>
          </cell>
          <cell r="AB1028" t="str">
            <v>PGT</v>
          </cell>
          <cell r="AD1028" t="str">
            <v>07536</v>
          </cell>
          <cell r="AE1028">
            <v>1500</v>
          </cell>
          <cell r="AF1028" t="str">
            <v>SWWP-GTNW</v>
          </cell>
          <cell r="AG1028" t="str">
            <v xml:space="preserve"> </v>
          </cell>
          <cell r="AH1028" t="str">
            <v xml:space="preserve"> </v>
          </cell>
          <cell r="AI1028" t="str">
            <v xml:space="preserve"> </v>
          </cell>
          <cell r="AJ1028" t="str">
            <v>SWWP-WWP</v>
          </cell>
          <cell r="AK1028" t="str">
            <v xml:space="preserve"> </v>
          </cell>
          <cell r="AL1028" t="str">
            <v>BPK</v>
          </cell>
          <cell r="AN1028" t="str">
            <v>DW</v>
          </cell>
        </row>
        <row r="1029">
          <cell r="A1029">
            <v>1042</v>
          </cell>
          <cell r="B1029" t="str">
            <v>DW</v>
          </cell>
          <cell r="C1029" t="str">
            <v>Dick Winters</v>
          </cell>
          <cell r="D1029" t="str">
            <v>(509) 495-4175</v>
          </cell>
          <cell r="E1029">
            <v>37816</v>
          </cell>
          <cell r="G1029" t="str">
            <v>Purchase</v>
          </cell>
          <cell r="H1029" t="str">
            <v>Physical</v>
          </cell>
          <cell r="I1029" t="str">
            <v>KFCT</v>
          </cell>
          <cell r="K1029" t="str">
            <v>Enserco</v>
          </cell>
          <cell r="L1029" t="str">
            <v>Dave Huck</v>
          </cell>
          <cell r="M1029" t="str">
            <v>Trader</v>
          </cell>
          <cell r="N1029" t="str">
            <v>(403) 269-5522</v>
          </cell>
          <cell r="O1029" t="str">
            <v>(303) 568-3250</v>
          </cell>
          <cell r="R1029">
            <v>1000</v>
          </cell>
          <cell r="X1029">
            <v>4.5199999999999996</v>
          </cell>
          <cell r="Y1029">
            <v>37817</v>
          </cell>
          <cell r="Z1029">
            <v>37817</v>
          </cell>
          <cell r="AA1029" t="str">
            <v>Interruptible</v>
          </cell>
          <cell r="AB1029" t="str">
            <v>NWP</v>
          </cell>
          <cell r="AE1029">
            <v>1000</v>
          </cell>
          <cell r="AF1029" t="str">
            <v>SPOKANE (KETTLE FALLS)</v>
          </cell>
          <cell r="AG1029">
            <v>384</v>
          </cell>
          <cell r="AH1029" t="str">
            <v xml:space="preserve"> </v>
          </cell>
          <cell r="AI1029" t="str">
            <v xml:space="preserve"> </v>
          </cell>
          <cell r="AJ1029" t="str">
            <v>SPOKANE (KETTLE FALLS)</v>
          </cell>
          <cell r="AK1029">
            <v>384</v>
          </cell>
          <cell r="AL1029" t="str">
            <v>KFCT</v>
          </cell>
          <cell r="AM1029">
            <v>6</v>
          </cell>
          <cell r="AN1029" t="str">
            <v>DW</v>
          </cell>
        </row>
        <row r="1030">
          <cell r="A1030">
            <v>1043</v>
          </cell>
          <cell r="B1030" t="str">
            <v>DW</v>
          </cell>
          <cell r="C1030" t="str">
            <v>Dick Winters</v>
          </cell>
          <cell r="D1030" t="str">
            <v>(509) 495-4175</v>
          </cell>
          <cell r="E1030">
            <v>37816</v>
          </cell>
          <cell r="G1030" t="str">
            <v>Purchase</v>
          </cell>
          <cell r="H1030" t="str">
            <v>Physical</v>
          </cell>
          <cell r="I1030" t="str">
            <v>CSII</v>
          </cell>
          <cell r="K1030" t="str">
            <v>Enserco</v>
          </cell>
          <cell r="L1030" t="str">
            <v>Dave Huck</v>
          </cell>
          <cell r="M1030" t="str">
            <v>Trader</v>
          </cell>
          <cell r="N1030" t="str">
            <v>(403) 269-5522</v>
          </cell>
          <cell r="O1030" t="str">
            <v>(303) 568-3250</v>
          </cell>
          <cell r="P1030" t="str">
            <v xml:space="preserve"> </v>
          </cell>
          <cell r="Q1030" t="str">
            <v xml:space="preserve"> </v>
          </cell>
          <cell r="R1030">
            <v>20000</v>
          </cell>
          <cell r="X1030">
            <v>4.5199999999999996</v>
          </cell>
          <cell r="Y1030">
            <v>37817</v>
          </cell>
          <cell r="Z1030">
            <v>37817</v>
          </cell>
          <cell r="AA1030" t="str">
            <v>Interruptible</v>
          </cell>
          <cell r="AB1030" t="str">
            <v>PGT</v>
          </cell>
          <cell r="AD1030" t="str">
            <v>07536</v>
          </cell>
          <cell r="AE1030">
            <v>20000</v>
          </cell>
          <cell r="AF1030" t="str">
            <v>STAN-GTNW</v>
          </cell>
          <cell r="AG1030" t="str">
            <v xml:space="preserve"> </v>
          </cell>
          <cell r="AI1030" t="str">
            <v xml:space="preserve"> </v>
          </cell>
          <cell r="AJ1030" t="str">
            <v>CSII-CSII</v>
          </cell>
          <cell r="AK1030" t="str">
            <v xml:space="preserve"> </v>
          </cell>
          <cell r="AL1030" t="str">
            <v>CSII</v>
          </cell>
          <cell r="AN1030" t="str">
            <v>DW</v>
          </cell>
          <cell r="AO1030" t="str">
            <v xml:space="preserve"> </v>
          </cell>
          <cell r="AP1030" t="str">
            <v xml:space="preserve"> </v>
          </cell>
        </row>
        <row r="1031">
          <cell r="A1031">
            <v>1044</v>
          </cell>
          <cell r="B1031" t="str">
            <v>DW</v>
          </cell>
          <cell r="C1031" t="str">
            <v>Dick Winters</v>
          </cell>
          <cell r="D1031" t="str">
            <v>(509) 495-4175</v>
          </cell>
          <cell r="E1031">
            <v>37816</v>
          </cell>
          <cell r="G1031" t="str">
            <v>Purchase</v>
          </cell>
          <cell r="H1031" t="str">
            <v>Physical</v>
          </cell>
          <cell r="I1031" t="str">
            <v>CA - SLTAHOE</v>
          </cell>
          <cell r="J1031" t="str">
            <v xml:space="preserve"> </v>
          </cell>
          <cell r="K1031" t="str">
            <v>Enserco</v>
          </cell>
          <cell r="L1031" t="str">
            <v>Dave Huck</v>
          </cell>
          <cell r="M1031" t="str">
            <v>Trader</v>
          </cell>
          <cell r="N1031" t="str">
            <v>(403) 269-5522</v>
          </cell>
          <cell r="O1031" t="str">
            <v>(303) 568-3250</v>
          </cell>
          <cell r="R1031">
            <v>2500</v>
          </cell>
          <cell r="X1031">
            <v>4.8049999999999997</v>
          </cell>
          <cell r="Y1031">
            <v>37926</v>
          </cell>
          <cell r="Z1031">
            <v>38077</v>
          </cell>
          <cell r="AA1031" t="str">
            <v>Firm</v>
          </cell>
          <cell r="AB1031" t="str">
            <v>NWP</v>
          </cell>
          <cell r="AC1031" t="str">
            <v>Paiute</v>
          </cell>
          <cell r="AD1031">
            <v>100047</v>
          </cell>
          <cell r="AE1031">
            <v>2500</v>
          </cell>
          <cell r="AF1031" t="str">
            <v>WYOMING POOL</v>
          </cell>
          <cell r="AG1031">
            <v>89</v>
          </cell>
          <cell r="AI1031">
            <v>399</v>
          </cell>
          <cell r="AJ1031" t="str">
            <v>RENO</v>
          </cell>
          <cell r="AK1031">
            <v>459</v>
          </cell>
          <cell r="AL1031" t="str">
            <v>AVAC03SYS2</v>
          </cell>
          <cell r="AM1031">
            <v>304</v>
          </cell>
          <cell r="AN1031" t="str">
            <v>RP</v>
          </cell>
          <cell r="AO1031">
            <v>37845</v>
          </cell>
          <cell r="AP1031" t="str">
            <v>DW</v>
          </cell>
        </row>
        <row r="1032">
          <cell r="A1032">
            <v>1045</v>
          </cell>
          <cell r="B1032" t="str">
            <v>DW</v>
          </cell>
          <cell r="C1032" t="str">
            <v>Dick Winters</v>
          </cell>
          <cell r="D1032" t="str">
            <v>(509) 495-4175</v>
          </cell>
          <cell r="E1032">
            <v>37817</v>
          </cell>
          <cell r="G1032" t="str">
            <v>Purchase</v>
          </cell>
          <cell r="H1032" t="str">
            <v>Physical</v>
          </cell>
          <cell r="I1032" t="str">
            <v>BOULDER PARK</v>
          </cell>
          <cell r="K1032" t="str">
            <v>Enserco</v>
          </cell>
          <cell r="L1032" t="str">
            <v>Dave Huck</v>
          </cell>
          <cell r="M1032" t="str">
            <v>Trader</v>
          </cell>
          <cell r="N1032" t="str">
            <v>(403) 269-5522</v>
          </cell>
          <cell r="O1032" t="str">
            <v>(303) 568-3250</v>
          </cell>
          <cell r="R1032">
            <v>2500</v>
          </cell>
          <cell r="X1032">
            <v>4.54</v>
          </cell>
          <cell r="Y1032">
            <v>37818</v>
          </cell>
          <cell r="Z1032">
            <v>37818</v>
          </cell>
          <cell r="AA1032" t="str">
            <v>Interruptible</v>
          </cell>
          <cell r="AB1032" t="str">
            <v>PGT</v>
          </cell>
          <cell r="AD1032" t="str">
            <v>07536</v>
          </cell>
          <cell r="AE1032">
            <v>2500</v>
          </cell>
          <cell r="AF1032" t="str">
            <v>SWWP-GTNW</v>
          </cell>
          <cell r="AG1032" t="str">
            <v xml:space="preserve"> </v>
          </cell>
          <cell r="AH1032" t="str">
            <v xml:space="preserve"> </v>
          </cell>
          <cell r="AI1032" t="str">
            <v xml:space="preserve"> </v>
          </cell>
          <cell r="AJ1032" t="str">
            <v>SWWP-WWP</v>
          </cell>
          <cell r="AK1032" t="str">
            <v xml:space="preserve"> </v>
          </cell>
          <cell r="AL1032" t="str">
            <v>BPK</v>
          </cell>
          <cell r="AN1032" t="str">
            <v>DW</v>
          </cell>
        </row>
        <row r="1033">
          <cell r="A1033">
            <v>1046</v>
          </cell>
          <cell r="B1033" t="str">
            <v>DW</v>
          </cell>
          <cell r="C1033" t="str">
            <v>Dick Winters</v>
          </cell>
          <cell r="D1033" t="str">
            <v>(509) 495-4175</v>
          </cell>
          <cell r="E1033">
            <v>37817</v>
          </cell>
          <cell r="G1033" t="str">
            <v>Purchase</v>
          </cell>
          <cell r="H1033" t="str">
            <v>Physical</v>
          </cell>
          <cell r="I1033" t="str">
            <v>KFCT</v>
          </cell>
          <cell r="K1033" t="str">
            <v>Enserco</v>
          </cell>
          <cell r="L1033" t="str">
            <v>Dave Huck</v>
          </cell>
          <cell r="M1033" t="str">
            <v>Trader</v>
          </cell>
          <cell r="N1033" t="str">
            <v>(403) 269-5522</v>
          </cell>
          <cell r="O1033" t="str">
            <v>(303) 568-3250</v>
          </cell>
          <cell r="R1033">
            <v>2000</v>
          </cell>
          <cell r="X1033">
            <v>4.54</v>
          </cell>
          <cell r="Y1033">
            <v>37818</v>
          </cell>
          <cell r="Z1033">
            <v>37818</v>
          </cell>
          <cell r="AA1033" t="str">
            <v>Interruptible</v>
          </cell>
          <cell r="AB1033" t="str">
            <v>NWP</v>
          </cell>
          <cell r="AE1033">
            <v>2000</v>
          </cell>
          <cell r="AF1033" t="str">
            <v>SPOKANE (KETTLE FALLS)</v>
          </cell>
          <cell r="AG1033">
            <v>384</v>
          </cell>
          <cell r="AH1033" t="str">
            <v xml:space="preserve"> </v>
          </cell>
          <cell r="AI1033" t="str">
            <v xml:space="preserve"> </v>
          </cell>
          <cell r="AJ1033" t="str">
            <v>SPOKANE (KETTLE FALLS)</v>
          </cell>
          <cell r="AK1033">
            <v>384</v>
          </cell>
          <cell r="AL1033" t="str">
            <v>KFCT</v>
          </cell>
          <cell r="AM1033">
            <v>6</v>
          </cell>
          <cell r="AN1033" t="str">
            <v>DW</v>
          </cell>
        </row>
        <row r="1034">
          <cell r="A1034">
            <v>1047</v>
          </cell>
          <cell r="B1034" t="str">
            <v>DW</v>
          </cell>
          <cell r="C1034" t="str">
            <v>Dick Winters</v>
          </cell>
          <cell r="D1034" t="str">
            <v>(509) 495-4175</v>
          </cell>
          <cell r="E1034">
            <v>37817</v>
          </cell>
          <cell r="G1034" t="str">
            <v>Purchase</v>
          </cell>
          <cell r="H1034" t="str">
            <v>Physical</v>
          </cell>
          <cell r="I1034" t="str">
            <v>CSII</v>
          </cell>
          <cell r="K1034" t="str">
            <v>Enserco</v>
          </cell>
          <cell r="L1034" t="str">
            <v>Dave Huck</v>
          </cell>
          <cell r="M1034" t="str">
            <v>Trader</v>
          </cell>
          <cell r="N1034" t="str">
            <v>(403) 269-5522</v>
          </cell>
          <cell r="O1034" t="str">
            <v>(303) 568-3250</v>
          </cell>
          <cell r="P1034" t="str">
            <v xml:space="preserve"> </v>
          </cell>
          <cell r="Q1034" t="str">
            <v xml:space="preserve"> </v>
          </cell>
          <cell r="R1034">
            <v>20000</v>
          </cell>
          <cell r="X1034">
            <v>4.54</v>
          </cell>
          <cell r="Y1034">
            <v>37818</v>
          </cell>
          <cell r="Z1034">
            <v>37818</v>
          </cell>
          <cell r="AA1034" t="str">
            <v>Interruptible</v>
          </cell>
          <cell r="AB1034" t="str">
            <v>PGT</v>
          </cell>
          <cell r="AD1034" t="str">
            <v>07536</v>
          </cell>
          <cell r="AE1034">
            <v>20000</v>
          </cell>
          <cell r="AF1034" t="str">
            <v>STAN-GTNW</v>
          </cell>
          <cell r="AG1034" t="str">
            <v xml:space="preserve"> </v>
          </cell>
          <cell r="AI1034" t="str">
            <v xml:space="preserve"> </v>
          </cell>
          <cell r="AJ1034" t="str">
            <v>CSII-CSII</v>
          </cell>
          <cell r="AK1034" t="str">
            <v xml:space="preserve"> </v>
          </cell>
          <cell r="AL1034" t="str">
            <v>CSII</v>
          </cell>
          <cell r="AN1034" t="str">
            <v>DW</v>
          </cell>
          <cell r="AO1034" t="str">
            <v xml:space="preserve"> </v>
          </cell>
          <cell r="AP1034" t="str">
            <v xml:space="preserve"> </v>
          </cell>
        </row>
        <row r="1035">
          <cell r="A1035">
            <v>1048</v>
          </cell>
          <cell r="B1035" t="str">
            <v>DW</v>
          </cell>
          <cell r="C1035" t="str">
            <v>Dick Winters</v>
          </cell>
          <cell r="D1035" t="str">
            <v>(509) 495-4175</v>
          </cell>
          <cell r="E1035">
            <v>37817</v>
          </cell>
          <cell r="G1035" t="str">
            <v>Purchase</v>
          </cell>
          <cell r="H1035" t="str">
            <v>Physical</v>
          </cell>
          <cell r="I1035" t="str">
            <v>RGEN</v>
          </cell>
          <cell r="K1035" t="str">
            <v>Enserco</v>
          </cell>
          <cell r="L1035" t="str">
            <v>Dave Huck</v>
          </cell>
          <cell r="M1035" t="str">
            <v>Trader</v>
          </cell>
          <cell r="N1035" t="str">
            <v>(403) 269-5522</v>
          </cell>
          <cell r="O1035" t="str">
            <v>(303) 568-3250</v>
          </cell>
          <cell r="R1035">
            <v>15000</v>
          </cell>
          <cell r="X1035">
            <v>4.54</v>
          </cell>
          <cell r="Y1035">
            <v>37818</v>
          </cell>
          <cell r="Z1035">
            <v>37818</v>
          </cell>
          <cell r="AA1035" t="str">
            <v>Interruptible</v>
          </cell>
          <cell r="AB1035" t="str">
            <v>PGT</v>
          </cell>
          <cell r="AD1035" t="str">
            <v>07536</v>
          </cell>
          <cell r="AE1035">
            <v>15000</v>
          </cell>
          <cell r="AF1035" t="str">
            <v>RGEN-GTNW</v>
          </cell>
          <cell r="AH1035" t="str">
            <v xml:space="preserve"> </v>
          </cell>
          <cell r="AJ1035" t="str">
            <v>RGEN-WWP</v>
          </cell>
          <cell r="AL1035" t="str">
            <v>FUEL</v>
          </cell>
          <cell r="AN1035" t="str">
            <v>DW</v>
          </cell>
        </row>
        <row r="1036">
          <cell r="A1036">
            <v>1049</v>
          </cell>
          <cell r="B1036" t="str">
            <v>DW</v>
          </cell>
          <cell r="C1036" t="str">
            <v>Dick Winters</v>
          </cell>
          <cell r="D1036" t="str">
            <v>(509) 495-4175</v>
          </cell>
          <cell r="E1036">
            <v>37818</v>
          </cell>
          <cell r="G1036" t="str">
            <v>Purchase</v>
          </cell>
          <cell r="H1036" t="str">
            <v>Physical</v>
          </cell>
          <cell r="I1036" t="str">
            <v>BOULDER PARK</v>
          </cell>
          <cell r="K1036" t="str">
            <v>Concord Energy, LLC</v>
          </cell>
          <cell r="L1036" t="str">
            <v>Darrell Danyluk</v>
          </cell>
          <cell r="M1036" t="str">
            <v>Trader</v>
          </cell>
          <cell r="N1036" t="str">
            <v>(403) 514-6912</v>
          </cell>
          <cell r="O1036" t="str">
            <v>(403) 514-6913</v>
          </cell>
          <cell r="R1036">
            <v>5000</v>
          </cell>
          <cell r="X1036">
            <v>4.51</v>
          </cell>
          <cell r="Y1036">
            <v>37819</v>
          </cell>
          <cell r="Z1036">
            <v>37819</v>
          </cell>
          <cell r="AA1036" t="str">
            <v>Interruptible</v>
          </cell>
          <cell r="AB1036" t="str">
            <v>PGT</v>
          </cell>
          <cell r="AD1036" t="str">
            <v>07536</v>
          </cell>
          <cell r="AE1036">
            <v>5000</v>
          </cell>
          <cell r="AF1036" t="str">
            <v>SWWP-GTNW</v>
          </cell>
          <cell r="AG1036" t="str">
            <v xml:space="preserve"> </v>
          </cell>
          <cell r="AH1036" t="str">
            <v xml:space="preserve"> </v>
          </cell>
          <cell r="AI1036" t="str">
            <v xml:space="preserve"> </v>
          </cell>
          <cell r="AJ1036" t="str">
            <v>SWWP-WWP</v>
          </cell>
          <cell r="AK1036" t="str">
            <v xml:space="preserve"> </v>
          </cell>
          <cell r="AL1036" t="str">
            <v>BPK</v>
          </cell>
          <cell r="AN1036" t="str">
            <v>DW</v>
          </cell>
        </row>
        <row r="1037">
          <cell r="A1037">
            <v>1050</v>
          </cell>
          <cell r="B1037" t="str">
            <v>DW</v>
          </cell>
          <cell r="C1037" t="str">
            <v>Dick Winters</v>
          </cell>
          <cell r="D1037" t="str">
            <v>(509) 495-4175</v>
          </cell>
          <cell r="E1037">
            <v>37818</v>
          </cell>
          <cell r="G1037" t="str">
            <v>Purchase</v>
          </cell>
          <cell r="H1037" t="str">
            <v>Physical</v>
          </cell>
          <cell r="I1037" t="str">
            <v>KFCT</v>
          </cell>
          <cell r="K1037" t="str">
            <v>Enserco</v>
          </cell>
          <cell r="L1037" t="str">
            <v>Dave Huck</v>
          </cell>
          <cell r="M1037" t="str">
            <v>Trader</v>
          </cell>
          <cell r="N1037" t="str">
            <v>(403) 269-5522</v>
          </cell>
          <cell r="O1037" t="str">
            <v>(303) 568-3250</v>
          </cell>
          <cell r="R1037">
            <v>3000</v>
          </cell>
          <cell r="X1037">
            <v>4.5</v>
          </cell>
          <cell r="Y1037">
            <v>37819</v>
          </cell>
          <cell r="Z1037">
            <v>37819</v>
          </cell>
          <cell r="AA1037" t="str">
            <v>Interruptible</v>
          </cell>
          <cell r="AB1037" t="str">
            <v>NWP</v>
          </cell>
          <cell r="AE1037">
            <v>3000</v>
          </cell>
          <cell r="AF1037" t="str">
            <v>SPOKANE (KETTLE FALLS)</v>
          </cell>
          <cell r="AG1037">
            <v>384</v>
          </cell>
          <cell r="AH1037" t="str">
            <v xml:space="preserve"> </v>
          </cell>
          <cell r="AI1037" t="str">
            <v xml:space="preserve"> </v>
          </cell>
          <cell r="AJ1037" t="str">
            <v>SPOKANE (KETTLE FALLS)</v>
          </cell>
          <cell r="AK1037">
            <v>384</v>
          </cell>
          <cell r="AL1037" t="str">
            <v>KFCT</v>
          </cell>
          <cell r="AM1037">
            <v>6</v>
          </cell>
          <cell r="AN1037" t="str">
            <v>DW</v>
          </cell>
        </row>
        <row r="1038">
          <cell r="A1038">
            <v>1051</v>
          </cell>
          <cell r="B1038" t="str">
            <v>DW</v>
          </cell>
          <cell r="C1038" t="str">
            <v>Dick Winters</v>
          </cell>
          <cell r="D1038" t="str">
            <v>(509) 495-4175</v>
          </cell>
          <cell r="E1038">
            <v>37818</v>
          </cell>
          <cell r="G1038" t="str">
            <v>Purchase</v>
          </cell>
          <cell r="H1038" t="str">
            <v>Physical</v>
          </cell>
          <cell r="I1038" t="str">
            <v>CSII</v>
          </cell>
          <cell r="K1038" t="str">
            <v>Enserco</v>
          </cell>
          <cell r="L1038" t="str">
            <v>Dave Huck</v>
          </cell>
          <cell r="M1038" t="str">
            <v>Trader</v>
          </cell>
          <cell r="N1038" t="str">
            <v>(403) 269-5522</v>
          </cell>
          <cell r="O1038" t="str">
            <v>(303) 568-3250</v>
          </cell>
          <cell r="P1038" t="str">
            <v xml:space="preserve"> </v>
          </cell>
          <cell r="Q1038" t="str">
            <v xml:space="preserve"> </v>
          </cell>
          <cell r="R1038">
            <v>10000</v>
          </cell>
          <cell r="X1038">
            <v>4.5</v>
          </cell>
          <cell r="Y1038">
            <v>37819</v>
          </cell>
          <cell r="Z1038">
            <v>37819</v>
          </cell>
          <cell r="AA1038" t="str">
            <v>Interruptible</v>
          </cell>
          <cell r="AB1038" t="str">
            <v>PGT</v>
          </cell>
          <cell r="AD1038" t="str">
            <v>07536</v>
          </cell>
          <cell r="AE1038">
            <v>10000</v>
          </cell>
          <cell r="AF1038" t="str">
            <v>STAN-GTNW</v>
          </cell>
          <cell r="AG1038" t="str">
            <v xml:space="preserve"> </v>
          </cell>
          <cell r="AI1038" t="str">
            <v xml:space="preserve"> </v>
          </cell>
          <cell r="AJ1038" t="str">
            <v>CSII-CSII</v>
          </cell>
          <cell r="AK1038" t="str">
            <v xml:space="preserve"> </v>
          </cell>
          <cell r="AL1038" t="str">
            <v>CSII</v>
          </cell>
          <cell r="AN1038" t="str">
            <v>DW</v>
          </cell>
          <cell r="AO1038" t="str">
            <v xml:space="preserve"> </v>
          </cell>
          <cell r="AP1038" t="str">
            <v xml:space="preserve"> </v>
          </cell>
        </row>
        <row r="1039">
          <cell r="A1039">
            <v>1052</v>
          </cell>
          <cell r="B1039" t="str">
            <v>DW</v>
          </cell>
          <cell r="C1039" t="str">
            <v>Dick Winters</v>
          </cell>
          <cell r="D1039" t="str">
            <v>(509) 495-4175</v>
          </cell>
          <cell r="E1039">
            <v>37818</v>
          </cell>
          <cell r="G1039" t="str">
            <v>Purchase</v>
          </cell>
          <cell r="H1039" t="str">
            <v>Physical</v>
          </cell>
          <cell r="I1039" t="str">
            <v>RGEN</v>
          </cell>
          <cell r="K1039" t="str">
            <v>Enserco</v>
          </cell>
          <cell r="L1039" t="str">
            <v>Dave Huck</v>
          </cell>
          <cell r="M1039" t="str">
            <v>Trader</v>
          </cell>
          <cell r="N1039" t="str">
            <v>(403) 269-5522</v>
          </cell>
          <cell r="O1039" t="str">
            <v>(303) 568-3250</v>
          </cell>
          <cell r="R1039">
            <v>12000</v>
          </cell>
          <cell r="X1039">
            <v>4.5</v>
          </cell>
          <cell r="Y1039">
            <v>37819</v>
          </cell>
          <cell r="Z1039">
            <v>37819</v>
          </cell>
          <cell r="AA1039" t="str">
            <v>Interruptible</v>
          </cell>
          <cell r="AB1039" t="str">
            <v>PGT</v>
          </cell>
          <cell r="AD1039" t="str">
            <v>07536</v>
          </cell>
          <cell r="AE1039">
            <v>12000</v>
          </cell>
          <cell r="AF1039" t="str">
            <v>RGEN-GTNW</v>
          </cell>
          <cell r="AH1039" t="str">
            <v xml:space="preserve"> </v>
          </cell>
          <cell r="AJ1039" t="str">
            <v>RGEN-WWP</v>
          </cell>
          <cell r="AL1039" t="str">
            <v>FUEL</v>
          </cell>
          <cell r="AN1039" t="str">
            <v>DW</v>
          </cell>
        </row>
        <row r="1040">
          <cell r="A1040">
            <v>1053</v>
          </cell>
          <cell r="B1040" t="str">
            <v>DW</v>
          </cell>
          <cell r="C1040" t="str">
            <v>Dick Winters</v>
          </cell>
          <cell r="D1040" t="str">
            <v>(509) 495-4175</v>
          </cell>
          <cell r="E1040">
            <v>37818</v>
          </cell>
          <cell r="G1040" t="str">
            <v>Purchase</v>
          </cell>
          <cell r="H1040" t="str">
            <v>Physical</v>
          </cell>
          <cell r="I1040" t="str">
            <v>RGEN</v>
          </cell>
          <cell r="K1040" t="str">
            <v>Enserco</v>
          </cell>
          <cell r="L1040" t="str">
            <v>Dave Huck</v>
          </cell>
          <cell r="M1040" t="str">
            <v>Trader</v>
          </cell>
          <cell r="N1040" t="str">
            <v>(403) 269-5522</v>
          </cell>
          <cell r="O1040" t="str">
            <v>(303) 568-3250</v>
          </cell>
          <cell r="R1040">
            <v>15000</v>
          </cell>
          <cell r="X1040">
            <v>4.51</v>
          </cell>
          <cell r="Y1040">
            <v>37819</v>
          </cell>
          <cell r="Z1040">
            <v>37819</v>
          </cell>
          <cell r="AA1040" t="str">
            <v>Interruptible</v>
          </cell>
          <cell r="AB1040" t="str">
            <v>PGT</v>
          </cell>
          <cell r="AD1040" t="str">
            <v>07536</v>
          </cell>
          <cell r="AE1040">
            <v>15000</v>
          </cell>
          <cell r="AF1040" t="str">
            <v>RGEN-GTNW</v>
          </cell>
          <cell r="AH1040" t="str">
            <v xml:space="preserve"> </v>
          </cell>
          <cell r="AJ1040" t="str">
            <v>RGEN-WWP</v>
          </cell>
          <cell r="AL1040" t="str">
            <v>FUEL</v>
          </cell>
          <cell r="AN1040" t="str">
            <v>DW</v>
          </cell>
        </row>
        <row r="1041">
          <cell r="A1041">
            <v>1054</v>
          </cell>
          <cell r="B1041" t="str">
            <v>DW</v>
          </cell>
          <cell r="C1041" t="str">
            <v>Dick Winters</v>
          </cell>
          <cell r="D1041" t="str">
            <v>(509) 495-4175</v>
          </cell>
          <cell r="E1041">
            <v>37818</v>
          </cell>
          <cell r="G1041" t="str">
            <v>Purchase</v>
          </cell>
          <cell r="H1041" t="str">
            <v>Physical</v>
          </cell>
          <cell r="I1041" t="str">
            <v>CSII</v>
          </cell>
          <cell r="K1041" t="str">
            <v>Enserco</v>
          </cell>
          <cell r="L1041" t="str">
            <v>Dave Huck</v>
          </cell>
          <cell r="M1041" t="str">
            <v>Trader</v>
          </cell>
          <cell r="N1041" t="str">
            <v>(403) 269-5522</v>
          </cell>
          <cell r="O1041" t="str">
            <v>(303) 568-3250</v>
          </cell>
          <cell r="P1041" t="str">
            <v xml:space="preserve"> </v>
          </cell>
          <cell r="Q1041" t="str">
            <v xml:space="preserve"> </v>
          </cell>
          <cell r="R1041">
            <v>10000</v>
          </cell>
          <cell r="X1041">
            <v>4.4800000000000004</v>
          </cell>
          <cell r="Y1041">
            <v>37820</v>
          </cell>
          <cell r="Z1041">
            <v>37833</v>
          </cell>
          <cell r="AA1041" t="str">
            <v>Firm</v>
          </cell>
          <cell r="AB1041" t="str">
            <v>PGT</v>
          </cell>
          <cell r="AD1041" t="str">
            <v>07536</v>
          </cell>
          <cell r="AE1041">
            <v>10000</v>
          </cell>
          <cell r="AF1041" t="str">
            <v>STAN-GTNW</v>
          </cell>
          <cell r="AG1041" t="str">
            <v xml:space="preserve"> </v>
          </cell>
          <cell r="AI1041" t="str">
            <v xml:space="preserve"> </v>
          </cell>
          <cell r="AJ1041" t="str">
            <v>CSII-CSII</v>
          </cell>
          <cell r="AK1041" t="str">
            <v xml:space="preserve"> </v>
          </cell>
          <cell r="AL1041" t="str">
            <v>CSII</v>
          </cell>
          <cell r="AN1041" t="str">
            <v>RP</v>
          </cell>
          <cell r="AO1041">
            <v>37845</v>
          </cell>
          <cell r="AP1041" t="str">
            <v>DW</v>
          </cell>
        </row>
        <row r="1042">
          <cell r="A1042">
            <v>1055</v>
          </cell>
          <cell r="B1042" t="str">
            <v>DA</v>
          </cell>
          <cell r="C1042" t="str">
            <v>Diane Albers</v>
          </cell>
          <cell r="D1042" t="str">
            <v>(509) 495-4705</v>
          </cell>
          <cell r="E1042">
            <v>37818</v>
          </cell>
          <cell r="G1042" t="str">
            <v>Purchase</v>
          </cell>
          <cell r="H1042" t="str">
            <v>Physical</v>
          </cell>
          <cell r="I1042" t="str">
            <v>CSII</v>
          </cell>
          <cell r="K1042" t="str">
            <v xml:space="preserve">Cook Inlet Energy Supply </v>
          </cell>
          <cell r="L1042" t="str">
            <v>Leila Tanbouz</v>
          </cell>
          <cell r="M1042" t="str">
            <v>Trader</v>
          </cell>
          <cell r="N1042" t="str">
            <v>(310) 556-8956</v>
          </cell>
          <cell r="O1042" t="str">
            <v>(310) 789-3991</v>
          </cell>
          <cell r="P1042" t="str">
            <v xml:space="preserve"> </v>
          </cell>
          <cell r="Q1042" t="str">
            <v xml:space="preserve"> </v>
          </cell>
          <cell r="R1042">
            <v>10000</v>
          </cell>
          <cell r="X1042">
            <v>4.45</v>
          </cell>
          <cell r="Y1042">
            <v>37820</v>
          </cell>
          <cell r="Z1042">
            <v>37833</v>
          </cell>
          <cell r="AA1042" t="str">
            <v>Firm</v>
          </cell>
          <cell r="AB1042" t="str">
            <v>PGT</v>
          </cell>
          <cell r="AD1042" t="str">
            <v>07536</v>
          </cell>
          <cell r="AE1042">
            <v>10000</v>
          </cell>
          <cell r="AF1042" t="str">
            <v>STAN-GTNW</v>
          </cell>
          <cell r="AG1042" t="str">
            <v xml:space="preserve"> </v>
          </cell>
          <cell r="AI1042" t="str">
            <v xml:space="preserve"> </v>
          </cell>
          <cell r="AJ1042" t="str">
            <v>CSII-CSII</v>
          </cell>
          <cell r="AK1042" t="str">
            <v xml:space="preserve"> </v>
          </cell>
          <cell r="AL1042" t="str">
            <v>CSII</v>
          </cell>
          <cell r="AN1042" t="str">
            <v>RP</v>
          </cell>
          <cell r="AO1042">
            <v>37845</v>
          </cell>
          <cell r="AP1042" t="str">
            <v>DW</v>
          </cell>
        </row>
        <row r="1043">
          <cell r="A1043">
            <v>1056</v>
          </cell>
          <cell r="B1043" t="str">
            <v>DW</v>
          </cell>
          <cell r="C1043" t="str">
            <v>Dick Winters</v>
          </cell>
          <cell r="D1043" t="str">
            <v>(509) 495-4175</v>
          </cell>
          <cell r="E1043">
            <v>37819</v>
          </cell>
          <cell r="G1043" t="str">
            <v>Purchase</v>
          </cell>
          <cell r="H1043" t="str">
            <v>Physical</v>
          </cell>
          <cell r="I1043" t="str">
            <v>RGEN</v>
          </cell>
          <cell r="K1043" t="str">
            <v>Enserco</v>
          </cell>
          <cell r="L1043" t="str">
            <v>Dave Huck</v>
          </cell>
          <cell r="M1043" t="str">
            <v>Trader</v>
          </cell>
          <cell r="N1043" t="str">
            <v>(403) 269-5522</v>
          </cell>
          <cell r="O1043" t="str">
            <v>(303) 568-3250</v>
          </cell>
          <cell r="R1043">
            <v>25000</v>
          </cell>
          <cell r="X1043">
            <v>4.57</v>
          </cell>
          <cell r="Y1043">
            <v>37820</v>
          </cell>
          <cell r="Z1043">
            <v>37820</v>
          </cell>
          <cell r="AA1043" t="str">
            <v>Interruptible</v>
          </cell>
          <cell r="AB1043" t="str">
            <v>PGT</v>
          </cell>
          <cell r="AD1043" t="str">
            <v>07536</v>
          </cell>
          <cell r="AE1043">
            <v>25000</v>
          </cell>
          <cell r="AF1043" t="str">
            <v>RGEN-GTNW</v>
          </cell>
          <cell r="AH1043" t="str">
            <v xml:space="preserve"> </v>
          </cell>
          <cell r="AJ1043" t="str">
            <v>RGEN-WWP</v>
          </cell>
          <cell r="AL1043" t="str">
            <v>FUEL</v>
          </cell>
          <cell r="AN1043" t="str">
            <v>DW</v>
          </cell>
        </row>
        <row r="1044">
          <cell r="A1044">
            <v>1057</v>
          </cell>
          <cell r="B1044" t="str">
            <v>DW</v>
          </cell>
          <cell r="C1044" t="str">
            <v>Dick Winters</v>
          </cell>
          <cell r="D1044" t="str">
            <v>(509) 495-4175</v>
          </cell>
          <cell r="E1044">
            <v>37819</v>
          </cell>
          <cell r="G1044" t="str">
            <v>Purchase</v>
          </cell>
          <cell r="H1044" t="str">
            <v>Physical</v>
          </cell>
          <cell r="I1044" t="str">
            <v>BOULDER PARK</v>
          </cell>
          <cell r="K1044" t="str">
            <v>Enserco</v>
          </cell>
          <cell r="L1044" t="str">
            <v>Dave Huck</v>
          </cell>
          <cell r="M1044" t="str">
            <v>Trader</v>
          </cell>
          <cell r="N1044" t="str">
            <v>(403) 269-5522</v>
          </cell>
          <cell r="O1044" t="str">
            <v>(303) 568-3250</v>
          </cell>
          <cell r="R1044">
            <v>4000</v>
          </cell>
          <cell r="X1044">
            <v>4.57</v>
          </cell>
          <cell r="Y1044">
            <v>37820</v>
          </cell>
          <cell r="Z1044">
            <v>37820</v>
          </cell>
          <cell r="AA1044" t="str">
            <v>Interruptible</v>
          </cell>
          <cell r="AB1044" t="str">
            <v>PGT</v>
          </cell>
          <cell r="AD1044" t="str">
            <v>07536</v>
          </cell>
          <cell r="AE1044">
            <v>4000</v>
          </cell>
          <cell r="AF1044" t="str">
            <v>SWWP-GTNW</v>
          </cell>
          <cell r="AG1044" t="str">
            <v xml:space="preserve"> </v>
          </cell>
          <cell r="AH1044" t="str">
            <v xml:space="preserve"> </v>
          </cell>
          <cell r="AI1044" t="str">
            <v xml:space="preserve"> </v>
          </cell>
          <cell r="AJ1044" t="str">
            <v>SWWP-WWP</v>
          </cell>
          <cell r="AK1044" t="str">
            <v xml:space="preserve"> </v>
          </cell>
          <cell r="AL1044" t="str">
            <v>BPK</v>
          </cell>
          <cell r="AN1044" t="str">
            <v>DW</v>
          </cell>
        </row>
        <row r="1045">
          <cell r="A1045">
            <v>1058</v>
          </cell>
          <cell r="B1045" t="str">
            <v>DW</v>
          </cell>
          <cell r="C1045" t="str">
            <v>Dick Winters</v>
          </cell>
          <cell r="D1045" t="str">
            <v>(509) 495-4175</v>
          </cell>
          <cell r="E1045">
            <v>37819</v>
          </cell>
          <cell r="G1045" t="str">
            <v>Purchase</v>
          </cell>
          <cell r="H1045" t="str">
            <v>Physical</v>
          </cell>
          <cell r="I1045" t="str">
            <v>KFCT</v>
          </cell>
          <cell r="K1045" t="str">
            <v>Enserco</v>
          </cell>
          <cell r="L1045" t="str">
            <v>Dave Huck</v>
          </cell>
          <cell r="M1045" t="str">
            <v>Trader</v>
          </cell>
          <cell r="N1045" t="str">
            <v>(403) 269-5522</v>
          </cell>
          <cell r="O1045" t="str">
            <v>(303) 568-3250</v>
          </cell>
          <cell r="R1045">
            <v>1000</v>
          </cell>
          <cell r="X1045">
            <v>4.57</v>
          </cell>
          <cell r="Y1045">
            <v>37820</v>
          </cell>
          <cell r="Z1045">
            <v>37820</v>
          </cell>
          <cell r="AA1045" t="str">
            <v>Interruptible</v>
          </cell>
          <cell r="AB1045" t="str">
            <v>NWP</v>
          </cell>
          <cell r="AE1045">
            <v>1000</v>
          </cell>
          <cell r="AF1045" t="str">
            <v>SPOKANE (KETTLE FALLS)</v>
          </cell>
          <cell r="AG1045">
            <v>384</v>
          </cell>
          <cell r="AH1045" t="str">
            <v xml:space="preserve"> </v>
          </cell>
          <cell r="AI1045" t="str">
            <v xml:space="preserve"> </v>
          </cell>
          <cell r="AJ1045" t="str">
            <v>SPOKANE (KETTLE FALLS)</v>
          </cell>
          <cell r="AK1045">
            <v>384</v>
          </cell>
          <cell r="AL1045" t="str">
            <v>KFCT</v>
          </cell>
          <cell r="AM1045">
            <v>6</v>
          </cell>
          <cell r="AN1045" t="str">
            <v>DW</v>
          </cell>
        </row>
        <row r="1046">
          <cell r="A1046">
            <v>1059</v>
          </cell>
          <cell r="B1046" t="str">
            <v>DW</v>
          </cell>
          <cell r="C1046" t="str">
            <v>Dick Winters</v>
          </cell>
          <cell r="D1046" t="str">
            <v>(509) 495-4175</v>
          </cell>
          <cell r="E1046">
            <v>37820</v>
          </cell>
          <cell r="G1046" t="str">
            <v>Purchase</v>
          </cell>
          <cell r="H1046" t="str">
            <v>Physical</v>
          </cell>
          <cell r="I1046" t="str">
            <v>RGEN</v>
          </cell>
          <cell r="K1046" t="str">
            <v>Enserco</v>
          </cell>
          <cell r="L1046" t="str">
            <v>Dave Huck</v>
          </cell>
          <cell r="M1046" t="str">
            <v>Trader</v>
          </cell>
          <cell r="N1046" t="str">
            <v>(403) 269-5522</v>
          </cell>
          <cell r="O1046" t="str">
            <v>(303) 568-3250</v>
          </cell>
          <cell r="R1046">
            <v>12500</v>
          </cell>
          <cell r="X1046">
            <v>4.57</v>
          </cell>
          <cell r="Y1046">
            <v>37821</v>
          </cell>
          <cell r="Z1046">
            <v>37823</v>
          </cell>
          <cell r="AA1046" t="str">
            <v>Firm</v>
          </cell>
          <cell r="AB1046" t="str">
            <v>PGT</v>
          </cell>
          <cell r="AD1046" t="str">
            <v>07536</v>
          </cell>
          <cell r="AE1046">
            <v>12500</v>
          </cell>
          <cell r="AF1046" t="str">
            <v>RGEN-GTNW</v>
          </cell>
          <cell r="AH1046" t="str">
            <v xml:space="preserve"> </v>
          </cell>
          <cell r="AJ1046" t="str">
            <v>RGEN-WWP</v>
          </cell>
          <cell r="AL1046" t="str">
            <v>FUEL</v>
          </cell>
          <cell r="AN1046" t="str">
            <v>DW</v>
          </cell>
          <cell r="AO1046">
            <v>37844</v>
          </cell>
          <cell r="AP1046" t="str">
            <v>DW</v>
          </cell>
        </row>
        <row r="1047">
          <cell r="A1047">
            <v>1060</v>
          </cell>
          <cell r="B1047" t="str">
            <v>DW</v>
          </cell>
          <cell r="C1047" t="str">
            <v>Dick Winters</v>
          </cell>
          <cell r="D1047" t="str">
            <v>(509) 495-4175</v>
          </cell>
          <cell r="E1047">
            <v>37820</v>
          </cell>
          <cell r="G1047" t="str">
            <v>Purchase</v>
          </cell>
          <cell r="H1047" t="str">
            <v>Physical</v>
          </cell>
          <cell r="I1047" t="str">
            <v>BOULDER PARK</v>
          </cell>
          <cell r="K1047" t="str">
            <v>Enserco</v>
          </cell>
          <cell r="L1047" t="str">
            <v>Dave Huck</v>
          </cell>
          <cell r="M1047" t="str">
            <v>Trader</v>
          </cell>
          <cell r="N1047" t="str">
            <v>(403) 269-5522</v>
          </cell>
          <cell r="O1047" t="str">
            <v>(303) 568-3250</v>
          </cell>
          <cell r="R1047">
            <v>3000</v>
          </cell>
          <cell r="X1047">
            <v>4.57</v>
          </cell>
          <cell r="Y1047">
            <v>37821</v>
          </cell>
          <cell r="Z1047">
            <v>37823</v>
          </cell>
          <cell r="AA1047" t="str">
            <v>Firm</v>
          </cell>
          <cell r="AB1047" t="str">
            <v>PGT</v>
          </cell>
          <cell r="AD1047" t="str">
            <v>07536</v>
          </cell>
          <cell r="AE1047">
            <v>3000</v>
          </cell>
          <cell r="AF1047" t="str">
            <v>SWWP-GTNW</v>
          </cell>
          <cell r="AG1047" t="str">
            <v xml:space="preserve"> </v>
          </cell>
          <cell r="AH1047" t="str">
            <v xml:space="preserve"> </v>
          </cell>
          <cell r="AI1047" t="str">
            <v xml:space="preserve"> </v>
          </cell>
          <cell r="AJ1047" t="str">
            <v>SWWP-WWP</v>
          </cell>
          <cell r="AK1047" t="str">
            <v xml:space="preserve"> </v>
          </cell>
          <cell r="AL1047" t="str">
            <v>BPK</v>
          </cell>
          <cell r="AN1047" t="str">
            <v>DW</v>
          </cell>
        </row>
        <row r="1048">
          <cell r="A1048">
            <v>1061</v>
          </cell>
          <cell r="B1048" t="str">
            <v>DW</v>
          </cell>
          <cell r="C1048" t="str">
            <v>Dick Winters</v>
          </cell>
          <cell r="D1048" t="str">
            <v>(509) 495-4175</v>
          </cell>
          <cell r="E1048">
            <v>37820</v>
          </cell>
          <cell r="G1048" t="str">
            <v>Purchase</v>
          </cell>
          <cell r="H1048" t="str">
            <v>Physical</v>
          </cell>
          <cell r="I1048" t="str">
            <v>KFCT</v>
          </cell>
          <cell r="K1048" t="str">
            <v>Enserco</v>
          </cell>
          <cell r="L1048" t="str">
            <v>Dave Huck</v>
          </cell>
          <cell r="M1048" t="str">
            <v>Trader</v>
          </cell>
          <cell r="N1048" t="str">
            <v>(403) 269-5522</v>
          </cell>
          <cell r="O1048" t="str">
            <v>(303) 568-3250</v>
          </cell>
          <cell r="R1048">
            <v>1000</v>
          </cell>
          <cell r="X1048">
            <v>4.57</v>
          </cell>
          <cell r="Y1048">
            <v>37821</v>
          </cell>
          <cell r="Z1048">
            <v>37823</v>
          </cell>
          <cell r="AA1048" t="str">
            <v>Firm</v>
          </cell>
          <cell r="AB1048" t="str">
            <v>NWP</v>
          </cell>
          <cell r="AE1048">
            <v>1000</v>
          </cell>
          <cell r="AF1048" t="str">
            <v>SPOKANE (KETTLE FALLS)</v>
          </cell>
          <cell r="AG1048">
            <v>384</v>
          </cell>
          <cell r="AH1048" t="str">
            <v xml:space="preserve"> </v>
          </cell>
          <cell r="AI1048" t="str">
            <v xml:space="preserve"> </v>
          </cell>
          <cell r="AJ1048" t="str">
            <v>SPOKANE (KETTLE FALLS)</v>
          </cell>
          <cell r="AK1048">
            <v>384</v>
          </cell>
          <cell r="AL1048" t="str">
            <v>KFCT</v>
          </cell>
          <cell r="AM1048">
            <v>6</v>
          </cell>
          <cell r="AN1048" t="str">
            <v>DW</v>
          </cell>
        </row>
        <row r="1049">
          <cell r="A1049">
            <v>1062</v>
          </cell>
          <cell r="B1049" t="str">
            <v>DW</v>
          </cell>
          <cell r="C1049" t="str">
            <v>Dick Winters</v>
          </cell>
          <cell r="D1049" t="str">
            <v>(509) 495-4175</v>
          </cell>
          <cell r="E1049">
            <v>37823</v>
          </cell>
          <cell r="G1049" t="str">
            <v>Purchase</v>
          </cell>
          <cell r="H1049" t="str">
            <v>Physical</v>
          </cell>
          <cell r="I1049" t="str">
            <v>RGEN</v>
          </cell>
          <cell r="K1049" t="str">
            <v>Enserco</v>
          </cell>
          <cell r="L1049" t="str">
            <v>Dave Huck</v>
          </cell>
          <cell r="M1049" t="str">
            <v>Trader</v>
          </cell>
          <cell r="N1049" t="str">
            <v>(403) 269-5522</v>
          </cell>
          <cell r="O1049" t="str">
            <v>(303) 568-3250</v>
          </cell>
          <cell r="R1049">
            <v>15000</v>
          </cell>
          <cell r="X1049">
            <v>4.6900000000000004</v>
          </cell>
          <cell r="Y1049">
            <v>37824</v>
          </cell>
          <cell r="Z1049">
            <v>37824</v>
          </cell>
          <cell r="AA1049" t="str">
            <v>Interruptible</v>
          </cell>
          <cell r="AB1049" t="str">
            <v>PGT</v>
          </cell>
          <cell r="AD1049" t="str">
            <v>07536</v>
          </cell>
          <cell r="AE1049">
            <v>15000</v>
          </cell>
          <cell r="AF1049" t="str">
            <v>RGEN-GTNW</v>
          </cell>
          <cell r="AH1049" t="str">
            <v xml:space="preserve"> </v>
          </cell>
          <cell r="AJ1049" t="str">
            <v>RGEN-WWP</v>
          </cell>
          <cell r="AL1049" t="str">
            <v>FUEL</v>
          </cell>
          <cell r="AN1049" t="str">
            <v>DW</v>
          </cell>
        </row>
        <row r="1050">
          <cell r="A1050">
            <v>1063</v>
          </cell>
          <cell r="B1050" t="str">
            <v>DW</v>
          </cell>
          <cell r="C1050" t="str">
            <v>Dick Winters</v>
          </cell>
          <cell r="D1050" t="str">
            <v>(509) 495-4175</v>
          </cell>
          <cell r="E1050">
            <v>37823</v>
          </cell>
          <cell r="G1050" t="str">
            <v>Purchase</v>
          </cell>
          <cell r="H1050" t="str">
            <v>Physical</v>
          </cell>
          <cell r="I1050" t="str">
            <v>BOULDER PARK</v>
          </cell>
          <cell r="K1050" t="str">
            <v>Enserco</v>
          </cell>
          <cell r="L1050" t="str">
            <v>Dave Huck</v>
          </cell>
          <cell r="M1050" t="str">
            <v>Trader</v>
          </cell>
          <cell r="N1050" t="str">
            <v>(403) 269-5522</v>
          </cell>
          <cell r="O1050" t="str">
            <v>(303) 568-3250</v>
          </cell>
          <cell r="R1050">
            <v>4000</v>
          </cell>
          <cell r="X1050">
            <v>4.6900000000000004</v>
          </cell>
          <cell r="Y1050">
            <v>37824</v>
          </cell>
          <cell r="Z1050">
            <v>37824</v>
          </cell>
          <cell r="AA1050" t="str">
            <v>Interruptible</v>
          </cell>
          <cell r="AB1050" t="str">
            <v>PGT</v>
          </cell>
          <cell r="AD1050" t="str">
            <v>07536</v>
          </cell>
          <cell r="AE1050">
            <v>4000</v>
          </cell>
          <cell r="AF1050" t="str">
            <v>SWWP-GTNW</v>
          </cell>
          <cell r="AG1050" t="str">
            <v xml:space="preserve"> </v>
          </cell>
          <cell r="AH1050" t="str">
            <v xml:space="preserve"> </v>
          </cell>
          <cell r="AI1050" t="str">
            <v xml:space="preserve"> </v>
          </cell>
          <cell r="AJ1050" t="str">
            <v>SWWP-WWP</v>
          </cell>
          <cell r="AK1050" t="str">
            <v xml:space="preserve"> </v>
          </cell>
          <cell r="AL1050" t="str">
            <v>BPK</v>
          </cell>
          <cell r="AN1050" t="str">
            <v>DW</v>
          </cell>
        </row>
        <row r="1051">
          <cell r="A1051">
            <v>1064</v>
          </cell>
          <cell r="B1051" t="str">
            <v>DW</v>
          </cell>
          <cell r="C1051" t="str">
            <v>Dick Winters</v>
          </cell>
          <cell r="D1051" t="str">
            <v>(509) 495-4175</v>
          </cell>
          <cell r="E1051">
            <v>37823</v>
          </cell>
          <cell r="G1051" t="str">
            <v>Purchase</v>
          </cell>
          <cell r="H1051" t="str">
            <v>Physical</v>
          </cell>
          <cell r="I1051" t="str">
            <v>KFCT</v>
          </cell>
          <cell r="K1051" t="str">
            <v>Enserco</v>
          </cell>
          <cell r="L1051" t="str">
            <v>Dave Huck</v>
          </cell>
          <cell r="M1051" t="str">
            <v>Trader</v>
          </cell>
          <cell r="N1051" t="str">
            <v>(403) 269-5522</v>
          </cell>
          <cell r="O1051" t="str">
            <v>(303) 568-3250</v>
          </cell>
          <cell r="R1051">
            <v>1000</v>
          </cell>
          <cell r="X1051">
            <v>4.6900000000000004</v>
          </cell>
          <cell r="Y1051">
            <v>37824</v>
          </cell>
          <cell r="Z1051">
            <v>37824</v>
          </cell>
          <cell r="AA1051" t="str">
            <v>Interruptible</v>
          </cell>
          <cell r="AB1051" t="str">
            <v>NWP</v>
          </cell>
          <cell r="AE1051">
            <v>1000</v>
          </cell>
          <cell r="AF1051" t="str">
            <v>SPOKANE (KETTLE FALLS)</v>
          </cell>
          <cell r="AG1051">
            <v>384</v>
          </cell>
          <cell r="AH1051" t="str">
            <v xml:space="preserve"> </v>
          </cell>
          <cell r="AI1051" t="str">
            <v xml:space="preserve"> </v>
          </cell>
          <cell r="AJ1051" t="str">
            <v>SPOKANE (KETTLE FALLS)</v>
          </cell>
          <cell r="AK1051">
            <v>384</v>
          </cell>
          <cell r="AL1051" t="str">
            <v>KFCT</v>
          </cell>
          <cell r="AM1051">
            <v>6</v>
          </cell>
          <cell r="AN1051" t="str">
            <v>DW</v>
          </cell>
        </row>
        <row r="1052">
          <cell r="A1052">
            <v>1065</v>
          </cell>
          <cell r="B1052" t="str">
            <v>DW</v>
          </cell>
          <cell r="C1052" t="str">
            <v>Dick Winters</v>
          </cell>
          <cell r="D1052" t="str">
            <v>(509) 495-4175</v>
          </cell>
          <cell r="E1052">
            <v>37824</v>
          </cell>
          <cell r="G1052" t="str">
            <v>Purchase</v>
          </cell>
          <cell r="H1052" t="str">
            <v>Physical</v>
          </cell>
          <cell r="I1052" t="str">
            <v>BOULDER PARK</v>
          </cell>
          <cell r="K1052" t="str">
            <v>Enserco</v>
          </cell>
          <cell r="L1052" t="str">
            <v>Dave Huck</v>
          </cell>
          <cell r="M1052" t="str">
            <v>Trader</v>
          </cell>
          <cell r="N1052" t="str">
            <v>(403) 269-5522</v>
          </cell>
          <cell r="O1052" t="str">
            <v>(303) 568-3250</v>
          </cell>
          <cell r="R1052">
            <v>3000</v>
          </cell>
          <cell r="X1052">
            <v>4.6100000000000003</v>
          </cell>
          <cell r="Y1052">
            <v>37825</v>
          </cell>
          <cell r="Z1052">
            <v>37825</v>
          </cell>
          <cell r="AA1052" t="str">
            <v>Interruptible</v>
          </cell>
          <cell r="AB1052" t="str">
            <v>PGT</v>
          </cell>
          <cell r="AD1052" t="str">
            <v>07536</v>
          </cell>
          <cell r="AE1052">
            <v>3000</v>
          </cell>
          <cell r="AF1052" t="str">
            <v>SWWP-GTNW</v>
          </cell>
          <cell r="AG1052" t="str">
            <v xml:space="preserve"> </v>
          </cell>
          <cell r="AH1052" t="str">
            <v xml:space="preserve"> </v>
          </cell>
          <cell r="AI1052" t="str">
            <v xml:space="preserve"> </v>
          </cell>
          <cell r="AJ1052" t="str">
            <v>SWWP-WWP</v>
          </cell>
          <cell r="AK1052" t="str">
            <v xml:space="preserve"> </v>
          </cell>
          <cell r="AL1052" t="str">
            <v>BPK</v>
          </cell>
          <cell r="AN1052" t="str">
            <v>DW</v>
          </cell>
        </row>
        <row r="1053">
          <cell r="A1053">
            <v>1066</v>
          </cell>
          <cell r="B1053" t="str">
            <v>DW</v>
          </cell>
          <cell r="C1053" t="str">
            <v>Dick Winters</v>
          </cell>
          <cell r="D1053" t="str">
            <v>(509) 495-4175</v>
          </cell>
          <cell r="E1053">
            <v>37824</v>
          </cell>
          <cell r="G1053" t="str">
            <v>Purchase</v>
          </cell>
          <cell r="H1053" t="str">
            <v>Physical</v>
          </cell>
          <cell r="I1053" t="str">
            <v>KFCT</v>
          </cell>
          <cell r="K1053" t="str">
            <v>Enserco</v>
          </cell>
          <cell r="L1053" t="str">
            <v>Dave Huck</v>
          </cell>
          <cell r="M1053" t="str">
            <v>Trader</v>
          </cell>
          <cell r="N1053" t="str">
            <v>(403) 269-5522</v>
          </cell>
          <cell r="O1053" t="str">
            <v>(303) 568-3250</v>
          </cell>
          <cell r="R1053">
            <v>1000</v>
          </cell>
          <cell r="X1053">
            <v>4.6100000000000003</v>
          </cell>
          <cell r="Y1053">
            <v>37825</v>
          </cell>
          <cell r="Z1053">
            <v>37825</v>
          </cell>
          <cell r="AA1053" t="str">
            <v>Interruptible</v>
          </cell>
          <cell r="AB1053" t="str">
            <v>NWP</v>
          </cell>
          <cell r="AE1053">
            <v>1000</v>
          </cell>
          <cell r="AF1053" t="str">
            <v>SPOKANE (KETTLE FALLS)</v>
          </cell>
          <cell r="AG1053">
            <v>384</v>
          </cell>
          <cell r="AH1053" t="str">
            <v xml:space="preserve"> </v>
          </cell>
          <cell r="AI1053" t="str">
            <v xml:space="preserve"> </v>
          </cell>
          <cell r="AJ1053" t="str">
            <v>SPOKANE (KETTLE FALLS)</v>
          </cell>
          <cell r="AK1053">
            <v>384</v>
          </cell>
          <cell r="AL1053" t="str">
            <v>KFCT KFGS</v>
          </cell>
          <cell r="AM1053">
            <v>6</v>
          </cell>
          <cell r="AN1053" t="str">
            <v>DW</v>
          </cell>
        </row>
        <row r="1054">
          <cell r="A1054">
            <v>1067</v>
          </cell>
          <cell r="B1054" t="str">
            <v>DW</v>
          </cell>
          <cell r="C1054" t="str">
            <v>Dick Winters</v>
          </cell>
          <cell r="D1054" t="str">
            <v>(509) 495-4175</v>
          </cell>
          <cell r="E1054">
            <v>37825</v>
          </cell>
          <cell r="G1054" t="str">
            <v>Purchase</v>
          </cell>
          <cell r="H1054" t="str">
            <v>Physical</v>
          </cell>
          <cell r="I1054" t="str">
            <v>RGEN</v>
          </cell>
          <cell r="K1054" t="str">
            <v>Enserco</v>
          </cell>
          <cell r="L1054" t="str">
            <v>Dave Huck</v>
          </cell>
          <cell r="M1054" t="str">
            <v>Trader</v>
          </cell>
          <cell r="N1054" t="str">
            <v>(403) 269-5522</v>
          </cell>
          <cell r="O1054" t="str">
            <v>(303) 568-3250</v>
          </cell>
          <cell r="R1054">
            <v>15000</v>
          </cell>
          <cell r="X1054">
            <v>4.47</v>
          </cell>
          <cell r="Y1054">
            <v>37826</v>
          </cell>
          <cell r="Z1054">
            <v>37826</v>
          </cell>
          <cell r="AA1054" t="str">
            <v>Interruptible</v>
          </cell>
          <cell r="AB1054" t="str">
            <v>PGT</v>
          </cell>
          <cell r="AD1054" t="str">
            <v>07536</v>
          </cell>
          <cell r="AE1054">
            <v>15000</v>
          </cell>
          <cell r="AF1054" t="str">
            <v>RGEN-GTNW</v>
          </cell>
          <cell r="AH1054" t="str">
            <v xml:space="preserve"> </v>
          </cell>
          <cell r="AJ1054" t="str">
            <v>RGEN-WWP</v>
          </cell>
          <cell r="AL1054" t="str">
            <v>FUEL</v>
          </cell>
          <cell r="AN1054" t="str">
            <v>DW</v>
          </cell>
        </row>
        <row r="1055">
          <cell r="A1055">
            <v>1068</v>
          </cell>
          <cell r="B1055" t="str">
            <v>DW</v>
          </cell>
          <cell r="C1055" t="str">
            <v>Dick Winters</v>
          </cell>
          <cell r="D1055" t="str">
            <v>(509) 495-4175</v>
          </cell>
          <cell r="E1055">
            <v>37825</v>
          </cell>
          <cell r="G1055" t="str">
            <v>Purchase</v>
          </cell>
          <cell r="H1055" t="str">
            <v>Physical</v>
          </cell>
          <cell r="I1055" t="str">
            <v>BOULDER PARK</v>
          </cell>
          <cell r="K1055" t="str">
            <v>Enserco</v>
          </cell>
          <cell r="L1055" t="str">
            <v>Dave Huck</v>
          </cell>
          <cell r="M1055" t="str">
            <v>Trader</v>
          </cell>
          <cell r="N1055" t="str">
            <v>(403) 269-5522</v>
          </cell>
          <cell r="O1055" t="str">
            <v>(303) 568-3250</v>
          </cell>
          <cell r="R1055">
            <v>3500</v>
          </cell>
          <cell r="X1055">
            <v>4.47</v>
          </cell>
          <cell r="Y1055">
            <v>37826</v>
          </cell>
          <cell r="Z1055">
            <v>37826</v>
          </cell>
          <cell r="AA1055" t="str">
            <v>Interruptible</v>
          </cell>
          <cell r="AB1055" t="str">
            <v>PGT</v>
          </cell>
          <cell r="AD1055" t="str">
            <v>07536</v>
          </cell>
          <cell r="AE1055">
            <v>3500</v>
          </cell>
          <cell r="AF1055" t="str">
            <v>SWWP-GTNW</v>
          </cell>
          <cell r="AG1055" t="str">
            <v xml:space="preserve"> </v>
          </cell>
          <cell r="AH1055" t="str">
            <v xml:space="preserve"> </v>
          </cell>
          <cell r="AI1055" t="str">
            <v xml:space="preserve"> </v>
          </cell>
          <cell r="AJ1055" t="str">
            <v>SWWP-WWP</v>
          </cell>
          <cell r="AK1055" t="str">
            <v xml:space="preserve"> </v>
          </cell>
          <cell r="AL1055" t="str">
            <v>BPK</v>
          </cell>
          <cell r="AN1055" t="str">
            <v>DW</v>
          </cell>
        </row>
        <row r="1056">
          <cell r="A1056">
            <v>1069</v>
          </cell>
          <cell r="B1056" t="str">
            <v>DW</v>
          </cell>
          <cell r="C1056" t="str">
            <v>Dick Winters</v>
          </cell>
          <cell r="D1056" t="str">
            <v>(509) 495-4175</v>
          </cell>
          <cell r="E1056">
            <v>37825</v>
          </cell>
          <cell r="G1056" t="str">
            <v>Purchase</v>
          </cell>
          <cell r="H1056" t="str">
            <v>Physical</v>
          </cell>
          <cell r="I1056" t="str">
            <v>KFCT</v>
          </cell>
          <cell r="K1056" t="str">
            <v>Enserco</v>
          </cell>
          <cell r="L1056" t="str">
            <v>Dave Huck</v>
          </cell>
          <cell r="M1056" t="str">
            <v>Trader</v>
          </cell>
          <cell r="N1056" t="str">
            <v>(403) 269-5522</v>
          </cell>
          <cell r="O1056" t="str">
            <v>(303) 568-3250</v>
          </cell>
          <cell r="R1056">
            <v>1500</v>
          </cell>
          <cell r="X1056">
            <v>4.47</v>
          </cell>
          <cell r="Y1056">
            <v>37826</v>
          </cell>
          <cell r="Z1056">
            <v>37826</v>
          </cell>
          <cell r="AA1056" t="str">
            <v>Interruptible</v>
          </cell>
          <cell r="AB1056" t="str">
            <v>NWP</v>
          </cell>
          <cell r="AE1056">
            <v>1500</v>
          </cell>
          <cell r="AF1056" t="str">
            <v>SPOKANE (KETTLE FALLS)</v>
          </cell>
          <cell r="AG1056">
            <v>384</v>
          </cell>
          <cell r="AH1056" t="str">
            <v xml:space="preserve"> </v>
          </cell>
          <cell r="AI1056" t="str">
            <v xml:space="preserve"> </v>
          </cell>
          <cell r="AJ1056" t="str">
            <v>SPOKANE (KETTLE FALLS)</v>
          </cell>
          <cell r="AK1056">
            <v>384</v>
          </cell>
          <cell r="AL1056" t="str">
            <v>KFCT</v>
          </cell>
          <cell r="AM1056">
            <v>6</v>
          </cell>
          <cell r="AN1056" t="str">
            <v>DW</v>
          </cell>
        </row>
        <row r="1057">
          <cell r="A1057">
            <v>1070</v>
          </cell>
          <cell r="B1057" t="str">
            <v>DW</v>
          </cell>
          <cell r="C1057" t="str">
            <v>Dick Winters</v>
          </cell>
          <cell r="D1057" t="str">
            <v>(509) 495-4175</v>
          </cell>
          <cell r="E1057">
            <v>37826</v>
          </cell>
          <cell r="G1057" t="str">
            <v>Purchase</v>
          </cell>
          <cell r="H1057" t="str">
            <v>Physical</v>
          </cell>
          <cell r="I1057" t="str">
            <v>BOULDER PARK</v>
          </cell>
          <cell r="K1057" t="str">
            <v>Enserco</v>
          </cell>
          <cell r="L1057" t="str">
            <v>Dave Huck</v>
          </cell>
          <cell r="M1057" t="str">
            <v>Trader</v>
          </cell>
          <cell r="N1057" t="str">
            <v>(403) 269-5522</v>
          </cell>
          <cell r="O1057" t="str">
            <v>(303) 568-3250</v>
          </cell>
          <cell r="R1057">
            <v>3500</v>
          </cell>
          <cell r="X1057">
            <v>4.4400000000000004</v>
          </cell>
          <cell r="Y1057">
            <v>37827</v>
          </cell>
          <cell r="Z1057">
            <v>37827</v>
          </cell>
          <cell r="AA1057" t="str">
            <v>Interruptible</v>
          </cell>
          <cell r="AB1057" t="str">
            <v>PGT</v>
          </cell>
          <cell r="AD1057" t="str">
            <v>07536</v>
          </cell>
          <cell r="AE1057">
            <v>3500</v>
          </cell>
          <cell r="AF1057" t="str">
            <v>SWWP-GTNW</v>
          </cell>
          <cell r="AG1057" t="str">
            <v xml:space="preserve"> </v>
          </cell>
          <cell r="AH1057" t="str">
            <v xml:space="preserve"> </v>
          </cell>
          <cell r="AI1057" t="str">
            <v xml:space="preserve"> </v>
          </cell>
          <cell r="AJ1057" t="str">
            <v>SWWP-WWP</v>
          </cell>
          <cell r="AK1057" t="str">
            <v xml:space="preserve"> </v>
          </cell>
          <cell r="AL1057" t="str">
            <v>BPK</v>
          </cell>
          <cell r="AN1057" t="str">
            <v>DW</v>
          </cell>
        </row>
        <row r="1058">
          <cell r="A1058">
            <v>1071</v>
          </cell>
          <cell r="B1058" t="str">
            <v>DW</v>
          </cell>
          <cell r="C1058" t="str">
            <v>Dick Winters</v>
          </cell>
          <cell r="D1058" t="str">
            <v>(509) 495-4175</v>
          </cell>
          <cell r="E1058">
            <v>37826</v>
          </cell>
          <cell r="G1058" t="str">
            <v>Purchase</v>
          </cell>
          <cell r="H1058" t="str">
            <v>Physical</v>
          </cell>
          <cell r="I1058" t="str">
            <v>KFCT</v>
          </cell>
          <cell r="K1058" t="str">
            <v>Enserco</v>
          </cell>
          <cell r="L1058" t="str">
            <v>Dave Huck</v>
          </cell>
          <cell r="M1058" t="str">
            <v>Trader</v>
          </cell>
          <cell r="N1058" t="str">
            <v>(403) 269-5522</v>
          </cell>
          <cell r="O1058" t="str">
            <v>(303) 568-3250</v>
          </cell>
          <cell r="R1058">
            <v>1000</v>
          </cell>
          <cell r="X1058">
            <v>4.4400000000000004</v>
          </cell>
          <cell r="Y1058">
            <v>37827</v>
          </cell>
          <cell r="Z1058">
            <v>37827</v>
          </cell>
          <cell r="AA1058" t="str">
            <v>Interruptible</v>
          </cell>
          <cell r="AB1058" t="str">
            <v>NWP</v>
          </cell>
          <cell r="AE1058">
            <v>1000</v>
          </cell>
          <cell r="AF1058" t="str">
            <v>SPOKANE (KETTLE FALLS)</v>
          </cell>
          <cell r="AG1058">
            <v>384</v>
          </cell>
          <cell r="AH1058" t="str">
            <v xml:space="preserve"> </v>
          </cell>
          <cell r="AI1058" t="str">
            <v xml:space="preserve"> </v>
          </cell>
          <cell r="AJ1058" t="str">
            <v>SPOKANE (KETTLE FALLS)</v>
          </cell>
          <cell r="AK1058">
            <v>384</v>
          </cell>
          <cell r="AL1058" t="str">
            <v>KFCT</v>
          </cell>
          <cell r="AM1058">
            <v>6</v>
          </cell>
          <cell r="AN1058" t="str">
            <v>DW</v>
          </cell>
        </row>
        <row r="1059">
          <cell r="A1059">
            <v>1072</v>
          </cell>
          <cell r="B1059" t="str">
            <v>DW</v>
          </cell>
          <cell r="C1059" t="str">
            <v>Dick Winters</v>
          </cell>
          <cell r="D1059" t="str">
            <v>(509) 495-4175</v>
          </cell>
          <cell r="E1059">
            <v>37826</v>
          </cell>
          <cell r="G1059" t="str">
            <v>Purchase</v>
          </cell>
          <cell r="H1059" t="str">
            <v>Physical</v>
          </cell>
          <cell r="I1059" t="str">
            <v>KFCT + BPK</v>
          </cell>
          <cell r="K1059" t="str">
            <v>Enserco</v>
          </cell>
          <cell r="L1059" t="str">
            <v>Dave Huck</v>
          </cell>
          <cell r="M1059" t="str">
            <v>Trader</v>
          </cell>
          <cell r="N1059" t="str">
            <v>(403) 269-5522</v>
          </cell>
          <cell r="O1059" t="str">
            <v>(303) 568-3250</v>
          </cell>
          <cell r="R1059">
            <v>4000</v>
          </cell>
          <cell r="X1059">
            <v>4.05</v>
          </cell>
          <cell r="Y1059">
            <v>37834</v>
          </cell>
          <cell r="Z1059">
            <v>37864</v>
          </cell>
          <cell r="AA1059" t="str">
            <v>Firm</v>
          </cell>
          <cell r="AB1059" t="str">
            <v>NWP</v>
          </cell>
          <cell r="AD1059">
            <v>100047</v>
          </cell>
          <cell r="AE1059">
            <v>4000</v>
          </cell>
          <cell r="AF1059" t="str">
            <v>SUMAS</v>
          </cell>
          <cell r="AG1059">
            <v>297</v>
          </cell>
          <cell r="AH1059" t="str">
            <v>EEI</v>
          </cell>
          <cell r="AI1059">
            <v>399</v>
          </cell>
          <cell r="AJ1059" t="str">
            <v>SPOKANE (MEAD)</v>
          </cell>
          <cell r="AK1059">
            <v>385</v>
          </cell>
          <cell r="AL1059" t="str">
            <v>KFCT BPK</v>
          </cell>
          <cell r="AM1059">
            <v>6</v>
          </cell>
          <cell r="AN1059" t="str">
            <v>DW</v>
          </cell>
          <cell r="AO1059">
            <v>37844</v>
          </cell>
          <cell r="AP1059" t="str">
            <v>DW</v>
          </cell>
          <cell r="AS1059" t="str">
            <v>Using SLT transport for Generation, will give SLT difference with Stan price of $4.20 quote</v>
          </cell>
        </row>
        <row r="1060">
          <cell r="A1060">
            <v>1073</v>
          </cell>
          <cell r="B1060" t="str">
            <v>DW</v>
          </cell>
          <cell r="C1060" t="str">
            <v>Dick Winters</v>
          </cell>
          <cell r="D1060" t="str">
            <v>(509) 495-4175</v>
          </cell>
          <cell r="E1060">
            <v>37827</v>
          </cell>
          <cell r="G1060" t="str">
            <v>Purchase</v>
          </cell>
          <cell r="H1060" t="str">
            <v>Physical</v>
          </cell>
          <cell r="I1060" t="str">
            <v>BOULDER PARK</v>
          </cell>
          <cell r="K1060" t="str">
            <v>Enserco</v>
          </cell>
          <cell r="L1060" t="str">
            <v>Dave Huck</v>
          </cell>
          <cell r="M1060" t="str">
            <v>Trader</v>
          </cell>
          <cell r="N1060" t="str">
            <v>(403) 269-5522</v>
          </cell>
          <cell r="O1060" t="str">
            <v>(303) 568-3250</v>
          </cell>
          <cell r="R1060">
            <v>2500</v>
          </cell>
          <cell r="X1060">
            <v>4.26</v>
          </cell>
          <cell r="Y1060">
            <v>37828</v>
          </cell>
          <cell r="Z1060">
            <v>37830</v>
          </cell>
          <cell r="AA1060" t="str">
            <v>Firm</v>
          </cell>
          <cell r="AB1060" t="str">
            <v>PGT</v>
          </cell>
          <cell r="AD1060" t="str">
            <v>07536</v>
          </cell>
          <cell r="AE1060">
            <v>2500</v>
          </cell>
          <cell r="AF1060" t="str">
            <v>SWWP-GTNW</v>
          </cell>
          <cell r="AG1060" t="str">
            <v xml:space="preserve"> </v>
          </cell>
          <cell r="AH1060" t="str">
            <v xml:space="preserve"> </v>
          </cell>
          <cell r="AI1060" t="str">
            <v xml:space="preserve"> </v>
          </cell>
          <cell r="AJ1060" t="str">
            <v>SWWP-WWP</v>
          </cell>
          <cell r="AK1060" t="str">
            <v xml:space="preserve"> </v>
          </cell>
          <cell r="AL1060" t="str">
            <v>BPK</v>
          </cell>
          <cell r="AN1060" t="str">
            <v>DW</v>
          </cell>
        </row>
        <row r="1061">
          <cell r="A1061">
            <v>1074</v>
          </cell>
          <cell r="B1061" t="str">
            <v>DW</v>
          </cell>
          <cell r="C1061" t="str">
            <v>Dick Winters</v>
          </cell>
          <cell r="D1061" t="str">
            <v>(509) 495-4175</v>
          </cell>
          <cell r="E1061">
            <v>37827</v>
          </cell>
          <cell r="G1061" t="str">
            <v>Purchase</v>
          </cell>
          <cell r="H1061" t="str">
            <v>Physical</v>
          </cell>
          <cell r="I1061" t="str">
            <v>KFCT</v>
          </cell>
          <cell r="K1061" t="str">
            <v>Enserco</v>
          </cell>
          <cell r="L1061" t="str">
            <v>Dave Huck</v>
          </cell>
          <cell r="M1061" t="str">
            <v>Trader</v>
          </cell>
          <cell r="N1061" t="str">
            <v>(403) 269-5522</v>
          </cell>
          <cell r="O1061" t="str">
            <v>(303) 568-3250</v>
          </cell>
          <cell r="R1061">
            <v>750</v>
          </cell>
          <cell r="X1061">
            <v>4.26</v>
          </cell>
          <cell r="Y1061">
            <v>37828</v>
          </cell>
          <cell r="Z1061">
            <v>37830</v>
          </cell>
          <cell r="AA1061" t="str">
            <v>Firm</v>
          </cell>
          <cell r="AB1061" t="str">
            <v>NWP</v>
          </cell>
          <cell r="AE1061">
            <v>750</v>
          </cell>
          <cell r="AF1061" t="str">
            <v>SPOKANE (KETTLE FALLS)</v>
          </cell>
          <cell r="AG1061">
            <v>384</v>
          </cell>
          <cell r="AH1061" t="str">
            <v xml:space="preserve"> </v>
          </cell>
          <cell r="AI1061" t="str">
            <v xml:space="preserve"> </v>
          </cell>
          <cell r="AJ1061" t="str">
            <v>SPOKANE (KETTLE FALLS)</v>
          </cell>
          <cell r="AK1061">
            <v>384</v>
          </cell>
          <cell r="AL1061" t="str">
            <v>KFCT</v>
          </cell>
          <cell r="AM1061">
            <v>6</v>
          </cell>
          <cell r="AN1061" t="str">
            <v>DW</v>
          </cell>
        </row>
        <row r="1062">
          <cell r="A1062">
            <v>1075</v>
          </cell>
          <cell r="B1062" t="str">
            <v>DW</v>
          </cell>
          <cell r="C1062" t="str">
            <v>Dick Winters</v>
          </cell>
          <cell r="D1062" t="str">
            <v>(509) 495-4175</v>
          </cell>
          <cell r="E1062">
            <v>37827</v>
          </cell>
          <cell r="G1062" t="str">
            <v>Purchase</v>
          </cell>
          <cell r="H1062" t="str">
            <v>Physical</v>
          </cell>
          <cell r="I1062" t="str">
            <v>CA - SLTAHOE</v>
          </cell>
          <cell r="J1062" t="str">
            <v xml:space="preserve"> </v>
          </cell>
          <cell r="K1062" t="str">
            <v>Sempra Energy Trading, Inc.</v>
          </cell>
          <cell r="L1062" t="str">
            <v>Ray Houghton</v>
          </cell>
          <cell r="M1062" t="str">
            <v>Trader</v>
          </cell>
          <cell r="N1062" t="str">
            <v>(403) 750-2453</v>
          </cell>
          <cell r="O1062" t="str">
            <v>(203) 355-6605</v>
          </cell>
          <cell r="P1062" t="str">
            <v xml:space="preserve"> </v>
          </cell>
          <cell r="Q1062" t="str">
            <v xml:space="preserve"> </v>
          </cell>
          <cell r="R1062">
            <v>2000</v>
          </cell>
          <cell r="U1062" t="str">
            <v>GDA</v>
          </cell>
          <cell r="V1062">
            <v>0</v>
          </cell>
          <cell r="W1062" t="str">
            <v>Sumas</v>
          </cell>
          <cell r="Y1062">
            <v>37834</v>
          </cell>
          <cell r="Z1062">
            <v>37864</v>
          </cell>
          <cell r="AA1062" t="str">
            <v>Firm</v>
          </cell>
          <cell r="AB1062" t="str">
            <v>NWP</v>
          </cell>
          <cell r="AC1062" t="str">
            <v>Paiute</v>
          </cell>
          <cell r="AD1062">
            <v>100047</v>
          </cell>
          <cell r="AE1062">
            <v>2000</v>
          </cell>
          <cell r="AF1062" t="str">
            <v>SUMAS</v>
          </cell>
          <cell r="AG1062">
            <v>297</v>
          </cell>
          <cell r="AH1062" t="str">
            <v>SEMPRA</v>
          </cell>
          <cell r="AI1062">
            <v>227</v>
          </cell>
          <cell r="AJ1062" t="str">
            <v>RENO</v>
          </cell>
          <cell r="AK1062">
            <v>459</v>
          </cell>
          <cell r="AL1062" t="str">
            <v>AVAC03SYS1</v>
          </cell>
          <cell r="AM1062">
            <v>304</v>
          </cell>
          <cell r="AN1062" t="str">
            <v>RP</v>
          </cell>
        </row>
        <row r="1063">
          <cell r="A1063">
            <v>1076</v>
          </cell>
          <cell r="B1063" t="str">
            <v>DW</v>
          </cell>
          <cell r="C1063" t="str">
            <v>Dick Winters</v>
          </cell>
          <cell r="D1063" t="str">
            <v>(509) 495-4175</v>
          </cell>
          <cell r="E1063">
            <v>37827</v>
          </cell>
          <cell r="G1063" t="str">
            <v>Sale</v>
          </cell>
          <cell r="H1063" t="str">
            <v>Physical</v>
          </cell>
          <cell r="I1063" t="str">
            <v>CSII</v>
          </cell>
          <cell r="K1063" t="str">
            <v>Enserco</v>
          </cell>
          <cell r="L1063" t="str">
            <v>Dave Huck</v>
          </cell>
          <cell r="M1063" t="str">
            <v>Trader</v>
          </cell>
          <cell r="N1063" t="str">
            <v>(403) 269-5522</v>
          </cell>
          <cell r="O1063" t="str">
            <v>(303) 568-3250</v>
          </cell>
          <cell r="P1063" t="str">
            <v xml:space="preserve"> </v>
          </cell>
          <cell r="Q1063" t="str">
            <v xml:space="preserve"> </v>
          </cell>
          <cell r="R1063">
            <v>20500</v>
          </cell>
          <cell r="X1063">
            <v>4.34</v>
          </cell>
          <cell r="Y1063">
            <v>37834</v>
          </cell>
          <cell r="Z1063">
            <v>37864</v>
          </cell>
          <cell r="AA1063" t="str">
            <v>Firm</v>
          </cell>
          <cell r="AB1063" t="str">
            <v>PGT</v>
          </cell>
          <cell r="AD1063">
            <v>7536</v>
          </cell>
          <cell r="AE1063">
            <v>20500</v>
          </cell>
          <cell r="AF1063" t="str">
            <v>MALI-GTNW</v>
          </cell>
          <cell r="AG1063" t="str">
            <v xml:space="preserve"> </v>
          </cell>
          <cell r="AI1063" t="str">
            <v xml:space="preserve"> </v>
          </cell>
          <cell r="AJ1063" t="str">
            <v>MALI-GTNW</v>
          </cell>
          <cell r="AK1063" t="str">
            <v xml:space="preserve"> </v>
          </cell>
          <cell r="AL1063" t="str">
            <v>04659</v>
          </cell>
          <cell r="AN1063" t="str">
            <v>RP</v>
          </cell>
          <cell r="AO1063">
            <v>37844</v>
          </cell>
          <cell r="AP1063" t="str">
            <v>DW</v>
          </cell>
          <cell r="AS1063" t="str">
            <v xml:space="preserve">Swap Malin - Stanfield gas </v>
          </cell>
        </row>
        <row r="1064">
          <cell r="A1064">
            <v>1077</v>
          </cell>
          <cell r="B1064" t="str">
            <v>DW</v>
          </cell>
          <cell r="C1064" t="str">
            <v>Dick Winters</v>
          </cell>
          <cell r="D1064" t="str">
            <v>(509) 495-4175</v>
          </cell>
          <cell r="E1064">
            <v>37827</v>
          </cell>
          <cell r="G1064" t="str">
            <v>Purchase</v>
          </cell>
          <cell r="H1064" t="str">
            <v>Physical</v>
          </cell>
          <cell r="I1064" t="str">
            <v>CSII</v>
          </cell>
          <cell r="K1064" t="str">
            <v>Enserco</v>
          </cell>
          <cell r="L1064" t="str">
            <v>Dave Huck</v>
          </cell>
          <cell r="M1064" t="str">
            <v>Trader</v>
          </cell>
          <cell r="N1064" t="str">
            <v>(403) 269-5522</v>
          </cell>
          <cell r="O1064" t="str">
            <v>(303) 568-3250</v>
          </cell>
          <cell r="P1064" t="str">
            <v xml:space="preserve"> </v>
          </cell>
          <cell r="Q1064" t="str">
            <v xml:space="preserve"> </v>
          </cell>
          <cell r="R1064">
            <v>20500</v>
          </cell>
          <cell r="X1064">
            <v>4.2699999999999996</v>
          </cell>
          <cell r="Y1064">
            <v>37834</v>
          </cell>
          <cell r="Z1064">
            <v>37864</v>
          </cell>
          <cell r="AA1064" t="str">
            <v>Firm</v>
          </cell>
          <cell r="AB1064" t="str">
            <v>PGT</v>
          </cell>
          <cell r="AD1064">
            <v>7536</v>
          </cell>
          <cell r="AE1064">
            <v>20500</v>
          </cell>
          <cell r="AF1064" t="str">
            <v>STAN-GTNW</v>
          </cell>
          <cell r="AG1064" t="str">
            <v xml:space="preserve"> </v>
          </cell>
          <cell r="AH1064" t="str">
            <v>04659</v>
          </cell>
          <cell r="AI1064" t="str">
            <v xml:space="preserve"> </v>
          </cell>
          <cell r="AJ1064" t="str">
            <v>CSII-CSII</v>
          </cell>
          <cell r="AK1064" t="str">
            <v xml:space="preserve"> </v>
          </cell>
          <cell r="AL1064" t="str">
            <v>CSII</v>
          </cell>
          <cell r="AN1064" t="str">
            <v>RP</v>
          </cell>
          <cell r="AO1064">
            <v>37844</v>
          </cell>
          <cell r="AP1064" t="str">
            <v>DW</v>
          </cell>
        </row>
        <row r="1065">
          <cell r="A1065">
            <v>1078</v>
          </cell>
          <cell r="B1065" t="str">
            <v>DA</v>
          </cell>
          <cell r="C1065" t="str">
            <v>Diane Albers</v>
          </cell>
          <cell r="D1065" t="str">
            <v>(509) 495-4705</v>
          </cell>
          <cell r="E1065">
            <v>37832</v>
          </cell>
          <cell r="G1065" t="str">
            <v>Purchase</v>
          </cell>
          <cell r="H1065" t="str">
            <v>Physical</v>
          </cell>
          <cell r="I1065" t="str">
            <v>RGEN</v>
          </cell>
          <cell r="K1065" t="str">
            <v>Enserco</v>
          </cell>
          <cell r="L1065" t="str">
            <v>Dave Huck</v>
          </cell>
          <cell r="M1065" t="str">
            <v>Trader</v>
          </cell>
          <cell r="N1065" t="str">
            <v>(403) 269-5522</v>
          </cell>
          <cell r="O1065" t="str">
            <v>(303) 568-3250</v>
          </cell>
          <cell r="R1065">
            <v>20000</v>
          </cell>
          <cell r="X1065">
            <v>4.2</v>
          </cell>
          <cell r="Y1065">
            <v>37833</v>
          </cell>
          <cell r="Z1065">
            <v>37833</v>
          </cell>
          <cell r="AA1065" t="str">
            <v>Interruptible</v>
          </cell>
          <cell r="AB1065" t="str">
            <v>PGT</v>
          </cell>
          <cell r="AD1065" t="str">
            <v>07536</v>
          </cell>
          <cell r="AE1065">
            <v>20000</v>
          </cell>
          <cell r="AF1065" t="str">
            <v>RGEN-GTNW</v>
          </cell>
          <cell r="AH1065" t="str">
            <v>04659</v>
          </cell>
          <cell r="AJ1065" t="str">
            <v>RGEN-WWP</v>
          </cell>
          <cell r="AL1065" t="str">
            <v>FUEL</v>
          </cell>
          <cell r="AN1065" t="str">
            <v>DA</v>
          </cell>
        </row>
        <row r="1066">
          <cell r="A1066">
            <v>1079</v>
          </cell>
          <cell r="B1066" t="str">
            <v>DA</v>
          </cell>
          <cell r="C1066" t="str">
            <v>Diane Albers</v>
          </cell>
          <cell r="D1066" t="str">
            <v>(509) 495-4705</v>
          </cell>
          <cell r="E1066">
            <v>37832</v>
          </cell>
          <cell r="G1066" t="str">
            <v>Purchase</v>
          </cell>
          <cell r="H1066" t="str">
            <v>Physical</v>
          </cell>
          <cell r="I1066" t="str">
            <v>BOULDER PARK</v>
          </cell>
          <cell r="K1066" t="str">
            <v>Enserco</v>
          </cell>
          <cell r="L1066" t="str">
            <v>Dave Huck</v>
          </cell>
          <cell r="M1066" t="str">
            <v>Trader</v>
          </cell>
          <cell r="N1066" t="str">
            <v>(403) 269-5522</v>
          </cell>
          <cell r="O1066" t="str">
            <v>(303) 568-3250</v>
          </cell>
          <cell r="R1066">
            <v>3000</v>
          </cell>
          <cell r="X1066">
            <v>4.2</v>
          </cell>
          <cell r="Y1066">
            <v>37833</v>
          </cell>
          <cell r="Z1066">
            <v>37833</v>
          </cell>
          <cell r="AA1066" t="str">
            <v>Interruptible</v>
          </cell>
          <cell r="AB1066" t="str">
            <v>PGT</v>
          </cell>
          <cell r="AD1066" t="str">
            <v>07536</v>
          </cell>
          <cell r="AE1066">
            <v>3000</v>
          </cell>
          <cell r="AF1066" t="str">
            <v>SWWP-GTNW</v>
          </cell>
          <cell r="AG1066" t="str">
            <v xml:space="preserve"> </v>
          </cell>
          <cell r="AH1066" t="str">
            <v>04659</v>
          </cell>
          <cell r="AI1066" t="str">
            <v xml:space="preserve"> </v>
          </cell>
          <cell r="AJ1066" t="str">
            <v>SWWP-WWP</v>
          </cell>
          <cell r="AK1066" t="str">
            <v xml:space="preserve"> </v>
          </cell>
          <cell r="AL1066" t="str">
            <v>BPK</v>
          </cell>
          <cell r="AN1066" t="str">
            <v>DA</v>
          </cell>
        </row>
        <row r="1067">
          <cell r="A1067">
            <v>1080</v>
          </cell>
          <cell r="B1067" t="str">
            <v>DA</v>
          </cell>
          <cell r="C1067" t="str">
            <v>Diane Albers</v>
          </cell>
          <cell r="D1067" t="str">
            <v>(509) 495-4705</v>
          </cell>
          <cell r="E1067">
            <v>37832</v>
          </cell>
          <cell r="G1067" t="str">
            <v>Purchase</v>
          </cell>
          <cell r="H1067" t="str">
            <v>Physical</v>
          </cell>
          <cell r="I1067" t="str">
            <v>KFCT</v>
          </cell>
          <cell r="K1067" t="str">
            <v>Enserco</v>
          </cell>
          <cell r="L1067" t="str">
            <v>Dave Huck</v>
          </cell>
          <cell r="M1067" t="str">
            <v>Trader</v>
          </cell>
          <cell r="N1067" t="str">
            <v>(403) 269-5522</v>
          </cell>
          <cell r="O1067" t="str">
            <v>(303) 568-3250</v>
          </cell>
          <cell r="R1067">
            <v>1000</v>
          </cell>
          <cell r="X1067">
            <v>4.2</v>
          </cell>
          <cell r="Y1067">
            <v>37833</v>
          </cell>
          <cell r="Z1067">
            <v>37833</v>
          </cell>
          <cell r="AA1067" t="str">
            <v>Interruptible</v>
          </cell>
          <cell r="AB1067" t="str">
            <v>NWP</v>
          </cell>
          <cell r="AE1067">
            <v>1000</v>
          </cell>
          <cell r="AF1067" t="str">
            <v>SPOKANE (KETTLE FALLS)</v>
          </cell>
          <cell r="AG1067">
            <v>384</v>
          </cell>
          <cell r="AH1067" t="str">
            <v>130376</v>
          </cell>
          <cell r="AI1067" t="str">
            <v xml:space="preserve"> </v>
          </cell>
          <cell r="AJ1067" t="str">
            <v>SPOKANE (KETTLE FALLS)</v>
          </cell>
          <cell r="AK1067">
            <v>384</v>
          </cell>
          <cell r="AL1067" t="str">
            <v>KFCT</v>
          </cell>
          <cell r="AM1067">
            <v>6</v>
          </cell>
          <cell r="AN1067" t="str">
            <v>DA</v>
          </cell>
        </row>
        <row r="1068">
          <cell r="A1068">
            <v>1081</v>
          </cell>
          <cell r="B1068" t="str">
            <v>DA</v>
          </cell>
          <cell r="C1068" t="str">
            <v>Diane Albers</v>
          </cell>
          <cell r="D1068" t="str">
            <v>(509) 495-4705</v>
          </cell>
          <cell r="E1068">
            <v>37832</v>
          </cell>
          <cell r="G1068" t="str">
            <v>Purchase</v>
          </cell>
          <cell r="H1068" t="str">
            <v>Physical</v>
          </cell>
          <cell r="I1068" t="str">
            <v>RGEN</v>
          </cell>
          <cell r="K1068" t="str">
            <v>Enserco</v>
          </cell>
          <cell r="L1068" t="str">
            <v>Dave Huck</v>
          </cell>
          <cell r="M1068" t="str">
            <v>Trader</v>
          </cell>
          <cell r="N1068" t="str">
            <v>(403) 269-5522</v>
          </cell>
          <cell r="O1068" t="str">
            <v>(303) 568-3250</v>
          </cell>
          <cell r="R1068">
            <v>10000</v>
          </cell>
          <cell r="X1068">
            <v>4.3</v>
          </cell>
          <cell r="Y1068">
            <v>37832</v>
          </cell>
          <cell r="Z1068">
            <v>37832</v>
          </cell>
          <cell r="AA1068" t="str">
            <v>Interruptible</v>
          </cell>
          <cell r="AB1068" t="str">
            <v>PGT</v>
          </cell>
          <cell r="AD1068" t="str">
            <v>07536</v>
          </cell>
          <cell r="AE1068">
            <v>10000</v>
          </cell>
          <cell r="AF1068" t="str">
            <v>RGEN-GTNW</v>
          </cell>
          <cell r="AH1068" t="str">
            <v>04659</v>
          </cell>
          <cell r="AJ1068" t="str">
            <v>RGEN-WWP</v>
          </cell>
          <cell r="AL1068" t="str">
            <v>FUEL</v>
          </cell>
          <cell r="AN1068" t="str">
            <v>DA</v>
          </cell>
        </row>
        <row r="1069">
          <cell r="A1069">
            <v>1082</v>
          </cell>
          <cell r="B1069" t="str">
            <v>DA</v>
          </cell>
          <cell r="C1069" t="str">
            <v>Diane Albers</v>
          </cell>
          <cell r="D1069" t="str">
            <v>(509) 495-4705</v>
          </cell>
          <cell r="E1069">
            <v>37833</v>
          </cell>
          <cell r="G1069" t="str">
            <v>Purchase</v>
          </cell>
          <cell r="H1069" t="str">
            <v>Physical</v>
          </cell>
          <cell r="I1069" t="str">
            <v>RGEN</v>
          </cell>
          <cell r="K1069" t="str">
            <v>Enserco</v>
          </cell>
          <cell r="L1069" t="str">
            <v>Dave Huck</v>
          </cell>
          <cell r="M1069" t="str">
            <v>Trader</v>
          </cell>
          <cell r="N1069" t="str">
            <v>(403) 269-5522</v>
          </cell>
          <cell r="O1069" t="str">
            <v>(303) 568-3250</v>
          </cell>
          <cell r="R1069">
            <v>10000</v>
          </cell>
          <cell r="X1069">
            <v>4.37</v>
          </cell>
          <cell r="Y1069">
            <v>37834</v>
          </cell>
          <cell r="Z1069">
            <v>37834</v>
          </cell>
          <cell r="AA1069" t="str">
            <v>Interruptible</v>
          </cell>
          <cell r="AB1069" t="str">
            <v>PGT</v>
          </cell>
          <cell r="AD1069" t="str">
            <v>07536</v>
          </cell>
          <cell r="AE1069">
            <v>10000</v>
          </cell>
          <cell r="AF1069" t="str">
            <v>RGEN-GTNW</v>
          </cell>
          <cell r="AH1069" t="str">
            <v>04659</v>
          </cell>
          <cell r="AJ1069" t="str">
            <v>RGEN-WWP</v>
          </cell>
          <cell r="AL1069" t="str">
            <v>FUEL</v>
          </cell>
          <cell r="AN1069" t="str">
            <v>DA</v>
          </cell>
        </row>
        <row r="1070">
          <cell r="A1070">
            <v>1083</v>
          </cell>
          <cell r="B1070" t="str">
            <v>DA</v>
          </cell>
          <cell r="C1070" t="str">
            <v>Diane Albers</v>
          </cell>
          <cell r="D1070" t="str">
            <v>(509) 495-4705</v>
          </cell>
          <cell r="E1070">
            <v>37834</v>
          </cell>
          <cell r="G1070" t="str">
            <v>Purchase</v>
          </cell>
          <cell r="H1070" t="str">
            <v>Physical</v>
          </cell>
          <cell r="I1070" t="str">
            <v>RGEN</v>
          </cell>
          <cell r="K1070" t="str">
            <v>Enserco</v>
          </cell>
          <cell r="L1070" t="str">
            <v>Dave Huck</v>
          </cell>
          <cell r="M1070" t="str">
            <v>Trader</v>
          </cell>
          <cell r="N1070" t="str">
            <v>(403) 269-5522</v>
          </cell>
          <cell r="O1070" t="str">
            <v>(303) 568-3250</v>
          </cell>
          <cell r="R1070">
            <v>5000</v>
          </cell>
          <cell r="X1070">
            <v>4.37</v>
          </cell>
          <cell r="Y1070">
            <v>37834</v>
          </cell>
          <cell r="Z1070">
            <v>37834</v>
          </cell>
          <cell r="AA1070" t="str">
            <v>Interruptible</v>
          </cell>
          <cell r="AB1070" t="str">
            <v>PGT</v>
          </cell>
          <cell r="AD1070" t="str">
            <v>07536</v>
          </cell>
          <cell r="AE1070">
            <v>5000</v>
          </cell>
          <cell r="AF1070" t="str">
            <v>RGEN-GTNW</v>
          </cell>
          <cell r="AH1070" t="str">
            <v>04659</v>
          </cell>
          <cell r="AJ1070" t="str">
            <v>RGEN-WWP</v>
          </cell>
          <cell r="AL1070" t="str">
            <v>FUEL</v>
          </cell>
          <cell r="AN1070" t="str">
            <v>DA</v>
          </cell>
        </row>
        <row r="1071">
          <cell r="A1071">
            <v>1084</v>
          </cell>
          <cell r="B1071" t="str">
            <v>DA</v>
          </cell>
          <cell r="C1071" t="str">
            <v>Diane Albers</v>
          </cell>
          <cell r="D1071" t="str">
            <v>(509) 495-4705</v>
          </cell>
          <cell r="E1071">
            <v>37834</v>
          </cell>
          <cell r="G1071" t="str">
            <v>Purchase</v>
          </cell>
          <cell r="H1071" t="str">
            <v>Physical</v>
          </cell>
          <cell r="I1071" t="str">
            <v>RGEN</v>
          </cell>
          <cell r="K1071" t="str">
            <v>Enserco</v>
          </cell>
          <cell r="L1071" t="str">
            <v>Dave Huck</v>
          </cell>
          <cell r="M1071" t="str">
            <v>Trader</v>
          </cell>
          <cell r="N1071" t="str">
            <v>(403) 269-5522</v>
          </cell>
          <cell r="O1071" t="str">
            <v>(303) 568-3250</v>
          </cell>
          <cell r="R1071">
            <v>4000</v>
          </cell>
          <cell r="X1071">
            <v>4.24</v>
          </cell>
          <cell r="Y1071">
            <v>37835</v>
          </cell>
          <cell r="Z1071">
            <v>37837</v>
          </cell>
          <cell r="AA1071" t="str">
            <v>Interruptible</v>
          </cell>
          <cell r="AB1071" t="str">
            <v>PGT</v>
          </cell>
          <cell r="AD1071" t="str">
            <v>07536</v>
          </cell>
          <cell r="AE1071">
            <v>4000</v>
          </cell>
          <cell r="AF1071" t="str">
            <v>RGEN-GTNW</v>
          </cell>
          <cell r="AH1071" t="str">
            <v>04659</v>
          </cell>
          <cell r="AJ1071" t="str">
            <v>RGEN-WWP</v>
          </cell>
          <cell r="AL1071" t="str">
            <v>FUEL</v>
          </cell>
          <cell r="AN1071" t="str">
            <v>DA</v>
          </cell>
        </row>
        <row r="1072">
          <cell r="A1072">
            <v>1085</v>
          </cell>
          <cell r="B1072" t="str">
            <v>DA</v>
          </cell>
          <cell r="C1072" t="str">
            <v>Diane Albers</v>
          </cell>
          <cell r="D1072" t="str">
            <v>(509) 495-4705</v>
          </cell>
          <cell r="E1072">
            <v>37834</v>
          </cell>
          <cell r="G1072" t="str">
            <v>Purchase</v>
          </cell>
          <cell r="H1072" t="str">
            <v>Physical</v>
          </cell>
          <cell r="I1072" t="str">
            <v>BOULDER PARK</v>
          </cell>
          <cell r="K1072" t="str">
            <v>Enserco</v>
          </cell>
          <cell r="L1072" t="str">
            <v>Dave Huck</v>
          </cell>
          <cell r="M1072" t="str">
            <v>Trader</v>
          </cell>
          <cell r="N1072" t="str">
            <v>(403) 269-5522</v>
          </cell>
          <cell r="O1072" t="str">
            <v>(303) 568-3250</v>
          </cell>
          <cell r="R1072">
            <v>750</v>
          </cell>
          <cell r="X1072">
            <v>4.24</v>
          </cell>
          <cell r="Y1072">
            <v>37835</v>
          </cell>
          <cell r="Z1072">
            <v>37837</v>
          </cell>
          <cell r="AA1072" t="str">
            <v>Interruptible</v>
          </cell>
          <cell r="AB1072" t="str">
            <v>PGT</v>
          </cell>
          <cell r="AD1072" t="str">
            <v>07536</v>
          </cell>
          <cell r="AE1072">
            <v>750</v>
          </cell>
          <cell r="AF1072" t="str">
            <v>SWWP-GTNW</v>
          </cell>
          <cell r="AG1072" t="str">
            <v xml:space="preserve"> </v>
          </cell>
          <cell r="AH1072" t="str">
            <v>04659</v>
          </cell>
          <cell r="AI1072" t="str">
            <v xml:space="preserve"> </v>
          </cell>
          <cell r="AJ1072" t="str">
            <v>SWWP-WWP</v>
          </cell>
          <cell r="AK1072" t="str">
            <v xml:space="preserve"> </v>
          </cell>
          <cell r="AL1072" t="str">
            <v>BPK</v>
          </cell>
          <cell r="AN1072" t="str">
            <v>DA</v>
          </cell>
        </row>
        <row r="1073">
          <cell r="A1073">
            <v>1086</v>
          </cell>
          <cell r="B1073" t="str">
            <v>DA</v>
          </cell>
          <cell r="C1073" t="str">
            <v>Diane Albers</v>
          </cell>
          <cell r="D1073" t="str">
            <v>(509) 495-4705</v>
          </cell>
          <cell r="E1073">
            <v>37834</v>
          </cell>
          <cell r="G1073" t="str">
            <v>Purchase</v>
          </cell>
          <cell r="H1073" t="str">
            <v>Physical</v>
          </cell>
          <cell r="I1073" t="str">
            <v>KFCT</v>
          </cell>
          <cell r="K1073" t="str">
            <v>Enserco</v>
          </cell>
          <cell r="L1073" t="str">
            <v>Dave Huck</v>
          </cell>
          <cell r="M1073" t="str">
            <v>Trader</v>
          </cell>
          <cell r="N1073" t="str">
            <v>(403) 269-5522</v>
          </cell>
          <cell r="O1073" t="str">
            <v>(303) 568-3250</v>
          </cell>
          <cell r="R1073">
            <v>750</v>
          </cell>
          <cell r="X1073">
            <v>4.24</v>
          </cell>
          <cell r="Y1073">
            <v>37835</v>
          </cell>
          <cell r="Z1073">
            <v>37837</v>
          </cell>
          <cell r="AA1073" t="str">
            <v>Interruptible</v>
          </cell>
          <cell r="AB1073" t="str">
            <v>NWP</v>
          </cell>
          <cell r="AE1073">
            <v>750</v>
          </cell>
          <cell r="AF1073" t="str">
            <v>SPOKANE (KETTLE FALLS)</v>
          </cell>
          <cell r="AG1073">
            <v>384</v>
          </cell>
          <cell r="AH1073" t="str">
            <v>130376</v>
          </cell>
          <cell r="AI1073" t="str">
            <v xml:space="preserve"> </v>
          </cell>
          <cell r="AJ1073" t="str">
            <v>SPOKANE (KETTLE FALLS)</v>
          </cell>
          <cell r="AK1073">
            <v>384</v>
          </cell>
          <cell r="AL1073" t="str">
            <v>KFCT</v>
          </cell>
          <cell r="AM1073">
            <v>6</v>
          </cell>
          <cell r="AN1073" t="str">
            <v>DA</v>
          </cell>
        </row>
        <row r="1074">
          <cell r="A1074">
            <v>1087</v>
          </cell>
          <cell r="B1074" t="str">
            <v>DW</v>
          </cell>
          <cell r="C1074" t="str">
            <v>Dick Winters</v>
          </cell>
          <cell r="D1074" t="str">
            <v>(509) 495-4175</v>
          </cell>
          <cell r="E1074">
            <v>37838</v>
          </cell>
          <cell r="G1074" t="str">
            <v>Sale</v>
          </cell>
          <cell r="H1074" t="str">
            <v>Physical</v>
          </cell>
          <cell r="I1074" t="str">
            <v>BOULDER PARK</v>
          </cell>
          <cell r="K1074" t="str">
            <v>Enserco</v>
          </cell>
          <cell r="L1074" t="str">
            <v>Dave Huck</v>
          </cell>
          <cell r="M1074" t="str">
            <v>Trader</v>
          </cell>
          <cell r="N1074" t="str">
            <v>(403) 269-5522</v>
          </cell>
          <cell r="O1074" t="str">
            <v>(303) 568-3250</v>
          </cell>
          <cell r="R1074">
            <v>2000</v>
          </cell>
          <cell r="X1074">
            <v>4.1100000000000003</v>
          </cell>
          <cell r="Y1074">
            <v>37839</v>
          </cell>
          <cell r="Z1074">
            <v>37839</v>
          </cell>
          <cell r="AA1074" t="str">
            <v>Interruptible</v>
          </cell>
          <cell r="AB1074" t="str">
            <v>NWP</v>
          </cell>
          <cell r="AE1074">
            <v>2000</v>
          </cell>
          <cell r="AF1074" t="str">
            <v>SUMAS</v>
          </cell>
          <cell r="AG1074">
            <v>297</v>
          </cell>
          <cell r="AH1074" t="str">
            <v>EEI</v>
          </cell>
          <cell r="AI1074">
            <v>399</v>
          </cell>
          <cell r="AJ1074" t="str">
            <v xml:space="preserve"> </v>
          </cell>
          <cell r="AK1074" t="str">
            <v xml:space="preserve"> </v>
          </cell>
          <cell r="AL1074" t="str">
            <v xml:space="preserve"> </v>
          </cell>
          <cell r="AM1074" t="str">
            <v xml:space="preserve"> </v>
          </cell>
          <cell r="AN1074" t="str">
            <v>DW</v>
          </cell>
        </row>
        <row r="1075">
          <cell r="A1075">
            <v>1088</v>
          </cell>
          <cell r="B1075" t="str">
            <v>DW</v>
          </cell>
          <cell r="C1075" t="str">
            <v>Dick Winters</v>
          </cell>
          <cell r="D1075" t="str">
            <v>(509) 495-4175</v>
          </cell>
          <cell r="E1075">
            <v>37840</v>
          </cell>
          <cell r="G1075" t="str">
            <v>Purchase</v>
          </cell>
          <cell r="H1075" t="str">
            <v>Physical</v>
          </cell>
          <cell r="I1075" t="str">
            <v>PG&amp;E STOR</v>
          </cell>
          <cell r="K1075" t="str">
            <v>Sempra Energy Trading, Inc.</v>
          </cell>
          <cell r="L1075" t="str">
            <v>Jim Vallillo</v>
          </cell>
          <cell r="M1075" t="str">
            <v>Trader</v>
          </cell>
          <cell r="N1075" t="str">
            <v>(203) 355-5065</v>
          </cell>
          <cell r="O1075" t="str">
            <v>(203) 355-5435</v>
          </cell>
          <cell r="R1075">
            <v>10000</v>
          </cell>
          <cell r="X1075">
            <v>4.7949999999999999</v>
          </cell>
          <cell r="Y1075">
            <v>37841</v>
          </cell>
          <cell r="Z1075">
            <v>37841</v>
          </cell>
          <cell r="AA1075" t="str">
            <v>Interruptible</v>
          </cell>
          <cell r="AB1075" t="str">
            <v>PGE</v>
          </cell>
          <cell r="AE1075">
            <v>10000</v>
          </cell>
          <cell r="AF1075" t="str">
            <v>CG</v>
          </cell>
          <cell r="AH1075" t="str">
            <v>CG1111N</v>
          </cell>
          <cell r="AJ1075" t="str">
            <v>CG</v>
          </cell>
          <cell r="AL1075" t="str">
            <v>CG0020N</v>
          </cell>
          <cell r="AM1075" t="str">
            <v xml:space="preserve"> </v>
          </cell>
          <cell r="AN1075" t="str">
            <v>DW</v>
          </cell>
        </row>
        <row r="1076">
          <cell r="A1076">
            <v>1089</v>
          </cell>
          <cell r="B1076" t="str">
            <v>DW</v>
          </cell>
          <cell r="C1076" t="str">
            <v>Dick Winters</v>
          </cell>
          <cell r="D1076" t="str">
            <v>(509) 495-4175</v>
          </cell>
          <cell r="E1076">
            <v>37845</v>
          </cell>
          <cell r="G1076" t="str">
            <v>Purchase</v>
          </cell>
          <cell r="H1076" t="str">
            <v>Physical</v>
          </cell>
          <cell r="I1076" t="str">
            <v>CA - SLTAHOE</v>
          </cell>
          <cell r="J1076">
            <v>142592683</v>
          </cell>
          <cell r="K1076" t="str">
            <v>Sempra Energy Trading, Inc.</v>
          </cell>
          <cell r="L1076" t="str">
            <v>Steve Hourihan</v>
          </cell>
          <cell r="M1076" t="str">
            <v>Trader</v>
          </cell>
          <cell r="N1076" t="str">
            <v>(203) 355-5063</v>
          </cell>
          <cell r="O1076" t="str">
            <v>(203) 355-5435</v>
          </cell>
          <cell r="P1076" t="str">
            <v>ICE</v>
          </cell>
          <cell r="Q1076">
            <v>2.5</v>
          </cell>
          <cell r="R1076">
            <v>1000</v>
          </cell>
          <cell r="U1076" t="str">
            <v xml:space="preserve"> </v>
          </cell>
          <cell r="V1076" t="str">
            <v xml:space="preserve"> </v>
          </cell>
          <cell r="W1076" t="str">
            <v xml:space="preserve"> </v>
          </cell>
          <cell r="X1076">
            <v>4.6174999999999997</v>
          </cell>
          <cell r="Y1076">
            <v>37846</v>
          </cell>
          <cell r="Z1076">
            <v>37846</v>
          </cell>
          <cell r="AA1076" t="str">
            <v>Firm</v>
          </cell>
          <cell r="AB1076" t="str">
            <v>NWP</v>
          </cell>
          <cell r="AC1076" t="str">
            <v>Paiute</v>
          </cell>
          <cell r="AD1076">
            <v>100047</v>
          </cell>
          <cell r="AE1076">
            <v>1000</v>
          </cell>
          <cell r="AF1076" t="str">
            <v>WYOMING POOL</v>
          </cell>
          <cell r="AG1076">
            <v>89</v>
          </cell>
          <cell r="AH1076" t="str">
            <v>WYOMING POOL</v>
          </cell>
          <cell r="AI1076">
            <v>227</v>
          </cell>
          <cell r="AJ1076" t="str">
            <v>RENO</v>
          </cell>
          <cell r="AK1076">
            <v>459</v>
          </cell>
          <cell r="AL1076" t="str">
            <v>AVAC03SYS2</v>
          </cell>
          <cell r="AM1076">
            <v>304</v>
          </cell>
          <cell r="AN1076" t="str">
            <v>DW</v>
          </cell>
          <cell r="AO1076" t="str">
            <v xml:space="preserve"> </v>
          </cell>
          <cell r="AP1076" t="str">
            <v xml:space="preserve"> </v>
          </cell>
        </row>
        <row r="1077">
          <cell r="A1077">
            <v>1090</v>
          </cell>
          <cell r="B1077" t="str">
            <v>DW</v>
          </cell>
          <cell r="C1077" t="str">
            <v>Dick Winters</v>
          </cell>
          <cell r="D1077" t="str">
            <v>(509) 495-4175</v>
          </cell>
          <cell r="E1077">
            <v>37846</v>
          </cell>
          <cell r="G1077" t="str">
            <v>Sale</v>
          </cell>
          <cell r="H1077" t="str">
            <v>Physical</v>
          </cell>
          <cell r="I1077" t="str">
            <v>BOULDER PARK</v>
          </cell>
          <cell r="K1077" t="str">
            <v>Enserco</v>
          </cell>
          <cell r="L1077" t="str">
            <v>Dave Huck</v>
          </cell>
          <cell r="M1077" t="str">
            <v>Trader</v>
          </cell>
          <cell r="N1077" t="str">
            <v>(403) 269-5522</v>
          </cell>
          <cell r="O1077" t="str">
            <v>(303) 568-3250</v>
          </cell>
          <cell r="R1077">
            <v>2000</v>
          </cell>
          <cell r="X1077">
            <v>4.6399999999999997</v>
          </cell>
          <cell r="Y1077">
            <v>37847</v>
          </cell>
          <cell r="Z1077">
            <v>37847</v>
          </cell>
          <cell r="AA1077" t="str">
            <v>Interruptible</v>
          </cell>
          <cell r="AB1077" t="str">
            <v>NWP</v>
          </cell>
          <cell r="AE1077">
            <v>2000</v>
          </cell>
          <cell r="AF1077" t="str">
            <v>SUMAS</v>
          </cell>
          <cell r="AG1077">
            <v>297</v>
          </cell>
          <cell r="AH1077" t="str">
            <v>EEI</v>
          </cell>
          <cell r="AI1077">
            <v>399</v>
          </cell>
          <cell r="AJ1077" t="str">
            <v>SUMAS</v>
          </cell>
          <cell r="AK1077">
            <v>297</v>
          </cell>
          <cell r="AL1077" t="str">
            <v xml:space="preserve"> </v>
          </cell>
          <cell r="AM1077" t="str">
            <v xml:space="preserve"> </v>
          </cell>
          <cell r="AN1077" t="str">
            <v>DW</v>
          </cell>
        </row>
        <row r="1078">
          <cell r="A1078">
            <v>1091</v>
          </cell>
          <cell r="B1078" t="str">
            <v>DW</v>
          </cell>
          <cell r="C1078" t="str">
            <v>Dick Winters</v>
          </cell>
          <cell r="D1078" t="str">
            <v>(509) 495-4175</v>
          </cell>
          <cell r="E1078">
            <v>37846</v>
          </cell>
          <cell r="G1078" t="str">
            <v>Sale</v>
          </cell>
          <cell r="H1078" t="str">
            <v>Physical</v>
          </cell>
          <cell r="I1078" t="str">
            <v>CSII</v>
          </cell>
          <cell r="K1078" t="str">
            <v>Enserco</v>
          </cell>
          <cell r="L1078" t="str">
            <v>Dave Huck</v>
          </cell>
          <cell r="M1078" t="str">
            <v>Trader</v>
          </cell>
          <cell r="N1078" t="str">
            <v>(403) 269-5522</v>
          </cell>
          <cell r="O1078" t="str">
            <v>(303) 568-3250</v>
          </cell>
          <cell r="R1078">
            <v>5000</v>
          </cell>
          <cell r="X1078">
            <v>4.84</v>
          </cell>
          <cell r="Y1078">
            <v>37847</v>
          </cell>
          <cell r="Z1078">
            <v>37847</v>
          </cell>
          <cell r="AA1078" t="str">
            <v>Interruptible</v>
          </cell>
          <cell r="AB1078" t="str">
            <v>PGT</v>
          </cell>
          <cell r="AD1078">
            <v>7536</v>
          </cell>
          <cell r="AE1078">
            <v>5000</v>
          </cell>
          <cell r="AF1078" t="str">
            <v>STAN-GTNW</v>
          </cell>
          <cell r="AG1078" t="str">
            <v xml:space="preserve"> </v>
          </cell>
          <cell r="AH1078" t="str">
            <v xml:space="preserve"> </v>
          </cell>
          <cell r="AI1078">
            <v>399</v>
          </cell>
          <cell r="AJ1078" t="str">
            <v>STAN-GTNW</v>
          </cell>
          <cell r="AK1078" t="str">
            <v xml:space="preserve"> </v>
          </cell>
          <cell r="AL1078" t="str">
            <v xml:space="preserve"> </v>
          </cell>
          <cell r="AM1078" t="str">
            <v xml:space="preserve"> </v>
          </cell>
          <cell r="AN1078" t="str">
            <v>DW</v>
          </cell>
        </row>
        <row r="1079">
          <cell r="A1079">
            <v>1092</v>
          </cell>
          <cell r="B1079" t="str">
            <v>DW</v>
          </cell>
          <cell r="C1079" t="str">
            <v>Dick Winters</v>
          </cell>
          <cell r="D1079" t="str">
            <v>(509) 495-4175</v>
          </cell>
          <cell r="E1079">
            <v>37847</v>
          </cell>
          <cell r="G1079" t="str">
            <v>Sale</v>
          </cell>
          <cell r="H1079" t="str">
            <v>Physical</v>
          </cell>
          <cell r="I1079" t="str">
            <v>CSII</v>
          </cell>
          <cell r="K1079" t="str">
            <v>Enserco</v>
          </cell>
          <cell r="L1079" t="str">
            <v>Dave Huck</v>
          </cell>
          <cell r="M1079" t="str">
            <v>Trader</v>
          </cell>
          <cell r="N1079" t="str">
            <v>(403) 269-5522</v>
          </cell>
          <cell r="O1079" t="str">
            <v>(303) 568-3250</v>
          </cell>
          <cell r="R1079">
            <v>5000</v>
          </cell>
          <cell r="X1079">
            <v>4.8899999999999997</v>
          </cell>
          <cell r="Y1079">
            <v>37848</v>
          </cell>
          <cell r="Z1079">
            <v>37848</v>
          </cell>
          <cell r="AA1079" t="str">
            <v>Interruptible</v>
          </cell>
          <cell r="AB1079" t="str">
            <v>PGT</v>
          </cell>
          <cell r="AD1079">
            <v>7536</v>
          </cell>
          <cell r="AE1079">
            <v>5000</v>
          </cell>
          <cell r="AF1079" t="str">
            <v>STAN-GTNW</v>
          </cell>
          <cell r="AG1079" t="str">
            <v xml:space="preserve"> </v>
          </cell>
          <cell r="AH1079" t="str">
            <v>04659</v>
          </cell>
          <cell r="AI1079">
            <v>399</v>
          </cell>
          <cell r="AJ1079" t="str">
            <v>STAN-GTNW</v>
          </cell>
          <cell r="AK1079" t="str">
            <v xml:space="preserve"> </v>
          </cell>
          <cell r="AL1079" t="str">
            <v xml:space="preserve"> </v>
          </cell>
          <cell r="AM1079" t="str">
            <v xml:space="preserve"> </v>
          </cell>
          <cell r="AN1079" t="str">
            <v>DW</v>
          </cell>
        </row>
        <row r="1080">
          <cell r="A1080">
            <v>1093</v>
          </cell>
          <cell r="B1080" t="str">
            <v>DW</v>
          </cell>
          <cell r="C1080" t="str">
            <v>Dick Winters</v>
          </cell>
          <cell r="D1080" t="str">
            <v>(509) 495-4175</v>
          </cell>
          <cell r="E1080">
            <v>37848</v>
          </cell>
          <cell r="G1080" t="str">
            <v>Sale</v>
          </cell>
          <cell r="H1080" t="str">
            <v>Physical</v>
          </cell>
          <cell r="I1080" t="str">
            <v>BOULDER PARK</v>
          </cell>
          <cell r="K1080" t="str">
            <v>AU - SLT</v>
          </cell>
          <cell r="L1080" t="str">
            <v>Dick Winters</v>
          </cell>
          <cell r="M1080" t="str">
            <v>Trader</v>
          </cell>
          <cell r="N1080" t="str">
            <v>(509) 495-4175</v>
          </cell>
          <cell r="O1080" t="str">
            <v>(509) 495-8490</v>
          </cell>
          <cell r="R1080">
            <v>500</v>
          </cell>
          <cell r="X1080">
            <v>4.3499999999999996</v>
          </cell>
          <cell r="Y1080">
            <v>37849</v>
          </cell>
          <cell r="Z1080">
            <v>37851</v>
          </cell>
          <cell r="AA1080" t="str">
            <v>Interruptible</v>
          </cell>
          <cell r="AB1080" t="str">
            <v>NWP</v>
          </cell>
          <cell r="AD1080" t="str">
            <v xml:space="preserve"> </v>
          </cell>
          <cell r="AE1080">
            <v>500</v>
          </cell>
          <cell r="AF1080" t="str">
            <v>SUMAS</v>
          </cell>
          <cell r="AG1080">
            <v>297</v>
          </cell>
          <cell r="AH1080" t="str">
            <v>EEI</v>
          </cell>
          <cell r="AI1080">
            <v>399</v>
          </cell>
          <cell r="AJ1080" t="str">
            <v>SUMAS</v>
          </cell>
          <cell r="AK1080">
            <v>297</v>
          </cell>
          <cell r="AM1080">
            <v>304</v>
          </cell>
          <cell r="AN1080" t="str">
            <v>DW</v>
          </cell>
        </row>
        <row r="1081">
          <cell r="A1081">
            <v>1094</v>
          </cell>
          <cell r="B1081" t="str">
            <v>DW</v>
          </cell>
          <cell r="C1081" t="str">
            <v>Dick Winters</v>
          </cell>
          <cell r="D1081" t="str">
            <v>(509) 495-4175</v>
          </cell>
          <cell r="E1081">
            <v>37848</v>
          </cell>
          <cell r="G1081" t="str">
            <v>Purchase</v>
          </cell>
          <cell r="H1081" t="str">
            <v>Physical</v>
          </cell>
          <cell r="I1081" t="str">
            <v>CA - SLTAHOE</v>
          </cell>
          <cell r="K1081" t="str">
            <v>AU - BPK</v>
          </cell>
          <cell r="L1081" t="str">
            <v>Dick Winters</v>
          </cell>
          <cell r="M1081" t="str">
            <v>Trader</v>
          </cell>
          <cell r="N1081" t="str">
            <v>(509) 495-4175</v>
          </cell>
          <cell r="O1081" t="str">
            <v>(509) 495-8490</v>
          </cell>
          <cell r="R1081">
            <v>500</v>
          </cell>
          <cell r="X1081">
            <v>4.3499999999999996</v>
          </cell>
          <cell r="Y1081">
            <v>37849</v>
          </cell>
          <cell r="Z1081">
            <v>37851</v>
          </cell>
          <cell r="AA1081" t="str">
            <v>Interruptible</v>
          </cell>
          <cell r="AB1081" t="str">
            <v>NWP</v>
          </cell>
          <cell r="AC1081" t="str">
            <v>Paiute</v>
          </cell>
          <cell r="AD1081">
            <v>100047</v>
          </cell>
          <cell r="AE1081">
            <v>500</v>
          </cell>
          <cell r="AF1081" t="str">
            <v>SUMAS</v>
          </cell>
          <cell r="AG1081">
            <v>297</v>
          </cell>
          <cell r="AH1081" t="str">
            <v>EEI</v>
          </cell>
          <cell r="AI1081">
            <v>399</v>
          </cell>
          <cell r="AJ1081" t="str">
            <v>RENO</v>
          </cell>
          <cell r="AK1081">
            <v>459</v>
          </cell>
          <cell r="AL1081" t="str">
            <v>AVAC03SYS2</v>
          </cell>
          <cell r="AM1081">
            <v>304</v>
          </cell>
          <cell r="AN1081" t="str">
            <v>DW</v>
          </cell>
        </row>
        <row r="1082">
          <cell r="A1082">
            <v>1095</v>
          </cell>
          <cell r="B1082" t="str">
            <v>DW</v>
          </cell>
          <cell r="C1082" t="str">
            <v>Dick Winters</v>
          </cell>
          <cell r="D1082" t="str">
            <v>(509) 495-4175</v>
          </cell>
          <cell r="E1082">
            <v>37851</v>
          </cell>
          <cell r="G1082" t="str">
            <v>Sale</v>
          </cell>
          <cell r="H1082" t="str">
            <v>Physical</v>
          </cell>
          <cell r="I1082" t="str">
            <v>BOULDER PARK</v>
          </cell>
          <cell r="K1082" t="str">
            <v>Enserco</v>
          </cell>
          <cell r="L1082" t="str">
            <v>Dave Huck</v>
          </cell>
          <cell r="M1082" t="str">
            <v>Trader</v>
          </cell>
          <cell r="N1082" t="str">
            <v>(403) 269-5522</v>
          </cell>
          <cell r="O1082" t="str">
            <v>(303) 568-3250</v>
          </cell>
          <cell r="R1082">
            <v>2000</v>
          </cell>
          <cell r="X1082">
            <v>4.46</v>
          </cell>
          <cell r="Y1082">
            <v>37852</v>
          </cell>
          <cell r="Z1082">
            <v>37852</v>
          </cell>
          <cell r="AA1082" t="str">
            <v>Interruptible</v>
          </cell>
          <cell r="AB1082" t="str">
            <v>NWP</v>
          </cell>
          <cell r="AE1082">
            <v>2000</v>
          </cell>
          <cell r="AF1082" t="str">
            <v>SUMAS</v>
          </cell>
          <cell r="AG1082">
            <v>297</v>
          </cell>
          <cell r="AH1082" t="str">
            <v>EEI</v>
          </cell>
          <cell r="AI1082">
            <v>399</v>
          </cell>
          <cell r="AJ1082" t="str">
            <v>SUMAS</v>
          </cell>
          <cell r="AK1082">
            <v>297</v>
          </cell>
          <cell r="AL1082" t="str">
            <v xml:space="preserve"> </v>
          </cell>
          <cell r="AM1082" t="str">
            <v xml:space="preserve"> </v>
          </cell>
          <cell r="AN1082" t="str">
            <v>DW</v>
          </cell>
        </row>
        <row r="1083">
          <cell r="A1083">
            <v>1096</v>
          </cell>
          <cell r="B1083" t="str">
            <v>DW</v>
          </cell>
          <cell r="C1083" t="str">
            <v>Dick Winters</v>
          </cell>
          <cell r="D1083" t="str">
            <v>(509) 495-4175</v>
          </cell>
          <cell r="E1083">
            <v>37851</v>
          </cell>
          <cell r="G1083" t="str">
            <v>Sale</v>
          </cell>
          <cell r="H1083" t="str">
            <v>Physical</v>
          </cell>
          <cell r="I1083" t="str">
            <v>KFCT</v>
          </cell>
          <cell r="K1083" t="str">
            <v>AU - SLT</v>
          </cell>
          <cell r="L1083" t="str">
            <v>Dick Winters</v>
          </cell>
          <cell r="M1083" t="str">
            <v>Trader</v>
          </cell>
          <cell r="N1083" t="str">
            <v>(509) 495-4175</v>
          </cell>
          <cell r="O1083" t="str">
            <v>(509) 495-8490</v>
          </cell>
          <cell r="R1083">
            <v>500</v>
          </cell>
          <cell r="X1083">
            <v>4.46</v>
          </cell>
          <cell r="Y1083">
            <v>37852</v>
          </cell>
          <cell r="Z1083">
            <v>37852</v>
          </cell>
          <cell r="AA1083" t="str">
            <v>Interruptible</v>
          </cell>
          <cell r="AB1083" t="str">
            <v>NWP</v>
          </cell>
          <cell r="AD1083" t="str">
            <v xml:space="preserve"> </v>
          </cell>
          <cell r="AE1083">
            <v>500</v>
          </cell>
          <cell r="AF1083" t="str">
            <v>SUMAS</v>
          </cell>
          <cell r="AG1083">
            <v>297</v>
          </cell>
          <cell r="AH1083" t="str">
            <v>EEI</v>
          </cell>
          <cell r="AI1083">
            <v>399</v>
          </cell>
          <cell r="AJ1083" t="str">
            <v>SUMAS</v>
          </cell>
          <cell r="AK1083">
            <v>297</v>
          </cell>
          <cell r="AM1083">
            <v>304</v>
          </cell>
          <cell r="AN1083" t="str">
            <v>DW</v>
          </cell>
        </row>
        <row r="1084">
          <cell r="A1084">
            <v>1097</v>
          </cell>
          <cell r="B1084" t="str">
            <v>DW</v>
          </cell>
          <cell r="C1084" t="str">
            <v>Dick Winters</v>
          </cell>
          <cell r="D1084" t="str">
            <v>(509) 495-4175</v>
          </cell>
          <cell r="E1084">
            <v>37851</v>
          </cell>
          <cell r="G1084" t="str">
            <v>Purchase</v>
          </cell>
          <cell r="H1084" t="str">
            <v>Physical</v>
          </cell>
          <cell r="I1084" t="str">
            <v>CA - SLTAHOE</v>
          </cell>
          <cell r="K1084" t="str">
            <v>AU - KFCT</v>
          </cell>
          <cell r="L1084" t="str">
            <v>Dick Winters</v>
          </cell>
          <cell r="M1084" t="str">
            <v>Trader</v>
          </cell>
          <cell r="N1084" t="str">
            <v>(509) 495-4175</v>
          </cell>
          <cell r="O1084" t="str">
            <v>(509) 495-8490</v>
          </cell>
          <cell r="R1084">
            <v>500</v>
          </cell>
          <cell r="X1084">
            <v>4.46</v>
          </cell>
          <cell r="Y1084">
            <v>37852</v>
          </cell>
          <cell r="Z1084">
            <v>37852</v>
          </cell>
          <cell r="AA1084" t="str">
            <v>Interruptible</v>
          </cell>
          <cell r="AB1084" t="str">
            <v>NWP</v>
          </cell>
          <cell r="AC1084" t="str">
            <v>Paiute</v>
          </cell>
          <cell r="AD1084">
            <v>100047</v>
          </cell>
          <cell r="AE1084">
            <v>500</v>
          </cell>
          <cell r="AF1084" t="str">
            <v>SUMAS</v>
          </cell>
          <cell r="AG1084">
            <v>297</v>
          </cell>
          <cell r="AH1084" t="str">
            <v>EEI</v>
          </cell>
          <cell r="AI1084">
            <v>399</v>
          </cell>
          <cell r="AJ1084" t="str">
            <v>RENO</v>
          </cell>
          <cell r="AK1084">
            <v>459</v>
          </cell>
          <cell r="AL1084" t="str">
            <v>AVAC03SYS2</v>
          </cell>
          <cell r="AM1084">
            <v>304</v>
          </cell>
          <cell r="AN1084" t="str">
            <v>DW</v>
          </cell>
        </row>
        <row r="1085">
          <cell r="A1085">
            <v>1098</v>
          </cell>
          <cell r="B1085" t="str">
            <v>DW</v>
          </cell>
          <cell r="C1085" t="str">
            <v>Dick Winters</v>
          </cell>
          <cell r="D1085" t="str">
            <v>(509) 495-4175</v>
          </cell>
          <cell r="E1085">
            <v>37852</v>
          </cell>
          <cell r="G1085" t="str">
            <v>Sale</v>
          </cell>
          <cell r="H1085" t="str">
            <v>Physical</v>
          </cell>
          <cell r="I1085" t="str">
            <v>BOULDER PARK</v>
          </cell>
          <cell r="K1085" t="str">
            <v>Enserco</v>
          </cell>
          <cell r="L1085" t="str">
            <v>Dave Huck</v>
          </cell>
          <cell r="M1085" t="str">
            <v>Trader</v>
          </cell>
          <cell r="N1085" t="str">
            <v>(403) 269-5522</v>
          </cell>
          <cell r="O1085" t="str">
            <v>(303) 568-3250</v>
          </cell>
          <cell r="R1085">
            <v>3000</v>
          </cell>
          <cell r="X1085">
            <v>4.45</v>
          </cell>
          <cell r="Y1085">
            <v>37853</v>
          </cell>
          <cell r="Z1085">
            <v>37853</v>
          </cell>
          <cell r="AA1085" t="str">
            <v>Interruptible</v>
          </cell>
          <cell r="AB1085" t="str">
            <v>NWP</v>
          </cell>
          <cell r="AE1085">
            <v>3000</v>
          </cell>
          <cell r="AF1085" t="str">
            <v>SUMAS</v>
          </cell>
          <cell r="AG1085">
            <v>297</v>
          </cell>
          <cell r="AH1085" t="str">
            <v>EEI</v>
          </cell>
          <cell r="AI1085">
            <v>399</v>
          </cell>
          <cell r="AJ1085" t="str">
            <v>SUMAS</v>
          </cell>
          <cell r="AK1085">
            <v>297</v>
          </cell>
          <cell r="AL1085" t="str">
            <v xml:space="preserve"> </v>
          </cell>
          <cell r="AM1085" t="str">
            <v xml:space="preserve"> </v>
          </cell>
          <cell r="AN1085" t="str">
            <v>DW</v>
          </cell>
        </row>
        <row r="1086">
          <cell r="A1086">
            <v>1099</v>
          </cell>
          <cell r="B1086" t="str">
            <v>DW</v>
          </cell>
          <cell r="C1086" t="str">
            <v>Dick Winters</v>
          </cell>
          <cell r="D1086" t="str">
            <v>(509) 495-4175</v>
          </cell>
          <cell r="E1086">
            <v>37852</v>
          </cell>
          <cell r="G1086" t="str">
            <v>Sale</v>
          </cell>
          <cell r="H1086" t="str">
            <v>Physical</v>
          </cell>
          <cell r="I1086" t="str">
            <v>KFCT</v>
          </cell>
          <cell r="K1086" t="str">
            <v>AU - SLT</v>
          </cell>
          <cell r="L1086" t="str">
            <v>Dick Winters</v>
          </cell>
          <cell r="M1086" t="str">
            <v>Trader</v>
          </cell>
          <cell r="N1086" t="str">
            <v>(509) 495-4175</v>
          </cell>
          <cell r="O1086" t="str">
            <v>(509) 495-8490</v>
          </cell>
          <cell r="R1086">
            <v>500</v>
          </cell>
          <cell r="X1086">
            <v>4.45</v>
          </cell>
          <cell r="Y1086">
            <v>37853</v>
          </cell>
          <cell r="Z1086">
            <v>37853</v>
          </cell>
          <cell r="AA1086" t="str">
            <v>Interruptible</v>
          </cell>
          <cell r="AB1086" t="str">
            <v>NWP</v>
          </cell>
          <cell r="AD1086" t="str">
            <v xml:space="preserve"> </v>
          </cell>
          <cell r="AE1086">
            <v>500</v>
          </cell>
          <cell r="AF1086" t="str">
            <v>SUMAS</v>
          </cell>
          <cell r="AG1086">
            <v>297</v>
          </cell>
          <cell r="AH1086" t="str">
            <v>EEI</v>
          </cell>
          <cell r="AI1086">
            <v>399</v>
          </cell>
          <cell r="AJ1086" t="str">
            <v>SUMAS</v>
          </cell>
          <cell r="AK1086">
            <v>297</v>
          </cell>
          <cell r="AM1086">
            <v>304</v>
          </cell>
          <cell r="AN1086" t="str">
            <v>DW</v>
          </cell>
        </row>
        <row r="1087">
          <cell r="A1087">
            <v>1100</v>
          </cell>
          <cell r="B1087" t="str">
            <v>DW</v>
          </cell>
          <cell r="C1087" t="str">
            <v>Dick Winters</v>
          </cell>
          <cell r="D1087" t="str">
            <v>(509) 495-4175</v>
          </cell>
          <cell r="E1087">
            <v>37852</v>
          </cell>
          <cell r="G1087" t="str">
            <v>Purchase</v>
          </cell>
          <cell r="H1087" t="str">
            <v>Physical</v>
          </cell>
          <cell r="I1087" t="str">
            <v>CA - SLTAHOE</v>
          </cell>
          <cell r="K1087" t="str">
            <v>AU - KFCT</v>
          </cell>
          <cell r="L1087" t="str">
            <v>Dick Winters</v>
          </cell>
          <cell r="M1087" t="str">
            <v>Trader</v>
          </cell>
          <cell r="N1087" t="str">
            <v>(509) 495-4175</v>
          </cell>
          <cell r="O1087" t="str">
            <v>(509) 495-8490</v>
          </cell>
          <cell r="R1087">
            <v>500</v>
          </cell>
          <cell r="X1087">
            <v>4.45</v>
          </cell>
          <cell r="Y1087">
            <v>37853</v>
          </cell>
          <cell r="Z1087">
            <v>37853</v>
          </cell>
          <cell r="AA1087" t="str">
            <v>Interruptible</v>
          </cell>
          <cell r="AB1087" t="str">
            <v>NWP</v>
          </cell>
          <cell r="AC1087" t="str">
            <v>Paiute</v>
          </cell>
          <cell r="AD1087">
            <v>100047</v>
          </cell>
          <cell r="AE1087">
            <v>500</v>
          </cell>
          <cell r="AF1087" t="str">
            <v>SUMAS</v>
          </cell>
          <cell r="AG1087">
            <v>297</v>
          </cell>
          <cell r="AH1087" t="str">
            <v>EEI</v>
          </cell>
          <cell r="AI1087">
            <v>399</v>
          </cell>
          <cell r="AJ1087" t="str">
            <v>RENO</v>
          </cell>
          <cell r="AK1087">
            <v>459</v>
          </cell>
          <cell r="AL1087" t="str">
            <v>AVAC03SYS2</v>
          </cell>
          <cell r="AM1087">
            <v>304</v>
          </cell>
          <cell r="AN1087" t="str">
            <v>DW</v>
          </cell>
        </row>
        <row r="1088">
          <cell r="A1088">
            <v>1101</v>
          </cell>
          <cell r="B1088" t="str">
            <v>DW</v>
          </cell>
          <cell r="C1088" t="str">
            <v>Dick Winters</v>
          </cell>
          <cell r="D1088" t="str">
            <v>(509) 495-4175</v>
          </cell>
          <cell r="E1088">
            <v>37853</v>
          </cell>
          <cell r="G1088" t="str">
            <v>Sale</v>
          </cell>
          <cell r="H1088" t="str">
            <v>Physical</v>
          </cell>
          <cell r="I1088" t="str">
            <v>CSII</v>
          </cell>
          <cell r="K1088" t="str">
            <v>Enserco</v>
          </cell>
          <cell r="L1088" t="str">
            <v>Dave Huck</v>
          </cell>
          <cell r="M1088" t="str">
            <v>Trader</v>
          </cell>
          <cell r="N1088" t="str">
            <v>(403) 269-5522</v>
          </cell>
          <cell r="O1088" t="str">
            <v>(303) 568-3250</v>
          </cell>
          <cell r="R1088">
            <v>5000</v>
          </cell>
          <cell r="X1088">
            <v>4.63</v>
          </cell>
          <cell r="Y1088">
            <v>37854</v>
          </cell>
          <cell r="Z1088">
            <v>37854</v>
          </cell>
          <cell r="AA1088" t="str">
            <v>Interruptible</v>
          </cell>
          <cell r="AB1088" t="str">
            <v>PGT</v>
          </cell>
          <cell r="AD1088">
            <v>7536</v>
          </cell>
          <cell r="AE1088">
            <v>5000</v>
          </cell>
          <cell r="AF1088" t="str">
            <v>STAN-GTNW</v>
          </cell>
          <cell r="AG1088" t="str">
            <v xml:space="preserve"> </v>
          </cell>
          <cell r="AH1088" t="str">
            <v>04659</v>
          </cell>
          <cell r="AI1088">
            <v>399</v>
          </cell>
          <cell r="AJ1088" t="str">
            <v>STAN-GTNW</v>
          </cell>
          <cell r="AK1088" t="str">
            <v xml:space="preserve"> </v>
          </cell>
          <cell r="AL1088" t="str">
            <v xml:space="preserve"> </v>
          </cell>
          <cell r="AM1088" t="str">
            <v xml:space="preserve"> </v>
          </cell>
          <cell r="AN1088" t="str">
            <v>DW</v>
          </cell>
        </row>
        <row r="1089">
          <cell r="A1089">
            <v>1102</v>
          </cell>
          <cell r="B1089" t="str">
            <v>DW</v>
          </cell>
          <cell r="C1089" t="str">
            <v>Dick Winters</v>
          </cell>
          <cell r="D1089" t="str">
            <v>(509) 495-4175</v>
          </cell>
          <cell r="E1089">
            <v>37853</v>
          </cell>
          <cell r="G1089" t="str">
            <v>Sale</v>
          </cell>
          <cell r="H1089" t="str">
            <v>Physical</v>
          </cell>
          <cell r="I1089" t="str">
            <v>BOULDER PARK</v>
          </cell>
          <cell r="K1089" t="str">
            <v>Enserco</v>
          </cell>
          <cell r="L1089" t="str">
            <v>Dave Huck</v>
          </cell>
          <cell r="M1089" t="str">
            <v>Trader</v>
          </cell>
          <cell r="N1089" t="str">
            <v>(403) 269-5522</v>
          </cell>
          <cell r="O1089" t="str">
            <v>(303) 568-3250</v>
          </cell>
          <cell r="R1089">
            <v>3000</v>
          </cell>
          <cell r="X1089">
            <v>4.49</v>
          </cell>
          <cell r="Y1089">
            <v>37854</v>
          </cell>
          <cell r="Z1089">
            <v>37854</v>
          </cell>
          <cell r="AA1089" t="str">
            <v>Interruptible</v>
          </cell>
          <cell r="AB1089" t="str">
            <v>NWP</v>
          </cell>
          <cell r="AE1089">
            <v>3000</v>
          </cell>
          <cell r="AF1089" t="str">
            <v>SUMAS</v>
          </cell>
          <cell r="AG1089">
            <v>297</v>
          </cell>
          <cell r="AH1089" t="str">
            <v>EEI</v>
          </cell>
          <cell r="AI1089">
            <v>399</v>
          </cell>
          <cell r="AJ1089" t="str">
            <v>SUMAS</v>
          </cell>
          <cell r="AK1089">
            <v>297</v>
          </cell>
          <cell r="AL1089" t="str">
            <v xml:space="preserve"> </v>
          </cell>
          <cell r="AM1089" t="str">
            <v xml:space="preserve"> </v>
          </cell>
          <cell r="AN1089" t="str">
            <v>DW</v>
          </cell>
        </row>
        <row r="1090">
          <cell r="A1090">
            <v>1103</v>
          </cell>
          <cell r="B1090" t="str">
            <v>DW</v>
          </cell>
          <cell r="C1090" t="str">
            <v>Dick Winters</v>
          </cell>
          <cell r="D1090" t="str">
            <v>(509) 495-4175</v>
          </cell>
          <cell r="E1090">
            <v>37853</v>
          </cell>
          <cell r="G1090" t="str">
            <v>Sale</v>
          </cell>
          <cell r="H1090" t="str">
            <v>Physical</v>
          </cell>
          <cell r="I1090" t="str">
            <v>KFCT</v>
          </cell>
          <cell r="K1090" t="str">
            <v>AU - SLT</v>
          </cell>
          <cell r="L1090" t="str">
            <v>Dick Winters</v>
          </cell>
          <cell r="M1090" t="str">
            <v>Trader</v>
          </cell>
          <cell r="N1090" t="str">
            <v>(509) 495-4175</v>
          </cell>
          <cell r="O1090" t="str">
            <v>(509) 495-8490</v>
          </cell>
          <cell r="R1090">
            <v>1000</v>
          </cell>
          <cell r="X1090">
            <v>4.49</v>
          </cell>
          <cell r="Y1090">
            <v>37854</v>
          </cell>
          <cell r="Z1090">
            <v>37854</v>
          </cell>
          <cell r="AA1090" t="str">
            <v>Interruptible</v>
          </cell>
          <cell r="AB1090" t="str">
            <v>NWP</v>
          </cell>
          <cell r="AD1090" t="str">
            <v xml:space="preserve"> </v>
          </cell>
          <cell r="AE1090">
            <v>1000</v>
          </cell>
          <cell r="AF1090" t="str">
            <v>SUMAS</v>
          </cell>
          <cell r="AG1090">
            <v>297</v>
          </cell>
          <cell r="AH1090" t="str">
            <v>EEI</v>
          </cell>
          <cell r="AI1090">
            <v>399</v>
          </cell>
          <cell r="AJ1090" t="str">
            <v>SUMAS</v>
          </cell>
          <cell r="AK1090">
            <v>297</v>
          </cell>
          <cell r="AM1090">
            <v>304</v>
          </cell>
          <cell r="AN1090" t="str">
            <v>DW</v>
          </cell>
        </row>
        <row r="1091">
          <cell r="A1091">
            <v>1104</v>
          </cell>
          <cell r="B1091" t="str">
            <v>DW</v>
          </cell>
          <cell r="C1091" t="str">
            <v>Dick Winters</v>
          </cell>
          <cell r="D1091" t="str">
            <v>(509) 495-4175</v>
          </cell>
          <cell r="E1091">
            <v>37853</v>
          </cell>
          <cell r="G1091" t="str">
            <v>Purchase</v>
          </cell>
          <cell r="H1091" t="str">
            <v>Physical</v>
          </cell>
          <cell r="I1091" t="str">
            <v>CA - SLTAHOE</v>
          </cell>
          <cell r="K1091" t="str">
            <v>AU - KFCT</v>
          </cell>
          <cell r="L1091" t="str">
            <v>Dick Winters</v>
          </cell>
          <cell r="M1091" t="str">
            <v>Trader</v>
          </cell>
          <cell r="N1091" t="str">
            <v>(509) 495-4175</v>
          </cell>
          <cell r="O1091" t="str">
            <v>(509) 495-8490</v>
          </cell>
          <cell r="R1091">
            <v>1000</v>
          </cell>
          <cell r="X1091">
            <v>4.49</v>
          </cell>
          <cell r="Y1091">
            <v>37854</v>
          </cell>
          <cell r="Z1091">
            <v>37854</v>
          </cell>
          <cell r="AA1091" t="str">
            <v>Interruptible</v>
          </cell>
          <cell r="AB1091" t="str">
            <v>NWP</v>
          </cell>
          <cell r="AC1091" t="str">
            <v>Paiute</v>
          </cell>
          <cell r="AD1091">
            <v>100047</v>
          </cell>
          <cell r="AE1091">
            <v>1000</v>
          </cell>
          <cell r="AF1091" t="str">
            <v>SUMAS</v>
          </cell>
          <cell r="AG1091">
            <v>297</v>
          </cell>
          <cell r="AH1091" t="str">
            <v>EEI</v>
          </cell>
          <cell r="AI1091">
            <v>399</v>
          </cell>
          <cell r="AJ1091" t="str">
            <v>RENO</v>
          </cell>
          <cell r="AK1091">
            <v>459</v>
          </cell>
          <cell r="AL1091" t="str">
            <v>AVAC03SYS2</v>
          </cell>
          <cell r="AM1091">
            <v>304</v>
          </cell>
          <cell r="AN1091" t="str">
            <v>DW</v>
          </cell>
        </row>
        <row r="1092">
          <cell r="A1092">
            <v>1105</v>
          </cell>
          <cell r="B1092" t="str">
            <v>DW</v>
          </cell>
          <cell r="C1092" t="str">
            <v>Dick Winters</v>
          </cell>
          <cell r="D1092" t="str">
            <v>(509) 495-4175</v>
          </cell>
          <cell r="E1092">
            <v>37854</v>
          </cell>
          <cell r="G1092" t="str">
            <v>Sale</v>
          </cell>
          <cell r="H1092" t="str">
            <v>Physical</v>
          </cell>
          <cell r="I1092" t="str">
            <v>BOULDER PARK/KFCT</v>
          </cell>
          <cell r="K1092" t="str">
            <v>Enserco</v>
          </cell>
          <cell r="L1092" t="str">
            <v>Dave Huck</v>
          </cell>
          <cell r="M1092" t="str">
            <v>Trader</v>
          </cell>
          <cell r="N1092" t="str">
            <v>(403) 269-5522</v>
          </cell>
          <cell r="O1092" t="str">
            <v>(303) 568-3250</v>
          </cell>
          <cell r="R1092">
            <v>4000</v>
          </cell>
          <cell r="X1092">
            <v>4.5</v>
          </cell>
          <cell r="Y1092">
            <v>37855</v>
          </cell>
          <cell r="Z1092">
            <v>37855</v>
          </cell>
          <cell r="AA1092" t="str">
            <v>Interruptible</v>
          </cell>
          <cell r="AB1092" t="str">
            <v>NWP</v>
          </cell>
          <cell r="AE1092">
            <v>4000</v>
          </cell>
          <cell r="AF1092" t="str">
            <v>SUMAS</v>
          </cell>
          <cell r="AG1092">
            <v>297</v>
          </cell>
          <cell r="AH1092" t="str">
            <v>EEI</v>
          </cell>
          <cell r="AI1092">
            <v>399</v>
          </cell>
          <cell r="AJ1092" t="str">
            <v>SUMAS</v>
          </cell>
          <cell r="AK1092">
            <v>297</v>
          </cell>
          <cell r="AL1092" t="str">
            <v xml:space="preserve"> </v>
          </cell>
          <cell r="AM1092" t="str">
            <v xml:space="preserve"> </v>
          </cell>
          <cell r="AN1092" t="str">
            <v>DW</v>
          </cell>
        </row>
        <row r="1093">
          <cell r="A1093">
            <v>1106</v>
          </cell>
          <cell r="B1093" t="str">
            <v>DW</v>
          </cell>
          <cell r="C1093" t="str">
            <v>Dick Winters</v>
          </cell>
          <cell r="D1093" t="str">
            <v>(509) 495-4175</v>
          </cell>
          <cell r="E1093">
            <v>37854</v>
          </cell>
          <cell r="G1093" t="str">
            <v>Purchase</v>
          </cell>
          <cell r="H1093" t="str">
            <v>Physical</v>
          </cell>
          <cell r="I1093" t="str">
            <v>CSII</v>
          </cell>
          <cell r="K1093" t="str">
            <v>Enserco</v>
          </cell>
          <cell r="L1093" t="str">
            <v>Dave Huck</v>
          </cell>
          <cell r="M1093" t="str">
            <v>Trader</v>
          </cell>
          <cell r="N1093" t="str">
            <v>(403) 269-5522</v>
          </cell>
          <cell r="O1093" t="str">
            <v>(303) 568-3250</v>
          </cell>
          <cell r="R1093">
            <v>15000</v>
          </cell>
          <cell r="X1093">
            <v>4.6900000000000004</v>
          </cell>
          <cell r="Y1093">
            <v>37855</v>
          </cell>
          <cell r="Z1093">
            <v>37855</v>
          </cell>
          <cell r="AA1093" t="str">
            <v>Interruptible</v>
          </cell>
          <cell r="AB1093" t="str">
            <v>PGT</v>
          </cell>
          <cell r="AD1093">
            <v>7536</v>
          </cell>
          <cell r="AE1093">
            <v>15000</v>
          </cell>
          <cell r="AF1093" t="str">
            <v>STAN-GTNW</v>
          </cell>
          <cell r="AG1093" t="str">
            <v xml:space="preserve"> </v>
          </cell>
          <cell r="AJ1093" t="str">
            <v>STAN-GTNW</v>
          </cell>
          <cell r="AK1093" t="str">
            <v xml:space="preserve"> </v>
          </cell>
          <cell r="AL1093" t="str">
            <v xml:space="preserve"> </v>
          </cell>
          <cell r="AM1093" t="str">
            <v xml:space="preserve"> </v>
          </cell>
          <cell r="AN1093" t="str">
            <v>DW</v>
          </cell>
        </row>
        <row r="1094">
          <cell r="A1094">
            <v>1107</v>
          </cell>
          <cell r="B1094" t="str">
            <v>DW</v>
          </cell>
          <cell r="C1094" t="str">
            <v>Dick Winters</v>
          </cell>
          <cell r="D1094" t="str">
            <v>(509) 495-4175</v>
          </cell>
          <cell r="E1094">
            <v>37855</v>
          </cell>
          <cell r="G1094" t="str">
            <v>Sale</v>
          </cell>
          <cell r="H1094" t="str">
            <v>Physical</v>
          </cell>
          <cell r="I1094" t="str">
            <v>BOULDER PARK/KFCT</v>
          </cell>
          <cell r="K1094" t="str">
            <v>Enserco</v>
          </cell>
          <cell r="L1094" t="str">
            <v>Dave Huck</v>
          </cell>
          <cell r="M1094" t="str">
            <v>Trader</v>
          </cell>
          <cell r="N1094" t="str">
            <v>(403) 269-5522</v>
          </cell>
          <cell r="O1094" t="str">
            <v>(303) 568-3250</v>
          </cell>
          <cell r="R1094">
            <v>4000</v>
          </cell>
          <cell r="X1094">
            <v>4.46</v>
          </cell>
          <cell r="Y1094">
            <v>37856</v>
          </cell>
          <cell r="Z1094">
            <v>37858</v>
          </cell>
          <cell r="AA1094" t="str">
            <v>Interruptible</v>
          </cell>
          <cell r="AB1094" t="str">
            <v>NWP</v>
          </cell>
          <cell r="AE1094">
            <v>4000</v>
          </cell>
          <cell r="AF1094" t="str">
            <v>SUMAS</v>
          </cell>
          <cell r="AG1094">
            <v>297</v>
          </cell>
          <cell r="AH1094" t="str">
            <v>EEI</v>
          </cell>
          <cell r="AI1094">
            <v>399</v>
          </cell>
          <cell r="AJ1094" t="str">
            <v>SUMAS</v>
          </cell>
          <cell r="AK1094">
            <v>297</v>
          </cell>
          <cell r="AL1094" t="str">
            <v xml:space="preserve"> </v>
          </cell>
          <cell r="AM1094" t="str">
            <v xml:space="preserve"> </v>
          </cell>
          <cell r="AN1094" t="str">
            <v>DW</v>
          </cell>
        </row>
        <row r="1095">
          <cell r="A1095">
            <v>1108</v>
          </cell>
          <cell r="B1095" t="str">
            <v>DW</v>
          </cell>
          <cell r="C1095" t="str">
            <v>Dick Winters</v>
          </cell>
          <cell r="D1095" t="str">
            <v>(509) 495-4175</v>
          </cell>
          <cell r="E1095">
            <v>37855</v>
          </cell>
          <cell r="G1095" t="str">
            <v>Purchase</v>
          </cell>
          <cell r="H1095" t="str">
            <v>Physical</v>
          </cell>
          <cell r="I1095" t="str">
            <v>CSII</v>
          </cell>
          <cell r="K1095" t="str">
            <v>Enserco</v>
          </cell>
          <cell r="L1095" t="str">
            <v>Dave Huck</v>
          </cell>
          <cell r="M1095" t="str">
            <v>Trader</v>
          </cell>
          <cell r="N1095" t="str">
            <v>(403) 269-5522</v>
          </cell>
          <cell r="O1095" t="str">
            <v>(303) 568-3250</v>
          </cell>
          <cell r="R1095">
            <v>10000</v>
          </cell>
          <cell r="X1095">
            <v>4.7</v>
          </cell>
          <cell r="Y1095">
            <v>37856</v>
          </cell>
          <cell r="Z1095">
            <v>37858</v>
          </cell>
          <cell r="AA1095" t="str">
            <v>Interruptible</v>
          </cell>
          <cell r="AB1095" t="str">
            <v>PGT</v>
          </cell>
          <cell r="AD1095">
            <v>7536</v>
          </cell>
          <cell r="AE1095">
            <v>10000</v>
          </cell>
          <cell r="AF1095" t="str">
            <v>STAN-GTNW</v>
          </cell>
          <cell r="AG1095" t="str">
            <v xml:space="preserve"> </v>
          </cell>
          <cell r="AJ1095" t="str">
            <v>STAN-GTNW</v>
          </cell>
          <cell r="AK1095" t="str">
            <v xml:space="preserve"> </v>
          </cell>
          <cell r="AL1095" t="str">
            <v xml:space="preserve"> </v>
          </cell>
          <cell r="AM1095" t="str">
            <v xml:space="preserve"> </v>
          </cell>
          <cell r="AN1095" t="str">
            <v>DW</v>
          </cell>
        </row>
        <row r="1096">
          <cell r="A1096">
            <v>1109</v>
          </cell>
          <cell r="B1096" t="str">
            <v>DW</v>
          </cell>
          <cell r="C1096" t="str">
            <v>Dick Winters</v>
          </cell>
          <cell r="D1096" t="str">
            <v>(509) 495-4175</v>
          </cell>
          <cell r="E1096">
            <v>37855</v>
          </cell>
          <cell r="G1096" t="str">
            <v>Sale</v>
          </cell>
          <cell r="H1096" t="str">
            <v>Physical</v>
          </cell>
          <cell r="I1096" t="str">
            <v>MALIN</v>
          </cell>
          <cell r="K1096" t="str">
            <v>Sempra Energy Trading, Inc.</v>
          </cell>
          <cell r="L1096" t="str">
            <v>Ray Houghton</v>
          </cell>
          <cell r="M1096" t="str">
            <v>Trader</v>
          </cell>
          <cell r="N1096" t="str">
            <v>(403) 750-2453</v>
          </cell>
          <cell r="O1096" t="str">
            <v>(203) 355-6605</v>
          </cell>
          <cell r="R1096">
            <v>7658</v>
          </cell>
          <cell r="U1096" t="str">
            <v>NGI</v>
          </cell>
          <cell r="V1096">
            <v>-0.01</v>
          </cell>
          <cell r="W1096" t="str">
            <v>Malin</v>
          </cell>
          <cell r="Y1096">
            <v>37865</v>
          </cell>
          <cell r="Z1096">
            <v>37894</v>
          </cell>
          <cell r="AA1096" t="str">
            <v>Firm</v>
          </cell>
          <cell r="AB1096" t="str">
            <v>PGT</v>
          </cell>
          <cell r="AD1096" t="str">
            <v>07536</v>
          </cell>
          <cell r="AE1096">
            <v>7658</v>
          </cell>
          <cell r="AF1096" t="str">
            <v>MALI-GTNW</v>
          </cell>
          <cell r="AJ1096" t="str">
            <v>MALI-GTNW</v>
          </cell>
          <cell r="AL1096" t="str">
            <v>02466</v>
          </cell>
          <cell r="AN1096" t="str">
            <v>RP</v>
          </cell>
          <cell r="AO1096">
            <v>37859</v>
          </cell>
          <cell r="AP1096" t="str">
            <v>DW</v>
          </cell>
        </row>
        <row r="1097">
          <cell r="A1097">
            <v>1110</v>
          </cell>
          <cell r="B1097" t="str">
            <v>DW</v>
          </cell>
          <cell r="C1097" t="str">
            <v>Dick Winters</v>
          </cell>
          <cell r="D1097" t="str">
            <v>(509) 495-4175</v>
          </cell>
          <cell r="E1097">
            <v>37858</v>
          </cell>
          <cell r="G1097" t="str">
            <v>Sale</v>
          </cell>
          <cell r="H1097" t="str">
            <v>Physical</v>
          </cell>
          <cell r="I1097" t="str">
            <v>BOULDER PARK</v>
          </cell>
          <cell r="K1097" t="str">
            <v>Enserco</v>
          </cell>
          <cell r="L1097" t="str">
            <v>Dave Huck</v>
          </cell>
          <cell r="M1097" t="str">
            <v>Trader</v>
          </cell>
          <cell r="N1097" t="str">
            <v>(403) 269-5522</v>
          </cell>
          <cell r="O1097" t="str">
            <v>(303) 568-3250</v>
          </cell>
          <cell r="R1097">
            <v>3000</v>
          </cell>
          <cell r="X1097">
            <v>4.43</v>
          </cell>
          <cell r="Y1097">
            <v>37859</v>
          </cell>
          <cell r="Z1097">
            <v>37859</v>
          </cell>
          <cell r="AA1097" t="str">
            <v>Interruptible</v>
          </cell>
          <cell r="AB1097" t="str">
            <v>NWP</v>
          </cell>
          <cell r="AE1097">
            <v>3000</v>
          </cell>
          <cell r="AF1097" t="str">
            <v>SUMAS</v>
          </cell>
          <cell r="AG1097">
            <v>297</v>
          </cell>
          <cell r="AH1097" t="str">
            <v>EEI</v>
          </cell>
          <cell r="AI1097">
            <v>399</v>
          </cell>
          <cell r="AJ1097" t="str">
            <v>SUMAS</v>
          </cell>
          <cell r="AK1097">
            <v>297</v>
          </cell>
          <cell r="AL1097" t="str">
            <v xml:space="preserve"> </v>
          </cell>
          <cell r="AM1097" t="str">
            <v xml:space="preserve"> </v>
          </cell>
          <cell r="AN1097" t="str">
            <v>DW</v>
          </cell>
        </row>
        <row r="1098">
          <cell r="A1098">
            <v>1111</v>
          </cell>
          <cell r="B1098" t="str">
            <v>DW</v>
          </cell>
          <cell r="C1098" t="str">
            <v>Dick Winters</v>
          </cell>
          <cell r="D1098" t="str">
            <v>(509) 495-4175</v>
          </cell>
          <cell r="E1098">
            <v>37858</v>
          </cell>
          <cell r="G1098" t="str">
            <v>Sale</v>
          </cell>
          <cell r="H1098" t="str">
            <v>Physical</v>
          </cell>
          <cell r="I1098" t="str">
            <v>KFCT</v>
          </cell>
          <cell r="K1098" t="str">
            <v>AU - SLT</v>
          </cell>
          <cell r="L1098" t="str">
            <v>Dick Winters</v>
          </cell>
          <cell r="M1098" t="str">
            <v>Trader</v>
          </cell>
          <cell r="N1098" t="str">
            <v>(509) 495-4175</v>
          </cell>
          <cell r="O1098" t="str">
            <v>(509) 495-8490</v>
          </cell>
          <cell r="R1098">
            <v>1000</v>
          </cell>
          <cell r="X1098">
            <v>4.43</v>
          </cell>
          <cell r="Y1098">
            <v>37859</v>
          </cell>
          <cell r="Z1098">
            <v>37859</v>
          </cell>
          <cell r="AA1098" t="str">
            <v>Interruptible</v>
          </cell>
          <cell r="AB1098" t="str">
            <v>NWP</v>
          </cell>
          <cell r="AD1098" t="str">
            <v xml:space="preserve"> </v>
          </cell>
          <cell r="AE1098">
            <v>1000</v>
          </cell>
          <cell r="AF1098" t="str">
            <v>SUMAS</v>
          </cell>
          <cell r="AG1098">
            <v>297</v>
          </cell>
          <cell r="AH1098" t="str">
            <v>EEI</v>
          </cell>
          <cell r="AI1098">
            <v>399</v>
          </cell>
          <cell r="AJ1098" t="str">
            <v>SUMAS</v>
          </cell>
          <cell r="AK1098">
            <v>297</v>
          </cell>
          <cell r="AM1098">
            <v>304</v>
          </cell>
          <cell r="AN1098" t="str">
            <v>DW</v>
          </cell>
        </row>
        <row r="1099">
          <cell r="A1099">
            <v>1112</v>
          </cell>
          <cell r="B1099" t="str">
            <v>DW</v>
          </cell>
          <cell r="C1099" t="str">
            <v>Dick Winters</v>
          </cell>
          <cell r="D1099" t="str">
            <v>(509) 495-4175</v>
          </cell>
          <cell r="E1099">
            <v>37858</v>
          </cell>
          <cell r="G1099" t="str">
            <v>Purchase</v>
          </cell>
          <cell r="H1099" t="str">
            <v>Physical</v>
          </cell>
          <cell r="I1099" t="str">
            <v>CA - SLTAHOE</v>
          </cell>
          <cell r="K1099" t="str">
            <v>AU - KFCT</v>
          </cell>
          <cell r="L1099" t="str">
            <v>Dick Winters</v>
          </cell>
          <cell r="M1099" t="str">
            <v>Trader</v>
          </cell>
          <cell r="N1099" t="str">
            <v>(509) 495-4175</v>
          </cell>
          <cell r="O1099" t="str">
            <v>(509) 495-8490</v>
          </cell>
          <cell r="R1099">
            <v>1000</v>
          </cell>
          <cell r="X1099">
            <v>4.43</v>
          </cell>
          <cell r="Y1099">
            <v>37859</v>
          </cell>
          <cell r="Z1099">
            <v>37859</v>
          </cell>
          <cell r="AA1099" t="str">
            <v>Interruptible</v>
          </cell>
          <cell r="AB1099" t="str">
            <v>NWP</v>
          </cell>
          <cell r="AC1099" t="str">
            <v>Paiute</v>
          </cell>
          <cell r="AD1099">
            <v>100047</v>
          </cell>
          <cell r="AE1099">
            <v>1000</v>
          </cell>
          <cell r="AF1099" t="str">
            <v>SUMAS</v>
          </cell>
          <cell r="AG1099">
            <v>297</v>
          </cell>
          <cell r="AH1099" t="str">
            <v>EEI</v>
          </cell>
          <cell r="AI1099">
            <v>399</v>
          </cell>
          <cell r="AJ1099" t="str">
            <v>RENO</v>
          </cell>
          <cell r="AK1099">
            <v>459</v>
          </cell>
          <cell r="AL1099" t="str">
            <v>AVAC03SYS2</v>
          </cell>
          <cell r="AM1099">
            <v>304</v>
          </cell>
          <cell r="AN1099" t="str">
            <v>DW</v>
          </cell>
        </row>
        <row r="1100">
          <cell r="A1100">
            <v>1113</v>
          </cell>
          <cell r="B1100" t="str">
            <v>DW</v>
          </cell>
          <cell r="C1100" t="str">
            <v>Dick Winters</v>
          </cell>
          <cell r="D1100" t="str">
            <v>(509) 495-4175</v>
          </cell>
          <cell r="E1100">
            <v>37859</v>
          </cell>
          <cell r="G1100" t="str">
            <v>Sale</v>
          </cell>
          <cell r="H1100" t="str">
            <v>Physical</v>
          </cell>
          <cell r="I1100" t="str">
            <v>BOULDER PARK</v>
          </cell>
          <cell r="K1100" t="str">
            <v>AU - SLT</v>
          </cell>
          <cell r="L1100" t="str">
            <v>Dick Winters</v>
          </cell>
          <cell r="M1100" t="str">
            <v>Trader</v>
          </cell>
          <cell r="N1100" t="str">
            <v>(509) 495-4175</v>
          </cell>
          <cell r="O1100" t="str">
            <v>(509) 495-8490</v>
          </cell>
          <cell r="R1100">
            <v>1000</v>
          </cell>
          <cell r="X1100">
            <v>4.4400000000000004</v>
          </cell>
          <cell r="Y1100">
            <v>37860</v>
          </cell>
          <cell r="Z1100">
            <v>37860</v>
          </cell>
          <cell r="AA1100" t="str">
            <v>Interruptible</v>
          </cell>
          <cell r="AB1100" t="str">
            <v>NWP</v>
          </cell>
          <cell r="AD1100" t="str">
            <v xml:space="preserve"> </v>
          </cell>
          <cell r="AE1100">
            <v>1000</v>
          </cell>
          <cell r="AF1100" t="str">
            <v>SUMAS</v>
          </cell>
          <cell r="AG1100">
            <v>297</v>
          </cell>
          <cell r="AH1100" t="str">
            <v>EEI</v>
          </cell>
          <cell r="AI1100">
            <v>399</v>
          </cell>
          <cell r="AJ1100" t="str">
            <v>SUMAS</v>
          </cell>
          <cell r="AK1100">
            <v>297</v>
          </cell>
          <cell r="AM1100">
            <v>304</v>
          </cell>
          <cell r="AN1100" t="str">
            <v>DW</v>
          </cell>
        </row>
        <row r="1101">
          <cell r="A1101">
            <v>1114</v>
          </cell>
          <cell r="B1101" t="str">
            <v>DW</v>
          </cell>
          <cell r="C1101" t="str">
            <v>Dick Winters</v>
          </cell>
          <cell r="D1101" t="str">
            <v>(509) 495-4175</v>
          </cell>
          <cell r="E1101">
            <v>37859</v>
          </cell>
          <cell r="G1101" t="str">
            <v>Purchase</v>
          </cell>
          <cell r="H1101" t="str">
            <v>Physical</v>
          </cell>
          <cell r="I1101" t="str">
            <v>CA - SLTAHOE</v>
          </cell>
          <cell r="K1101" t="str">
            <v>AU - BPK</v>
          </cell>
          <cell r="L1101" t="str">
            <v>Dick Winters</v>
          </cell>
          <cell r="M1101" t="str">
            <v>Trader</v>
          </cell>
          <cell r="N1101" t="str">
            <v>(509) 495-4175</v>
          </cell>
          <cell r="O1101" t="str">
            <v>(509) 495-8490</v>
          </cell>
          <cell r="R1101">
            <v>1000</v>
          </cell>
          <cell r="X1101">
            <v>4.4400000000000004</v>
          </cell>
          <cell r="Y1101">
            <v>37860</v>
          </cell>
          <cell r="Z1101">
            <v>37860</v>
          </cell>
          <cell r="AA1101" t="str">
            <v>Interruptible</v>
          </cell>
          <cell r="AB1101" t="str">
            <v>NWP</v>
          </cell>
          <cell r="AC1101" t="str">
            <v>Paiute</v>
          </cell>
          <cell r="AD1101">
            <v>100047</v>
          </cell>
          <cell r="AE1101">
            <v>1000</v>
          </cell>
          <cell r="AF1101" t="str">
            <v>SUMAS</v>
          </cell>
          <cell r="AG1101">
            <v>297</v>
          </cell>
          <cell r="AH1101" t="str">
            <v>EEI</v>
          </cell>
          <cell r="AI1101">
            <v>399</v>
          </cell>
          <cell r="AJ1101" t="str">
            <v>RENO</v>
          </cell>
          <cell r="AK1101">
            <v>459</v>
          </cell>
          <cell r="AL1101" t="str">
            <v>AVAC03SYS2</v>
          </cell>
          <cell r="AM1101">
            <v>304</v>
          </cell>
          <cell r="AN1101" t="str">
            <v>DW</v>
          </cell>
        </row>
        <row r="1102">
          <cell r="A1102">
            <v>1115</v>
          </cell>
          <cell r="B1102" t="str">
            <v>DW</v>
          </cell>
          <cell r="C1102" t="str">
            <v>Dick Winters</v>
          </cell>
          <cell r="D1102" t="str">
            <v>(509) 495-4175</v>
          </cell>
          <cell r="E1102">
            <v>37860</v>
          </cell>
          <cell r="G1102" t="str">
            <v>Sale</v>
          </cell>
          <cell r="H1102" t="str">
            <v>Physical</v>
          </cell>
          <cell r="I1102" t="str">
            <v>BOULDER PARK</v>
          </cell>
          <cell r="K1102" t="str">
            <v>Enserco</v>
          </cell>
          <cell r="L1102" t="str">
            <v>Dave Huck</v>
          </cell>
          <cell r="M1102" t="str">
            <v>Trader</v>
          </cell>
          <cell r="N1102" t="str">
            <v>(403) 269-5522</v>
          </cell>
          <cell r="O1102" t="str">
            <v>(303) 568-3250</v>
          </cell>
          <cell r="R1102">
            <v>2000</v>
          </cell>
          <cell r="X1102">
            <v>4.4749999999999996</v>
          </cell>
          <cell r="Y1102">
            <v>37861</v>
          </cell>
          <cell r="Z1102">
            <v>37861</v>
          </cell>
          <cell r="AA1102" t="str">
            <v>Interruptible</v>
          </cell>
          <cell r="AB1102" t="str">
            <v>NWP</v>
          </cell>
          <cell r="AE1102">
            <v>2000</v>
          </cell>
          <cell r="AF1102" t="str">
            <v>SUMAS</v>
          </cell>
          <cell r="AG1102">
            <v>297</v>
          </cell>
          <cell r="AH1102" t="str">
            <v>EEI</v>
          </cell>
          <cell r="AI1102">
            <v>399</v>
          </cell>
          <cell r="AJ1102" t="str">
            <v>SUMAS</v>
          </cell>
          <cell r="AK1102">
            <v>297</v>
          </cell>
          <cell r="AL1102" t="str">
            <v xml:space="preserve"> </v>
          </cell>
          <cell r="AM1102" t="str">
            <v xml:space="preserve"> </v>
          </cell>
          <cell r="AN1102" t="str">
            <v>DW</v>
          </cell>
        </row>
        <row r="1103">
          <cell r="A1103">
            <v>1116</v>
          </cell>
          <cell r="B1103" t="str">
            <v>DW</v>
          </cell>
          <cell r="C1103" t="str">
            <v>Dick Winters</v>
          </cell>
          <cell r="D1103" t="str">
            <v>(509) 495-4175</v>
          </cell>
          <cell r="E1103">
            <v>37860</v>
          </cell>
          <cell r="G1103" t="str">
            <v>Purchase</v>
          </cell>
          <cell r="H1103" t="str">
            <v>Physical</v>
          </cell>
          <cell r="I1103" t="str">
            <v>CA - SLTAHOE</v>
          </cell>
          <cell r="J1103" t="str">
            <v xml:space="preserve"> </v>
          </cell>
          <cell r="K1103" t="str">
            <v>Sempra Energy Trading, Inc.</v>
          </cell>
          <cell r="L1103" t="str">
            <v>Ray Houghton</v>
          </cell>
          <cell r="M1103" t="str">
            <v>Trader</v>
          </cell>
          <cell r="N1103" t="str">
            <v>(403) 750-2453</v>
          </cell>
          <cell r="O1103" t="str">
            <v>(203) 355-6605</v>
          </cell>
          <cell r="P1103" t="str">
            <v xml:space="preserve"> </v>
          </cell>
          <cell r="Q1103" t="str">
            <v xml:space="preserve"> </v>
          </cell>
          <cell r="R1103">
            <v>2500</v>
          </cell>
          <cell r="U1103" t="str">
            <v>GDA</v>
          </cell>
          <cell r="V1103">
            <v>5.0000000000000001E-3</v>
          </cell>
          <cell r="W1103" t="str">
            <v>Sumas</v>
          </cell>
          <cell r="Y1103">
            <v>37865</v>
          </cell>
          <cell r="Z1103">
            <v>37894</v>
          </cell>
          <cell r="AA1103" t="str">
            <v>Firm</v>
          </cell>
          <cell r="AB1103" t="str">
            <v>NWP</v>
          </cell>
          <cell r="AC1103" t="str">
            <v>Paiute</v>
          </cell>
          <cell r="AD1103">
            <v>100047</v>
          </cell>
          <cell r="AE1103">
            <v>2500</v>
          </cell>
          <cell r="AF1103" t="str">
            <v>SUMAS</v>
          </cell>
          <cell r="AG1103">
            <v>297</v>
          </cell>
          <cell r="AH1103" t="str">
            <v xml:space="preserve"> </v>
          </cell>
          <cell r="AI1103" t="str">
            <v xml:space="preserve"> </v>
          </cell>
          <cell r="AJ1103" t="str">
            <v>RENO</v>
          </cell>
          <cell r="AK1103">
            <v>459</v>
          </cell>
          <cell r="AL1103" t="str">
            <v>AVAC03SYS1</v>
          </cell>
          <cell r="AM1103">
            <v>304</v>
          </cell>
          <cell r="AN1103" t="str">
            <v>RP</v>
          </cell>
          <cell r="AO1103">
            <v>37911</v>
          </cell>
          <cell r="AP1103" t="str">
            <v>DW</v>
          </cell>
          <cell r="AQ1103" t="str">
            <v>modified to start on 2nd</v>
          </cell>
        </row>
        <row r="1104">
          <cell r="A1104">
            <v>1117</v>
          </cell>
          <cell r="B1104" t="str">
            <v>DW</v>
          </cell>
          <cell r="C1104" t="str">
            <v>Dick Winters</v>
          </cell>
          <cell r="D1104" t="str">
            <v>(509) 495-4175</v>
          </cell>
          <cell r="E1104">
            <v>37860</v>
          </cell>
          <cell r="G1104" t="str">
            <v>Sale</v>
          </cell>
          <cell r="H1104" t="str">
            <v>Physical</v>
          </cell>
          <cell r="I1104" t="str">
            <v>CSII</v>
          </cell>
          <cell r="K1104" t="str">
            <v>Enserco</v>
          </cell>
          <cell r="L1104" t="str">
            <v>Dave Huck</v>
          </cell>
          <cell r="M1104" t="str">
            <v>Trader</v>
          </cell>
          <cell r="N1104" t="str">
            <v>(403) 269-5522</v>
          </cell>
          <cell r="O1104" t="str">
            <v>(303) 568-3250</v>
          </cell>
          <cell r="P1104" t="str">
            <v xml:space="preserve"> </v>
          </cell>
          <cell r="Q1104" t="str">
            <v xml:space="preserve"> </v>
          </cell>
          <cell r="R1104">
            <v>20500</v>
          </cell>
          <cell r="X1104">
            <v>4.67</v>
          </cell>
          <cell r="Y1104">
            <v>37865</v>
          </cell>
          <cell r="Z1104">
            <v>37894</v>
          </cell>
          <cell r="AA1104" t="str">
            <v>Firm</v>
          </cell>
          <cell r="AB1104" t="str">
            <v>PGT</v>
          </cell>
          <cell r="AD1104" t="str">
            <v>07536</v>
          </cell>
          <cell r="AE1104">
            <v>20500</v>
          </cell>
          <cell r="AF1104" t="str">
            <v>MALI-GTNW</v>
          </cell>
          <cell r="AG1104" t="str">
            <v xml:space="preserve"> </v>
          </cell>
          <cell r="AH1104" t="str">
            <v xml:space="preserve"> </v>
          </cell>
          <cell r="AI1104" t="str">
            <v xml:space="preserve"> </v>
          </cell>
          <cell r="AJ1104" t="str">
            <v>MALI-GTNW</v>
          </cell>
          <cell r="AK1104" t="str">
            <v xml:space="preserve"> </v>
          </cell>
          <cell r="AL1104" t="str">
            <v>04659</v>
          </cell>
          <cell r="AN1104" t="str">
            <v>RP</v>
          </cell>
          <cell r="AS1104" t="str">
            <v xml:space="preserve">Swap Malin - Stanfield gas </v>
          </cell>
        </row>
        <row r="1105">
          <cell r="A1105">
            <v>1118</v>
          </cell>
          <cell r="B1105" t="str">
            <v>DW</v>
          </cell>
          <cell r="C1105" t="str">
            <v>Dick Winters</v>
          </cell>
          <cell r="D1105" t="str">
            <v>(509) 495-4175</v>
          </cell>
          <cell r="E1105">
            <v>37860</v>
          </cell>
          <cell r="G1105" t="str">
            <v>Purchase</v>
          </cell>
          <cell r="H1105" t="str">
            <v>Physical</v>
          </cell>
          <cell r="I1105" t="str">
            <v>CSII</v>
          </cell>
          <cell r="K1105" t="str">
            <v>Enserco</v>
          </cell>
          <cell r="L1105" t="str">
            <v>Dave Huck</v>
          </cell>
          <cell r="M1105" t="str">
            <v>Trader</v>
          </cell>
          <cell r="N1105" t="str">
            <v>(403) 269-5522</v>
          </cell>
          <cell r="O1105" t="str">
            <v>(303) 568-3250</v>
          </cell>
          <cell r="P1105" t="str">
            <v xml:space="preserve"> </v>
          </cell>
          <cell r="Q1105" t="str">
            <v xml:space="preserve"> </v>
          </cell>
          <cell r="R1105">
            <v>20500</v>
          </cell>
          <cell r="X1105">
            <v>4.5999999999999996</v>
          </cell>
          <cell r="Y1105">
            <v>37865</v>
          </cell>
          <cell r="Z1105">
            <v>37894</v>
          </cell>
          <cell r="AA1105" t="str">
            <v>Firm</v>
          </cell>
          <cell r="AB1105" t="str">
            <v>PGT</v>
          </cell>
          <cell r="AD1105" t="str">
            <v>07536</v>
          </cell>
          <cell r="AE1105">
            <v>20500</v>
          </cell>
          <cell r="AF1105" t="str">
            <v>STAN-GTNW</v>
          </cell>
          <cell r="AG1105" t="str">
            <v xml:space="preserve"> </v>
          </cell>
          <cell r="AH1105" t="str">
            <v>04659</v>
          </cell>
          <cell r="AI1105" t="str">
            <v xml:space="preserve"> </v>
          </cell>
          <cell r="AJ1105" t="str">
            <v>CSII-CSII</v>
          </cell>
          <cell r="AK1105" t="str">
            <v xml:space="preserve"> </v>
          </cell>
          <cell r="AL1105" t="str">
            <v>CSII</v>
          </cell>
          <cell r="AN1105" t="str">
            <v>RP</v>
          </cell>
          <cell r="AO1105">
            <v>37868</v>
          </cell>
          <cell r="AP1105" t="str">
            <v>DW</v>
          </cell>
        </row>
        <row r="1106">
          <cell r="A1106">
            <v>1119</v>
          </cell>
          <cell r="B1106" t="str">
            <v>DW</v>
          </cell>
          <cell r="C1106" t="str">
            <v>Dick Winters</v>
          </cell>
          <cell r="D1106" t="str">
            <v>(509) 495-4175</v>
          </cell>
          <cell r="E1106">
            <v>37860</v>
          </cell>
          <cell r="G1106" t="str">
            <v>Purchase</v>
          </cell>
          <cell r="H1106" t="str">
            <v>Physical</v>
          </cell>
          <cell r="I1106" t="str">
            <v>CA - SLTAHOE</v>
          </cell>
          <cell r="J1106" t="str">
            <v xml:space="preserve"> </v>
          </cell>
          <cell r="K1106" t="str">
            <v>Enserco</v>
          </cell>
          <cell r="L1106" t="str">
            <v>Dave Huck</v>
          </cell>
          <cell r="M1106" t="str">
            <v>Trader</v>
          </cell>
          <cell r="N1106" t="str">
            <v>(403) 269-5522</v>
          </cell>
          <cell r="O1106" t="str">
            <v>(303) 568-3250</v>
          </cell>
          <cell r="P1106" t="str">
            <v xml:space="preserve"> </v>
          </cell>
          <cell r="Q1106" t="str">
            <v xml:space="preserve"> </v>
          </cell>
          <cell r="R1106">
            <v>3000</v>
          </cell>
          <cell r="X1106">
            <v>5.19</v>
          </cell>
          <cell r="Y1106">
            <v>37926</v>
          </cell>
          <cell r="Z1106">
            <v>38077</v>
          </cell>
          <cell r="AA1106" t="str">
            <v>Firm</v>
          </cell>
          <cell r="AB1106" t="str">
            <v>NWP</v>
          </cell>
          <cell r="AC1106" t="str">
            <v>Paiute</v>
          </cell>
          <cell r="AD1106">
            <v>100047</v>
          </cell>
          <cell r="AE1106">
            <v>3000</v>
          </cell>
          <cell r="AF1106" t="str">
            <v>PACIFIC POOL</v>
          </cell>
          <cell r="AG1106">
            <v>291</v>
          </cell>
          <cell r="AH1106" t="str">
            <v>PACIFIC POOL</v>
          </cell>
          <cell r="AI1106">
            <v>399</v>
          </cell>
          <cell r="AJ1106" t="str">
            <v>RENO</v>
          </cell>
          <cell r="AK1106">
            <v>459</v>
          </cell>
          <cell r="AL1106" t="str">
            <v>AVAC03SYS1</v>
          </cell>
          <cell r="AM1106">
            <v>304</v>
          </cell>
          <cell r="AN1106" t="str">
            <v>RP</v>
          </cell>
          <cell r="AO1106">
            <v>37868</v>
          </cell>
          <cell r="AP1106" t="str">
            <v>DW</v>
          </cell>
        </row>
        <row r="1107">
          <cell r="A1107">
            <v>1120</v>
          </cell>
          <cell r="B1107" t="str">
            <v>DW</v>
          </cell>
          <cell r="C1107" t="str">
            <v>Dick Winters</v>
          </cell>
          <cell r="D1107" t="str">
            <v>(509) 495-4175</v>
          </cell>
          <cell r="E1107">
            <v>37861</v>
          </cell>
          <cell r="G1107" t="str">
            <v>Sale</v>
          </cell>
          <cell r="H1107" t="str">
            <v>Physical</v>
          </cell>
          <cell r="I1107" t="str">
            <v>CSII</v>
          </cell>
          <cell r="K1107" t="str">
            <v>Enserco</v>
          </cell>
          <cell r="L1107" t="str">
            <v>Dave Huck</v>
          </cell>
          <cell r="M1107" t="str">
            <v>Trader</v>
          </cell>
          <cell r="N1107" t="str">
            <v>(403) 269-5522</v>
          </cell>
          <cell r="O1107" t="str">
            <v>(303) 568-3250</v>
          </cell>
          <cell r="R1107">
            <v>5000</v>
          </cell>
          <cell r="X1107">
            <v>4.54</v>
          </cell>
          <cell r="Y1107">
            <v>37862</v>
          </cell>
          <cell r="Z1107">
            <v>37864</v>
          </cell>
          <cell r="AA1107" t="str">
            <v>Interruptible</v>
          </cell>
          <cell r="AB1107" t="str">
            <v>PGT</v>
          </cell>
          <cell r="AD1107">
            <v>7536</v>
          </cell>
          <cell r="AE1107">
            <v>5000</v>
          </cell>
          <cell r="AF1107" t="str">
            <v>STAN-GTNW</v>
          </cell>
          <cell r="AG1107" t="str">
            <v xml:space="preserve"> </v>
          </cell>
          <cell r="AH1107" t="str">
            <v>04659</v>
          </cell>
          <cell r="AI1107">
            <v>399</v>
          </cell>
          <cell r="AJ1107" t="str">
            <v>STAN-GTNW</v>
          </cell>
          <cell r="AK1107" t="str">
            <v xml:space="preserve"> </v>
          </cell>
          <cell r="AL1107" t="str">
            <v xml:space="preserve"> </v>
          </cell>
          <cell r="AM1107" t="str">
            <v xml:space="preserve"> </v>
          </cell>
          <cell r="AN1107" t="str">
            <v>DW</v>
          </cell>
        </row>
        <row r="1108">
          <cell r="A1108">
            <v>1121</v>
          </cell>
          <cell r="B1108" t="str">
            <v>DW</v>
          </cell>
          <cell r="C1108" t="str">
            <v>Dick Winters</v>
          </cell>
          <cell r="D1108" t="str">
            <v>(509) 495-4175</v>
          </cell>
          <cell r="E1108">
            <v>37861</v>
          </cell>
          <cell r="G1108" t="str">
            <v>Sale</v>
          </cell>
          <cell r="H1108" t="str">
            <v>Physical</v>
          </cell>
          <cell r="I1108" t="str">
            <v>BOULDER PARK/KFCT</v>
          </cell>
          <cell r="K1108" t="str">
            <v>AU - SLT</v>
          </cell>
          <cell r="L1108" t="str">
            <v>Dick Winters</v>
          </cell>
          <cell r="M1108" t="str">
            <v>Trader</v>
          </cell>
          <cell r="N1108" t="str">
            <v>(509) 495-4175</v>
          </cell>
          <cell r="O1108" t="str">
            <v>(509) 495-8490</v>
          </cell>
          <cell r="R1108">
            <v>750</v>
          </cell>
          <cell r="X1108">
            <v>4.3</v>
          </cell>
          <cell r="Y1108">
            <v>37862</v>
          </cell>
          <cell r="Z1108">
            <v>37864</v>
          </cell>
          <cell r="AA1108" t="str">
            <v>Interruptible</v>
          </cell>
          <cell r="AB1108" t="str">
            <v>NWP</v>
          </cell>
          <cell r="AE1108">
            <v>750</v>
          </cell>
          <cell r="AF1108" t="str">
            <v>SUMAS</v>
          </cell>
          <cell r="AG1108">
            <v>297</v>
          </cell>
          <cell r="AH1108" t="str">
            <v>EEI</v>
          </cell>
          <cell r="AI1108">
            <v>399</v>
          </cell>
          <cell r="AJ1108" t="str">
            <v>SUMAS</v>
          </cell>
          <cell r="AK1108">
            <v>297</v>
          </cell>
          <cell r="AL1108" t="str">
            <v xml:space="preserve"> </v>
          </cell>
          <cell r="AM1108" t="str">
            <v xml:space="preserve"> </v>
          </cell>
          <cell r="AN1108" t="str">
            <v>DW</v>
          </cell>
        </row>
        <row r="1109">
          <cell r="A1109">
            <v>1122</v>
          </cell>
          <cell r="B1109" t="str">
            <v>DW</v>
          </cell>
          <cell r="C1109" t="str">
            <v>Dick Winters</v>
          </cell>
          <cell r="D1109" t="str">
            <v>(509) 495-4175</v>
          </cell>
          <cell r="E1109">
            <v>37861</v>
          </cell>
          <cell r="G1109" t="str">
            <v>Purchase</v>
          </cell>
          <cell r="H1109" t="str">
            <v>Physical</v>
          </cell>
          <cell r="I1109" t="str">
            <v>CA - SLTAHOE</v>
          </cell>
          <cell r="K1109" t="str">
            <v>AU - KFCT/BPK</v>
          </cell>
          <cell r="L1109" t="str">
            <v>Dick Winters</v>
          </cell>
          <cell r="M1109" t="str">
            <v>Trader</v>
          </cell>
          <cell r="N1109" t="str">
            <v>(509) 495-4175</v>
          </cell>
          <cell r="O1109" t="str">
            <v>(509) 495-8490</v>
          </cell>
          <cell r="R1109">
            <v>750</v>
          </cell>
          <cell r="X1109">
            <v>4.3</v>
          </cell>
          <cell r="Y1109">
            <v>37862</v>
          </cell>
          <cell r="Z1109">
            <v>37864</v>
          </cell>
          <cell r="AA1109" t="str">
            <v>Interruptible</v>
          </cell>
          <cell r="AB1109" t="str">
            <v>NWP</v>
          </cell>
          <cell r="AC1109" t="str">
            <v>Paiute</v>
          </cell>
          <cell r="AD1109">
            <v>100047</v>
          </cell>
          <cell r="AE1109">
            <v>750</v>
          </cell>
          <cell r="AF1109" t="str">
            <v>SUMAS</v>
          </cell>
          <cell r="AG1109">
            <v>297</v>
          </cell>
          <cell r="AH1109" t="str">
            <v>EEI</v>
          </cell>
          <cell r="AI1109">
            <v>399</v>
          </cell>
          <cell r="AJ1109" t="str">
            <v>RENO</v>
          </cell>
          <cell r="AK1109">
            <v>459</v>
          </cell>
          <cell r="AL1109" t="str">
            <v>AVAC03SYS2</v>
          </cell>
          <cell r="AM1109">
            <v>304</v>
          </cell>
          <cell r="AN1109" t="str">
            <v>DW</v>
          </cell>
        </row>
        <row r="1110">
          <cell r="A1110">
            <v>1123</v>
          </cell>
          <cell r="B1110" t="str">
            <v>DW</v>
          </cell>
          <cell r="C1110" t="str">
            <v>Dick Winters</v>
          </cell>
          <cell r="D1110" t="str">
            <v>(509) 495-4175</v>
          </cell>
          <cell r="E1110">
            <v>37861</v>
          </cell>
          <cell r="G1110" t="str">
            <v>Sale</v>
          </cell>
          <cell r="H1110" t="str">
            <v>Physical</v>
          </cell>
          <cell r="I1110" t="str">
            <v>BOULDER PARK</v>
          </cell>
          <cell r="K1110" t="str">
            <v>Enserco</v>
          </cell>
          <cell r="L1110" t="str">
            <v>Dave Huck</v>
          </cell>
          <cell r="M1110" t="str">
            <v>Trader</v>
          </cell>
          <cell r="N1110" t="str">
            <v>(403) 269-5522</v>
          </cell>
          <cell r="O1110" t="str">
            <v>(303) 568-3250</v>
          </cell>
          <cell r="R1110">
            <v>2500</v>
          </cell>
          <cell r="X1110">
            <v>4.3</v>
          </cell>
          <cell r="Y1110">
            <v>37862</v>
          </cell>
          <cell r="Z1110">
            <v>37864</v>
          </cell>
          <cell r="AA1110" t="str">
            <v>Interruptible</v>
          </cell>
          <cell r="AB1110" t="str">
            <v>NWP</v>
          </cell>
          <cell r="AE1110">
            <v>2500</v>
          </cell>
          <cell r="AF1110" t="str">
            <v>SUMAS</v>
          </cell>
          <cell r="AG1110">
            <v>297</v>
          </cell>
          <cell r="AH1110" t="str">
            <v>EEI</v>
          </cell>
          <cell r="AI1110">
            <v>399</v>
          </cell>
          <cell r="AJ1110" t="str">
            <v>SUMAS</v>
          </cell>
          <cell r="AK1110">
            <v>297</v>
          </cell>
          <cell r="AL1110" t="str">
            <v xml:space="preserve"> </v>
          </cell>
          <cell r="AM1110" t="str">
            <v xml:space="preserve"> </v>
          </cell>
          <cell r="AN1110" t="str">
            <v>DW</v>
          </cell>
        </row>
        <row r="1111">
          <cell r="A1111">
            <v>1124</v>
          </cell>
          <cell r="B1111" t="str">
            <v>DW</v>
          </cell>
          <cell r="C1111" t="str">
            <v>Dick Winters</v>
          </cell>
          <cell r="D1111" t="str">
            <v>(509) 495-4175</v>
          </cell>
          <cell r="E1111">
            <v>37862</v>
          </cell>
          <cell r="G1111" t="str">
            <v>Sale</v>
          </cell>
          <cell r="H1111" t="str">
            <v>Physical</v>
          </cell>
          <cell r="I1111" t="str">
            <v>MALIN</v>
          </cell>
          <cell r="K1111" t="str">
            <v>Enserco</v>
          </cell>
          <cell r="L1111" t="str">
            <v>Dave Huck</v>
          </cell>
          <cell r="M1111" t="str">
            <v>Trader</v>
          </cell>
          <cell r="N1111" t="str">
            <v>(403) 269-5522</v>
          </cell>
          <cell r="O1111" t="str">
            <v>(303) 568-3250</v>
          </cell>
          <cell r="R1111">
            <v>3000</v>
          </cell>
          <cell r="U1111" t="str">
            <v>GDA</v>
          </cell>
          <cell r="V1111">
            <v>0</v>
          </cell>
          <cell r="W1111" t="str">
            <v>Malin</v>
          </cell>
          <cell r="Y1111">
            <v>37865</v>
          </cell>
          <cell r="Z1111">
            <v>37894</v>
          </cell>
          <cell r="AA1111" t="str">
            <v>Firm</v>
          </cell>
          <cell r="AB1111" t="str">
            <v>PGT</v>
          </cell>
          <cell r="AD1111" t="str">
            <v>07536</v>
          </cell>
          <cell r="AE1111">
            <v>3000</v>
          </cell>
          <cell r="AF1111" t="str">
            <v>MALI-GTNW</v>
          </cell>
          <cell r="AJ1111" t="str">
            <v>MALI-GTNW</v>
          </cell>
          <cell r="AL1111" t="str">
            <v>04659</v>
          </cell>
          <cell r="AN1111" t="str">
            <v>RP</v>
          </cell>
          <cell r="AO1111">
            <v>37868</v>
          </cell>
          <cell r="AP1111" t="str">
            <v>DW</v>
          </cell>
        </row>
        <row r="1112">
          <cell r="A1112">
            <v>1125</v>
          </cell>
        </row>
        <row r="1113">
          <cell r="A1113">
            <v>1126</v>
          </cell>
          <cell r="B1113" t="str">
            <v>DA</v>
          </cell>
          <cell r="C1113" t="str">
            <v>Diane Albers</v>
          </cell>
          <cell r="D1113" t="str">
            <v>(509) 495-4705</v>
          </cell>
          <cell r="E1113">
            <v>37868</v>
          </cell>
          <cell r="G1113" t="str">
            <v>Purchase</v>
          </cell>
          <cell r="H1113" t="str">
            <v>Physical</v>
          </cell>
          <cell r="I1113" t="str">
            <v>BOULDER PARK</v>
          </cell>
          <cell r="K1113" t="str">
            <v>Enserco</v>
          </cell>
          <cell r="L1113" t="str">
            <v>Liz Prior</v>
          </cell>
          <cell r="M1113" t="str">
            <v>Trader</v>
          </cell>
          <cell r="N1113" t="str">
            <v>(403) 269-2700</v>
          </cell>
          <cell r="O1113" t="str">
            <v>(303) 568-3250</v>
          </cell>
          <cell r="R1113">
            <v>5000</v>
          </cell>
          <cell r="X1113">
            <v>4.47</v>
          </cell>
          <cell r="Y1113">
            <v>37869</v>
          </cell>
          <cell r="Z1113">
            <v>37869</v>
          </cell>
          <cell r="AA1113" t="str">
            <v>Interruptible</v>
          </cell>
          <cell r="AB1113" t="str">
            <v>PGT</v>
          </cell>
          <cell r="AD1113" t="str">
            <v>07536</v>
          </cell>
          <cell r="AE1113">
            <v>5000</v>
          </cell>
          <cell r="AF1113" t="str">
            <v>SWWP-GTNW</v>
          </cell>
          <cell r="AH1113" t="str">
            <v>04659</v>
          </cell>
          <cell r="AJ1113" t="str">
            <v>SWWP-WWP</v>
          </cell>
          <cell r="AL1113" t="str">
            <v>BPK</v>
          </cell>
          <cell r="AN1113" t="str">
            <v>DA</v>
          </cell>
          <cell r="AO1113" t="str">
            <v xml:space="preserve"> </v>
          </cell>
          <cell r="AP1113" t="str">
            <v xml:space="preserve"> </v>
          </cell>
        </row>
        <row r="1114">
          <cell r="A1114">
            <v>1127</v>
          </cell>
          <cell r="B1114" t="str">
            <v>DA</v>
          </cell>
          <cell r="C1114" t="str">
            <v>Diane Albers</v>
          </cell>
          <cell r="D1114" t="str">
            <v>(509) 495-4705</v>
          </cell>
          <cell r="E1114">
            <v>37868</v>
          </cell>
          <cell r="G1114" t="str">
            <v>Purchase</v>
          </cell>
          <cell r="H1114" t="str">
            <v>Physical</v>
          </cell>
          <cell r="I1114" t="str">
            <v>KFCT</v>
          </cell>
          <cell r="K1114" t="str">
            <v>Enserco</v>
          </cell>
          <cell r="L1114" t="str">
            <v>Liz Prior</v>
          </cell>
          <cell r="M1114" t="str">
            <v>Trader</v>
          </cell>
          <cell r="N1114" t="str">
            <v>(403) 269-2700</v>
          </cell>
          <cell r="O1114" t="str">
            <v>(303) 568-3250</v>
          </cell>
          <cell r="R1114">
            <v>2000</v>
          </cell>
          <cell r="X1114">
            <v>4.47</v>
          </cell>
          <cell r="Y1114">
            <v>37869</v>
          </cell>
          <cell r="Z1114">
            <v>37869</v>
          </cell>
          <cell r="AA1114" t="str">
            <v>Interruptible</v>
          </cell>
          <cell r="AB1114" t="str">
            <v>NWP</v>
          </cell>
          <cell r="AE1114">
            <v>2000</v>
          </cell>
          <cell r="AF1114" t="str">
            <v>SPOKANE (KETTLE FALLS)</v>
          </cell>
          <cell r="AG1114">
            <v>384</v>
          </cell>
          <cell r="AH1114">
            <v>130867</v>
          </cell>
          <cell r="AI1114">
            <v>399</v>
          </cell>
          <cell r="AJ1114" t="str">
            <v>SPOKANE (KETTLE FALLS)</v>
          </cell>
          <cell r="AK1114">
            <v>384</v>
          </cell>
          <cell r="AL1114" t="str">
            <v>KFCT</v>
          </cell>
          <cell r="AM1114">
            <v>6</v>
          </cell>
          <cell r="AN1114" t="str">
            <v>DA</v>
          </cell>
        </row>
        <row r="1115">
          <cell r="A1115">
            <v>1128</v>
          </cell>
          <cell r="B1115" t="str">
            <v>DA</v>
          </cell>
          <cell r="C1115" t="str">
            <v>Diane Albers</v>
          </cell>
          <cell r="D1115" t="str">
            <v>(509) 495-4705</v>
          </cell>
          <cell r="E1115">
            <v>37869</v>
          </cell>
          <cell r="G1115" t="str">
            <v>Purchase</v>
          </cell>
          <cell r="H1115" t="str">
            <v>Physical</v>
          </cell>
          <cell r="I1115" t="str">
            <v>BOULDER PARK</v>
          </cell>
          <cell r="K1115" t="str">
            <v>Enserco</v>
          </cell>
          <cell r="L1115" t="str">
            <v>Liz Prior</v>
          </cell>
          <cell r="M1115" t="str">
            <v>Trader</v>
          </cell>
          <cell r="N1115" t="str">
            <v>(403) 269-2700</v>
          </cell>
          <cell r="O1115" t="str">
            <v>(303) 568-3250</v>
          </cell>
          <cell r="R1115">
            <v>1000</v>
          </cell>
          <cell r="X1115">
            <v>4.4800000000000004</v>
          </cell>
          <cell r="Y1115">
            <v>37870</v>
          </cell>
          <cell r="Z1115">
            <v>37872</v>
          </cell>
          <cell r="AA1115" t="str">
            <v>Interruptible</v>
          </cell>
          <cell r="AB1115" t="str">
            <v>PGT</v>
          </cell>
          <cell r="AD1115" t="str">
            <v>07536</v>
          </cell>
          <cell r="AE1115">
            <v>1000</v>
          </cell>
          <cell r="AF1115" t="str">
            <v>SWWP-GTNW</v>
          </cell>
          <cell r="AH1115" t="str">
            <v>04659</v>
          </cell>
          <cell r="AJ1115" t="str">
            <v>SWWP-WWP</v>
          </cell>
          <cell r="AL1115" t="str">
            <v>BPK</v>
          </cell>
          <cell r="AN1115" t="str">
            <v>DA</v>
          </cell>
          <cell r="AO1115" t="str">
            <v xml:space="preserve"> </v>
          </cell>
          <cell r="AP1115" t="str">
            <v xml:space="preserve"> </v>
          </cell>
        </row>
        <row r="1116">
          <cell r="A1116">
            <v>1129</v>
          </cell>
          <cell r="B1116" t="str">
            <v>DA</v>
          </cell>
          <cell r="C1116" t="str">
            <v>Diane Albers</v>
          </cell>
          <cell r="D1116" t="str">
            <v>(509) 495-4705</v>
          </cell>
          <cell r="E1116">
            <v>37869</v>
          </cell>
          <cell r="G1116" t="str">
            <v>Purchase</v>
          </cell>
          <cell r="H1116" t="str">
            <v>Physical</v>
          </cell>
          <cell r="I1116" t="str">
            <v>KFCT</v>
          </cell>
          <cell r="K1116" t="str">
            <v>Enserco</v>
          </cell>
          <cell r="L1116" t="str">
            <v>Liz Prior</v>
          </cell>
          <cell r="M1116" t="str">
            <v>Trader</v>
          </cell>
          <cell r="N1116" t="str">
            <v>(403) 269-2700</v>
          </cell>
          <cell r="O1116" t="str">
            <v>(303) 568-3250</v>
          </cell>
          <cell r="R1116">
            <v>1000</v>
          </cell>
          <cell r="X1116">
            <v>4.4800000000000004</v>
          </cell>
          <cell r="Y1116">
            <v>37870</v>
          </cell>
          <cell r="Z1116">
            <v>37872</v>
          </cell>
          <cell r="AA1116" t="str">
            <v>Interruptible</v>
          </cell>
          <cell r="AB1116" t="str">
            <v>NWP</v>
          </cell>
          <cell r="AE1116">
            <v>1000</v>
          </cell>
          <cell r="AF1116" t="str">
            <v>SPOKANE (KETTLE FALLS)</v>
          </cell>
          <cell r="AG1116">
            <v>384</v>
          </cell>
          <cell r="AH1116">
            <v>130867</v>
          </cell>
          <cell r="AI1116">
            <v>399</v>
          </cell>
          <cell r="AJ1116" t="str">
            <v>SPOKANE (KETTLE FALLS)</v>
          </cell>
          <cell r="AK1116">
            <v>384</v>
          </cell>
          <cell r="AL1116" t="str">
            <v>KFCT</v>
          </cell>
          <cell r="AM1116">
            <v>6</v>
          </cell>
          <cell r="AN1116" t="str">
            <v>DA</v>
          </cell>
        </row>
        <row r="1117">
          <cell r="A1117">
            <v>1130</v>
          </cell>
          <cell r="B1117" t="str">
            <v>DW</v>
          </cell>
          <cell r="C1117" t="str">
            <v>Dick Winters</v>
          </cell>
          <cell r="D1117" t="str">
            <v>(509) 495-4175</v>
          </cell>
          <cell r="E1117">
            <v>37872</v>
          </cell>
          <cell r="G1117" t="str">
            <v>Sale</v>
          </cell>
          <cell r="H1117" t="str">
            <v>Physical</v>
          </cell>
          <cell r="I1117" t="str">
            <v>CSII</v>
          </cell>
          <cell r="K1117" t="str">
            <v>Enserco</v>
          </cell>
          <cell r="L1117" t="str">
            <v>Dave Huck</v>
          </cell>
          <cell r="M1117" t="str">
            <v>Trader</v>
          </cell>
          <cell r="N1117" t="str">
            <v>(403) 269-5522</v>
          </cell>
          <cell r="O1117" t="str">
            <v>(303) 568-3250</v>
          </cell>
          <cell r="R1117">
            <v>13333</v>
          </cell>
          <cell r="X1117">
            <v>4.47</v>
          </cell>
          <cell r="Y1117">
            <v>37872</v>
          </cell>
          <cell r="Z1117">
            <v>37872</v>
          </cell>
          <cell r="AA1117" t="str">
            <v>Interruptible</v>
          </cell>
          <cell r="AB1117" t="str">
            <v>PGT</v>
          </cell>
          <cell r="AD1117" t="str">
            <v>07536</v>
          </cell>
          <cell r="AE1117">
            <v>13333</v>
          </cell>
          <cell r="AF1117" t="str">
            <v>STAN-GTNW</v>
          </cell>
          <cell r="AG1117" t="str">
            <v xml:space="preserve"> </v>
          </cell>
          <cell r="AH1117" t="str">
            <v xml:space="preserve"> </v>
          </cell>
          <cell r="AI1117">
            <v>399</v>
          </cell>
          <cell r="AJ1117" t="str">
            <v>STAN-GTNW</v>
          </cell>
          <cell r="AK1117" t="str">
            <v xml:space="preserve"> </v>
          </cell>
          <cell r="AL1117" t="str">
            <v>04659</v>
          </cell>
          <cell r="AM1117" t="str">
            <v xml:space="preserve"> </v>
          </cell>
          <cell r="AN1117" t="str">
            <v>DW</v>
          </cell>
          <cell r="AS1117" t="str">
            <v>Sold intraday gas CSII down</v>
          </cell>
        </row>
        <row r="1118">
          <cell r="A1118">
            <v>1131</v>
          </cell>
          <cell r="B1118" t="str">
            <v>DW</v>
          </cell>
          <cell r="C1118" t="str">
            <v>Dick Winters</v>
          </cell>
          <cell r="D1118" t="str">
            <v>(509) 495-4175</v>
          </cell>
          <cell r="E1118">
            <v>37872</v>
          </cell>
          <cell r="G1118" t="str">
            <v>Sale</v>
          </cell>
          <cell r="H1118" t="str">
            <v>Physical</v>
          </cell>
          <cell r="I1118" t="str">
            <v>CSII</v>
          </cell>
          <cell r="K1118" t="str">
            <v>Enserco</v>
          </cell>
          <cell r="L1118" t="str">
            <v>Dave Huck</v>
          </cell>
          <cell r="M1118" t="str">
            <v>Trader</v>
          </cell>
          <cell r="N1118" t="str">
            <v>(403) 269-5522</v>
          </cell>
          <cell r="O1118" t="str">
            <v>(303) 568-3250</v>
          </cell>
          <cell r="R1118">
            <v>10000</v>
          </cell>
          <cell r="X1118">
            <v>4.5</v>
          </cell>
          <cell r="Y1118">
            <v>37873</v>
          </cell>
          <cell r="Z1118">
            <v>37873</v>
          </cell>
          <cell r="AA1118" t="str">
            <v>Interruptible</v>
          </cell>
          <cell r="AB1118" t="str">
            <v>PGT</v>
          </cell>
          <cell r="AD1118" t="str">
            <v>07536</v>
          </cell>
          <cell r="AE1118">
            <v>10000</v>
          </cell>
          <cell r="AF1118" t="str">
            <v>STAN-GTNW</v>
          </cell>
          <cell r="AG1118" t="str">
            <v xml:space="preserve"> </v>
          </cell>
          <cell r="AH1118" t="str">
            <v xml:space="preserve"> </v>
          </cell>
          <cell r="AI1118">
            <v>399</v>
          </cell>
          <cell r="AJ1118" t="str">
            <v>STAN-GTNW</v>
          </cell>
          <cell r="AK1118" t="str">
            <v xml:space="preserve"> </v>
          </cell>
          <cell r="AL1118" t="str">
            <v>04659</v>
          </cell>
          <cell r="AM1118" t="str">
            <v xml:space="preserve"> </v>
          </cell>
          <cell r="AN1118" t="str">
            <v>DW</v>
          </cell>
        </row>
        <row r="1119">
          <cell r="A1119">
            <v>1132</v>
          </cell>
          <cell r="B1119" t="str">
            <v>DW</v>
          </cell>
          <cell r="C1119" t="str">
            <v>Dick Winters</v>
          </cell>
          <cell r="D1119" t="str">
            <v>(509) 495-4175</v>
          </cell>
          <cell r="E1119">
            <v>37872</v>
          </cell>
          <cell r="G1119" t="str">
            <v>Purchase</v>
          </cell>
          <cell r="H1119" t="str">
            <v>Physical</v>
          </cell>
          <cell r="I1119" t="str">
            <v>BOULDER PARK</v>
          </cell>
          <cell r="K1119" t="str">
            <v>Enserco</v>
          </cell>
          <cell r="L1119" t="str">
            <v>Dave Huck</v>
          </cell>
          <cell r="M1119" t="str">
            <v>Trader</v>
          </cell>
          <cell r="N1119" t="str">
            <v>(403) 269-5522</v>
          </cell>
          <cell r="O1119" t="str">
            <v>(303) 568-3250</v>
          </cell>
          <cell r="R1119">
            <v>1000</v>
          </cell>
          <cell r="X1119">
            <v>4.5</v>
          </cell>
          <cell r="Y1119">
            <v>37873</v>
          </cell>
          <cell r="Z1119">
            <v>37873</v>
          </cell>
          <cell r="AA1119" t="str">
            <v>Interruptible</v>
          </cell>
          <cell r="AB1119" t="str">
            <v>PGT</v>
          </cell>
          <cell r="AD1119" t="str">
            <v>07536</v>
          </cell>
          <cell r="AE1119">
            <v>1000</v>
          </cell>
          <cell r="AF1119" t="str">
            <v>SWWP-GTNW</v>
          </cell>
          <cell r="AG1119" t="str">
            <v xml:space="preserve"> </v>
          </cell>
          <cell r="AH1119" t="str">
            <v>04659</v>
          </cell>
          <cell r="AI1119">
            <v>399</v>
          </cell>
          <cell r="AJ1119" t="str">
            <v>SWWP-WWP</v>
          </cell>
          <cell r="AK1119">
            <v>297</v>
          </cell>
          <cell r="AL1119" t="str">
            <v>BPK</v>
          </cell>
          <cell r="AM1119" t="str">
            <v xml:space="preserve"> </v>
          </cell>
          <cell r="AN1119" t="str">
            <v>DW</v>
          </cell>
        </row>
        <row r="1120">
          <cell r="A1120">
            <v>1133</v>
          </cell>
          <cell r="B1120" t="str">
            <v>DW</v>
          </cell>
          <cell r="C1120" t="str">
            <v>Dick Winters</v>
          </cell>
          <cell r="D1120" t="str">
            <v>(509) 495-4175</v>
          </cell>
          <cell r="E1120">
            <v>37873</v>
          </cell>
          <cell r="G1120" t="str">
            <v>Sale</v>
          </cell>
          <cell r="H1120" t="str">
            <v>Physical</v>
          </cell>
          <cell r="I1120" t="str">
            <v>CSII</v>
          </cell>
          <cell r="K1120" t="str">
            <v>Enserco</v>
          </cell>
          <cell r="L1120" t="str">
            <v>Dave Huck</v>
          </cell>
          <cell r="M1120" t="str">
            <v>Trader</v>
          </cell>
          <cell r="N1120" t="str">
            <v>(403) 269-5522</v>
          </cell>
          <cell r="O1120" t="str">
            <v>(303) 568-3250</v>
          </cell>
          <cell r="R1120">
            <v>10000</v>
          </cell>
          <cell r="X1120">
            <v>4.4800000000000004</v>
          </cell>
          <cell r="Y1120">
            <v>37874</v>
          </cell>
          <cell r="Z1120">
            <v>37874</v>
          </cell>
          <cell r="AA1120" t="str">
            <v>Interruptible</v>
          </cell>
          <cell r="AB1120" t="str">
            <v>PGT</v>
          </cell>
          <cell r="AD1120" t="str">
            <v>07536</v>
          </cell>
          <cell r="AE1120">
            <v>10000</v>
          </cell>
          <cell r="AF1120" t="str">
            <v>STAN-GTNW</v>
          </cell>
          <cell r="AG1120" t="str">
            <v xml:space="preserve"> </v>
          </cell>
          <cell r="AH1120" t="str">
            <v xml:space="preserve"> </v>
          </cell>
          <cell r="AJ1120" t="str">
            <v>STAN-GTNW</v>
          </cell>
          <cell r="AK1120" t="str">
            <v xml:space="preserve"> </v>
          </cell>
          <cell r="AL1120" t="str">
            <v>04659</v>
          </cell>
          <cell r="AM1120" t="str">
            <v xml:space="preserve"> </v>
          </cell>
          <cell r="AN1120" t="str">
            <v>DW</v>
          </cell>
        </row>
        <row r="1121">
          <cell r="A1121">
            <v>1134</v>
          </cell>
          <cell r="B1121" t="str">
            <v>DW</v>
          </cell>
          <cell r="C1121" t="str">
            <v>Dick Winters</v>
          </cell>
          <cell r="D1121" t="str">
            <v>(509) 495-4175</v>
          </cell>
          <cell r="E1121">
            <v>37873</v>
          </cell>
          <cell r="G1121" t="str">
            <v>Purchase</v>
          </cell>
          <cell r="H1121" t="str">
            <v>Physical</v>
          </cell>
          <cell r="I1121" t="str">
            <v>BOULDER PARK</v>
          </cell>
          <cell r="K1121" t="str">
            <v>Enserco</v>
          </cell>
          <cell r="L1121" t="str">
            <v>Dave Huck</v>
          </cell>
          <cell r="M1121" t="str">
            <v>Trader</v>
          </cell>
          <cell r="N1121" t="str">
            <v>(403) 269-5522</v>
          </cell>
          <cell r="O1121" t="str">
            <v>(303) 568-3250</v>
          </cell>
          <cell r="R1121">
            <v>3000</v>
          </cell>
          <cell r="X1121">
            <v>4.4800000000000004</v>
          </cell>
          <cell r="Y1121">
            <v>37874</v>
          </cell>
          <cell r="Z1121">
            <v>37874</v>
          </cell>
          <cell r="AA1121" t="str">
            <v>Interruptible</v>
          </cell>
          <cell r="AB1121" t="str">
            <v>PGT</v>
          </cell>
          <cell r="AD1121" t="str">
            <v>07536</v>
          </cell>
          <cell r="AE1121">
            <v>3000</v>
          </cell>
          <cell r="AF1121" t="str">
            <v>SWWP-GTNW</v>
          </cell>
          <cell r="AG1121" t="str">
            <v xml:space="preserve"> </v>
          </cell>
          <cell r="AH1121" t="str">
            <v>04659</v>
          </cell>
          <cell r="AJ1121" t="str">
            <v>SWWP-WWP</v>
          </cell>
          <cell r="AK1121" t="str">
            <v xml:space="preserve"> </v>
          </cell>
          <cell r="AL1121" t="str">
            <v>BPK</v>
          </cell>
          <cell r="AM1121" t="str">
            <v xml:space="preserve"> </v>
          </cell>
          <cell r="AN1121" t="str">
            <v>DW</v>
          </cell>
        </row>
        <row r="1122">
          <cell r="A1122">
            <v>1135</v>
          </cell>
          <cell r="B1122" t="str">
            <v>DW</v>
          </cell>
          <cell r="C1122" t="str">
            <v>Dick Winters</v>
          </cell>
          <cell r="D1122" t="str">
            <v>(509) 495-4175</v>
          </cell>
          <cell r="E1122">
            <v>37873</v>
          </cell>
          <cell r="G1122" t="str">
            <v>Purchase</v>
          </cell>
          <cell r="H1122" t="str">
            <v>Physical</v>
          </cell>
          <cell r="I1122" t="str">
            <v>KFCT</v>
          </cell>
          <cell r="K1122" t="str">
            <v>Enserco</v>
          </cell>
          <cell r="L1122" t="str">
            <v>Dave Huck</v>
          </cell>
          <cell r="M1122" t="str">
            <v>Trader</v>
          </cell>
          <cell r="N1122" t="str">
            <v>(403) 269-5522</v>
          </cell>
          <cell r="O1122" t="str">
            <v>(303) 568-3250</v>
          </cell>
          <cell r="R1122">
            <v>1000</v>
          </cell>
          <cell r="X1122">
            <v>4.53</v>
          </cell>
          <cell r="Y1122">
            <v>37874</v>
          </cell>
          <cell r="Z1122">
            <v>37874</v>
          </cell>
          <cell r="AA1122" t="str">
            <v>Interruptible</v>
          </cell>
          <cell r="AB1122" t="str">
            <v>NWP</v>
          </cell>
          <cell r="AE1122">
            <v>1000</v>
          </cell>
          <cell r="AF1122" t="str">
            <v>SPOKANE (KETTLE FALLS)</v>
          </cell>
          <cell r="AG1122">
            <v>384</v>
          </cell>
          <cell r="AH1122">
            <v>130867</v>
          </cell>
          <cell r="AJ1122" t="str">
            <v>SPOKANE (KETTLE FALLS)</v>
          </cell>
          <cell r="AK1122">
            <v>384</v>
          </cell>
          <cell r="AL1122" t="str">
            <v>KFCT</v>
          </cell>
          <cell r="AM1122">
            <v>6</v>
          </cell>
          <cell r="AN1122" t="str">
            <v>DW</v>
          </cell>
        </row>
        <row r="1123">
          <cell r="A1123">
            <v>1136</v>
          </cell>
          <cell r="B1123" t="str">
            <v>DW</v>
          </cell>
          <cell r="C1123" t="str">
            <v>Dick Winters</v>
          </cell>
          <cell r="D1123" t="str">
            <v>(509) 495-4175</v>
          </cell>
          <cell r="E1123">
            <v>37874</v>
          </cell>
          <cell r="G1123" t="str">
            <v>Sale</v>
          </cell>
          <cell r="H1123" t="str">
            <v>Physical</v>
          </cell>
          <cell r="I1123" t="str">
            <v>CSII</v>
          </cell>
          <cell r="K1123" t="str">
            <v>Enserco</v>
          </cell>
          <cell r="L1123" t="str">
            <v>Dave Huck</v>
          </cell>
          <cell r="M1123" t="str">
            <v>Trader</v>
          </cell>
          <cell r="N1123" t="str">
            <v>(403) 269-5522</v>
          </cell>
          <cell r="O1123" t="str">
            <v>(303) 568-3250</v>
          </cell>
          <cell r="R1123">
            <v>20500</v>
          </cell>
          <cell r="X1123">
            <v>4.5</v>
          </cell>
          <cell r="Y1123">
            <v>37875</v>
          </cell>
          <cell r="Z1123">
            <v>37875</v>
          </cell>
          <cell r="AA1123" t="str">
            <v>Interruptible</v>
          </cell>
          <cell r="AB1123" t="str">
            <v>PGT</v>
          </cell>
          <cell r="AD1123" t="str">
            <v>07536</v>
          </cell>
          <cell r="AE1123">
            <v>20500</v>
          </cell>
          <cell r="AF1123" t="str">
            <v>STAN-GTNW</v>
          </cell>
          <cell r="AG1123" t="str">
            <v xml:space="preserve"> </v>
          </cell>
          <cell r="AH1123" t="str">
            <v xml:space="preserve"> </v>
          </cell>
          <cell r="AJ1123" t="str">
            <v>STAN-GTNW</v>
          </cell>
          <cell r="AK1123" t="str">
            <v xml:space="preserve"> </v>
          </cell>
          <cell r="AL1123" t="str">
            <v>04659</v>
          </cell>
          <cell r="AM1123" t="str">
            <v xml:space="preserve"> </v>
          </cell>
          <cell r="AN1123" t="str">
            <v>DW</v>
          </cell>
        </row>
        <row r="1124">
          <cell r="A1124">
            <v>1137</v>
          </cell>
          <cell r="B1124" t="str">
            <v>DW</v>
          </cell>
          <cell r="C1124" t="str">
            <v>Dick Winters</v>
          </cell>
          <cell r="D1124" t="str">
            <v>(509) 495-4175</v>
          </cell>
          <cell r="E1124">
            <v>37874</v>
          </cell>
          <cell r="G1124" t="str">
            <v>Purchase</v>
          </cell>
          <cell r="H1124" t="str">
            <v>Physical</v>
          </cell>
          <cell r="I1124" t="str">
            <v>BOULDER PARK</v>
          </cell>
          <cell r="K1124" t="str">
            <v>Enserco</v>
          </cell>
          <cell r="L1124" t="str">
            <v>Dave Huck</v>
          </cell>
          <cell r="M1124" t="str">
            <v>Trader</v>
          </cell>
          <cell r="N1124" t="str">
            <v>(403) 269-5522</v>
          </cell>
          <cell r="O1124" t="str">
            <v>(303) 568-3250</v>
          </cell>
          <cell r="R1124">
            <v>1500</v>
          </cell>
          <cell r="X1124">
            <v>4.51</v>
          </cell>
          <cell r="Y1124">
            <v>37875</v>
          </cell>
          <cell r="Z1124">
            <v>37875</v>
          </cell>
          <cell r="AA1124" t="str">
            <v>Interruptible</v>
          </cell>
          <cell r="AB1124" t="str">
            <v>PGT</v>
          </cell>
          <cell r="AD1124" t="str">
            <v>07536</v>
          </cell>
          <cell r="AE1124">
            <v>1500</v>
          </cell>
          <cell r="AF1124" t="str">
            <v>SWWP-GTNW</v>
          </cell>
          <cell r="AG1124" t="str">
            <v xml:space="preserve"> </v>
          </cell>
          <cell r="AH1124" t="str">
            <v>04659</v>
          </cell>
          <cell r="AJ1124" t="str">
            <v>SWWP-WWP</v>
          </cell>
          <cell r="AK1124" t="str">
            <v xml:space="preserve"> </v>
          </cell>
          <cell r="AL1124" t="str">
            <v>BPK</v>
          </cell>
          <cell r="AM1124" t="str">
            <v xml:space="preserve"> </v>
          </cell>
          <cell r="AN1124" t="str">
            <v>DW</v>
          </cell>
        </row>
        <row r="1125">
          <cell r="A1125">
            <v>1138</v>
          </cell>
          <cell r="B1125" t="str">
            <v>DW</v>
          </cell>
          <cell r="C1125" t="str">
            <v>Dick Winters</v>
          </cell>
          <cell r="D1125" t="str">
            <v>(509) 495-4175</v>
          </cell>
          <cell r="E1125">
            <v>37875</v>
          </cell>
          <cell r="G1125" t="str">
            <v>Sale</v>
          </cell>
          <cell r="H1125" t="str">
            <v>Physical</v>
          </cell>
          <cell r="I1125" t="str">
            <v>CSII</v>
          </cell>
          <cell r="K1125" t="str">
            <v>Enserco</v>
          </cell>
          <cell r="L1125" t="str">
            <v>Dave Huck</v>
          </cell>
          <cell r="M1125" t="str">
            <v>Trader</v>
          </cell>
          <cell r="N1125" t="str">
            <v>(403) 269-5522</v>
          </cell>
          <cell r="O1125" t="str">
            <v>(303) 568-3250</v>
          </cell>
          <cell r="R1125">
            <v>20500</v>
          </cell>
          <cell r="X1125">
            <v>4.5599999999999996</v>
          </cell>
          <cell r="Y1125">
            <v>37876</v>
          </cell>
          <cell r="Z1125">
            <v>37876</v>
          </cell>
          <cell r="AA1125" t="str">
            <v>Interruptible</v>
          </cell>
          <cell r="AB1125" t="str">
            <v>PGT</v>
          </cell>
          <cell r="AD1125" t="str">
            <v>07536</v>
          </cell>
          <cell r="AE1125">
            <v>20500</v>
          </cell>
          <cell r="AF1125" t="str">
            <v>STAN-GTNW</v>
          </cell>
          <cell r="AG1125" t="str">
            <v xml:space="preserve"> </v>
          </cell>
          <cell r="AH1125" t="str">
            <v xml:space="preserve"> </v>
          </cell>
          <cell r="AJ1125" t="str">
            <v>STAN-GTNW</v>
          </cell>
          <cell r="AK1125" t="str">
            <v xml:space="preserve"> </v>
          </cell>
          <cell r="AL1125" t="str">
            <v>04659</v>
          </cell>
          <cell r="AM1125" t="str">
            <v xml:space="preserve"> </v>
          </cell>
          <cell r="AN1125" t="str">
            <v>DW</v>
          </cell>
        </row>
        <row r="1126">
          <cell r="A1126">
            <v>1139</v>
          </cell>
          <cell r="B1126" t="str">
            <v>DW</v>
          </cell>
          <cell r="C1126" t="str">
            <v>Dick Winters</v>
          </cell>
          <cell r="D1126" t="str">
            <v>(509) 495-4175</v>
          </cell>
          <cell r="E1126">
            <v>37875</v>
          </cell>
          <cell r="G1126" t="str">
            <v>Purchase</v>
          </cell>
          <cell r="H1126" t="str">
            <v>Physical</v>
          </cell>
          <cell r="I1126" t="str">
            <v>CA - SLTAHOE</v>
          </cell>
          <cell r="J1126" t="str">
            <v xml:space="preserve"> </v>
          </cell>
          <cell r="K1126" t="str">
            <v>Enserco</v>
          </cell>
          <cell r="L1126" t="str">
            <v>Dave Huck</v>
          </cell>
          <cell r="M1126" t="str">
            <v>Trader</v>
          </cell>
          <cell r="N1126" t="str">
            <v>(403) 269-5522</v>
          </cell>
          <cell r="O1126" t="str">
            <v>(303) 568-3250</v>
          </cell>
          <cell r="P1126" t="str">
            <v xml:space="preserve"> </v>
          </cell>
          <cell r="Q1126" t="str">
            <v xml:space="preserve"> </v>
          </cell>
          <cell r="R1126">
            <v>1500</v>
          </cell>
          <cell r="X1126">
            <v>4.45</v>
          </cell>
          <cell r="Y1126">
            <v>37876</v>
          </cell>
          <cell r="Z1126">
            <v>37876</v>
          </cell>
          <cell r="AA1126" t="str">
            <v>Interruptible</v>
          </cell>
          <cell r="AB1126" t="str">
            <v>NWP</v>
          </cell>
          <cell r="AC1126" t="str">
            <v>Paiute</v>
          </cell>
          <cell r="AD1126">
            <v>100047</v>
          </cell>
          <cell r="AE1126">
            <v>1500</v>
          </cell>
          <cell r="AF1126" t="str">
            <v>SUMAS</v>
          </cell>
          <cell r="AG1126">
            <v>297</v>
          </cell>
          <cell r="AH1126" t="str">
            <v xml:space="preserve"> </v>
          </cell>
          <cell r="AI1126" t="str">
            <v xml:space="preserve"> </v>
          </cell>
          <cell r="AJ1126" t="str">
            <v>RENO</v>
          </cell>
          <cell r="AK1126">
            <v>459</v>
          </cell>
          <cell r="AL1126" t="str">
            <v>AVAC03SYS2</v>
          </cell>
          <cell r="AM1126">
            <v>304</v>
          </cell>
          <cell r="AN1126" t="str">
            <v>DW</v>
          </cell>
        </row>
        <row r="1127">
          <cell r="A1127">
            <v>1140</v>
          </cell>
          <cell r="B1127" t="str">
            <v>DW</v>
          </cell>
          <cell r="C1127" t="str">
            <v>Dick Winters</v>
          </cell>
          <cell r="D1127" t="str">
            <v>(509) 495-4175</v>
          </cell>
          <cell r="E1127">
            <v>37875</v>
          </cell>
          <cell r="G1127" t="str">
            <v>Purchase</v>
          </cell>
          <cell r="H1127" t="str">
            <v>Physical</v>
          </cell>
          <cell r="I1127" t="str">
            <v>CSII</v>
          </cell>
          <cell r="J1127" t="str">
            <v xml:space="preserve"> </v>
          </cell>
          <cell r="K1127" t="str">
            <v>Sempra Energy Trading, Inc.</v>
          </cell>
          <cell r="L1127" t="str">
            <v>Ray Houghton</v>
          </cell>
          <cell r="M1127" t="str">
            <v>Trader</v>
          </cell>
          <cell r="N1127" t="str">
            <v>(403) 750-2453</v>
          </cell>
          <cell r="O1127" t="str">
            <v>(203) 355-6605</v>
          </cell>
          <cell r="P1127" t="str">
            <v xml:space="preserve"> </v>
          </cell>
          <cell r="Q1127" t="str">
            <v xml:space="preserve"> </v>
          </cell>
          <cell r="R1127">
            <v>5000</v>
          </cell>
          <cell r="X1127">
            <v>4.46</v>
          </cell>
          <cell r="Y1127">
            <v>38292</v>
          </cell>
          <cell r="Z1127">
            <v>38442</v>
          </cell>
          <cell r="AA1127" t="str">
            <v>Firm</v>
          </cell>
          <cell r="AB1127" t="str">
            <v>TCPL</v>
          </cell>
          <cell r="AC1127" t="str">
            <v>PGT</v>
          </cell>
          <cell r="AD1127" t="str">
            <v>08465</v>
          </cell>
          <cell r="AE1127">
            <v>5000</v>
          </cell>
          <cell r="AF1127" t="str">
            <v>NIT</v>
          </cell>
          <cell r="AH1127" t="str">
            <v xml:space="preserve"> </v>
          </cell>
          <cell r="AI1127" t="str">
            <v xml:space="preserve"> </v>
          </cell>
          <cell r="AJ1127" t="str">
            <v>CSII-CSII</v>
          </cell>
          <cell r="AK1127" t="str">
            <v xml:space="preserve"> </v>
          </cell>
          <cell r="AL1127" t="str">
            <v>CSII</v>
          </cell>
          <cell r="AM1127" t="str">
            <v xml:space="preserve"> </v>
          </cell>
          <cell r="AN1127" t="str">
            <v>SM</v>
          </cell>
          <cell r="AO1127">
            <v>37879</v>
          </cell>
          <cell r="AP1127" t="str">
            <v>DW</v>
          </cell>
        </row>
        <row r="1128">
          <cell r="A1128">
            <v>1141</v>
          </cell>
          <cell r="B1128" t="str">
            <v>DW</v>
          </cell>
          <cell r="C1128" t="str">
            <v>Dick Winters</v>
          </cell>
          <cell r="D1128" t="str">
            <v>(509) 495-4175</v>
          </cell>
          <cell r="E1128">
            <v>37875</v>
          </cell>
          <cell r="G1128" t="str">
            <v>Purchase</v>
          </cell>
          <cell r="H1128" t="str">
            <v>Physical</v>
          </cell>
          <cell r="I1128" t="str">
            <v>CSII</v>
          </cell>
          <cell r="J1128" t="str">
            <v xml:space="preserve"> </v>
          </cell>
          <cell r="K1128" t="str">
            <v>Sempra Energy Trading, Inc.</v>
          </cell>
          <cell r="L1128" t="str">
            <v>Ray Houghton</v>
          </cell>
          <cell r="M1128" t="str">
            <v>Trader</v>
          </cell>
          <cell r="N1128" t="str">
            <v>(403) 750-2453</v>
          </cell>
          <cell r="O1128" t="str">
            <v>(203) 355-6605</v>
          </cell>
          <cell r="P1128" t="str">
            <v xml:space="preserve"> </v>
          </cell>
          <cell r="Q1128" t="str">
            <v xml:space="preserve"> </v>
          </cell>
          <cell r="R1128">
            <v>5000</v>
          </cell>
          <cell r="X1128">
            <v>3.9449999999999998</v>
          </cell>
          <cell r="Y1128">
            <v>38534</v>
          </cell>
          <cell r="Z1128">
            <v>38656</v>
          </cell>
          <cell r="AA1128" t="str">
            <v>Firm</v>
          </cell>
          <cell r="AB1128" t="str">
            <v>TCPL</v>
          </cell>
          <cell r="AC1128" t="str">
            <v>PGT</v>
          </cell>
          <cell r="AD1128" t="str">
            <v>08465</v>
          </cell>
          <cell r="AE1128">
            <v>5000</v>
          </cell>
          <cell r="AF1128" t="str">
            <v>NIT</v>
          </cell>
          <cell r="AH1128" t="str">
            <v xml:space="preserve"> </v>
          </cell>
          <cell r="AI1128" t="str">
            <v xml:space="preserve"> </v>
          </cell>
          <cell r="AJ1128" t="str">
            <v>CSII-CSII</v>
          </cell>
          <cell r="AK1128" t="str">
            <v xml:space="preserve"> </v>
          </cell>
          <cell r="AL1128" t="str">
            <v>CSII</v>
          </cell>
          <cell r="AM1128" t="str">
            <v xml:space="preserve"> </v>
          </cell>
          <cell r="AN1128" t="str">
            <v>SM</v>
          </cell>
          <cell r="AO1128">
            <v>37879</v>
          </cell>
          <cell r="AP1128" t="str">
            <v>DW</v>
          </cell>
        </row>
        <row r="1129">
          <cell r="A1129">
            <v>1142</v>
          </cell>
          <cell r="B1129" t="str">
            <v>DW</v>
          </cell>
          <cell r="C1129" t="str">
            <v>Dick Winters</v>
          </cell>
          <cell r="D1129" t="str">
            <v>(509) 495-4175</v>
          </cell>
          <cell r="E1129">
            <v>37880</v>
          </cell>
          <cell r="G1129" t="str">
            <v>Purchase</v>
          </cell>
          <cell r="H1129" t="str">
            <v>Physical</v>
          </cell>
          <cell r="I1129" t="str">
            <v>CA - SLTAHOE</v>
          </cell>
          <cell r="J1129" t="str">
            <v xml:space="preserve"> </v>
          </cell>
          <cell r="K1129" t="str">
            <v>Enserco</v>
          </cell>
          <cell r="L1129" t="str">
            <v>Dave Huck</v>
          </cell>
          <cell r="M1129" t="str">
            <v>Trader</v>
          </cell>
          <cell r="N1129" t="str">
            <v>(403) 269-5522</v>
          </cell>
          <cell r="O1129" t="str">
            <v>(303) 568-3250</v>
          </cell>
          <cell r="P1129" t="str">
            <v xml:space="preserve"> </v>
          </cell>
          <cell r="Q1129" t="str">
            <v xml:space="preserve"> </v>
          </cell>
          <cell r="R1129">
            <v>1000</v>
          </cell>
          <cell r="X1129">
            <v>4.24</v>
          </cell>
          <cell r="Y1129">
            <v>37881</v>
          </cell>
          <cell r="Z1129">
            <v>37881</v>
          </cell>
          <cell r="AA1129" t="str">
            <v>Interruptible</v>
          </cell>
          <cell r="AB1129" t="str">
            <v>NWP</v>
          </cell>
          <cell r="AC1129" t="str">
            <v>Paiute</v>
          </cell>
          <cell r="AD1129">
            <v>100047</v>
          </cell>
          <cell r="AE1129">
            <v>1000</v>
          </cell>
          <cell r="AF1129" t="str">
            <v>SUMAS</v>
          </cell>
          <cell r="AG1129">
            <v>297</v>
          </cell>
          <cell r="AH1129" t="str">
            <v xml:space="preserve"> </v>
          </cell>
          <cell r="AI1129" t="str">
            <v xml:space="preserve"> </v>
          </cell>
          <cell r="AJ1129" t="str">
            <v>RENO</v>
          </cell>
          <cell r="AK1129">
            <v>459</v>
          </cell>
          <cell r="AL1129" t="str">
            <v>AVAC03SYS2</v>
          </cell>
          <cell r="AM1129">
            <v>304</v>
          </cell>
          <cell r="AN1129" t="str">
            <v>DW</v>
          </cell>
        </row>
        <row r="1130">
          <cell r="A1130">
            <v>1143</v>
          </cell>
          <cell r="B1130" t="str">
            <v>DW</v>
          </cell>
          <cell r="C1130" t="str">
            <v>Dick Winters</v>
          </cell>
          <cell r="D1130" t="str">
            <v>(509) 495-4175</v>
          </cell>
          <cell r="E1130">
            <v>37881</v>
          </cell>
          <cell r="G1130" t="str">
            <v>Purchase</v>
          </cell>
          <cell r="H1130" t="str">
            <v>Physical</v>
          </cell>
          <cell r="I1130" t="str">
            <v>CA - SLTAHOE</v>
          </cell>
          <cell r="J1130" t="str">
            <v xml:space="preserve"> </v>
          </cell>
          <cell r="K1130" t="str">
            <v>Enserco</v>
          </cell>
          <cell r="L1130" t="str">
            <v>Dave Huck</v>
          </cell>
          <cell r="M1130" t="str">
            <v>Trader</v>
          </cell>
          <cell r="N1130" t="str">
            <v>(403) 269-5522</v>
          </cell>
          <cell r="O1130" t="str">
            <v>(303) 568-3250</v>
          </cell>
          <cell r="P1130" t="str">
            <v xml:space="preserve"> </v>
          </cell>
          <cell r="Q1130" t="str">
            <v xml:space="preserve"> </v>
          </cell>
          <cell r="R1130">
            <v>1000</v>
          </cell>
          <cell r="X1130">
            <v>4.2450000000000001</v>
          </cell>
          <cell r="Y1130">
            <v>37882</v>
          </cell>
          <cell r="Z1130">
            <v>37882</v>
          </cell>
          <cell r="AA1130" t="str">
            <v>Interruptible</v>
          </cell>
          <cell r="AB1130" t="str">
            <v>NWP</v>
          </cell>
          <cell r="AC1130" t="str">
            <v>Paiute</v>
          </cell>
          <cell r="AD1130">
            <v>100047</v>
          </cell>
          <cell r="AE1130">
            <v>1000</v>
          </cell>
          <cell r="AF1130" t="str">
            <v>SUMAS</v>
          </cell>
          <cell r="AG1130">
            <v>297</v>
          </cell>
          <cell r="AH1130" t="str">
            <v xml:space="preserve"> </v>
          </cell>
          <cell r="AI1130" t="str">
            <v xml:space="preserve"> </v>
          </cell>
          <cell r="AJ1130" t="str">
            <v>RENO</v>
          </cell>
          <cell r="AK1130">
            <v>459</v>
          </cell>
          <cell r="AL1130" t="str">
            <v>AVAC03SYS2</v>
          </cell>
          <cell r="AM1130">
            <v>304</v>
          </cell>
          <cell r="AN1130" t="str">
            <v>DW</v>
          </cell>
        </row>
        <row r="1131">
          <cell r="A1131">
            <v>1144</v>
          </cell>
          <cell r="B1131" t="str">
            <v>DW</v>
          </cell>
          <cell r="C1131" t="str">
            <v>Dick Winters</v>
          </cell>
          <cell r="D1131" t="str">
            <v>(509) 495-4175</v>
          </cell>
          <cell r="E1131">
            <v>37882</v>
          </cell>
          <cell r="G1131" t="str">
            <v>Purchase</v>
          </cell>
          <cell r="H1131" t="str">
            <v>Physical</v>
          </cell>
          <cell r="I1131" t="str">
            <v>PG&amp;E STOR</v>
          </cell>
          <cell r="K1131" t="str">
            <v>Enserco</v>
          </cell>
          <cell r="L1131" t="str">
            <v>Dave Huck</v>
          </cell>
          <cell r="M1131" t="str">
            <v>Trader</v>
          </cell>
          <cell r="N1131" t="str">
            <v>(403) 269-5522</v>
          </cell>
          <cell r="O1131" t="str">
            <v>(303) 568-3250</v>
          </cell>
          <cell r="R1131">
            <v>10000</v>
          </cell>
          <cell r="X1131">
            <v>4.71</v>
          </cell>
          <cell r="Y1131">
            <v>37883</v>
          </cell>
          <cell r="Z1131">
            <v>37883</v>
          </cell>
          <cell r="AA1131" t="str">
            <v>Interruptible</v>
          </cell>
          <cell r="AB1131" t="str">
            <v>PGE</v>
          </cell>
          <cell r="AE1131">
            <v>10000</v>
          </cell>
          <cell r="AF1131" t="str">
            <v>CG</v>
          </cell>
          <cell r="AH1131" t="str">
            <v>CG1111N</v>
          </cell>
          <cell r="AJ1131" t="str">
            <v>CG</v>
          </cell>
          <cell r="AL1131" t="str">
            <v>CG0214N</v>
          </cell>
          <cell r="AM1131" t="str">
            <v xml:space="preserve"> </v>
          </cell>
          <cell r="AN1131" t="str">
            <v>DW</v>
          </cell>
        </row>
        <row r="1132">
          <cell r="A1132">
            <v>1145</v>
          </cell>
          <cell r="B1132" t="str">
            <v>DW</v>
          </cell>
          <cell r="C1132" t="str">
            <v>Dick Winters</v>
          </cell>
          <cell r="D1132" t="str">
            <v>(509) 495-4175</v>
          </cell>
          <cell r="E1132">
            <v>37883</v>
          </cell>
          <cell r="G1132" t="str">
            <v>Purchase</v>
          </cell>
          <cell r="H1132" t="str">
            <v>Physical</v>
          </cell>
          <cell r="I1132" t="str">
            <v>PG&amp;E STOR</v>
          </cell>
          <cell r="K1132" t="str">
            <v>Enserco</v>
          </cell>
          <cell r="L1132" t="str">
            <v>Dave Huck</v>
          </cell>
          <cell r="M1132" t="str">
            <v>Trader</v>
          </cell>
          <cell r="N1132" t="str">
            <v>(403) 269-5522</v>
          </cell>
          <cell r="O1132" t="str">
            <v>(303) 568-3250</v>
          </cell>
          <cell r="R1132">
            <v>5000</v>
          </cell>
          <cell r="X1132">
            <v>4.4400000000000004</v>
          </cell>
          <cell r="Y1132">
            <v>37884</v>
          </cell>
          <cell r="Z1132">
            <v>37886</v>
          </cell>
          <cell r="AA1132" t="str">
            <v>Interruptible</v>
          </cell>
          <cell r="AB1132" t="str">
            <v>PGE</v>
          </cell>
          <cell r="AE1132">
            <v>5000</v>
          </cell>
          <cell r="AF1132" t="str">
            <v>CG</v>
          </cell>
          <cell r="AH1132" t="str">
            <v>CG1111N</v>
          </cell>
          <cell r="AJ1132" t="str">
            <v>CG</v>
          </cell>
          <cell r="AL1132" t="str">
            <v>CG0214N</v>
          </cell>
          <cell r="AM1132" t="str">
            <v xml:space="preserve"> </v>
          </cell>
          <cell r="AN1132" t="str">
            <v>DW</v>
          </cell>
        </row>
        <row r="1133">
          <cell r="A1133">
            <v>1146</v>
          </cell>
          <cell r="B1133" t="str">
            <v>DW</v>
          </cell>
          <cell r="C1133" t="str">
            <v>Dick Winters</v>
          </cell>
          <cell r="D1133" t="str">
            <v>(509) 495-4175</v>
          </cell>
          <cell r="E1133">
            <v>37883</v>
          </cell>
          <cell r="G1133" t="str">
            <v>Purchase</v>
          </cell>
          <cell r="H1133" t="str">
            <v>Physical</v>
          </cell>
          <cell r="I1133" t="str">
            <v>CA - SLTAHOE</v>
          </cell>
          <cell r="J1133" t="str">
            <v xml:space="preserve"> </v>
          </cell>
          <cell r="K1133" t="str">
            <v>Enserco</v>
          </cell>
          <cell r="L1133" t="str">
            <v>Dave Huck</v>
          </cell>
          <cell r="M1133" t="str">
            <v>Trader</v>
          </cell>
          <cell r="N1133" t="str">
            <v>(403) 269-5522</v>
          </cell>
          <cell r="O1133" t="str">
            <v>(303) 568-3250</v>
          </cell>
          <cell r="P1133" t="str">
            <v xml:space="preserve"> </v>
          </cell>
          <cell r="Q1133" t="str">
            <v xml:space="preserve"> </v>
          </cell>
          <cell r="R1133">
            <v>1000</v>
          </cell>
          <cell r="X1133">
            <v>3.83</v>
          </cell>
          <cell r="Y1133">
            <v>37884</v>
          </cell>
          <cell r="Z1133">
            <v>37886</v>
          </cell>
          <cell r="AA1133" t="str">
            <v>Interruptible</v>
          </cell>
          <cell r="AB1133" t="str">
            <v>NWP</v>
          </cell>
          <cell r="AC1133" t="str">
            <v>Paiute</v>
          </cell>
          <cell r="AD1133">
            <v>100047</v>
          </cell>
          <cell r="AE1133">
            <v>1000</v>
          </cell>
          <cell r="AF1133" t="str">
            <v>SUMAS</v>
          </cell>
          <cell r="AG1133">
            <v>297</v>
          </cell>
          <cell r="AH1133" t="str">
            <v xml:space="preserve"> </v>
          </cell>
          <cell r="AI1133" t="str">
            <v xml:space="preserve"> </v>
          </cell>
          <cell r="AJ1133" t="str">
            <v>RENO</v>
          </cell>
          <cell r="AK1133">
            <v>459</v>
          </cell>
          <cell r="AL1133" t="str">
            <v>AVAC03SYS2</v>
          </cell>
          <cell r="AM1133">
            <v>304</v>
          </cell>
          <cell r="AN1133" t="str">
            <v>DW</v>
          </cell>
        </row>
        <row r="1134">
          <cell r="A1134">
            <v>1147</v>
          </cell>
          <cell r="B1134" t="str">
            <v>DW</v>
          </cell>
          <cell r="C1134" t="str">
            <v>Dick Winters</v>
          </cell>
          <cell r="D1134" t="str">
            <v>(509) 495-4175</v>
          </cell>
          <cell r="E1134">
            <v>37883</v>
          </cell>
          <cell r="G1134" t="str">
            <v>Purchase</v>
          </cell>
          <cell r="H1134" t="str">
            <v>Physical</v>
          </cell>
          <cell r="I1134" t="str">
            <v>CSII</v>
          </cell>
          <cell r="K1134" t="str">
            <v>Enserco</v>
          </cell>
          <cell r="L1134" t="str">
            <v>Dave Huck</v>
          </cell>
          <cell r="M1134" t="str">
            <v>Trader</v>
          </cell>
          <cell r="N1134" t="str">
            <v>(403) 269-5522</v>
          </cell>
          <cell r="O1134" t="str">
            <v>(303) 568-3250</v>
          </cell>
          <cell r="P1134" t="str">
            <v xml:space="preserve"> </v>
          </cell>
          <cell r="Q1134" t="str">
            <v xml:space="preserve"> </v>
          </cell>
          <cell r="R1134">
            <v>1000</v>
          </cell>
          <cell r="X1134">
            <v>3.96</v>
          </cell>
          <cell r="Y1134">
            <v>37884</v>
          </cell>
          <cell r="Z1134">
            <v>37886</v>
          </cell>
          <cell r="AA1134" t="str">
            <v>Interruptible</v>
          </cell>
          <cell r="AB1134" t="str">
            <v>PGT</v>
          </cell>
          <cell r="AD1134" t="str">
            <v>07536</v>
          </cell>
          <cell r="AE1134">
            <v>1000</v>
          </cell>
          <cell r="AF1134" t="str">
            <v>STAN-GTNW</v>
          </cell>
          <cell r="AG1134" t="str">
            <v xml:space="preserve"> </v>
          </cell>
          <cell r="AH1134" t="str">
            <v>04659</v>
          </cell>
          <cell r="AI1134" t="str">
            <v xml:space="preserve"> </v>
          </cell>
          <cell r="AJ1134" t="str">
            <v>CSII-CSII</v>
          </cell>
          <cell r="AK1134" t="str">
            <v xml:space="preserve"> </v>
          </cell>
          <cell r="AL1134" t="str">
            <v>CSII</v>
          </cell>
          <cell r="AN1134" t="str">
            <v>DW</v>
          </cell>
        </row>
        <row r="1135">
          <cell r="A1135">
            <v>1148</v>
          </cell>
          <cell r="B1135" t="str">
            <v>DW</v>
          </cell>
          <cell r="C1135" t="str">
            <v>Dick Winters</v>
          </cell>
          <cell r="D1135" t="str">
            <v>(509) 495-4175</v>
          </cell>
          <cell r="E1135">
            <v>37883</v>
          </cell>
          <cell r="G1135" t="str">
            <v>Purchase</v>
          </cell>
          <cell r="H1135" t="str">
            <v>Physical</v>
          </cell>
          <cell r="I1135" t="str">
            <v>CSII</v>
          </cell>
          <cell r="J1135" t="str">
            <v xml:space="preserve"> </v>
          </cell>
          <cell r="K1135" t="str">
            <v>Enserco</v>
          </cell>
          <cell r="L1135" t="str">
            <v>Dave Huck</v>
          </cell>
          <cell r="M1135" t="str">
            <v>Trader</v>
          </cell>
          <cell r="N1135" t="str">
            <v>(403) 269-5522</v>
          </cell>
          <cell r="O1135" t="str">
            <v>(303) 568-3250</v>
          </cell>
          <cell r="P1135" t="str">
            <v xml:space="preserve"> </v>
          </cell>
          <cell r="Q1135" t="str">
            <v xml:space="preserve"> </v>
          </cell>
          <cell r="R1135">
            <v>5000</v>
          </cell>
          <cell r="X1135">
            <v>4.3949999999999996</v>
          </cell>
          <cell r="Y1135">
            <v>38292</v>
          </cell>
          <cell r="Z1135">
            <v>38442</v>
          </cell>
          <cell r="AA1135" t="str">
            <v>Firm</v>
          </cell>
          <cell r="AB1135" t="str">
            <v>TCPL</v>
          </cell>
          <cell r="AC1135" t="str">
            <v>PGT</v>
          </cell>
          <cell r="AD1135" t="str">
            <v>08465</v>
          </cell>
          <cell r="AE1135">
            <v>5000</v>
          </cell>
          <cell r="AF1135" t="str">
            <v>NIT</v>
          </cell>
          <cell r="AH1135" t="str">
            <v xml:space="preserve"> </v>
          </cell>
          <cell r="AI1135" t="str">
            <v xml:space="preserve"> </v>
          </cell>
          <cell r="AJ1135" t="str">
            <v>CSII-CSII</v>
          </cell>
          <cell r="AK1135" t="str">
            <v xml:space="preserve"> </v>
          </cell>
          <cell r="AL1135" t="str">
            <v>CSII</v>
          </cell>
          <cell r="AM1135" t="str">
            <v xml:space="preserve"> </v>
          </cell>
          <cell r="AN1135" t="str">
            <v>SM</v>
          </cell>
          <cell r="AO1135">
            <v>37889</v>
          </cell>
          <cell r="AP1135" t="str">
            <v>DA</v>
          </cell>
        </row>
        <row r="1136">
          <cell r="A1136">
            <v>1149</v>
          </cell>
          <cell r="B1136" t="str">
            <v>DW</v>
          </cell>
          <cell r="C1136" t="str">
            <v>Dick Winters</v>
          </cell>
          <cell r="D1136" t="str">
            <v>(509) 495-4175</v>
          </cell>
          <cell r="E1136">
            <v>37886</v>
          </cell>
          <cell r="G1136" t="str">
            <v>Purchase</v>
          </cell>
          <cell r="H1136" t="str">
            <v>Physical</v>
          </cell>
          <cell r="I1136" t="str">
            <v>PG&amp;E STOR</v>
          </cell>
          <cell r="K1136" t="str">
            <v>Enserco</v>
          </cell>
          <cell r="L1136" t="str">
            <v>Dave Huck</v>
          </cell>
          <cell r="M1136" t="str">
            <v>Trader</v>
          </cell>
          <cell r="N1136" t="str">
            <v>(403) 269-5522</v>
          </cell>
          <cell r="O1136" t="str">
            <v>(303) 568-3250</v>
          </cell>
          <cell r="R1136">
            <v>5000</v>
          </cell>
          <cell r="X1136">
            <v>4.58</v>
          </cell>
          <cell r="Y1136">
            <v>37887</v>
          </cell>
          <cell r="Z1136">
            <v>37887</v>
          </cell>
          <cell r="AA1136" t="str">
            <v>Interruptible</v>
          </cell>
          <cell r="AB1136" t="str">
            <v>PGE</v>
          </cell>
          <cell r="AE1136">
            <v>5000</v>
          </cell>
          <cell r="AF1136" t="str">
            <v>CG</v>
          </cell>
          <cell r="AH1136" t="str">
            <v>CG1111N</v>
          </cell>
          <cell r="AJ1136" t="str">
            <v>CG</v>
          </cell>
          <cell r="AL1136" t="str">
            <v>CG0214N</v>
          </cell>
          <cell r="AM1136" t="str">
            <v xml:space="preserve"> </v>
          </cell>
          <cell r="AN1136" t="str">
            <v>DW</v>
          </cell>
        </row>
        <row r="1137">
          <cell r="A1137">
            <v>1150</v>
          </cell>
          <cell r="B1137" t="str">
            <v>DW</v>
          </cell>
          <cell r="C1137" t="str">
            <v>Dick Winters</v>
          </cell>
          <cell r="D1137" t="str">
            <v>(509) 495-4175</v>
          </cell>
          <cell r="E1137">
            <v>37887</v>
          </cell>
          <cell r="G1137" t="str">
            <v>Purchase</v>
          </cell>
          <cell r="H1137" t="str">
            <v>Physical</v>
          </cell>
          <cell r="I1137" t="str">
            <v>CA - SLTAHOE</v>
          </cell>
          <cell r="J1137" t="str">
            <v xml:space="preserve"> </v>
          </cell>
          <cell r="K1137" t="str">
            <v>Enserco</v>
          </cell>
          <cell r="L1137" t="str">
            <v>Dave Huck</v>
          </cell>
          <cell r="M1137" t="str">
            <v>Trader</v>
          </cell>
          <cell r="N1137" t="str">
            <v>(403) 269-5522</v>
          </cell>
          <cell r="O1137" t="str">
            <v>(303) 568-3250</v>
          </cell>
          <cell r="P1137" t="str">
            <v xml:space="preserve"> </v>
          </cell>
          <cell r="Q1137" t="str">
            <v xml:space="preserve"> </v>
          </cell>
          <cell r="R1137">
            <v>1000</v>
          </cell>
          <cell r="X1137">
            <v>4.12</v>
          </cell>
          <cell r="Y1137">
            <v>37888</v>
          </cell>
          <cell r="Z1137">
            <v>37888</v>
          </cell>
          <cell r="AA1137" t="str">
            <v>Interruptible</v>
          </cell>
          <cell r="AB1137" t="str">
            <v>NWP</v>
          </cell>
          <cell r="AC1137" t="str">
            <v>Paiute</v>
          </cell>
          <cell r="AD1137">
            <v>100047</v>
          </cell>
          <cell r="AE1137">
            <v>1000</v>
          </cell>
          <cell r="AF1137" t="str">
            <v>SUMAS</v>
          </cell>
          <cell r="AG1137">
            <v>297</v>
          </cell>
          <cell r="AH1137" t="str">
            <v xml:space="preserve"> </v>
          </cell>
          <cell r="AI1137" t="str">
            <v xml:space="preserve"> </v>
          </cell>
          <cell r="AJ1137" t="str">
            <v>RENO</v>
          </cell>
          <cell r="AK1137">
            <v>459</v>
          </cell>
          <cell r="AL1137" t="str">
            <v>AVAC03SYS2</v>
          </cell>
          <cell r="AM1137">
            <v>304</v>
          </cell>
          <cell r="AN1137" t="str">
            <v>DW</v>
          </cell>
        </row>
        <row r="1138">
          <cell r="A1138">
            <v>1151</v>
          </cell>
          <cell r="B1138" t="str">
            <v>DW</v>
          </cell>
          <cell r="C1138" t="str">
            <v>Dick Winters</v>
          </cell>
          <cell r="D1138" t="str">
            <v>(509) 495-4175</v>
          </cell>
          <cell r="E1138">
            <v>37887</v>
          </cell>
          <cell r="G1138" t="str">
            <v>Purchase</v>
          </cell>
          <cell r="H1138" t="str">
            <v>Physical</v>
          </cell>
          <cell r="I1138" t="str">
            <v>KFCT</v>
          </cell>
          <cell r="K1138" t="str">
            <v>Enserco</v>
          </cell>
          <cell r="L1138" t="str">
            <v>Dave Huck</v>
          </cell>
          <cell r="M1138" t="str">
            <v>Trader</v>
          </cell>
          <cell r="N1138" t="str">
            <v>(403) 269-5522</v>
          </cell>
          <cell r="O1138" t="str">
            <v>(303) 568-3250</v>
          </cell>
          <cell r="R1138">
            <v>1000</v>
          </cell>
          <cell r="X1138">
            <v>4.26</v>
          </cell>
          <cell r="Y1138">
            <v>37888</v>
          </cell>
          <cell r="Z1138">
            <v>37888</v>
          </cell>
          <cell r="AA1138" t="str">
            <v>Interruptible</v>
          </cell>
          <cell r="AB1138" t="str">
            <v>NWP</v>
          </cell>
          <cell r="AE1138">
            <v>1000</v>
          </cell>
          <cell r="AF1138" t="str">
            <v>SPOKANE (KETTLE FALLS)</v>
          </cell>
          <cell r="AG1138">
            <v>384</v>
          </cell>
          <cell r="AH1138">
            <v>130867</v>
          </cell>
          <cell r="AJ1138" t="str">
            <v>SPOKANE (KETTLE FALLS)</v>
          </cell>
          <cell r="AK1138">
            <v>384</v>
          </cell>
          <cell r="AL1138" t="str">
            <v>KFCT</v>
          </cell>
          <cell r="AM1138">
            <v>6</v>
          </cell>
          <cell r="AN1138" t="str">
            <v>DW</v>
          </cell>
        </row>
        <row r="1139">
          <cell r="A1139">
            <v>1152</v>
          </cell>
          <cell r="B1139" t="str">
            <v>DW</v>
          </cell>
          <cell r="C1139" t="str">
            <v>Dick Winters</v>
          </cell>
          <cell r="D1139" t="str">
            <v>(509) 495-4175</v>
          </cell>
          <cell r="E1139">
            <v>37887</v>
          </cell>
          <cell r="G1139" t="str">
            <v>Purchase</v>
          </cell>
          <cell r="H1139" t="str">
            <v>Physical</v>
          </cell>
          <cell r="I1139" t="str">
            <v>BOULDER PARK</v>
          </cell>
          <cell r="K1139" t="str">
            <v>Enserco</v>
          </cell>
          <cell r="L1139" t="str">
            <v>Dave Huck</v>
          </cell>
          <cell r="M1139" t="str">
            <v>Trader</v>
          </cell>
          <cell r="N1139" t="str">
            <v>(403) 269-5522</v>
          </cell>
          <cell r="O1139" t="str">
            <v>(303) 568-3250</v>
          </cell>
          <cell r="R1139">
            <v>3000</v>
          </cell>
          <cell r="X1139">
            <v>4.22</v>
          </cell>
          <cell r="Y1139">
            <v>37888</v>
          </cell>
          <cell r="Z1139">
            <v>37888</v>
          </cell>
          <cell r="AA1139" t="str">
            <v>Interruptible</v>
          </cell>
          <cell r="AB1139" t="str">
            <v>PGT</v>
          </cell>
          <cell r="AD1139" t="str">
            <v>07536</v>
          </cell>
          <cell r="AE1139">
            <v>3000</v>
          </cell>
          <cell r="AF1139" t="str">
            <v>SWWP-GTNW</v>
          </cell>
          <cell r="AG1139" t="str">
            <v xml:space="preserve"> </v>
          </cell>
          <cell r="AH1139" t="str">
            <v>04659</v>
          </cell>
          <cell r="AJ1139" t="str">
            <v>SWWP-WWP</v>
          </cell>
          <cell r="AK1139" t="str">
            <v xml:space="preserve"> </v>
          </cell>
          <cell r="AL1139" t="str">
            <v>BPK</v>
          </cell>
          <cell r="AM1139" t="str">
            <v xml:space="preserve"> </v>
          </cell>
          <cell r="AN1139" t="str">
            <v>DW</v>
          </cell>
        </row>
        <row r="1140">
          <cell r="A1140">
            <v>1153</v>
          </cell>
          <cell r="B1140" t="str">
            <v>BG</v>
          </cell>
          <cell r="C1140" t="str">
            <v>Bob Gruber</v>
          </cell>
          <cell r="D1140" t="str">
            <v>(509) 495-4001</v>
          </cell>
          <cell r="E1140">
            <v>37888</v>
          </cell>
          <cell r="G1140" t="str">
            <v>Purchase</v>
          </cell>
          <cell r="H1140" t="str">
            <v>Physical</v>
          </cell>
          <cell r="I1140" t="str">
            <v>BOULDER PARK</v>
          </cell>
          <cell r="K1140" t="str">
            <v>Enserco</v>
          </cell>
          <cell r="L1140" t="str">
            <v>Dave Huck</v>
          </cell>
          <cell r="M1140" t="str">
            <v>Trader</v>
          </cell>
          <cell r="N1140" t="str">
            <v>(403) 269-5522</v>
          </cell>
          <cell r="O1140" t="str">
            <v>(303) 568-3250</v>
          </cell>
          <cell r="R1140">
            <v>3000</v>
          </cell>
          <cell r="X1140">
            <v>4.32</v>
          </cell>
          <cell r="Y1140">
            <v>37889</v>
          </cell>
          <cell r="Z1140">
            <v>37889</v>
          </cell>
          <cell r="AA1140" t="str">
            <v>Interruptible</v>
          </cell>
          <cell r="AB1140" t="str">
            <v>PGT</v>
          </cell>
          <cell r="AD1140" t="str">
            <v>07536</v>
          </cell>
          <cell r="AE1140">
            <v>3000</v>
          </cell>
          <cell r="AF1140" t="str">
            <v>SWWP-GTNW</v>
          </cell>
          <cell r="AG1140" t="str">
            <v xml:space="preserve"> </v>
          </cell>
          <cell r="AH1140" t="str">
            <v>04659</v>
          </cell>
          <cell r="AJ1140" t="str">
            <v>SWWP-WWP</v>
          </cell>
          <cell r="AK1140" t="str">
            <v xml:space="preserve"> </v>
          </cell>
          <cell r="AL1140" t="str">
            <v>BPK</v>
          </cell>
          <cell r="AM1140" t="str">
            <v xml:space="preserve"> </v>
          </cell>
          <cell r="AN1140" t="str">
            <v>BG</v>
          </cell>
        </row>
        <row r="1141">
          <cell r="A1141">
            <v>1154</v>
          </cell>
          <cell r="B1141" t="str">
            <v>BG</v>
          </cell>
          <cell r="C1141" t="str">
            <v>Bob Gruber</v>
          </cell>
          <cell r="D1141" t="str">
            <v>(509) 495-4001</v>
          </cell>
          <cell r="E1141">
            <v>37888</v>
          </cell>
          <cell r="G1141" t="str">
            <v>Purchase</v>
          </cell>
          <cell r="H1141" t="str">
            <v>Physical</v>
          </cell>
          <cell r="I1141" t="str">
            <v>KFCT</v>
          </cell>
          <cell r="K1141" t="str">
            <v>Enserco</v>
          </cell>
          <cell r="L1141" t="str">
            <v>Dave Huck</v>
          </cell>
          <cell r="M1141" t="str">
            <v>Trader</v>
          </cell>
          <cell r="N1141" t="str">
            <v>(403) 269-5522</v>
          </cell>
          <cell r="O1141" t="str">
            <v>(303) 568-3250</v>
          </cell>
          <cell r="R1141">
            <v>1000</v>
          </cell>
          <cell r="X1141">
            <v>4.34</v>
          </cell>
          <cell r="Y1141">
            <v>37889</v>
          </cell>
          <cell r="Z1141">
            <v>37889</v>
          </cell>
          <cell r="AA1141" t="str">
            <v>Interruptible</v>
          </cell>
          <cell r="AB1141" t="str">
            <v>NWP</v>
          </cell>
          <cell r="AE1141">
            <v>1000</v>
          </cell>
          <cell r="AF1141" t="str">
            <v>SPOKANE (KETTLE FALLS)</v>
          </cell>
          <cell r="AG1141">
            <v>384</v>
          </cell>
          <cell r="AH1141">
            <v>130867</v>
          </cell>
          <cell r="AJ1141" t="str">
            <v>SPOKANE (KETTLE FALLS)</v>
          </cell>
          <cell r="AK1141">
            <v>384</v>
          </cell>
          <cell r="AL1141" t="str">
            <v>KFCT</v>
          </cell>
          <cell r="AM1141">
            <v>6</v>
          </cell>
          <cell r="AN1141" t="str">
            <v>BG</v>
          </cell>
        </row>
        <row r="1142">
          <cell r="A1142">
            <v>1155</v>
          </cell>
          <cell r="B1142" t="str">
            <v>BG</v>
          </cell>
          <cell r="C1142" t="str">
            <v>Bob Gruber</v>
          </cell>
          <cell r="D1142" t="str">
            <v>(509) 495-4001</v>
          </cell>
          <cell r="E1142">
            <v>37890</v>
          </cell>
          <cell r="G1142" t="str">
            <v>Purchase</v>
          </cell>
          <cell r="H1142" t="str">
            <v>Physical</v>
          </cell>
          <cell r="I1142" t="str">
            <v>BOULDER PARK</v>
          </cell>
          <cell r="K1142" t="str">
            <v>Enserco</v>
          </cell>
          <cell r="L1142" t="str">
            <v>Dave Huck</v>
          </cell>
          <cell r="M1142" t="str">
            <v>Trader</v>
          </cell>
          <cell r="N1142" t="str">
            <v>(403) 269-5522</v>
          </cell>
          <cell r="O1142" t="str">
            <v>(303) 568-3250</v>
          </cell>
          <cell r="R1142">
            <v>700</v>
          </cell>
          <cell r="X1142">
            <v>4.04</v>
          </cell>
          <cell r="Y1142">
            <v>37891</v>
          </cell>
          <cell r="Z1142">
            <v>37893</v>
          </cell>
          <cell r="AA1142" t="str">
            <v>Interruptible</v>
          </cell>
          <cell r="AB1142" t="str">
            <v>PGT</v>
          </cell>
          <cell r="AD1142" t="str">
            <v>07536</v>
          </cell>
          <cell r="AE1142">
            <v>700</v>
          </cell>
          <cell r="AF1142" t="str">
            <v>SWWP-GTNW</v>
          </cell>
          <cell r="AG1142" t="str">
            <v xml:space="preserve"> </v>
          </cell>
          <cell r="AH1142" t="str">
            <v>04659</v>
          </cell>
          <cell r="AJ1142" t="str">
            <v>SWWP-WWP</v>
          </cell>
          <cell r="AK1142" t="str">
            <v xml:space="preserve"> </v>
          </cell>
          <cell r="AL1142" t="str">
            <v>BPK</v>
          </cell>
          <cell r="AM1142" t="str">
            <v xml:space="preserve"> </v>
          </cell>
          <cell r="AN1142" t="str">
            <v>DA</v>
          </cell>
        </row>
        <row r="1143">
          <cell r="A1143">
            <v>1156</v>
          </cell>
          <cell r="B1143" t="str">
            <v>DA</v>
          </cell>
          <cell r="C1143" t="str">
            <v>Diane Albers</v>
          </cell>
          <cell r="D1143" t="str">
            <v>(509) 495-4705</v>
          </cell>
          <cell r="E1143">
            <v>37890</v>
          </cell>
          <cell r="G1143" t="str">
            <v>Purchase</v>
          </cell>
          <cell r="H1143" t="str">
            <v>Physical</v>
          </cell>
          <cell r="I1143" t="str">
            <v>PG&amp;E STOR</v>
          </cell>
          <cell r="K1143" t="str">
            <v>Enserco</v>
          </cell>
          <cell r="L1143" t="str">
            <v>Dave Huck</v>
          </cell>
          <cell r="M1143" t="str">
            <v>Trader</v>
          </cell>
          <cell r="N1143" t="str">
            <v>(403) 269-5522</v>
          </cell>
          <cell r="O1143" t="str">
            <v>(303) 568-3250</v>
          </cell>
          <cell r="R1143">
            <v>2500</v>
          </cell>
          <cell r="X1143">
            <v>4.51</v>
          </cell>
          <cell r="Y1143">
            <v>37891</v>
          </cell>
          <cell r="Z1143">
            <v>37893</v>
          </cell>
          <cell r="AA1143" t="str">
            <v>Interruptible</v>
          </cell>
          <cell r="AB1143" t="str">
            <v>PGE</v>
          </cell>
          <cell r="AE1143">
            <v>2500</v>
          </cell>
          <cell r="AF1143" t="str">
            <v>CG</v>
          </cell>
          <cell r="AH1143" t="str">
            <v>CG1111N</v>
          </cell>
          <cell r="AJ1143" t="str">
            <v>CG</v>
          </cell>
          <cell r="AL1143" t="str">
            <v>CG0214N</v>
          </cell>
          <cell r="AN1143" t="str">
            <v>DA</v>
          </cell>
        </row>
        <row r="1144">
          <cell r="A1144">
            <v>1157</v>
          </cell>
          <cell r="B1144" t="str">
            <v>DW</v>
          </cell>
          <cell r="C1144" t="str">
            <v>Dick Winters</v>
          </cell>
          <cell r="D1144" t="str">
            <v>(509) 495-4175</v>
          </cell>
          <cell r="E1144">
            <v>37893</v>
          </cell>
          <cell r="G1144" t="str">
            <v>Sale</v>
          </cell>
          <cell r="H1144" t="str">
            <v>Physical</v>
          </cell>
          <cell r="I1144" t="str">
            <v>MALIN</v>
          </cell>
          <cell r="K1144" t="str">
            <v>Enserco</v>
          </cell>
          <cell r="L1144" t="str">
            <v>Dave Huck</v>
          </cell>
          <cell r="M1144" t="str">
            <v>Trader</v>
          </cell>
          <cell r="N1144" t="str">
            <v>(403) 269-5522</v>
          </cell>
          <cell r="O1144" t="str">
            <v>(303) 568-3250</v>
          </cell>
          <cell r="R1144">
            <v>7658</v>
          </cell>
          <cell r="U1144" t="str">
            <v>NGI</v>
          </cell>
          <cell r="V1144">
            <v>0.06</v>
          </cell>
          <cell r="W1144" t="str">
            <v>Malin</v>
          </cell>
          <cell r="Y1144">
            <v>37895</v>
          </cell>
          <cell r="Z1144">
            <v>37925</v>
          </cell>
          <cell r="AA1144" t="str">
            <v>Firm</v>
          </cell>
          <cell r="AB1144" t="str">
            <v>PGT</v>
          </cell>
          <cell r="AD1144" t="str">
            <v>07536</v>
          </cell>
          <cell r="AE1144">
            <v>7658</v>
          </cell>
          <cell r="AF1144" t="str">
            <v>MALI-GTNW</v>
          </cell>
          <cell r="AJ1144" t="str">
            <v>MALI-GTNW</v>
          </cell>
          <cell r="AL1144" t="str">
            <v>04659</v>
          </cell>
          <cell r="AN1144" t="str">
            <v>RP</v>
          </cell>
          <cell r="AO1144">
            <v>37903</v>
          </cell>
          <cell r="AP1144" t="str">
            <v>DW</v>
          </cell>
        </row>
        <row r="1145">
          <cell r="A1145">
            <v>1158</v>
          </cell>
          <cell r="B1145" t="str">
            <v>DW</v>
          </cell>
          <cell r="C1145" t="str">
            <v>Dick Winters</v>
          </cell>
          <cell r="D1145" t="str">
            <v>(509) 495-4175</v>
          </cell>
          <cell r="E1145">
            <v>37893</v>
          </cell>
          <cell r="G1145" t="str">
            <v>Purchase</v>
          </cell>
          <cell r="H1145" t="str">
            <v>Physical</v>
          </cell>
          <cell r="I1145" t="str">
            <v>CA - SLTAHOE</v>
          </cell>
          <cell r="J1145" t="str">
            <v xml:space="preserve"> </v>
          </cell>
          <cell r="K1145" t="str">
            <v>Sempra Energy Trading, Inc.</v>
          </cell>
          <cell r="L1145" t="str">
            <v>Ray Houghton</v>
          </cell>
          <cell r="M1145" t="str">
            <v>Trader</v>
          </cell>
          <cell r="N1145" t="str">
            <v>(403) 750-2453</v>
          </cell>
          <cell r="O1145" t="str">
            <v>(203) 355-6605</v>
          </cell>
          <cell r="P1145" t="str">
            <v xml:space="preserve"> </v>
          </cell>
          <cell r="Q1145" t="str">
            <v xml:space="preserve"> </v>
          </cell>
          <cell r="R1145">
            <v>3500</v>
          </cell>
          <cell r="U1145" t="str">
            <v>GDA</v>
          </cell>
          <cell r="V1145">
            <v>5.0000000000000001E-3</v>
          </cell>
          <cell r="W1145" t="str">
            <v>Sumas</v>
          </cell>
          <cell r="Y1145">
            <v>37895</v>
          </cell>
          <cell r="Z1145">
            <v>37925</v>
          </cell>
          <cell r="AA1145" t="str">
            <v>Firm</v>
          </cell>
          <cell r="AB1145" t="str">
            <v>NWP</v>
          </cell>
          <cell r="AC1145" t="str">
            <v>Paiute</v>
          </cell>
          <cell r="AD1145">
            <v>100047</v>
          </cell>
          <cell r="AE1145">
            <v>3500</v>
          </cell>
          <cell r="AF1145" t="str">
            <v>SUMAS</v>
          </cell>
          <cell r="AG1145">
            <v>297</v>
          </cell>
          <cell r="AH1145" t="str">
            <v>SEMPRA</v>
          </cell>
          <cell r="AI1145">
            <v>227</v>
          </cell>
          <cell r="AJ1145" t="str">
            <v>RENO</v>
          </cell>
          <cell r="AK1145">
            <v>459</v>
          </cell>
          <cell r="AL1145" t="str">
            <v>AVAC03SYS1</v>
          </cell>
          <cell r="AM1145">
            <v>304</v>
          </cell>
          <cell r="AN1145" t="str">
            <v>RP</v>
          </cell>
          <cell r="AO1145">
            <v>37895</v>
          </cell>
          <cell r="AP1145" t="str">
            <v>DW</v>
          </cell>
        </row>
        <row r="1146">
          <cell r="A1146">
            <v>1159</v>
          </cell>
          <cell r="B1146" t="str">
            <v>DW</v>
          </cell>
          <cell r="C1146" t="str">
            <v>Dick Winters</v>
          </cell>
          <cell r="D1146" t="str">
            <v>(509) 495-4175</v>
          </cell>
          <cell r="E1146">
            <v>37897</v>
          </cell>
          <cell r="G1146" t="str">
            <v>Purchase</v>
          </cell>
          <cell r="H1146" t="str">
            <v>Physical</v>
          </cell>
          <cell r="I1146" t="str">
            <v>KFCT</v>
          </cell>
          <cell r="K1146" t="str">
            <v>Enserco</v>
          </cell>
          <cell r="L1146" t="str">
            <v>Dave Huck</v>
          </cell>
          <cell r="M1146" t="str">
            <v>Trader</v>
          </cell>
          <cell r="N1146" t="str">
            <v>(403) 269-5522</v>
          </cell>
          <cell r="O1146" t="str">
            <v>(303) 568-3250</v>
          </cell>
          <cell r="R1146">
            <v>500</v>
          </cell>
          <cell r="X1146">
            <v>4.0999999999999996</v>
          </cell>
          <cell r="Y1146">
            <v>37898</v>
          </cell>
          <cell r="Z1146">
            <v>37900</v>
          </cell>
          <cell r="AA1146" t="str">
            <v>Interruptible</v>
          </cell>
          <cell r="AB1146" t="str">
            <v>NWP</v>
          </cell>
          <cell r="AE1146">
            <v>500</v>
          </cell>
          <cell r="AF1146" t="str">
            <v>SPOKANE (KETTLE FALLS)</v>
          </cell>
          <cell r="AG1146">
            <v>384</v>
          </cell>
          <cell r="AJ1146" t="str">
            <v>SPOKANE (KETTLE FALLS)</v>
          </cell>
          <cell r="AK1146">
            <v>384</v>
          </cell>
          <cell r="AL1146" t="str">
            <v>KFCT</v>
          </cell>
          <cell r="AM1146">
            <v>6</v>
          </cell>
          <cell r="AN1146" t="str">
            <v>DW</v>
          </cell>
        </row>
        <row r="1147">
          <cell r="A1147">
            <v>1160</v>
          </cell>
          <cell r="B1147" t="str">
            <v>DW</v>
          </cell>
          <cell r="C1147" t="str">
            <v>Dick Winters</v>
          </cell>
          <cell r="D1147" t="str">
            <v>(509) 495-4175</v>
          </cell>
          <cell r="E1147">
            <v>37900</v>
          </cell>
          <cell r="G1147" t="str">
            <v>Purchase</v>
          </cell>
          <cell r="H1147" t="str">
            <v>Physical</v>
          </cell>
          <cell r="I1147" t="str">
            <v>KFCT</v>
          </cell>
          <cell r="K1147" t="str">
            <v>Enserco</v>
          </cell>
          <cell r="L1147" t="str">
            <v>Dave Huck</v>
          </cell>
          <cell r="M1147" t="str">
            <v>Trader</v>
          </cell>
          <cell r="N1147" t="str">
            <v>(403) 269-5522</v>
          </cell>
          <cell r="O1147" t="str">
            <v>(303) 568-3250</v>
          </cell>
          <cell r="R1147">
            <v>500</v>
          </cell>
          <cell r="X1147">
            <v>4.2</v>
          </cell>
          <cell r="Y1147">
            <v>37901</v>
          </cell>
          <cell r="Z1147">
            <v>37902</v>
          </cell>
          <cell r="AA1147" t="str">
            <v>Interruptible</v>
          </cell>
          <cell r="AB1147" t="str">
            <v>NWP</v>
          </cell>
          <cell r="AE1147">
            <v>500</v>
          </cell>
          <cell r="AF1147" t="str">
            <v>SPOKANE (KETTLE FALLS)</v>
          </cell>
          <cell r="AG1147">
            <v>384</v>
          </cell>
          <cell r="AJ1147" t="str">
            <v>SPOKANE (KETTLE FALLS)</v>
          </cell>
          <cell r="AK1147">
            <v>384</v>
          </cell>
          <cell r="AL1147" t="str">
            <v>KFCT</v>
          </cell>
          <cell r="AM1147">
            <v>6</v>
          </cell>
          <cell r="AN1147" t="str">
            <v>DW</v>
          </cell>
        </row>
        <row r="1148">
          <cell r="A1148">
            <v>1161</v>
          </cell>
          <cell r="B1148" t="str">
            <v>DW</v>
          </cell>
          <cell r="C1148" t="str">
            <v>Dick Winters</v>
          </cell>
          <cell r="D1148" t="str">
            <v>(509) 495-4175</v>
          </cell>
          <cell r="E1148">
            <v>37900</v>
          </cell>
          <cell r="G1148" t="str">
            <v>Sale</v>
          </cell>
          <cell r="H1148" t="str">
            <v>Physical</v>
          </cell>
          <cell r="I1148" t="str">
            <v>MALIN</v>
          </cell>
          <cell r="K1148" t="str">
            <v>Enserco</v>
          </cell>
          <cell r="L1148" t="str">
            <v>Dave Huck</v>
          </cell>
          <cell r="M1148" t="str">
            <v>Trader</v>
          </cell>
          <cell r="N1148" t="str">
            <v>(403) 269-5522</v>
          </cell>
          <cell r="O1148" t="str">
            <v>(303) 568-3250</v>
          </cell>
          <cell r="R1148">
            <v>2500</v>
          </cell>
          <cell r="U1148" t="str">
            <v>gda</v>
          </cell>
          <cell r="V1148">
            <v>0</v>
          </cell>
          <cell r="W1148" t="str">
            <v>Malin</v>
          </cell>
          <cell r="Y1148">
            <v>37901</v>
          </cell>
          <cell r="Z1148">
            <v>37902</v>
          </cell>
          <cell r="AA1148" t="str">
            <v>Interruptible</v>
          </cell>
          <cell r="AB1148" t="str">
            <v>PGT</v>
          </cell>
          <cell r="AD1148" t="str">
            <v>07536</v>
          </cell>
          <cell r="AE1148">
            <v>2500</v>
          </cell>
          <cell r="AF1148" t="str">
            <v>MALI-GTNW</v>
          </cell>
          <cell r="AJ1148" t="str">
            <v>MALI-GTNW</v>
          </cell>
          <cell r="AL1148" t="str">
            <v>04659</v>
          </cell>
          <cell r="AN1148" t="str">
            <v>DW</v>
          </cell>
        </row>
        <row r="1149">
          <cell r="A1149">
            <v>1162</v>
          </cell>
          <cell r="B1149" t="str">
            <v>DA</v>
          </cell>
          <cell r="C1149" t="str">
            <v>Diane Albers</v>
          </cell>
          <cell r="D1149" t="str">
            <v>(509) 495-4705</v>
          </cell>
          <cell r="E1149">
            <v>37901</v>
          </cell>
          <cell r="G1149" t="str">
            <v>Purchase</v>
          </cell>
          <cell r="H1149" t="str">
            <v>Physical</v>
          </cell>
          <cell r="I1149" t="str">
            <v>CA - SLTAHOE</v>
          </cell>
          <cell r="J1149" t="str">
            <v xml:space="preserve"> </v>
          </cell>
          <cell r="K1149" t="str">
            <v>Enserco</v>
          </cell>
          <cell r="L1149" t="str">
            <v>Dave Huck</v>
          </cell>
          <cell r="M1149" t="str">
            <v>Trader</v>
          </cell>
          <cell r="N1149" t="str">
            <v>(403) 269-5522</v>
          </cell>
          <cell r="O1149" t="str">
            <v>(303) 568-3250</v>
          </cell>
          <cell r="P1149" t="str">
            <v xml:space="preserve"> </v>
          </cell>
          <cell r="Q1149" t="str">
            <v xml:space="preserve"> </v>
          </cell>
          <cell r="R1149">
            <v>1000</v>
          </cell>
          <cell r="X1149">
            <v>4.29</v>
          </cell>
          <cell r="Y1149">
            <v>37902</v>
          </cell>
          <cell r="Z1149">
            <v>37903</v>
          </cell>
          <cell r="AA1149" t="str">
            <v>Interruptible</v>
          </cell>
          <cell r="AB1149" t="str">
            <v>NWP</v>
          </cell>
          <cell r="AC1149" t="str">
            <v>Paiute</v>
          </cell>
          <cell r="AD1149">
            <v>100047</v>
          </cell>
          <cell r="AE1149">
            <v>1000</v>
          </cell>
          <cell r="AF1149" t="str">
            <v>SUMAS</v>
          </cell>
          <cell r="AG1149">
            <v>297</v>
          </cell>
          <cell r="AH1149" t="str">
            <v>EEI</v>
          </cell>
          <cell r="AI1149">
            <v>399</v>
          </cell>
          <cell r="AJ1149" t="str">
            <v>RENO</v>
          </cell>
          <cell r="AK1149">
            <v>459</v>
          </cell>
          <cell r="AL1149" t="str">
            <v>AVAC03SYS2</v>
          </cell>
          <cell r="AM1149">
            <v>304</v>
          </cell>
          <cell r="AN1149" t="str">
            <v>DA</v>
          </cell>
        </row>
        <row r="1150">
          <cell r="A1150">
            <v>1163</v>
          </cell>
          <cell r="B1150" t="str">
            <v>DW</v>
          </cell>
          <cell r="C1150" t="str">
            <v>Dick Winters</v>
          </cell>
          <cell r="D1150" t="str">
            <v>(509) 495-4175</v>
          </cell>
          <cell r="E1150">
            <v>37902</v>
          </cell>
          <cell r="G1150" t="str">
            <v>Sale</v>
          </cell>
          <cell r="H1150" t="str">
            <v>Physical</v>
          </cell>
          <cell r="I1150" t="str">
            <v>MALIN</v>
          </cell>
          <cell r="K1150" t="str">
            <v>Enserco</v>
          </cell>
          <cell r="L1150" t="str">
            <v>Dave Huck</v>
          </cell>
          <cell r="M1150" t="str">
            <v>Trader</v>
          </cell>
          <cell r="N1150" t="str">
            <v>(403) 269-5522</v>
          </cell>
          <cell r="O1150" t="str">
            <v>(303) 568-3250</v>
          </cell>
          <cell r="R1150">
            <v>5000</v>
          </cell>
          <cell r="U1150" t="str">
            <v xml:space="preserve"> </v>
          </cell>
          <cell r="V1150" t="str">
            <v xml:space="preserve"> </v>
          </cell>
          <cell r="W1150" t="str">
            <v xml:space="preserve"> </v>
          </cell>
          <cell r="X1150">
            <v>4.6050000000000004</v>
          </cell>
          <cell r="Y1150">
            <v>37903</v>
          </cell>
          <cell r="Z1150">
            <v>37903</v>
          </cell>
          <cell r="AA1150" t="str">
            <v>Interruptible</v>
          </cell>
          <cell r="AB1150" t="str">
            <v>PGT</v>
          </cell>
          <cell r="AD1150" t="str">
            <v>07536</v>
          </cell>
          <cell r="AE1150">
            <v>5000</v>
          </cell>
          <cell r="AF1150" t="str">
            <v>MALI-GTNW</v>
          </cell>
          <cell r="AJ1150" t="str">
            <v>MALI-GTNW</v>
          </cell>
          <cell r="AL1150" t="str">
            <v>04659</v>
          </cell>
          <cell r="AN1150" t="str">
            <v>DW</v>
          </cell>
        </row>
        <row r="1151">
          <cell r="A1151">
            <v>1164</v>
          </cell>
          <cell r="B1151" t="str">
            <v>DW</v>
          </cell>
          <cell r="C1151" t="str">
            <v>Dick Winters</v>
          </cell>
          <cell r="D1151" t="str">
            <v>(509) 495-4175</v>
          </cell>
          <cell r="E1151">
            <v>37903</v>
          </cell>
          <cell r="G1151" t="str">
            <v>Sale</v>
          </cell>
          <cell r="H1151" t="str">
            <v>Physical</v>
          </cell>
          <cell r="I1151" t="str">
            <v>MALIN</v>
          </cell>
          <cell r="K1151" t="str">
            <v>Enserco</v>
          </cell>
          <cell r="L1151" t="str">
            <v>Dave Huck</v>
          </cell>
          <cell r="M1151" t="str">
            <v>Trader</v>
          </cell>
          <cell r="N1151" t="str">
            <v>(403) 269-5522</v>
          </cell>
          <cell r="O1151" t="str">
            <v>(303) 568-3250</v>
          </cell>
          <cell r="R1151">
            <v>22500</v>
          </cell>
          <cell r="U1151" t="str">
            <v xml:space="preserve"> </v>
          </cell>
          <cell r="V1151" t="str">
            <v xml:space="preserve"> </v>
          </cell>
          <cell r="W1151" t="str">
            <v xml:space="preserve"> </v>
          </cell>
          <cell r="X1151">
            <v>4.5</v>
          </cell>
          <cell r="Y1151">
            <v>37904</v>
          </cell>
          <cell r="Z1151">
            <v>37904</v>
          </cell>
          <cell r="AA1151" t="str">
            <v>Interruptible</v>
          </cell>
          <cell r="AB1151" t="str">
            <v>PGT</v>
          </cell>
          <cell r="AD1151" t="str">
            <v>07536</v>
          </cell>
          <cell r="AE1151">
            <v>22500</v>
          </cell>
          <cell r="AF1151" t="str">
            <v>MALI-GTNW</v>
          </cell>
          <cell r="AJ1151" t="str">
            <v>MALI-GTNW</v>
          </cell>
          <cell r="AL1151" t="str">
            <v>04659</v>
          </cell>
          <cell r="AN1151" t="str">
            <v>DW</v>
          </cell>
        </row>
        <row r="1152">
          <cell r="A1152">
            <v>1165</v>
          </cell>
          <cell r="B1152" t="str">
            <v>DW</v>
          </cell>
          <cell r="C1152" t="str">
            <v>Dick Winters</v>
          </cell>
          <cell r="D1152" t="str">
            <v>(509) 495-4175</v>
          </cell>
          <cell r="E1152">
            <v>37903</v>
          </cell>
          <cell r="G1152" t="str">
            <v>Purchase</v>
          </cell>
          <cell r="H1152" t="str">
            <v>Physical</v>
          </cell>
          <cell r="I1152" t="str">
            <v>CA - SLTAHOE</v>
          </cell>
          <cell r="J1152" t="str">
            <v xml:space="preserve"> </v>
          </cell>
          <cell r="K1152" t="str">
            <v>Enserco</v>
          </cell>
          <cell r="L1152" t="str">
            <v>Dave Huck</v>
          </cell>
          <cell r="M1152" t="str">
            <v>Trader</v>
          </cell>
          <cell r="N1152" t="str">
            <v>(403) 269-5522</v>
          </cell>
          <cell r="O1152" t="str">
            <v>(303) 568-3250</v>
          </cell>
          <cell r="P1152" t="str">
            <v xml:space="preserve"> </v>
          </cell>
          <cell r="Q1152" t="str">
            <v xml:space="preserve"> </v>
          </cell>
          <cell r="R1152">
            <v>1000</v>
          </cell>
          <cell r="X1152">
            <v>4.3099999999999996</v>
          </cell>
          <cell r="Y1152">
            <v>37904</v>
          </cell>
          <cell r="Z1152">
            <v>37904</v>
          </cell>
          <cell r="AA1152" t="str">
            <v>Interruptible</v>
          </cell>
          <cell r="AB1152" t="str">
            <v>NWP</v>
          </cell>
          <cell r="AC1152" t="str">
            <v>Paiute</v>
          </cell>
          <cell r="AD1152">
            <v>100047</v>
          </cell>
          <cell r="AE1152">
            <v>1000</v>
          </cell>
          <cell r="AF1152" t="str">
            <v>SUMAS</v>
          </cell>
          <cell r="AG1152">
            <v>297</v>
          </cell>
          <cell r="AH1152" t="str">
            <v>EEI</v>
          </cell>
          <cell r="AI1152">
            <v>399</v>
          </cell>
          <cell r="AJ1152" t="str">
            <v>RENO</v>
          </cell>
          <cell r="AK1152">
            <v>459</v>
          </cell>
          <cell r="AL1152" t="str">
            <v>AVAC03SYS2</v>
          </cell>
          <cell r="AM1152">
            <v>304</v>
          </cell>
          <cell r="AN1152" t="str">
            <v>DW</v>
          </cell>
        </row>
        <row r="1153">
          <cell r="A1153">
            <v>1166</v>
          </cell>
          <cell r="B1153" t="str">
            <v>DW</v>
          </cell>
          <cell r="C1153" t="str">
            <v>Dick Winters</v>
          </cell>
          <cell r="D1153" t="str">
            <v>(509) 495-4175</v>
          </cell>
          <cell r="E1153">
            <v>37903</v>
          </cell>
          <cell r="G1153" t="str">
            <v>Sale</v>
          </cell>
          <cell r="H1153" t="str">
            <v>Physical</v>
          </cell>
          <cell r="I1153" t="str">
            <v>MALIN</v>
          </cell>
          <cell r="K1153" t="str">
            <v>Sempra Energy Trading, Inc.</v>
          </cell>
          <cell r="L1153" t="str">
            <v>Ray Houghton</v>
          </cell>
          <cell r="M1153" t="str">
            <v>Trader</v>
          </cell>
          <cell r="N1153" t="str">
            <v>(403) 750-2453</v>
          </cell>
          <cell r="O1153" t="str">
            <v>(203) 355-6605</v>
          </cell>
          <cell r="R1153">
            <v>5000</v>
          </cell>
          <cell r="U1153" t="str">
            <v xml:space="preserve"> </v>
          </cell>
          <cell r="V1153" t="str">
            <v xml:space="preserve"> </v>
          </cell>
          <cell r="W1153" t="str">
            <v xml:space="preserve"> </v>
          </cell>
          <cell r="X1153">
            <v>5.29</v>
          </cell>
          <cell r="Y1153">
            <v>37956</v>
          </cell>
          <cell r="Z1153">
            <v>37986</v>
          </cell>
          <cell r="AA1153" t="str">
            <v>Firm</v>
          </cell>
          <cell r="AB1153" t="str">
            <v>PGT</v>
          </cell>
          <cell r="AD1153" t="str">
            <v>07536</v>
          </cell>
          <cell r="AE1153">
            <v>5000</v>
          </cell>
          <cell r="AF1153" t="str">
            <v>MALI-GTNW</v>
          </cell>
          <cell r="AH1153" t="str">
            <v>00169</v>
          </cell>
          <cell r="AJ1153" t="str">
            <v>MALI-GTNW</v>
          </cell>
          <cell r="AL1153" t="str">
            <v>02466</v>
          </cell>
          <cell r="AN1153" t="str">
            <v>RP</v>
          </cell>
          <cell r="AO1153">
            <v>37907</v>
          </cell>
          <cell r="AP1153" t="str">
            <v>DW</v>
          </cell>
        </row>
        <row r="1154">
          <cell r="A1154">
            <v>1167</v>
          </cell>
          <cell r="B1154" t="str">
            <v>DW</v>
          </cell>
          <cell r="C1154" t="str">
            <v>Dick Winters</v>
          </cell>
          <cell r="D1154" t="str">
            <v>(509) 495-4175</v>
          </cell>
          <cell r="E1154">
            <v>37904</v>
          </cell>
          <cell r="G1154" t="str">
            <v>Purchase</v>
          </cell>
          <cell r="H1154" t="str">
            <v>Physical</v>
          </cell>
          <cell r="I1154" t="str">
            <v>CA - SLTAHOE</v>
          </cell>
          <cell r="J1154" t="str">
            <v xml:space="preserve"> </v>
          </cell>
          <cell r="K1154" t="str">
            <v>Concord Energy, LLC</v>
          </cell>
          <cell r="L1154" t="str">
            <v>Nancy Lissell</v>
          </cell>
          <cell r="M1154" t="str">
            <v>Trader</v>
          </cell>
          <cell r="N1154" t="str">
            <v>(403)303-4784</v>
          </cell>
          <cell r="O1154" t="str">
            <v>(403) 514-6913</v>
          </cell>
          <cell r="P1154" t="str">
            <v xml:space="preserve"> </v>
          </cell>
          <cell r="Q1154" t="str">
            <v xml:space="preserve"> </v>
          </cell>
          <cell r="R1154">
            <v>1000</v>
          </cell>
          <cell r="X1154">
            <v>4.43</v>
          </cell>
          <cell r="Y1154">
            <v>37905</v>
          </cell>
          <cell r="Z1154">
            <v>37907</v>
          </cell>
          <cell r="AA1154" t="str">
            <v>Interruptible</v>
          </cell>
          <cell r="AB1154" t="str">
            <v>NWP</v>
          </cell>
          <cell r="AC1154" t="str">
            <v>Paiute</v>
          </cell>
          <cell r="AD1154">
            <v>100047</v>
          </cell>
          <cell r="AE1154">
            <v>1000</v>
          </cell>
          <cell r="AF1154" t="str">
            <v>SUMAS</v>
          </cell>
          <cell r="AG1154">
            <v>297</v>
          </cell>
          <cell r="AH1154" t="str">
            <v xml:space="preserve"> </v>
          </cell>
          <cell r="AI1154" t="str">
            <v xml:space="preserve"> </v>
          </cell>
          <cell r="AJ1154" t="str">
            <v>RENO</v>
          </cell>
          <cell r="AK1154">
            <v>459</v>
          </cell>
          <cell r="AL1154" t="str">
            <v>AVAC03SYS2</v>
          </cell>
          <cell r="AM1154">
            <v>304</v>
          </cell>
          <cell r="AN1154" t="str">
            <v>DW</v>
          </cell>
          <cell r="AO1154">
            <v>37904</v>
          </cell>
          <cell r="AP1154" t="str">
            <v>DW</v>
          </cell>
        </row>
        <row r="1155">
          <cell r="A1155">
            <v>1168</v>
          </cell>
          <cell r="B1155" t="str">
            <v>DW</v>
          </cell>
          <cell r="C1155" t="str">
            <v>Dick Winters</v>
          </cell>
          <cell r="D1155" t="str">
            <v>(509) 495-4175</v>
          </cell>
          <cell r="E1155">
            <v>37904</v>
          </cell>
          <cell r="G1155" t="str">
            <v>Purchase</v>
          </cell>
          <cell r="H1155" t="str">
            <v>Physical</v>
          </cell>
          <cell r="I1155" t="str">
            <v>PG&amp;E STOR</v>
          </cell>
          <cell r="K1155" t="str">
            <v>Enserco</v>
          </cell>
          <cell r="L1155" t="str">
            <v>Dave Huck</v>
          </cell>
          <cell r="M1155" t="str">
            <v>Trader</v>
          </cell>
          <cell r="N1155" t="str">
            <v>(403) 269-5522</v>
          </cell>
          <cell r="O1155" t="str">
            <v>(303) 568-3250</v>
          </cell>
          <cell r="R1155">
            <v>7500</v>
          </cell>
          <cell r="X1155">
            <v>4.96</v>
          </cell>
          <cell r="Y1155">
            <v>37905</v>
          </cell>
          <cell r="Z1155">
            <v>37907</v>
          </cell>
          <cell r="AA1155" t="str">
            <v>Interruptible</v>
          </cell>
          <cell r="AB1155" t="str">
            <v>PGE</v>
          </cell>
          <cell r="AE1155">
            <v>7500</v>
          </cell>
          <cell r="AF1155" t="str">
            <v>CG</v>
          </cell>
          <cell r="AH1155" t="str">
            <v>CG1111N</v>
          </cell>
          <cell r="AJ1155" t="str">
            <v>CG</v>
          </cell>
          <cell r="AL1155" t="str">
            <v>CG0214N</v>
          </cell>
          <cell r="AM1155" t="str">
            <v xml:space="preserve"> </v>
          </cell>
          <cell r="AN1155" t="str">
            <v>DW</v>
          </cell>
        </row>
        <row r="1156">
          <cell r="A1156">
            <v>1169</v>
          </cell>
          <cell r="B1156" t="str">
            <v>DW</v>
          </cell>
          <cell r="C1156" t="str">
            <v>Dick Winters</v>
          </cell>
          <cell r="D1156" t="str">
            <v>(509) 495-4175</v>
          </cell>
          <cell r="E1156">
            <v>37907</v>
          </cell>
          <cell r="G1156" t="str">
            <v>Purchase</v>
          </cell>
          <cell r="H1156" t="str">
            <v>Physical</v>
          </cell>
          <cell r="I1156" t="str">
            <v>CA - SLTAHOE</v>
          </cell>
          <cell r="J1156" t="str">
            <v xml:space="preserve"> </v>
          </cell>
          <cell r="K1156" t="str">
            <v>Enserco</v>
          </cell>
          <cell r="L1156" t="str">
            <v>Dave Huck</v>
          </cell>
          <cell r="M1156" t="str">
            <v>Trader</v>
          </cell>
          <cell r="N1156" t="str">
            <v>(403) 269-5522</v>
          </cell>
          <cell r="O1156" t="str">
            <v>(303) 568-3250</v>
          </cell>
          <cell r="P1156" t="str">
            <v xml:space="preserve"> </v>
          </cell>
          <cell r="Q1156" t="str">
            <v xml:space="preserve"> </v>
          </cell>
          <cell r="R1156">
            <v>1000</v>
          </cell>
          <cell r="X1156">
            <v>4.42</v>
          </cell>
          <cell r="Y1156">
            <v>37908</v>
          </cell>
          <cell r="Z1156">
            <v>37908</v>
          </cell>
          <cell r="AA1156" t="str">
            <v>Interruptible</v>
          </cell>
          <cell r="AB1156" t="str">
            <v>NWP</v>
          </cell>
          <cell r="AC1156" t="str">
            <v>Paiute</v>
          </cell>
          <cell r="AD1156">
            <v>100047</v>
          </cell>
          <cell r="AE1156">
            <v>1000</v>
          </cell>
          <cell r="AF1156" t="str">
            <v>SUMAS</v>
          </cell>
          <cell r="AG1156">
            <v>297</v>
          </cell>
          <cell r="AH1156" t="str">
            <v>EEI</v>
          </cell>
          <cell r="AI1156">
            <v>399</v>
          </cell>
          <cell r="AJ1156" t="str">
            <v>RENO</v>
          </cell>
          <cell r="AK1156">
            <v>459</v>
          </cell>
          <cell r="AL1156" t="str">
            <v>AVAC03SYS2</v>
          </cell>
          <cell r="AM1156">
            <v>304</v>
          </cell>
          <cell r="AN1156" t="str">
            <v>DW</v>
          </cell>
        </row>
        <row r="1157">
          <cell r="A1157">
            <v>1170</v>
          </cell>
          <cell r="B1157" t="str">
            <v>DW</v>
          </cell>
          <cell r="C1157" t="str">
            <v>Dick Winters</v>
          </cell>
          <cell r="D1157" t="str">
            <v>(509) 495-4175</v>
          </cell>
          <cell r="E1157">
            <v>37907</v>
          </cell>
          <cell r="G1157" t="str">
            <v>Purchase</v>
          </cell>
          <cell r="H1157" t="str">
            <v>Physical</v>
          </cell>
          <cell r="I1157" t="str">
            <v>CSII</v>
          </cell>
          <cell r="K1157" t="str">
            <v>Enserco</v>
          </cell>
          <cell r="L1157" t="str">
            <v>Dave Huck</v>
          </cell>
          <cell r="M1157" t="str">
            <v>Trader</v>
          </cell>
          <cell r="N1157" t="str">
            <v>(403) 269-5522</v>
          </cell>
          <cell r="O1157" t="str">
            <v>(303) 568-3250</v>
          </cell>
          <cell r="P1157" t="str">
            <v xml:space="preserve"> </v>
          </cell>
          <cell r="Q1157" t="str">
            <v xml:space="preserve"> </v>
          </cell>
          <cell r="R1157">
            <v>5000</v>
          </cell>
          <cell r="X1157">
            <v>4.5</v>
          </cell>
          <cell r="Y1157">
            <v>37908</v>
          </cell>
          <cell r="Z1157">
            <v>37908</v>
          </cell>
          <cell r="AA1157" t="str">
            <v>Interruptible</v>
          </cell>
          <cell r="AB1157" t="str">
            <v>PGT</v>
          </cell>
          <cell r="AD1157" t="str">
            <v>07536</v>
          </cell>
          <cell r="AE1157">
            <v>5000</v>
          </cell>
          <cell r="AF1157" t="str">
            <v>STAN-GTNW</v>
          </cell>
          <cell r="AG1157" t="str">
            <v xml:space="preserve"> </v>
          </cell>
          <cell r="AH1157" t="str">
            <v>04659</v>
          </cell>
          <cell r="AI1157" t="str">
            <v xml:space="preserve"> </v>
          </cell>
          <cell r="AJ1157" t="str">
            <v>CSII-CSII</v>
          </cell>
          <cell r="AK1157" t="str">
            <v xml:space="preserve"> </v>
          </cell>
          <cell r="AL1157" t="str">
            <v>CSII</v>
          </cell>
          <cell r="AN1157" t="str">
            <v>DW</v>
          </cell>
        </row>
        <row r="1158">
          <cell r="A1158">
            <v>1171</v>
          </cell>
          <cell r="B1158" t="str">
            <v>DW</v>
          </cell>
          <cell r="C1158" t="str">
            <v>Dick Winters</v>
          </cell>
          <cell r="D1158" t="str">
            <v>(509) 495-4175</v>
          </cell>
          <cell r="E1158">
            <v>37908</v>
          </cell>
          <cell r="G1158" t="str">
            <v>Purchase</v>
          </cell>
          <cell r="H1158" t="str">
            <v>Physical</v>
          </cell>
          <cell r="I1158" t="str">
            <v>PG&amp;E STOR</v>
          </cell>
          <cell r="K1158" t="str">
            <v>Enserco</v>
          </cell>
          <cell r="L1158" t="str">
            <v>Dave Huck</v>
          </cell>
          <cell r="M1158" t="str">
            <v>Trader</v>
          </cell>
          <cell r="N1158" t="str">
            <v>(403) 269-5522</v>
          </cell>
          <cell r="O1158" t="str">
            <v>(303) 568-3250</v>
          </cell>
          <cell r="R1158">
            <v>10000</v>
          </cell>
          <cell r="X1158">
            <v>4.9400000000000004</v>
          </cell>
          <cell r="Y1158">
            <v>37909</v>
          </cell>
          <cell r="Z1158">
            <v>37909</v>
          </cell>
          <cell r="AA1158" t="str">
            <v>Interruptible</v>
          </cell>
          <cell r="AB1158" t="str">
            <v>PGE</v>
          </cell>
          <cell r="AE1158">
            <v>10000</v>
          </cell>
          <cell r="AF1158" t="str">
            <v>CG</v>
          </cell>
          <cell r="AH1158" t="str">
            <v>CG1111N</v>
          </cell>
          <cell r="AJ1158" t="str">
            <v>CG</v>
          </cell>
          <cell r="AL1158" t="str">
            <v>CG0214N</v>
          </cell>
          <cell r="AM1158" t="str">
            <v xml:space="preserve"> </v>
          </cell>
          <cell r="AN1158" t="str">
            <v>DW</v>
          </cell>
        </row>
        <row r="1159">
          <cell r="A1159">
            <v>1172</v>
          </cell>
          <cell r="B1159" t="str">
            <v>DW</v>
          </cell>
          <cell r="C1159" t="str">
            <v>Dick Winters</v>
          </cell>
          <cell r="D1159" t="str">
            <v>(509) 495-4175</v>
          </cell>
          <cell r="E1159">
            <v>37908</v>
          </cell>
          <cell r="G1159" t="str">
            <v>Purchase</v>
          </cell>
          <cell r="H1159" t="str">
            <v>Physical</v>
          </cell>
          <cell r="I1159" t="str">
            <v>CA - SLTAHOE</v>
          </cell>
          <cell r="J1159" t="str">
            <v xml:space="preserve"> </v>
          </cell>
          <cell r="K1159" t="str">
            <v>Enserco</v>
          </cell>
          <cell r="L1159" t="str">
            <v>Dave Huck</v>
          </cell>
          <cell r="M1159" t="str">
            <v>Trader</v>
          </cell>
          <cell r="N1159" t="str">
            <v>(403) 269-5522</v>
          </cell>
          <cell r="O1159" t="str">
            <v>(303) 568-3250</v>
          </cell>
          <cell r="P1159" t="str">
            <v xml:space="preserve"> </v>
          </cell>
          <cell r="Q1159" t="str">
            <v xml:space="preserve"> </v>
          </cell>
          <cell r="R1159">
            <v>1500</v>
          </cell>
          <cell r="X1159">
            <v>4.37</v>
          </cell>
          <cell r="Y1159">
            <v>37909</v>
          </cell>
          <cell r="Z1159">
            <v>37909</v>
          </cell>
          <cell r="AA1159" t="str">
            <v>Interruptible</v>
          </cell>
          <cell r="AB1159" t="str">
            <v>NWP</v>
          </cell>
          <cell r="AC1159" t="str">
            <v>Paiute</v>
          </cell>
          <cell r="AD1159">
            <v>100047</v>
          </cell>
          <cell r="AE1159">
            <v>1500</v>
          </cell>
          <cell r="AF1159" t="str">
            <v>SUMAS</v>
          </cell>
          <cell r="AG1159">
            <v>297</v>
          </cell>
          <cell r="AH1159" t="str">
            <v>EEI</v>
          </cell>
          <cell r="AI1159">
            <v>399</v>
          </cell>
          <cell r="AJ1159" t="str">
            <v>RENO</v>
          </cell>
          <cell r="AK1159">
            <v>459</v>
          </cell>
          <cell r="AL1159" t="str">
            <v>AVAC03SYS2</v>
          </cell>
          <cell r="AM1159">
            <v>304</v>
          </cell>
          <cell r="AN1159" t="str">
            <v>DW</v>
          </cell>
        </row>
        <row r="1160">
          <cell r="A1160">
            <v>1173</v>
          </cell>
          <cell r="B1160" t="str">
            <v>DW</v>
          </cell>
          <cell r="C1160" t="str">
            <v>Dick Winters</v>
          </cell>
          <cell r="D1160" t="str">
            <v>(509) 495-4175</v>
          </cell>
          <cell r="E1160">
            <v>37908</v>
          </cell>
          <cell r="G1160" t="str">
            <v>Purchase</v>
          </cell>
          <cell r="H1160" t="str">
            <v>Physical</v>
          </cell>
          <cell r="I1160" t="str">
            <v>CSII</v>
          </cell>
          <cell r="K1160" t="str">
            <v>Enserco</v>
          </cell>
          <cell r="L1160" t="str">
            <v>Dave Huck</v>
          </cell>
          <cell r="M1160" t="str">
            <v>Trader</v>
          </cell>
          <cell r="N1160" t="str">
            <v>(403) 269-5522</v>
          </cell>
          <cell r="O1160" t="str">
            <v>(303) 568-3250</v>
          </cell>
          <cell r="P1160" t="str">
            <v xml:space="preserve"> </v>
          </cell>
          <cell r="Q1160" t="str">
            <v xml:space="preserve"> </v>
          </cell>
          <cell r="R1160">
            <v>5000</v>
          </cell>
          <cell r="X1160">
            <v>4.4800000000000004</v>
          </cell>
          <cell r="Y1160">
            <v>37909</v>
          </cell>
          <cell r="Z1160">
            <v>37909</v>
          </cell>
          <cell r="AA1160" t="str">
            <v>Interruptible</v>
          </cell>
          <cell r="AB1160" t="str">
            <v>PGT</v>
          </cell>
          <cell r="AD1160" t="str">
            <v>07536</v>
          </cell>
          <cell r="AE1160">
            <v>5000</v>
          </cell>
          <cell r="AF1160" t="str">
            <v>STAN-GTNW</v>
          </cell>
          <cell r="AG1160" t="str">
            <v xml:space="preserve"> </v>
          </cell>
          <cell r="AH1160" t="str">
            <v>04659</v>
          </cell>
          <cell r="AI1160" t="str">
            <v xml:space="preserve"> </v>
          </cell>
          <cell r="AJ1160" t="str">
            <v>CSII-CSII</v>
          </cell>
          <cell r="AK1160" t="str">
            <v xml:space="preserve"> </v>
          </cell>
          <cell r="AL1160" t="str">
            <v>CSII</v>
          </cell>
          <cell r="AN1160" t="str">
            <v>DW</v>
          </cell>
        </row>
        <row r="1161">
          <cell r="A1161">
            <v>1174</v>
          </cell>
          <cell r="B1161" t="str">
            <v>DW</v>
          </cell>
          <cell r="C1161" t="str">
            <v>Dick Winters</v>
          </cell>
          <cell r="D1161" t="str">
            <v>(509) 495-4175</v>
          </cell>
          <cell r="E1161">
            <v>37909</v>
          </cell>
          <cell r="G1161" t="str">
            <v>Purchase</v>
          </cell>
          <cell r="H1161" t="str">
            <v>Physical</v>
          </cell>
          <cell r="I1161" t="str">
            <v>CA - SLTAHOE</v>
          </cell>
          <cell r="J1161" t="str">
            <v xml:space="preserve"> </v>
          </cell>
          <cell r="K1161" t="str">
            <v>Enserco</v>
          </cell>
          <cell r="L1161" t="str">
            <v>Dave Huck</v>
          </cell>
          <cell r="M1161" t="str">
            <v>Trader</v>
          </cell>
          <cell r="N1161" t="str">
            <v>(403) 269-5522</v>
          </cell>
          <cell r="O1161" t="str">
            <v>(303) 568-3250</v>
          </cell>
          <cell r="P1161" t="str">
            <v xml:space="preserve"> </v>
          </cell>
          <cell r="Q1161" t="str">
            <v xml:space="preserve"> </v>
          </cell>
          <cell r="R1161">
            <v>1500</v>
          </cell>
          <cell r="X1161">
            <v>4.46</v>
          </cell>
          <cell r="Y1161">
            <v>37910</v>
          </cell>
          <cell r="Z1161">
            <v>37910</v>
          </cell>
          <cell r="AA1161" t="str">
            <v>Interruptible</v>
          </cell>
          <cell r="AB1161" t="str">
            <v>NWP</v>
          </cell>
          <cell r="AC1161" t="str">
            <v>Paiute</v>
          </cell>
          <cell r="AD1161">
            <v>100047</v>
          </cell>
          <cell r="AE1161">
            <v>1500</v>
          </cell>
          <cell r="AF1161" t="str">
            <v>SUMAS</v>
          </cell>
          <cell r="AG1161">
            <v>297</v>
          </cell>
          <cell r="AH1161" t="str">
            <v>EEI</v>
          </cell>
          <cell r="AI1161">
            <v>399</v>
          </cell>
          <cell r="AJ1161" t="str">
            <v>RENO</v>
          </cell>
          <cell r="AK1161">
            <v>459</v>
          </cell>
          <cell r="AL1161" t="str">
            <v>AVAC03SYS2</v>
          </cell>
          <cell r="AM1161">
            <v>304</v>
          </cell>
          <cell r="AN1161" t="str">
            <v>DW</v>
          </cell>
        </row>
        <row r="1162">
          <cell r="A1162">
            <v>1175</v>
          </cell>
          <cell r="B1162" t="str">
            <v>DW</v>
          </cell>
          <cell r="C1162" t="str">
            <v>Dick Winters</v>
          </cell>
          <cell r="D1162" t="str">
            <v>(509) 495-4175</v>
          </cell>
          <cell r="E1162">
            <v>37909</v>
          </cell>
          <cell r="G1162" t="str">
            <v>Purchase</v>
          </cell>
          <cell r="H1162" t="str">
            <v>Physical</v>
          </cell>
          <cell r="I1162" t="str">
            <v>CSII</v>
          </cell>
          <cell r="K1162" t="str">
            <v>Enserco</v>
          </cell>
          <cell r="L1162" t="str">
            <v>Dave Huck</v>
          </cell>
          <cell r="M1162" t="str">
            <v>Trader</v>
          </cell>
          <cell r="N1162" t="str">
            <v>(403) 269-5522</v>
          </cell>
          <cell r="O1162" t="str">
            <v>(303) 568-3250</v>
          </cell>
          <cell r="P1162" t="str">
            <v xml:space="preserve"> </v>
          </cell>
          <cell r="Q1162" t="str">
            <v xml:space="preserve"> </v>
          </cell>
          <cell r="R1162">
            <v>5000</v>
          </cell>
          <cell r="X1162">
            <v>4.58</v>
          </cell>
          <cell r="Y1162">
            <v>37910</v>
          </cell>
          <cell r="Z1162">
            <v>37910</v>
          </cell>
          <cell r="AA1162" t="str">
            <v>Interruptible</v>
          </cell>
          <cell r="AB1162" t="str">
            <v>PGT</v>
          </cell>
          <cell r="AD1162" t="str">
            <v>07536</v>
          </cell>
          <cell r="AE1162">
            <v>5000</v>
          </cell>
          <cell r="AF1162" t="str">
            <v>STAN-GTNW</v>
          </cell>
          <cell r="AG1162" t="str">
            <v xml:space="preserve"> </v>
          </cell>
          <cell r="AH1162" t="str">
            <v>04659</v>
          </cell>
          <cell r="AI1162" t="str">
            <v xml:space="preserve"> </v>
          </cell>
          <cell r="AJ1162" t="str">
            <v>CSII-CSII</v>
          </cell>
          <cell r="AK1162" t="str">
            <v xml:space="preserve"> </v>
          </cell>
          <cell r="AL1162" t="str">
            <v>CSII</v>
          </cell>
          <cell r="AN1162" t="str">
            <v>DW</v>
          </cell>
        </row>
        <row r="1163">
          <cell r="A1163">
            <v>1176</v>
          </cell>
          <cell r="B1163" t="str">
            <v>DW</v>
          </cell>
          <cell r="C1163" t="str">
            <v>Dick Winters</v>
          </cell>
          <cell r="D1163" t="str">
            <v>(509) 495-4175</v>
          </cell>
          <cell r="E1163">
            <v>37910</v>
          </cell>
          <cell r="G1163" t="str">
            <v>Sale</v>
          </cell>
          <cell r="H1163" t="str">
            <v>Physical</v>
          </cell>
          <cell r="I1163" t="str">
            <v>MALIN</v>
          </cell>
          <cell r="K1163" t="str">
            <v>Enserco</v>
          </cell>
          <cell r="L1163" t="str">
            <v>Dave Huck</v>
          </cell>
          <cell r="M1163" t="str">
            <v>Trader</v>
          </cell>
          <cell r="N1163" t="str">
            <v>(403) 269-5522</v>
          </cell>
          <cell r="O1163" t="str">
            <v>(303) 568-3250</v>
          </cell>
          <cell r="R1163">
            <v>22500</v>
          </cell>
          <cell r="U1163" t="str">
            <v xml:space="preserve"> </v>
          </cell>
          <cell r="V1163" t="str">
            <v xml:space="preserve"> </v>
          </cell>
          <cell r="W1163" t="str">
            <v xml:space="preserve"> </v>
          </cell>
          <cell r="X1163">
            <v>4.7300000000000004</v>
          </cell>
          <cell r="Y1163">
            <v>37911</v>
          </cell>
          <cell r="Z1163">
            <v>37911</v>
          </cell>
          <cell r="AA1163" t="str">
            <v>Interruptible</v>
          </cell>
          <cell r="AB1163" t="str">
            <v>PGT</v>
          </cell>
          <cell r="AD1163" t="str">
            <v>07536</v>
          </cell>
          <cell r="AE1163">
            <v>22500</v>
          </cell>
          <cell r="AF1163" t="str">
            <v>MALI-GTNW</v>
          </cell>
          <cell r="AJ1163" t="str">
            <v>MALI-GTNW</v>
          </cell>
          <cell r="AL1163" t="str">
            <v>04659</v>
          </cell>
          <cell r="AN1163" t="str">
            <v>DW</v>
          </cell>
        </row>
        <row r="1164">
          <cell r="A1164">
            <v>1177</v>
          </cell>
          <cell r="B1164" t="str">
            <v>DW</v>
          </cell>
          <cell r="C1164" t="str">
            <v>Dick Winters</v>
          </cell>
          <cell r="D1164" t="str">
            <v>(509) 495-4175</v>
          </cell>
          <cell r="E1164">
            <v>37910</v>
          </cell>
          <cell r="G1164" t="str">
            <v>Purchase</v>
          </cell>
          <cell r="H1164" t="str">
            <v>Physical</v>
          </cell>
          <cell r="I1164" t="str">
            <v>CA - SLTAHOE</v>
          </cell>
          <cell r="J1164" t="str">
            <v xml:space="preserve"> </v>
          </cell>
          <cell r="K1164" t="str">
            <v>Enserco</v>
          </cell>
          <cell r="L1164" t="str">
            <v>Dave Huck</v>
          </cell>
          <cell r="M1164" t="str">
            <v>Trader</v>
          </cell>
          <cell r="N1164" t="str">
            <v>(403) 269-5522</v>
          </cell>
          <cell r="O1164" t="str">
            <v>(303) 568-3250</v>
          </cell>
          <cell r="P1164" t="str">
            <v xml:space="preserve"> </v>
          </cell>
          <cell r="Q1164" t="str">
            <v xml:space="preserve"> </v>
          </cell>
          <cell r="R1164">
            <v>1500</v>
          </cell>
          <cell r="X1164">
            <v>4.59</v>
          </cell>
          <cell r="Y1164">
            <v>37911</v>
          </cell>
          <cell r="Z1164">
            <v>37911</v>
          </cell>
          <cell r="AA1164" t="str">
            <v>Interruptible</v>
          </cell>
          <cell r="AB1164" t="str">
            <v>NWP</v>
          </cell>
          <cell r="AC1164" t="str">
            <v>Paiute</v>
          </cell>
          <cell r="AD1164">
            <v>100047</v>
          </cell>
          <cell r="AE1164">
            <v>1500</v>
          </cell>
          <cell r="AF1164" t="str">
            <v>SUMAS</v>
          </cell>
          <cell r="AG1164">
            <v>297</v>
          </cell>
          <cell r="AH1164" t="str">
            <v>EEI</v>
          </cell>
          <cell r="AI1164">
            <v>399</v>
          </cell>
          <cell r="AJ1164" t="str">
            <v>RENO</v>
          </cell>
          <cell r="AK1164">
            <v>459</v>
          </cell>
          <cell r="AL1164" t="str">
            <v>AVAC03SYS2</v>
          </cell>
          <cell r="AM1164">
            <v>304</v>
          </cell>
          <cell r="AN1164" t="str">
            <v>DW</v>
          </cell>
        </row>
        <row r="1165">
          <cell r="A1165">
            <v>1178</v>
          </cell>
          <cell r="B1165" t="str">
            <v>DW</v>
          </cell>
          <cell r="C1165" t="str">
            <v>Dick Winters</v>
          </cell>
          <cell r="D1165" t="str">
            <v>(509) 495-4175</v>
          </cell>
          <cell r="E1165">
            <v>37910</v>
          </cell>
          <cell r="G1165" t="str">
            <v>Purchase</v>
          </cell>
          <cell r="H1165" t="str">
            <v>Physical</v>
          </cell>
          <cell r="I1165" t="str">
            <v>PG&amp;E STOR</v>
          </cell>
          <cell r="K1165" t="str">
            <v>Enserco</v>
          </cell>
          <cell r="L1165" t="str">
            <v>Dave Huck</v>
          </cell>
          <cell r="M1165" t="str">
            <v>Trader</v>
          </cell>
          <cell r="N1165" t="str">
            <v>(403) 269-5522</v>
          </cell>
          <cell r="O1165" t="str">
            <v>(303) 568-3250</v>
          </cell>
          <cell r="R1165">
            <v>3500</v>
          </cell>
          <cell r="X1165">
            <v>4.9800000000000004</v>
          </cell>
          <cell r="Y1165">
            <v>37911</v>
          </cell>
          <cell r="Z1165">
            <v>37911</v>
          </cell>
          <cell r="AA1165" t="str">
            <v>Interruptible</v>
          </cell>
          <cell r="AB1165" t="str">
            <v>PGE</v>
          </cell>
          <cell r="AE1165">
            <v>3500</v>
          </cell>
          <cell r="AF1165" t="str">
            <v>CG</v>
          </cell>
          <cell r="AH1165" t="str">
            <v>CG1111N</v>
          </cell>
          <cell r="AJ1165" t="str">
            <v>CG</v>
          </cell>
          <cell r="AL1165" t="str">
            <v>CG0214N</v>
          </cell>
          <cell r="AM1165" t="str">
            <v xml:space="preserve"> </v>
          </cell>
          <cell r="AN1165" t="str">
            <v>DW</v>
          </cell>
        </row>
        <row r="1166">
          <cell r="A1166">
            <v>1179</v>
          </cell>
          <cell r="B1166" t="str">
            <v>DW</v>
          </cell>
          <cell r="C1166" t="str">
            <v>Dick Winters</v>
          </cell>
          <cell r="D1166" t="str">
            <v>(509) 495-4175</v>
          </cell>
          <cell r="E1166">
            <v>37911</v>
          </cell>
          <cell r="G1166" t="str">
            <v>Sale</v>
          </cell>
          <cell r="H1166" t="str">
            <v>Physical</v>
          </cell>
          <cell r="I1166" t="str">
            <v>MALIN</v>
          </cell>
          <cell r="K1166" t="str">
            <v>Enserco</v>
          </cell>
          <cell r="L1166" t="str">
            <v>Dave Huck</v>
          </cell>
          <cell r="M1166" t="str">
            <v>Trader</v>
          </cell>
          <cell r="N1166" t="str">
            <v>(403) 269-5522</v>
          </cell>
          <cell r="O1166" t="str">
            <v>(303) 568-3250</v>
          </cell>
          <cell r="R1166">
            <v>12500</v>
          </cell>
          <cell r="U1166" t="str">
            <v xml:space="preserve"> </v>
          </cell>
          <cell r="V1166" t="str">
            <v xml:space="preserve"> </v>
          </cell>
          <cell r="W1166" t="str">
            <v xml:space="preserve"> </v>
          </cell>
          <cell r="X1166">
            <v>4.3899999999999997</v>
          </cell>
          <cell r="Y1166">
            <v>37912</v>
          </cell>
          <cell r="Z1166">
            <v>37914</v>
          </cell>
          <cell r="AA1166" t="str">
            <v>Interruptible</v>
          </cell>
          <cell r="AB1166" t="str">
            <v>PGT</v>
          </cell>
          <cell r="AD1166" t="str">
            <v>07536</v>
          </cell>
          <cell r="AE1166">
            <v>12500</v>
          </cell>
          <cell r="AF1166" t="str">
            <v>MALI-GTNW</v>
          </cell>
          <cell r="AJ1166" t="str">
            <v>MALI-GTNW</v>
          </cell>
          <cell r="AL1166" t="str">
            <v>04659</v>
          </cell>
          <cell r="AN1166" t="str">
            <v>DW</v>
          </cell>
          <cell r="AO1166">
            <v>37921</v>
          </cell>
          <cell r="AP1166" t="str">
            <v>DW</v>
          </cell>
        </row>
        <row r="1167">
          <cell r="A1167">
            <v>1180</v>
          </cell>
          <cell r="B1167" t="str">
            <v>DW</v>
          </cell>
          <cell r="C1167" t="str">
            <v>Dick Winters</v>
          </cell>
          <cell r="D1167" t="str">
            <v>(509) 495-4175</v>
          </cell>
          <cell r="E1167">
            <v>37911</v>
          </cell>
          <cell r="G1167" t="str">
            <v>Purchase</v>
          </cell>
          <cell r="H1167" t="str">
            <v>Physical</v>
          </cell>
          <cell r="I1167" t="str">
            <v>CA - SLTAHOE</v>
          </cell>
          <cell r="J1167" t="str">
            <v xml:space="preserve"> </v>
          </cell>
          <cell r="K1167" t="str">
            <v>Enserco</v>
          </cell>
          <cell r="L1167" t="str">
            <v>Dave Huck</v>
          </cell>
          <cell r="M1167" t="str">
            <v>Trader</v>
          </cell>
          <cell r="N1167" t="str">
            <v>(403) 269-5522</v>
          </cell>
          <cell r="O1167" t="str">
            <v>(303) 568-3250</v>
          </cell>
          <cell r="P1167" t="str">
            <v xml:space="preserve"> </v>
          </cell>
          <cell r="Q1167" t="str">
            <v xml:space="preserve"> </v>
          </cell>
          <cell r="R1167">
            <v>1500</v>
          </cell>
          <cell r="X1167">
            <v>4.2</v>
          </cell>
          <cell r="Y1167">
            <v>37912</v>
          </cell>
          <cell r="Z1167">
            <v>37914</v>
          </cell>
          <cell r="AA1167" t="str">
            <v>Interruptible</v>
          </cell>
          <cell r="AB1167" t="str">
            <v>NWP</v>
          </cell>
          <cell r="AC1167" t="str">
            <v>Paiute</v>
          </cell>
          <cell r="AD1167">
            <v>100047</v>
          </cell>
          <cell r="AE1167">
            <v>1500</v>
          </cell>
          <cell r="AF1167" t="str">
            <v>SUMAS</v>
          </cell>
          <cell r="AG1167">
            <v>297</v>
          </cell>
          <cell r="AH1167" t="str">
            <v>EEI</v>
          </cell>
          <cell r="AI1167">
            <v>399</v>
          </cell>
          <cell r="AJ1167" t="str">
            <v>RENO</v>
          </cell>
          <cell r="AK1167">
            <v>459</v>
          </cell>
          <cell r="AL1167" t="str">
            <v>AVAC03SYS2</v>
          </cell>
          <cell r="AM1167">
            <v>304</v>
          </cell>
          <cell r="AN1167" t="str">
            <v>DW</v>
          </cell>
        </row>
        <row r="1168">
          <cell r="A1168">
            <v>1181</v>
          </cell>
          <cell r="B1168" t="str">
            <v>DW</v>
          </cell>
          <cell r="C1168" t="str">
            <v>Dick Winters</v>
          </cell>
          <cell r="D1168" t="str">
            <v>(509) 495-4175</v>
          </cell>
          <cell r="E1168">
            <v>37911</v>
          </cell>
          <cell r="G1168" t="str">
            <v>Purchase</v>
          </cell>
          <cell r="H1168" t="str">
            <v>Physical</v>
          </cell>
          <cell r="I1168" t="str">
            <v>PG&amp;E STOR</v>
          </cell>
          <cell r="K1168" t="str">
            <v>Enserco</v>
          </cell>
          <cell r="L1168" t="str">
            <v>Dave Huck</v>
          </cell>
          <cell r="M1168" t="str">
            <v>Trader</v>
          </cell>
          <cell r="N1168" t="str">
            <v>(403) 269-5522</v>
          </cell>
          <cell r="O1168" t="str">
            <v>(303) 568-3250</v>
          </cell>
          <cell r="R1168">
            <v>5000</v>
          </cell>
          <cell r="X1168">
            <v>4.72</v>
          </cell>
          <cell r="Y1168">
            <v>37912</v>
          </cell>
          <cell r="Z1168">
            <v>37914</v>
          </cell>
          <cell r="AA1168" t="str">
            <v>Interruptible</v>
          </cell>
          <cell r="AB1168" t="str">
            <v>PGE</v>
          </cell>
          <cell r="AE1168">
            <v>5000</v>
          </cell>
          <cell r="AF1168" t="str">
            <v>CG</v>
          </cell>
          <cell r="AH1168" t="str">
            <v>CG1111N</v>
          </cell>
          <cell r="AJ1168" t="str">
            <v>CG</v>
          </cell>
          <cell r="AL1168" t="str">
            <v>CG0214N</v>
          </cell>
          <cell r="AM1168" t="str">
            <v xml:space="preserve"> </v>
          </cell>
          <cell r="AN1168" t="str">
            <v>DW</v>
          </cell>
        </row>
        <row r="1169">
          <cell r="A1169">
            <v>1182</v>
          </cell>
          <cell r="B1169" t="str">
            <v>DW</v>
          </cell>
          <cell r="C1169" t="str">
            <v>Dick Winters</v>
          </cell>
          <cell r="D1169" t="str">
            <v>(509) 495-4175</v>
          </cell>
          <cell r="E1169">
            <v>37914</v>
          </cell>
          <cell r="G1169" t="str">
            <v>Purchase</v>
          </cell>
          <cell r="H1169" t="str">
            <v>Physical</v>
          </cell>
          <cell r="I1169" t="str">
            <v>PG&amp;E STOR</v>
          </cell>
          <cell r="K1169" t="str">
            <v>Enserco</v>
          </cell>
          <cell r="L1169" t="str">
            <v>Dave Huck</v>
          </cell>
          <cell r="M1169" t="str">
            <v>Trader</v>
          </cell>
          <cell r="N1169" t="str">
            <v>(403) 269-5522</v>
          </cell>
          <cell r="O1169" t="str">
            <v>(303) 568-3250</v>
          </cell>
          <cell r="R1169">
            <v>2500</v>
          </cell>
          <cell r="X1169">
            <v>4.5599999999999996</v>
          </cell>
          <cell r="Y1169">
            <v>37915</v>
          </cell>
          <cell r="Z1169">
            <v>37915</v>
          </cell>
          <cell r="AA1169" t="str">
            <v>Interruptible</v>
          </cell>
          <cell r="AB1169" t="str">
            <v>PGE</v>
          </cell>
          <cell r="AE1169">
            <v>2500</v>
          </cell>
          <cell r="AF1169" t="str">
            <v>CG</v>
          </cell>
          <cell r="AH1169" t="str">
            <v>CG1111N</v>
          </cell>
          <cell r="AJ1169" t="str">
            <v>CG</v>
          </cell>
          <cell r="AL1169" t="str">
            <v>CG0214N</v>
          </cell>
          <cell r="AM1169" t="str">
            <v xml:space="preserve"> </v>
          </cell>
          <cell r="AN1169" t="str">
            <v>DW</v>
          </cell>
        </row>
        <row r="1170">
          <cell r="A1170">
            <v>1183</v>
          </cell>
          <cell r="B1170" t="str">
            <v>DW</v>
          </cell>
          <cell r="C1170" t="str">
            <v>Dick Winters</v>
          </cell>
          <cell r="D1170" t="str">
            <v>(509) 495-4175</v>
          </cell>
          <cell r="E1170">
            <v>37915</v>
          </cell>
          <cell r="G1170" t="str">
            <v>Purchase</v>
          </cell>
          <cell r="H1170" t="str">
            <v>Physical</v>
          </cell>
          <cell r="I1170" t="str">
            <v>KFCT/kfgs</v>
          </cell>
          <cell r="K1170" t="str">
            <v>Enserco</v>
          </cell>
          <cell r="L1170" t="str">
            <v>Dave Huck</v>
          </cell>
          <cell r="M1170" t="str">
            <v>Trader</v>
          </cell>
          <cell r="N1170" t="str">
            <v>(403) 269-5522</v>
          </cell>
          <cell r="O1170" t="str">
            <v>(303) 568-3250</v>
          </cell>
          <cell r="R1170">
            <v>1000</v>
          </cell>
          <cell r="X1170">
            <v>4.25</v>
          </cell>
          <cell r="Y1170">
            <v>37916</v>
          </cell>
          <cell r="Z1170">
            <v>37916</v>
          </cell>
          <cell r="AA1170" t="str">
            <v>Interruptible</v>
          </cell>
          <cell r="AB1170" t="str">
            <v>NWP</v>
          </cell>
          <cell r="AE1170">
            <v>1000</v>
          </cell>
          <cell r="AF1170" t="str">
            <v>SPOKANE (KETTLE FALLS)</v>
          </cell>
          <cell r="AG1170">
            <v>384</v>
          </cell>
          <cell r="AJ1170" t="str">
            <v>SPOKANE (KETTLE FALLS)</v>
          </cell>
          <cell r="AK1170">
            <v>384</v>
          </cell>
          <cell r="AL1170" t="str">
            <v>KFCT</v>
          </cell>
          <cell r="AM1170">
            <v>6</v>
          </cell>
          <cell r="AN1170" t="str">
            <v>DW</v>
          </cell>
        </row>
        <row r="1171">
          <cell r="A1171">
            <v>1184</v>
          </cell>
          <cell r="B1171" t="str">
            <v>DW</v>
          </cell>
          <cell r="C1171" t="str">
            <v>Dick Winters</v>
          </cell>
          <cell r="D1171" t="str">
            <v>(509) 495-4175</v>
          </cell>
          <cell r="E1171">
            <v>37917</v>
          </cell>
          <cell r="G1171" t="str">
            <v>Sale</v>
          </cell>
          <cell r="H1171" t="str">
            <v>Physical</v>
          </cell>
          <cell r="I1171" t="str">
            <v>MALIN</v>
          </cell>
          <cell r="K1171" t="str">
            <v>Enserco</v>
          </cell>
          <cell r="L1171" t="str">
            <v>Dave Huck</v>
          </cell>
          <cell r="M1171" t="str">
            <v>Trader</v>
          </cell>
          <cell r="N1171" t="str">
            <v>(403) 269-5522</v>
          </cell>
          <cell r="O1171" t="str">
            <v>(303) 568-3250</v>
          </cell>
          <cell r="R1171">
            <v>22500</v>
          </cell>
          <cell r="U1171" t="str">
            <v xml:space="preserve"> </v>
          </cell>
          <cell r="V1171" t="str">
            <v xml:space="preserve"> </v>
          </cell>
          <cell r="W1171" t="str">
            <v xml:space="preserve"> </v>
          </cell>
          <cell r="X1171">
            <v>4.1500000000000004</v>
          </cell>
          <cell r="Y1171">
            <v>37918</v>
          </cell>
          <cell r="Z1171">
            <v>37918</v>
          </cell>
          <cell r="AA1171" t="str">
            <v>Interruptible</v>
          </cell>
          <cell r="AB1171" t="str">
            <v>PGT</v>
          </cell>
          <cell r="AD1171" t="str">
            <v>07536</v>
          </cell>
          <cell r="AE1171">
            <v>22500</v>
          </cell>
          <cell r="AF1171" t="str">
            <v>MALI-GTNW</v>
          </cell>
          <cell r="AJ1171" t="str">
            <v>MALI-GTNW</v>
          </cell>
          <cell r="AL1171" t="str">
            <v>04659</v>
          </cell>
          <cell r="AN1171" t="str">
            <v>DW</v>
          </cell>
        </row>
        <row r="1172">
          <cell r="A1172">
            <v>1185</v>
          </cell>
          <cell r="B1172" t="str">
            <v>DW</v>
          </cell>
          <cell r="C1172" t="str">
            <v>Dick Winters</v>
          </cell>
          <cell r="D1172" t="str">
            <v>(509) 495-4175</v>
          </cell>
          <cell r="E1172">
            <v>37917</v>
          </cell>
          <cell r="G1172" t="str">
            <v>Purchase</v>
          </cell>
          <cell r="H1172" t="str">
            <v>Physical</v>
          </cell>
          <cell r="I1172" t="str">
            <v>CA - SLTAHOE</v>
          </cell>
          <cell r="J1172" t="str">
            <v xml:space="preserve"> </v>
          </cell>
          <cell r="K1172" t="str">
            <v>Enserco</v>
          </cell>
          <cell r="L1172" t="str">
            <v>Dave Huck</v>
          </cell>
          <cell r="M1172" t="str">
            <v>Trader</v>
          </cell>
          <cell r="N1172" t="str">
            <v>(403) 269-5522</v>
          </cell>
          <cell r="O1172" t="str">
            <v>(303) 568-3250</v>
          </cell>
          <cell r="P1172" t="str">
            <v xml:space="preserve"> </v>
          </cell>
          <cell r="Q1172" t="str">
            <v xml:space="preserve"> </v>
          </cell>
          <cell r="R1172">
            <v>1000</v>
          </cell>
          <cell r="X1172">
            <v>4.0199999999999996</v>
          </cell>
          <cell r="Y1172">
            <v>37918</v>
          </cell>
          <cell r="Z1172">
            <v>37918</v>
          </cell>
          <cell r="AA1172" t="str">
            <v>Interruptible</v>
          </cell>
          <cell r="AB1172" t="str">
            <v>NWP</v>
          </cell>
          <cell r="AC1172" t="str">
            <v>Paiute</v>
          </cell>
          <cell r="AD1172">
            <v>100047</v>
          </cell>
          <cell r="AE1172">
            <v>1000</v>
          </cell>
          <cell r="AF1172" t="str">
            <v>SUMAS</v>
          </cell>
          <cell r="AG1172">
            <v>297</v>
          </cell>
          <cell r="AH1172" t="str">
            <v>EEI</v>
          </cell>
          <cell r="AI1172">
            <v>399</v>
          </cell>
          <cell r="AJ1172" t="str">
            <v>RENO</v>
          </cell>
          <cell r="AK1172">
            <v>459</v>
          </cell>
          <cell r="AL1172" t="str">
            <v>AVAC03SYS2</v>
          </cell>
          <cell r="AM1172">
            <v>304</v>
          </cell>
          <cell r="AN1172" t="str">
            <v>DW</v>
          </cell>
        </row>
        <row r="1173">
          <cell r="A1173">
            <v>1186</v>
          </cell>
          <cell r="B1173" t="str">
            <v>DW</v>
          </cell>
          <cell r="C1173" t="str">
            <v>Dick Winters</v>
          </cell>
          <cell r="D1173" t="str">
            <v>(509) 495-4175</v>
          </cell>
          <cell r="E1173">
            <v>37918</v>
          </cell>
          <cell r="G1173" t="str">
            <v>Sale</v>
          </cell>
          <cell r="H1173" t="str">
            <v>Physical</v>
          </cell>
          <cell r="I1173" t="str">
            <v>MALIN</v>
          </cell>
          <cell r="K1173" t="str">
            <v>Enserco</v>
          </cell>
          <cell r="L1173" t="str">
            <v>Dave Huck</v>
          </cell>
          <cell r="M1173" t="str">
            <v>Trader</v>
          </cell>
          <cell r="N1173" t="str">
            <v>(403) 269-5522</v>
          </cell>
          <cell r="O1173" t="str">
            <v>(303) 568-3250</v>
          </cell>
          <cell r="R1173">
            <v>22500</v>
          </cell>
          <cell r="U1173" t="str">
            <v xml:space="preserve"> </v>
          </cell>
          <cell r="V1173" t="str">
            <v xml:space="preserve"> </v>
          </cell>
          <cell r="W1173" t="str">
            <v xml:space="preserve"> </v>
          </cell>
          <cell r="X1173">
            <v>4</v>
          </cell>
          <cell r="Y1173">
            <v>37919</v>
          </cell>
          <cell r="Z1173">
            <v>37921</v>
          </cell>
          <cell r="AA1173" t="str">
            <v>Interruptible</v>
          </cell>
          <cell r="AB1173" t="str">
            <v>PGT</v>
          </cell>
          <cell r="AD1173" t="str">
            <v>07536</v>
          </cell>
          <cell r="AE1173">
            <v>22500</v>
          </cell>
          <cell r="AF1173" t="str">
            <v>MALI-GTNW</v>
          </cell>
          <cell r="AJ1173" t="str">
            <v>MALI-GTNW</v>
          </cell>
          <cell r="AL1173" t="str">
            <v>04659</v>
          </cell>
          <cell r="AN1173" t="str">
            <v>DW</v>
          </cell>
          <cell r="AO1173">
            <v>37929</v>
          </cell>
          <cell r="AP1173" t="str">
            <v>DW</v>
          </cell>
        </row>
        <row r="1174">
          <cell r="A1174">
            <v>1187</v>
          </cell>
          <cell r="B1174" t="str">
            <v>DW</v>
          </cell>
          <cell r="C1174" t="str">
            <v>Dick Winters</v>
          </cell>
          <cell r="D1174" t="str">
            <v>(509) 495-4175</v>
          </cell>
          <cell r="E1174">
            <v>37918</v>
          </cell>
          <cell r="G1174" t="str">
            <v>Purchase</v>
          </cell>
          <cell r="H1174" t="str">
            <v>Physical</v>
          </cell>
          <cell r="I1174" t="str">
            <v>CA - SLTAHOE</v>
          </cell>
          <cell r="J1174" t="str">
            <v xml:space="preserve"> </v>
          </cell>
          <cell r="K1174" t="str">
            <v>Concord Energy, LLC</v>
          </cell>
          <cell r="L1174" t="str">
            <v>Darrell Danyluk</v>
          </cell>
          <cell r="M1174" t="str">
            <v>Trader</v>
          </cell>
          <cell r="N1174" t="str">
            <v>(403) 514-6912</v>
          </cell>
          <cell r="O1174" t="str">
            <v>(403) 514-6913</v>
          </cell>
          <cell r="P1174" t="str">
            <v xml:space="preserve"> </v>
          </cell>
          <cell r="Q1174" t="str">
            <v xml:space="preserve"> </v>
          </cell>
          <cell r="R1174">
            <v>750</v>
          </cell>
          <cell r="X1174">
            <v>3.83</v>
          </cell>
          <cell r="Y1174">
            <v>37919</v>
          </cell>
          <cell r="Z1174">
            <v>37921</v>
          </cell>
          <cell r="AA1174" t="str">
            <v>Interruptible</v>
          </cell>
          <cell r="AB1174" t="str">
            <v>NWP</v>
          </cell>
          <cell r="AC1174" t="str">
            <v>Paiute</v>
          </cell>
          <cell r="AD1174">
            <v>100047</v>
          </cell>
          <cell r="AE1174">
            <v>750</v>
          </cell>
          <cell r="AF1174" t="str">
            <v>SUMAS</v>
          </cell>
          <cell r="AG1174">
            <v>297</v>
          </cell>
          <cell r="AH1174" t="str">
            <v xml:space="preserve"> </v>
          </cell>
          <cell r="AI1174" t="str">
            <v xml:space="preserve"> </v>
          </cell>
          <cell r="AJ1174" t="str">
            <v>RENO</v>
          </cell>
          <cell r="AK1174">
            <v>459</v>
          </cell>
          <cell r="AL1174" t="str">
            <v>AVAC03SYS2</v>
          </cell>
          <cell r="AM1174">
            <v>304</v>
          </cell>
          <cell r="AN1174" t="str">
            <v>DW</v>
          </cell>
        </row>
        <row r="1175">
          <cell r="A1175">
            <v>1188</v>
          </cell>
          <cell r="B1175" t="str">
            <v>DW</v>
          </cell>
          <cell r="C1175" t="str">
            <v>Dick Winters</v>
          </cell>
          <cell r="D1175" t="str">
            <v>(509) 495-4175</v>
          </cell>
          <cell r="E1175">
            <v>37921</v>
          </cell>
          <cell r="G1175" t="str">
            <v>Sale</v>
          </cell>
          <cell r="H1175" t="str">
            <v>Physical</v>
          </cell>
          <cell r="I1175" t="str">
            <v>MALIN</v>
          </cell>
          <cell r="K1175" t="str">
            <v>Enserco</v>
          </cell>
          <cell r="L1175" t="str">
            <v>Dave Huck</v>
          </cell>
          <cell r="M1175" t="str">
            <v>Trader</v>
          </cell>
          <cell r="N1175" t="str">
            <v>(403) 269-5522</v>
          </cell>
          <cell r="O1175" t="str">
            <v>(303) 568-3250</v>
          </cell>
          <cell r="R1175">
            <v>22500</v>
          </cell>
          <cell r="U1175" t="str">
            <v xml:space="preserve"> </v>
          </cell>
          <cell r="V1175" t="str">
            <v xml:space="preserve"> </v>
          </cell>
          <cell r="W1175" t="str">
            <v xml:space="preserve"> </v>
          </cell>
          <cell r="X1175">
            <v>4.07</v>
          </cell>
          <cell r="Y1175">
            <v>37922</v>
          </cell>
          <cell r="Z1175">
            <v>37922</v>
          </cell>
          <cell r="AA1175" t="str">
            <v>Interruptible</v>
          </cell>
          <cell r="AB1175" t="str">
            <v>PGT</v>
          </cell>
          <cell r="AD1175" t="str">
            <v>07536</v>
          </cell>
          <cell r="AE1175">
            <v>22500</v>
          </cell>
          <cell r="AF1175" t="str">
            <v>MALI-GTNW</v>
          </cell>
          <cell r="AJ1175" t="str">
            <v>MALI-GTNW</v>
          </cell>
          <cell r="AL1175" t="str">
            <v>04659</v>
          </cell>
          <cell r="AN1175" t="str">
            <v>DW</v>
          </cell>
        </row>
        <row r="1176">
          <cell r="A1176">
            <v>1189</v>
          </cell>
          <cell r="B1176" t="str">
            <v>DW</v>
          </cell>
          <cell r="C1176" t="str">
            <v>Dick Winters</v>
          </cell>
          <cell r="D1176" t="str">
            <v>(509) 495-4175</v>
          </cell>
          <cell r="E1176">
            <v>37921</v>
          </cell>
          <cell r="G1176" t="str">
            <v>Sale</v>
          </cell>
          <cell r="H1176" t="str">
            <v>Physical</v>
          </cell>
          <cell r="I1176" t="str">
            <v>MALIN</v>
          </cell>
          <cell r="K1176" t="str">
            <v>Cook Inlet Energy Supply LLC</v>
          </cell>
          <cell r="L1176" t="str">
            <v>Ryan Duncan</v>
          </cell>
          <cell r="M1176" t="str">
            <v>Trader</v>
          </cell>
          <cell r="N1176" t="str">
            <v>(310) 789-2345</v>
          </cell>
          <cell r="O1176" t="str">
            <v>(310) 789-3991</v>
          </cell>
          <cell r="R1176">
            <v>7658</v>
          </cell>
          <cell r="U1176" t="str">
            <v>NGI</v>
          </cell>
          <cell r="V1176">
            <v>-0.03</v>
          </cell>
          <cell r="W1176" t="str">
            <v>Malin</v>
          </cell>
          <cell r="Y1176">
            <v>37926</v>
          </cell>
          <cell r="Z1176">
            <v>37955</v>
          </cell>
          <cell r="AA1176" t="str">
            <v>Firm</v>
          </cell>
          <cell r="AB1176" t="str">
            <v>PGT</v>
          </cell>
          <cell r="AD1176" t="str">
            <v>07536</v>
          </cell>
          <cell r="AE1176">
            <v>7658</v>
          </cell>
          <cell r="AF1176" t="str">
            <v>MALI-GTNW</v>
          </cell>
          <cell r="AH1176" t="str">
            <v>00169</v>
          </cell>
          <cell r="AJ1176" t="str">
            <v>MALI-GTNW</v>
          </cell>
          <cell r="AL1176" t="str">
            <v>00780</v>
          </cell>
          <cell r="AN1176" t="str">
            <v>RP</v>
          </cell>
          <cell r="AO1176">
            <v>37924</v>
          </cell>
          <cell r="AP1176" t="str">
            <v>DW</v>
          </cell>
        </row>
        <row r="1177">
          <cell r="A1177">
            <v>1190</v>
          </cell>
          <cell r="B1177" t="str">
            <v>DW</v>
          </cell>
          <cell r="C1177" t="str">
            <v>Dick Winters</v>
          </cell>
          <cell r="D1177" t="str">
            <v>(509) 495-4175</v>
          </cell>
          <cell r="E1177">
            <v>37921</v>
          </cell>
          <cell r="G1177" t="str">
            <v>Purchase</v>
          </cell>
          <cell r="H1177" t="str">
            <v>Physical</v>
          </cell>
          <cell r="I1177" t="str">
            <v>CSII</v>
          </cell>
          <cell r="J1177" t="str">
            <v xml:space="preserve"> </v>
          </cell>
          <cell r="K1177" t="str">
            <v>Sempra Energy Trading, Inc.</v>
          </cell>
          <cell r="L1177" t="str">
            <v>Ray Houghton</v>
          </cell>
          <cell r="M1177" t="str">
            <v>Trader</v>
          </cell>
          <cell r="N1177" t="str">
            <v>(403) 750-2453</v>
          </cell>
          <cell r="O1177" t="str">
            <v>(203) 355-6605</v>
          </cell>
          <cell r="P1177" t="str">
            <v xml:space="preserve"> </v>
          </cell>
          <cell r="Q1177" t="str">
            <v xml:space="preserve"> </v>
          </cell>
          <cell r="R1177">
            <v>5000</v>
          </cell>
          <cell r="X1177">
            <v>4</v>
          </cell>
          <cell r="Y1177">
            <v>38169</v>
          </cell>
          <cell r="Z1177">
            <v>38199</v>
          </cell>
          <cell r="AA1177" t="str">
            <v>Firm</v>
          </cell>
          <cell r="AB1177" t="str">
            <v>TCPL</v>
          </cell>
          <cell r="AC1177" t="str">
            <v>PGT</v>
          </cell>
          <cell r="AD1177" t="str">
            <v>AVA</v>
          </cell>
          <cell r="AE1177">
            <v>5000</v>
          </cell>
          <cell r="AF1177" t="str">
            <v>NIT</v>
          </cell>
          <cell r="AH1177" t="str">
            <v>SETCT</v>
          </cell>
          <cell r="AI1177" t="str">
            <v xml:space="preserve"> </v>
          </cell>
          <cell r="AJ1177" t="str">
            <v>CSII-CSII</v>
          </cell>
          <cell r="AK1177" t="str">
            <v xml:space="preserve"> </v>
          </cell>
          <cell r="AL1177" t="str">
            <v>CSII</v>
          </cell>
          <cell r="AM1177" t="str">
            <v xml:space="preserve"> </v>
          </cell>
          <cell r="AN1177" t="str">
            <v>RP</v>
          </cell>
          <cell r="AO1177">
            <v>37924</v>
          </cell>
          <cell r="AP1177" t="str">
            <v>DW</v>
          </cell>
        </row>
        <row r="1178">
          <cell r="A1178">
            <v>1191</v>
          </cell>
          <cell r="B1178" t="str">
            <v>DW</v>
          </cell>
          <cell r="C1178" t="str">
            <v>Dick Winters</v>
          </cell>
          <cell r="D1178" t="str">
            <v>(509) 495-4175</v>
          </cell>
          <cell r="E1178">
            <v>37921</v>
          </cell>
          <cell r="G1178" t="str">
            <v>Purchase</v>
          </cell>
          <cell r="H1178" t="str">
            <v>Physical</v>
          </cell>
          <cell r="I1178" t="str">
            <v>CSII</v>
          </cell>
          <cell r="K1178" t="str">
            <v>Enserco</v>
          </cell>
          <cell r="L1178" t="str">
            <v>Dave Huck</v>
          </cell>
          <cell r="M1178" t="str">
            <v>Trader</v>
          </cell>
          <cell r="N1178" t="str">
            <v>(403) 269-5522</v>
          </cell>
          <cell r="O1178" t="str">
            <v>(303) 568-3250</v>
          </cell>
          <cell r="P1178" t="str">
            <v xml:space="preserve"> </v>
          </cell>
          <cell r="Q1178" t="str">
            <v xml:space="preserve"> </v>
          </cell>
          <cell r="R1178">
            <v>5000</v>
          </cell>
          <cell r="X1178">
            <v>4.28</v>
          </cell>
          <cell r="Y1178">
            <v>38200</v>
          </cell>
          <cell r="Z1178">
            <v>38230</v>
          </cell>
          <cell r="AA1178" t="str">
            <v>Firm</v>
          </cell>
          <cell r="AB1178" t="str">
            <v>PGT</v>
          </cell>
          <cell r="AD1178" t="str">
            <v>07536</v>
          </cell>
          <cell r="AE1178">
            <v>5000</v>
          </cell>
          <cell r="AF1178" t="str">
            <v>STAN-GTNW</v>
          </cell>
          <cell r="AG1178" t="str">
            <v xml:space="preserve"> </v>
          </cell>
          <cell r="AH1178" t="str">
            <v xml:space="preserve"> </v>
          </cell>
          <cell r="AI1178" t="str">
            <v xml:space="preserve"> </v>
          </cell>
          <cell r="AJ1178" t="str">
            <v>CSII-CSII</v>
          </cell>
          <cell r="AK1178" t="str">
            <v xml:space="preserve"> </v>
          </cell>
          <cell r="AL1178" t="str">
            <v>CSII</v>
          </cell>
          <cell r="AN1178" t="str">
            <v>RP</v>
          </cell>
          <cell r="AO1178">
            <v>37929</v>
          </cell>
          <cell r="AP1178" t="str">
            <v>DW</v>
          </cell>
        </row>
        <row r="1179">
          <cell r="A1179">
            <v>1192</v>
          </cell>
          <cell r="B1179" t="str">
            <v>DW</v>
          </cell>
          <cell r="C1179" t="str">
            <v>Dick Winters</v>
          </cell>
          <cell r="D1179" t="str">
            <v>(509) 495-4175</v>
          </cell>
          <cell r="E1179">
            <v>37922</v>
          </cell>
          <cell r="G1179" t="str">
            <v>Purchase</v>
          </cell>
          <cell r="H1179" t="str">
            <v>Physical</v>
          </cell>
          <cell r="I1179" t="str">
            <v>CA - SLTAHOE</v>
          </cell>
          <cell r="J1179" t="str">
            <v xml:space="preserve"> </v>
          </cell>
          <cell r="K1179" t="str">
            <v>Enserco</v>
          </cell>
          <cell r="L1179" t="str">
            <v>Dave Huck</v>
          </cell>
          <cell r="M1179" t="str">
            <v>Trader</v>
          </cell>
          <cell r="N1179" t="str">
            <v>(403) 269-5522</v>
          </cell>
          <cell r="O1179" t="str">
            <v>(303) 568-3250</v>
          </cell>
          <cell r="P1179" t="str">
            <v xml:space="preserve"> </v>
          </cell>
          <cell r="Q1179" t="str">
            <v xml:space="preserve"> </v>
          </cell>
          <cell r="R1179">
            <v>1000</v>
          </cell>
          <cell r="X1179">
            <v>3.85</v>
          </cell>
          <cell r="Y1179">
            <v>37923</v>
          </cell>
          <cell r="Z1179">
            <v>37923</v>
          </cell>
          <cell r="AA1179" t="str">
            <v>Interruptible</v>
          </cell>
          <cell r="AB1179" t="str">
            <v>NWP</v>
          </cell>
          <cell r="AC1179" t="str">
            <v>Paiute</v>
          </cell>
          <cell r="AD1179">
            <v>100047</v>
          </cell>
          <cell r="AE1179">
            <v>1000</v>
          </cell>
          <cell r="AF1179" t="str">
            <v>SUMAS</v>
          </cell>
          <cell r="AG1179">
            <v>297</v>
          </cell>
          <cell r="AH1179" t="str">
            <v xml:space="preserve"> </v>
          </cell>
          <cell r="AI1179" t="str">
            <v xml:space="preserve"> </v>
          </cell>
          <cell r="AJ1179" t="str">
            <v>RENO</v>
          </cell>
          <cell r="AK1179">
            <v>459</v>
          </cell>
          <cell r="AL1179" t="str">
            <v>AVAC03SYS2</v>
          </cell>
          <cell r="AM1179">
            <v>304</v>
          </cell>
          <cell r="AN1179" t="str">
            <v>DW</v>
          </cell>
        </row>
        <row r="1180">
          <cell r="A1180">
            <v>1193</v>
          </cell>
          <cell r="B1180" t="str">
            <v>DW</v>
          </cell>
          <cell r="C1180" t="str">
            <v>Dick Winters</v>
          </cell>
          <cell r="D1180" t="str">
            <v>(509) 495-4175</v>
          </cell>
          <cell r="E1180">
            <v>37922</v>
          </cell>
          <cell r="G1180" t="str">
            <v>Sale</v>
          </cell>
          <cell r="H1180" t="str">
            <v>Physical</v>
          </cell>
          <cell r="I1180" t="str">
            <v>MALIN</v>
          </cell>
          <cell r="K1180" t="str">
            <v>Enserco</v>
          </cell>
          <cell r="L1180" t="str">
            <v>Dave Huck</v>
          </cell>
          <cell r="M1180" t="str">
            <v>Trader</v>
          </cell>
          <cell r="N1180" t="str">
            <v>(403) 269-5522</v>
          </cell>
          <cell r="O1180" t="str">
            <v>(303) 568-3250</v>
          </cell>
          <cell r="R1180">
            <v>22500</v>
          </cell>
          <cell r="U1180" t="str">
            <v xml:space="preserve"> </v>
          </cell>
          <cell r="V1180" t="str">
            <v xml:space="preserve"> </v>
          </cell>
          <cell r="W1180" t="str">
            <v xml:space="preserve"> </v>
          </cell>
          <cell r="X1180">
            <v>4</v>
          </cell>
          <cell r="Y1180">
            <v>37923</v>
          </cell>
          <cell r="Z1180">
            <v>37923</v>
          </cell>
          <cell r="AA1180" t="str">
            <v>Interruptible</v>
          </cell>
          <cell r="AB1180" t="str">
            <v>PGT</v>
          </cell>
          <cell r="AD1180" t="str">
            <v>07536</v>
          </cell>
          <cell r="AE1180">
            <v>22500</v>
          </cell>
          <cell r="AF1180" t="str">
            <v>MALI-GTNW</v>
          </cell>
          <cell r="AJ1180" t="str">
            <v>MALI-GTNW</v>
          </cell>
          <cell r="AL1180" t="str">
            <v>04659</v>
          </cell>
          <cell r="AN1180" t="str">
            <v>DW</v>
          </cell>
        </row>
        <row r="1181">
          <cell r="A1181">
            <v>1194</v>
          </cell>
          <cell r="B1181" t="str">
            <v>DW</v>
          </cell>
          <cell r="C1181" t="str">
            <v>Dick Winters</v>
          </cell>
          <cell r="D1181" t="str">
            <v>(509) 495-4175</v>
          </cell>
          <cell r="E1181">
            <v>37923</v>
          </cell>
          <cell r="G1181" t="str">
            <v>Sale</v>
          </cell>
          <cell r="H1181" t="str">
            <v>Physical</v>
          </cell>
          <cell r="I1181" t="str">
            <v>MALIN</v>
          </cell>
          <cell r="K1181" t="str">
            <v>Enserco</v>
          </cell>
          <cell r="L1181" t="str">
            <v>Dave Huck</v>
          </cell>
          <cell r="M1181" t="str">
            <v>Trader</v>
          </cell>
          <cell r="N1181" t="str">
            <v>(403) 269-5522</v>
          </cell>
          <cell r="O1181" t="str">
            <v>(303) 568-3250</v>
          </cell>
          <cell r="R1181">
            <v>5000</v>
          </cell>
          <cell r="U1181" t="str">
            <v xml:space="preserve"> </v>
          </cell>
          <cell r="V1181" t="str">
            <v xml:space="preserve"> </v>
          </cell>
          <cell r="W1181" t="str">
            <v xml:space="preserve"> </v>
          </cell>
          <cell r="X1181">
            <v>4.3</v>
          </cell>
          <cell r="Y1181">
            <v>37924</v>
          </cell>
          <cell r="Z1181">
            <v>37924</v>
          </cell>
          <cell r="AA1181" t="str">
            <v>Interruptible</v>
          </cell>
          <cell r="AB1181" t="str">
            <v>PGT</v>
          </cell>
          <cell r="AD1181" t="str">
            <v>07536</v>
          </cell>
          <cell r="AE1181">
            <v>5000</v>
          </cell>
          <cell r="AF1181" t="str">
            <v>MALI-GTNW</v>
          </cell>
          <cell r="AJ1181" t="str">
            <v>MALI-GTNW</v>
          </cell>
          <cell r="AL1181" t="str">
            <v>04659</v>
          </cell>
          <cell r="AN1181" t="str">
            <v>DW</v>
          </cell>
        </row>
        <row r="1182">
          <cell r="A1182">
            <v>1195</v>
          </cell>
          <cell r="B1182" t="str">
            <v>DW</v>
          </cell>
          <cell r="C1182" t="str">
            <v>Dick Winters</v>
          </cell>
          <cell r="D1182" t="str">
            <v>(509) 495-4175</v>
          </cell>
          <cell r="E1182">
            <v>37923</v>
          </cell>
          <cell r="G1182" t="str">
            <v>Purchase</v>
          </cell>
          <cell r="H1182" t="str">
            <v>Physical</v>
          </cell>
          <cell r="I1182" t="str">
            <v>CA - SLTAHOE</v>
          </cell>
          <cell r="J1182">
            <v>277607121</v>
          </cell>
          <cell r="K1182" t="str">
            <v>Cargill Inc</v>
          </cell>
          <cell r="L1182" t="str">
            <v>Jennifer Kotulski</v>
          </cell>
          <cell r="M1182" t="str">
            <v>Trader</v>
          </cell>
          <cell r="N1182" t="str">
            <v>(952) 984-3407</v>
          </cell>
          <cell r="O1182" t="str">
            <v>(952) 984-3341</v>
          </cell>
          <cell r="P1182" t="str">
            <v>ICE</v>
          </cell>
          <cell r="Q1182">
            <v>2.5</v>
          </cell>
          <cell r="R1182">
            <v>1000</v>
          </cell>
          <cell r="X1182">
            <v>4.25</v>
          </cell>
          <cell r="Y1182">
            <v>37924</v>
          </cell>
          <cell r="Z1182">
            <v>37924</v>
          </cell>
          <cell r="AA1182" t="str">
            <v>Firm</v>
          </cell>
          <cell r="AB1182" t="str">
            <v>NWP</v>
          </cell>
          <cell r="AC1182" t="str">
            <v>Paiute</v>
          </cell>
          <cell r="AD1182">
            <v>100047</v>
          </cell>
          <cell r="AE1182">
            <v>1000</v>
          </cell>
          <cell r="AF1182" t="str">
            <v>SUMAS</v>
          </cell>
          <cell r="AG1182">
            <v>297</v>
          </cell>
          <cell r="AH1182" t="str">
            <v>Sumas-Cargill</v>
          </cell>
          <cell r="AI1182">
            <v>842</v>
          </cell>
          <cell r="AJ1182" t="str">
            <v>RENO</v>
          </cell>
          <cell r="AK1182">
            <v>459</v>
          </cell>
          <cell r="AL1182" t="str">
            <v>AVAC03SYS2</v>
          </cell>
          <cell r="AM1182">
            <v>304</v>
          </cell>
          <cell r="AN1182" t="str">
            <v>DW</v>
          </cell>
          <cell r="AO1182">
            <v>37929</v>
          </cell>
          <cell r="AP1182" t="str">
            <v>DW</v>
          </cell>
        </row>
        <row r="1183">
          <cell r="A1183">
            <v>1196</v>
          </cell>
          <cell r="B1183" t="str">
            <v>DW</v>
          </cell>
          <cell r="C1183" t="str">
            <v>Dick Winters</v>
          </cell>
          <cell r="D1183" t="str">
            <v>(509) 495-4175</v>
          </cell>
          <cell r="E1183">
            <v>37924</v>
          </cell>
          <cell r="G1183" t="str">
            <v>Purchase</v>
          </cell>
          <cell r="H1183" t="str">
            <v>Physical</v>
          </cell>
          <cell r="I1183" t="str">
            <v>CA - SLTAHOE</v>
          </cell>
          <cell r="J1183">
            <v>202415923</v>
          </cell>
          <cell r="K1183" t="str">
            <v>Concord Energy, LLC</v>
          </cell>
          <cell r="L1183" t="str">
            <v>Skip Warburton</v>
          </cell>
          <cell r="M1183" t="str">
            <v>Trader</v>
          </cell>
          <cell r="N1183" t="str">
            <v>(303) 468-1244</v>
          </cell>
          <cell r="O1183" t="str">
            <v>(403) 514-6913</v>
          </cell>
          <cell r="P1183" t="str">
            <v>ICE</v>
          </cell>
          <cell r="Q1183">
            <v>2.5</v>
          </cell>
          <cell r="R1183">
            <v>2000</v>
          </cell>
          <cell r="X1183">
            <v>4.1399999999999997</v>
          </cell>
          <cell r="Y1183">
            <v>37925</v>
          </cell>
          <cell r="Z1183">
            <v>37925</v>
          </cell>
          <cell r="AA1183" t="str">
            <v>Firm</v>
          </cell>
          <cell r="AB1183" t="str">
            <v>NWP</v>
          </cell>
          <cell r="AC1183" t="str">
            <v>Paiute</v>
          </cell>
          <cell r="AD1183">
            <v>100047</v>
          </cell>
          <cell r="AE1183">
            <v>2000</v>
          </cell>
          <cell r="AF1183" t="str">
            <v>WYOMING POOL</v>
          </cell>
          <cell r="AG1183">
            <v>89</v>
          </cell>
          <cell r="AH1183" t="str">
            <v xml:space="preserve"> </v>
          </cell>
          <cell r="AI1183" t="str">
            <v xml:space="preserve"> </v>
          </cell>
          <cell r="AJ1183" t="str">
            <v>RENO</v>
          </cell>
          <cell r="AK1183">
            <v>459</v>
          </cell>
          <cell r="AL1183" t="str">
            <v>AVAC03SYS2</v>
          </cell>
          <cell r="AM1183">
            <v>304</v>
          </cell>
          <cell r="AN1183" t="str">
            <v>DW</v>
          </cell>
        </row>
        <row r="1184">
          <cell r="A1184">
            <v>1197</v>
          </cell>
          <cell r="B1184" t="str">
            <v>DW</v>
          </cell>
          <cell r="C1184" t="str">
            <v>Dick Winters</v>
          </cell>
          <cell r="D1184" t="str">
            <v>(509) 495-4175</v>
          </cell>
          <cell r="E1184">
            <v>37925</v>
          </cell>
          <cell r="G1184" t="str">
            <v>Purchase</v>
          </cell>
          <cell r="H1184" t="str">
            <v>Physical</v>
          </cell>
          <cell r="I1184" t="str">
            <v>CA - SLTAHOE</v>
          </cell>
          <cell r="J1184" t="str">
            <v xml:space="preserve"> </v>
          </cell>
          <cell r="K1184" t="str">
            <v>Enserco</v>
          </cell>
          <cell r="L1184" t="str">
            <v>Dave Huck</v>
          </cell>
          <cell r="M1184" t="str">
            <v>Trader</v>
          </cell>
          <cell r="N1184" t="str">
            <v>(403) 269-5522</v>
          </cell>
          <cell r="O1184" t="str">
            <v>(303) 568-3250</v>
          </cell>
          <cell r="P1184" t="str">
            <v xml:space="preserve"> </v>
          </cell>
          <cell r="Q1184" t="str">
            <v xml:space="preserve"> </v>
          </cell>
          <cell r="R1184">
            <v>3000</v>
          </cell>
          <cell r="X1184">
            <v>3.82</v>
          </cell>
          <cell r="Y1184">
            <v>37926</v>
          </cell>
          <cell r="Z1184">
            <v>37928</v>
          </cell>
          <cell r="AA1184" t="str">
            <v>Interruptible</v>
          </cell>
          <cell r="AB1184" t="str">
            <v>NWP</v>
          </cell>
          <cell r="AC1184" t="str">
            <v>Paiute</v>
          </cell>
          <cell r="AD1184">
            <v>100047</v>
          </cell>
          <cell r="AE1184">
            <v>3000</v>
          </cell>
          <cell r="AF1184" t="str">
            <v>SUMAS</v>
          </cell>
          <cell r="AG1184">
            <v>297</v>
          </cell>
          <cell r="AH1184" t="str">
            <v xml:space="preserve"> </v>
          </cell>
          <cell r="AI1184" t="str">
            <v xml:space="preserve"> </v>
          </cell>
          <cell r="AJ1184" t="str">
            <v>RENO</v>
          </cell>
          <cell r="AK1184">
            <v>459</v>
          </cell>
          <cell r="AL1184" t="str">
            <v>AVAC03SYS3</v>
          </cell>
          <cell r="AM1184">
            <v>304</v>
          </cell>
          <cell r="AN1184" t="str">
            <v>DW</v>
          </cell>
        </row>
        <row r="1185">
          <cell r="A1185">
            <v>1198</v>
          </cell>
          <cell r="B1185" t="str">
            <v>DW</v>
          </cell>
          <cell r="C1185" t="str">
            <v>Dick Winters</v>
          </cell>
          <cell r="D1185" t="str">
            <v>(509) 495-4175</v>
          </cell>
          <cell r="E1185">
            <v>37925</v>
          </cell>
          <cell r="G1185" t="str">
            <v>Purchase</v>
          </cell>
          <cell r="H1185" t="str">
            <v>Physical</v>
          </cell>
          <cell r="I1185" t="str">
            <v>KFCT</v>
          </cell>
          <cell r="K1185" t="str">
            <v>Enserco</v>
          </cell>
          <cell r="L1185" t="str">
            <v>Dave Huck</v>
          </cell>
          <cell r="M1185" t="str">
            <v>Trader</v>
          </cell>
          <cell r="N1185" t="str">
            <v>(403) 269-5522</v>
          </cell>
          <cell r="O1185" t="str">
            <v>(303) 568-3250</v>
          </cell>
          <cell r="R1185">
            <v>1000</v>
          </cell>
          <cell r="X1185">
            <v>3.9</v>
          </cell>
          <cell r="Y1185">
            <v>37926</v>
          </cell>
          <cell r="Z1185">
            <v>37928</v>
          </cell>
          <cell r="AA1185" t="str">
            <v>Interruptible</v>
          </cell>
          <cell r="AB1185" t="str">
            <v>NWP</v>
          </cell>
          <cell r="AE1185">
            <v>1000</v>
          </cell>
          <cell r="AF1185" t="str">
            <v>SPOKANE (KETTLE FALLS)</v>
          </cell>
          <cell r="AG1185">
            <v>384</v>
          </cell>
          <cell r="AJ1185" t="str">
            <v>SPOKANE (KETTLE FALLS)</v>
          </cell>
          <cell r="AK1185">
            <v>384</v>
          </cell>
          <cell r="AL1185" t="str">
            <v>KFCT</v>
          </cell>
          <cell r="AM1185">
            <v>6</v>
          </cell>
          <cell r="AN1185" t="str">
            <v>DW</v>
          </cell>
        </row>
        <row r="1186">
          <cell r="A1186">
            <v>1199</v>
          </cell>
          <cell r="B1186" t="str">
            <v>DW</v>
          </cell>
          <cell r="C1186" t="str">
            <v>Dick Winters</v>
          </cell>
          <cell r="D1186" t="str">
            <v>(509) 495-4175</v>
          </cell>
          <cell r="E1186">
            <v>37925</v>
          </cell>
          <cell r="G1186" t="str">
            <v>Purchase</v>
          </cell>
          <cell r="H1186" t="str">
            <v>Physical</v>
          </cell>
          <cell r="I1186" t="str">
            <v>BOULDER PARK</v>
          </cell>
          <cell r="K1186" t="str">
            <v>Enserco</v>
          </cell>
          <cell r="L1186" t="str">
            <v>Dave Huck</v>
          </cell>
          <cell r="M1186" t="str">
            <v>Trader</v>
          </cell>
          <cell r="N1186" t="str">
            <v>(403) 269-5522</v>
          </cell>
          <cell r="O1186" t="str">
            <v>(303) 568-3250</v>
          </cell>
          <cell r="R1186">
            <v>1500</v>
          </cell>
          <cell r="X1186">
            <v>3.85</v>
          </cell>
          <cell r="Y1186">
            <v>37926</v>
          </cell>
          <cell r="Z1186">
            <v>37928</v>
          </cell>
          <cell r="AA1186" t="str">
            <v>Interruptible</v>
          </cell>
          <cell r="AB1186" t="str">
            <v>PGT</v>
          </cell>
          <cell r="AD1186" t="str">
            <v>07536</v>
          </cell>
          <cell r="AE1186">
            <v>1500</v>
          </cell>
          <cell r="AF1186" t="str">
            <v>SWWP-GTNW</v>
          </cell>
          <cell r="AG1186" t="str">
            <v xml:space="preserve"> </v>
          </cell>
          <cell r="AH1186" t="str">
            <v>04659</v>
          </cell>
          <cell r="AJ1186" t="str">
            <v>SWWP-WWP</v>
          </cell>
          <cell r="AK1186" t="str">
            <v xml:space="preserve"> </v>
          </cell>
          <cell r="AL1186" t="str">
            <v>BPK</v>
          </cell>
          <cell r="AM1186" t="str">
            <v xml:space="preserve"> </v>
          </cell>
          <cell r="AN1186" t="str">
            <v>DW</v>
          </cell>
        </row>
        <row r="1187">
          <cell r="A1187">
            <v>1200</v>
          </cell>
          <cell r="B1187" t="str">
            <v>DW</v>
          </cell>
          <cell r="C1187" t="str">
            <v>Dick Winters</v>
          </cell>
          <cell r="D1187" t="str">
            <v>(509) 495-4175</v>
          </cell>
          <cell r="E1187">
            <v>37925</v>
          </cell>
          <cell r="G1187" t="str">
            <v>Purchase</v>
          </cell>
          <cell r="H1187" t="str">
            <v>Physical</v>
          </cell>
          <cell r="I1187" t="str">
            <v>CA - SLTAHOE</v>
          </cell>
          <cell r="J1187" t="str">
            <v xml:space="preserve"> </v>
          </cell>
          <cell r="K1187" t="str">
            <v>Enserco</v>
          </cell>
          <cell r="L1187" t="str">
            <v>Dave Huck</v>
          </cell>
          <cell r="M1187" t="str">
            <v>Trader</v>
          </cell>
          <cell r="N1187" t="str">
            <v>(403) 269-5522</v>
          </cell>
          <cell r="O1187" t="str">
            <v>(303) 568-3250</v>
          </cell>
          <cell r="P1187" t="str">
            <v xml:space="preserve"> </v>
          </cell>
          <cell r="Q1187" t="str">
            <v xml:space="preserve"> </v>
          </cell>
          <cell r="R1187">
            <v>3000</v>
          </cell>
          <cell r="U1187" t="str">
            <v>GDA</v>
          </cell>
          <cell r="V1187">
            <v>-0.05</v>
          </cell>
          <cell r="W1187" t="str">
            <v>Sumas</v>
          </cell>
          <cell r="Y1187">
            <v>37925</v>
          </cell>
          <cell r="Z1187">
            <v>37925</v>
          </cell>
          <cell r="AA1187" t="str">
            <v>Interruptible</v>
          </cell>
          <cell r="AB1187" t="str">
            <v>NWP</v>
          </cell>
          <cell r="AC1187" t="str">
            <v>Paiute</v>
          </cell>
          <cell r="AD1187">
            <v>100047</v>
          </cell>
          <cell r="AE1187">
            <v>3000</v>
          </cell>
          <cell r="AF1187" t="str">
            <v>SUMAS</v>
          </cell>
          <cell r="AG1187">
            <v>297</v>
          </cell>
          <cell r="AH1187" t="str">
            <v xml:space="preserve"> </v>
          </cell>
          <cell r="AI1187" t="str">
            <v xml:space="preserve"> </v>
          </cell>
          <cell r="AJ1187" t="str">
            <v>RENO</v>
          </cell>
          <cell r="AK1187">
            <v>459</v>
          </cell>
          <cell r="AL1187" t="str">
            <v>AVAC03SYS3</v>
          </cell>
          <cell r="AM1187">
            <v>304</v>
          </cell>
          <cell r="AN1187" t="str">
            <v>DW</v>
          </cell>
        </row>
        <row r="1188">
          <cell r="A1188">
            <v>1201</v>
          </cell>
          <cell r="B1188" t="str">
            <v>DW</v>
          </cell>
          <cell r="C1188" t="str">
            <v>Dick Winters</v>
          </cell>
          <cell r="D1188" t="str">
            <v>(509) 495-4175</v>
          </cell>
          <cell r="E1188">
            <v>37928</v>
          </cell>
          <cell r="G1188" t="str">
            <v>Sale</v>
          </cell>
          <cell r="H1188" t="str">
            <v>Physical</v>
          </cell>
          <cell r="I1188" t="str">
            <v>MALIN</v>
          </cell>
          <cell r="K1188" t="str">
            <v>Enserco</v>
          </cell>
          <cell r="L1188" t="str">
            <v>Dave Huck</v>
          </cell>
          <cell r="M1188" t="str">
            <v>Trader</v>
          </cell>
          <cell r="N1188" t="str">
            <v>(403) 269-5522</v>
          </cell>
          <cell r="O1188" t="str">
            <v>(303) 568-3250</v>
          </cell>
          <cell r="R1188">
            <v>5000</v>
          </cell>
          <cell r="U1188" t="str">
            <v xml:space="preserve"> </v>
          </cell>
          <cell r="V1188" t="str">
            <v xml:space="preserve"> </v>
          </cell>
          <cell r="W1188" t="str">
            <v xml:space="preserve"> </v>
          </cell>
          <cell r="X1188">
            <v>4.1399999999999997</v>
          </cell>
          <cell r="Y1188">
            <v>37929</v>
          </cell>
          <cell r="Z1188">
            <v>37929</v>
          </cell>
          <cell r="AA1188" t="str">
            <v>Interruptible</v>
          </cell>
          <cell r="AB1188" t="str">
            <v>PGT</v>
          </cell>
          <cell r="AD1188" t="str">
            <v>07536</v>
          </cell>
          <cell r="AE1188">
            <v>5000</v>
          </cell>
          <cell r="AF1188" t="str">
            <v>MALI-GTNW</v>
          </cell>
          <cell r="AJ1188" t="str">
            <v>MALI-GTNW</v>
          </cell>
          <cell r="AL1188" t="str">
            <v>04659</v>
          </cell>
          <cell r="AN1188" t="str">
            <v>DW</v>
          </cell>
        </row>
        <row r="1189">
          <cell r="A1189">
            <v>1202</v>
          </cell>
          <cell r="B1189" t="str">
            <v>DW</v>
          </cell>
          <cell r="C1189" t="str">
            <v>Dick Winters</v>
          </cell>
          <cell r="D1189" t="str">
            <v>(509) 495-4175</v>
          </cell>
          <cell r="E1189">
            <v>37928</v>
          </cell>
          <cell r="G1189" t="str">
            <v>Sale</v>
          </cell>
          <cell r="H1189" t="str">
            <v>Physical</v>
          </cell>
          <cell r="I1189" t="str">
            <v>CSII</v>
          </cell>
          <cell r="K1189" t="str">
            <v>Enserco</v>
          </cell>
          <cell r="L1189" t="str">
            <v>Dave Huck</v>
          </cell>
          <cell r="M1189" t="str">
            <v>Trader</v>
          </cell>
          <cell r="N1189" t="str">
            <v>(403) 269-5522</v>
          </cell>
          <cell r="O1189" t="str">
            <v>(303) 568-3250</v>
          </cell>
          <cell r="P1189" t="str">
            <v xml:space="preserve"> </v>
          </cell>
          <cell r="Q1189" t="str">
            <v xml:space="preserve"> </v>
          </cell>
          <cell r="R1189">
            <v>14500</v>
          </cell>
          <cell r="X1189">
            <v>4.08</v>
          </cell>
          <cell r="Y1189">
            <v>37929</v>
          </cell>
          <cell r="Z1189">
            <v>37929</v>
          </cell>
          <cell r="AA1189" t="str">
            <v>Interruptible</v>
          </cell>
          <cell r="AB1189" t="str">
            <v>PGT</v>
          </cell>
          <cell r="AD1189" t="str">
            <v>07536</v>
          </cell>
          <cell r="AE1189">
            <v>14500</v>
          </cell>
          <cell r="AF1189" t="str">
            <v>STAN-GTNW</v>
          </cell>
          <cell r="AG1189" t="str">
            <v xml:space="preserve"> </v>
          </cell>
          <cell r="AH1189" t="str">
            <v>08456</v>
          </cell>
          <cell r="AI1189" t="str">
            <v xml:space="preserve"> </v>
          </cell>
          <cell r="AJ1189" t="str">
            <v>STAN-GTNW</v>
          </cell>
          <cell r="AK1189" t="str">
            <v xml:space="preserve"> </v>
          </cell>
          <cell r="AL1189" t="str">
            <v>04659</v>
          </cell>
          <cell r="AN1189" t="str">
            <v>DW</v>
          </cell>
        </row>
        <row r="1190">
          <cell r="A1190">
            <v>1203</v>
          </cell>
          <cell r="B1190" t="str">
            <v>DW</v>
          </cell>
          <cell r="C1190" t="str">
            <v>Dick Winters</v>
          </cell>
          <cell r="D1190" t="str">
            <v>(509) 495-4175</v>
          </cell>
          <cell r="E1190">
            <v>38294</v>
          </cell>
          <cell r="G1190" t="str">
            <v>Purchase</v>
          </cell>
          <cell r="H1190" t="str">
            <v>Physical</v>
          </cell>
          <cell r="I1190" t="str">
            <v>CA - SLTAHOE</v>
          </cell>
          <cell r="J1190">
            <v>975201588</v>
          </cell>
          <cell r="K1190" t="str">
            <v>Sempra Energy Trading, Inc.</v>
          </cell>
          <cell r="L1190" t="str">
            <v>Patti Anderson</v>
          </cell>
          <cell r="M1190" t="str">
            <v>Trader</v>
          </cell>
          <cell r="N1190" t="str">
            <v>(403) 750-5396</v>
          </cell>
          <cell r="O1190" t="str">
            <v>(203) 355-6605</v>
          </cell>
          <cell r="P1190" t="str">
            <v>ICE</v>
          </cell>
          <cell r="Q1190">
            <v>2.5</v>
          </cell>
          <cell r="R1190">
            <v>3500</v>
          </cell>
          <cell r="X1190">
            <v>4.0599999999999996</v>
          </cell>
          <cell r="Y1190">
            <v>37929</v>
          </cell>
          <cell r="Z1190">
            <v>37929</v>
          </cell>
          <cell r="AA1190" t="str">
            <v>Firm</v>
          </cell>
          <cell r="AB1190" t="str">
            <v>NWP</v>
          </cell>
          <cell r="AC1190" t="str">
            <v>Paiute</v>
          </cell>
          <cell r="AD1190">
            <v>100047</v>
          </cell>
          <cell r="AE1190">
            <v>3500</v>
          </cell>
          <cell r="AF1190" t="str">
            <v>SUMAS</v>
          </cell>
          <cell r="AG1190">
            <v>297</v>
          </cell>
          <cell r="AH1190" t="str">
            <v xml:space="preserve"> </v>
          </cell>
          <cell r="AI1190" t="str">
            <v xml:space="preserve"> </v>
          </cell>
          <cell r="AJ1190" t="str">
            <v>RENO</v>
          </cell>
          <cell r="AK1190">
            <v>459</v>
          </cell>
          <cell r="AL1190" t="str">
            <v>AVAC03SYS3</v>
          </cell>
          <cell r="AM1190">
            <v>304</v>
          </cell>
          <cell r="AN1190" t="str">
            <v>DW</v>
          </cell>
          <cell r="AQ1190" t="str">
            <v>3000 ICE, 500 phone</v>
          </cell>
        </row>
        <row r="1191">
          <cell r="A1191">
            <v>1204</v>
          </cell>
          <cell r="B1191" t="str">
            <v>DW</v>
          </cell>
          <cell r="C1191" t="str">
            <v>Dick Winters</v>
          </cell>
          <cell r="D1191" t="str">
            <v>(509) 495-4175</v>
          </cell>
          <cell r="E1191">
            <v>37928</v>
          </cell>
          <cell r="G1191" t="str">
            <v>Sale</v>
          </cell>
          <cell r="H1191" t="str">
            <v>Physical</v>
          </cell>
          <cell r="I1191" t="str">
            <v>CA - SLTAHOE</v>
          </cell>
          <cell r="J1191" t="str">
            <v xml:space="preserve"> </v>
          </cell>
          <cell r="K1191" t="str">
            <v>Enserco</v>
          </cell>
          <cell r="L1191" t="str">
            <v>Dave Huck</v>
          </cell>
          <cell r="M1191" t="str">
            <v>Trader</v>
          </cell>
          <cell r="N1191" t="str">
            <v>(403) 269-5522</v>
          </cell>
          <cell r="O1191" t="str">
            <v>(303) 568-3250</v>
          </cell>
          <cell r="P1191" t="str">
            <v xml:space="preserve"> </v>
          </cell>
          <cell r="Q1191" t="str">
            <v xml:space="preserve"> </v>
          </cell>
          <cell r="R1191">
            <v>2500</v>
          </cell>
          <cell r="U1191" t="str">
            <v>GDA</v>
          </cell>
          <cell r="V1191">
            <v>0</v>
          </cell>
          <cell r="W1191" t="str">
            <v>NWP Wyoming</v>
          </cell>
          <cell r="Y1191">
            <v>37929</v>
          </cell>
          <cell r="Z1191">
            <v>37955</v>
          </cell>
          <cell r="AA1191" t="str">
            <v>Firm</v>
          </cell>
          <cell r="AB1191" t="str">
            <v>NWP</v>
          </cell>
          <cell r="AE1191">
            <v>2500</v>
          </cell>
          <cell r="AF1191" t="str">
            <v>WYOMING POOL</v>
          </cell>
          <cell r="AG1191">
            <v>89</v>
          </cell>
          <cell r="AH1191" t="str">
            <v xml:space="preserve"> </v>
          </cell>
          <cell r="AI1191" t="str">
            <v xml:space="preserve"> </v>
          </cell>
          <cell r="AJ1191" t="str">
            <v>WYOMING POOL</v>
          </cell>
          <cell r="AK1191">
            <v>89</v>
          </cell>
          <cell r="AN1191" t="str">
            <v>DW</v>
          </cell>
          <cell r="AO1191">
            <v>37932</v>
          </cell>
          <cell r="AP1191" t="str">
            <v>DW</v>
          </cell>
        </row>
        <row r="1192">
          <cell r="A1192">
            <v>1205</v>
          </cell>
          <cell r="B1192" t="str">
            <v>DW</v>
          </cell>
          <cell r="C1192" t="str">
            <v>Dick Winters</v>
          </cell>
          <cell r="D1192" t="str">
            <v>(509) 495-4175</v>
          </cell>
          <cell r="E1192">
            <v>37928</v>
          </cell>
          <cell r="G1192" t="str">
            <v>Purchase</v>
          </cell>
          <cell r="H1192" t="str">
            <v>Physical</v>
          </cell>
          <cell r="I1192" t="str">
            <v>CA - SLTAHOE</v>
          </cell>
          <cell r="J1192" t="str">
            <v xml:space="preserve"> </v>
          </cell>
          <cell r="K1192" t="str">
            <v>Enserco</v>
          </cell>
          <cell r="L1192" t="str">
            <v>Dave Huck</v>
          </cell>
          <cell r="M1192" t="str">
            <v>Trader</v>
          </cell>
          <cell r="N1192" t="str">
            <v>(403) 269-5522</v>
          </cell>
          <cell r="O1192" t="str">
            <v>(303) 568-3250</v>
          </cell>
          <cell r="P1192" t="str">
            <v xml:space="preserve"> </v>
          </cell>
          <cell r="Q1192" t="str">
            <v xml:space="preserve"> </v>
          </cell>
          <cell r="R1192">
            <v>2500</v>
          </cell>
          <cell r="U1192" t="str">
            <v>GDA</v>
          </cell>
          <cell r="V1192">
            <v>0</v>
          </cell>
          <cell r="W1192" t="str">
            <v>Opal</v>
          </cell>
          <cell r="Y1192">
            <v>37929</v>
          </cell>
          <cell r="Z1192">
            <v>37955</v>
          </cell>
          <cell r="AA1192" t="str">
            <v>Firm</v>
          </cell>
          <cell r="AB1192" t="str">
            <v>NWP</v>
          </cell>
          <cell r="AC1192" t="str">
            <v>Paiute</v>
          </cell>
          <cell r="AD1192">
            <v>100047</v>
          </cell>
          <cell r="AE1192">
            <v>2500</v>
          </cell>
          <cell r="AF1192" t="str">
            <v>OPAL</v>
          </cell>
          <cell r="AG1192">
            <v>543</v>
          </cell>
          <cell r="AH1192" t="str">
            <v>L168</v>
          </cell>
          <cell r="AI1192">
            <v>399</v>
          </cell>
          <cell r="AJ1192" t="str">
            <v>RENO</v>
          </cell>
          <cell r="AK1192">
            <v>459</v>
          </cell>
          <cell r="AL1192" t="str">
            <v>AVAC03SYS2</v>
          </cell>
          <cell r="AM1192">
            <v>304</v>
          </cell>
          <cell r="AN1192" t="str">
            <v>DW</v>
          </cell>
          <cell r="AO1192">
            <v>37932</v>
          </cell>
          <cell r="AP1192" t="str">
            <v>DW</v>
          </cell>
        </row>
        <row r="1193">
          <cell r="A1193">
            <v>1206</v>
          </cell>
          <cell r="B1193" t="str">
            <v>DW</v>
          </cell>
          <cell r="C1193" t="str">
            <v>Dick Winters</v>
          </cell>
          <cell r="D1193" t="str">
            <v>(509) 495-4175</v>
          </cell>
          <cell r="E1193">
            <v>37929</v>
          </cell>
          <cell r="G1193" t="str">
            <v>Sale</v>
          </cell>
          <cell r="H1193" t="str">
            <v>Physical</v>
          </cell>
          <cell r="I1193" t="str">
            <v>MALIN</v>
          </cell>
          <cell r="K1193" t="str">
            <v>Enserco</v>
          </cell>
          <cell r="L1193" t="str">
            <v>Dave Huck</v>
          </cell>
          <cell r="M1193" t="str">
            <v>Trader</v>
          </cell>
          <cell r="N1193" t="str">
            <v>(403) 269-5522</v>
          </cell>
          <cell r="O1193" t="str">
            <v>(303) 568-3250</v>
          </cell>
          <cell r="R1193">
            <v>5000</v>
          </cell>
          <cell r="U1193" t="str">
            <v xml:space="preserve"> </v>
          </cell>
          <cell r="V1193" t="str">
            <v xml:space="preserve"> </v>
          </cell>
          <cell r="W1193" t="str">
            <v xml:space="preserve"> </v>
          </cell>
          <cell r="X1193">
            <v>4.1100000000000003</v>
          </cell>
          <cell r="Y1193">
            <v>37930</v>
          </cell>
          <cell r="Z1193">
            <v>37930</v>
          </cell>
          <cell r="AA1193" t="str">
            <v>Interruptible</v>
          </cell>
          <cell r="AB1193" t="str">
            <v>PGT</v>
          </cell>
          <cell r="AD1193" t="str">
            <v>07536</v>
          </cell>
          <cell r="AE1193">
            <v>5000</v>
          </cell>
          <cell r="AF1193" t="str">
            <v>MALI-GTNW</v>
          </cell>
          <cell r="AJ1193" t="str">
            <v>MALI-GTNW</v>
          </cell>
          <cell r="AL1193" t="str">
            <v>04659</v>
          </cell>
          <cell r="AN1193" t="str">
            <v>DW</v>
          </cell>
        </row>
        <row r="1194">
          <cell r="A1194">
            <v>1207</v>
          </cell>
          <cell r="B1194" t="str">
            <v>DW</v>
          </cell>
          <cell r="C1194" t="str">
            <v>Dick Winters</v>
          </cell>
          <cell r="D1194" t="str">
            <v>(509) 495-4175</v>
          </cell>
          <cell r="E1194">
            <v>37929</v>
          </cell>
          <cell r="G1194" t="str">
            <v>Sale</v>
          </cell>
          <cell r="H1194" t="str">
            <v>Physical</v>
          </cell>
          <cell r="I1194" t="str">
            <v>CSII</v>
          </cell>
          <cell r="K1194" t="str">
            <v>Enserco</v>
          </cell>
          <cell r="L1194" t="str">
            <v>Dave Huck</v>
          </cell>
          <cell r="M1194" t="str">
            <v>Trader</v>
          </cell>
          <cell r="N1194" t="str">
            <v>(403) 269-5522</v>
          </cell>
          <cell r="O1194" t="str">
            <v>(303) 568-3250</v>
          </cell>
          <cell r="P1194" t="str">
            <v xml:space="preserve"> </v>
          </cell>
          <cell r="Q1194" t="str">
            <v xml:space="preserve"> </v>
          </cell>
          <cell r="R1194">
            <v>14500</v>
          </cell>
          <cell r="X1194">
            <v>4.07</v>
          </cell>
          <cell r="Y1194">
            <v>37930</v>
          </cell>
          <cell r="Z1194">
            <v>37930</v>
          </cell>
          <cell r="AA1194" t="str">
            <v>Interruptible</v>
          </cell>
          <cell r="AB1194" t="str">
            <v>PGT</v>
          </cell>
          <cell r="AD1194" t="str">
            <v>07536</v>
          </cell>
          <cell r="AE1194">
            <v>14500</v>
          </cell>
          <cell r="AF1194" t="str">
            <v>STAN-GTNW</v>
          </cell>
          <cell r="AG1194" t="str">
            <v xml:space="preserve"> </v>
          </cell>
          <cell r="AH1194" t="str">
            <v>08456</v>
          </cell>
          <cell r="AI1194" t="str">
            <v xml:space="preserve"> </v>
          </cell>
          <cell r="AJ1194" t="str">
            <v>STAN-GTNW</v>
          </cell>
          <cell r="AK1194" t="str">
            <v xml:space="preserve"> </v>
          </cell>
          <cell r="AL1194" t="str">
            <v>04659</v>
          </cell>
          <cell r="AN1194" t="str">
            <v>DW</v>
          </cell>
        </row>
        <row r="1195">
          <cell r="A1195">
            <v>1208</v>
          </cell>
          <cell r="B1195" t="str">
            <v>DW</v>
          </cell>
          <cell r="C1195" t="str">
            <v>Dick Winters</v>
          </cell>
          <cell r="D1195" t="str">
            <v>(509) 495-4175</v>
          </cell>
          <cell r="E1195">
            <v>37929</v>
          </cell>
          <cell r="G1195" t="str">
            <v>Purchase</v>
          </cell>
          <cell r="H1195" t="str">
            <v>Physical</v>
          </cell>
          <cell r="I1195" t="str">
            <v>CA - SLTAHOE</v>
          </cell>
          <cell r="K1195" t="str">
            <v>Sempra Energy Trading, Inc.</v>
          </cell>
          <cell r="L1195" t="str">
            <v>Ray Houghton</v>
          </cell>
          <cell r="M1195" t="str">
            <v>Trader</v>
          </cell>
          <cell r="N1195" t="str">
            <v>(403) 750-2453</v>
          </cell>
          <cell r="O1195" t="str">
            <v>(203) 355-6605</v>
          </cell>
          <cell r="R1195">
            <v>3500</v>
          </cell>
          <cell r="X1195">
            <v>4.03</v>
          </cell>
          <cell r="Y1195">
            <v>37930</v>
          </cell>
          <cell r="Z1195">
            <v>37930</v>
          </cell>
          <cell r="AA1195" t="str">
            <v>Interruptible</v>
          </cell>
          <cell r="AB1195" t="str">
            <v>NWP</v>
          </cell>
          <cell r="AC1195" t="str">
            <v>Paiute</v>
          </cell>
          <cell r="AD1195">
            <v>100047</v>
          </cell>
          <cell r="AE1195">
            <v>3500</v>
          </cell>
          <cell r="AF1195" t="str">
            <v>SUMAS</v>
          </cell>
          <cell r="AG1195">
            <v>297</v>
          </cell>
          <cell r="AH1195" t="str">
            <v>SEMPRA</v>
          </cell>
          <cell r="AI1195">
            <v>227</v>
          </cell>
          <cell r="AJ1195" t="str">
            <v>RENO</v>
          </cell>
          <cell r="AK1195">
            <v>459</v>
          </cell>
          <cell r="AL1195" t="str">
            <v>AVAC03SYS3</v>
          </cell>
          <cell r="AM1195">
            <v>304</v>
          </cell>
          <cell r="AN1195" t="str">
            <v>DW</v>
          </cell>
        </row>
        <row r="1196">
          <cell r="A1196">
            <v>1209</v>
          </cell>
          <cell r="B1196" t="str">
            <v>DW</v>
          </cell>
          <cell r="C1196" t="str">
            <v>Dick Winters</v>
          </cell>
          <cell r="D1196" t="str">
            <v>(509) 495-4175</v>
          </cell>
          <cell r="E1196">
            <v>37929</v>
          </cell>
          <cell r="G1196" t="str">
            <v>Purchase</v>
          </cell>
          <cell r="H1196" t="str">
            <v>Physical</v>
          </cell>
          <cell r="I1196" t="str">
            <v>CA - SLTAHOE</v>
          </cell>
          <cell r="J1196" t="str">
            <v xml:space="preserve"> </v>
          </cell>
          <cell r="K1196" t="str">
            <v>Enserco</v>
          </cell>
          <cell r="L1196" t="str">
            <v>Dave Meyer</v>
          </cell>
          <cell r="M1196" t="str">
            <v>Trader</v>
          </cell>
          <cell r="N1196" t="str">
            <v>(303) 568-3230</v>
          </cell>
          <cell r="O1196" t="str">
            <v>(303) 568-3250</v>
          </cell>
          <cell r="P1196" t="str">
            <v xml:space="preserve"> </v>
          </cell>
          <cell r="Q1196" t="str">
            <v xml:space="preserve"> </v>
          </cell>
          <cell r="R1196">
            <v>800</v>
          </cell>
          <cell r="X1196">
            <v>3.99</v>
          </cell>
          <cell r="Y1196">
            <v>37930</v>
          </cell>
          <cell r="Z1196">
            <v>37930</v>
          </cell>
          <cell r="AA1196" t="str">
            <v>Interruptible</v>
          </cell>
          <cell r="AB1196" t="str">
            <v>NWP</v>
          </cell>
          <cell r="AC1196" t="str">
            <v>Paiute</v>
          </cell>
          <cell r="AD1196">
            <v>100047</v>
          </cell>
          <cell r="AE1196">
            <v>800</v>
          </cell>
          <cell r="AF1196" t="str">
            <v xml:space="preserve">ROCKY MTN POOL </v>
          </cell>
          <cell r="AG1196">
            <v>65</v>
          </cell>
          <cell r="AH1196" t="str">
            <v xml:space="preserve"> </v>
          </cell>
          <cell r="AI1196">
            <v>399</v>
          </cell>
          <cell r="AJ1196" t="str">
            <v>RENO</v>
          </cell>
          <cell r="AK1196">
            <v>459</v>
          </cell>
          <cell r="AL1196" t="str">
            <v>AVAC03SYS4</v>
          </cell>
          <cell r="AM1196">
            <v>304</v>
          </cell>
          <cell r="AN1196" t="str">
            <v>DW</v>
          </cell>
        </row>
        <row r="1197">
          <cell r="A1197">
            <v>1210</v>
          </cell>
          <cell r="B1197" t="str">
            <v>DW</v>
          </cell>
          <cell r="C1197" t="str">
            <v>Dick Winters</v>
          </cell>
          <cell r="D1197" t="str">
            <v>(509) 495-4175</v>
          </cell>
          <cell r="E1197">
            <v>37929</v>
          </cell>
          <cell r="G1197" t="str">
            <v>Purchase</v>
          </cell>
          <cell r="H1197" t="str">
            <v>Physical</v>
          </cell>
          <cell r="I1197" t="str">
            <v>CA - SLTAHOE</v>
          </cell>
          <cell r="J1197" t="str">
            <v xml:space="preserve"> </v>
          </cell>
          <cell r="K1197" t="str">
            <v>Enserco</v>
          </cell>
          <cell r="L1197" t="str">
            <v>Dave Meyer</v>
          </cell>
          <cell r="M1197" t="str">
            <v>Trader</v>
          </cell>
          <cell r="N1197" t="str">
            <v>(303) 568-3230</v>
          </cell>
          <cell r="O1197" t="str">
            <v>(303) 568-3250</v>
          </cell>
          <cell r="P1197" t="str">
            <v xml:space="preserve"> </v>
          </cell>
          <cell r="Q1197" t="str">
            <v xml:space="preserve"> </v>
          </cell>
          <cell r="R1197">
            <v>1400</v>
          </cell>
          <cell r="X1197">
            <v>4.12</v>
          </cell>
          <cell r="Y1197">
            <v>37930</v>
          </cell>
          <cell r="Z1197">
            <v>37930</v>
          </cell>
          <cell r="AA1197" t="str">
            <v>Interruptible</v>
          </cell>
          <cell r="AB1197" t="str">
            <v>NWP</v>
          </cell>
          <cell r="AC1197" t="str">
            <v>Paiute</v>
          </cell>
          <cell r="AD1197">
            <v>100047</v>
          </cell>
          <cell r="AE1197">
            <v>1400</v>
          </cell>
          <cell r="AF1197" t="str">
            <v>OPAL</v>
          </cell>
          <cell r="AG1197">
            <v>543</v>
          </cell>
          <cell r="AH1197" t="str">
            <v>L168</v>
          </cell>
          <cell r="AI1197">
            <v>399</v>
          </cell>
          <cell r="AJ1197" t="str">
            <v>RENO</v>
          </cell>
          <cell r="AK1197">
            <v>459</v>
          </cell>
          <cell r="AL1197" t="str">
            <v>AVAC03SYS5</v>
          </cell>
          <cell r="AM1197">
            <v>304</v>
          </cell>
          <cell r="AN1197" t="str">
            <v>DW</v>
          </cell>
        </row>
        <row r="1198">
          <cell r="A1198">
            <v>1211</v>
          </cell>
          <cell r="B1198" t="str">
            <v>DW</v>
          </cell>
          <cell r="C1198" t="str">
            <v>Dick Winters</v>
          </cell>
          <cell r="D1198" t="str">
            <v>(509) 495-4175</v>
          </cell>
          <cell r="E1198">
            <v>37930</v>
          </cell>
          <cell r="G1198" t="str">
            <v>Purchase</v>
          </cell>
          <cell r="H1198" t="str">
            <v>Physical</v>
          </cell>
          <cell r="I1198" t="str">
            <v>CA - SLTAHOE</v>
          </cell>
          <cell r="K1198" t="str">
            <v>Enserco</v>
          </cell>
          <cell r="L1198" t="str">
            <v>Dave Huck</v>
          </cell>
          <cell r="M1198" t="str">
            <v>Trader</v>
          </cell>
          <cell r="N1198" t="str">
            <v>(403) 269-5522</v>
          </cell>
          <cell r="O1198" t="str">
            <v>(303) 568-3250</v>
          </cell>
          <cell r="R1198">
            <v>3500</v>
          </cell>
          <cell r="X1198">
            <v>4.3</v>
          </cell>
          <cell r="Y1198">
            <v>37931</v>
          </cell>
          <cell r="Z1198">
            <v>37931</v>
          </cell>
          <cell r="AA1198" t="str">
            <v>Interruptible</v>
          </cell>
          <cell r="AB1198" t="str">
            <v>NWP</v>
          </cell>
          <cell r="AC1198" t="str">
            <v>Paiute</v>
          </cell>
          <cell r="AD1198">
            <v>100047</v>
          </cell>
          <cell r="AE1198">
            <v>3500</v>
          </cell>
          <cell r="AF1198" t="str">
            <v>SUMAS</v>
          </cell>
          <cell r="AG1198">
            <v>297</v>
          </cell>
          <cell r="AJ1198" t="str">
            <v>RENO</v>
          </cell>
          <cell r="AK1198">
            <v>459</v>
          </cell>
          <cell r="AL1198" t="str">
            <v>AVAC03SYS3</v>
          </cell>
          <cell r="AM1198">
            <v>304</v>
          </cell>
          <cell r="AN1198" t="str">
            <v>DW</v>
          </cell>
        </row>
        <row r="1199">
          <cell r="A1199">
            <v>1212</v>
          </cell>
          <cell r="B1199" t="str">
            <v>DW</v>
          </cell>
          <cell r="C1199" t="str">
            <v>Dick Winters</v>
          </cell>
          <cell r="D1199" t="str">
            <v>(509) 495-4175</v>
          </cell>
          <cell r="E1199">
            <v>37930</v>
          </cell>
          <cell r="G1199" t="str">
            <v>Purchase</v>
          </cell>
          <cell r="H1199" t="str">
            <v>Physical</v>
          </cell>
          <cell r="I1199" t="str">
            <v>CA - SLTAHOE</v>
          </cell>
          <cell r="J1199" t="str">
            <v xml:space="preserve"> </v>
          </cell>
          <cell r="K1199" t="str">
            <v>Enserco</v>
          </cell>
          <cell r="L1199" t="str">
            <v>John Washabaugh</v>
          </cell>
          <cell r="M1199" t="str">
            <v>Trader</v>
          </cell>
          <cell r="N1199" t="str">
            <v>(303) 256-1666</v>
          </cell>
          <cell r="O1199" t="str">
            <v>(303) 568-3250</v>
          </cell>
          <cell r="P1199" t="str">
            <v xml:space="preserve"> </v>
          </cell>
          <cell r="Q1199" t="str">
            <v xml:space="preserve"> </v>
          </cell>
          <cell r="R1199">
            <v>800</v>
          </cell>
          <cell r="X1199">
            <v>4.2</v>
          </cell>
          <cell r="Y1199">
            <v>37931</v>
          </cell>
          <cell r="Z1199">
            <v>37931</v>
          </cell>
          <cell r="AA1199" t="str">
            <v>Interruptible</v>
          </cell>
          <cell r="AB1199" t="str">
            <v>NWP</v>
          </cell>
          <cell r="AC1199" t="str">
            <v>Paiute</v>
          </cell>
          <cell r="AD1199">
            <v>100047</v>
          </cell>
          <cell r="AE1199">
            <v>800</v>
          </cell>
          <cell r="AF1199" t="str">
            <v xml:space="preserve">ROCKY MTN POOL </v>
          </cell>
          <cell r="AG1199">
            <v>65</v>
          </cell>
          <cell r="AJ1199" t="str">
            <v>RENO</v>
          </cell>
          <cell r="AK1199">
            <v>459</v>
          </cell>
          <cell r="AL1199" t="str">
            <v>AVAC03SYS4</v>
          </cell>
          <cell r="AM1199">
            <v>304</v>
          </cell>
          <cell r="AN1199" t="str">
            <v>DW</v>
          </cell>
        </row>
        <row r="1200">
          <cell r="A1200">
            <v>1213</v>
          </cell>
          <cell r="B1200" t="str">
            <v>DW</v>
          </cell>
          <cell r="C1200" t="str">
            <v>Dick Winters</v>
          </cell>
          <cell r="D1200" t="str">
            <v>(509) 495-4175</v>
          </cell>
          <cell r="E1200">
            <v>37930</v>
          </cell>
          <cell r="G1200" t="str">
            <v>Purchase</v>
          </cell>
          <cell r="H1200" t="str">
            <v>Physical</v>
          </cell>
          <cell r="I1200" t="str">
            <v>CA - SLTAHOE</v>
          </cell>
          <cell r="J1200" t="str">
            <v xml:space="preserve"> </v>
          </cell>
          <cell r="K1200" t="str">
            <v>Enserco</v>
          </cell>
          <cell r="L1200" t="str">
            <v>John Washabaugh</v>
          </cell>
          <cell r="M1200" t="str">
            <v>Trader</v>
          </cell>
          <cell r="N1200" t="str">
            <v>(303) 256-1666</v>
          </cell>
          <cell r="O1200" t="str">
            <v>(303) 568-3250</v>
          </cell>
          <cell r="P1200" t="str">
            <v xml:space="preserve"> </v>
          </cell>
          <cell r="Q1200" t="str">
            <v xml:space="preserve"> </v>
          </cell>
          <cell r="R1200">
            <v>1400</v>
          </cell>
          <cell r="X1200">
            <v>4.3</v>
          </cell>
          <cell r="Y1200">
            <v>37931</v>
          </cell>
          <cell r="Z1200">
            <v>37931</v>
          </cell>
          <cell r="AA1200" t="str">
            <v>Interruptible</v>
          </cell>
          <cell r="AB1200" t="str">
            <v>NWP</v>
          </cell>
          <cell r="AC1200" t="str">
            <v>Paiute</v>
          </cell>
          <cell r="AD1200">
            <v>100047</v>
          </cell>
          <cell r="AE1200">
            <v>1400</v>
          </cell>
          <cell r="AF1200" t="str">
            <v>OPAL</v>
          </cell>
          <cell r="AG1200">
            <v>543</v>
          </cell>
          <cell r="AJ1200" t="str">
            <v>RENO</v>
          </cell>
          <cell r="AK1200">
            <v>459</v>
          </cell>
          <cell r="AL1200" t="str">
            <v>AVAC03SYS5</v>
          </cell>
          <cell r="AM1200">
            <v>304</v>
          </cell>
          <cell r="AN1200" t="str">
            <v>DW</v>
          </cell>
        </row>
        <row r="1201">
          <cell r="A1201">
            <v>1214</v>
          </cell>
          <cell r="B1201" t="str">
            <v>DW</v>
          </cell>
          <cell r="C1201" t="str">
            <v>Dick Winters</v>
          </cell>
          <cell r="D1201" t="str">
            <v>(509) 495-4175</v>
          </cell>
          <cell r="E1201">
            <v>37930</v>
          </cell>
          <cell r="G1201" t="str">
            <v>Purchase</v>
          </cell>
          <cell r="H1201" t="str">
            <v>Physical</v>
          </cell>
          <cell r="I1201" t="str">
            <v>CSII</v>
          </cell>
          <cell r="K1201" t="str">
            <v>Enserco</v>
          </cell>
          <cell r="L1201" t="str">
            <v>Dave Huck</v>
          </cell>
          <cell r="M1201" t="str">
            <v>Trader</v>
          </cell>
          <cell r="N1201" t="str">
            <v>(403) 269-5522</v>
          </cell>
          <cell r="O1201" t="str">
            <v>(303) 568-3250</v>
          </cell>
          <cell r="P1201" t="str">
            <v xml:space="preserve"> </v>
          </cell>
          <cell r="Q1201" t="str">
            <v xml:space="preserve"> </v>
          </cell>
          <cell r="R1201">
            <v>2500</v>
          </cell>
          <cell r="X1201">
            <v>4.4000000000000004</v>
          </cell>
          <cell r="Y1201">
            <v>37930</v>
          </cell>
          <cell r="Z1201">
            <v>37930</v>
          </cell>
          <cell r="AA1201" t="str">
            <v>Interruptible</v>
          </cell>
          <cell r="AB1201" t="str">
            <v>PGT</v>
          </cell>
          <cell r="AD1201" t="str">
            <v>07536</v>
          </cell>
          <cell r="AE1201">
            <v>2500</v>
          </cell>
          <cell r="AF1201" t="str">
            <v>COYO-GTNW</v>
          </cell>
          <cell r="AG1201" t="str">
            <v xml:space="preserve"> </v>
          </cell>
          <cell r="AI1201" t="str">
            <v xml:space="preserve"> </v>
          </cell>
          <cell r="AJ1201" t="str">
            <v>COYO-GTNW</v>
          </cell>
          <cell r="AK1201" t="str">
            <v xml:space="preserve"> </v>
          </cell>
          <cell r="AN1201" t="str">
            <v>DW</v>
          </cell>
        </row>
        <row r="1202">
          <cell r="A1202">
            <v>1215</v>
          </cell>
          <cell r="B1202" t="str">
            <v>DW</v>
          </cell>
          <cell r="C1202" t="str">
            <v>Dick Winters</v>
          </cell>
          <cell r="D1202" t="str">
            <v>(509) 495-4175</v>
          </cell>
          <cell r="E1202">
            <v>37931</v>
          </cell>
          <cell r="G1202" t="str">
            <v>Purchase</v>
          </cell>
          <cell r="H1202" t="str">
            <v>Physical</v>
          </cell>
          <cell r="I1202" t="str">
            <v>CA - SLTAHOE</v>
          </cell>
          <cell r="J1202">
            <v>373838795</v>
          </cell>
          <cell r="K1202" t="str">
            <v>Cargill Inc</v>
          </cell>
          <cell r="L1202" t="str">
            <v>Rob Hozjan</v>
          </cell>
          <cell r="M1202" t="str">
            <v>Trader</v>
          </cell>
          <cell r="N1202" t="str">
            <v>(403) 218-1079</v>
          </cell>
          <cell r="O1202" t="str">
            <v>(952) 984-3341</v>
          </cell>
          <cell r="P1202" t="str">
            <v>ICE</v>
          </cell>
          <cell r="Q1202">
            <v>2.5</v>
          </cell>
          <cell r="R1202">
            <v>3500</v>
          </cell>
          <cell r="X1202">
            <v>4.5</v>
          </cell>
          <cell r="Y1202">
            <v>37932</v>
          </cell>
          <cell r="Z1202">
            <v>37932</v>
          </cell>
          <cell r="AA1202" t="str">
            <v>Firm</v>
          </cell>
          <cell r="AB1202" t="str">
            <v>NWP</v>
          </cell>
          <cell r="AC1202" t="str">
            <v>Paiute</v>
          </cell>
          <cell r="AD1202">
            <v>100047</v>
          </cell>
          <cell r="AE1202">
            <v>3500</v>
          </cell>
          <cell r="AF1202" t="str">
            <v>SUMAS</v>
          </cell>
          <cell r="AG1202">
            <v>297</v>
          </cell>
          <cell r="AH1202" t="str">
            <v>CARGILL</v>
          </cell>
          <cell r="AI1202">
            <v>842</v>
          </cell>
          <cell r="AJ1202" t="str">
            <v>RENO</v>
          </cell>
          <cell r="AK1202">
            <v>459</v>
          </cell>
          <cell r="AL1202" t="str">
            <v>AVAC03SYS3</v>
          </cell>
          <cell r="AM1202">
            <v>304</v>
          </cell>
          <cell r="AN1202" t="str">
            <v>DW</v>
          </cell>
        </row>
        <row r="1203">
          <cell r="A1203">
            <v>1216</v>
          </cell>
          <cell r="B1203" t="str">
            <v>DW</v>
          </cell>
          <cell r="C1203" t="str">
            <v>Dick Winters</v>
          </cell>
          <cell r="D1203" t="str">
            <v>(509) 495-4175</v>
          </cell>
          <cell r="E1203">
            <v>37931</v>
          </cell>
          <cell r="G1203" t="str">
            <v>Purchase</v>
          </cell>
          <cell r="H1203" t="str">
            <v>Physical</v>
          </cell>
          <cell r="I1203" t="str">
            <v>CA - SLTAHOE</v>
          </cell>
          <cell r="J1203">
            <v>253328293</v>
          </cell>
          <cell r="K1203" t="str">
            <v>Cargill Inc</v>
          </cell>
          <cell r="L1203" t="str">
            <v>Jennifer Kotulski</v>
          </cell>
          <cell r="M1203" t="str">
            <v>Trader</v>
          </cell>
          <cell r="N1203" t="str">
            <v>(952) 984-3407</v>
          </cell>
          <cell r="O1203" t="str">
            <v>(952) 984-3341</v>
          </cell>
          <cell r="P1203" t="str">
            <v>ICE</v>
          </cell>
          <cell r="Q1203">
            <v>2.5</v>
          </cell>
          <cell r="R1203">
            <v>1400</v>
          </cell>
          <cell r="X1203">
            <v>4.57</v>
          </cell>
          <cell r="Y1203">
            <v>37932</v>
          </cell>
          <cell r="Z1203">
            <v>37932</v>
          </cell>
          <cell r="AA1203" t="str">
            <v>Firm</v>
          </cell>
          <cell r="AB1203" t="str">
            <v>NWP</v>
          </cell>
          <cell r="AC1203" t="str">
            <v>Paiute</v>
          </cell>
          <cell r="AD1203">
            <v>100047</v>
          </cell>
          <cell r="AE1203">
            <v>1400</v>
          </cell>
          <cell r="AF1203" t="str">
            <v>OPAL</v>
          </cell>
          <cell r="AG1203">
            <v>543</v>
          </cell>
          <cell r="AH1203" t="str">
            <v>G60</v>
          </cell>
          <cell r="AI1203">
            <v>788</v>
          </cell>
          <cell r="AJ1203" t="str">
            <v>RENO</v>
          </cell>
          <cell r="AK1203">
            <v>459</v>
          </cell>
          <cell r="AL1203" t="str">
            <v>AVAC03SYS5</v>
          </cell>
          <cell r="AM1203">
            <v>304</v>
          </cell>
          <cell r="AN1203" t="str">
            <v>DW</v>
          </cell>
        </row>
        <row r="1204">
          <cell r="A1204">
            <v>1217</v>
          </cell>
          <cell r="B1204" t="str">
            <v>DW</v>
          </cell>
          <cell r="C1204" t="str">
            <v>Dick Winters</v>
          </cell>
          <cell r="D1204" t="str">
            <v>(509) 495-4175</v>
          </cell>
          <cell r="E1204">
            <v>37931</v>
          </cell>
          <cell r="G1204" t="str">
            <v>Purchase</v>
          </cell>
          <cell r="H1204" t="str">
            <v>Physical</v>
          </cell>
          <cell r="I1204" t="str">
            <v>CA - SLTAHOE</v>
          </cell>
          <cell r="J1204" t="str">
            <v xml:space="preserve"> </v>
          </cell>
          <cell r="K1204" t="str">
            <v>Enserco</v>
          </cell>
          <cell r="L1204" t="str">
            <v>John Washabaugh</v>
          </cell>
          <cell r="M1204" t="str">
            <v>Trader</v>
          </cell>
          <cell r="N1204" t="str">
            <v>(303) 256-1666</v>
          </cell>
          <cell r="O1204" t="str">
            <v>(303) 568-3250</v>
          </cell>
          <cell r="P1204" t="str">
            <v xml:space="preserve"> </v>
          </cell>
          <cell r="Q1204" t="str">
            <v xml:space="preserve"> </v>
          </cell>
          <cell r="R1204">
            <v>800</v>
          </cell>
          <cell r="X1204">
            <v>4.4000000000000004</v>
          </cell>
          <cell r="Y1204">
            <v>37932</v>
          </cell>
          <cell r="Z1204">
            <v>37932</v>
          </cell>
          <cell r="AA1204" t="str">
            <v>Interruptible</v>
          </cell>
          <cell r="AB1204" t="str">
            <v>NWP</v>
          </cell>
          <cell r="AC1204" t="str">
            <v>Paiute</v>
          </cell>
          <cell r="AD1204">
            <v>100047</v>
          </cell>
          <cell r="AE1204">
            <v>800</v>
          </cell>
          <cell r="AF1204" t="str">
            <v xml:space="preserve">ROCKY MTN POOL </v>
          </cell>
          <cell r="AG1204">
            <v>65</v>
          </cell>
          <cell r="AJ1204" t="str">
            <v>RENO</v>
          </cell>
          <cell r="AK1204">
            <v>459</v>
          </cell>
          <cell r="AL1204" t="str">
            <v>AVAC03SYS4</v>
          </cell>
          <cell r="AM1204">
            <v>304</v>
          </cell>
          <cell r="AN1204" t="str">
            <v>DW</v>
          </cell>
        </row>
        <row r="1205">
          <cell r="A1205">
            <v>1218</v>
          </cell>
          <cell r="B1205" t="str">
            <v>DW</v>
          </cell>
          <cell r="C1205" t="str">
            <v>Dick Winters</v>
          </cell>
          <cell r="D1205" t="str">
            <v>(509) 495-4175</v>
          </cell>
          <cell r="E1205">
            <v>37932</v>
          </cell>
          <cell r="G1205" t="str">
            <v>Purchase</v>
          </cell>
          <cell r="H1205" t="str">
            <v>Physical</v>
          </cell>
          <cell r="I1205" t="str">
            <v>CA - SLTAHOE</v>
          </cell>
          <cell r="J1205">
            <v>490619635</v>
          </cell>
          <cell r="K1205" t="str">
            <v>Cargill Inc</v>
          </cell>
          <cell r="L1205" t="str">
            <v>Rob Hozjan</v>
          </cell>
          <cell r="M1205" t="str">
            <v>Trader</v>
          </cell>
          <cell r="N1205" t="str">
            <v>(403) 218-1079</v>
          </cell>
          <cell r="O1205" t="str">
            <v>(952) 984-3341</v>
          </cell>
          <cell r="P1205" t="str">
            <v>ICE</v>
          </cell>
          <cell r="Q1205">
            <v>2.63</v>
          </cell>
          <cell r="R1205">
            <v>3500</v>
          </cell>
          <cell r="X1205">
            <v>4.3499999999999996</v>
          </cell>
          <cell r="Y1205">
            <v>37933</v>
          </cell>
          <cell r="Z1205">
            <v>37935</v>
          </cell>
          <cell r="AA1205" t="str">
            <v>Firm</v>
          </cell>
          <cell r="AB1205" t="str">
            <v>NWP</v>
          </cell>
          <cell r="AC1205" t="str">
            <v>Paiute</v>
          </cell>
          <cell r="AD1205">
            <v>100047</v>
          </cell>
          <cell r="AE1205">
            <v>3500</v>
          </cell>
          <cell r="AF1205" t="str">
            <v>SUMAS</v>
          </cell>
          <cell r="AG1205">
            <v>297</v>
          </cell>
          <cell r="AJ1205" t="str">
            <v>RENO</v>
          </cell>
          <cell r="AK1205">
            <v>459</v>
          </cell>
          <cell r="AL1205" t="str">
            <v>AVAC03SYS3</v>
          </cell>
          <cell r="AM1205">
            <v>304</v>
          </cell>
          <cell r="AN1205" t="str">
            <v>DW</v>
          </cell>
        </row>
        <row r="1206">
          <cell r="A1206">
            <v>1219</v>
          </cell>
          <cell r="B1206" t="str">
            <v>DW</v>
          </cell>
          <cell r="C1206" t="str">
            <v>Dick Winters</v>
          </cell>
          <cell r="D1206" t="str">
            <v>(509) 495-4175</v>
          </cell>
          <cell r="E1206">
            <v>37932</v>
          </cell>
          <cell r="G1206" t="str">
            <v>Purchase</v>
          </cell>
          <cell r="H1206" t="str">
            <v>Physical</v>
          </cell>
          <cell r="I1206" t="str">
            <v>CA - SLTAHOE</v>
          </cell>
          <cell r="J1206">
            <v>368006512</v>
          </cell>
          <cell r="K1206" t="str">
            <v>Concord Energy, LLC</v>
          </cell>
          <cell r="L1206" t="str">
            <v>Skip Warburton</v>
          </cell>
          <cell r="M1206" t="str">
            <v>Trader</v>
          </cell>
          <cell r="N1206" t="str">
            <v>(303) 468-1244</v>
          </cell>
          <cell r="O1206" t="str">
            <v>(403) 514-6913</v>
          </cell>
          <cell r="P1206" t="str">
            <v>ICE</v>
          </cell>
          <cell r="Q1206">
            <v>2.5</v>
          </cell>
          <cell r="R1206">
            <v>1400</v>
          </cell>
          <cell r="X1206">
            <v>4.3899999999999997</v>
          </cell>
          <cell r="Y1206">
            <v>37933</v>
          </cell>
          <cell r="Z1206">
            <v>37935</v>
          </cell>
          <cell r="AA1206" t="str">
            <v>Firm</v>
          </cell>
          <cell r="AB1206" t="str">
            <v>NWP</v>
          </cell>
          <cell r="AC1206" t="str">
            <v>Paiute</v>
          </cell>
          <cell r="AD1206">
            <v>100047</v>
          </cell>
          <cell r="AE1206">
            <v>1400</v>
          </cell>
          <cell r="AF1206" t="str">
            <v>OPAL</v>
          </cell>
          <cell r="AG1206">
            <v>543</v>
          </cell>
          <cell r="AJ1206" t="str">
            <v>RENO</v>
          </cell>
          <cell r="AK1206">
            <v>459</v>
          </cell>
          <cell r="AL1206" t="str">
            <v>AVAC03SYS5</v>
          </cell>
          <cell r="AM1206">
            <v>304</v>
          </cell>
          <cell r="AN1206" t="str">
            <v>DW</v>
          </cell>
        </row>
        <row r="1207">
          <cell r="A1207">
            <v>1220</v>
          </cell>
          <cell r="B1207" t="str">
            <v>DW</v>
          </cell>
          <cell r="C1207" t="str">
            <v>Dick Winters</v>
          </cell>
          <cell r="D1207" t="str">
            <v>(509) 495-4175</v>
          </cell>
          <cell r="E1207">
            <v>37932</v>
          </cell>
          <cell r="G1207" t="str">
            <v>Purchase</v>
          </cell>
          <cell r="H1207" t="str">
            <v>Physical</v>
          </cell>
          <cell r="I1207" t="str">
            <v>CA - SLTAHOE</v>
          </cell>
          <cell r="J1207" t="str">
            <v xml:space="preserve"> </v>
          </cell>
          <cell r="K1207" t="str">
            <v>Enserco</v>
          </cell>
          <cell r="L1207" t="str">
            <v>Dave Meyer</v>
          </cell>
          <cell r="M1207" t="str">
            <v>Trader</v>
          </cell>
          <cell r="N1207" t="str">
            <v>(303) 568-3230</v>
          </cell>
          <cell r="O1207" t="str">
            <v>(303) 568-3250</v>
          </cell>
          <cell r="P1207" t="str">
            <v xml:space="preserve"> </v>
          </cell>
          <cell r="Q1207" t="str">
            <v xml:space="preserve"> </v>
          </cell>
          <cell r="R1207">
            <v>800</v>
          </cell>
          <cell r="X1207">
            <v>4.29</v>
          </cell>
          <cell r="Y1207">
            <v>37933</v>
          </cell>
          <cell r="Z1207">
            <v>37935</v>
          </cell>
          <cell r="AA1207" t="str">
            <v>Interruptible</v>
          </cell>
          <cell r="AB1207" t="str">
            <v>NWP</v>
          </cell>
          <cell r="AC1207" t="str">
            <v>Paiute</v>
          </cell>
          <cell r="AD1207">
            <v>100047</v>
          </cell>
          <cell r="AE1207">
            <v>800</v>
          </cell>
          <cell r="AF1207" t="str">
            <v xml:space="preserve">ROCKY MTN POOL </v>
          </cell>
          <cell r="AG1207">
            <v>65</v>
          </cell>
          <cell r="AJ1207" t="str">
            <v>RENO</v>
          </cell>
          <cell r="AK1207">
            <v>459</v>
          </cell>
          <cell r="AL1207" t="str">
            <v>AVAC03SYS4</v>
          </cell>
          <cell r="AM1207">
            <v>304</v>
          </cell>
          <cell r="AN1207" t="str">
            <v>DW</v>
          </cell>
        </row>
        <row r="1208">
          <cell r="A1208">
            <v>1221</v>
          </cell>
          <cell r="B1208" t="str">
            <v>DW</v>
          </cell>
          <cell r="C1208" t="str">
            <v>Dick Winters</v>
          </cell>
          <cell r="D1208" t="str">
            <v>(509) 495-4175</v>
          </cell>
          <cell r="E1208">
            <v>37935</v>
          </cell>
          <cell r="G1208" t="str">
            <v>Sale</v>
          </cell>
          <cell r="H1208" t="str">
            <v>Physical</v>
          </cell>
          <cell r="I1208" t="str">
            <v>MALIN</v>
          </cell>
          <cell r="K1208" t="str">
            <v>Enserco</v>
          </cell>
          <cell r="L1208" t="str">
            <v>Dave Huck</v>
          </cell>
          <cell r="M1208" t="str">
            <v>Trader</v>
          </cell>
          <cell r="N1208" t="str">
            <v>(403) 269-5522</v>
          </cell>
          <cell r="O1208" t="str">
            <v>(303) 568-3250</v>
          </cell>
          <cell r="R1208">
            <v>5000</v>
          </cell>
          <cell r="U1208" t="str">
            <v xml:space="preserve"> </v>
          </cell>
          <cell r="V1208" t="str">
            <v xml:space="preserve"> </v>
          </cell>
          <cell r="W1208" t="str">
            <v xml:space="preserve"> </v>
          </cell>
          <cell r="X1208">
            <v>4.2699999999999996</v>
          </cell>
          <cell r="Y1208">
            <v>37936</v>
          </cell>
          <cell r="Z1208">
            <v>37936</v>
          </cell>
          <cell r="AA1208" t="str">
            <v>Interruptible</v>
          </cell>
          <cell r="AB1208" t="str">
            <v>PGT</v>
          </cell>
          <cell r="AD1208" t="str">
            <v>07536</v>
          </cell>
          <cell r="AE1208">
            <v>5000</v>
          </cell>
          <cell r="AF1208" t="str">
            <v>MALI-GTNW</v>
          </cell>
          <cell r="AJ1208" t="str">
            <v>MALI-GTNW</v>
          </cell>
          <cell r="AL1208" t="str">
            <v>04659</v>
          </cell>
          <cell r="AN1208" t="str">
            <v>DW</v>
          </cell>
        </row>
        <row r="1209">
          <cell r="A1209">
            <v>1222</v>
          </cell>
          <cell r="B1209" t="str">
            <v>DW</v>
          </cell>
          <cell r="C1209" t="str">
            <v>Dick Winters</v>
          </cell>
          <cell r="D1209" t="str">
            <v>(509) 495-4175</v>
          </cell>
          <cell r="E1209">
            <v>37935</v>
          </cell>
          <cell r="G1209" t="str">
            <v>Sale</v>
          </cell>
          <cell r="H1209" t="str">
            <v>Physical</v>
          </cell>
          <cell r="I1209" t="str">
            <v>CSII</v>
          </cell>
          <cell r="K1209" t="str">
            <v>Enserco</v>
          </cell>
          <cell r="L1209" t="str">
            <v>Dave Huck</v>
          </cell>
          <cell r="M1209" t="str">
            <v>Trader</v>
          </cell>
          <cell r="N1209" t="str">
            <v>(403) 269-5522</v>
          </cell>
          <cell r="O1209" t="str">
            <v>(303) 568-3250</v>
          </cell>
          <cell r="P1209" t="str">
            <v xml:space="preserve"> </v>
          </cell>
          <cell r="Q1209" t="str">
            <v xml:space="preserve"> </v>
          </cell>
          <cell r="R1209">
            <v>14700</v>
          </cell>
          <cell r="X1209">
            <v>4.16</v>
          </cell>
          <cell r="Y1209">
            <v>37936</v>
          </cell>
          <cell r="Z1209">
            <v>37937</v>
          </cell>
          <cell r="AA1209" t="str">
            <v>Interruptible</v>
          </cell>
          <cell r="AB1209" t="str">
            <v>PGT</v>
          </cell>
          <cell r="AD1209" t="str">
            <v>07536</v>
          </cell>
          <cell r="AE1209">
            <v>14700</v>
          </cell>
          <cell r="AF1209" t="str">
            <v>STAN-GTNW</v>
          </cell>
          <cell r="AG1209" t="str">
            <v xml:space="preserve"> </v>
          </cell>
          <cell r="AI1209" t="str">
            <v xml:space="preserve"> </v>
          </cell>
          <cell r="AJ1209" t="str">
            <v>STAN-GTNW</v>
          </cell>
          <cell r="AK1209" t="str">
            <v xml:space="preserve"> </v>
          </cell>
          <cell r="AL1209" t="str">
            <v>04659</v>
          </cell>
          <cell r="AN1209" t="str">
            <v>DW</v>
          </cell>
        </row>
        <row r="1210">
          <cell r="A1210">
            <v>1223</v>
          </cell>
          <cell r="B1210" t="str">
            <v>DW</v>
          </cell>
          <cell r="C1210" t="str">
            <v>Dick Winters</v>
          </cell>
          <cell r="D1210" t="str">
            <v>(509) 495-4175</v>
          </cell>
          <cell r="E1210">
            <v>37935</v>
          </cell>
          <cell r="G1210" t="str">
            <v>Purchase</v>
          </cell>
          <cell r="H1210" t="str">
            <v>Physical</v>
          </cell>
          <cell r="I1210" t="str">
            <v>CA - SLTAHOE</v>
          </cell>
          <cell r="J1210">
            <v>152425739</v>
          </cell>
          <cell r="K1210" t="str">
            <v>Enserco</v>
          </cell>
          <cell r="L1210" t="str">
            <v>John Washabaugh</v>
          </cell>
          <cell r="M1210" t="str">
            <v>Trader</v>
          </cell>
          <cell r="N1210" t="str">
            <v>(303) 256-1666</v>
          </cell>
          <cell r="O1210" t="str">
            <v>(303) 568-3250</v>
          </cell>
          <cell r="P1210" t="str">
            <v>ICE</v>
          </cell>
          <cell r="Q1210">
            <v>2.5</v>
          </cell>
          <cell r="R1210">
            <v>1400</v>
          </cell>
          <cell r="X1210">
            <v>4.1900000000000004</v>
          </cell>
          <cell r="Y1210">
            <v>37936</v>
          </cell>
          <cell r="Z1210">
            <v>37936</v>
          </cell>
          <cell r="AA1210" t="str">
            <v>Firm</v>
          </cell>
          <cell r="AB1210" t="str">
            <v>NWP</v>
          </cell>
          <cell r="AC1210" t="str">
            <v>Paiute</v>
          </cell>
          <cell r="AD1210">
            <v>100047</v>
          </cell>
          <cell r="AE1210">
            <v>1400</v>
          </cell>
          <cell r="AF1210" t="str">
            <v>OPAL</v>
          </cell>
          <cell r="AG1210">
            <v>543</v>
          </cell>
          <cell r="AH1210" t="str">
            <v>L168</v>
          </cell>
          <cell r="AI1210">
            <v>399</v>
          </cell>
          <cell r="AJ1210" t="str">
            <v>RENO</v>
          </cell>
          <cell r="AK1210">
            <v>459</v>
          </cell>
          <cell r="AL1210" t="str">
            <v>AVAC03SYS5</v>
          </cell>
          <cell r="AM1210">
            <v>304</v>
          </cell>
          <cell r="AN1210" t="str">
            <v>DW</v>
          </cell>
        </row>
        <row r="1211">
          <cell r="A1211">
            <v>1224</v>
          </cell>
          <cell r="B1211" t="str">
            <v>DW</v>
          </cell>
          <cell r="C1211" t="str">
            <v>Dick Winters</v>
          </cell>
          <cell r="D1211" t="str">
            <v>(509) 495-4175</v>
          </cell>
          <cell r="E1211">
            <v>37935</v>
          </cell>
          <cell r="G1211" t="str">
            <v>Purchase</v>
          </cell>
          <cell r="H1211" t="str">
            <v>Physical</v>
          </cell>
          <cell r="I1211" t="str">
            <v>CA - SLTAHOE</v>
          </cell>
          <cell r="K1211" t="str">
            <v>Enserco</v>
          </cell>
          <cell r="L1211" t="str">
            <v>Dave Huck</v>
          </cell>
          <cell r="M1211" t="str">
            <v>Trader</v>
          </cell>
          <cell r="N1211" t="str">
            <v>(403) 269-5522</v>
          </cell>
          <cell r="O1211" t="str">
            <v>(303) 568-3250</v>
          </cell>
          <cell r="R1211">
            <v>3500</v>
          </cell>
          <cell r="X1211">
            <v>4.17</v>
          </cell>
          <cell r="Y1211">
            <v>37936</v>
          </cell>
          <cell r="Z1211">
            <v>37936</v>
          </cell>
          <cell r="AA1211" t="str">
            <v>Interruptible</v>
          </cell>
          <cell r="AB1211" t="str">
            <v>NWP</v>
          </cell>
          <cell r="AC1211" t="str">
            <v>Paiute</v>
          </cell>
          <cell r="AD1211">
            <v>100047</v>
          </cell>
          <cell r="AE1211">
            <v>3500</v>
          </cell>
          <cell r="AF1211" t="str">
            <v>SUMAS</v>
          </cell>
          <cell r="AG1211">
            <v>297</v>
          </cell>
          <cell r="AH1211" t="str">
            <v>EEI</v>
          </cell>
          <cell r="AI1211">
            <v>399</v>
          </cell>
          <cell r="AJ1211" t="str">
            <v>RENO</v>
          </cell>
          <cell r="AK1211">
            <v>459</v>
          </cell>
          <cell r="AL1211" t="str">
            <v>AVAC03SYS3</v>
          </cell>
          <cell r="AM1211">
            <v>304</v>
          </cell>
          <cell r="AN1211" t="str">
            <v>DW</v>
          </cell>
        </row>
        <row r="1212">
          <cell r="A1212">
            <v>1225</v>
          </cell>
          <cell r="B1212" t="str">
            <v>DW</v>
          </cell>
          <cell r="C1212" t="str">
            <v>Dick Winters</v>
          </cell>
          <cell r="D1212" t="str">
            <v>(509) 495-4175</v>
          </cell>
          <cell r="E1212">
            <v>37935</v>
          </cell>
          <cell r="G1212" t="str">
            <v>Purchase</v>
          </cell>
          <cell r="H1212" t="str">
            <v>Physical</v>
          </cell>
          <cell r="I1212" t="str">
            <v>CA - SLTAHOE</v>
          </cell>
          <cell r="J1212">
            <v>187857849</v>
          </cell>
          <cell r="K1212" t="str">
            <v>Concord Energy, LLC</v>
          </cell>
          <cell r="L1212" t="str">
            <v>Skip Warburton</v>
          </cell>
          <cell r="M1212" t="str">
            <v>Trader</v>
          </cell>
          <cell r="N1212" t="str">
            <v>(303) 468-1244</v>
          </cell>
          <cell r="O1212" t="str">
            <v>(403) 514-6913</v>
          </cell>
          <cell r="P1212" t="str">
            <v>ICE</v>
          </cell>
          <cell r="Q1212">
            <v>2.5</v>
          </cell>
          <cell r="R1212">
            <v>800</v>
          </cell>
          <cell r="X1212">
            <v>3.99</v>
          </cell>
          <cell r="Y1212">
            <v>37936</v>
          </cell>
          <cell r="Z1212">
            <v>37936</v>
          </cell>
          <cell r="AA1212" t="str">
            <v>Firm</v>
          </cell>
          <cell r="AB1212" t="str">
            <v>NWP</v>
          </cell>
          <cell r="AC1212" t="str">
            <v>Paiute</v>
          </cell>
          <cell r="AD1212">
            <v>100047</v>
          </cell>
          <cell r="AE1212">
            <v>800</v>
          </cell>
          <cell r="AF1212" t="str">
            <v xml:space="preserve">ROCKY MTN POOL </v>
          </cell>
          <cell r="AG1212">
            <v>65</v>
          </cell>
          <cell r="AI1212">
            <v>796</v>
          </cell>
          <cell r="AJ1212" t="str">
            <v>RENO</v>
          </cell>
          <cell r="AK1212">
            <v>459</v>
          </cell>
          <cell r="AL1212" t="str">
            <v>AVAC03SYS4</v>
          </cell>
          <cell r="AM1212">
            <v>304</v>
          </cell>
          <cell r="AN1212" t="str">
            <v>DW</v>
          </cell>
        </row>
        <row r="1213">
          <cell r="A1213">
            <v>1226</v>
          </cell>
          <cell r="B1213" t="str">
            <v>DW</v>
          </cell>
          <cell r="C1213" t="str">
            <v>Dick Winters</v>
          </cell>
          <cell r="D1213" t="str">
            <v>(509) 495-4175</v>
          </cell>
          <cell r="E1213">
            <v>37936</v>
          </cell>
          <cell r="G1213" t="str">
            <v>Purchase</v>
          </cell>
          <cell r="H1213" t="str">
            <v>Physical</v>
          </cell>
          <cell r="I1213" t="str">
            <v>CA - SLTAHOE</v>
          </cell>
          <cell r="J1213">
            <v>137370695</v>
          </cell>
          <cell r="K1213" t="str">
            <v>Concord Energy, LLC</v>
          </cell>
          <cell r="L1213" t="str">
            <v>John Boyle</v>
          </cell>
          <cell r="M1213" t="str">
            <v>Trader</v>
          </cell>
          <cell r="N1213" t="str">
            <v>(303) 468-1244</v>
          </cell>
          <cell r="O1213" t="str">
            <v>(403) 514-6913</v>
          </cell>
          <cell r="P1213" t="str">
            <v>ICE</v>
          </cell>
          <cell r="Q1213">
            <v>2.5</v>
          </cell>
          <cell r="R1213">
            <v>1400</v>
          </cell>
          <cell r="X1213">
            <v>4.1900000000000004</v>
          </cell>
          <cell r="Y1213">
            <v>37937</v>
          </cell>
          <cell r="Z1213">
            <v>37937</v>
          </cell>
          <cell r="AA1213" t="str">
            <v>Firm</v>
          </cell>
          <cell r="AB1213" t="str">
            <v>NWP</v>
          </cell>
          <cell r="AC1213" t="str">
            <v>Paiute</v>
          </cell>
          <cell r="AD1213">
            <v>100047</v>
          </cell>
          <cell r="AE1213">
            <v>1400</v>
          </cell>
          <cell r="AF1213" t="str">
            <v>OPAL</v>
          </cell>
          <cell r="AG1213">
            <v>543</v>
          </cell>
          <cell r="AJ1213" t="str">
            <v>RENO</v>
          </cell>
          <cell r="AK1213">
            <v>459</v>
          </cell>
          <cell r="AL1213" t="str">
            <v>AVAC03SYS5</v>
          </cell>
          <cell r="AM1213">
            <v>304</v>
          </cell>
          <cell r="AN1213" t="str">
            <v>DW</v>
          </cell>
        </row>
        <row r="1214">
          <cell r="A1214">
            <v>1227</v>
          </cell>
          <cell r="B1214" t="str">
            <v>DW</v>
          </cell>
          <cell r="C1214" t="str">
            <v>Dick Winters</v>
          </cell>
          <cell r="D1214" t="str">
            <v>(509) 495-4175</v>
          </cell>
          <cell r="E1214">
            <v>37936</v>
          </cell>
          <cell r="G1214" t="str">
            <v>Purchase</v>
          </cell>
          <cell r="H1214" t="str">
            <v>Physical</v>
          </cell>
          <cell r="I1214" t="str">
            <v>CA - SLTAHOE</v>
          </cell>
          <cell r="J1214">
            <v>415366247</v>
          </cell>
          <cell r="K1214" t="str">
            <v>Sempra Energy Trading, Inc.</v>
          </cell>
          <cell r="L1214" t="str">
            <v>Patti Anderson</v>
          </cell>
          <cell r="M1214" t="str">
            <v>Trader</v>
          </cell>
          <cell r="N1214" t="str">
            <v>(403) 750-5396</v>
          </cell>
          <cell r="O1214" t="str">
            <v>(203) 355-6605</v>
          </cell>
          <cell r="P1214" t="str">
            <v>ICE</v>
          </cell>
          <cell r="Q1214">
            <v>2.5</v>
          </cell>
          <cell r="R1214">
            <v>3500</v>
          </cell>
          <cell r="X1214">
            <v>4.1500000000000004</v>
          </cell>
          <cell r="Y1214">
            <v>37937</v>
          </cell>
          <cell r="Z1214">
            <v>37937</v>
          </cell>
          <cell r="AA1214" t="str">
            <v>Firm</v>
          </cell>
          <cell r="AB1214" t="str">
            <v>NWP</v>
          </cell>
          <cell r="AC1214" t="str">
            <v>Paiute</v>
          </cell>
          <cell r="AD1214">
            <v>100047</v>
          </cell>
          <cell r="AE1214">
            <v>3500</v>
          </cell>
          <cell r="AF1214" t="str">
            <v>SUMAS</v>
          </cell>
          <cell r="AG1214">
            <v>297</v>
          </cell>
          <cell r="AJ1214" t="str">
            <v>RENO</v>
          </cell>
          <cell r="AK1214">
            <v>459</v>
          </cell>
          <cell r="AL1214" t="str">
            <v>AVAC03SYS3</v>
          </cell>
          <cell r="AM1214">
            <v>304</v>
          </cell>
          <cell r="AN1214" t="str">
            <v>DW</v>
          </cell>
        </row>
        <row r="1215">
          <cell r="A1215">
            <v>1228</v>
          </cell>
          <cell r="B1215" t="str">
            <v>DW</v>
          </cell>
          <cell r="C1215" t="str">
            <v>Dick Winters</v>
          </cell>
          <cell r="D1215" t="str">
            <v>(509) 495-4175</v>
          </cell>
          <cell r="E1215">
            <v>37936</v>
          </cell>
          <cell r="G1215" t="str">
            <v>Purchase</v>
          </cell>
          <cell r="H1215" t="str">
            <v>Physical</v>
          </cell>
          <cell r="I1215" t="str">
            <v>CA - SLTAHOE</v>
          </cell>
          <cell r="J1215">
            <v>990709838</v>
          </cell>
          <cell r="K1215" t="str">
            <v>Concord Energy, LLC</v>
          </cell>
          <cell r="L1215" t="str">
            <v>Skip Warburton</v>
          </cell>
          <cell r="M1215" t="str">
            <v>Trader</v>
          </cell>
          <cell r="N1215" t="str">
            <v>(303) 468-1244</v>
          </cell>
          <cell r="O1215" t="str">
            <v>(403) 514-6913</v>
          </cell>
          <cell r="P1215" t="str">
            <v>ICE</v>
          </cell>
          <cell r="Q1215">
            <v>2.5</v>
          </cell>
          <cell r="R1215">
            <v>800</v>
          </cell>
          <cell r="X1215">
            <v>4.03</v>
          </cell>
          <cell r="Y1215">
            <v>37937</v>
          </cell>
          <cell r="Z1215">
            <v>37937</v>
          </cell>
          <cell r="AA1215" t="str">
            <v>Firm</v>
          </cell>
          <cell r="AB1215" t="str">
            <v>NWP</v>
          </cell>
          <cell r="AC1215" t="str">
            <v>Paiute</v>
          </cell>
          <cell r="AD1215">
            <v>100047</v>
          </cell>
          <cell r="AE1215">
            <v>800</v>
          </cell>
          <cell r="AF1215" t="str">
            <v xml:space="preserve">ROCKY MTN POOL </v>
          </cell>
          <cell r="AG1215">
            <v>65</v>
          </cell>
          <cell r="AJ1215" t="str">
            <v>RENO</v>
          </cell>
          <cell r="AK1215">
            <v>459</v>
          </cell>
          <cell r="AL1215" t="str">
            <v>AVAC03SYS4</v>
          </cell>
          <cell r="AM1215">
            <v>304</v>
          </cell>
          <cell r="AN1215" t="str">
            <v>DW</v>
          </cell>
        </row>
        <row r="1216">
          <cell r="A1216">
            <v>1229</v>
          </cell>
          <cell r="B1216" t="str">
            <v>DW</v>
          </cell>
          <cell r="C1216" t="str">
            <v>Dick Winters</v>
          </cell>
          <cell r="D1216" t="str">
            <v>(509) 495-4175</v>
          </cell>
          <cell r="E1216">
            <v>37936</v>
          </cell>
          <cell r="G1216" t="str">
            <v>Purchase</v>
          </cell>
          <cell r="H1216" t="str">
            <v>Physical</v>
          </cell>
          <cell r="I1216" t="str">
            <v>PG&amp;E STOR</v>
          </cell>
          <cell r="K1216" t="str">
            <v>Enserco</v>
          </cell>
          <cell r="L1216" t="str">
            <v>Dave Huck</v>
          </cell>
          <cell r="M1216" t="str">
            <v>Trader</v>
          </cell>
          <cell r="N1216" t="str">
            <v>(403) 269-5522</v>
          </cell>
          <cell r="O1216" t="str">
            <v>(303) 568-3250</v>
          </cell>
          <cell r="R1216">
            <v>10000</v>
          </cell>
          <cell r="X1216">
            <v>4.63</v>
          </cell>
          <cell r="Y1216">
            <v>37937</v>
          </cell>
          <cell r="Z1216">
            <v>37937</v>
          </cell>
          <cell r="AA1216" t="str">
            <v>Interruptible</v>
          </cell>
          <cell r="AB1216" t="str">
            <v>PGE</v>
          </cell>
          <cell r="AE1216">
            <v>10000</v>
          </cell>
          <cell r="AF1216" t="str">
            <v>CG</v>
          </cell>
          <cell r="AH1216" t="str">
            <v>CG1111N</v>
          </cell>
          <cell r="AJ1216" t="str">
            <v>CG</v>
          </cell>
          <cell r="AL1216" t="str">
            <v>CG0214N</v>
          </cell>
          <cell r="AM1216" t="str">
            <v xml:space="preserve"> </v>
          </cell>
          <cell r="AN1216" t="str">
            <v>DW</v>
          </cell>
        </row>
        <row r="1217">
          <cell r="A1217">
            <v>1230</v>
          </cell>
          <cell r="B1217" t="str">
            <v>DW</v>
          </cell>
          <cell r="C1217" t="str">
            <v>Dick Winters</v>
          </cell>
          <cell r="D1217" t="str">
            <v>(509) 495-4175</v>
          </cell>
          <cell r="E1217">
            <v>37937</v>
          </cell>
          <cell r="G1217" t="str">
            <v>Sale</v>
          </cell>
          <cell r="H1217" t="str">
            <v>Physical</v>
          </cell>
          <cell r="I1217" t="str">
            <v>MALIN</v>
          </cell>
          <cell r="K1217" t="str">
            <v>Enserco</v>
          </cell>
          <cell r="L1217" t="str">
            <v>Dave Huck</v>
          </cell>
          <cell r="M1217" t="str">
            <v>Trader</v>
          </cell>
          <cell r="N1217" t="str">
            <v>(403) 269-5522</v>
          </cell>
          <cell r="O1217" t="str">
            <v>(303) 568-3250</v>
          </cell>
          <cell r="R1217">
            <v>5000</v>
          </cell>
          <cell r="U1217" t="str">
            <v xml:space="preserve"> </v>
          </cell>
          <cell r="V1217" t="str">
            <v xml:space="preserve"> </v>
          </cell>
          <cell r="W1217" t="str">
            <v xml:space="preserve"> </v>
          </cell>
          <cell r="X1217">
            <v>4.4400000000000004</v>
          </cell>
          <cell r="Y1217">
            <v>37938</v>
          </cell>
          <cell r="Z1217">
            <v>37938</v>
          </cell>
          <cell r="AA1217" t="str">
            <v>Interruptible</v>
          </cell>
          <cell r="AB1217" t="str">
            <v>PGT</v>
          </cell>
          <cell r="AD1217" t="str">
            <v>07536</v>
          </cell>
          <cell r="AE1217">
            <v>5000</v>
          </cell>
          <cell r="AF1217" t="str">
            <v>MALI-GTNW</v>
          </cell>
          <cell r="AJ1217" t="str">
            <v>MALI-GTNW</v>
          </cell>
          <cell r="AL1217" t="str">
            <v>04659</v>
          </cell>
          <cell r="AN1217" t="str">
            <v>DW</v>
          </cell>
        </row>
        <row r="1218">
          <cell r="A1218">
            <v>1231</v>
          </cell>
          <cell r="B1218" t="str">
            <v>DW</v>
          </cell>
          <cell r="C1218" t="str">
            <v>Dick Winters</v>
          </cell>
          <cell r="D1218" t="str">
            <v>(509) 495-4175</v>
          </cell>
          <cell r="E1218">
            <v>37937</v>
          </cell>
          <cell r="G1218" t="str">
            <v>Sale</v>
          </cell>
          <cell r="H1218" t="str">
            <v>Physical</v>
          </cell>
          <cell r="I1218" t="str">
            <v>CSII</v>
          </cell>
          <cell r="K1218" t="str">
            <v>Enserco</v>
          </cell>
          <cell r="L1218" t="str">
            <v>Dave Huck</v>
          </cell>
          <cell r="M1218" t="str">
            <v>Trader</v>
          </cell>
          <cell r="N1218" t="str">
            <v>(403) 269-5522</v>
          </cell>
          <cell r="O1218" t="str">
            <v>(303) 568-3250</v>
          </cell>
          <cell r="P1218" t="str">
            <v xml:space="preserve"> </v>
          </cell>
          <cell r="Q1218" t="str">
            <v xml:space="preserve"> </v>
          </cell>
          <cell r="R1218">
            <v>14700</v>
          </cell>
          <cell r="X1218">
            <v>4.33</v>
          </cell>
          <cell r="Y1218">
            <v>37938</v>
          </cell>
          <cell r="Z1218">
            <v>37938</v>
          </cell>
          <cell r="AA1218" t="str">
            <v>Interruptible</v>
          </cell>
          <cell r="AB1218" t="str">
            <v>PGT</v>
          </cell>
          <cell r="AD1218" t="str">
            <v>07536</v>
          </cell>
          <cell r="AE1218">
            <v>14700</v>
          </cell>
          <cell r="AF1218" t="str">
            <v>STAN-GTNW</v>
          </cell>
          <cell r="AG1218" t="str">
            <v xml:space="preserve"> </v>
          </cell>
          <cell r="AI1218" t="str">
            <v xml:space="preserve"> </v>
          </cell>
          <cell r="AJ1218" t="str">
            <v>STAN-GTNW</v>
          </cell>
          <cell r="AK1218" t="str">
            <v xml:space="preserve"> </v>
          </cell>
          <cell r="AL1218" t="str">
            <v>04659</v>
          </cell>
          <cell r="AN1218" t="str">
            <v>DW</v>
          </cell>
        </row>
        <row r="1219">
          <cell r="A1219">
            <v>1232</v>
          </cell>
          <cell r="B1219" t="str">
            <v>DW</v>
          </cell>
          <cell r="C1219" t="str">
            <v>Dick Winters</v>
          </cell>
          <cell r="D1219" t="str">
            <v>(509) 495-4175</v>
          </cell>
          <cell r="E1219">
            <v>37937</v>
          </cell>
          <cell r="G1219" t="str">
            <v>Purchase</v>
          </cell>
          <cell r="H1219" t="str">
            <v>Physical</v>
          </cell>
          <cell r="I1219" t="str">
            <v>CA - SLTAHOE</v>
          </cell>
          <cell r="J1219">
            <v>116491010</v>
          </cell>
          <cell r="K1219" t="str">
            <v>Concord Energy, LLC</v>
          </cell>
          <cell r="L1219" t="str">
            <v>John Boyle</v>
          </cell>
          <cell r="M1219" t="str">
            <v>Trader</v>
          </cell>
          <cell r="N1219" t="str">
            <v>(303) 468-1244</v>
          </cell>
          <cell r="O1219" t="str">
            <v>(403) 514-6913</v>
          </cell>
          <cell r="P1219" t="str">
            <v>ICE</v>
          </cell>
          <cell r="Q1219">
            <v>2.5</v>
          </cell>
          <cell r="R1219">
            <v>1400</v>
          </cell>
          <cell r="X1219">
            <v>4.3</v>
          </cell>
          <cell r="Y1219">
            <v>37938</v>
          </cell>
          <cell r="Z1219">
            <v>37938</v>
          </cell>
          <cell r="AA1219" t="str">
            <v>Firm</v>
          </cell>
          <cell r="AB1219" t="str">
            <v>NWP</v>
          </cell>
          <cell r="AC1219" t="str">
            <v>Paiute</v>
          </cell>
          <cell r="AD1219">
            <v>100047</v>
          </cell>
          <cell r="AE1219">
            <v>1400</v>
          </cell>
          <cell r="AF1219" t="str">
            <v>OPAL</v>
          </cell>
          <cell r="AG1219">
            <v>543</v>
          </cell>
          <cell r="AJ1219" t="str">
            <v>RENO</v>
          </cell>
          <cell r="AK1219">
            <v>459</v>
          </cell>
          <cell r="AL1219" t="str">
            <v>AVAC03SYS5</v>
          </cell>
          <cell r="AM1219">
            <v>304</v>
          </cell>
          <cell r="AN1219" t="str">
            <v>DW</v>
          </cell>
        </row>
        <row r="1220">
          <cell r="A1220">
            <v>1233</v>
          </cell>
          <cell r="B1220" t="str">
            <v>DW</v>
          </cell>
          <cell r="C1220" t="str">
            <v>Dick Winters</v>
          </cell>
          <cell r="D1220" t="str">
            <v>(509) 495-4175</v>
          </cell>
          <cell r="E1220">
            <v>37937</v>
          </cell>
          <cell r="G1220" t="str">
            <v>Purchase</v>
          </cell>
          <cell r="H1220" t="str">
            <v>Physical</v>
          </cell>
          <cell r="I1220" t="str">
            <v>CA - SLTAHOE</v>
          </cell>
          <cell r="K1220" t="str">
            <v>Enserco</v>
          </cell>
          <cell r="L1220" t="str">
            <v>Dave Huck</v>
          </cell>
          <cell r="M1220" t="str">
            <v>Trader</v>
          </cell>
          <cell r="N1220" t="str">
            <v>(403) 269-5522</v>
          </cell>
          <cell r="O1220" t="str">
            <v>(303) 568-3250</v>
          </cell>
          <cell r="R1220">
            <v>3500</v>
          </cell>
          <cell r="X1220">
            <v>4.3</v>
          </cell>
          <cell r="Y1220">
            <v>37938</v>
          </cell>
          <cell r="Z1220">
            <v>37938</v>
          </cell>
          <cell r="AA1220" t="str">
            <v>Interruptible</v>
          </cell>
          <cell r="AB1220" t="str">
            <v>NWP</v>
          </cell>
          <cell r="AC1220" t="str">
            <v>Paiute</v>
          </cell>
          <cell r="AD1220">
            <v>100047</v>
          </cell>
          <cell r="AE1220">
            <v>3500</v>
          </cell>
          <cell r="AF1220" t="str">
            <v>SUMAS</v>
          </cell>
          <cell r="AG1220">
            <v>297</v>
          </cell>
          <cell r="AJ1220" t="str">
            <v>RENO</v>
          </cell>
          <cell r="AK1220">
            <v>459</v>
          </cell>
          <cell r="AL1220" t="str">
            <v>AVAC03SYS3</v>
          </cell>
          <cell r="AM1220">
            <v>304</v>
          </cell>
          <cell r="AN1220" t="str">
            <v>DW</v>
          </cell>
        </row>
        <row r="1221">
          <cell r="A1221">
            <v>1234</v>
          </cell>
          <cell r="B1221" t="str">
            <v>DW</v>
          </cell>
          <cell r="C1221" t="str">
            <v>Dick Winters</v>
          </cell>
          <cell r="D1221" t="str">
            <v>(509) 495-4175</v>
          </cell>
          <cell r="E1221">
            <v>37937</v>
          </cell>
          <cell r="G1221" t="str">
            <v>Purchase</v>
          </cell>
          <cell r="H1221" t="str">
            <v>Physical</v>
          </cell>
          <cell r="I1221" t="str">
            <v>CA - SLTAHOE</v>
          </cell>
          <cell r="J1221">
            <v>162765456</v>
          </cell>
          <cell r="K1221" t="str">
            <v>Concord Energy, LLC</v>
          </cell>
          <cell r="L1221" t="str">
            <v>Skip Warburton</v>
          </cell>
          <cell r="M1221" t="str">
            <v>Trader</v>
          </cell>
          <cell r="N1221" t="str">
            <v>(303) 468-1244</v>
          </cell>
          <cell r="O1221" t="str">
            <v>(403) 514-6913</v>
          </cell>
          <cell r="P1221" t="str">
            <v>ICE</v>
          </cell>
          <cell r="Q1221">
            <v>2.5</v>
          </cell>
          <cell r="R1221">
            <v>800</v>
          </cell>
          <cell r="X1221">
            <v>4.1500000000000004</v>
          </cell>
          <cell r="Y1221">
            <v>37938</v>
          </cell>
          <cell r="Z1221">
            <v>37938</v>
          </cell>
          <cell r="AA1221" t="str">
            <v>Firm</v>
          </cell>
          <cell r="AB1221" t="str">
            <v>NWP</v>
          </cell>
          <cell r="AC1221" t="str">
            <v>Paiute</v>
          </cell>
          <cell r="AD1221">
            <v>100047</v>
          </cell>
          <cell r="AE1221">
            <v>800</v>
          </cell>
          <cell r="AF1221" t="str">
            <v xml:space="preserve">ROCKY MTN POOL </v>
          </cell>
          <cell r="AG1221">
            <v>65</v>
          </cell>
          <cell r="AJ1221" t="str">
            <v>RENO</v>
          </cell>
          <cell r="AK1221">
            <v>459</v>
          </cell>
          <cell r="AL1221" t="str">
            <v>AVAC03SYS4</v>
          </cell>
          <cell r="AM1221">
            <v>304</v>
          </cell>
          <cell r="AN1221" t="str">
            <v>DW</v>
          </cell>
        </row>
        <row r="1222">
          <cell r="A1222">
            <v>1235</v>
          </cell>
          <cell r="B1222" t="str">
            <v>DW</v>
          </cell>
          <cell r="C1222" t="str">
            <v>Dick Winters</v>
          </cell>
          <cell r="D1222" t="str">
            <v>(509) 495-4175</v>
          </cell>
          <cell r="E1222">
            <v>37938</v>
          </cell>
          <cell r="G1222" t="str">
            <v>Sale</v>
          </cell>
          <cell r="H1222" t="str">
            <v>Physical</v>
          </cell>
          <cell r="I1222" t="str">
            <v>MALIN</v>
          </cell>
          <cell r="K1222" t="str">
            <v>Enserco</v>
          </cell>
          <cell r="L1222" t="str">
            <v>Dave Huck</v>
          </cell>
          <cell r="M1222" t="str">
            <v>Trader</v>
          </cell>
          <cell r="N1222" t="str">
            <v>(403) 269-5522</v>
          </cell>
          <cell r="O1222" t="str">
            <v>(303) 568-3250</v>
          </cell>
          <cell r="R1222">
            <v>5000</v>
          </cell>
          <cell r="U1222" t="str">
            <v xml:space="preserve"> </v>
          </cell>
          <cell r="V1222" t="str">
            <v xml:space="preserve"> </v>
          </cell>
          <cell r="W1222" t="str">
            <v xml:space="preserve"> </v>
          </cell>
          <cell r="X1222">
            <v>4.24</v>
          </cell>
          <cell r="Y1222">
            <v>37939</v>
          </cell>
          <cell r="Z1222">
            <v>37939</v>
          </cell>
          <cell r="AA1222" t="str">
            <v>Interruptible</v>
          </cell>
          <cell r="AB1222" t="str">
            <v>PGT</v>
          </cell>
          <cell r="AD1222" t="str">
            <v>07536</v>
          </cell>
          <cell r="AE1222">
            <v>5000</v>
          </cell>
          <cell r="AF1222" t="str">
            <v>MALI-GTNW</v>
          </cell>
          <cell r="AJ1222" t="str">
            <v>MALI-GTNW</v>
          </cell>
          <cell r="AL1222" t="str">
            <v>04659</v>
          </cell>
          <cell r="AN1222" t="str">
            <v>DW</v>
          </cell>
        </row>
        <row r="1223">
          <cell r="A1223">
            <v>1236</v>
          </cell>
          <cell r="B1223" t="str">
            <v>DW</v>
          </cell>
          <cell r="C1223" t="str">
            <v>Dick Winters</v>
          </cell>
          <cell r="D1223" t="str">
            <v>(509) 495-4175</v>
          </cell>
          <cell r="E1223">
            <v>37938</v>
          </cell>
          <cell r="G1223" t="str">
            <v>Sale</v>
          </cell>
          <cell r="H1223" t="str">
            <v>Physical</v>
          </cell>
          <cell r="I1223" t="str">
            <v>CSII</v>
          </cell>
          <cell r="K1223" t="str">
            <v>Enserco</v>
          </cell>
          <cell r="L1223" t="str">
            <v>Dave Huck</v>
          </cell>
          <cell r="M1223" t="str">
            <v>Trader</v>
          </cell>
          <cell r="N1223" t="str">
            <v>(403) 269-5522</v>
          </cell>
          <cell r="O1223" t="str">
            <v>(303) 568-3250</v>
          </cell>
          <cell r="P1223" t="str">
            <v xml:space="preserve"> </v>
          </cell>
          <cell r="Q1223" t="str">
            <v xml:space="preserve"> </v>
          </cell>
          <cell r="R1223">
            <v>14700</v>
          </cell>
          <cell r="X1223">
            <v>4.165</v>
          </cell>
          <cell r="Y1223">
            <v>37939</v>
          </cell>
          <cell r="Z1223">
            <v>37939</v>
          </cell>
          <cell r="AA1223" t="str">
            <v>Interruptible</v>
          </cell>
          <cell r="AB1223" t="str">
            <v>PGT</v>
          </cell>
          <cell r="AD1223" t="str">
            <v>07536</v>
          </cell>
          <cell r="AE1223">
            <v>14700</v>
          </cell>
          <cell r="AF1223" t="str">
            <v>STAN-GTNW</v>
          </cell>
          <cell r="AG1223" t="str">
            <v xml:space="preserve"> </v>
          </cell>
          <cell r="AI1223" t="str">
            <v xml:space="preserve"> </v>
          </cell>
          <cell r="AJ1223" t="str">
            <v>STAN-GTNW</v>
          </cell>
          <cell r="AK1223" t="str">
            <v xml:space="preserve"> </v>
          </cell>
          <cell r="AL1223" t="str">
            <v>04659</v>
          </cell>
          <cell r="AN1223" t="str">
            <v>DW</v>
          </cell>
        </row>
        <row r="1224">
          <cell r="A1224">
            <v>1237</v>
          </cell>
          <cell r="B1224" t="str">
            <v>DW</v>
          </cell>
          <cell r="C1224" t="str">
            <v>Dick Winters</v>
          </cell>
          <cell r="D1224" t="str">
            <v>(509) 495-4175</v>
          </cell>
          <cell r="E1224">
            <v>37938</v>
          </cell>
          <cell r="G1224" t="str">
            <v>Purchase</v>
          </cell>
          <cell r="H1224" t="str">
            <v>Physical</v>
          </cell>
          <cell r="I1224" t="str">
            <v>CA - SLTAHOE</v>
          </cell>
          <cell r="J1224">
            <v>764329805</v>
          </cell>
          <cell r="K1224" t="str">
            <v>Concord Energy, LLC</v>
          </cell>
          <cell r="L1224" t="str">
            <v>John Boyle</v>
          </cell>
          <cell r="M1224" t="str">
            <v>Trader</v>
          </cell>
          <cell r="N1224" t="str">
            <v>(303) 468-1244</v>
          </cell>
          <cell r="O1224" t="str">
            <v>(403) 514-6913</v>
          </cell>
          <cell r="P1224" t="str">
            <v>ICE</v>
          </cell>
          <cell r="Q1224">
            <v>2.5</v>
          </cell>
          <cell r="R1224">
            <v>1400</v>
          </cell>
          <cell r="X1224">
            <v>4.16</v>
          </cell>
          <cell r="Y1224">
            <v>37939</v>
          </cell>
          <cell r="Z1224">
            <v>37939</v>
          </cell>
          <cell r="AA1224" t="str">
            <v>Firm</v>
          </cell>
          <cell r="AB1224" t="str">
            <v>NWP</v>
          </cell>
          <cell r="AC1224" t="str">
            <v>Paiute</v>
          </cell>
          <cell r="AD1224">
            <v>100047</v>
          </cell>
          <cell r="AE1224">
            <v>1400</v>
          </cell>
          <cell r="AF1224" t="str">
            <v>OPAL</v>
          </cell>
          <cell r="AG1224">
            <v>543</v>
          </cell>
          <cell r="AJ1224" t="str">
            <v>RENO</v>
          </cell>
          <cell r="AK1224">
            <v>459</v>
          </cell>
          <cell r="AL1224" t="str">
            <v>AVAC03SYS5</v>
          </cell>
          <cell r="AM1224">
            <v>304</v>
          </cell>
          <cell r="AN1224" t="str">
            <v>DW</v>
          </cell>
        </row>
        <row r="1225">
          <cell r="A1225">
            <v>1238</v>
          </cell>
          <cell r="B1225" t="str">
            <v>DW</v>
          </cell>
          <cell r="C1225" t="str">
            <v>Dick Winters</v>
          </cell>
          <cell r="D1225" t="str">
            <v>(509) 495-4175</v>
          </cell>
          <cell r="E1225">
            <v>37938</v>
          </cell>
          <cell r="G1225" t="str">
            <v>Purchase</v>
          </cell>
          <cell r="H1225" t="str">
            <v>Physical</v>
          </cell>
          <cell r="I1225" t="str">
            <v>CA - SLTAHOE</v>
          </cell>
          <cell r="J1225">
            <v>177973587</v>
          </cell>
          <cell r="K1225" t="str">
            <v>Sempra Energy Trading, Inc.</v>
          </cell>
          <cell r="L1225" t="str">
            <v>Ray Houghton</v>
          </cell>
          <cell r="M1225" t="str">
            <v>Trader</v>
          </cell>
          <cell r="N1225" t="str">
            <v>(403) 750-2453</v>
          </cell>
          <cell r="O1225" t="str">
            <v>(203) 355-6605</v>
          </cell>
          <cell r="P1225" t="str">
            <v>ICE</v>
          </cell>
          <cell r="Q1225">
            <v>2.5</v>
          </cell>
          <cell r="R1225">
            <v>3500</v>
          </cell>
          <cell r="X1225">
            <v>4.12</v>
          </cell>
          <cell r="Y1225">
            <v>37939</v>
          </cell>
          <cell r="Z1225">
            <v>37939</v>
          </cell>
          <cell r="AA1225" t="str">
            <v>Firm</v>
          </cell>
          <cell r="AB1225" t="str">
            <v>NWP</v>
          </cell>
          <cell r="AC1225" t="str">
            <v>Paiute</v>
          </cell>
          <cell r="AD1225">
            <v>100047</v>
          </cell>
          <cell r="AE1225">
            <v>3500</v>
          </cell>
          <cell r="AF1225" t="str">
            <v>SUMAS</v>
          </cell>
          <cell r="AG1225">
            <v>297</v>
          </cell>
          <cell r="AJ1225" t="str">
            <v>RENO</v>
          </cell>
          <cell r="AK1225">
            <v>459</v>
          </cell>
          <cell r="AL1225" t="str">
            <v>AVAC03SYS3</v>
          </cell>
          <cell r="AM1225">
            <v>304</v>
          </cell>
          <cell r="AN1225" t="str">
            <v>DW</v>
          </cell>
          <cell r="AO1225">
            <v>37939</v>
          </cell>
          <cell r="AP1225" t="str">
            <v>DW</v>
          </cell>
        </row>
        <row r="1226">
          <cell r="A1226">
            <v>1239</v>
          </cell>
          <cell r="B1226" t="str">
            <v>DW</v>
          </cell>
          <cell r="C1226" t="str">
            <v>Dick Winters</v>
          </cell>
          <cell r="D1226" t="str">
            <v>(509) 495-4175</v>
          </cell>
          <cell r="E1226">
            <v>37938</v>
          </cell>
          <cell r="G1226" t="str">
            <v>Purchase</v>
          </cell>
          <cell r="H1226" t="str">
            <v>Physical</v>
          </cell>
          <cell r="I1226" t="str">
            <v>CA - SLTAHOE</v>
          </cell>
          <cell r="J1226">
            <v>103983142</v>
          </cell>
          <cell r="K1226" t="str">
            <v>Enserco</v>
          </cell>
          <cell r="L1226" t="str">
            <v>John Washabaugh</v>
          </cell>
          <cell r="M1226" t="str">
            <v>Trader</v>
          </cell>
          <cell r="N1226" t="str">
            <v>(303) 256-1666</v>
          </cell>
          <cell r="O1226" t="str">
            <v>(303) 568-3250</v>
          </cell>
          <cell r="P1226" t="str">
            <v>ICE</v>
          </cell>
          <cell r="Q1226">
            <v>2.5</v>
          </cell>
          <cell r="R1226">
            <v>800</v>
          </cell>
          <cell r="X1226">
            <v>4.0199999999999996</v>
          </cell>
          <cell r="Y1226">
            <v>37939</v>
          </cell>
          <cell r="Z1226">
            <v>37939</v>
          </cell>
          <cell r="AA1226" t="str">
            <v>Firm</v>
          </cell>
          <cell r="AB1226" t="str">
            <v>NWP</v>
          </cell>
          <cell r="AC1226" t="str">
            <v>Paiute</v>
          </cell>
          <cell r="AD1226">
            <v>100047</v>
          </cell>
          <cell r="AE1226">
            <v>800</v>
          </cell>
          <cell r="AF1226" t="str">
            <v xml:space="preserve">ROCKY MTN POOL </v>
          </cell>
          <cell r="AG1226">
            <v>65</v>
          </cell>
          <cell r="AJ1226" t="str">
            <v>RENO</v>
          </cell>
          <cell r="AK1226">
            <v>459</v>
          </cell>
          <cell r="AL1226" t="str">
            <v>AVAC03SYS4</v>
          </cell>
          <cell r="AM1226">
            <v>304</v>
          </cell>
          <cell r="AN1226" t="str">
            <v>DW</v>
          </cell>
        </row>
        <row r="1227">
          <cell r="A1227">
            <v>1240</v>
          </cell>
          <cell r="B1227" t="str">
            <v>DW</v>
          </cell>
          <cell r="C1227" t="str">
            <v>Dick Winters</v>
          </cell>
          <cell r="D1227" t="str">
            <v>(509) 495-4175</v>
          </cell>
          <cell r="E1227">
            <v>37938</v>
          </cell>
          <cell r="G1227" t="str">
            <v>Purchase</v>
          </cell>
          <cell r="H1227" t="str">
            <v>Physical</v>
          </cell>
          <cell r="I1227" t="str">
            <v>CSII</v>
          </cell>
          <cell r="J1227" t="str">
            <v xml:space="preserve"> </v>
          </cell>
          <cell r="K1227" t="str">
            <v>Enserco</v>
          </cell>
          <cell r="L1227" t="str">
            <v>Dave Huck</v>
          </cell>
          <cell r="M1227" t="str">
            <v>Trader</v>
          </cell>
          <cell r="N1227" t="str">
            <v>(403) 269-5522</v>
          </cell>
          <cell r="O1227" t="str">
            <v>(303) 568-3250</v>
          </cell>
          <cell r="P1227" t="str">
            <v xml:space="preserve"> </v>
          </cell>
          <cell r="Q1227" t="str">
            <v xml:space="preserve"> </v>
          </cell>
          <cell r="R1227">
            <v>5000</v>
          </cell>
          <cell r="X1227">
            <v>4.3849999999999998</v>
          </cell>
          <cell r="Y1227">
            <v>38292</v>
          </cell>
          <cell r="Z1227">
            <v>38442</v>
          </cell>
          <cell r="AA1227" t="str">
            <v>Firm</v>
          </cell>
          <cell r="AB1227" t="str">
            <v>TCPL</v>
          </cell>
          <cell r="AC1227" t="str">
            <v>PGT</v>
          </cell>
          <cell r="AD1227" t="str">
            <v>08465</v>
          </cell>
          <cell r="AE1227">
            <v>5000</v>
          </cell>
          <cell r="AF1227" t="str">
            <v>NIT</v>
          </cell>
          <cell r="AH1227" t="str">
            <v xml:space="preserve"> </v>
          </cell>
          <cell r="AI1227" t="str">
            <v xml:space="preserve"> </v>
          </cell>
          <cell r="AJ1227" t="str">
            <v>CSII-CSII</v>
          </cell>
          <cell r="AK1227" t="str">
            <v xml:space="preserve"> </v>
          </cell>
          <cell r="AL1227" t="str">
            <v>CSII</v>
          </cell>
          <cell r="AM1227" t="str">
            <v xml:space="preserve"> </v>
          </cell>
          <cell r="AN1227" t="str">
            <v>DW</v>
          </cell>
        </row>
        <row r="1228">
          <cell r="A1228">
            <v>1241</v>
          </cell>
          <cell r="B1228" t="str">
            <v>DW</v>
          </cell>
          <cell r="C1228" t="str">
            <v>Dick Winters</v>
          </cell>
          <cell r="D1228" t="str">
            <v>(509) 495-4175</v>
          </cell>
          <cell r="E1228">
            <v>37938</v>
          </cell>
          <cell r="G1228" t="str">
            <v>Sale</v>
          </cell>
          <cell r="H1228" t="str">
            <v>Physical</v>
          </cell>
          <cell r="I1228" t="str">
            <v>CSII</v>
          </cell>
          <cell r="K1228" t="str">
            <v>Enserco</v>
          </cell>
          <cell r="L1228" t="str">
            <v>Dave Huck</v>
          </cell>
          <cell r="M1228" t="str">
            <v>Trader</v>
          </cell>
          <cell r="N1228" t="str">
            <v>(403) 269-5522</v>
          </cell>
          <cell r="O1228" t="str">
            <v>(303) 568-3250</v>
          </cell>
          <cell r="P1228" t="str">
            <v xml:space="preserve"> </v>
          </cell>
          <cell r="Q1228" t="str">
            <v xml:space="preserve"> </v>
          </cell>
          <cell r="R1228">
            <v>14700</v>
          </cell>
          <cell r="X1228">
            <v>4.1399999999999997</v>
          </cell>
          <cell r="Y1228">
            <v>37940</v>
          </cell>
          <cell r="Z1228">
            <v>37955</v>
          </cell>
          <cell r="AA1228" t="str">
            <v>Firm</v>
          </cell>
          <cell r="AB1228" t="str">
            <v>PGT</v>
          </cell>
          <cell r="AD1228" t="str">
            <v>07536</v>
          </cell>
          <cell r="AE1228">
            <v>14700</v>
          </cell>
          <cell r="AF1228" t="str">
            <v>STAN-GTNW</v>
          </cell>
          <cell r="AG1228" t="str">
            <v xml:space="preserve"> </v>
          </cell>
          <cell r="AI1228" t="str">
            <v xml:space="preserve"> </v>
          </cell>
          <cell r="AJ1228" t="str">
            <v>STAN-GTNW</v>
          </cell>
          <cell r="AK1228" t="str">
            <v xml:space="preserve"> </v>
          </cell>
          <cell r="AL1228" t="str">
            <v>04659</v>
          </cell>
          <cell r="AN1228" t="str">
            <v>DW</v>
          </cell>
          <cell r="AO1228">
            <v>37946</v>
          </cell>
          <cell r="AP1228" t="str">
            <v>DW</v>
          </cell>
        </row>
        <row r="1229">
          <cell r="A1229">
            <v>1242</v>
          </cell>
          <cell r="B1229" t="str">
            <v>DW</v>
          </cell>
          <cell r="C1229" t="str">
            <v>Dick Winters</v>
          </cell>
          <cell r="D1229" t="str">
            <v>(509) 495-4175</v>
          </cell>
          <cell r="E1229">
            <v>37938</v>
          </cell>
          <cell r="G1229" t="str">
            <v>Sale</v>
          </cell>
          <cell r="H1229" t="str">
            <v>Physical</v>
          </cell>
          <cell r="I1229" t="str">
            <v>MALIN</v>
          </cell>
          <cell r="K1229" t="str">
            <v>Sempra Energy Trading, Inc.</v>
          </cell>
          <cell r="L1229" t="str">
            <v>Ray Houghton</v>
          </cell>
          <cell r="M1229" t="str">
            <v>Trader</v>
          </cell>
          <cell r="N1229" t="str">
            <v>(403) 750-2453</v>
          </cell>
          <cell r="O1229" t="str">
            <v>(203) 355-6605</v>
          </cell>
          <cell r="R1229">
            <v>5000</v>
          </cell>
          <cell r="U1229" t="str">
            <v xml:space="preserve"> </v>
          </cell>
          <cell r="V1229" t="str">
            <v xml:space="preserve"> </v>
          </cell>
          <cell r="W1229" t="str">
            <v xml:space="preserve"> </v>
          </cell>
          <cell r="X1229">
            <v>4.22</v>
          </cell>
          <cell r="Y1229">
            <v>37940</v>
          </cell>
          <cell r="Z1229">
            <v>37955</v>
          </cell>
          <cell r="AA1229" t="str">
            <v>Firm</v>
          </cell>
          <cell r="AB1229" t="str">
            <v>PGT</v>
          </cell>
          <cell r="AD1229" t="str">
            <v>07536</v>
          </cell>
          <cell r="AE1229">
            <v>5000</v>
          </cell>
          <cell r="AF1229" t="str">
            <v>MALI-GTNW</v>
          </cell>
          <cell r="AJ1229" t="str">
            <v>MALI-GTNW</v>
          </cell>
          <cell r="AL1229" t="str">
            <v>02466</v>
          </cell>
          <cell r="AN1229" t="str">
            <v>DW</v>
          </cell>
        </row>
        <row r="1230">
          <cell r="A1230">
            <v>1243</v>
          </cell>
          <cell r="B1230" t="str">
            <v>DW</v>
          </cell>
          <cell r="C1230" t="str">
            <v>Dick Winters</v>
          </cell>
          <cell r="D1230" t="str">
            <v>(509) 495-4175</v>
          </cell>
          <cell r="E1230">
            <v>37939</v>
          </cell>
          <cell r="G1230" t="str">
            <v>Purchase</v>
          </cell>
          <cell r="H1230" t="str">
            <v>Physical</v>
          </cell>
          <cell r="I1230" t="str">
            <v>PG&amp;E STOR</v>
          </cell>
          <cell r="K1230" t="str">
            <v>Enserco</v>
          </cell>
          <cell r="L1230" t="str">
            <v>Dave Huck</v>
          </cell>
          <cell r="M1230" t="str">
            <v>Trader</v>
          </cell>
          <cell r="N1230" t="str">
            <v>(403) 269-5522</v>
          </cell>
          <cell r="O1230" t="str">
            <v>(303) 568-3250</v>
          </cell>
          <cell r="R1230">
            <v>5000</v>
          </cell>
          <cell r="X1230">
            <v>4.5999999999999996</v>
          </cell>
          <cell r="Y1230">
            <v>37940</v>
          </cell>
          <cell r="Z1230">
            <v>37942</v>
          </cell>
          <cell r="AA1230" t="str">
            <v>Interruptible</v>
          </cell>
          <cell r="AB1230" t="str">
            <v>PGE</v>
          </cell>
          <cell r="AE1230">
            <v>5000</v>
          </cell>
          <cell r="AF1230" t="str">
            <v>CG</v>
          </cell>
          <cell r="AH1230" t="str">
            <v>CG1111N</v>
          </cell>
          <cell r="AJ1230" t="str">
            <v>CG</v>
          </cell>
          <cell r="AL1230" t="str">
            <v>CG0214N</v>
          </cell>
          <cell r="AM1230" t="str">
            <v xml:space="preserve"> </v>
          </cell>
          <cell r="AN1230" t="str">
            <v>DW</v>
          </cell>
        </row>
        <row r="1231">
          <cell r="A1231">
            <v>1244</v>
          </cell>
          <cell r="B1231" t="str">
            <v>DW</v>
          </cell>
          <cell r="C1231" t="str">
            <v>Dick Winters</v>
          </cell>
          <cell r="D1231" t="str">
            <v>(509) 495-4175</v>
          </cell>
          <cell r="E1231">
            <v>37939</v>
          </cell>
          <cell r="G1231" t="str">
            <v>Purchase</v>
          </cell>
          <cell r="H1231" t="str">
            <v>Physical</v>
          </cell>
          <cell r="I1231" t="str">
            <v>CA - SLTAHOE</v>
          </cell>
          <cell r="J1231">
            <v>202878108</v>
          </cell>
          <cell r="K1231" t="str">
            <v>Enserco</v>
          </cell>
          <cell r="L1231" t="str">
            <v>John Washabaugh</v>
          </cell>
          <cell r="M1231" t="str">
            <v>Trader</v>
          </cell>
          <cell r="N1231" t="str">
            <v>(303) 256-1666</v>
          </cell>
          <cell r="O1231" t="str">
            <v>(303) 568-3250</v>
          </cell>
          <cell r="P1231" t="str">
            <v>ICE</v>
          </cell>
          <cell r="Q1231">
            <v>2.5</v>
          </cell>
          <cell r="R1231">
            <v>1400</v>
          </cell>
          <cell r="X1231">
            <v>4.0650000000000004</v>
          </cell>
          <cell r="Y1231">
            <v>37940</v>
          </cell>
          <cell r="Z1231">
            <v>37942</v>
          </cell>
          <cell r="AA1231" t="str">
            <v>Firm</v>
          </cell>
          <cell r="AB1231" t="str">
            <v>NWP</v>
          </cell>
          <cell r="AC1231" t="str">
            <v>Paiute</v>
          </cell>
          <cell r="AD1231">
            <v>100047</v>
          </cell>
          <cell r="AE1231">
            <v>1400</v>
          </cell>
          <cell r="AF1231" t="str">
            <v>OPAL</v>
          </cell>
          <cell r="AG1231">
            <v>543</v>
          </cell>
          <cell r="AJ1231" t="str">
            <v>RENO</v>
          </cell>
          <cell r="AK1231">
            <v>459</v>
          </cell>
          <cell r="AL1231" t="str">
            <v>AVAC03SYS5</v>
          </cell>
          <cell r="AM1231">
            <v>304</v>
          </cell>
          <cell r="AN1231" t="str">
            <v>DW</v>
          </cell>
        </row>
        <row r="1232">
          <cell r="A1232">
            <v>1245</v>
          </cell>
          <cell r="B1232" t="str">
            <v>DW</v>
          </cell>
          <cell r="C1232" t="str">
            <v>Dick Winters</v>
          </cell>
          <cell r="D1232" t="str">
            <v>(509) 495-4175</v>
          </cell>
          <cell r="E1232">
            <v>37939</v>
          </cell>
          <cell r="G1232" t="str">
            <v>Purchase</v>
          </cell>
          <cell r="H1232" t="str">
            <v>Physical</v>
          </cell>
          <cell r="I1232" t="str">
            <v>CA - SLTAHOE</v>
          </cell>
          <cell r="K1232" t="str">
            <v>Enserco</v>
          </cell>
          <cell r="L1232" t="str">
            <v>Dave Huck</v>
          </cell>
          <cell r="M1232" t="str">
            <v>Trader</v>
          </cell>
          <cell r="N1232" t="str">
            <v>(403) 269-5522</v>
          </cell>
          <cell r="O1232" t="str">
            <v>(303) 568-3250</v>
          </cell>
          <cell r="R1232">
            <v>3500</v>
          </cell>
          <cell r="X1232">
            <v>4.08</v>
          </cell>
          <cell r="Y1232">
            <v>37940</v>
          </cell>
          <cell r="Z1232">
            <v>37942</v>
          </cell>
          <cell r="AA1232" t="str">
            <v>Interruptible</v>
          </cell>
          <cell r="AB1232" t="str">
            <v>NWP</v>
          </cell>
          <cell r="AC1232" t="str">
            <v>Paiute</v>
          </cell>
          <cell r="AD1232">
            <v>100047</v>
          </cell>
          <cell r="AE1232">
            <v>3500</v>
          </cell>
          <cell r="AF1232" t="str">
            <v>SUMAS</v>
          </cell>
          <cell r="AG1232">
            <v>297</v>
          </cell>
          <cell r="AJ1232" t="str">
            <v>RENO</v>
          </cell>
          <cell r="AK1232">
            <v>459</v>
          </cell>
          <cell r="AL1232" t="str">
            <v>AVAC03SYS3</v>
          </cell>
          <cell r="AM1232">
            <v>304</v>
          </cell>
          <cell r="AN1232" t="str">
            <v>DW</v>
          </cell>
        </row>
        <row r="1233">
          <cell r="A1233">
            <v>1246</v>
          </cell>
          <cell r="B1233" t="str">
            <v>DW</v>
          </cell>
          <cell r="C1233" t="str">
            <v>Dick Winters</v>
          </cell>
          <cell r="D1233" t="str">
            <v>(509) 495-4175</v>
          </cell>
          <cell r="E1233">
            <v>37939</v>
          </cell>
          <cell r="G1233" t="str">
            <v>Purchase</v>
          </cell>
          <cell r="H1233" t="str">
            <v>Physical</v>
          </cell>
          <cell r="I1233" t="str">
            <v>CA - SLTAHOE</v>
          </cell>
          <cell r="J1233">
            <v>188367190</v>
          </cell>
          <cell r="K1233" t="str">
            <v>Concord Energy, LLC</v>
          </cell>
          <cell r="L1233" t="str">
            <v>Skip Warburton</v>
          </cell>
          <cell r="M1233" t="str">
            <v>Trader</v>
          </cell>
          <cell r="N1233" t="str">
            <v>(303) 468-1244</v>
          </cell>
          <cell r="O1233" t="str">
            <v>(403) 514-6913</v>
          </cell>
          <cell r="P1233" t="str">
            <v>ICE</v>
          </cell>
          <cell r="Q1233">
            <v>2.5</v>
          </cell>
          <cell r="R1233">
            <v>800</v>
          </cell>
          <cell r="X1233">
            <v>4.05</v>
          </cell>
          <cell r="Y1233">
            <v>37940</v>
          </cell>
          <cell r="Z1233">
            <v>37942</v>
          </cell>
          <cell r="AA1233" t="str">
            <v>Firm</v>
          </cell>
          <cell r="AB1233" t="str">
            <v>NWP</v>
          </cell>
          <cell r="AC1233" t="str">
            <v>Paiute</v>
          </cell>
          <cell r="AD1233">
            <v>100047</v>
          </cell>
          <cell r="AE1233">
            <v>800</v>
          </cell>
          <cell r="AF1233" t="str">
            <v xml:space="preserve">ROCKY MTN POOL </v>
          </cell>
          <cell r="AG1233">
            <v>65</v>
          </cell>
          <cell r="AJ1233" t="str">
            <v>RENO</v>
          </cell>
          <cell r="AK1233">
            <v>459</v>
          </cell>
          <cell r="AL1233" t="str">
            <v>AVAC03SYS4</v>
          </cell>
          <cell r="AM1233">
            <v>304</v>
          </cell>
          <cell r="AN1233" t="str">
            <v>DW</v>
          </cell>
        </row>
        <row r="1234">
          <cell r="A1234">
            <v>1247</v>
          </cell>
          <cell r="B1234" t="str">
            <v>DW</v>
          </cell>
          <cell r="C1234" t="str">
            <v>Dick Winters</v>
          </cell>
          <cell r="D1234" t="str">
            <v>(509) 495-4175</v>
          </cell>
          <cell r="E1234">
            <v>37942</v>
          </cell>
          <cell r="G1234" t="str">
            <v>Purchase</v>
          </cell>
          <cell r="H1234" t="str">
            <v>Physical</v>
          </cell>
          <cell r="I1234" t="str">
            <v>CA - SLTAHOE</v>
          </cell>
          <cell r="K1234" t="str">
            <v>Enserco</v>
          </cell>
          <cell r="L1234" t="str">
            <v>Dave Huck</v>
          </cell>
          <cell r="M1234" t="str">
            <v>Trader</v>
          </cell>
          <cell r="N1234" t="str">
            <v>(403) 269-5522</v>
          </cell>
          <cell r="O1234" t="str">
            <v>(303) 568-3250</v>
          </cell>
          <cell r="R1234">
            <v>3500</v>
          </cell>
          <cell r="X1234">
            <v>4.0999999999999996</v>
          </cell>
          <cell r="Y1234">
            <v>37943</v>
          </cell>
          <cell r="Z1234">
            <v>37943</v>
          </cell>
          <cell r="AA1234" t="str">
            <v>Interruptible</v>
          </cell>
          <cell r="AB1234" t="str">
            <v>NWP</v>
          </cell>
          <cell r="AC1234" t="str">
            <v>Paiute</v>
          </cell>
          <cell r="AD1234">
            <v>100047</v>
          </cell>
          <cell r="AE1234">
            <v>3500</v>
          </cell>
          <cell r="AF1234" t="str">
            <v>SUMAS</v>
          </cell>
          <cell r="AG1234">
            <v>297</v>
          </cell>
          <cell r="AJ1234" t="str">
            <v>RENO</v>
          </cell>
          <cell r="AK1234">
            <v>459</v>
          </cell>
          <cell r="AL1234" t="str">
            <v>AVAC03SYS3</v>
          </cell>
          <cell r="AM1234">
            <v>304</v>
          </cell>
          <cell r="AN1234" t="str">
            <v>DW</v>
          </cell>
        </row>
        <row r="1235">
          <cell r="A1235">
            <v>1248</v>
          </cell>
          <cell r="B1235" t="str">
            <v>DW</v>
          </cell>
          <cell r="C1235" t="str">
            <v>Dick Winters</v>
          </cell>
          <cell r="D1235" t="str">
            <v>(509) 495-4175</v>
          </cell>
          <cell r="E1235">
            <v>37943</v>
          </cell>
          <cell r="G1235" t="str">
            <v>Purchase</v>
          </cell>
          <cell r="H1235" t="str">
            <v>Physical</v>
          </cell>
          <cell r="I1235" t="str">
            <v>CA - SLTAHOE</v>
          </cell>
          <cell r="J1235">
            <v>193194665</v>
          </cell>
          <cell r="K1235" t="str">
            <v>Sempra Energy Trading, Inc.</v>
          </cell>
          <cell r="L1235" t="str">
            <v>Patti Anderson</v>
          </cell>
          <cell r="M1235" t="str">
            <v>Trader</v>
          </cell>
          <cell r="N1235" t="str">
            <v>(403) 750-5396</v>
          </cell>
          <cell r="O1235" t="str">
            <v>(203) 355-6605</v>
          </cell>
          <cell r="P1235" t="str">
            <v>ICE</v>
          </cell>
          <cell r="Q1235">
            <v>2.5</v>
          </cell>
          <cell r="R1235">
            <v>2500</v>
          </cell>
          <cell r="X1235">
            <v>4.01</v>
          </cell>
          <cell r="Y1235">
            <v>37944</v>
          </cell>
          <cell r="Z1235">
            <v>37944</v>
          </cell>
          <cell r="AA1235" t="str">
            <v>Firm</v>
          </cell>
          <cell r="AB1235" t="str">
            <v>NWP</v>
          </cell>
          <cell r="AC1235" t="str">
            <v>Paiute</v>
          </cell>
          <cell r="AD1235">
            <v>100047</v>
          </cell>
          <cell r="AE1235">
            <v>2500</v>
          </cell>
          <cell r="AF1235" t="str">
            <v>SUMAS</v>
          </cell>
          <cell r="AG1235">
            <v>297</v>
          </cell>
          <cell r="AJ1235" t="str">
            <v>RENO</v>
          </cell>
          <cell r="AK1235">
            <v>459</v>
          </cell>
          <cell r="AL1235" t="str">
            <v>AVAC03SYS3</v>
          </cell>
          <cell r="AM1235">
            <v>304</v>
          </cell>
          <cell r="AN1235" t="str">
            <v>DW</v>
          </cell>
        </row>
        <row r="1236">
          <cell r="A1236">
            <v>1249</v>
          </cell>
          <cell r="B1236" t="str">
            <v>DW</v>
          </cell>
          <cell r="C1236" t="str">
            <v>Dick Winters</v>
          </cell>
          <cell r="D1236" t="str">
            <v>(509) 495-4175</v>
          </cell>
          <cell r="E1236">
            <v>37944</v>
          </cell>
          <cell r="G1236" t="str">
            <v>Purchase</v>
          </cell>
          <cell r="H1236" t="str">
            <v>Physical</v>
          </cell>
          <cell r="I1236" t="str">
            <v>CA - SLTAHOE</v>
          </cell>
          <cell r="K1236" t="str">
            <v>Enserco</v>
          </cell>
          <cell r="L1236" t="str">
            <v>Dave Huck</v>
          </cell>
          <cell r="M1236" t="str">
            <v>Trader</v>
          </cell>
          <cell r="N1236" t="str">
            <v>(403) 269-5522</v>
          </cell>
          <cell r="O1236" t="str">
            <v>(303) 568-3250</v>
          </cell>
          <cell r="R1236">
            <v>2000</v>
          </cell>
          <cell r="X1236">
            <v>4.26</v>
          </cell>
          <cell r="Y1236">
            <v>37945</v>
          </cell>
          <cell r="Z1236">
            <v>37641</v>
          </cell>
          <cell r="AA1236" t="str">
            <v>Interruptible</v>
          </cell>
          <cell r="AB1236" t="str">
            <v>NWP</v>
          </cell>
          <cell r="AC1236" t="str">
            <v>Paiute</v>
          </cell>
          <cell r="AD1236">
            <v>100047</v>
          </cell>
          <cell r="AE1236">
            <v>2000</v>
          </cell>
          <cell r="AF1236" t="str">
            <v>SUMAS</v>
          </cell>
          <cell r="AG1236">
            <v>297</v>
          </cell>
          <cell r="AJ1236" t="str">
            <v>RENO</v>
          </cell>
          <cell r="AK1236">
            <v>459</v>
          </cell>
          <cell r="AL1236" t="str">
            <v>AVAC03SYS3</v>
          </cell>
          <cell r="AM1236">
            <v>304</v>
          </cell>
          <cell r="AN1236" t="str">
            <v>DW</v>
          </cell>
        </row>
        <row r="1237">
          <cell r="A1237">
            <v>1250</v>
          </cell>
          <cell r="B1237" t="str">
            <v>DW</v>
          </cell>
          <cell r="C1237" t="str">
            <v>Dick Winters</v>
          </cell>
          <cell r="D1237" t="str">
            <v>Not used</v>
          </cell>
        </row>
        <row r="1238">
          <cell r="A1238">
            <v>1251</v>
          </cell>
          <cell r="B1238" t="str">
            <v>DW</v>
          </cell>
          <cell r="C1238" t="str">
            <v>Dick Winters</v>
          </cell>
          <cell r="D1238" t="str">
            <v>(509) 495-4175</v>
          </cell>
          <cell r="E1238">
            <v>37945</v>
          </cell>
          <cell r="G1238" t="str">
            <v>Purchase</v>
          </cell>
          <cell r="H1238" t="str">
            <v>Physical</v>
          </cell>
          <cell r="I1238" t="str">
            <v>CA - SLTAHOE</v>
          </cell>
          <cell r="J1238">
            <v>33955710</v>
          </cell>
          <cell r="K1238" t="str">
            <v>Cook Inlet Energy Supply LLC</v>
          </cell>
          <cell r="L1238" t="str">
            <v>Jennifer Emerson</v>
          </cell>
          <cell r="M1238" t="str">
            <v>Trader</v>
          </cell>
          <cell r="N1238" t="str">
            <v>(310) 789-3900</v>
          </cell>
          <cell r="O1238" t="str">
            <v>(310) 789-3991</v>
          </cell>
          <cell r="P1238" t="str">
            <v>ICE</v>
          </cell>
          <cell r="Q1238">
            <v>2.5</v>
          </cell>
          <cell r="R1238">
            <v>1400</v>
          </cell>
          <cell r="X1238">
            <v>4.2300000000000004</v>
          </cell>
          <cell r="Y1238">
            <v>37946</v>
          </cell>
          <cell r="Z1238">
            <v>37946</v>
          </cell>
          <cell r="AA1238" t="str">
            <v>Firm</v>
          </cell>
          <cell r="AB1238" t="str">
            <v>NWP</v>
          </cell>
          <cell r="AC1238" t="str">
            <v>Paiute</v>
          </cell>
          <cell r="AD1238">
            <v>100047</v>
          </cell>
          <cell r="AE1238">
            <v>1400</v>
          </cell>
          <cell r="AF1238" t="str">
            <v>OPAL</v>
          </cell>
          <cell r="AG1238">
            <v>543</v>
          </cell>
          <cell r="AJ1238" t="str">
            <v>RENO</v>
          </cell>
          <cell r="AK1238">
            <v>459</v>
          </cell>
          <cell r="AL1238" t="str">
            <v>AVAC03SYS4</v>
          </cell>
          <cell r="AM1238">
            <v>304</v>
          </cell>
          <cell r="AN1238" t="str">
            <v>DW</v>
          </cell>
          <cell r="AO1238">
            <v>37965</v>
          </cell>
          <cell r="AP1238" t="str">
            <v>DW</v>
          </cell>
        </row>
        <row r="1239">
          <cell r="A1239">
            <v>1252</v>
          </cell>
          <cell r="B1239" t="str">
            <v>DW</v>
          </cell>
          <cell r="C1239" t="str">
            <v>Dick Winters</v>
          </cell>
          <cell r="D1239" t="str">
            <v>(509) 495-4175</v>
          </cell>
          <cell r="E1239">
            <v>37945</v>
          </cell>
          <cell r="G1239" t="str">
            <v>Purchase</v>
          </cell>
          <cell r="H1239" t="str">
            <v>Physical</v>
          </cell>
          <cell r="I1239" t="str">
            <v>CA - SLTAHOE</v>
          </cell>
          <cell r="K1239" t="str">
            <v>Enserco</v>
          </cell>
          <cell r="L1239" t="str">
            <v>Dave Huck</v>
          </cell>
          <cell r="M1239" t="str">
            <v>Trader</v>
          </cell>
          <cell r="N1239" t="str">
            <v>(403) 269-5522</v>
          </cell>
          <cell r="O1239" t="str">
            <v>(303) 568-3250</v>
          </cell>
          <cell r="R1239">
            <v>2000</v>
          </cell>
          <cell r="X1239">
            <v>4.3099999999999996</v>
          </cell>
          <cell r="Y1239">
            <v>37946</v>
          </cell>
          <cell r="Z1239">
            <v>37946</v>
          </cell>
          <cell r="AA1239" t="str">
            <v>Interruptible</v>
          </cell>
          <cell r="AB1239" t="str">
            <v>NWP</v>
          </cell>
          <cell r="AC1239" t="str">
            <v>Paiute</v>
          </cell>
          <cell r="AD1239">
            <v>100047</v>
          </cell>
          <cell r="AE1239">
            <v>2000</v>
          </cell>
          <cell r="AF1239" t="str">
            <v>SUMAS</v>
          </cell>
          <cell r="AG1239">
            <v>297</v>
          </cell>
          <cell r="AJ1239" t="str">
            <v>RENO</v>
          </cell>
          <cell r="AK1239">
            <v>459</v>
          </cell>
          <cell r="AL1239" t="str">
            <v>AVAC03SYS3</v>
          </cell>
          <cell r="AM1239">
            <v>304</v>
          </cell>
          <cell r="AN1239" t="str">
            <v>DW</v>
          </cell>
        </row>
        <row r="1240">
          <cell r="A1240">
            <v>1253</v>
          </cell>
          <cell r="B1240" t="str">
            <v>DW</v>
          </cell>
          <cell r="C1240" t="str">
            <v>Dick Winters</v>
          </cell>
          <cell r="D1240" t="str">
            <v>(509) 495-4175</v>
          </cell>
          <cell r="E1240">
            <v>37946</v>
          </cell>
          <cell r="G1240" t="str">
            <v>Purchase</v>
          </cell>
          <cell r="H1240" t="str">
            <v>Physical</v>
          </cell>
          <cell r="I1240" t="str">
            <v>CA - SLTAHOE</v>
          </cell>
          <cell r="J1240">
            <v>118912183</v>
          </cell>
          <cell r="K1240" t="str">
            <v>Cook Inlet Energy Supply LLC</v>
          </cell>
          <cell r="L1240" t="str">
            <v>Jennifer Emerson</v>
          </cell>
          <cell r="M1240" t="str">
            <v>Trader</v>
          </cell>
          <cell r="N1240" t="str">
            <v>(310) 789-3900</v>
          </cell>
          <cell r="O1240" t="str">
            <v>(310) 789-3991</v>
          </cell>
          <cell r="P1240" t="str">
            <v>ICE</v>
          </cell>
          <cell r="Q1240">
            <v>2.5</v>
          </cell>
          <cell r="R1240">
            <v>1000</v>
          </cell>
          <cell r="X1240">
            <v>4.1399999999999997</v>
          </cell>
          <cell r="Y1240">
            <v>37947</v>
          </cell>
          <cell r="Z1240">
            <v>37949</v>
          </cell>
          <cell r="AA1240" t="str">
            <v>Firm</v>
          </cell>
          <cell r="AB1240" t="str">
            <v>NWP</v>
          </cell>
          <cell r="AC1240" t="str">
            <v>Paiute</v>
          </cell>
          <cell r="AD1240">
            <v>100047</v>
          </cell>
          <cell r="AE1240">
            <v>1000</v>
          </cell>
          <cell r="AF1240" t="str">
            <v>OPAL</v>
          </cell>
          <cell r="AG1240">
            <v>543</v>
          </cell>
          <cell r="AJ1240" t="str">
            <v>RENO</v>
          </cell>
          <cell r="AK1240">
            <v>459</v>
          </cell>
          <cell r="AL1240" t="str">
            <v>AVAC03SYS4</v>
          </cell>
          <cell r="AM1240">
            <v>304</v>
          </cell>
          <cell r="AN1240" t="str">
            <v>DW</v>
          </cell>
        </row>
        <row r="1241">
          <cell r="A1241">
            <v>1254</v>
          </cell>
          <cell r="B1241" t="str">
            <v>DW</v>
          </cell>
          <cell r="C1241" t="str">
            <v>Dick Winters</v>
          </cell>
          <cell r="D1241" t="str">
            <v>(509) 495-4175</v>
          </cell>
          <cell r="E1241">
            <v>37946</v>
          </cell>
          <cell r="G1241" t="str">
            <v>Purchase</v>
          </cell>
          <cell r="H1241" t="str">
            <v>Physical</v>
          </cell>
          <cell r="I1241" t="str">
            <v>CA - SLTAHOE</v>
          </cell>
          <cell r="K1241" t="str">
            <v>Enserco</v>
          </cell>
          <cell r="L1241" t="str">
            <v>Dave Huck</v>
          </cell>
          <cell r="M1241" t="str">
            <v>Trader</v>
          </cell>
          <cell r="N1241" t="str">
            <v>(403) 269-5522</v>
          </cell>
          <cell r="O1241" t="str">
            <v>(303) 568-3250</v>
          </cell>
          <cell r="R1241">
            <v>2500</v>
          </cell>
          <cell r="U1241" t="str">
            <v>GDA</v>
          </cell>
          <cell r="V1241">
            <v>0.02</v>
          </cell>
          <cell r="W1241" t="str">
            <v>Sumas</v>
          </cell>
          <cell r="Y1241">
            <v>37947</v>
          </cell>
          <cell r="Z1241">
            <v>37955</v>
          </cell>
          <cell r="AA1241" t="str">
            <v>Firm</v>
          </cell>
          <cell r="AB1241" t="str">
            <v>NWP</v>
          </cell>
          <cell r="AC1241" t="str">
            <v>Paiute</v>
          </cell>
          <cell r="AD1241">
            <v>100047</v>
          </cell>
          <cell r="AE1241">
            <v>2500</v>
          </cell>
          <cell r="AF1241" t="str">
            <v>SUMAS</v>
          </cell>
          <cell r="AG1241">
            <v>297</v>
          </cell>
          <cell r="AJ1241" t="str">
            <v>RENO</v>
          </cell>
          <cell r="AK1241">
            <v>459</v>
          </cell>
          <cell r="AL1241" t="str">
            <v>AVAC03SYS3</v>
          </cell>
          <cell r="AM1241">
            <v>304</v>
          </cell>
          <cell r="AN1241" t="str">
            <v>DW</v>
          </cell>
          <cell r="AO1241">
            <v>37977</v>
          </cell>
          <cell r="AP1241" t="str">
            <v>DW</v>
          </cell>
        </row>
        <row r="1242">
          <cell r="A1242">
            <v>1255</v>
          </cell>
          <cell r="B1242" t="str">
            <v>DW</v>
          </cell>
          <cell r="C1242" t="str">
            <v>Dick Winters</v>
          </cell>
          <cell r="D1242" t="str">
            <v>(509) 495-4175</v>
          </cell>
          <cell r="E1242">
            <v>37946</v>
          </cell>
          <cell r="G1242" t="str">
            <v>Sale</v>
          </cell>
          <cell r="H1242" t="str">
            <v>Physical</v>
          </cell>
          <cell r="I1242" t="str">
            <v>MALIN</v>
          </cell>
          <cell r="K1242" t="str">
            <v>Enserco</v>
          </cell>
          <cell r="L1242" t="str">
            <v>Dave Huck</v>
          </cell>
          <cell r="M1242" t="str">
            <v>Trader</v>
          </cell>
          <cell r="N1242" t="str">
            <v>(403) 269-5522</v>
          </cell>
          <cell r="O1242" t="str">
            <v>(303) 568-3250</v>
          </cell>
          <cell r="R1242">
            <v>4158</v>
          </cell>
          <cell r="U1242" t="str">
            <v>NGI</v>
          </cell>
          <cell r="V1242">
            <v>-0.03</v>
          </cell>
          <cell r="W1242" t="str">
            <v>Malin</v>
          </cell>
          <cell r="Y1242">
            <v>37956</v>
          </cell>
          <cell r="Z1242">
            <v>37986</v>
          </cell>
          <cell r="AA1242" t="str">
            <v>Firm</v>
          </cell>
          <cell r="AB1242" t="str">
            <v>PGT</v>
          </cell>
          <cell r="AD1242" t="str">
            <v>07536</v>
          </cell>
          <cell r="AE1242">
            <v>4158</v>
          </cell>
          <cell r="AF1242" t="str">
            <v>MALI-GTNW</v>
          </cell>
          <cell r="AJ1242" t="str">
            <v>MALI-GTNW</v>
          </cell>
          <cell r="AL1242" t="str">
            <v>04659</v>
          </cell>
          <cell r="AN1242" t="str">
            <v>RP</v>
          </cell>
          <cell r="AO1242">
            <v>37977</v>
          </cell>
          <cell r="AP1242" t="str">
            <v>DW</v>
          </cell>
        </row>
        <row r="1243">
          <cell r="A1243">
            <v>1256</v>
          </cell>
          <cell r="B1243" t="str">
            <v>DW</v>
          </cell>
          <cell r="C1243" t="str">
            <v>Dick Winters</v>
          </cell>
          <cell r="D1243" t="str">
            <v>(509) 495-4175</v>
          </cell>
          <cell r="E1243">
            <v>37946</v>
          </cell>
          <cell r="G1243" t="str">
            <v>Purchase</v>
          </cell>
          <cell r="H1243" t="str">
            <v>Physical</v>
          </cell>
          <cell r="I1243" t="str">
            <v>CA - SLTAHOE</v>
          </cell>
          <cell r="K1243" t="str">
            <v>Sempra Energy Trading, Inc.</v>
          </cell>
          <cell r="L1243" t="str">
            <v>Steve Hourihan</v>
          </cell>
          <cell r="M1243" t="str">
            <v>Trader</v>
          </cell>
          <cell r="N1243" t="str">
            <v>(203) 355-5063</v>
          </cell>
          <cell r="O1243" t="str">
            <v>(203) 355-5435</v>
          </cell>
          <cell r="R1243">
            <v>810</v>
          </cell>
          <cell r="X1243">
            <v>4.38</v>
          </cell>
          <cell r="Y1243">
            <v>37956</v>
          </cell>
          <cell r="Z1243">
            <v>37986</v>
          </cell>
          <cell r="AA1243" t="str">
            <v>Firm</v>
          </cell>
          <cell r="AB1243" t="str">
            <v>NWP</v>
          </cell>
          <cell r="AC1243" t="str">
            <v>Paiute</v>
          </cell>
          <cell r="AD1243">
            <v>100047</v>
          </cell>
          <cell r="AE1243">
            <v>810</v>
          </cell>
          <cell r="AF1243" t="str">
            <v>SAND SPRINGS</v>
          </cell>
          <cell r="AH1243">
            <v>33393000</v>
          </cell>
          <cell r="AI1243">
            <v>753</v>
          </cell>
          <cell r="AJ1243" t="str">
            <v>RENO</v>
          </cell>
          <cell r="AK1243">
            <v>459</v>
          </cell>
          <cell r="AL1243" t="str">
            <v>AVAC03SYS3</v>
          </cell>
          <cell r="AM1243">
            <v>304</v>
          </cell>
          <cell r="AN1243" t="str">
            <v>DW</v>
          </cell>
        </row>
        <row r="1244">
          <cell r="A1244">
            <v>1257</v>
          </cell>
          <cell r="B1244" t="str">
            <v>JK</v>
          </cell>
          <cell r="C1244" t="str">
            <v>Jeannie Kimberly</v>
          </cell>
          <cell r="D1244" t="str">
            <v>(509) 495-8494</v>
          </cell>
          <cell r="E1244">
            <v>37949</v>
          </cell>
          <cell r="G1244" t="str">
            <v>Purchase</v>
          </cell>
          <cell r="H1244" t="str">
            <v>Physical</v>
          </cell>
          <cell r="I1244" t="str">
            <v>CA - SLTAHOE</v>
          </cell>
          <cell r="K1244" t="str">
            <v>Enserco</v>
          </cell>
          <cell r="L1244" t="str">
            <v>Dave Huck</v>
          </cell>
          <cell r="M1244" t="str">
            <v>Trader</v>
          </cell>
          <cell r="N1244" t="str">
            <v>(403) 269-5522</v>
          </cell>
          <cell r="O1244" t="str">
            <v>(303) 568-3250</v>
          </cell>
          <cell r="R1244">
            <v>1000</v>
          </cell>
          <cell r="X1244">
            <v>4.4000000000000004</v>
          </cell>
          <cell r="Y1244">
            <v>37950</v>
          </cell>
          <cell r="Z1244">
            <v>37950</v>
          </cell>
          <cell r="AA1244" t="str">
            <v>Interruptible</v>
          </cell>
          <cell r="AB1244" t="str">
            <v>NWP</v>
          </cell>
          <cell r="AC1244" t="str">
            <v>Paiute</v>
          </cell>
          <cell r="AD1244">
            <v>100047</v>
          </cell>
          <cell r="AE1244">
            <v>1000</v>
          </cell>
          <cell r="AF1244" t="str">
            <v>SUMAS</v>
          </cell>
          <cell r="AG1244">
            <v>297</v>
          </cell>
          <cell r="AH1244" t="str">
            <v>EEI</v>
          </cell>
          <cell r="AI1244">
            <v>399</v>
          </cell>
          <cell r="AJ1244" t="str">
            <v>RENO</v>
          </cell>
          <cell r="AK1244">
            <v>459</v>
          </cell>
          <cell r="AL1244" t="str">
            <v>AVAC03SYS4</v>
          </cell>
          <cell r="AM1244">
            <v>304</v>
          </cell>
          <cell r="AN1244" t="str">
            <v>JK</v>
          </cell>
        </row>
        <row r="1245">
          <cell r="A1245">
            <v>1258</v>
          </cell>
          <cell r="B1245" t="str">
            <v>JK</v>
          </cell>
          <cell r="C1245" t="str">
            <v>Jeannie Kimberly</v>
          </cell>
          <cell r="D1245" t="str">
            <v>(509) 495-8494</v>
          </cell>
          <cell r="E1245">
            <v>37950</v>
          </cell>
          <cell r="G1245" t="str">
            <v>Purchase</v>
          </cell>
          <cell r="H1245" t="str">
            <v>Physical</v>
          </cell>
          <cell r="I1245" t="str">
            <v>CA - SLTAHOE</v>
          </cell>
          <cell r="K1245" t="str">
            <v>Enserco</v>
          </cell>
          <cell r="L1245" t="str">
            <v>Dave Huck</v>
          </cell>
          <cell r="M1245" t="str">
            <v>Trader</v>
          </cell>
          <cell r="N1245" t="str">
            <v>(403) 269-5522</v>
          </cell>
          <cell r="O1245" t="str">
            <v>(303) 568-3250</v>
          </cell>
          <cell r="R1245">
            <v>1000</v>
          </cell>
          <cell r="X1245">
            <v>4.37</v>
          </cell>
          <cell r="Y1245">
            <v>37951</v>
          </cell>
          <cell r="Z1245">
            <v>37955</v>
          </cell>
          <cell r="AA1245" t="str">
            <v>Interruptible</v>
          </cell>
          <cell r="AB1245" t="str">
            <v>NWP</v>
          </cell>
          <cell r="AC1245" t="str">
            <v>Paiute</v>
          </cell>
          <cell r="AD1245">
            <v>100047</v>
          </cell>
          <cell r="AE1245">
            <v>1000</v>
          </cell>
          <cell r="AF1245" t="str">
            <v>SUMAS</v>
          </cell>
          <cell r="AG1245">
            <v>297</v>
          </cell>
          <cell r="AH1245" t="str">
            <v>EEI</v>
          </cell>
          <cell r="AI1245">
            <v>399</v>
          </cell>
          <cell r="AJ1245" t="str">
            <v>RENO</v>
          </cell>
          <cell r="AK1245">
            <v>459</v>
          </cell>
          <cell r="AL1245" t="str">
            <v>AVAC03SYS4</v>
          </cell>
          <cell r="AM1245">
            <v>304</v>
          </cell>
          <cell r="AN1245" t="str">
            <v>RP</v>
          </cell>
          <cell r="AO1245">
            <v>37977</v>
          </cell>
          <cell r="AP1245" t="str">
            <v>DW</v>
          </cell>
        </row>
        <row r="1246">
          <cell r="A1246">
            <v>1259</v>
          </cell>
          <cell r="B1246" t="str">
            <v>JK</v>
          </cell>
          <cell r="C1246" t="str">
            <v>Jeannie Kimberly</v>
          </cell>
          <cell r="D1246" t="str">
            <v>(509) 495-8494</v>
          </cell>
          <cell r="E1246">
            <v>37951</v>
          </cell>
          <cell r="G1246" t="str">
            <v>Purchase</v>
          </cell>
          <cell r="H1246" t="str">
            <v>Physical</v>
          </cell>
          <cell r="I1246" t="str">
            <v>CA - SLTAHOE</v>
          </cell>
          <cell r="K1246" t="str">
            <v>Enserco</v>
          </cell>
          <cell r="L1246" t="str">
            <v>Dave Huck</v>
          </cell>
          <cell r="M1246" t="str">
            <v>Trader</v>
          </cell>
          <cell r="N1246" t="str">
            <v>(403) 269-5522</v>
          </cell>
          <cell r="O1246" t="str">
            <v>(303) 568-3250</v>
          </cell>
          <cell r="R1246">
            <v>2000</v>
          </cell>
          <cell r="X1246">
            <v>4.51</v>
          </cell>
          <cell r="Y1246">
            <v>37956</v>
          </cell>
          <cell r="Z1246">
            <v>37956</v>
          </cell>
          <cell r="AA1246" t="str">
            <v>Interruptible</v>
          </cell>
          <cell r="AB1246" t="str">
            <v>NWP</v>
          </cell>
          <cell r="AC1246" t="str">
            <v>Paiute</v>
          </cell>
          <cell r="AD1246">
            <v>100047</v>
          </cell>
          <cell r="AE1246">
            <v>2000</v>
          </cell>
          <cell r="AF1246" t="str">
            <v>SUMAS</v>
          </cell>
          <cell r="AG1246">
            <v>297</v>
          </cell>
          <cell r="AH1246" t="str">
            <v>EEI</v>
          </cell>
          <cell r="AI1246">
            <v>399</v>
          </cell>
          <cell r="AJ1246" t="str">
            <v>RENO</v>
          </cell>
          <cell r="AK1246">
            <v>459</v>
          </cell>
          <cell r="AL1246" t="str">
            <v>AVAC03SYS4</v>
          </cell>
          <cell r="AM1246">
            <v>304</v>
          </cell>
          <cell r="AN1246" t="str">
            <v>JK</v>
          </cell>
        </row>
        <row r="1247">
          <cell r="A1247">
            <v>1260</v>
          </cell>
          <cell r="B1247" t="str">
            <v>JK</v>
          </cell>
          <cell r="C1247" t="str">
            <v>Jeannie Kimberly</v>
          </cell>
          <cell r="D1247" t="str">
            <v>(509) 495-8494</v>
          </cell>
          <cell r="E1247">
            <v>37956</v>
          </cell>
          <cell r="G1247" t="str">
            <v>Purchase</v>
          </cell>
          <cell r="H1247" t="str">
            <v>Physical</v>
          </cell>
          <cell r="I1247" t="str">
            <v>CA - SLTAHOE</v>
          </cell>
          <cell r="K1247" t="str">
            <v>Concord Energy, LLC</v>
          </cell>
          <cell r="L1247" t="str">
            <v>Skip Warburton</v>
          </cell>
          <cell r="M1247" t="str">
            <v>Trader</v>
          </cell>
          <cell r="N1247" t="str">
            <v>(303) 468-1244</v>
          </cell>
          <cell r="O1247" t="str">
            <v>(403) 514-6913</v>
          </cell>
          <cell r="R1247">
            <v>1000</v>
          </cell>
          <cell r="X1247">
            <v>4.5</v>
          </cell>
          <cell r="Y1247">
            <v>37957</v>
          </cell>
          <cell r="Z1247">
            <v>37957</v>
          </cell>
          <cell r="AA1247" t="str">
            <v>Interruptible</v>
          </cell>
          <cell r="AB1247" t="str">
            <v>NWP</v>
          </cell>
          <cell r="AC1247" t="str">
            <v>Paiute</v>
          </cell>
          <cell r="AD1247">
            <v>100047</v>
          </cell>
          <cell r="AE1247">
            <v>1000</v>
          </cell>
          <cell r="AF1247" t="str">
            <v>WYOMING POOL</v>
          </cell>
          <cell r="AG1247">
            <v>89</v>
          </cell>
          <cell r="AJ1247" t="str">
            <v>RENO</v>
          </cell>
          <cell r="AK1247">
            <v>459</v>
          </cell>
          <cell r="AL1247" t="str">
            <v>AVAC03SYS4</v>
          </cell>
          <cell r="AM1247">
            <v>304</v>
          </cell>
          <cell r="AN1247" t="str">
            <v>JK</v>
          </cell>
        </row>
        <row r="1248">
          <cell r="A1248">
            <v>1261</v>
          </cell>
          <cell r="B1248" t="str">
            <v>JK</v>
          </cell>
          <cell r="C1248" t="str">
            <v>Jeannie Kimberly</v>
          </cell>
          <cell r="D1248" t="str">
            <v>(509) 495-8494</v>
          </cell>
          <cell r="E1248">
            <v>37957</v>
          </cell>
          <cell r="G1248" t="str">
            <v>Purchase</v>
          </cell>
          <cell r="H1248" t="str">
            <v>Physical</v>
          </cell>
          <cell r="I1248" t="str">
            <v>CA - SLTAHOE</v>
          </cell>
          <cell r="K1248" t="str">
            <v>Enserco</v>
          </cell>
          <cell r="L1248" t="str">
            <v>Dave Huck</v>
          </cell>
          <cell r="M1248" t="str">
            <v>Trader</v>
          </cell>
          <cell r="N1248" t="str">
            <v>(403) 269-5522</v>
          </cell>
          <cell r="O1248" t="str">
            <v>(303) 568-3250</v>
          </cell>
          <cell r="R1248">
            <v>1500</v>
          </cell>
          <cell r="X1248">
            <v>4.68</v>
          </cell>
          <cell r="Y1248">
            <v>37958</v>
          </cell>
          <cell r="Z1248">
            <v>37958</v>
          </cell>
          <cell r="AA1248" t="str">
            <v>Interruptible</v>
          </cell>
          <cell r="AB1248" t="str">
            <v>NWP</v>
          </cell>
          <cell r="AC1248" t="str">
            <v>Paiute</v>
          </cell>
          <cell r="AD1248">
            <v>100047</v>
          </cell>
          <cell r="AE1248">
            <v>1500</v>
          </cell>
          <cell r="AF1248" t="str">
            <v>ROCKIES</v>
          </cell>
          <cell r="AI1248">
            <v>399</v>
          </cell>
          <cell r="AJ1248" t="str">
            <v>RENO</v>
          </cell>
          <cell r="AK1248">
            <v>459</v>
          </cell>
          <cell r="AL1248" t="str">
            <v>AVAC03SYS4</v>
          </cell>
          <cell r="AM1248">
            <v>304</v>
          </cell>
          <cell r="AN1248" t="str">
            <v>JK</v>
          </cell>
        </row>
        <row r="1249">
          <cell r="A1249">
            <v>1262</v>
          </cell>
          <cell r="B1249" t="str">
            <v>JK</v>
          </cell>
          <cell r="C1249" t="str">
            <v>Jeannie Kimberly</v>
          </cell>
          <cell r="D1249" t="str">
            <v>(509) 495-8494</v>
          </cell>
          <cell r="E1249">
            <v>37957</v>
          </cell>
          <cell r="G1249" t="str">
            <v>Purchase</v>
          </cell>
          <cell r="H1249" t="str">
            <v>Physical</v>
          </cell>
          <cell r="I1249" t="str">
            <v>CSII</v>
          </cell>
          <cell r="K1249" t="str">
            <v>Enserco</v>
          </cell>
          <cell r="L1249" t="str">
            <v>Dave Huck</v>
          </cell>
          <cell r="M1249" t="str">
            <v>Trader</v>
          </cell>
          <cell r="N1249" t="str">
            <v>(403) 269-5522</v>
          </cell>
          <cell r="O1249" t="str">
            <v>(303) 568-3250</v>
          </cell>
          <cell r="P1249" t="str">
            <v xml:space="preserve"> </v>
          </cell>
          <cell r="Q1249" t="str">
            <v xml:space="preserve"> </v>
          </cell>
          <cell r="R1249">
            <v>20000</v>
          </cell>
          <cell r="X1249">
            <v>4.8</v>
          </cell>
          <cell r="Y1249">
            <v>37958</v>
          </cell>
          <cell r="Z1249">
            <v>37958</v>
          </cell>
          <cell r="AA1249" t="str">
            <v>Interruptible</v>
          </cell>
          <cell r="AB1249" t="str">
            <v>PGT</v>
          </cell>
          <cell r="AD1249" t="str">
            <v>07536</v>
          </cell>
          <cell r="AE1249">
            <v>20000</v>
          </cell>
          <cell r="AF1249" t="str">
            <v>STAN-GTNW</v>
          </cell>
          <cell r="AG1249" t="str">
            <v xml:space="preserve"> </v>
          </cell>
          <cell r="AH1249" t="str">
            <v xml:space="preserve"> </v>
          </cell>
          <cell r="AI1249" t="str">
            <v xml:space="preserve"> </v>
          </cell>
          <cell r="AJ1249" t="str">
            <v>CSII-CSII</v>
          </cell>
          <cell r="AK1249" t="str">
            <v xml:space="preserve"> </v>
          </cell>
          <cell r="AL1249" t="str">
            <v>CSII</v>
          </cell>
          <cell r="AN1249" t="str">
            <v>JK</v>
          </cell>
        </row>
        <row r="1250">
          <cell r="A1250">
            <v>1263</v>
          </cell>
          <cell r="B1250" t="str">
            <v>DA</v>
          </cell>
          <cell r="C1250" t="str">
            <v>Diane Albers</v>
          </cell>
          <cell r="D1250" t="str">
            <v>(509) 495-4705</v>
          </cell>
          <cell r="E1250">
            <v>37958</v>
          </cell>
          <cell r="G1250" t="str">
            <v>Sale</v>
          </cell>
          <cell r="H1250" t="str">
            <v>Physical</v>
          </cell>
          <cell r="I1250" t="str">
            <v>CSII</v>
          </cell>
          <cell r="J1250">
            <v>147905789</v>
          </cell>
          <cell r="K1250" t="str">
            <v>Concord Energy, LLC</v>
          </cell>
          <cell r="L1250" t="str">
            <v>Darrell Danyluk</v>
          </cell>
          <cell r="M1250" t="str">
            <v>Trader</v>
          </cell>
          <cell r="N1250" t="str">
            <v>(403) 514-6912</v>
          </cell>
          <cell r="O1250" t="str">
            <v>(403) 514-6913</v>
          </cell>
          <cell r="P1250" t="str">
            <v>ICE</v>
          </cell>
          <cell r="Q1250">
            <v>2.5</v>
          </cell>
          <cell r="R1250">
            <v>3500</v>
          </cell>
          <cell r="X1250">
            <v>4.78</v>
          </cell>
          <cell r="Y1250">
            <v>37959</v>
          </cell>
          <cell r="Z1250">
            <v>37959</v>
          </cell>
          <cell r="AA1250" t="str">
            <v>Firm</v>
          </cell>
          <cell r="AB1250" t="str">
            <v>PGT</v>
          </cell>
          <cell r="AD1250" t="str">
            <v>07536</v>
          </cell>
          <cell r="AE1250">
            <v>3500</v>
          </cell>
          <cell r="AF1250" t="str">
            <v>MALI-GTNW</v>
          </cell>
          <cell r="AG1250" t="str">
            <v xml:space="preserve"> </v>
          </cell>
          <cell r="AI1250" t="str">
            <v xml:space="preserve"> </v>
          </cell>
          <cell r="AJ1250" t="str">
            <v>MALI-GTNW</v>
          </cell>
          <cell r="AK1250" t="str">
            <v xml:space="preserve"> </v>
          </cell>
          <cell r="AL1250" t="str">
            <v>08405</v>
          </cell>
          <cell r="AN1250" t="str">
            <v>DA</v>
          </cell>
        </row>
        <row r="1251">
          <cell r="A1251">
            <v>1264</v>
          </cell>
          <cell r="B1251" t="str">
            <v>DA</v>
          </cell>
          <cell r="C1251" t="str">
            <v>Diane Albers</v>
          </cell>
          <cell r="D1251" t="str">
            <v>(509) 495-4705</v>
          </cell>
          <cell r="E1251">
            <v>37958</v>
          </cell>
          <cell r="G1251" t="str">
            <v>Sale</v>
          </cell>
          <cell r="H1251" t="str">
            <v>Physical</v>
          </cell>
          <cell r="I1251" t="str">
            <v>CSII</v>
          </cell>
          <cell r="J1251">
            <v>916084913</v>
          </cell>
          <cell r="K1251" t="str">
            <v>Enserco</v>
          </cell>
          <cell r="L1251" t="str">
            <v>Dave Huck</v>
          </cell>
          <cell r="M1251" t="str">
            <v>Trader</v>
          </cell>
          <cell r="N1251" t="str">
            <v>(403) 269-5522</v>
          </cell>
          <cell r="O1251" t="str">
            <v>(303) 568-3250</v>
          </cell>
          <cell r="P1251" t="str">
            <v>ICE</v>
          </cell>
          <cell r="Q1251">
            <v>2.5</v>
          </cell>
          <cell r="R1251">
            <v>5000</v>
          </cell>
          <cell r="X1251">
            <v>4.68</v>
          </cell>
          <cell r="Y1251">
            <v>37959</v>
          </cell>
          <cell r="Z1251">
            <v>37959</v>
          </cell>
          <cell r="AA1251" t="str">
            <v>Firm</v>
          </cell>
          <cell r="AB1251" t="str">
            <v>PGT</v>
          </cell>
          <cell r="AD1251" t="str">
            <v>07536</v>
          </cell>
          <cell r="AE1251">
            <v>5000</v>
          </cell>
          <cell r="AF1251" t="str">
            <v>STAN-GTNW</v>
          </cell>
          <cell r="AG1251" t="str">
            <v xml:space="preserve"> </v>
          </cell>
          <cell r="AH1251" t="str">
            <v>08465</v>
          </cell>
          <cell r="AI1251" t="str">
            <v xml:space="preserve"> </v>
          </cell>
          <cell r="AJ1251" t="str">
            <v>STAN-GTNW</v>
          </cell>
          <cell r="AK1251" t="str">
            <v xml:space="preserve"> </v>
          </cell>
          <cell r="AL1251" t="str">
            <v>04659</v>
          </cell>
          <cell r="AN1251" t="str">
            <v>DA</v>
          </cell>
        </row>
        <row r="1252">
          <cell r="A1252">
            <v>1265</v>
          </cell>
          <cell r="B1252" t="str">
            <v>DA</v>
          </cell>
          <cell r="C1252" t="str">
            <v>Diane Albers</v>
          </cell>
          <cell r="D1252" t="str">
            <v>(509) 495-4705</v>
          </cell>
          <cell r="E1252">
            <v>37958</v>
          </cell>
          <cell r="G1252" t="str">
            <v>Sale</v>
          </cell>
          <cell r="H1252" t="str">
            <v>Physical</v>
          </cell>
          <cell r="I1252" t="str">
            <v>CSII</v>
          </cell>
          <cell r="K1252" t="str">
            <v>Enserco</v>
          </cell>
          <cell r="L1252" t="str">
            <v>Dave Huck</v>
          </cell>
          <cell r="M1252" t="str">
            <v>Trader</v>
          </cell>
          <cell r="N1252" t="str">
            <v>(403) 269-5522</v>
          </cell>
          <cell r="O1252" t="str">
            <v>(303) 568-3250</v>
          </cell>
          <cell r="R1252">
            <v>10000</v>
          </cell>
          <cell r="X1252">
            <v>4.6500000000000004</v>
          </cell>
          <cell r="Y1252">
            <v>37959</v>
          </cell>
          <cell r="Z1252">
            <v>37959</v>
          </cell>
          <cell r="AA1252" t="str">
            <v>Interruptible</v>
          </cell>
          <cell r="AB1252" t="str">
            <v>PGT</v>
          </cell>
          <cell r="AD1252" t="str">
            <v>07536</v>
          </cell>
          <cell r="AE1252">
            <v>10000</v>
          </cell>
          <cell r="AF1252" t="str">
            <v>STAN-GTNW</v>
          </cell>
          <cell r="AG1252" t="str">
            <v xml:space="preserve"> </v>
          </cell>
          <cell r="AH1252" t="str">
            <v>08465</v>
          </cell>
          <cell r="AI1252" t="str">
            <v xml:space="preserve"> </v>
          </cell>
          <cell r="AJ1252" t="str">
            <v>STAN-GTNW</v>
          </cell>
          <cell r="AK1252" t="str">
            <v xml:space="preserve"> </v>
          </cell>
          <cell r="AL1252" t="str">
            <v>04659</v>
          </cell>
          <cell r="AN1252" t="str">
            <v>DA</v>
          </cell>
        </row>
        <row r="1253">
          <cell r="A1253">
            <v>1266</v>
          </cell>
          <cell r="B1253" t="str">
            <v>DA</v>
          </cell>
          <cell r="C1253" t="str">
            <v>Diane Albers</v>
          </cell>
          <cell r="D1253" t="str">
            <v>(509) 495-4705</v>
          </cell>
          <cell r="E1253">
            <v>37958</v>
          </cell>
          <cell r="G1253" t="str">
            <v>Purchase</v>
          </cell>
          <cell r="H1253" t="str">
            <v>Physical</v>
          </cell>
          <cell r="I1253" t="str">
            <v>CA - SLTAHOE</v>
          </cell>
          <cell r="K1253" t="str">
            <v>Enserco</v>
          </cell>
          <cell r="L1253" t="str">
            <v>Dave Meyer</v>
          </cell>
          <cell r="M1253" t="str">
            <v>Trader</v>
          </cell>
          <cell r="N1253" t="str">
            <v>(303) 568-3230</v>
          </cell>
          <cell r="O1253" t="str">
            <v>(303) 568-3250</v>
          </cell>
          <cell r="R1253">
            <v>2000</v>
          </cell>
          <cell r="X1253">
            <v>4.74</v>
          </cell>
          <cell r="Y1253">
            <v>37959</v>
          </cell>
          <cell r="Z1253">
            <v>37959</v>
          </cell>
          <cell r="AA1253" t="str">
            <v>Interruptible</v>
          </cell>
          <cell r="AB1253" t="str">
            <v>NWP</v>
          </cell>
          <cell r="AC1253" t="str">
            <v>Paiute</v>
          </cell>
          <cell r="AD1253">
            <v>100047</v>
          </cell>
          <cell r="AE1253">
            <v>2000</v>
          </cell>
          <cell r="AF1253" t="str">
            <v>OPAL</v>
          </cell>
          <cell r="AG1253">
            <v>543</v>
          </cell>
          <cell r="AH1253" t="str">
            <v>L168</v>
          </cell>
          <cell r="AI1253">
            <v>399</v>
          </cell>
          <cell r="AJ1253" t="str">
            <v>RENO</v>
          </cell>
          <cell r="AK1253">
            <v>459</v>
          </cell>
          <cell r="AL1253" t="str">
            <v>AVAC03SYS4</v>
          </cell>
          <cell r="AM1253">
            <v>304</v>
          </cell>
          <cell r="AN1253" t="str">
            <v>DA</v>
          </cell>
        </row>
        <row r="1254">
          <cell r="A1254">
            <v>1267</v>
          </cell>
          <cell r="B1254" t="str">
            <v>DA</v>
          </cell>
          <cell r="C1254" t="str">
            <v>Diane Albers</v>
          </cell>
          <cell r="D1254" t="str">
            <v>(509) 495-4705</v>
          </cell>
          <cell r="E1254">
            <v>37958</v>
          </cell>
          <cell r="G1254" t="str">
            <v>Sale</v>
          </cell>
          <cell r="H1254" t="str">
            <v>Physical</v>
          </cell>
          <cell r="I1254" t="str">
            <v>MALIN</v>
          </cell>
          <cell r="K1254" t="str">
            <v>Sempra Energy Trading, Inc.</v>
          </cell>
          <cell r="L1254" t="str">
            <v>Ray Houghton</v>
          </cell>
          <cell r="M1254" t="str">
            <v>Trader</v>
          </cell>
          <cell r="N1254" t="str">
            <v>(403) 750-2453</v>
          </cell>
          <cell r="O1254" t="str">
            <v>(203) 355-6605</v>
          </cell>
          <cell r="R1254">
            <v>5000</v>
          </cell>
          <cell r="U1254" t="str">
            <v xml:space="preserve"> </v>
          </cell>
          <cell r="V1254" t="str">
            <v xml:space="preserve"> </v>
          </cell>
          <cell r="W1254" t="str">
            <v xml:space="preserve"> </v>
          </cell>
          <cell r="X1254">
            <v>4.92</v>
          </cell>
          <cell r="Y1254">
            <v>38047</v>
          </cell>
          <cell r="Z1254">
            <v>38077</v>
          </cell>
          <cell r="AA1254" t="str">
            <v>Firm</v>
          </cell>
          <cell r="AB1254" t="str">
            <v>PGT</v>
          </cell>
          <cell r="AD1254" t="str">
            <v>07536</v>
          </cell>
          <cell r="AE1254">
            <v>5000</v>
          </cell>
          <cell r="AF1254" t="str">
            <v>MALI-GTNW</v>
          </cell>
          <cell r="AH1254" t="str">
            <v>00169</v>
          </cell>
          <cell r="AJ1254" t="str">
            <v>MALI-GTNW</v>
          </cell>
          <cell r="AL1254" t="str">
            <v>02466</v>
          </cell>
          <cell r="AN1254" t="str">
            <v>RP</v>
          </cell>
          <cell r="AO1254">
            <v>37970</v>
          </cell>
          <cell r="AP1254" t="str">
            <v>DW</v>
          </cell>
        </row>
        <row r="1255">
          <cell r="A1255">
            <v>1268</v>
          </cell>
          <cell r="B1255" t="str">
            <v>DA</v>
          </cell>
          <cell r="C1255" t="str">
            <v>Diane Albers</v>
          </cell>
          <cell r="D1255" t="str">
            <v>(509) 495-4705</v>
          </cell>
          <cell r="E1255">
            <v>37958</v>
          </cell>
          <cell r="G1255" t="str">
            <v>Sale</v>
          </cell>
          <cell r="H1255" t="str">
            <v>Physical</v>
          </cell>
          <cell r="I1255" t="str">
            <v>CSII</v>
          </cell>
          <cell r="K1255" t="str">
            <v>Enserco</v>
          </cell>
          <cell r="L1255" t="str">
            <v>Dave Huck</v>
          </cell>
          <cell r="M1255" t="str">
            <v>Trader</v>
          </cell>
          <cell r="N1255" t="str">
            <v>(403) 269-5522</v>
          </cell>
          <cell r="O1255" t="str">
            <v>(303) 568-3250</v>
          </cell>
          <cell r="P1255" t="str">
            <v xml:space="preserve"> </v>
          </cell>
          <cell r="Q1255" t="str">
            <v xml:space="preserve"> </v>
          </cell>
          <cell r="R1255">
            <v>15000</v>
          </cell>
          <cell r="X1255">
            <v>4.79</v>
          </cell>
          <cell r="Y1255">
            <v>38047</v>
          </cell>
          <cell r="Z1255">
            <v>38077</v>
          </cell>
          <cell r="AA1255" t="str">
            <v>Firm</v>
          </cell>
          <cell r="AB1255" t="str">
            <v>PGT</v>
          </cell>
          <cell r="AD1255" t="str">
            <v>07536</v>
          </cell>
          <cell r="AE1255">
            <v>15000</v>
          </cell>
          <cell r="AF1255" t="str">
            <v>STAN-GTNW</v>
          </cell>
          <cell r="AG1255" t="str">
            <v xml:space="preserve"> </v>
          </cell>
          <cell r="AH1255" t="str">
            <v>08465</v>
          </cell>
          <cell r="AI1255" t="str">
            <v xml:space="preserve"> </v>
          </cell>
          <cell r="AJ1255" t="str">
            <v>STAN-GTNW</v>
          </cell>
          <cell r="AK1255" t="str">
            <v xml:space="preserve"> </v>
          </cell>
          <cell r="AL1255" t="str">
            <v>04659</v>
          </cell>
          <cell r="AN1255" t="str">
            <v>RP</v>
          </cell>
          <cell r="AO1255">
            <v>37977</v>
          </cell>
          <cell r="AP1255" t="str">
            <v>DW</v>
          </cell>
        </row>
        <row r="1256">
          <cell r="A1256">
            <v>1269</v>
          </cell>
          <cell r="B1256" t="str">
            <v>DA</v>
          </cell>
          <cell r="C1256" t="str">
            <v>Diane Albers</v>
          </cell>
          <cell r="D1256" t="str">
            <v>(509) 495-4705</v>
          </cell>
          <cell r="E1256">
            <v>37959</v>
          </cell>
          <cell r="G1256" t="str">
            <v>Sale</v>
          </cell>
          <cell r="H1256" t="str">
            <v>Physical</v>
          </cell>
          <cell r="I1256" t="str">
            <v>CSII</v>
          </cell>
          <cell r="K1256" t="str">
            <v>Concord Energy, LLC</v>
          </cell>
          <cell r="L1256" t="str">
            <v>Darrell Danyluk</v>
          </cell>
          <cell r="M1256" t="str">
            <v>Trader</v>
          </cell>
          <cell r="N1256" t="str">
            <v>(403) 514-6912</v>
          </cell>
          <cell r="O1256" t="str">
            <v>(403) 514-6913</v>
          </cell>
          <cell r="R1256">
            <v>3500</v>
          </cell>
          <cell r="X1256">
            <v>4.8150000000000004</v>
          </cell>
          <cell r="Y1256">
            <v>37960</v>
          </cell>
          <cell r="Z1256">
            <v>37960</v>
          </cell>
          <cell r="AA1256" t="str">
            <v>Interruptible</v>
          </cell>
          <cell r="AB1256" t="str">
            <v>PGT</v>
          </cell>
          <cell r="AD1256" t="str">
            <v>07536</v>
          </cell>
          <cell r="AE1256">
            <v>3500</v>
          </cell>
          <cell r="AF1256" t="str">
            <v>MALI-GTNW</v>
          </cell>
          <cell r="AG1256" t="str">
            <v xml:space="preserve"> </v>
          </cell>
          <cell r="AH1256" t="str">
            <v>00169</v>
          </cell>
          <cell r="AI1256" t="str">
            <v xml:space="preserve"> </v>
          </cell>
          <cell r="AJ1256" t="str">
            <v>MALI-GTNW</v>
          </cell>
          <cell r="AK1256" t="str">
            <v xml:space="preserve"> </v>
          </cell>
          <cell r="AL1256" t="str">
            <v>08405</v>
          </cell>
          <cell r="AN1256" t="str">
            <v>DA</v>
          </cell>
        </row>
        <row r="1257">
          <cell r="A1257">
            <v>1270</v>
          </cell>
          <cell r="B1257" t="str">
            <v>DA</v>
          </cell>
          <cell r="C1257" t="str">
            <v>Diane Albers</v>
          </cell>
          <cell r="D1257" t="str">
            <v>(509) 495-4705</v>
          </cell>
          <cell r="E1257">
            <v>37959</v>
          </cell>
          <cell r="G1257" t="str">
            <v>Sale</v>
          </cell>
          <cell r="H1257" t="str">
            <v>Physical</v>
          </cell>
          <cell r="I1257" t="str">
            <v>CSII</v>
          </cell>
          <cell r="K1257" t="str">
            <v>Concord Energy, LLC</v>
          </cell>
          <cell r="L1257" t="str">
            <v>Darrell Danyluk</v>
          </cell>
          <cell r="M1257" t="str">
            <v>Trader</v>
          </cell>
          <cell r="N1257" t="str">
            <v>(403) 514-6912</v>
          </cell>
          <cell r="O1257" t="str">
            <v>(403) 514-6913</v>
          </cell>
          <cell r="R1257">
            <v>15000</v>
          </cell>
          <cell r="X1257">
            <v>4.74</v>
          </cell>
          <cell r="Y1257">
            <v>37960</v>
          </cell>
          <cell r="Z1257">
            <v>37960</v>
          </cell>
          <cell r="AA1257" t="str">
            <v>Interruptible</v>
          </cell>
          <cell r="AB1257" t="str">
            <v>PGT</v>
          </cell>
          <cell r="AD1257" t="str">
            <v>07536</v>
          </cell>
          <cell r="AE1257">
            <v>15000</v>
          </cell>
          <cell r="AF1257" t="str">
            <v>STAN-GTNW</v>
          </cell>
          <cell r="AG1257" t="str">
            <v xml:space="preserve"> </v>
          </cell>
          <cell r="AH1257" t="str">
            <v>08465</v>
          </cell>
          <cell r="AI1257" t="str">
            <v xml:space="preserve"> </v>
          </cell>
          <cell r="AJ1257" t="str">
            <v>STAN-GTNW</v>
          </cell>
          <cell r="AK1257" t="str">
            <v xml:space="preserve"> </v>
          </cell>
          <cell r="AL1257" t="str">
            <v>08405</v>
          </cell>
          <cell r="AN1257" t="str">
            <v>DA</v>
          </cell>
        </row>
        <row r="1258">
          <cell r="A1258">
            <v>1271</v>
          </cell>
          <cell r="B1258" t="str">
            <v>DA</v>
          </cell>
          <cell r="C1258" t="str">
            <v>Diane Albers</v>
          </cell>
          <cell r="D1258" t="str">
            <v>(509) 495-4705</v>
          </cell>
          <cell r="E1258">
            <v>37959</v>
          </cell>
          <cell r="G1258" t="str">
            <v>Sale</v>
          </cell>
          <cell r="H1258" t="str">
            <v>Physical</v>
          </cell>
          <cell r="I1258" t="str">
            <v>CSII</v>
          </cell>
          <cell r="K1258" t="str">
            <v>Sempra Energy Trading, Inc.</v>
          </cell>
          <cell r="L1258" t="str">
            <v>Jim Vallillo</v>
          </cell>
          <cell r="M1258" t="str">
            <v>Trader</v>
          </cell>
          <cell r="N1258" t="str">
            <v>(203) 355-5065</v>
          </cell>
          <cell r="O1258" t="str">
            <v>(203) 355-5435</v>
          </cell>
          <cell r="R1258">
            <v>10000</v>
          </cell>
          <cell r="X1258">
            <v>4.75</v>
          </cell>
          <cell r="Y1258">
            <v>37960</v>
          </cell>
          <cell r="Z1258">
            <v>37960</v>
          </cell>
          <cell r="AA1258" t="str">
            <v>Interruptible</v>
          </cell>
          <cell r="AB1258" t="str">
            <v>PGT</v>
          </cell>
          <cell r="AD1258" t="str">
            <v>07536</v>
          </cell>
          <cell r="AE1258">
            <v>10000</v>
          </cell>
          <cell r="AF1258" t="str">
            <v>COYO-GTNW</v>
          </cell>
          <cell r="AG1258" t="str">
            <v xml:space="preserve"> </v>
          </cell>
          <cell r="AH1258" t="str">
            <v>08217</v>
          </cell>
          <cell r="AI1258" t="str">
            <v xml:space="preserve"> </v>
          </cell>
          <cell r="AJ1258" t="str">
            <v>COYO-GTNW</v>
          </cell>
          <cell r="AK1258" t="str">
            <v xml:space="preserve"> </v>
          </cell>
          <cell r="AL1258" t="str">
            <v>08786</v>
          </cell>
          <cell r="AN1258" t="str">
            <v>DA</v>
          </cell>
        </row>
        <row r="1259">
          <cell r="A1259">
            <v>1272</v>
          </cell>
          <cell r="B1259" t="str">
            <v>DA</v>
          </cell>
          <cell r="C1259" t="str">
            <v>Diane Albers</v>
          </cell>
          <cell r="D1259" t="str">
            <v>(509) 495-4705</v>
          </cell>
          <cell r="E1259">
            <v>37959</v>
          </cell>
          <cell r="G1259" t="str">
            <v>Purchase</v>
          </cell>
          <cell r="H1259" t="str">
            <v>Physical</v>
          </cell>
          <cell r="I1259" t="str">
            <v>CA - SLTAHOE</v>
          </cell>
          <cell r="J1259">
            <v>417129419</v>
          </cell>
          <cell r="K1259" t="str">
            <v>El Paso Merchant Energy LP</v>
          </cell>
          <cell r="L1259" t="str">
            <v>Greg Singleton</v>
          </cell>
          <cell r="M1259" t="str">
            <v>Trader</v>
          </cell>
          <cell r="N1259" t="str">
            <v>(713) 420-6381</v>
          </cell>
          <cell r="O1259" t="str">
            <v>(713) 420-3593</v>
          </cell>
          <cell r="P1259" t="str">
            <v>ICE</v>
          </cell>
          <cell r="Q1259">
            <v>2.5</v>
          </cell>
          <cell r="R1259">
            <v>1500</v>
          </cell>
          <cell r="X1259">
            <v>4.84</v>
          </cell>
          <cell r="Y1259">
            <v>37960</v>
          </cell>
          <cell r="Z1259">
            <v>37960</v>
          </cell>
          <cell r="AA1259" t="str">
            <v>Interruptible</v>
          </cell>
          <cell r="AB1259" t="str">
            <v>NWP</v>
          </cell>
          <cell r="AC1259" t="str">
            <v>Paiute</v>
          </cell>
          <cell r="AD1259">
            <v>100047</v>
          </cell>
          <cell r="AE1259">
            <v>1500</v>
          </cell>
          <cell r="AF1259" t="str">
            <v>OPAL</v>
          </cell>
          <cell r="AG1259">
            <v>543</v>
          </cell>
          <cell r="AH1259" t="str">
            <v>J84</v>
          </cell>
          <cell r="AI1259">
            <v>515</v>
          </cell>
          <cell r="AJ1259" t="str">
            <v>RENO</v>
          </cell>
          <cell r="AK1259">
            <v>459</v>
          </cell>
          <cell r="AL1259" t="str">
            <v>AVAC03SYS4</v>
          </cell>
          <cell r="AM1259">
            <v>304</v>
          </cell>
          <cell r="AN1259" t="str">
            <v>DA</v>
          </cell>
        </row>
        <row r="1260">
          <cell r="A1260">
            <v>1273</v>
          </cell>
          <cell r="B1260" t="str">
            <v>DA</v>
          </cell>
          <cell r="C1260" t="str">
            <v>Diane Albers</v>
          </cell>
          <cell r="D1260" t="str">
            <v>(509) 495-4705</v>
          </cell>
          <cell r="E1260">
            <v>37960</v>
          </cell>
          <cell r="G1260" t="str">
            <v>Sale</v>
          </cell>
          <cell r="H1260" t="str">
            <v>Physical</v>
          </cell>
          <cell r="I1260" t="str">
            <v>CSII</v>
          </cell>
          <cell r="K1260" t="str">
            <v>Concord Energy, LLC</v>
          </cell>
          <cell r="L1260" t="str">
            <v>Darrell Danyluk</v>
          </cell>
          <cell r="M1260" t="str">
            <v>Trader</v>
          </cell>
          <cell r="N1260" t="str">
            <v>(403) 514-6912</v>
          </cell>
          <cell r="O1260" t="str">
            <v>(403) 514-6913</v>
          </cell>
          <cell r="R1260">
            <v>15000</v>
          </cell>
          <cell r="X1260">
            <v>5.15</v>
          </cell>
          <cell r="Y1260">
            <v>37961</v>
          </cell>
          <cell r="Z1260">
            <v>37962</v>
          </cell>
          <cell r="AA1260" t="str">
            <v>Interruptible</v>
          </cell>
          <cell r="AB1260" t="str">
            <v>PGT</v>
          </cell>
          <cell r="AD1260" t="str">
            <v>07536</v>
          </cell>
          <cell r="AE1260">
            <v>15000</v>
          </cell>
          <cell r="AF1260" t="str">
            <v>STAN-GTNW</v>
          </cell>
          <cell r="AG1260" t="str">
            <v xml:space="preserve"> </v>
          </cell>
          <cell r="AH1260" t="str">
            <v>08465</v>
          </cell>
          <cell r="AI1260" t="str">
            <v xml:space="preserve"> </v>
          </cell>
          <cell r="AJ1260" t="str">
            <v>STAN-GTNW</v>
          </cell>
          <cell r="AK1260" t="str">
            <v xml:space="preserve"> </v>
          </cell>
          <cell r="AL1260" t="str">
            <v>08405</v>
          </cell>
          <cell r="AN1260" t="str">
            <v>DA</v>
          </cell>
        </row>
        <row r="1261">
          <cell r="A1261">
            <v>1274</v>
          </cell>
          <cell r="B1261" t="str">
            <v>DA</v>
          </cell>
          <cell r="C1261" t="str">
            <v>Diane Albers</v>
          </cell>
          <cell r="D1261" t="str">
            <v>(509) 495-4705</v>
          </cell>
          <cell r="E1261">
            <v>37960</v>
          </cell>
          <cell r="G1261" t="str">
            <v>Sale</v>
          </cell>
          <cell r="H1261" t="str">
            <v>Physical</v>
          </cell>
          <cell r="I1261" t="str">
            <v>CSII</v>
          </cell>
          <cell r="K1261" t="str">
            <v>Concord Energy, LLC</v>
          </cell>
          <cell r="L1261" t="str">
            <v>Darrell Danyluk</v>
          </cell>
          <cell r="M1261" t="str">
            <v>Trader</v>
          </cell>
          <cell r="N1261" t="str">
            <v>(403) 514-6912</v>
          </cell>
          <cell r="O1261" t="str">
            <v>(403) 514-6913</v>
          </cell>
          <cell r="R1261">
            <v>3500</v>
          </cell>
          <cell r="X1261">
            <v>5.32</v>
          </cell>
          <cell r="Y1261">
            <v>37961</v>
          </cell>
          <cell r="Z1261">
            <v>37963</v>
          </cell>
          <cell r="AA1261" t="str">
            <v>Interruptible</v>
          </cell>
          <cell r="AB1261" t="str">
            <v>PGT</v>
          </cell>
          <cell r="AD1261" t="str">
            <v>07536</v>
          </cell>
          <cell r="AE1261">
            <v>3500</v>
          </cell>
          <cell r="AF1261" t="str">
            <v>MALI-GTNW</v>
          </cell>
          <cell r="AG1261" t="str">
            <v xml:space="preserve"> </v>
          </cell>
          <cell r="AH1261" t="str">
            <v>00169</v>
          </cell>
          <cell r="AI1261" t="str">
            <v xml:space="preserve"> </v>
          </cell>
          <cell r="AJ1261" t="str">
            <v>MALI-GTNW</v>
          </cell>
          <cell r="AK1261" t="str">
            <v xml:space="preserve"> </v>
          </cell>
          <cell r="AL1261" t="str">
            <v>08405</v>
          </cell>
          <cell r="AN1261" t="str">
            <v>DA</v>
          </cell>
        </row>
        <row r="1262">
          <cell r="A1262">
            <v>1275</v>
          </cell>
          <cell r="B1262" t="str">
            <v>DA</v>
          </cell>
          <cell r="C1262" t="str">
            <v>Diane Albers</v>
          </cell>
          <cell r="D1262" t="str">
            <v>(509) 495-4705</v>
          </cell>
          <cell r="E1262">
            <v>37960</v>
          </cell>
          <cell r="G1262" t="str">
            <v>Purchase</v>
          </cell>
          <cell r="H1262" t="str">
            <v>Physical</v>
          </cell>
          <cell r="I1262" t="str">
            <v>CA - SLTAHOE</v>
          </cell>
          <cell r="J1262">
            <v>150497396</v>
          </cell>
          <cell r="K1262" t="str">
            <v>Sempra Energy Trading, Inc.</v>
          </cell>
          <cell r="L1262" t="str">
            <v>Ray Houghton</v>
          </cell>
          <cell r="M1262" t="str">
            <v>Trader</v>
          </cell>
          <cell r="N1262" t="str">
            <v>(403) 750-2453</v>
          </cell>
          <cell r="O1262" t="str">
            <v>(203) 355-6605</v>
          </cell>
          <cell r="P1262" t="str">
            <v>ICE</v>
          </cell>
          <cell r="Q1262">
            <v>2.5</v>
          </cell>
          <cell r="R1262">
            <v>1500</v>
          </cell>
          <cell r="X1262">
            <v>5.24</v>
          </cell>
          <cell r="Y1262">
            <v>37961</v>
          </cell>
          <cell r="Z1262">
            <v>37963</v>
          </cell>
          <cell r="AA1262" t="str">
            <v>Firm</v>
          </cell>
          <cell r="AB1262" t="str">
            <v>NWP</v>
          </cell>
          <cell r="AC1262" t="str">
            <v>Paiute</v>
          </cell>
          <cell r="AD1262">
            <v>100047</v>
          </cell>
          <cell r="AE1262">
            <v>1500</v>
          </cell>
          <cell r="AF1262" t="str">
            <v>SUMAS</v>
          </cell>
          <cell r="AG1262">
            <v>297</v>
          </cell>
          <cell r="AH1262" t="str">
            <v>SEMPRA</v>
          </cell>
          <cell r="AI1262">
            <v>227</v>
          </cell>
          <cell r="AJ1262" t="str">
            <v>RENO</v>
          </cell>
          <cell r="AK1262">
            <v>459</v>
          </cell>
          <cell r="AL1262" t="str">
            <v>AVAC03SYS4</v>
          </cell>
          <cell r="AM1262">
            <v>304</v>
          </cell>
          <cell r="AN1262" t="str">
            <v>DA</v>
          </cell>
          <cell r="AO1262">
            <v>37965</v>
          </cell>
          <cell r="AP1262" t="str">
            <v>DW</v>
          </cell>
        </row>
        <row r="1263">
          <cell r="A1263">
            <v>1276</v>
          </cell>
          <cell r="B1263" t="str">
            <v>DA</v>
          </cell>
          <cell r="C1263" t="str">
            <v>Diane Albers</v>
          </cell>
          <cell r="D1263" t="str">
            <v>(509) 495-4705</v>
          </cell>
          <cell r="E1263">
            <v>37960</v>
          </cell>
          <cell r="G1263" t="str">
            <v>Sale</v>
          </cell>
          <cell r="H1263" t="str">
            <v>Physical</v>
          </cell>
          <cell r="I1263" t="str">
            <v>PG&amp;E STOR</v>
          </cell>
          <cell r="J1263">
            <v>408712421</v>
          </cell>
          <cell r="K1263" t="str">
            <v>Cook Inlet Energy Supply LLC</v>
          </cell>
          <cell r="L1263" t="str">
            <v>Adam Gerza</v>
          </cell>
          <cell r="M1263" t="str">
            <v>Trader</v>
          </cell>
          <cell r="N1263" t="str">
            <v>(310) 789-2314</v>
          </cell>
          <cell r="O1263" t="str">
            <v>(310) 789-3991</v>
          </cell>
          <cell r="P1263" t="str">
            <v>ICE</v>
          </cell>
          <cell r="Q1263">
            <v>2.5</v>
          </cell>
          <cell r="R1263">
            <v>5000</v>
          </cell>
          <cell r="X1263">
            <v>5.62</v>
          </cell>
          <cell r="Y1263">
            <v>37961</v>
          </cell>
          <cell r="Z1263">
            <v>37963</v>
          </cell>
          <cell r="AA1263" t="str">
            <v>Firm</v>
          </cell>
          <cell r="AB1263" t="str">
            <v>PGE</v>
          </cell>
          <cell r="AE1263">
            <v>5000</v>
          </cell>
          <cell r="AF1263" t="str">
            <v>CG</v>
          </cell>
          <cell r="AH1263" t="str">
            <v>CG1111N</v>
          </cell>
          <cell r="AJ1263" t="str">
            <v>CG</v>
          </cell>
          <cell r="AL1263" t="str">
            <v>CG0112N</v>
          </cell>
          <cell r="AN1263" t="str">
            <v>DA</v>
          </cell>
          <cell r="AO1263">
            <v>37977</v>
          </cell>
          <cell r="AP1263" t="str">
            <v>DW</v>
          </cell>
        </row>
        <row r="1264">
          <cell r="A1264">
            <v>1277</v>
          </cell>
          <cell r="B1264" t="str">
            <v>DW</v>
          </cell>
          <cell r="C1264" t="str">
            <v>Dick Winters</v>
          </cell>
          <cell r="D1264" t="str">
            <v>(509) 495-4175</v>
          </cell>
          <cell r="E1264">
            <v>37963</v>
          </cell>
          <cell r="G1264" t="str">
            <v>Purchase</v>
          </cell>
          <cell r="H1264" t="str">
            <v>Physical</v>
          </cell>
          <cell r="I1264" t="str">
            <v>CA - SLTAHOE</v>
          </cell>
          <cell r="J1264" t="str">
            <v xml:space="preserve"> </v>
          </cell>
          <cell r="K1264" t="str">
            <v>Enserco</v>
          </cell>
          <cell r="L1264" t="str">
            <v>Dave Huck</v>
          </cell>
          <cell r="M1264" t="str">
            <v>Trader</v>
          </cell>
          <cell r="N1264" t="str">
            <v>(403) 269-5522</v>
          </cell>
          <cell r="O1264" t="str">
            <v>(303) 568-3250</v>
          </cell>
          <cell r="P1264" t="str">
            <v xml:space="preserve"> </v>
          </cell>
          <cell r="Q1264" t="str">
            <v xml:space="preserve"> </v>
          </cell>
          <cell r="R1264">
            <v>3000</v>
          </cell>
          <cell r="X1264">
            <v>5.2</v>
          </cell>
          <cell r="Y1264">
            <v>37964</v>
          </cell>
          <cell r="Z1264">
            <v>37964</v>
          </cell>
          <cell r="AA1264" t="str">
            <v>Interruptible</v>
          </cell>
          <cell r="AB1264" t="str">
            <v>NWP</v>
          </cell>
          <cell r="AC1264" t="str">
            <v>Paiute</v>
          </cell>
          <cell r="AD1264">
            <v>100047</v>
          </cell>
          <cell r="AE1264">
            <v>3000</v>
          </cell>
          <cell r="AF1264" t="str">
            <v>SUMAS</v>
          </cell>
          <cell r="AG1264">
            <v>297</v>
          </cell>
          <cell r="AH1264" t="str">
            <v xml:space="preserve"> </v>
          </cell>
          <cell r="AI1264" t="str">
            <v xml:space="preserve"> </v>
          </cell>
          <cell r="AJ1264" t="str">
            <v>RENO</v>
          </cell>
          <cell r="AK1264">
            <v>459</v>
          </cell>
          <cell r="AL1264" t="str">
            <v>AVAC03SYS4</v>
          </cell>
          <cell r="AM1264">
            <v>304</v>
          </cell>
          <cell r="AN1264" t="str">
            <v>DW</v>
          </cell>
        </row>
        <row r="1265">
          <cell r="A1265">
            <v>1278</v>
          </cell>
          <cell r="B1265" t="str">
            <v>DW</v>
          </cell>
          <cell r="C1265" t="str">
            <v>Dick Winters</v>
          </cell>
          <cell r="D1265" t="str">
            <v>(509) 495-4175</v>
          </cell>
          <cell r="E1265">
            <v>37963</v>
          </cell>
          <cell r="G1265" t="str">
            <v>Purchase</v>
          </cell>
          <cell r="H1265" t="str">
            <v>Physical</v>
          </cell>
          <cell r="I1265" t="str">
            <v>RGEN</v>
          </cell>
          <cell r="K1265" t="str">
            <v>Enserco</v>
          </cell>
          <cell r="L1265" t="str">
            <v>Dave Huck</v>
          </cell>
          <cell r="M1265" t="str">
            <v>Trader</v>
          </cell>
          <cell r="N1265" t="str">
            <v>(403) 269-5522</v>
          </cell>
          <cell r="O1265" t="str">
            <v>(303) 568-3250</v>
          </cell>
          <cell r="R1265">
            <v>8000</v>
          </cell>
          <cell r="X1265">
            <v>5.19</v>
          </cell>
          <cell r="Y1265">
            <v>37964</v>
          </cell>
          <cell r="Z1265">
            <v>37964</v>
          </cell>
          <cell r="AA1265" t="str">
            <v>Interruptible</v>
          </cell>
          <cell r="AB1265" t="str">
            <v>PGT</v>
          </cell>
          <cell r="AD1265" t="str">
            <v>07536</v>
          </cell>
          <cell r="AE1265">
            <v>8000</v>
          </cell>
          <cell r="AF1265" t="str">
            <v>RGEN-GTNW</v>
          </cell>
          <cell r="AH1265" t="str">
            <v xml:space="preserve"> </v>
          </cell>
          <cell r="AJ1265" t="str">
            <v>RGEN-WWP</v>
          </cell>
          <cell r="AL1265" t="str">
            <v>FUEL</v>
          </cell>
          <cell r="AN1265" t="str">
            <v>DW</v>
          </cell>
        </row>
        <row r="1266">
          <cell r="A1266">
            <v>1279</v>
          </cell>
          <cell r="B1266" t="str">
            <v>DA</v>
          </cell>
          <cell r="C1266" t="str">
            <v>Diane Albers</v>
          </cell>
          <cell r="D1266" t="str">
            <v>(509) 495-4705</v>
          </cell>
          <cell r="E1266">
            <v>37963</v>
          </cell>
          <cell r="G1266" t="str">
            <v>Sale</v>
          </cell>
          <cell r="H1266" t="str">
            <v>Physical</v>
          </cell>
          <cell r="I1266" t="str">
            <v>CSII</v>
          </cell>
          <cell r="K1266" t="str">
            <v>Concord Energy, LLC</v>
          </cell>
          <cell r="L1266" t="str">
            <v>Darrell Danyluk</v>
          </cell>
          <cell r="M1266" t="str">
            <v>Trader</v>
          </cell>
          <cell r="N1266" t="str">
            <v>(403) 514-6912</v>
          </cell>
          <cell r="O1266" t="str">
            <v>(403) 514-6913</v>
          </cell>
          <cell r="R1266">
            <v>16658</v>
          </cell>
          <cell r="X1266">
            <v>5.6</v>
          </cell>
          <cell r="Y1266">
            <v>37965</v>
          </cell>
          <cell r="Z1266">
            <v>37986</v>
          </cell>
          <cell r="AA1266" t="str">
            <v>Firm</v>
          </cell>
          <cell r="AB1266" t="str">
            <v>PGT</v>
          </cell>
          <cell r="AD1266" t="str">
            <v>07536</v>
          </cell>
          <cell r="AE1266">
            <v>16658</v>
          </cell>
          <cell r="AF1266" t="str">
            <v>STAN-GTNW</v>
          </cell>
          <cell r="AG1266" t="str">
            <v xml:space="preserve"> </v>
          </cell>
          <cell r="AH1266" t="str">
            <v>08465</v>
          </cell>
          <cell r="AI1266" t="str">
            <v xml:space="preserve"> </v>
          </cell>
          <cell r="AJ1266" t="str">
            <v>STAN-GTNW</v>
          </cell>
          <cell r="AK1266" t="str">
            <v xml:space="preserve"> </v>
          </cell>
          <cell r="AL1266" t="str">
            <v>08405</v>
          </cell>
          <cell r="AN1266" t="str">
            <v>RP</v>
          </cell>
          <cell r="AO1266">
            <v>37965</v>
          </cell>
          <cell r="AP1266" t="str">
            <v>DW</v>
          </cell>
        </row>
        <row r="1267">
          <cell r="A1267">
            <v>1280</v>
          </cell>
          <cell r="B1267" t="str">
            <v>DA</v>
          </cell>
          <cell r="C1267" t="str">
            <v>Diane Albers</v>
          </cell>
          <cell r="D1267" t="str">
            <v>(509) 495-4705</v>
          </cell>
          <cell r="E1267">
            <v>37963</v>
          </cell>
          <cell r="G1267" t="str">
            <v>Sale</v>
          </cell>
          <cell r="H1267" t="str">
            <v>Physical</v>
          </cell>
          <cell r="I1267" t="str">
            <v>CSII</v>
          </cell>
          <cell r="K1267" t="str">
            <v>Sempra Energy Trading, Inc.</v>
          </cell>
          <cell r="L1267" t="str">
            <v>Ray Houghton</v>
          </cell>
          <cell r="M1267" t="str">
            <v>Trader</v>
          </cell>
          <cell r="N1267" t="str">
            <v>(403) 750-2453</v>
          </cell>
          <cell r="O1267" t="str">
            <v>(203) 355-6605</v>
          </cell>
          <cell r="R1267">
            <v>3500</v>
          </cell>
          <cell r="X1267">
            <v>5.82</v>
          </cell>
          <cell r="Y1267">
            <v>37965</v>
          </cell>
          <cell r="Z1267">
            <v>37986</v>
          </cell>
          <cell r="AA1267" t="str">
            <v>Firm</v>
          </cell>
          <cell r="AB1267" t="str">
            <v>PGT</v>
          </cell>
          <cell r="AD1267" t="str">
            <v>07536</v>
          </cell>
          <cell r="AE1267">
            <v>3500</v>
          </cell>
          <cell r="AF1267" t="str">
            <v>MALI-GTNW</v>
          </cell>
          <cell r="AG1267" t="str">
            <v xml:space="preserve"> </v>
          </cell>
          <cell r="AH1267" t="str">
            <v>00169</v>
          </cell>
          <cell r="AI1267" t="str">
            <v xml:space="preserve"> </v>
          </cell>
          <cell r="AJ1267" t="str">
            <v>MALI-GTNW</v>
          </cell>
          <cell r="AK1267" t="str">
            <v xml:space="preserve"> </v>
          </cell>
          <cell r="AL1267" t="str">
            <v>02466</v>
          </cell>
          <cell r="AN1267" t="str">
            <v>RP</v>
          </cell>
          <cell r="AO1267">
            <v>37965</v>
          </cell>
          <cell r="AP1267" t="str">
            <v>DW</v>
          </cell>
        </row>
        <row r="1268">
          <cell r="A1268">
            <v>1281</v>
          </cell>
          <cell r="B1268" t="str">
            <v>DW</v>
          </cell>
          <cell r="C1268" t="str">
            <v>Dick Winters</v>
          </cell>
          <cell r="D1268" t="str">
            <v>(509) 495-4175</v>
          </cell>
          <cell r="E1268">
            <v>37964</v>
          </cell>
          <cell r="G1268" t="str">
            <v>Purchase</v>
          </cell>
          <cell r="H1268" t="str">
            <v>Physical</v>
          </cell>
          <cell r="I1268" t="str">
            <v>CA - SLTAHOE</v>
          </cell>
          <cell r="J1268">
            <v>136898958</v>
          </cell>
          <cell r="K1268" t="str">
            <v>Concord Energy, LLC</v>
          </cell>
          <cell r="L1268" t="str">
            <v>Skip Warburton</v>
          </cell>
          <cell r="M1268" t="str">
            <v>Trader</v>
          </cell>
          <cell r="N1268" t="str">
            <v>(303) 468-1244</v>
          </cell>
          <cell r="O1268" t="str">
            <v>(403) 514-6913</v>
          </cell>
          <cell r="P1268" t="str">
            <v>ICE</v>
          </cell>
          <cell r="Q1268">
            <v>2.5</v>
          </cell>
          <cell r="R1268">
            <v>1000</v>
          </cell>
          <cell r="X1268">
            <v>5.65</v>
          </cell>
          <cell r="Y1268">
            <v>37965</v>
          </cell>
          <cell r="Z1268">
            <v>37965</v>
          </cell>
          <cell r="AA1268" t="str">
            <v>Interruptible</v>
          </cell>
          <cell r="AB1268" t="str">
            <v>NWP</v>
          </cell>
          <cell r="AC1268" t="str">
            <v>Paiute</v>
          </cell>
          <cell r="AD1268">
            <v>100047</v>
          </cell>
          <cell r="AE1268">
            <v>1000</v>
          </cell>
          <cell r="AF1268" t="str">
            <v>OPAL</v>
          </cell>
          <cell r="AG1268">
            <v>543</v>
          </cell>
          <cell r="AJ1268" t="str">
            <v>RENO</v>
          </cell>
          <cell r="AK1268">
            <v>459</v>
          </cell>
          <cell r="AL1268" t="str">
            <v>AVAC03SYS5</v>
          </cell>
          <cell r="AM1268">
            <v>304</v>
          </cell>
          <cell r="AN1268" t="str">
            <v>DW</v>
          </cell>
        </row>
        <row r="1269">
          <cell r="A1269">
            <v>1282</v>
          </cell>
          <cell r="B1269" t="str">
            <v>DW</v>
          </cell>
          <cell r="C1269" t="str">
            <v>Dick Winters</v>
          </cell>
          <cell r="D1269" t="str">
            <v>(509) 495-4175</v>
          </cell>
          <cell r="E1269">
            <v>37964</v>
          </cell>
          <cell r="G1269" t="str">
            <v>Purchase</v>
          </cell>
          <cell r="H1269" t="str">
            <v>Physical</v>
          </cell>
          <cell r="I1269" t="str">
            <v>RGEN</v>
          </cell>
          <cell r="K1269" t="str">
            <v>Enserco</v>
          </cell>
          <cell r="L1269" t="str">
            <v>Dave Huck</v>
          </cell>
          <cell r="M1269" t="str">
            <v>Trader</v>
          </cell>
          <cell r="N1269" t="str">
            <v>(403) 269-5522</v>
          </cell>
          <cell r="O1269" t="str">
            <v>(303) 568-3250</v>
          </cell>
          <cell r="R1269">
            <v>4000</v>
          </cell>
          <cell r="X1269">
            <v>5.67</v>
          </cell>
          <cell r="Y1269">
            <v>37965</v>
          </cell>
          <cell r="Z1269">
            <v>37965</v>
          </cell>
          <cell r="AA1269" t="str">
            <v>Interruptible</v>
          </cell>
          <cell r="AB1269" t="str">
            <v>PGT</v>
          </cell>
          <cell r="AD1269" t="str">
            <v>07536</v>
          </cell>
          <cell r="AE1269">
            <v>4000</v>
          </cell>
          <cell r="AF1269" t="str">
            <v>RGEN-GTNW</v>
          </cell>
          <cell r="AH1269" t="str">
            <v xml:space="preserve"> </v>
          </cell>
          <cell r="AJ1269" t="str">
            <v>RGEN-WWP</v>
          </cell>
          <cell r="AL1269" t="str">
            <v>FUEL</v>
          </cell>
          <cell r="AN1269" t="str">
            <v>DW</v>
          </cell>
        </row>
        <row r="1270">
          <cell r="A1270">
            <v>1283</v>
          </cell>
          <cell r="B1270" t="str">
            <v>DW</v>
          </cell>
          <cell r="C1270" t="str">
            <v>Dick Winters</v>
          </cell>
          <cell r="D1270" t="str">
            <v>(509) 495-4175</v>
          </cell>
          <cell r="E1270">
            <v>37964</v>
          </cell>
          <cell r="G1270" t="str">
            <v>Purchase</v>
          </cell>
          <cell r="H1270" t="str">
            <v>Physical</v>
          </cell>
          <cell r="I1270" t="str">
            <v>CSII</v>
          </cell>
          <cell r="K1270" t="str">
            <v>Enserco</v>
          </cell>
          <cell r="L1270" t="str">
            <v>Dave Huck</v>
          </cell>
          <cell r="M1270" t="str">
            <v>Trader</v>
          </cell>
          <cell r="N1270" t="str">
            <v>(403) 269-5522</v>
          </cell>
          <cell r="O1270" t="str">
            <v>(303) 568-3250</v>
          </cell>
          <cell r="P1270" t="str">
            <v xml:space="preserve"> </v>
          </cell>
          <cell r="Q1270" t="str">
            <v xml:space="preserve"> </v>
          </cell>
          <cell r="R1270">
            <v>10000</v>
          </cell>
          <cell r="X1270">
            <v>5.67</v>
          </cell>
          <cell r="Y1270">
            <v>37965</v>
          </cell>
          <cell r="Z1270">
            <v>37965</v>
          </cell>
          <cell r="AA1270" t="str">
            <v>Interruptible</v>
          </cell>
          <cell r="AB1270" t="str">
            <v>PGT</v>
          </cell>
          <cell r="AD1270" t="str">
            <v>07536</v>
          </cell>
          <cell r="AE1270">
            <v>10000</v>
          </cell>
          <cell r="AF1270" t="str">
            <v>STAN-GTNW</v>
          </cell>
          <cell r="AG1270" t="str">
            <v xml:space="preserve"> </v>
          </cell>
          <cell r="AH1270" t="str">
            <v xml:space="preserve"> </v>
          </cell>
          <cell r="AI1270" t="str">
            <v xml:space="preserve"> </v>
          </cell>
          <cell r="AJ1270" t="str">
            <v>CSII-CSII</v>
          </cell>
          <cell r="AK1270" t="str">
            <v xml:space="preserve"> </v>
          </cell>
          <cell r="AL1270" t="str">
            <v>CSII</v>
          </cell>
          <cell r="AN1270" t="str">
            <v>DW</v>
          </cell>
        </row>
        <row r="1271">
          <cell r="A1271">
            <v>1284</v>
          </cell>
          <cell r="B1271" t="str">
            <v>DW</v>
          </cell>
          <cell r="C1271" t="str">
            <v>Dick Winters</v>
          </cell>
          <cell r="D1271" t="str">
            <v>(509) 495-4175</v>
          </cell>
          <cell r="E1271">
            <v>37964</v>
          </cell>
          <cell r="G1271" t="str">
            <v>Purchase</v>
          </cell>
          <cell r="H1271" t="str">
            <v>Physical</v>
          </cell>
          <cell r="I1271" t="str">
            <v>CA - SLTAHOE</v>
          </cell>
          <cell r="J1271" t="str">
            <v xml:space="preserve"> </v>
          </cell>
          <cell r="K1271" t="str">
            <v>Enserco</v>
          </cell>
          <cell r="L1271" t="str">
            <v>Dave Huck</v>
          </cell>
          <cell r="M1271" t="str">
            <v>Trader</v>
          </cell>
          <cell r="N1271" t="str">
            <v>(403) 269-5522</v>
          </cell>
          <cell r="O1271" t="str">
            <v>(303) 568-3250</v>
          </cell>
          <cell r="P1271" t="str">
            <v xml:space="preserve"> </v>
          </cell>
          <cell r="Q1271" t="str">
            <v xml:space="preserve"> </v>
          </cell>
          <cell r="R1271">
            <v>3000</v>
          </cell>
          <cell r="X1271">
            <v>5.55</v>
          </cell>
          <cell r="Y1271">
            <v>37965</v>
          </cell>
          <cell r="Z1271">
            <v>37965</v>
          </cell>
          <cell r="AA1271" t="str">
            <v>Interruptible</v>
          </cell>
          <cell r="AB1271" t="str">
            <v>NWP</v>
          </cell>
          <cell r="AC1271" t="str">
            <v>Paiute</v>
          </cell>
          <cell r="AD1271">
            <v>100047</v>
          </cell>
          <cell r="AE1271">
            <v>3000</v>
          </cell>
          <cell r="AF1271" t="str">
            <v>SUMAS</v>
          </cell>
          <cell r="AG1271">
            <v>297</v>
          </cell>
          <cell r="AH1271" t="str">
            <v xml:space="preserve"> </v>
          </cell>
          <cell r="AI1271" t="str">
            <v xml:space="preserve"> </v>
          </cell>
          <cell r="AJ1271" t="str">
            <v>RENO</v>
          </cell>
          <cell r="AK1271">
            <v>459</v>
          </cell>
          <cell r="AL1271" t="str">
            <v>AVAC03SYS4</v>
          </cell>
          <cell r="AM1271">
            <v>304</v>
          </cell>
          <cell r="AN1271" t="str">
            <v>DW</v>
          </cell>
        </row>
        <row r="1272">
          <cell r="A1272">
            <v>1285</v>
          </cell>
          <cell r="B1272" t="str">
            <v>DW</v>
          </cell>
          <cell r="C1272" t="str">
            <v>Dick Winters</v>
          </cell>
          <cell r="D1272" t="str">
            <v>(509) 495-4175</v>
          </cell>
          <cell r="E1272">
            <v>37964</v>
          </cell>
          <cell r="G1272" t="str">
            <v>Sale</v>
          </cell>
          <cell r="H1272" t="str">
            <v>Physical</v>
          </cell>
          <cell r="I1272" t="str">
            <v>PG&amp;E STOR</v>
          </cell>
          <cell r="J1272">
            <v>863837697</v>
          </cell>
          <cell r="K1272" t="str">
            <v>Cook Inlet Energy Supply LLC</v>
          </cell>
          <cell r="L1272" t="str">
            <v>Adam Gerza</v>
          </cell>
          <cell r="M1272" t="str">
            <v>Trader</v>
          </cell>
          <cell r="N1272" t="str">
            <v>(310) 789-2314</v>
          </cell>
          <cell r="O1272" t="str">
            <v>(310) 789-3991</v>
          </cell>
          <cell r="P1272" t="str">
            <v>ICE</v>
          </cell>
          <cell r="Q1272">
            <v>2.5</v>
          </cell>
          <cell r="R1272">
            <v>5000</v>
          </cell>
          <cell r="X1272">
            <v>5.98</v>
          </cell>
          <cell r="Y1272">
            <v>37965</v>
          </cell>
          <cell r="Z1272">
            <v>37965</v>
          </cell>
          <cell r="AA1272" t="str">
            <v>Interruptible</v>
          </cell>
          <cell r="AB1272" t="str">
            <v>PGE</v>
          </cell>
          <cell r="AE1272">
            <v>5000</v>
          </cell>
          <cell r="AF1272" t="str">
            <v>CG</v>
          </cell>
          <cell r="AH1272" t="str">
            <v>CG1111N</v>
          </cell>
          <cell r="AJ1272" t="str">
            <v>CG</v>
          </cell>
          <cell r="AL1272" t="str">
            <v>CG0112N</v>
          </cell>
          <cell r="AN1272" t="str">
            <v>DW</v>
          </cell>
        </row>
        <row r="1273">
          <cell r="A1273">
            <v>1286</v>
          </cell>
          <cell r="B1273" t="str">
            <v>DA</v>
          </cell>
          <cell r="C1273" t="str">
            <v>Diane Albers</v>
          </cell>
          <cell r="D1273" t="str">
            <v>(509) 495-4705</v>
          </cell>
          <cell r="E1273">
            <v>37964</v>
          </cell>
          <cell r="G1273" t="str">
            <v>Sale</v>
          </cell>
          <cell r="H1273" t="str">
            <v>Physical</v>
          </cell>
          <cell r="I1273" t="str">
            <v>MALIN</v>
          </cell>
          <cell r="K1273" t="str">
            <v>Enserco</v>
          </cell>
          <cell r="L1273" t="str">
            <v>Dave Huck</v>
          </cell>
          <cell r="M1273" t="str">
            <v>Trader</v>
          </cell>
          <cell r="N1273" t="str">
            <v>(403) 269-5522</v>
          </cell>
          <cell r="O1273" t="str">
            <v>(303) 568-3250</v>
          </cell>
          <cell r="R1273">
            <v>5000</v>
          </cell>
          <cell r="U1273" t="str">
            <v xml:space="preserve"> </v>
          </cell>
          <cell r="V1273" t="str">
            <v xml:space="preserve"> </v>
          </cell>
          <cell r="W1273" t="str">
            <v xml:space="preserve"> </v>
          </cell>
          <cell r="X1273">
            <v>6.13</v>
          </cell>
          <cell r="Y1273">
            <v>37987</v>
          </cell>
          <cell r="Z1273">
            <v>38017</v>
          </cell>
          <cell r="AA1273" t="str">
            <v>Firm</v>
          </cell>
          <cell r="AB1273" t="str">
            <v>PGT</v>
          </cell>
          <cell r="AD1273" t="str">
            <v>07536</v>
          </cell>
          <cell r="AE1273">
            <v>5000</v>
          </cell>
          <cell r="AF1273" t="str">
            <v>MALI-GTNW</v>
          </cell>
          <cell r="AH1273" t="str">
            <v>00169</v>
          </cell>
          <cell r="AJ1273" t="str">
            <v>MALI-GTNW</v>
          </cell>
          <cell r="AL1273" t="str">
            <v>04659</v>
          </cell>
          <cell r="AN1273" t="str">
            <v>RP</v>
          </cell>
        </row>
        <row r="1274">
          <cell r="A1274">
            <v>1287</v>
          </cell>
          <cell r="B1274" t="str">
            <v>DA</v>
          </cell>
          <cell r="C1274" t="str">
            <v>Diane Albers</v>
          </cell>
          <cell r="D1274" t="str">
            <v>(509) 495-4705</v>
          </cell>
          <cell r="E1274">
            <v>37964</v>
          </cell>
          <cell r="G1274" t="str">
            <v>Sale</v>
          </cell>
          <cell r="H1274" t="str">
            <v>Physical</v>
          </cell>
          <cell r="I1274" t="str">
            <v>CSII</v>
          </cell>
          <cell r="K1274" t="str">
            <v>Enserco</v>
          </cell>
          <cell r="L1274" t="str">
            <v>Dave Huck</v>
          </cell>
          <cell r="M1274" t="str">
            <v>Trader</v>
          </cell>
          <cell r="N1274" t="str">
            <v>(403) 269-5522</v>
          </cell>
          <cell r="O1274" t="str">
            <v>(303) 568-3250</v>
          </cell>
          <cell r="P1274" t="str">
            <v xml:space="preserve"> </v>
          </cell>
          <cell r="Q1274" t="str">
            <v xml:space="preserve"> </v>
          </cell>
          <cell r="R1274">
            <v>15000</v>
          </cell>
          <cell r="X1274">
            <v>6.07</v>
          </cell>
          <cell r="Y1274">
            <v>37987</v>
          </cell>
          <cell r="Z1274">
            <v>38017</v>
          </cell>
          <cell r="AA1274" t="str">
            <v>Firm</v>
          </cell>
          <cell r="AB1274" t="str">
            <v>PGT</v>
          </cell>
          <cell r="AD1274" t="str">
            <v>07536</v>
          </cell>
          <cell r="AE1274">
            <v>15000</v>
          </cell>
          <cell r="AF1274" t="str">
            <v>STAN-GTNW</v>
          </cell>
          <cell r="AG1274" t="str">
            <v xml:space="preserve"> </v>
          </cell>
          <cell r="AH1274" t="str">
            <v>08465</v>
          </cell>
          <cell r="AI1274" t="str">
            <v xml:space="preserve"> </v>
          </cell>
          <cell r="AJ1274" t="str">
            <v>STAN-GTNW</v>
          </cell>
          <cell r="AK1274" t="str">
            <v xml:space="preserve"> </v>
          </cell>
          <cell r="AL1274" t="str">
            <v>04659</v>
          </cell>
          <cell r="AN1274" t="str">
            <v>RP</v>
          </cell>
        </row>
        <row r="1275">
          <cell r="A1275">
            <v>1288</v>
          </cell>
          <cell r="B1275" t="str">
            <v>DA</v>
          </cell>
          <cell r="C1275" t="str">
            <v>Diane Albers</v>
          </cell>
          <cell r="D1275" t="str">
            <v>(509) 495-4705</v>
          </cell>
          <cell r="E1275">
            <v>37964</v>
          </cell>
          <cell r="G1275" t="str">
            <v>Sale</v>
          </cell>
          <cell r="H1275" t="str">
            <v>Physical</v>
          </cell>
          <cell r="I1275" t="str">
            <v>CSII</v>
          </cell>
          <cell r="K1275" t="str">
            <v>Enserco</v>
          </cell>
          <cell r="L1275" t="str">
            <v>Dave Huck</v>
          </cell>
          <cell r="M1275" t="str">
            <v>Trader</v>
          </cell>
          <cell r="N1275" t="str">
            <v>(403) 269-5522</v>
          </cell>
          <cell r="O1275" t="str">
            <v>(303) 568-3250</v>
          </cell>
          <cell r="P1275" t="str">
            <v xml:space="preserve"> </v>
          </cell>
          <cell r="Q1275" t="str">
            <v xml:space="preserve"> </v>
          </cell>
          <cell r="R1275">
            <v>15000</v>
          </cell>
          <cell r="X1275">
            <v>6.04</v>
          </cell>
          <cell r="Y1275">
            <v>38018</v>
          </cell>
          <cell r="Z1275">
            <v>38046</v>
          </cell>
          <cell r="AA1275" t="str">
            <v>Firm</v>
          </cell>
          <cell r="AB1275" t="str">
            <v>PGT</v>
          </cell>
          <cell r="AD1275" t="str">
            <v>07536</v>
          </cell>
          <cell r="AE1275">
            <v>15000</v>
          </cell>
          <cell r="AF1275" t="str">
            <v>STAN-GTNW</v>
          </cell>
          <cell r="AG1275" t="str">
            <v xml:space="preserve"> </v>
          </cell>
          <cell r="AH1275" t="str">
            <v>08465</v>
          </cell>
          <cell r="AI1275" t="str">
            <v xml:space="preserve"> </v>
          </cell>
          <cell r="AJ1275" t="str">
            <v>STAN-GTNW</v>
          </cell>
          <cell r="AK1275" t="str">
            <v xml:space="preserve"> </v>
          </cell>
          <cell r="AL1275" t="str">
            <v>04659</v>
          </cell>
          <cell r="AN1275" t="str">
            <v>RP</v>
          </cell>
        </row>
        <row r="1276">
          <cell r="A1276">
            <v>1289</v>
          </cell>
          <cell r="B1276" t="str">
            <v>DA</v>
          </cell>
          <cell r="C1276" t="str">
            <v>Diane Albers</v>
          </cell>
          <cell r="D1276" t="str">
            <v>(509) 495-4705</v>
          </cell>
          <cell r="E1276">
            <v>37964</v>
          </cell>
          <cell r="G1276" t="str">
            <v>Sale</v>
          </cell>
          <cell r="H1276" t="str">
            <v>Physical</v>
          </cell>
          <cell r="I1276" t="str">
            <v>MALIN</v>
          </cell>
          <cell r="K1276" t="str">
            <v>Enserco</v>
          </cell>
          <cell r="L1276" t="str">
            <v>Dave Huck</v>
          </cell>
          <cell r="M1276" t="str">
            <v>Trader</v>
          </cell>
          <cell r="N1276" t="str">
            <v>(403) 269-5522</v>
          </cell>
          <cell r="O1276" t="str">
            <v>(303) 568-3250</v>
          </cell>
          <cell r="R1276">
            <v>5000</v>
          </cell>
          <cell r="U1276" t="str">
            <v xml:space="preserve"> </v>
          </cell>
          <cell r="V1276" t="str">
            <v xml:space="preserve"> </v>
          </cell>
          <cell r="W1276" t="str">
            <v xml:space="preserve"> </v>
          </cell>
          <cell r="X1276">
            <v>6.12</v>
          </cell>
          <cell r="Y1276">
            <v>38018</v>
          </cell>
          <cell r="Z1276">
            <v>38046</v>
          </cell>
          <cell r="AA1276" t="str">
            <v>Firm</v>
          </cell>
          <cell r="AB1276" t="str">
            <v>PGT</v>
          </cell>
          <cell r="AD1276" t="str">
            <v>07536</v>
          </cell>
          <cell r="AE1276">
            <v>5000</v>
          </cell>
          <cell r="AF1276" t="str">
            <v>MALI-GTNW</v>
          </cell>
          <cell r="AH1276" t="str">
            <v>00169</v>
          </cell>
          <cell r="AJ1276" t="str">
            <v>MALI-GTNW</v>
          </cell>
          <cell r="AL1276" t="str">
            <v>04659</v>
          </cell>
          <cell r="AN1276" t="str">
            <v>RP</v>
          </cell>
        </row>
        <row r="1277">
          <cell r="A1277">
            <v>1290</v>
          </cell>
          <cell r="B1277" t="str">
            <v>DW</v>
          </cell>
          <cell r="C1277" t="str">
            <v>Dick Winters</v>
          </cell>
          <cell r="D1277" t="str">
            <v>(509) 495-4175</v>
          </cell>
          <cell r="E1277">
            <v>37965</v>
          </cell>
          <cell r="G1277" t="str">
            <v>Sale</v>
          </cell>
          <cell r="H1277" t="str">
            <v>Physical</v>
          </cell>
          <cell r="I1277" t="str">
            <v>PG&amp;E STOR</v>
          </cell>
          <cell r="J1277">
            <v>557526034</v>
          </cell>
          <cell r="K1277" t="str">
            <v>Cook Inlet Energy Supply LLC</v>
          </cell>
          <cell r="L1277" t="str">
            <v>Adam Gerza</v>
          </cell>
          <cell r="M1277" t="str">
            <v>Trader</v>
          </cell>
          <cell r="N1277" t="str">
            <v>(310) 789-2314</v>
          </cell>
          <cell r="O1277" t="str">
            <v>(310) 789-3991</v>
          </cell>
          <cell r="P1277" t="str">
            <v>ICE</v>
          </cell>
          <cell r="Q1277">
            <v>2.5</v>
          </cell>
          <cell r="R1277">
            <v>5000</v>
          </cell>
          <cell r="X1277">
            <v>6.13</v>
          </cell>
          <cell r="Y1277">
            <v>37966</v>
          </cell>
          <cell r="Z1277">
            <v>37966</v>
          </cell>
          <cell r="AA1277" t="str">
            <v>Interruptible</v>
          </cell>
          <cell r="AB1277" t="str">
            <v>PGE</v>
          </cell>
          <cell r="AE1277">
            <v>5000</v>
          </cell>
          <cell r="AF1277" t="str">
            <v>CG</v>
          </cell>
          <cell r="AH1277" t="str">
            <v>CG1111N</v>
          </cell>
          <cell r="AJ1277" t="str">
            <v>CG</v>
          </cell>
          <cell r="AL1277" t="str">
            <v>CG0112N</v>
          </cell>
          <cell r="AN1277" t="str">
            <v>DW</v>
          </cell>
          <cell r="AO1277">
            <v>37970</v>
          </cell>
          <cell r="AP1277" t="str">
            <v>DW</v>
          </cell>
        </row>
        <row r="1278">
          <cell r="A1278">
            <v>1291</v>
          </cell>
          <cell r="B1278" t="str">
            <v>DW</v>
          </cell>
          <cell r="C1278" t="str">
            <v>Dick Winters</v>
          </cell>
          <cell r="D1278" t="str">
            <v>(509) 495-4175</v>
          </cell>
          <cell r="E1278">
            <v>37965</v>
          </cell>
          <cell r="G1278" t="str">
            <v>Purchase</v>
          </cell>
          <cell r="H1278" t="str">
            <v>Physical</v>
          </cell>
          <cell r="I1278" t="str">
            <v>CA - SLTAHOE</v>
          </cell>
          <cell r="J1278">
            <v>100872291</v>
          </cell>
          <cell r="K1278" t="str">
            <v>Sempra Energy Trading, Inc.</v>
          </cell>
          <cell r="L1278" t="str">
            <v>Patti Anderson</v>
          </cell>
          <cell r="M1278" t="str">
            <v>Trader</v>
          </cell>
          <cell r="N1278" t="str">
            <v>(403) 750-5396</v>
          </cell>
          <cell r="O1278" t="str">
            <v>(203) 355-6605</v>
          </cell>
          <cell r="P1278" t="str">
            <v>ICE</v>
          </cell>
          <cell r="Q1278">
            <v>2.5</v>
          </cell>
          <cell r="R1278">
            <v>3000</v>
          </cell>
          <cell r="X1278">
            <v>5.63</v>
          </cell>
          <cell r="Y1278">
            <v>37966</v>
          </cell>
          <cell r="Z1278">
            <v>37966</v>
          </cell>
          <cell r="AA1278" t="str">
            <v>Interruptible</v>
          </cell>
          <cell r="AB1278" t="str">
            <v>NWP</v>
          </cell>
          <cell r="AC1278" t="str">
            <v>Paiute</v>
          </cell>
          <cell r="AD1278">
            <v>100047</v>
          </cell>
          <cell r="AE1278">
            <v>3000</v>
          </cell>
          <cell r="AF1278" t="str">
            <v>SUMAS</v>
          </cell>
          <cell r="AG1278">
            <v>297</v>
          </cell>
          <cell r="AH1278" t="str">
            <v xml:space="preserve"> </v>
          </cell>
          <cell r="AI1278" t="str">
            <v xml:space="preserve"> </v>
          </cell>
          <cell r="AJ1278" t="str">
            <v>RENO</v>
          </cell>
          <cell r="AK1278">
            <v>459</v>
          </cell>
          <cell r="AL1278" t="str">
            <v>AVAC03SYS4</v>
          </cell>
          <cell r="AM1278">
            <v>304</v>
          </cell>
          <cell r="AN1278" t="str">
            <v>DW</v>
          </cell>
        </row>
        <row r="1279">
          <cell r="A1279">
            <v>1292</v>
          </cell>
          <cell r="B1279" t="str">
            <v>DW</v>
          </cell>
          <cell r="C1279" t="str">
            <v>Dick Winters</v>
          </cell>
          <cell r="D1279" t="str">
            <v>(509) 495-4175</v>
          </cell>
          <cell r="E1279">
            <v>37965</v>
          </cell>
          <cell r="G1279" t="str">
            <v>Purchase</v>
          </cell>
          <cell r="H1279" t="str">
            <v>Physical</v>
          </cell>
          <cell r="I1279" t="str">
            <v>CA - SLTAHOE</v>
          </cell>
          <cell r="J1279">
            <v>402959609</v>
          </cell>
          <cell r="K1279" t="str">
            <v>Enserco</v>
          </cell>
          <cell r="L1279" t="str">
            <v>John Washabaugh</v>
          </cell>
          <cell r="M1279" t="str">
            <v>Trader</v>
          </cell>
          <cell r="N1279" t="str">
            <v>(303) 256-1666</v>
          </cell>
          <cell r="O1279" t="str">
            <v>(303) 568-3250</v>
          </cell>
          <cell r="P1279" t="str">
            <v>ICE</v>
          </cell>
          <cell r="Q1279">
            <v>2.5</v>
          </cell>
          <cell r="R1279">
            <v>1000</v>
          </cell>
          <cell r="X1279">
            <v>5.8</v>
          </cell>
          <cell r="Y1279">
            <v>37966</v>
          </cell>
          <cell r="Z1279">
            <v>37966</v>
          </cell>
          <cell r="AA1279" t="str">
            <v>Interruptible</v>
          </cell>
          <cell r="AB1279" t="str">
            <v>NWP</v>
          </cell>
          <cell r="AC1279" t="str">
            <v>Paiute</v>
          </cell>
          <cell r="AD1279">
            <v>100047</v>
          </cell>
          <cell r="AE1279">
            <v>1000</v>
          </cell>
          <cell r="AF1279" t="str">
            <v>OPAL</v>
          </cell>
          <cell r="AG1279">
            <v>543</v>
          </cell>
          <cell r="AJ1279" t="str">
            <v>RENO</v>
          </cell>
          <cell r="AK1279">
            <v>459</v>
          </cell>
          <cell r="AL1279" t="str">
            <v>AVAC03SYS5</v>
          </cell>
          <cell r="AM1279">
            <v>304</v>
          </cell>
          <cell r="AN1279" t="str">
            <v>DW</v>
          </cell>
        </row>
        <row r="1280">
          <cell r="A1280">
            <v>1293</v>
          </cell>
          <cell r="B1280" t="str">
            <v>DW</v>
          </cell>
          <cell r="C1280" t="str">
            <v>Dick Winters</v>
          </cell>
          <cell r="D1280" t="str">
            <v>(509) 495-4175</v>
          </cell>
          <cell r="E1280">
            <v>37966</v>
          </cell>
          <cell r="G1280" t="str">
            <v>Purchase</v>
          </cell>
          <cell r="H1280" t="str">
            <v>Physical</v>
          </cell>
          <cell r="I1280" t="str">
            <v>CA - SLTAHOE</v>
          </cell>
          <cell r="J1280">
            <v>202902304</v>
          </cell>
          <cell r="K1280" t="str">
            <v>Sempra Energy Trading, Inc.</v>
          </cell>
          <cell r="L1280" t="str">
            <v>Patti Anderson</v>
          </cell>
          <cell r="M1280" t="str">
            <v>Trader</v>
          </cell>
          <cell r="N1280" t="str">
            <v>(403) 750-5396</v>
          </cell>
          <cell r="O1280" t="str">
            <v>(203) 355-6605</v>
          </cell>
          <cell r="P1280" t="str">
            <v>ICE</v>
          </cell>
          <cell r="Q1280">
            <v>2.5</v>
          </cell>
          <cell r="R1280">
            <v>3500</v>
          </cell>
          <cell r="X1280">
            <v>5.75</v>
          </cell>
          <cell r="Y1280">
            <v>37967</v>
          </cell>
          <cell r="Z1280">
            <v>37967</v>
          </cell>
          <cell r="AA1280" t="str">
            <v>Interruptible</v>
          </cell>
          <cell r="AB1280" t="str">
            <v>NWP</v>
          </cell>
          <cell r="AC1280" t="str">
            <v>Paiute</v>
          </cell>
          <cell r="AD1280">
            <v>100047</v>
          </cell>
          <cell r="AE1280">
            <v>3500</v>
          </cell>
          <cell r="AF1280" t="str">
            <v>SUMAS</v>
          </cell>
          <cell r="AG1280">
            <v>297</v>
          </cell>
          <cell r="AH1280" t="str">
            <v xml:space="preserve"> </v>
          </cell>
          <cell r="AI1280" t="str">
            <v xml:space="preserve"> </v>
          </cell>
          <cell r="AJ1280" t="str">
            <v>RENO</v>
          </cell>
          <cell r="AK1280">
            <v>459</v>
          </cell>
          <cell r="AL1280" t="str">
            <v>AVAC03SYS4</v>
          </cell>
          <cell r="AM1280">
            <v>304</v>
          </cell>
          <cell r="AN1280" t="str">
            <v>DW</v>
          </cell>
        </row>
        <row r="1281">
          <cell r="A1281">
            <v>1294</v>
          </cell>
          <cell r="B1281" t="str">
            <v>DW</v>
          </cell>
          <cell r="C1281" t="str">
            <v>Dick Winters</v>
          </cell>
          <cell r="D1281" t="str">
            <v>(509) 495-4175</v>
          </cell>
          <cell r="E1281">
            <v>37966</v>
          </cell>
          <cell r="G1281" t="str">
            <v>Purchase</v>
          </cell>
          <cell r="H1281" t="str">
            <v>Physical</v>
          </cell>
          <cell r="I1281" t="str">
            <v>CA - SLTAHOE</v>
          </cell>
          <cell r="J1281">
            <v>793180118</v>
          </cell>
          <cell r="K1281" t="str">
            <v>Sempra Energy Trading, Inc.</v>
          </cell>
          <cell r="L1281" t="str">
            <v>Alex Stant</v>
          </cell>
          <cell r="M1281" t="str">
            <v>Trader</v>
          </cell>
          <cell r="N1281" t="str">
            <v>(203) 355-5059</v>
          </cell>
          <cell r="O1281" t="str">
            <v>(203) 355-6605</v>
          </cell>
          <cell r="P1281" t="str">
            <v>ICE</v>
          </cell>
          <cell r="Q1281">
            <v>2.5</v>
          </cell>
          <cell r="R1281">
            <v>1500</v>
          </cell>
          <cell r="X1281">
            <v>5.87</v>
          </cell>
          <cell r="Y1281">
            <v>37967</v>
          </cell>
          <cell r="Z1281">
            <v>37967</v>
          </cell>
          <cell r="AA1281" t="str">
            <v>Interruptible</v>
          </cell>
          <cell r="AB1281" t="str">
            <v>NWP</v>
          </cell>
          <cell r="AC1281" t="str">
            <v>Paiute</v>
          </cell>
          <cell r="AD1281">
            <v>100047</v>
          </cell>
          <cell r="AE1281">
            <v>1500</v>
          </cell>
          <cell r="AF1281" t="str">
            <v>OPAL</v>
          </cell>
          <cell r="AG1281">
            <v>543</v>
          </cell>
          <cell r="AJ1281" t="str">
            <v>RENO</v>
          </cell>
          <cell r="AK1281">
            <v>459</v>
          </cell>
          <cell r="AL1281" t="str">
            <v>AVAC03SYS5</v>
          </cell>
          <cell r="AM1281">
            <v>304</v>
          </cell>
          <cell r="AN1281" t="str">
            <v>DW</v>
          </cell>
        </row>
        <row r="1282">
          <cell r="A1282">
            <v>1295</v>
          </cell>
          <cell r="B1282" t="str">
            <v>DW</v>
          </cell>
          <cell r="C1282" t="str">
            <v>Dick Winters</v>
          </cell>
          <cell r="D1282" t="str">
            <v>(509) 495-4175</v>
          </cell>
          <cell r="E1282">
            <v>37966</v>
          </cell>
          <cell r="G1282" t="str">
            <v>Sale</v>
          </cell>
          <cell r="H1282" t="str">
            <v>Physical</v>
          </cell>
          <cell r="I1282" t="str">
            <v>PG&amp;E STOR</v>
          </cell>
          <cell r="J1282">
            <v>340758332</v>
          </cell>
          <cell r="K1282" t="str">
            <v>Cook Inlet Energy Supply LLC</v>
          </cell>
          <cell r="L1282" t="str">
            <v>Bill Fagan</v>
          </cell>
          <cell r="M1282" t="str">
            <v>Trader</v>
          </cell>
          <cell r="N1282" t="str">
            <v>(310) 789-2314</v>
          </cell>
          <cell r="O1282" t="str">
            <v>(310) 789-3991</v>
          </cell>
          <cell r="P1282" t="str">
            <v>ICE</v>
          </cell>
          <cell r="Q1282">
            <v>2.5</v>
          </cell>
          <cell r="R1282">
            <v>5000</v>
          </cell>
          <cell r="X1282">
            <v>6.06</v>
          </cell>
          <cell r="Y1282">
            <v>37967</v>
          </cell>
          <cell r="Z1282">
            <v>37967</v>
          </cell>
          <cell r="AA1282" t="str">
            <v>Interruptible</v>
          </cell>
          <cell r="AB1282" t="str">
            <v>PGE</v>
          </cell>
          <cell r="AE1282">
            <v>5000</v>
          </cell>
          <cell r="AF1282" t="str">
            <v>CG</v>
          </cell>
          <cell r="AH1282" t="str">
            <v>CG1111N</v>
          </cell>
          <cell r="AJ1282" t="str">
            <v>CG</v>
          </cell>
          <cell r="AL1282" t="str">
            <v>CG0112N</v>
          </cell>
          <cell r="AN1282" t="str">
            <v>DW</v>
          </cell>
        </row>
        <row r="1283">
          <cell r="A1283">
            <v>1296</v>
          </cell>
          <cell r="B1283" t="str">
            <v>DW</v>
          </cell>
          <cell r="C1283" t="str">
            <v>Dick Winters</v>
          </cell>
          <cell r="D1283" t="str">
            <v>(509) 495-4175</v>
          </cell>
          <cell r="E1283">
            <v>37967</v>
          </cell>
          <cell r="G1283" t="str">
            <v>Purchase</v>
          </cell>
          <cell r="H1283" t="str">
            <v>Physical</v>
          </cell>
          <cell r="I1283" t="str">
            <v>CA - SLTAHOE</v>
          </cell>
          <cell r="J1283">
            <v>724886591</v>
          </cell>
          <cell r="K1283" t="str">
            <v>Sempra Energy Trading, Inc.</v>
          </cell>
          <cell r="L1283" t="str">
            <v>Patti Anderson</v>
          </cell>
          <cell r="M1283" t="str">
            <v>Trader</v>
          </cell>
          <cell r="N1283" t="str">
            <v>(403) 750-5396</v>
          </cell>
          <cell r="O1283" t="str">
            <v>(203) 355-6605</v>
          </cell>
          <cell r="P1283" t="str">
            <v>ICE</v>
          </cell>
          <cell r="Q1283">
            <v>2.5</v>
          </cell>
          <cell r="R1283">
            <v>3500</v>
          </cell>
          <cell r="X1283">
            <v>5.8</v>
          </cell>
          <cell r="Y1283">
            <v>37968</v>
          </cell>
          <cell r="Z1283">
            <v>37970</v>
          </cell>
          <cell r="AA1283" t="str">
            <v>Interruptible</v>
          </cell>
          <cell r="AB1283" t="str">
            <v>NWP</v>
          </cell>
          <cell r="AC1283" t="str">
            <v>Paiute</v>
          </cell>
          <cell r="AD1283">
            <v>100047</v>
          </cell>
          <cell r="AE1283">
            <v>3500</v>
          </cell>
          <cell r="AF1283" t="str">
            <v>SUMAS</v>
          </cell>
          <cell r="AG1283">
            <v>297</v>
          </cell>
          <cell r="AH1283" t="str">
            <v xml:space="preserve"> </v>
          </cell>
          <cell r="AI1283" t="str">
            <v xml:space="preserve"> </v>
          </cell>
          <cell r="AJ1283" t="str">
            <v>RENO</v>
          </cell>
          <cell r="AK1283">
            <v>459</v>
          </cell>
          <cell r="AL1283" t="str">
            <v>AVAC03SYS4</v>
          </cell>
          <cell r="AM1283">
            <v>304</v>
          </cell>
          <cell r="AN1283" t="str">
            <v>DW</v>
          </cell>
        </row>
        <row r="1284">
          <cell r="A1284">
            <v>1297</v>
          </cell>
          <cell r="B1284" t="str">
            <v>DW</v>
          </cell>
          <cell r="C1284" t="str">
            <v>Dick Winters</v>
          </cell>
          <cell r="D1284" t="str">
            <v>(509) 495-4175</v>
          </cell>
          <cell r="E1284">
            <v>37967</v>
          </cell>
          <cell r="G1284" t="str">
            <v>Purchase</v>
          </cell>
          <cell r="H1284" t="str">
            <v>Physical</v>
          </cell>
          <cell r="I1284" t="str">
            <v>CA - SLTAHOE</v>
          </cell>
          <cell r="J1284">
            <v>208817980</v>
          </cell>
          <cell r="K1284" t="str">
            <v>Sempra Energy Trading, Inc.</v>
          </cell>
          <cell r="L1284" t="str">
            <v>Damon Suter</v>
          </cell>
          <cell r="M1284" t="str">
            <v>Trader</v>
          </cell>
          <cell r="N1284" t="str">
            <v>(949) 759-1939</v>
          </cell>
          <cell r="O1284" t="str">
            <v>(203) 355-6605</v>
          </cell>
          <cell r="P1284" t="str">
            <v>ICE</v>
          </cell>
          <cell r="Q1284">
            <v>2.5</v>
          </cell>
          <cell r="R1284">
            <v>1500</v>
          </cell>
          <cell r="X1284">
            <v>5.91</v>
          </cell>
          <cell r="Y1284">
            <v>37968</v>
          </cell>
          <cell r="Z1284">
            <v>37970</v>
          </cell>
          <cell r="AA1284" t="str">
            <v>Interruptible</v>
          </cell>
          <cell r="AB1284" t="str">
            <v>NWP</v>
          </cell>
          <cell r="AC1284" t="str">
            <v>Paiute</v>
          </cell>
          <cell r="AD1284">
            <v>100047</v>
          </cell>
          <cell r="AE1284">
            <v>1500</v>
          </cell>
          <cell r="AF1284" t="str">
            <v>OPAL</v>
          </cell>
          <cell r="AG1284">
            <v>543</v>
          </cell>
          <cell r="AJ1284" t="str">
            <v>RENO</v>
          </cell>
          <cell r="AK1284">
            <v>459</v>
          </cell>
          <cell r="AL1284" t="str">
            <v>AVAC03SYS5</v>
          </cell>
          <cell r="AM1284">
            <v>304</v>
          </cell>
          <cell r="AN1284" t="str">
            <v>DW</v>
          </cell>
        </row>
        <row r="1285">
          <cell r="A1285">
            <v>1298</v>
          </cell>
          <cell r="B1285" t="str">
            <v>DW</v>
          </cell>
          <cell r="C1285" t="str">
            <v>Dick Winters</v>
          </cell>
          <cell r="D1285" t="str">
            <v>(509) 495-4175</v>
          </cell>
          <cell r="E1285">
            <v>37970</v>
          </cell>
          <cell r="G1285" t="str">
            <v>Purchase</v>
          </cell>
          <cell r="H1285" t="str">
            <v>Physical</v>
          </cell>
          <cell r="I1285" t="str">
            <v>CA - SLTAHOE</v>
          </cell>
          <cell r="J1285">
            <v>787536748</v>
          </cell>
          <cell r="K1285" t="str">
            <v>Sempra Energy Trading, Inc.</v>
          </cell>
          <cell r="L1285" t="str">
            <v>Patti Anderson</v>
          </cell>
          <cell r="M1285" t="str">
            <v>Trader</v>
          </cell>
          <cell r="N1285" t="str">
            <v>(403) 750-5396</v>
          </cell>
          <cell r="O1285" t="str">
            <v>(203) 355-6605</v>
          </cell>
          <cell r="P1285" t="str">
            <v>ICE</v>
          </cell>
          <cell r="Q1285">
            <v>2.5</v>
          </cell>
          <cell r="R1285">
            <v>3500</v>
          </cell>
          <cell r="X1285">
            <v>5.71</v>
          </cell>
          <cell r="Y1285">
            <v>37971</v>
          </cell>
          <cell r="Z1285">
            <v>37971</v>
          </cell>
          <cell r="AA1285" t="str">
            <v>Interruptible</v>
          </cell>
          <cell r="AB1285" t="str">
            <v>NWP</v>
          </cell>
          <cell r="AC1285" t="str">
            <v>Paiute</v>
          </cell>
          <cell r="AD1285">
            <v>100047</v>
          </cell>
          <cell r="AE1285">
            <v>3500</v>
          </cell>
          <cell r="AF1285" t="str">
            <v>SUMAS</v>
          </cell>
          <cell r="AG1285">
            <v>297</v>
          </cell>
          <cell r="AH1285" t="str">
            <v xml:space="preserve"> </v>
          </cell>
          <cell r="AI1285" t="str">
            <v xml:space="preserve"> </v>
          </cell>
          <cell r="AJ1285" t="str">
            <v>RENO</v>
          </cell>
          <cell r="AK1285">
            <v>459</v>
          </cell>
          <cell r="AL1285" t="str">
            <v>AVAC03SYS4</v>
          </cell>
          <cell r="AM1285">
            <v>304</v>
          </cell>
          <cell r="AN1285" t="str">
            <v>DW</v>
          </cell>
        </row>
        <row r="1286">
          <cell r="A1286">
            <v>1299</v>
          </cell>
          <cell r="B1286" t="str">
            <v>DW</v>
          </cell>
          <cell r="C1286" t="str">
            <v>Dick Winters</v>
          </cell>
          <cell r="D1286" t="str">
            <v>(509) 495-4175</v>
          </cell>
          <cell r="E1286">
            <v>37970</v>
          </cell>
          <cell r="G1286" t="str">
            <v>Purchase</v>
          </cell>
          <cell r="H1286" t="str">
            <v>Physical</v>
          </cell>
          <cell r="I1286" t="str">
            <v>CA - SLTAHOE</v>
          </cell>
          <cell r="J1286">
            <v>142948248</v>
          </cell>
          <cell r="K1286" t="str">
            <v>Sempra Energy Trading, Inc.</v>
          </cell>
          <cell r="L1286" t="str">
            <v>Alex Stant</v>
          </cell>
          <cell r="M1286" t="str">
            <v>Trader</v>
          </cell>
          <cell r="N1286" t="str">
            <v>(203) 355-5059</v>
          </cell>
          <cell r="O1286" t="str">
            <v>(203) 355-6605</v>
          </cell>
          <cell r="P1286" t="str">
            <v>ICE</v>
          </cell>
          <cell r="Q1286">
            <v>2.5</v>
          </cell>
          <cell r="R1286">
            <v>1500</v>
          </cell>
          <cell r="X1286">
            <v>5.8650000000000002</v>
          </cell>
          <cell r="Y1286">
            <v>37971</v>
          </cell>
          <cell r="Z1286">
            <v>37971</v>
          </cell>
          <cell r="AA1286" t="str">
            <v>Interruptible</v>
          </cell>
          <cell r="AB1286" t="str">
            <v>NWP</v>
          </cell>
          <cell r="AC1286" t="str">
            <v>Paiute</v>
          </cell>
          <cell r="AD1286">
            <v>100047</v>
          </cell>
          <cell r="AE1286">
            <v>1500</v>
          </cell>
          <cell r="AF1286" t="str">
            <v>OPAL</v>
          </cell>
          <cell r="AG1286">
            <v>543</v>
          </cell>
          <cell r="AJ1286" t="str">
            <v>RENO</v>
          </cell>
          <cell r="AK1286">
            <v>459</v>
          </cell>
          <cell r="AL1286" t="str">
            <v>AVAC03SYS5</v>
          </cell>
          <cell r="AM1286">
            <v>304</v>
          </cell>
          <cell r="AN1286" t="str">
            <v>DW</v>
          </cell>
        </row>
        <row r="1287">
          <cell r="A1287">
            <v>1300</v>
          </cell>
          <cell r="B1287" t="str">
            <v>DW</v>
          </cell>
          <cell r="C1287" t="str">
            <v>Dick Winters</v>
          </cell>
          <cell r="D1287" t="str">
            <v>(509) 495-4175</v>
          </cell>
          <cell r="E1287">
            <v>37970</v>
          </cell>
          <cell r="G1287" t="str">
            <v>Sale</v>
          </cell>
          <cell r="H1287" t="str">
            <v>Physical</v>
          </cell>
          <cell r="I1287" t="str">
            <v>PG&amp;E STOR</v>
          </cell>
          <cell r="J1287">
            <v>513738867</v>
          </cell>
          <cell r="K1287" t="str">
            <v>Cook Inlet Energy Supply LLC</v>
          </cell>
          <cell r="L1287" t="str">
            <v>Bill Fagan</v>
          </cell>
          <cell r="M1287" t="str">
            <v>Trader</v>
          </cell>
          <cell r="N1287" t="str">
            <v>(310) 789-2314</v>
          </cell>
          <cell r="O1287" t="str">
            <v>(310) 789-3991</v>
          </cell>
          <cell r="P1287" t="str">
            <v>ICE</v>
          </cell>
          <cell r="Q1287">
            <v>2.5</v>
          </cell>
          <cell r="R1287">
            <v>10000</v>
          </cell>
          <cell r="X1287">
            <v>6.19</v>
          </cell>
          <cell r="Y1287">
            <v>37971</v>
          </cell>
          <cell r="Z1287">
            <v>37971</v>
          </cell>
          <cell r="AA1287" t="str">
            <v>Interruptible</v>
          </cell>
          <cell r="AB1287" t="str">
            <v>PGE</v>
          </cell>
          <cell r="AE1287">
            <v>10000</v>
          </cell>
          <cell r="AF1287" t="str">
            <v>CG</v>
          </cell>
          <cell r="AH1287" t="str">
            <v>CG1111N</v>
          </cell>
          <cell r="AJ1287" t="str">
            <v>CG</v>
          </cell>
          <cell r="AL1287" t="str">
            <v>CG0112N</v>
          </cell>
          <cell r="AN1287" t="str">
            <v>DW</v>
          </cell>
          <cell r="AO1287">
            <v>37977</v>
          </cell>
          <cell r="AP1287" t="str">
            <v>DW</v>
          </cell>
        </row>
        <row r="1288">
          <cell r="A1288">
            <v>1301</v>
          </cell>
          <cell r="B1288" t="str">
            <v>DW</v>
          </cell>
          <cell r="C1288" t="str">
            <v>Dick Winters</v>
          </cell>
          <cell r="D1288" t="str">
            <v>(509) 495-4175</v>
          </cell>
          <cell r="E1288">
            <v>37971</v>
          </cell>
          <cell r="G1288" t="str">
            <v>Purchase</v>
          </cell>
          <cell r="H1288" t="str">
            <v>Physical</v>
          </cell>
          <cell r="I1288" t="str">
            <v>CA - SLTAHOE</v>
          </cell>
          <cell r="J1288" t="str">
            <v xml:space="preserve"> </v>
          </cell>
          <cell r="K1288" t="str">
            <v>Enserco</v>
          </cell>
          <cell r="L1288" t="str">
            <v>Dave Huck</v>
          </cell>
          <cell r="M1288" t="str">
            <v>Trader</v>
          </cell>
          <cell r="N1288" t="str">
            <v>(403) 269-5522</v>
          </cell>
          <cell r="O1288" t="str">
            <v>(303) 568-3250</v>
          </cell>
          <cell r="P1288" t="str">
            <v xml:space="preserve"> </v>
          </cell>
          <cell r="Q1288" t="str">
            <v xml:space="preserve"> </v>
          </cell>
          <cell r="R1288">
            <v>3500</v>
          </cell>
          <cell r="X1288">
            <v>5.73</v>
          </cell>
          <cell r="Y1288">
            <v>37972</v>
          </cell>
          <cell r="Z1288">
            <v>37972</v>
          </cell>
          <cell r="AA1288" t="str">
            <v>Interruptible</v>
          </cell>
          <cell r="AB1288" t="str">
            <v>NWP</v>
          </cell>
          <cell r="AC1288" t="str">
            <v>Paiute</v>
          </cell>
          <cell r="AD1288">
            <v>100047</v>
          </cell>
          <cell r="AE1288">
            <v>3500</v>
          </cell>
          <cell r="AF1288" t="str">
            <v>SUMAS</v>
          </cell>
          <cell r="AG1288">
            <v>297</v>
          </cell>
          <cell r="AH1288" t="str">
            <v xml:space="preserve"> </v>
          </cell>
          <cell r="AI1288" t="str">
            <v xml:space="preserve"> </v>
          </cell>
          <cell r="AJ1288" t="str">
            <v>RENO</v>
          </cell>
          <cell r="AK1288">
            <v>459</v>
          </cell>
          <cell r="AL1288" t="str">
            <v>AVAC03SYS4</v>
          </cell>
          <cell r="AM1288">
            <v>304</v>
          </cell>
          <cell r="AN1288" t="str">
            <v>DW</v>
          </cell>
        </row>
        <row r="1289">
          <cell r="A1289">
            <v>1302</v>
          </cell>
          <cell r="B1289" t="str">
            <v>DW</v>
          </cell>
          <cell r="C1289" t="str">
            <v>Dick Winters</v>
          </cell>
          <cell r="D1289" t="str">
            <v>(509) 495-4175</v>
          </cell>
          <cell r="E1289">
            <v>37971</v>
          </cell>
          <cell r="G1289" t="str">
            <v>Purchase</v>
          </cell>
          <cell r="H1289" t="str">
            <v>Physical</v>
          </cell>
          <cell r="I1289" t="str">
            <v>CA - SLTAHOE</v>
          </cell>
          <cell r="J1289">
            <v>161658990</v>
          </cell>
          <cell r="K1289" t="str">
            <v>Sempra Energy Trading, Inc.</v>
          </cell>
          <cell r="L1289" t="str">
            <v>Alex Stant</v>
          </cell>
          <cell r="M1289" t="str">
            <v>Trader</v>
          </cell>
          <cell r="N1289" t="str">
            <v>(203) 355-5059</v>
          </cell>
          <cell r="O1289" t="str">
            <v>(203) 355-6605</v>
          </cell>
          <cell r="P1289" t="str">
            <v>ICE</v>
          </cell>
          <cell r="Q1289">
            <v>2.5</v>
          </cell>
          <cell r="R1289">
            <v>1500</v>
          </cell>
          <cell r="X1289">
            <v>5.8550000000000004</v>
          </cell>
          <cell r="Y1289">
            <v>37972</v>
          </cell>
          <cell r="Z1289">
            <v>37972</v>
          </cell>
          <cell r="AA1289" t="str">
            <v>Interruptible</v>
          </cell>
          <cell r="AB1289" t="str">
            <v>NWP</v>
          </cell>
          <cell r="AC1289" t="str">
            <v>Paiute</v>
          </cell>
          <cell r="AD1289">
            <v>100047</v>
          </cell>
          <cell r="AE1289">
            <v>1500</v>
          </cell>
          <cell r="AF1289" t="str">
            <v>OPAL</v>
          </cell>
          <cell r="AG1289">
            <v>543</v>
          </cell>
          <cell r="AJ1289" t="str">
            <v>RENO</v>
          </cell>
          <cell r="AK1289">
            <v>459</v>
          </cell>
          <cell r="AL1289" t="str">
            <v>AVAC03SYS5</v>
          </cell>
          <cell r="AM1289">
            <v>304</v>
          </cell>
          <cell r="AN1289" t="str">
            <v>DW</v>
          </cell>
        </row>
        <row r="1290">
          <cell r="A1290">
            <v>1303</v>
          </cell>
          <cell r="B1290" t="str">
            <v>DW</v>
          </cell>
          <cell r="C1290" t="str">
            <v>Dick Winters</v>
          </cell>
          <cell r="D1290" t="str">
            <v>(509) 495-4175</v>
          </cell>
          <cell r="E1290">
            <v>37971</v>
          </cell>
          <cell r="G1290" t="str">
            <v>Sale</v>
          </cell>
          <cell r="H1290" t="str">
            <v>Physical</v>
          </cell>
          <cell r="I1290" t="str">
            <v>CSII</v>
          </cell>
          <cell r="K1290" t="str">
            <v>Enserco</v>
          </cell>
          <cell r="L1290" t="str">
            <v>Dave Huck</v>
          </cell>
          <cell r="M1290" t="str">
            <v>Trader</v>
          </cell>
          <cell r="N1290" t="str">
            <v>(403) 269-5522</v>
          </cell>
          <cell r="O1290" t="str">
            <v>(303) 568-3250</v>
          </cell>
          <cell r="P1290" t="str">
            <v xml:space="preserve"> </v>
          </cell>
          <cell r="Q1290" t="str">
            <v xml:space="preserve"> </v>
          </cell>
          <cell r="R1290">
            <v>14696</v>
          </cell>
          <cell r="X1290">
            <v>4.5</v>
          </cell>
          <cell r="Y1290">
            <v>38169</v>
          </cell>
          <cell r="Z1290">
            <v>38199</v>
          </cell>
          <cell r="AA1290" t="str">
            <v>Firm</v>
          </cell>
          <cell r="AB1290" t="str">
            <v>PGT</v>
          </cell>
          <cell r="AD1290" t="str">
            <v>07536</v>
          </cell>
          <cell r="AE1290">
            <v>14696</v>
          </cell>
          <cell r="AF1290" t="str">
            <v>STAN-GTNW</v>
          </cell>
          <cell r="AG1290" t="str">
            <v xml:space="preserve"> </v>
          </cell>
          <cell r="AH1290" t="str">
            <v>08465</v>
          </cell>
          <cell r="AI1290" t="str">
            <v xml:space="preserve"> </v>
          </cell>
          <cell r="AJ1290" t="str">
            <v>STAN-GTNW</v>
          </cell>
          <cell r="AK1290" t="str">
            <v xml:space="preserve"> </v>
          </cell>
          <cell r="AL1290" t="str">
            <v>04659</v>
          </cell>
          <cell r="AN1290" t="str">
            <v>RP</v>
          </cell>
          <cell r="AO1290">
            <v>37986</v>
          </cell>
          <cell r="AP1290" t="str">
            <v>DW</v>
          </cell>
        </row>
        <row r="1291">
          <cell r="A1291">
            <v>1304</v>
          </cell>
          <cell r="B1291" t="str">
            <v>DW</v>
          </cell>
          <cell r="C1291" t="str">
            <v>Dick Winters</v>
          </cell>
          <cell r="D1291" t="str">
            <v>(509) 495-4175</v>
          </cell>
          <cell r="E1291">
            <v>37971</v>
          </cell>
          <cell r="G1291" t="str">
            <v>Sale</v>
          </cell>
          <cell r="H1291" t="str">
            <v>Physical</v>
          </cell>
          <cell r="I1291" t="str">
            <v>MALIN</v>
          </cell>
          <cell r="K1291" t="str">
            <v>Sempra Energy Trading, Inc.</v>
          </cell>
          <cell r="L1291" t="str">
            <v>Ray Houghton</v>
          </cell>
          <cell r="M1291" t="str">
            <v>Trader</v>
          </cell>
          <cell r="N1291" t="str">
            <v>(403) 750-2453</v>
          </cell>
          <cell r="O1291" t="str">
            <v>(203) 355-6605</v>
          </cell>
          <cell r="R1291">
            <v>5000</v>
          </cell>
          <cell r="U1291" t="str">
            <v xml:space="preserve"> </v>
          </cell>
          <cell r="V1291" t="str">
            <v xml:space="preserve"> </v>
          </cell>
          <cell r="W1291" t="str">
            <v xml:space="preserve"> </v>
          </cell>
          <cell r="X1291">
            <v>4.62</v>
          </cell>
          <cell r="Y1291">
            <v>38169</v>
          </cell>
          <cell r="Z1291">
            <v>38199</v>
          </cell>
          <cell r="AA1291" t="str">
            <v>Firm</v>
          </cell>
          <cell r="AB1291" t="str">
            <v>PGT</v>
          </cell>
          <cell r="AD1291" t="str">
            <v>07536</v>
          </cell>
          <cell r="AE1291">
            <v>5000</v>
          </cell>
          <cell r="AF1291" t="str">
            <v>MALI-GTNW</v>
          </cell>
          <cell r="AH1291" t="str">
            <v>00169</v>
          </cell>
          <cell r="AJ1291" t="str">
            <v>MALI-GTNW</v>
          </cell>
          <cell r="AL1291" t="str">
            <v>02466</v>
          </cell>
          <cell r="AN1291" t="str">
            <v>RP</v>
          </cell>
          <cell r="AO1291">
            <v>37981</v>
          </cell>
          <cell r="AP1291" t="str">
            <v>DW</v>
          </cell>
        </row>
        <row r="1292">
          <cell r="A1292">
            <v>1305</v>
          </cell>
          <cell r="B1292" t="str">
            <v>DW</v>
          </cell>
          <cell r="C1292" t="str">
            <v>Dick Winters</v>
          </cell>
          <cell r="D1292" t="str">
            <v>(509) 495-4175</v>
          </cell>
          <cell r="E1292">
            <v>37972</v>
          </cell>
          <cell r="G1292" t="str">
            <v>Purchase</v>
          </cell>
          <cell r="H1292" t="str">
            <v>Physical</v>
          </cell>
          <cell r="I1292" t="str">
            <v>CA - SLTAHOE</v>
          </cell>
          <cell r="J1292">
            <v>170275832</v>
          </cell>
          <cell r="K1292" t="str">
            <v>Sempra Energy Trading, Inc.</v>
          </cell>
          <cell r="L1292" t="str">
            <v>Patti Anderson</v>
          </cell>
          <cell r="M1292" t="str">
            <v>Trader</v>
          </cell>
          <cell r="N1292" t="str">
            <v>(403) 750-5396</v>
          </cell>
          <cell r="O1292" t="str">
            <v>(203) 355-6605</v>
          </cell>
          <cell r="P1292" t="str">
            <v>ICE</v>
          </cell>
          <cell r="Q1292">
            <v>2.5</v>
          </cell>
          <cell r="R1292">
            <v>3500</v>
          </cell>
          <cell r="X1292">
            <v>5.65</v>
          </cell>
          <cell r="Y1292">
            <v>37973</v>
          </cell>
          <cell r="Z1292">
            <v>37973</v>
          </cell>
          <cell r="AA1292" t="str">
            <v>Interruptible</v>
          </cell>
          <cell r="AB1292" t="str">
            <v>NWP</v>
          </cell>
          <cell r="AC1292" t="str">
            <v>Paiute</v>
          </cell>
          <cell r="AD1292">
            <v>100047</v>
          </cell>
          <cell r="AE1292">
            <v>3500</v>
          </cell>
          <cell r="AF1292" t="str">
            <v>SUMAS</v>
          </cell>
          <cell r="AG1292">
            <v>297</v>
          </cell>
          <cell r="AH1292" t="str">
            <v xml:space="preserve"> </v>
          </cell>
          <cell r="AI1292" t="str">
            <v xml:space="preserve"> </v>
          </cell>
          <cell r="AJ1292" t="str">
            <v>RENO</v>
          </cell>
          <cell r="AK1292">
            <v>459</v>
          </cell>
          <cell r="AL1292" t="str">
            <v>AVAC03SYS4</v>
          </cell>
          <cell r="AM1292">
            <v>304</v>
          </cell>
          <cell r="AN1292" t="str">
            <v>DW</v>
          </cell>
        </row>
        <row r="1293">
          <cell r="A1293">
            <v>1306</v>
          </cell>
          <cell r="B1293" t="str">
            <v>DW</v>
          </cell>
          <cell r="C1293" t="str">
            <v>Dick Winters</v>
          </cell>
          <cell r="D1293" t="str">
            <v>(509) 495-4175</v>
          </cell>
          <cell r="E1293">
            <v>37972</v>
          </cell>
          <cell r="G1293" t="str">
            <v>Purchase</v>
          </cell>
          <cell r="H1293" t="str">
            <v>Physical</v>
          </cell>
          <cell r="I1293" t="str">
            <v>CA - SLTAHOE</v>
          </cell>
          <cell r="J1293">
            <v>142428838</v>
          </cell>
          <cell r="K1293" t="str">
            <v>Sempra Energy Trading, Inc.</v>
          </cell>
          <cell r="L1293" t="str">
            <v>Alex Stant</v>
          </cell>
          <cell r="M1293" t="str">
            <v>Trader</v>
          </cell>
          <cell r="N1293" t="str">
            <v>(203) 355-5059</v>
          </cell>
          <cell r="O1293" t="str">
            <v>(203) 355-6605</v>
          </cell>
          <cell r="P1293" t="str">
            <v>ICE</v>
          </cell>
          <cell r="Q1293">
            <v>2.5</v>
          </cell>
          <cell r="R1293">
            <v>1500</v>
          </cell>
          <cell r="X1293">
            <v>5.8150000000000004</v>
          </cell>
          <cell r="Y1293">
            <v>37973</v>
          </cell>
          <cell r="Z1293">
            <v>37973</v>
          </cell>
          <cell r="AA1293" t="str">
            <v>Interruptible</v>
          </cell>
          <cell r="AB1293" t="str">
            <v>NWP</v>
          </cell>
          <cell r="AC1293" t="str">
            <v>Paiute</v>
          </cell>
          <cell r="AD1293">
            <v>100047</v>
          </cell>
          <cell r="AE1293">
            <v>1500</v>
          </cell>
          <cell r="AF1293" t="str">
            <v>OPAL</v>
          </cell>
          <cell r="AG1293">
            <v>543</v>
          </cell>
          <cell r="AJ1293" t="str">
            <v>RENO</v>
          </cell>
          <cell r="AK1293">
            <v>459</v>
          </cell>
          <cell r="AL1293" t="str">
            <v>AVAC03SYS5</v>
          </cell>
          <cell r="AM1293">
            <v>304</v>
          </cell>
          <cell r="AN1293" t="str">
            <v>DW</v>
          </cell>
        </row>
        <row r="1294">
          <cell r="A1294">
            <v>1307</v>
          </cell>
          <cell r="B1294" t="str">
            <v>DW</v>
          </cell>
          <cell r="C1294" t="str">
            <v>Dick Winters</v>
          </cell>
          <cell r="D1294" t="str">
            <v>(509) 495-4175</v>
          </cell>
          <cell r="E1294">
            <v>37973</v>
          </cell>
          <cell r="G1294" t="str">
            <v>Purchase</v>
          </cell>
          <cell r="H1294" t="str">
            <v>Physical</v>
          </cell>
          <cell r="I1294" t="str">
            <v>CA - SLTAHOE</v>
          </cell>
          <cell r="J1294">
            <v>106336936</v>
          </cell>
          <cell r="K1294" t="str">
            <v>Cook Inlet Energy Supply LLC</v>
          </cell>
          <cell r="L1294" t="str">
            <v>Shaun Gates</v>
          </cell>
          <cell r="M1294" t="str">
            <v>Trader</v>
          </cell>
          <cell r="N1294" t="str">
            <v>(310) 556-8956</v>
          </cell>
          <cell r="O1294" t="str">
            <v>(310) 789-3991</v>
          </cell>
          <cell r="P1294" t="str">
            <v>ICE</v>
          </cell>
          <cell r="Q1294">
            <v>2.5</v>
          </cell>
          <cell r="R1294">
            <v>1500</v>
          </cell>
          <cell r="X1294">
            <v>6.14</v>
          </cell>
          <cell r="Y1294">
            <v>37974</v>
          </cell>
          <cell r="Z1294">
            <v>37974</v>
          </cell>
          <cell r="AA1294" t="str">
            <v>Interruptible</v>
          </cell>
          <cell r="AB1294" t="str">
            <v>NWP</v>
          </cell>
          <cell r="AC1294" t="str">
            <v>Paiute</v>
          </cell>
          <cell r="AD1294">
            <v>100047</v>
          </cell>
          <cell r="AE1294">
            <v>1500</v>
          </cell>
          <cell r="AF1294" t="str">
            <v>OPAL</v>
          </cell>
          <cell r="AG1294">
            <v>543</v>
          </cell>
          <cell r="AJ1294" t="str">
            <v>RENO</v>
          </cell>
          <cell r="AK1294">
            <v>459</v>
          </cell>
          <cell r="AL1294" t="str">
            <v>AVAC03SYS5</v>
          </cell>
          <cell r="AM1294">
            <v>304</v>
          </cell>
          <cell r="AN1294" t="str">
            <v>DW</v>
          </cell>
          <cell r="AO1294">
            <v>37977</v>
          </cell>
          <cell r="AP1294" t="str">
            <v>DW</v>
          </cell>
        </row>
        <row r="1295">
          <cell r="A1295">
            <v>1308</v>
          </cell>
          <cell r="B1295" t="str">
            <v>DW</v>
          </cell>
          <cell r="C1295" t="str">
            <v>Dick Winters</v>
          </cell>
          <cell r="D1295" t="str">
            <v>(509) 495-4175</v>
          </cell>
          <cell r="E1295">
            <v>37973</v>
          </cell>
          <cell r="G1295" t="str">
            <v>Purchase</v>
          </cell>
          <cell r="H1295" t="str">
            <v>Physical</v>
          </cell>
          <cell r="I1295" t="str">
            <v>CA - SLTAHOE</v>
          </cell>
          <cell r="J1295">
            <v>108087713</v>
          </cell>
          <cell r="K1295" t="str">
            <v>Sempra Energy Trading, Inc.</v>
          </cell>
          <cell r="L1295" t="str">
            <v>Patti Anderson</v>
          </cell>
          <cell r="M1295" t="str">
            <v>Trader</v>
          </cell>
          <cell r="N1295" t="str">
            <v>(403) 750-5396</v>
          </cell>
          <cell r="O1295" t="str">
            <v>(203) 355-6605</v>
          </cell>
          <cell r="P1295" t="str">
            <v>ICE</v>
          </cell>
          <cell r="Q1295">
            <v>2.5</v>
          </cell>
          <cell r="R1295">
            <v>3500</v>
          </cell>
          <cell r="X1295">
            <v>5.99</v>
          </cell>
          <cell r="Y1295">
            <v>37974</v>
          </cell>
          <cell r="Z1295">
            <v>37974</v>
          </cell>
          <cell r="AA1295" t="str">
            <v>Interruptible</v>
          </cell>
          <cell r="AB1295" t="str">
            <v>NWP</v>
          </cell>
          <cell r="AC1295" t="str">
            <v>Paiute</v>
          </cell>
          <cell r="AD1295">
            <v>100047</v>
          </cell>
          <cell r="AE1295">
            <v>3500</v>
          </cell>
          <cell r="AF1295" t="str">
            <v>SUMAS</v>
          </cell>
          <cell r="AG1295">
            <v>297</v>
          </cell>
          <cell r="AH1295" t="str">
            <v xml:space="preserve"> </v>
          </cell>
          <cell r="AI1295" t="str">
            <v xml:space="preserve"> </v>
          </cell>
          <cell r="AJ1295" t="str">
            <v>RENO</v>
          </cell>
          <cell r="AK1295">
            <v>459</v>
          </cell>
          <cell r="AL1295" t="str">
            <v>AVAC03SYS4</v>
          </cell>
          <cell r="AM1295">
            <v>304</v>
          </cell>
          <cell r="AN1295" t="str">
            <v>DW</v>
          </cell>
        </row>
        <row r="1296">
          <cell r="A1296">
            <v>1309</v>
          </cell>
          <cell r="B1296" t="str">
            <v>DW</v>
          </cell>
          <cell r="C1296" t="str">
            <v>Dick Winters</v>
          </cell>
          <cell r="D1296" t="str">
            <v>(509) 495-4175</v>
          </cell>
          <cell r="E1296">
            <v>37974</v>
          </cell>
          <cell r="G1296" t="str">
            <v>Purchase</v>
          </cell>
          <cell r="H1296" t="str">
            <v>Physical</v>
          </cell>
          <cell r="I1296" t="str">
            <v>CA - SLTAHOE</v>
          </cell>
          <cell r="J1296">
            <v>126365112</v>
          </cell>
          <cell r="K1296" t="str">
            <v>Enserco</v>
          </cell>
          <cell r="L1296" t="str">
            <v>Dave Huck</v>
          </cell>
          <cell r="M1296" t="str">
            <v>Trader</v>
          </cell>
          <cell r="N1296" t="str">
            <v>(403) 269-5522</v>
          </cell>
          <cell r="O1296" t="str">
            <v>(303) 568-3250</v>
          </cell>
          <cell r="P1296" t="str">
            <v>ICE</v>
          </cell>
          <cell r="Q1296">
            <v>2.5</v>
          </cell>
          <cell r="R1296">
            <v>1500</v>
          </cell>
          <cell r="X1296">
            <v>6.1050000000000004</v>
          </cell>
          <cell r="Y1296">
            <v>37975</v>
          </cell>
          <cell r="Z1296">
            <v>37977</v>
          </cell>
          <cell r="AA1296" t="str">
            <v>Interruptible</v>
          </cell>
          <cell r="AB1296" t="str">
            <v>NWP</v>
          </cell>
          <cell r="AC1296" t="str">
            <v>Paiute</v>
          </cell>
          <cell r="AD1296">
            <v>100047</v>
          </cell>
          <cell r="AE1296">
            <v>1500</v>
          </cell>
          <cell r="AF1296" t="str">
            <v>OPAL</v>
          </cell>
          <cell r="AG1296">
            <v>543</v>
          </cell>
          <cell r="AJ1296" t="str">
            <v>RENO</v>
          </cell>
          <cell r="AK1296">
            <v>459</v>
          </cell>
          <cell r="AL1296" t="str">
            <v>AVAC03SYS5</v>
          </cell>
          <cell r="AM1296">
            <v>304</v>
          </cell>
          <cell r="AN1296" t="str">
            <v>DW</v>
          </cell>
        </row>
        <row r="1297">
          <cell r="A1297">
            <v>1310</v>
          </cell>
          <cell r="B1297" t="str">
            <v>DW</v>
          </cell>
          <cell r="C1297" t="str">
            <v>Dick Winters</v>
          </cell>
          <cell r="D1297" t="str">
            <v>(509) 495-4175</v>
          </cell>
          <cell r="E1297">
            <v>37974</v>
          </cell>
          <cell r="G1297" t="str">
            <v>Purchase</v>
          </cell>
          <cell r="H1297" t="str">
            <v>Physical</v>
          </cell>
          <cell r="I1297" t="str">
            <v>CA - SLTAHOE</v>
          </cell>
          <cell r="K1297" t="str">
            <v>Enserco</v>
          </cell>
          <cell r="L1297" t="str">
            <v>Dave Huck</v>
          </cell>
          <cell r="M1297" t="str">
            <v>Trader</v>
          </cell>
          <cell r="N1297" t="str">
            <v>(403) 269-5522</v>
          </cell>
          <cell r="O1297" t="str">
            <v>(303) 568-3250</v>
          </cell>
          <cell r="R1297">
            <v>3500</v>
          </cell>
          <cell r="X1297">
            <v>5.915</v>
          </cell>
          <cell r="Y1297">
            <v>37975</v>
          </cell>
          <cell r="Z1297">
            <v>37977</v>
          </cell>
          <cell r="AA1297" t="str">
            <v>Interruptible</v>
          </cell>
          <cell r="AB1297" t="str">
            <v>NWP</v>
          </cell>
          <cell r="AC1297" t="str">
            <v>Paiute</v>
          </cell>
          <cell r="AD1297">
            <v>100047</v>
          </cell>
          <cell r="AE1297">
            <v>3500</v>
          </cell>
          <cell r="AF1297" t="str">
            <v>SUMAS</v>
          </cell>
          <cell r="AG1297">
            <v>297</v>
          </cell>
          <cell r="AH1297" t="str">
            <v xml:space="preserve"> </v>
          </cell>
          <cell r="AI1297" t="str">
            <v xml:space="preserve"> </v>
          </cell>
          <cell r="AJ1297" t="str">
            <v>RENO</v>
          </cell>
          <cell r="AK1297">
            <v>459</v>
          </cell>
          <cell r="AL1297" t="str">
            <v>AVAC03SYS4</v>
          </cell>
          <cell r="AM1297">
            <v>304</v>
          </cell>
          <cell r="AN1297" t="str">
            <v>DW</v>
          </cell>
        </row>
        <row r="1298">
          <cell r="A1298">
            <v>1311</v>
          </cell>
          <cell r="B1298" t="str">
            <v>DW</v>
          </cell>
          <cell r="C1298" t="str">
            <v>Dick Winters</v>
          </cell>
          <cell r="D1298" t="str">
            <v>(509) 495-4175</v>
          </cell>
          <cell r="E1298">
            <v>37977</v>
          </cell>
          <cell r="G1298" t="str">
            <v>Purchase</v>
          </cell>
          <cell r="H1298" t="str">
            <v>Physical</v>
          </cell>
          <cell r="I1298" t="str">
            <v>CA - SLTAHOE</v>
          </cell>
          <cell r="J1298">
            <v>161387149</v>
          </cell>
          <cell r="K1298" t="str">
            <v>Enserco</v>
          </cell>
          <cell r="L1298" t="str">
            <v>Dave Meyer</v>
          </cell>
          <cell r="M1298" t="str">
            <v>Trader</v>
          </cell>
          <cell r="N1298" t="str">
            <v>(303) 568-3230</v>
          </cell>
          <cell r="O1298" t="str">
            <v>(303) 568-3250</v>
          </cell>
          <cell r="P1298" t="str">
            <v>ICE</v>
          </cell>
          <cell r="Q1298">
            <v>2.5</v>
          </cell>
          <cell r="R1298">
            <v>1500</v>
          </cell>
          <cell r="X1298">
            <v>5.76</v>
          </cell>
          <cell r="Y1298">
            <v>37978</v>
          </cell>
          <cell r="Z1298">
            <v>37978</v>
          </cell>
          <cell r="AA1298" t="str">
            <v>Interruptible</v>
          </cell>
          <cell r="AB1298" t="str">
            <v>NWP</v>
          </cell>
          <cell r="AC1298" t="str">
            <v>Paiute</v>
          </cell>
          <cell r="AD1298">
            <v>100047</v>
          </cell>
          <cell r="AE1298">
            <v>1500</v>
          </cell>
          <cell r="AF1298" t="str">
            <v>OPAL</v>
          </cell>
          <cell r="AG1298">
            <v>543</v>
          </cell>
          <cell r="AJ1298" t="str">
            <v>RENO</v>
          </cell>
          <cell r="AK1298">
            <v>459</v>
          </cell>
          <cell r="AL1298" t="str">
            <v>AVAC03SYS5</v>
          </cell>
          <cell r="AM1298">
            <v>304</v>
          </cell>
          <cell r="AN1298" t="str">
            <v>DW</v>
          </cell>
        </row>
        <row r="1299">
          <cell r="A1299">
            <v>1312</v>
          </cell>
          <cell r="B1299" t="str">
            <v>DW</v>
          </cell>
          <cell r="C1299" t="str">
            <v>Dick Winters</v>
          </cell>
          <cell r="D1299" t="str">
            <v>(509) 495-4175</v>
          </cell>
          <cell r="E1299">
            <v>37977</v>
          </cell>
          <cell r="G1299" t="str">
            <v>Purchase</v>
          </cell>
          <cell r="H1299" t="str">
            <v>Physical</v>
          </cell>
          <cell r="I1299" t="str">
            <v>CA - SLTAHOE</v>
          </cell>
          <cell r="J1299">
            <v>818483790</v>
          </cell>
          <cell r="K1299" t="str">
            <v>Sempra Energy Trading, Inc.</v>
          </cell>
          <cell r="L1299" t="str">
            <v>Patti Anderson</v>
          </cell>
          <cell r="M1299" t="str">
            <v>Trader</v>
          </cell>
          <cell r="N1299" t="str">
            <v>(403) 750-5396</v>
          </cell>
          <cell r="O1299" t="str">
            <v>(203) 355-6605</v>
          </cell>
          <cell r="P1299" t="str">
            <v>ICE</v>
          </cell>
          <cell r="Q1299">
            <v>2.5</v>
          </cell>
          <cell r="R1299">
            <v>3500</v>
          </cell>
          <cell r="X1299">
            <v>5.52</v>
          </cell>
          <cell r="Y1299">
            <v>37978</v>
          </cell>
          <cell r="Z1299">
            <v>37978</v>
          </cell>
          <cell r="AA1299" t="str">
            <v>Interruptible</v>
          </cell>
          <cell r="AB1299" t="str">
            <v>NWP</v>
          </cell>
          <cell r="AC1299" t="str">
            <v>Paiute</v>
          </cell>
          <cell r="AD1299">
            <v>100047</v>
          </cell>
          <cell r="AE1299">
            <v>3500</v>
          </cell>
          <cell r="AF1299" t="str">
            <v>SUMAS</v>
          </cell>
          <cell r="AG1299">
            <v>297</v>
          </cell>
          <cell r="AH1299" t="str">
            <v xml:space="preserve"> </v>
          </cell>
          <cell r="AI1299" t="str">
            <v xml:space="preserve"> </v>
          </cell>
          <cell r="AJ1299" t="str">
            <v>RENO</v>
          </cell>
          <cell r="AK1299">
            <v>459</v>
          </cell>
          <cell r="AL1299" t="str">
            <v>AVAC03SYS4</v>
          </cell>
          <cell r="AM1299">
            <v>304</v>
          </cell>
          <cell r="AN1299" t="str">
            <v>DW</v>
          </cell>
        </row>
        <row r="1300">
          <cell r="A1300">
            <v>1313</v>
          </cell>
          <cell r="B1300" t="str">
            <v>DW</v>
          </cell>
          <cell r="C1300" t="str">
            <v>Dick Winters</v>
          </cell>
          <cell r="D1300" t="str">
            <v>(509) 495-4175</v>
          </cell>
          <cell r="E1300">
            <v>37977</v>
          </cell>
          <cell r="G1300" t="str">
            <v>Sale</v>
          </cell>
          <cell r="H1300" t="str">
            <v>Physical</v>
          </cell>
          <cell r="I1300" t="str">
            <v>MALIN</v>
          </cell>
          <cell r="K1300" t="str">
            <v>Enserco</v>
          </cell>
          <cell r="L1300" t="str">
            <v>Dave Huck</v>
          </cell>
          <cell r="M1300" t="str">
            <v>Trader</v>
          </cell>
          <cell r="N1300" t="str">
            <v>(403) 269-5522</v>
          </cell>
          <cell r="O1300" t="str">
            <v>(303) 568-3250</v>
          </cell>
          <cell r="R1300">
            <v>7357</v>
          </cell>
          <cell r="U1300" t="str">
            <v>NGI</v>
          </cell>
          <cell r="V1300">
            <v>-4.4999999999999998E-2</v>
          </cell>
          <cell r="W1300" t="str">
            <v>Malin</v>
          </cell>
          <cell r="Y1300">
            <v>37987</v>
          </cell>
          <cell r="Z1300">
            <v>38017</v>
          </cell>
          <cell r="AA1300" t="str">
            <v>Firm</v>
          </cell>
          <cell r="AB1300" t="str">
            <v>PGT</v>
          </cell>
          <cell r="AD1300" t="str">
            <v>07536</v>
          </cell>
          <cell r="AE1300">
            <v>7357</v>
          </cell>
          <cell r="AF1300" t="str">
            <v>MALI-GTNW</v>
          </cell>
          <cell r="AJ1300" t="str">
            <v>MALI-GTNW</v>
          </cell>
          <cell r="AL1300" t="str">
            <v>04659</v>
          </cell>
          <cell r="AN1300" t="str">
            <v>RP</v>
          </cell>
          <cell r="AO1300">
            <v>37986</v>
          </cell>
          <cell r="AP1300" t="str">
            <v>DW</v>
          </cell>
        </row>
        <row r="1301">
          <cell r="A1301">
            <v>1314</v>
          </cell>
          <cell r="B1301" t="str">
            <v>DW</v>
          </cell>
          <cell r="C1301" t="str">
            <v>Dick Winters</v>
          </cell>
          <cell r="D1301" t="str">
            <v>(509) 495-4175</v>
          </cell>
          <cell r="E1301">
            <v>37978</v>
          </cell>
          <cell r="G1301" t="str">
            <v>Purchase</v>
          </cell>
          <cell r="H1301" t="str">
            <v>Physical</v>
          </cell>
          <cell r="I1301" t="str">
            <v>CA - SLTAHOE</v>
          </cell>
          <cell r="J1301">
            <v>742402740</v>
          </cell>
          <cell r="K1301" t="str">
            <v>Concord Energy, LLC</v>
          </cell>
          <cell r="L1301" t="str">
            <v>Skip Warburton</v>
          </cell>
          <cell r="M1301" t="str">
            <v>Trader</v>
          </cell>
          <cell r="N1301" t="str">
            <v>(303) 468-1244</v>
          </cell>
          <cell r="O1301" t="str">
            <v>(403) 514-6913</v>
          </cell>
          <cell r="P1301" t="str">
            <v>ICE</v>
          </cell>
          <cell r="Q1301">
            <v>2.5</v>
          </cell>
          <cell r="R1301">
            <v>1500</v>
          </cell>
          <cell r="X1301">
            <v>5.05</v>
          </cell>
          <cell r="Y1301">
            <v>37979</v>
          </cell>
          <cell r="Z1301">
            <v>37979</v>
          </cell>
          <cell r="AA1301" t="str">
            <v>Interruptible</v>
          </cell>
          <cell r="AB1301" t="str">
            <v>NWP</v>
          </cell>
          <cell r="AC1301" t="str">
            <v>Paiute</v>
          </cell>
          <cell r="AD1301">
            <v>100047</v>
          </cell>
          <cell r="AE1301">
            <v>1500</v>
          </cell>
          <cell r="AF1301" t="str">
            <v>OPAL</v>
          </cell>
          <cell r="AG1301">
            <v>543</v>
          </cell>
          <cell r="AJ1301" t="str">
            <v>RENO</v>
          </cell>
          <cell r="AK1301">
            <v>459</v>
          </cell>
          <cell r="AL1301" t="str">
            <v>AVAC03SYS5</v>
          </cell>
          <cell r="AM1301">
            <v>304</v>
          </cell>
          <cell r="AN1301" t="str">
            <v>DW</v>
          </cell>
        </row>
        <row r="1302">
          <cell r="A1302">
            <v>1315</v>
          </cell>
          <cell r="B1302" t="str">
            <v>DW</v>
          </cell>
          <cell r="C1302" t="str">
            <v>Dick Winters</v>
          </cell>
          <cell r="D1302" t="str">
            <v>(509) 495-4175</v>
          </cell>
          <cell r="E1302">
            <v>37978</v>
          </cell>
          <cell r="G1302" t="str">
            <v>Purchase</v>
          </cell>
          <cell r="H1302" t="str">
            <v>Physical</v>
          </cell>
          <cell r="I1302" t="str">
            <v>CA - SLTAHOE</v>
          </cell>
          <cell r="J1302">
            <v>189288602</v>
          </cell>
          <cell r="K1302" t="str">
            <v>Sempra Energy Trading, Inc.</v>
          </cell>
          <cell r="L1302" t="str">
            <v>Patti Anderson</v>
          </cell>
          <cell r="M1302" t="str">
            <v>Trader</v>
          </cell>
          <cell r="N1302" t="str">
            <v>(403) 750-5396</v>
          </cell>
          <cell r="O1302" t="str">
            <v>(203) 355-6605</v>
          </cell>
          <cell r="P1302" t="str">
            <v>ICE</v>
          </cell>
          <cell r="Q1302">
            <v>2.5</v>
          </cell>
          <cell r="R1302">
            <v>3500</v>
          </cell>
          <cell r="X1302">
            <v>4.8099999999999996</v>
          </cell>
          <cell r="Y1302">
            <v>37979</v>
          </cell>
          <cell r="Z1302">
            <v>37979</v>
          </cell>
          <cell r="AA1302" t="str">
            <v>Interruptible</v>
          </cell>
          <cell r="AB1302" t="str">
            <v>NWP</v>
          </cell>
          <cell r="AC1302" t="str">
            <v>Paiute</v>
          </cell>
          <cell r="AD1302">
            <v>100047</v>
          </cell>
          <cell r="AE1302">
            <v>3500</v>
          </cell>
          <cell r="AF1302" t="str">
            <v>SUMAS</v>
          </cell>
          <cell r="AG1302">
            <v>297</v>
          </cell>
          <cell r="AH1302" t="str">
            <v xml:space="preserve"> </v>
          </cell>
          <cell r="AI1302" t="str">
            <v xml:space="preserve"> </v>
          </cell>
          <cell r="AJ1302" t="str">
            <v>RENO</v>
          </cell>
          <cell r="AK1302">
            <v>459</v>
          </cell>
          <cell r="AL1302" t="str">
            <v>AVAC03SYS4</v>
          </cell>
          <cell r="AM1302">
            <v>304</v>
          </cell>
          <cell r="AN1302" t="str">
            <v>DW</v>
          </cell>
        </row>
        <row r="1303">
          <cell r="A1303">
            <v>1316</v>
          </cell>
          <cell r="B1303" t="str">
            <v>DW</v>
          </cell>
          <cell r="C1303" t="str">
            <v>Dick Winters</v>
          </cell>
          <cell r="D1303" t="str">
            <v>(509) 495-4175</v>
          </cell>
          <cell r="E1303">
            <v>37978</v>
          </cell>
          <cell r="G1303" t="str">
            <v>Purchase</v>
          </cell>
          <cell r="H1303" t="str">
            <v>Physical</v>
          </cell>
          <cell r="I1303" t="str">
            <v>CSII</v>
          </cell>
          <cell r="K1303" t="str">
            <v>Enserco</v>
          </cell>
          <cell r="L1303" t="str">
            <v>Dave Huck</v>
          </cell>
          <cell r="M1303" t="str">
            <v>Trader</v>
          </cell>
          <cell r="N1303" t="str">
            <v>(403) 269-5522</v>
          </cell>
          <cell r="O1303" t="str">
            <v>(303) 568-3250</v>
          </cell>
          <cell r="P1303" t="str">
            <v xml:space="preserve"> </v>
          </cell>
          <cell r="Q1303" t="str">
            <v xml:space="preserve"> </v>
          </cell>
          <cell r="R1303">
            <v>10000</v>
          </cell>
          <cell r="X1303">
            <v>5.3</v>
          </cell>
          <cell r="Y1303">
            <v>37987</v>
          </cell>
          <cell r="Z1303">
            <v>38017</v>
          </cell>
          <cell r="AA1303" t="str">
            <v>Firm</v>
          </cell>
          <cell r="AB1303" t="str">
            <v>PGT</v>
          </cell>
          <cell r="AD1303" t="str">
            <v>07536</v>
          </cell>
          <cell r="AE1303">
            <v>10000</v>
          </cell>
          <cell r="AF1303" t="str">
            <v>STAN-GTNW</v>
          </cell>
          <cell r="AG1303" t="str">
            <v xml:space="preserve"> </v>
          </cell>
          <cell r="AH1303" t="str">
            <v>04659</v>
          </cell>
          <cell r="AI1303" t="str">
            <v xml:space="preserve"> </v>
          </cell>
          <cell r="AJ1303" t="str">
            <v>CSII-CSII</v>
          </cell>
          <cell r="AK1303" t="str">
            <v xml:space="preserve"> </v>
          </cell>
          <cell r="AL1303" t="str">
            <v>CSII</v>
          </cell>
          <cell r="AN1303" t="str">
            <v>RP</v>
          </cell>
          <cell r="AO1303">
            <v>37986</v>
          </cell>
          <cell r="AP1303" t="str">
            <v>DW</v>
          </cell>
        </row>
        <row r="1304">
          <cell r="A1304">
            <v>1317</v>
          </cell>
          <cell r="B1304" t="str">
            <v>DW</v>
          </cell>
          <cell r="C1304" t="str">
            <v>Dick Winters</v>
          </cell>
          <cell r="D1304" t="str">
            <v>(509) 495-4175</v>
          </cell>
          <cell r="E1304">
            <v>37978</v>
          </cell>
          <cell r="G1304" t="str">
            <v>Purchase</v>
          </cell>
          <cell r="H1304" t="str">
            <v>Physical</v>
          </cell>
          <cell r="I1304" t="str">
            <v>CSII</v>
          </cell>
          <cell r="K1304" t="str">
            <v>Concord Energy, LLC</v>
          </cell>
          <cell r="L1304" t="str">
            <v>Nancy Lissell</v>
          </cell>
          <cell r="M1304" t="str">
            <v>Trader</v>
          </cell>
          <cell r="N1304" t="str">
            <v>(403)303-4784</v>
          </cell>
          <cell r="O1304" t="str">
            <v>(403) 514-6913</v>
          </cell>
          <cell r="P1304" t="str">
            <v xml:space="preserve"> </v>
          </cell>
          <cell r="Q1304" t="str">
            <v xml:space="preserve"> </v>
          </cell>
          <cell r="R1304">
            <v>5000</v>
          </cell>
          <cell r="X1304">
            <v>5.4</v>
          </cell>
          <cell r="Y1304">
            <v>37987</v>
          </cell>
          <cell r="Z1304">
            <v>38017</v>
          </cell>
          <cell r="AA1304" t="str">
            <v>Firm</v>
          </cell>
          <cell r="AB1304" t="str">
            <v>PGT</v>
          </cell>
          <cell r="AD1304" t="str">
            <v>07536</v>
          </cell>
          <cell r="AE1304">
            <v>5000</v>
          </cell>
          <cell r="AF1304" t="str">
            <v>STAN-GTNW</v>
          </cell>
          <cell r="AG1304" t="str">
            <v xml:space="preserve"> </v>
          </cell>
          <cell r="AH1304" t="str">
            <v>08405</v>
          </cell>
          <cell r="AI1304" t="str">
            <v xml:space="preserve"> </v>
          </cell>
          <cell r="AJ1304" t="str">
            <v>CSII-CSII</v>
          </cell>
          <cell r="AK1304" t="str">
            <v xml:space="preserve"> </v>
          </cell>
          <cell r="AL1304" t="str">
            <v>CSII</v>
          </cell>
          <cell r="AN1304" t="str">
            <v>RP</v>
          </cell>
          <cell r="AO1304">
            <v>37986</v>
          </cell>
          <cell r="AP1304" t="str">
            <v>DW</v>
          </cell>
        </row>
        <row r="1305">
          <cell r="A1305">
            <v>1318</v>
          </cell>
          <cell r="B1305" t="str">
            <v>DW</v>
          </cell>
          <cell r="C1305" t="str">
            <v>Dick Winters</v>
          </cell>
          <cell r="D1305" t="str">
            <v>(509) 495-4175</v>
          </cell>
          <cell r="E1305">
            <v>37978</v>
          </cell>
          <cell r="G1305" t="str">
            <v>Purchase</v>
          </cell>
          <cell r="H1305" t="str">
            <v>Physical</v>
          </cell>
          <cell r="I1305" t="str">
            <v>CSII</v>
          </cell>
          <cell r="K1305" t="str">
            <v>Cook Inlet Energy Supply LLC</v>
          </cell>
          <cell r="L1305" t="str">
            <v>Ryan Duncan</v>
          </cell>
          <cell r="M1305" t="str">
            <v>Trader</v>
          </cell>
          <cell r="N1305" t="str">
            <v>(310) 789-2345</v>
          </cell>
          <cell r="O1305" t="str">
            <v>(310) 789-3991</v>
          </cell>
          <cell r="P1305" t="str">
            <v xml:space="preserve"> </v>
          </cell>
          <cell r="Q1305" t="str">
            <v xml:space="preserve"> </v>
          </cell>
          <cell r="R1305">
            <v>5000</v>
          </cell>
          <cell r="X1305">
            <v>5.25</v>
          </cell>
          <cell r="Y1305">
            <v>37987</v>
          </cell>
          <cell r="Z1305">
            <v>38017</v>
          </cell>
          <cell r="AA1305" t="str">
            <v>Firm</v>
          </cell>
          <cell r="AB1305" t="str">
            <v>PGT</v>
          </cell>
          <cell r="AD1305" t="str">
            <v>07536</v>
          </cell>
          <cell r="AE1305">
            <v>5000</v>
          </cell>
          <cell r="AF1305" t="str">
            <v>STAN-GTNW</v>
          </cell>
          <cell r="AG1305" t="str">
            <v xml:space="preserve"> </v>
          </cell>
          <cell r="AH1305" t="str">
            <v>00780</v>
          </cell>
          <cell r="AI1305" t="str">
            <v xml:space="preserve"> </v>
          </cell>
          <cell r="AJ1305" t="str">
            <v>CSII-CSII</v>
          </cell>
          <cell r="AK1305" t="str">
            <v xml:space="preserve"> </v>
          </cell>
          <cell r="AL1305" t="str">
            <v>CSII</v>
          </cell>
          <cell r="AN1305" t="str">
            <v>RP</v>
          </cell>
          <cell r="AO1305">
            <v>37981</v>
          </cell>
          <cell r="AP1305" t="str">
            <v>DW</v>
          </cell>
        </row>
        <row r="1306">
          <cell r="A1306">
            <v>1319</v>
          </cell>
          <cell r="B1306" t="str">
            <v>DW</v>
          </cell>
          <cell r="C1306" t="str">
            <v>Dick Winters</v>
          </cell>
          <cell r="D1306" t="str">
            <v>(509) 495-4175</v>
          </cell>
          <cell r="E1306">
            <v>37979</v>
          </cell>
          <cell r="G1306" t="str">
            <v>Purchase</v>
          </cell>
          <cell r="H1306" t="str">
            <v>Physical</v>
          </cell>
          <cell r="I1306" t="str">
            <v>CA - SLTAHOE</v>
          </cell>
          <cell r="K1306" t="str">
            <v>Enserco</v>
          </cell>
          <cell r="L1306" t="str">
            <v>Dave Huck</v>
          </cell>
          <cell r="M1306" t="str">
            <v>Trader</v>
          </cell>
          <cell r="N1306" t="str">
            <v>(403) 269-5522</v>
          </cell>
          <cell r="O1306" t="str">
            <v>(303) 568-3250</v>
          </cell>
          <cell r="R1306">
            <v>3500</v>
          </cell>
          <cell r="X1306">
            <v>4.6399999999999997</v>
          </cell>
          <cell r="Y1306">
            <v>37980</v>
          </cell>
          <cell r="Z1306">
            <v>37984</v>
          </cell>
          <cell r="AA1306" t="str">
            <v>Interruptible</v>
          </cell>
          <cell r="AB1306" t="str">
            <v>NWP</v>
          </cell>
          <cell r="AC1306" t="str">
            <v>Paiute</v>
          </cell>
          <cell r="AD1306">
            <v>100047</v>
          </cell>
          <cell r="AE1306">
            <v>3500</v>
          </cell>
          <cell r="AF1306" t="str">
            <v>SUMAS</v>
          </cell>
          <cell r="AG1306">
            <v>297</v>
          </cell>
          <cell r="AH1306" t="str">
            <v xml:space="preserve"> </v>
          </cell>
          <cell r="AI1306" t="str">
            <v xml:space="preserve"> </v>
          </cell>
          <cell r="AJ1306" t="str">
            <v>RENO</v>
          </cell>
          <cell r="AK1306">
            <v>459</v>
          </cell>
          <cell r="AL1306" t="str">
            <v>AVAC03SYS4</v>
          </cell>
          <cell r="AM1306">
            <v>304</v>
          </cell>
          <cell r="AN1306" t="str">
            <v>DW</v>
          </cell>
          <cell r="AO1306">
            <v>37986</v>
          </cell>
          <cell r="AP1306" t="str">
            <v>DW</v>
          </cell>
        </row>
        <row r="1307">
          <cell r="A1307">
            <v>1320</v>
          </cell>
          <cell r="B1307" t="str">
            <v>DW</v>
          </cell>
          <cell r="C1307" t="str">
            <v>Dick Winters</v>
          </cell>
          <cell r="D1307" t="str">
            <v>(509) 495-4175</v>
          </cell>
          <cell r="E1307">
            <v>37979</v>
          </cell>
          <cell r="G1307" t="str">
            <v>Purchase</v>
          </cell>
          <cell r="H1307" t="str">
            <v>Physical</v>
          </cell>
          <cell r="I1307" t="str">
            <v>CA - SLTAHOE</v>
          </cell>
          <cell r="K1307" t="str">
            <v>Enserco</v>
          </cell>
          <cell r="L1307" t="str">
            <v>Dave Meyer</v>
          </cell>
          <cell r="M1307" t="str">
            <v>Trader</v>
          </cell>
          <cell r="N1307" t="str">
            <v>(303) 568-3230</v>
          </cell>
          <cell r="O1307" t="str">
            <v>(303) 568-3250</v>
          </cell>
          <cell r="R1307">
            <v>1500</v>
          </cell>
          <cell r="X1307">
            <v>4.8</v>
          </cell>
          <cell r="Y1307">
            <v>37980</v>
          </cell>
          <cell r="Z1307">
            <v>37984</v>
          </cell>
          <cell r="AA1307" t="str">
            <v>Interruptible</v>
          </cell>
          <cell r="AB1307" t="str">
            <v>NWP</v>
          </cell>
          <cell r="AC1307" t="str">
            <v>Paiute</v>
          </cell>
          <cell r="AD1307">
            <v>100047</v>
          </cell>
          <cell r="AE1307">
            <v>1500</v>
          </cell>
          <cell r="AF1307" t="str">
            <v>OPAL</v>
          </cell>
          <cell r="AG1307">
            <v>543</v>
          </cell>
          <cell r="AJ1307" t="str">
            <v>RENO</v>
          </cell>
          <cell r="AK1307">
            <v>459</v>
          </cell>
          <cell r="AL1307" t="str">
            <v>AVAC03SYS5</v>
          </cell>
          <cell r="AM1307">
            <v>304</v>
          </cell>
          <cell r="AN1307" t="str">
            <v>DW</v>
          </cell>
          <cell r="AO1307">
            <v>37986</v>
          </cell>
          <cell r="AP1307" t="str">
            <v>DW</v>
          </cell>
        </row>
        <row r="1308">
          <cell r="A1308">
            <v>1321</v>
          </cell>
          <cell r="B1308" t="str">
            <v>DW</v>
          </cell>
          <cell r="C1308" t="str">
            <v>Dick Winters</v>
          </cell>
          <cell r="D1308" t="str">
            <v>(509) 495-4175</v>
          </cell>
          <cell r="E1308">
            <v>37984</v>
          </cell>
          <cell r="G1308" t="str">
            <v>Purchase</v>
          </cell>
          <cell r="H1308" t="str">
            <v>Physical</v>
          </cell>
          <cell r="I1308" t="str">
            <v>CSII</v>
          </cell>
          <cell r="K1308" t="str">
            <v>Concord Energy, LLC</v>
          </cell>
          <cell r="L1308" t="str">
            <v>Nancy Lissell</v>
          </cell>
          <cell r="M1308" t="str">
            <v>Trader</v>
          </cell>
          <cell r="N1308" t="str">
            <v>(403)303-4784</v>
          </cell>
          <cell r="O1308" t="str">
            <v>(403) 514-6913</v>
          </cell>
          <cell r="P1308" t="str">
            <v xml:space="preserve"> </v>
          </cell>
          <cell r="Q1308" t="str">
            <v xml:space="preserve"> </v>
          </cell>
          <cell r="R1308">
            <v>10000</v>
          </cell>
          <cell r="X1308">
            <v>5.42</v>
          </cell>
          <cell r="Y1308">
            <v>37984</v>
          </cell>
          <cell r="Z1308">
            <v>37984</v>
          </cell>
          <cell r="AA1308" t="str">
            <v>Interruptible</v>
          </cell>
          <cell r="AB1308" t="str">
            <v>PGT</v>
          </cell>
          <cell r="AD1308" t="str">
            <v>07536</v>
          </cell>
          <cell r="AE1308">
            <v>10000</v>
          </cell>
          <cell r="AF1308" t="str">
            <v>STAN-GTNW</v>
          </cell>
          <cell r="AG1308" t="str">
            <v xml:space="preserve"> </v>
          </cell>
          <cell r="AH1308" t="str">
            <v xml:space="preserve"> </v>
          </cell>
          <cell r="AI1308" t="str">
            <v xml:space="preserve"> </v>
          </cell>
          <cell r="AJ1308" t="str">
            <v>CSII-CSII</v>
          </cell>
          <cell r="AK1308" t="str">
            <v xml:space="preserve"> </v>
          </cell>
          <cell r="AL1308" t="str">
            <v>CSII</v>
          </cell>
          <cell r="AN1308" t="str">
            <v>DW</v>
          </cell>
          <cell r="AQ1308" t="str">
            <v>Intraday</v>
          </cell>
        </row>
        <row r="1309">
          <cell r="A1309">
            <v>1322</v>
          </cell>
          <cell r="B1309" t="str">
            <v>DW</v>
          </cell>
          <cell r="C1309" t="str">
            <v>Dick Winters</v>
          </cell>
          <cell r="D1309" t="str">
            <v>(509) 495-4175</v>
          </cell>
          <cell r="E1309">
            <v>37984</v>
          </cell>
          <cell r="G1309" t="str">
            <v>Purchase</v>
          </cell>
          <cell r="H1309" t="str">
            <v>Physical</v>
          </cell>
          <cell r="I1309" t="str">
            <v>CSII</v>
          </cell>
          <cell r="K1309" t="str">
            <v>Concord Energy, LLC</v>
          </cell>
          <cell r="L1309" t="str">
            <v>Nancy Lissell</v>
          </cell>
          <cell r="M1309" t="str">
            <v>Trader</v>
          </cell>
          <cell r="N1309" t="str">
            <v>(403)303-4784</v>
          </cell>
          <cell r="O1309" t="str">
            <v>(403) 514-6913</v>
          </cell>
          <cell r="P1309" t="str">
            <v>ICE</v>
          </cell>
          <cell r="Q1309">
            <v>2.5</v>
          </cell>
          <cell r="R1309">
            <v>6388</v>
          </cell>
          <cell r="X1309">
            <v>5.4</v>
          </cell>
          <cell r="Y1309">
            <v>37985</v>
          </cell>
          <cell r="Z1309">
            <v>37985</v>
          </cell>
          <cell r="AA1309" t="str">
            <v>Interruptible</v>
          </cell>
          <cell r="AB1309" t="str">
            <v>PGT</v>
          </cell>
          <cell r="AD1309" t="str">
            <v>07536</v>
          </cell>
          <cell r="AE1309">
            <v>6388</v>
          </cell>
          <cell r="AF1309" t="str">
            <v>STAN-GTNW</v>
          </cell>
          <cell r="AG1309" t="str">
            <v xml:space="preserve"> </v>
          </cell>
          <cell r="AH1309" t="str">
            <v xml:space="preserve"> </v>
          </cell>
          <cell r="AI1309" t="str">
            <v xml:space="preserve"> </v>
          </cell>
          <cell r="AJ1309" t="str">
            <v>CSII-CSII</v>
          </cell>
          <cell r="AK1309" t="str">
            <v xml:space="preserve"> </v>
          </cell>
          <cell r="AL1309" t="str">
            <v>CSII</v>
          </cell>
          <cell r="AN1309" t="str">
            <v>DW</v>
          </cell>
          <cell r="AQ1309" t="str">
            <v>Intraday</v>
          </cell>
        </row>
        <row r="1310">
          <cell r="A1310">
            <v>1323</v>
          </cell>
          <cell r="B1310" t="str">
            <v>DW</v>
          </cell>
          <cell r="C1310" t="str">
            <v>Dick Winters</v>
          </cell>
          <cell r="D1310" t="str">
            <v>(509) 495-4175</v>
          </cell>
          <cell r="E1310">
            <v>37984</v>
          </cell>
          <cell r="G1310" t="str">
            <v>Purchase</v>
          </cell>
          <cell r="H1310" t="str">
            <v>Physical</v>
          </cell>
          <cell r="I1310" t="str">
            <v>CSII</v>
          </cell>
          <cell r="K1310" t="str">
            <v>Concord Energy, LLC</v>
          </cell>
          <cell r="L1310" t="str">
            <v>Nancy Lissell</v>
          </cell>
          <cell r="M1310" t="str">
            <v>Trader</v>
          </cell>
          <cell r="N1310" t="str">
            <v>(403)303-4784</v>
          </cell>
          <cell r="O1310" t="str">
            <v>(403) 514-6913</v>
          </cell>
          <cell r="P1310" t="str">
            <v>ICE</v>
          </cell>
          <cell r="Q1310">
            <v>2.5</v>
          </cell>
          <cell r="R1310">
            <v>10000</v>
          </cell>
          <cell r="X1310">
            <v>5.4</v>
          </cell>
          <cell r="Y1310">
            <v>37985</v>
          </cell>
          <cell r="Z1310">
            <v>37985</v>
          </cell>
          <cell r="AA1310" t="str">
            <v>Interruptible</v>
          </cell>
          <cell r="AB1310" t="str">
            <v>PGT</v>
          </cell>
          <cell r="AD1310" t="str">
            <v>07536</v>
          </cell>
          <cell r="AE1310">
            <v>10000</v>
          </cell>
          <cell r="AF1310" t="str">
            <v>STAN-GTNW</v>
          </cell>
          <cell r="AG1310" t="str">
            <v xml:space="preserve"> </v>
          </cell>
          <cell r="AH1310" t="str">
            <v xml:space="preserve"> </v>
          </cell>
          <cell r="AI1310" t="str">
            <v xml:space="preserve"> </v>
          </cell>
          <cell r="AJ1310" t="str">
            <v>CSII-CSII</v>
          </cell>
          <cell r="AK1310" t="str">
            <v xml:space="preserve"> </v>
          </cell>
          <cell r="AL1310" t="str">
            <v>CSII</v>
          </cell>
          <cell r="AN1310" t="str">
            <v>DW</v>
          </cell>
          <cell r="AQ1310" t="str">
            <v>Intraday</v>
          </cell>
        </row>
        <row r="1311">
          <cell r="A1311">
            <v>1324</v>
          </cell>
          <cell r="B1311" t="str">
            <v>DW</v>
          </cell>
          <cell r="C1311" t="str">
            <v>Dick Winters</v>
          </cell>
          <cell r="D1311" t="str">
            <v>(509) 495-4175</v>
          </cell>
          <cell r="E1311">
            <v>37984</v>
          </cell>
          <cell r="G1311" t="str">
            <v>Purchase</v>
          </cell>
          <cell r="H1311" t="str">
            <v>Physical</v>
          </cell>
          <cell r="I1311" t="str">
            <v>CSII</v>
          </cell>
          <cell r="K1311" t="str">
            <v>Kimball Energy</v>
          </cell>
          <cell r="L1311" t="str">
            <v>Scott Smokoski</v>
          </cell>
          <cell r="M1311" t="str">
            <v>Trader</v>
          </cell>
          <cell r="N1311" t="str">
            <v>(817) 860-7907</v>
          </cell>
          <cell r="O1311" t="str">
            <v>(817) 274-4724</v>
          </cell>
          <cell r="P1311" t="str">
            <v xml:space="preserve"> </v>
          </cell>
          <cell r="Q1311" t="str">
            <v xml:space="preserve"> </v>
          </cell>
          <cell r="R1311">
            <v>3000</v>
          </cell>
          <cell r="X1311">
            <v>5.4</v>
          </cell>
          <cell r="Y1311">
            <v>37985</v>
          </cell>
          <cell r="Z1311">
            <v>37985</v>
          </cell>
          <cell r="AA1311" t="str">
            <v>Interruptible</v>
          </cell>
          <cell r="AB1311" t="str">
            <v>PGT</v>
          </cell>
          <cell r="AD1311" t="str">
            <v>07536</v>
          </cell>
          <cell r="AE1311">
            <v>3000</v>
          </cell>
          <cell r="AF1311" t="str">
            <v>STAN-GTNW</v>
          </cell>
          <cell r="AG1311" t="str">
            <v xml:space="preserve"> </v>
          </cell>
          <cell r="AH1311" t="str">
            <v xml:space="preserve"> </v>
          </cell>
          <cell r="AI1311" t="str">
            <v xml:space="preserve"> </v>
          </cell>
          <cell r="AJ1311" t="str">
            <v>CSII-CSII</v>
          </cell>
          <cell r="AK1311" t="str">
            <v xml:space="preserve"> </v>
          </cell>
          <cell r="AL1311" t="str">
            <v>CSII</v>
          </cell>
          <cell r="AN1311" t="str">
            <v>DW</v>
          </cell>
          <cell r="AQ1311" t="str">
            <v>Intraday</v>
          </cell>
        </row>
        <row r="1312">
          <cell r="A1312">
            <v>1325</v>
          </cell>
          <cell r="B1312" t="str">
            <v>DW</v>
          </cell>
          <cell r="C1312" t="str">
            <v>Dick Winters</v>
          </cell>
          <cell r="D1312" t="str">
            <v>(509) 495-4175</v>
          </cell>
          <cell r="E1312">
            <v>37984</v>
          </cell>
          <cell r="G1312" t="str">
            <v>Purchase</v>
          </cell>
          <cell r="H1312" t="str">
            <v>Physical</v>
          </cell>
          <cell r="I1312" t="str">
            <v>CA - SLTAHOE</v>
          </cell>
          <cell r="K1312" t="str">
            <v>Concord Energy, LLC</v>
          </cell>
          <cell r="L1312" t="str">
            <v>Nancy Lissell</v>
          </cell>
          <cell r="M1312" t="str">
            <v>Trader</v>
          </cell>
          <cell r="N1312" t="str">
            <v>(403)303-4784</v>
          </cell>
          <cell r="O1312" t="str">
            <v>(403) 514-6913</v>
          </cell>
          <cell r="R1312">
            <v>3500</v>
          </cell>
          <cell r="X1312">
            <v>5.25</v>
          </cell>
          <cell r="Y1312">
            <v>37985</v>
          </cell>
          <cell r="Z1312">
            <v>37985</v>
          </cell>
          <cell r="AA1312" t="str">
            <v>Interruptible</v>
          </cell>
          <cell r="AB1312" t="str">
            <v>NWP</v>
          </cell>
          <cell r="AC1312" t="str">
            <v>Paiute</v>
          </cell>
          <cell r="AD1312">
            <v>100047</v>
          </cell>
          <cell r="AE1312">
            <v>3500</v>
          </cell>
          <cell r="AF1312" t="str">
            <v>SUMAS</v>
          </cell>
          <cell r="AG1312">
            <v>297</v>
          </cell>
          <cell r="AH1312" t="str">
            <v xml:space="preserve"> </v>
          </cell>
          <cell r="AI1312" t="str">
            <v xml:space="preserve"> </v>
          </cell>
          <cell r="AJ1312" t="str">
            <v>RENO</v>
          </cell>
          <cell r="AK1312">
            <v>459</v>
          </cell>
          <cell r="AL1312" t="str">
            <v>AVAC03SYS4</v>
          </cell>
          <cell r="AM1312">
            <v>304</v>
          </cell>
          <cell r="AN1312" t="str">
            <v>DW</v>
          </cell>
        </row>
        <row r="1313">
          <cell r="A1313">
            <v>1326</v>
          </cell>
          <cell r="B1313" t="str">
            <v>DW</v>
          </cell>
          <cell r="C1313" t="str">
            <v>Dick Winters</v>
          </cell>
          <cell r="D1313" t="str">
            <v>(509) 495-4175</v>
          </cell>
          <cell r="E1313">
            <v>37984</v>
          </cell>
          <cell r="G1313" t="str">
            <v>Purchase</v>
          </cell>
          <cell r="H1313" t="str">
            <v>Physical</v>
          </cell>
          <cell r="I1313" t="str">
            <v>CA - SLTAHOE</v>
          </cell>
          <cell r="K1313" t="str">
            <v>Sempra Energy Trading, Inc.</v>
          </cell>
          <cell r="L1313" t="str">
            <v>Alex Stant</v>
          </cell>
          <cell r="M1313" t="str">
            <v>Trader</v>
          </cell>
          <cell r="N1313" t="str">
            <v>(203) 355-5059</v>
          </cell>
          <cell r="O1313" t="str">
            <v>(203) 355-6605</v>
          </cell>
          <cell r="P1313" t="str">
            <v>ICE</v>
          </cell>
          <cell r="Q1313">
            <v>2.5</v>
          </cell>
          <cell r="R1313">
            <v>1500</v>
          </cell>
          <cell r="X1313">
            <v>4.7699999999999996</v>
          </cell>
          <cell r="Y1313">
            <v>37985</v>
          </cell>
          <cell r="Z1313">
            <v>37985</v>
          </cell>
          <cell r="AA1313" t="str">
            <v>Interruptible</v>
          </cell>
          <cell r="AB1313" t="str">
            <v>NWP</v>
          </cell>
          <cell r="AC1313" t="str">
            <v>Paiute</v>
          </cell>
          <cell r="AD1313">
            <v>100047</v>
          </cell>
          <cell r="AE1313">
            <v>1500</v>
          </cell>
          <cell r="AF1313" t="str">
            <v>OPAL</v>
          </cell>
          <cell r="AG1313">
            <v>543</v>
          </cell>
          <cell r="AJ1313" t="str">
            <v>RENO</v>
          </cell>
          <cell r="AK1313">
            <v>459</v>
          </cell>
          <cell r="AL1313" t="str">
            <v>AVAC03SYS5</v>
          </cell>
          <cell r="AM1313">
            <v>304</v>
          </cell>
          <cell r="AN1313" t="str">
            <v>DW</v>
          </cell>
        </row>
        <row r="1314">
          <cell r="A1314">
            <v>1327</v>
          </cell>
          <cell r="B1314" t="str">
            <v>DW</v>
          </cell>
          <cell r="C1314" t="str">
            <v>Dick Winters</v>
          </cell>
          <cell r="D1314" t="str">
            <v>(509) 495-4175</v>
          </cell>
          <cell r="E1314">
            <v>37984</v>
          </cell>
          <cell r="G1314" t="str">
            <v>Purchase</v>
          </cell>
          <cell r="H1314" t="str">
            <v>Physical</v>
          </cell>
          <cell r="I1314" t="str">
            <v>CA - SLTAHOE</v>
          </cell>
          <cell r="K1314" t="str">
            <v>Sempra Energy Trading, Inc.</v>
          </cell>
          <cell r="L1314" t="str">
            <v>Ray Houghton</v>
          </cell>
          <cell r="M1314" t="str">
            <v>Trader</v>
          </cell>
          <cell r="N1314" t="str">
            <v>(403) 750-2453</v>
          </cell>
          <cell r="O1314" t="str">
            <v>(203) 355-6605</v>
          </cell>
          <cell r="R1314">
            <v>3500</v>
          </cell>
          <cell r="U1314" t="str">
            <v>GDA</v>
          </cell>
          <cell r="V1314">
            <v>0.01</v>
          </cell>
          <cell r="W1314" t="str">
            <v>Sumas</v>
          </cell>
          <cell r="Y1314">
            <v>37987</v>
          </cell>
          <cell r="Z1314">
            <v>38017</v>
          </cell>
          <cell r="AA1314" t="str">
            <v>Firm</v>
          </cell>
          <cell r="AB1314" t="str">
            <v>NWP</v>
          </cell>
          <cell r="AC1314" t="str">
            <v>Paiute</v>
          </cell>
          <cell r="AD1314">
            <v>100047</v>
          </cell>
          <cell r="AE1314">
            <v>3500</v>
          </cell>
          <cell r="AF1314" t="str">
            <v>SUMAS</v>
          </cell>
          <cell r="AG1314">
            <v>297</v>
          </cell>
          <cell r="AH1314" t="str">
            <v>SEMPRA</v>
          </cell>
          <cell r="AI1314" t="str">
            <v xml:space="preserve"> </v>
          </cell>
          <cell r="AJ1314" t="str">
            <v>RENO</v>
          </cell>
          <cell r="AK1314">
            <v>459</v>
          </cell>
          <cell r="AL1314" t="str">
            <v>AVAC03SYS3</v>
          </cell>
          <cell r="AM1314">
            <v>304</v>
          </cell>
          <cell r="AN1314" t="str">
            <v>RP</v>
          </cell>
          <cell r="AO1314">
            <v>37986</v>
          </cell>
          <cell r="AP1314" t="str">
            <v>DW</v>
          </cell>
        </row>
        <row r="1315">
          <cell r="A1315">
            <v>1328</v>
          </cell>
          <cell r="B1315" t="str">
            <v>DW</v>
          </cell>
          <cell r="C1315" t="str">
            <v>Dick Winters</v>
          </cell>
          <cell r="D1315" t="str">
            <v>(509) 495-4175</v>
          </cell>
          <cell r="E1315">
            <v>37984</v>
          </cell>
          <cell r="G1315" t="str">
            <v>Purchase</v>
          </cell>
          <cell r="H1315" t="str">
            <v>Physical</v>
          </cell>
          <cell r="I1315" t="str">
            <v>CA - SLTAHOE</v>
          </cell>
          <cell r="K1315" t="str">
            <v>Sempra Energy Trading, Inc.</v>
          </cell>
          <cell r="L1315" t="str">
            <v>Steve Hourihan</v>
          </cell>
          <cell r="M1315" t="str">
            <v>Trader</v>
          </cell>
          <cell r="N1315" t="str">
            <v>(203) 355-5063</v>
          </cell>
          <cell r="O1315" t="str">
            <v>(203) 355-5435</v>
          </cell>
          <cell r="R1315">
            <v>810</v>
          </cell>
          <cell r="X1315">
            <v>5.0999999999999996</v>
          </cell>
          <cell r="Y1315">
            <v>37987</v>
          </cell>
          <cell r="Z1315">
            <v>38017</v>
          </cell>
          <cell r="AA1315" t="str">
            <v>Firm</v>
          </cell>
          <cell r="AB1315" t="str">
            <v>NWP</v>
          </cell>
          <cell r="AC1315" t="str">
            <v>Paiute</v>
          </cell>
          <cell r="AD1315">
            <v>100047</v>
          </cell>
          <cell r="AE1315">
            <v>810</v>
          </cell>
          <cell r="AF1315" t="str">
            <v>Foundation Creek</v>
          </cell>
          <cell r="AG1315">
            <v>56</v>
          </cell>
          <cell r="AH1315" t="str">
            <v>2157</v>
          </cell>
          <cell r="AI1315">
            <v>656</v>
          </cell>
          <cell r="AJ1315" t="str">
            <v>RENO</v>
          </cell>
          <cell r="AK1315">
            <v>459</v>
          </cell>
          <cell r="AL1315" t="str">
            <v>AVAC03SYS4</v>
          </cell>
          <cell r="AM1315">
            <v>304</v>
          </cell>
          <cell r="AN1315" t="str">
            <v>RP</v>
          </cell>
          <cell r="AO1315">
            <v>37986</v>
          </cell>
          <cell r="AP1315" t="str">
            <v>DW</v>
          </cell>
          <cell r="AS1315" t="str">
            <v>South of Green</v>
          </cell>
        </row>
        <row r="1316">
          <cell r="A1316">
            <v>1329</v>
          </cell>
          <cell r="B1316" t="str">
            <v>DW</v>
          </cell>
          <cell r="C1316" t="str">
            <v>Dick Winters</v>
          </cell>
          <cell r="D1316" t="str">
            <v>(509) 495-4175</v>
          </cell>
          <cell r="E1316">
            <v>37985</v>
          </cell>
          <cell r="G1316" t="str">
            <v>Purchase</v>
          </cell>
          <cell r="H1316" t="str">
            <v>Physical</v>
          </cell>
          <cell r="I1316" t="str">
            <v>CA - SLTAHOE</v>
          </cell>
          <cell r="J1316">
            <v>102482590</v>
          </cell>
          <cell r="K1316" t="str">
            <v>El Paso Merchant Energy LP</v>
          </cell>
          <cell r="L1316" t="str">
            <v>Greg Singleton</v>
          </cell>
          <cell r="M1316" t="str">
            <v>Trader</v>
          </cell>
          <cell r="N1316" t="str">
            <v>(713) 420-6381</v>
          </cell>
          <cell r="O1316" t="str">
            <v>(713) 420-3593</v>
          </cell>
          <cell r="P1316" t="str">
            <v>ICE</v>
          </cell>
          <cell r="Q1316">
            <v>2.5</v>
          </cell>
          <cell r="R1316">
            <v>1500</v>
          </cell>
          <cell r="U1316" t="str">
            <v>GDA</v>
          </cell>
          <cell r="V1316">
            <v>0.01</v>
          </cell>
          <cell r="W1316" t="str">
            <v>Opal</v>
          </cell>
          <cell r="Y1316">
            <v>37986</v>
          </cell>
          <cell r="Z1316">
            <v>37986</v>
          </cell>
          <cell r="AA1316" t="str">
            <v>Interruptible</v>
          </cell>
          <cell r="AB1316" t="str">
            <v>NWP</v>
          </cell>
          <cell r="AC1316" t="str">
            <v>Paiute</v>
          </cell>
          <cell r="AD1316">
            <v>100047</v>
          </cell>
          <cell r="AE1316">
            <v>1500</v>
          </cell>
          <cell r="AF1316" t="str">
            <v>OPAL</v>
          </cell>
          <cell r="AG1316">
            <v>543</v>
          </cell>
          <cell r="AJ1316" t="str">
            <v>RENO</v>
          </cell>
          <cell r="AK1316">
            <v>459</v>
          </cell>
          <cell r="AL1316" t="str">
            <v>AVAC03SYS5</v>
          </cell>
          <cell r="AM1316">
            <v>304</v>
          </cell>
          <cell r="AN1316" t="str">
            <v>DW</v>
          </cell>
        </row>
        <row r="1317">
          <cell r="A1317">
            <v>1330</v>
          </cell>
          <cell r="B1317" t="str">
            <v>DW</v>
          </cell>
          <cell r="C1317" t="str">
            <v>Dick Winters</v>
          </cell>
          <cell r="D1317" t="str">
            <v>(509) 495-4175</v>
          </cell>
          <cell r="E1317">
            <v>37985</v>
          </cell>
          <cell r="G1317" t="str">
            <v>Purchase</v>
          </cell>
          <cell r="H1317" t="str">
            <v>Physical</v>
          </cell>
          <cell r="I1317" t="str">
            <v>CA - SLTAHOE</v>
          </cell>
          <cell r="K1317" t="str">
            <v>Enserco</v>
          </cell>
          <cell r="L1317" t="str">
            <v>Dave Huck</v>
          </cell>
          <cell r="M1317" t="str">
            <v>Trader</v>
          </cell>
          <cell r="N1317" t="str">
            <v>(403) 269-5522</v>
          </cell>
          <cell r="O1317" t="str">
            <v>(303) 568-3250</v>
          </cell>
          <cell r="R1317">
            <v>3500</v>
          </cell>
          <cell r="X1317">
            <v>5.65</v>
          </cell>
          <cell r="Y1317">
            <v>37986</v>
          </cell>
          <cell r="Z1317">
            <v>37986</v>
          </cell>
          <cell r="AA1317" t="str">
            <v>Interruptible</v>
          </cell>
          <cell r="AB1317" t="str">
            <v>NWP</v>
          </cell>
          <cell r="AC1317" t="str">
            <v>Paiute</v>
          </cell>
          <cell r="AD1317">
            <v>100047</v>
          </cell>
          <cell r="AE1317">
            <v>3500</v>
          </cell>
          <cell r="AF1317" t="str">
            <v>STANFIELD</v>
          </cell>
          <cell r="AG1317">
            <v>187</v>
          </cell>
          <cell r="AH1317" t="str">
            <v xml:space="preserve"> </v>
          </cell>
          <cell r="AI1317" t="str">
            <v xml:space="preserve"> </v>
          </cell>
          <cell r="AJ1317" t="str">
            <v>RENO</v>
          </cell>
          <cell r="AK1317">
            <v>459</v>
          </cell>
          <cell r="AL1317" t="str">
            <v>AVAC03SYS4</v>
          </cell>
          <cell r="AM1317">
            <v>304</v>
          </cell>
          <cell r="AN1317" t="str">
            <v>DW</v>
          </cell>
        </row>
        <row r="1318">
          <cell r="A1318">
            <v>1331</v>
          </cell>
          <cell r="B1318" t="str">
            <v>DW</v>
          </cell>
          <cell r="C1318" t="str">
            <v>Dick Winters</v>
          </cell>
          <cell r="D1318" t="str">
            <v>(509) 495-4175</v>
          </cell>
          <cell r="E1318">
            <v>37985</v>
          </cell>
          <cell r="G1318" t="str">
            <v>Purchase</v>
          </cell>
          <cell r="H1318" t="str">
            <v>Physical</v>
          </cell>
          <cell r="I1318" t="str">
            <v>CSII</v>
          </cell>
          <cell r="K1318" t="str">
            <v>Enserco</v>
          </cell>
          <cell r="L1318" t="str">
            <v>Dave Huck</v>
          </cell>
          <cell r="M1318" t="str">
            <v>Trader</v>
          </cell>
          <cell r="N1318" t="str">
            <v>(403) 269-5522</v>
          </cell>
          <cell r="O1318" t="str">
            <v>(303) 568-3250</v>
          </cell>
          <cell r="P1318" t="str">
            <v xml:space="preserve"> </v>
          </cell>
          <cell r="Q1318" t="str">
            <v xml:space="preserve"> </v>
          </cell>
          <cell r="R1318">
            <v>20000</v>
          </cell>
          <cell r="X1318">
            <v>5.65</v>
          </cell>
          <cell r="Y1318">
            <v>37986</v>
          </cell>
          <cell r="Z1318">
            <v>37986</v>
          </cell>
          <cell r="AA1318" t="str">
            <v>Interruptible</v>
          </cell>
          <cell r="AB1318" t="str">
            <v>PGT</v>
          </cell>
          <cell r="AD1318" t="str">
            <v>07536</v>
          </cell>
          <cell r="AE1318">
            <v>20000</v>
          </cell>
          <cell r="AF1318" t="str">
            <v>STAN-GTNW</v>
          </cell>
          <cell r="AG1318" t="str">
            <v xml:space="preserve"> </v>
          </cell>
          <cell r="AH1318" t="str">
            <v xml:space="preserve"> </v>
          </cell>
          <cell r="AI1318" t="str">
            <v xml:space="preserve"> </v>
          </cell>
          <cell r="AJ1318" t="str">
            <v>CSII-CSII</v>
          </cell>
          <cell r="AK1318" t="str">
            <v xml:space="preserve"> </v>
          </cell>
          <cell r="AL1318" t="str">
            <v>CSII</v>
          </cell>
          <cell r="AN1318" t="str">
            <v>DW</v>
          </cell>
        </row>
        <row r="1319">
          <cell r="A1319">
            <v>1332</v>
          </cell>
          <cell r="B1319" t="str">
            <v>DW</v>
          </cell>
          <cell r="C1319" t="str">
            <v>Dick Winters</v>
          </cell>
          <cell r="D1319" t="str">
            <v>(509) 495-4175</v>
          </cell>
          <cell r="E1319">
            <v>37985</v>
          </cell>
          <cell r="G1319" t="str">
            <v>Purchase</v>
          </cell>
          <cell r="H1319" t="str">
            <v>Physical</v>
          </cell>
          <cell r="I1319" t="str">
            <v>CSII - FUEL</v>
          </cell>
          <cell r="K1319" t="str">
            <v>Enserco</v>
          </cell>
          <cell r="L1319" t="str">
            <v>Dave Huck</v>
          </cell>
          <cell r="M1319" t="str">
            <v>Trader</v>
          </cell>
          <cell r="N1319" t="str">
            <v>(403) 269-5522</v>
          </cell>
          <cell r="O1319" t="str">
            <v>(303) 568-3250</v>
          </cell>
          <cell r="P1319" t="str">
            <v xml:space="preserve"> </v>
          </cell>
          <cell r="Q1319" t="str">
            <v xml:space="preserve"> </v>
          </cell>
          <cell r="R1319">
            <v>2000</v>
          </cell>
          <cell r="X1319">
            <v>5.45</v>
          </cell>
          <cell r="Y1319">
            <v>37986</v>
          </cell>
          <cell r="Z1319">
            <v>37986</v>
          </cell>
          <cell r="AA1319" t="str">
            <v>Interruptible</v>
          </cell>
          <cell r="AB1319" t="str">
            <v>PGT</v>
          </cell>
          <cell r="AD1319" t="str">
            <v>07536</v>
          </cell>
          <cell r="AE1319">
            <v>2000</v>
          </cell>
          <cell r="AF1319" t="str">
            <v>KING-GTNW</v>
          </cell>
          <cell r="AG1319" t="str">
            <v xml:space="preserve"> </v>
          </cell>
          <cell r="AH1319" t="str">
            <v xml:space="preserve"> </v>
          </cell>
          <cell r="AI1319" t="str">
            <v xml:space="preserve"> </v>
          </cell>
          <cell r="AJ1319" t="str">
            <v xml:space="preserve"> </v>
          </cell>
          <cell r="AK1319" t="str">
            <v xml:space="preserve"> </v>
          </cell>
          <cell r="AL1319" t="str">
            <v>08805</v>
          </cell>
          <cell r="AN1319" t="str">
            <v>DW</v>
          </cell>
        </row>
        <row r="1320">
          <cell r="A1320">
            <v>1333</v>
          </cell>
          <cell r="B1320" t="str">
            <v>DW</v>
          </cell>
          <cell r="C1320" t="str">
            <v>Dick Winters</v>
          </cell>
          <cell r="D1320" t="str">
            <v>(509) 495-4175</v>
          </cell>
          <cell r="E1320">
            <v>37985</v>
          </cell>
          <cell r="G1320" t="str">
            <v>Purchase</v>
          </cell>
          <cell r="H1320" t="str">
            <v>Physical</v>
          </cell>
          <cell r="I1320" t="str">
            <v>CSII</v>
          </cell>
          <cell r="J1320">
            <v>106003734</v>
          </cell>
          <cell r="K1320" t="str">
            <v>BP Canada Energy Marketing Corp.</v>
          </cell>
          <cell r="L1320" t="str">
            <v>Mike Hogervorst</v>
          </cell>
          <cell r="M1320" t="str">
            <v>Trader</v>
          </cell>
          <cell r="N1320" t="str">
            <v>(403) 231-6903</v>
          </cell>
          <cell r="O1320" t="str">
            <v>403-233-5611</v>
          </cell>
          <cell r="P1320" t="str">
            <v>ICE</v>
          </cell>
          <cell r="Q1320">
            <v>2.5</v>
          </cell>
          <cell r="R1320">
            <v>5000</v>
          </cell>
          <cell r="X1320">
            <v>5.56</v>
          </cell>
          <cell r="Y1320">
            <v>37986</v>
          </cell>
          <cell r="Z1320">
            <v>37986</v>
          </cell>
          <cell r="AA1320" t="str">
            <v>Interruptible</v>
          </cell>
          <cell r="AB1320" t="str">
            <v>PGT</v>
          </cell>
          <cell r="AD1320" t="str">
            <v>07536</v>
          </cell>
          <cell r="AE1320">
            <v>5000</v>
          </cell>
          <cell r="AF1320" t="str">
            <v>STAN-GTNW</v>
          </cell>
          <cell r="AG1320" t="str">
            <v xml:space="preserve"> </v>
          </cell>
          <cell r="AH1320" t="str">
            <v xml:space="preserve"> </v>
          </cell>
          <cell r="AI1320" t="str">
            <v xml:space="preserve"> </v>
          </cell>
          <cell r="AJ1320" t="str">
            <v>CSII-CSII</v>
          </cell>
          <cell r="AK1320" t="str">
            <v xml:space="preserve"> </v>
          </cell>
          <cell r="AL1320" t="str">
            <v>CSII</v>
          </cell>
          <cell r="AN1320" t="str">
            <v>DW</v>
          </cell>
          <cell r="AO1320">
            <v>37993</v>
          </cell>
          <cell r="AP1320" t="str">
            <v>DW</v>
          </cell>
        </row>
        <row r="1321">
          <cell r="A1321">
            <v>1334</v>
          </cell>
          <cell r="B1321" t="str">
            <v>DW</v>
          </cell>
          <cell r="C1321" t="str">
            <v>Dick Winters</v>
          </cell>
          <cell r="D1321" t="str">
            <v>(509) 495-4175</v>
          </cell>
          <cell r="E1321">
            <v>37986</v>
          </cell>
          <cell r="G1321" t="str">
            <v>Purchase</v>
          </cell>
          <cell r="H1321" t="str">
            <v>Physical</v>
          </cell>
          <cell r="I1321" t="str">
            <v>CSII</v>
          </cell>
          <cell r="K1321" t="str">
            <v>Enserco</v>
          </cell>
          <cell r="L1321" t="str">
            <v>Dave Huck</v>
          </cell>
          <cell r="M1321" t="str">
            <v>Trader</v>
          </cell>
          <cell r="N1321" t="str">
            <v>(403) 269-5522</v>
          </cell>
          <cell r="O1321" t="str">
            <v>(303) 568-3250</v>
          </cell>
          <cell r="P1321" t="str">
            <v xml:space="preserve"> </v>
          </cell>
          <cell r="Q1321" t="str">
            <v xml:space="preserve"> </v>
          </cell>
          <cell r="R1321">
            <v>20000</v>
          </cell>
          <cell r="X1321">
            <v>5.46</v>
          </cell>
          <cell r="Y1321">
            <v>37987</v>
          </cell>
          <cell r="Z1321">
            <v>37991</v>
          </cell>
          <cell r="AA1321" t="str">
            <v>Firm</v>
          </cell>
          <cell r="AB1321" t="str">
            <v>PGT</v>
          </cell>
          <cell r="AD1321" t="str">
            <v>07536</v>
          </cell>
          <cell r="AE1321">
            <v>20000</v>
          </cell>
          <cell r="AF1321" t="str">
            <v>STAN-GTNW</v>
          </cell>
          <cell r="AG1321" t="str">
            <v xml:space="preserve"> </v>
          </cell>
          <cell r="AH1321" t="str">
            <v xml:space="preserve"> </v>
          </cell>
          <cell r="AI1321" t="str">
            <v xml:space="preserve"> </v>
          </cell>
          <cell r="AJ1321" t="str">
            <v>CSII-CSII</v>
          </cell>
          <cell r="AK1321" t="str">
            <v xml:space="preserve"> </v>
          </cell>
          <cell r="AL1321" t="str">
            <v>CSII</v>
          </cell>
          <cell r="AN1321" t="str">
            <v>DW</v>
          </cell>
        </row>
        <row r="1322">
          <cell r="A1322">
            <v>1335</v>
          </cell>
          <cell r="B1322" t="str">
            <v>DW</v>
          </cell>
          <cell r="C1322" t="str">
            <v>Dick Winters</v>
          </cell>
          <cell r="D1322" t="str">
            <v>(509) 495-4175</v>
          </cell>
          <cell r="E1322">
            <v>37986</v>
          </cell>
          <cell r="G1322" t="str">
            <v>Purchase</v>
          </cell>
          <cell r="H1322" t="str">
            <v>Physical</v>
          </cell>
          <cell r="I1322" t="str">
            <v>CA - SLTAHOE</v>
          </cell>
          <cell r="J1322">
            <v>212275995</v>
          </cell>
          <cell r="K1322" t="str">
            <v>Cook Inlet Energy Supply LLC</v>
          </cell>
          <cell r="L1322" t="str">
            <v>Shaun Gates</v>
          </cell>
          <cell r="M1322" t="str">
            <v>Trader</v>
          </cell>
          <cell r="N1322" t="str">
            <v>(310) 556-8956</v>
          </cell>
          <cell r="O1322" t="str">
            <v>(310) 789-3991</v>
          </cell>
          <cell r="P1322" t="str">
            <v>ICE</v>
          </cell>
          <cell r="Q1322">
            <v>2.5</v>
          </cell>
          <cell r="R1322">
            <v>1500</v>
          </cell>
          <cell r="X1322">
            <v>5.4</v>
          </cell>
          <cell r="Y1322">
            <v>37987</v>
          </cell>
          <cell r="Z1322">
            <v>37991</v>
          </cell>
          <cell r="AA1322" t="str">
            <v>Firm</v>
          </cell>
          <cell r="AB1322" t="str">
            <v>NWP</v>
          </cell>
          <cell r="AC1322" t="str">
            <v>Paiute</v>
          </cell>
          <cell r="AD1322">
            <v>100047</v>
          </cell>
          <cell r="AE1322">
            <v>1500</v>
          </cell>
          <cell r="AF1322" t="str">
            <v>OPAL</v>
          </cell>
          <cell r="AG1322">
            <v>543</v>
          </cell>
          <cell r="AJ1322" t="str">
            <v>RENO</v>
          </cell>
          <cell r="AK1322">
            <v>459</v>
          </cell>
          <cell r="AL1322" t="str">
            <v>AVAC03SYS5</v>
          </cell>
          <cell r="AM1322">
            <v>304</v>
          </cell>
          <cell r="AN1322" t="str">
            <v>DW</v>
          </cell>
          <cell r="AO1322">
            <v>37993</v>
          </cell>
          <cell r="AP1322" t="str">
            <v>DW</v>
          </cell>
        </row>
        <row r="1323">
          <cell r="A1323">
            <v>1336</v>
          </cell>
          <cell r="B1323" t="str">
            <v>DW</v>
          </cell>
          <cell r="C1323" t="str">
            <v>Dick Winters</v>
          </cell>
          <cell r="D1323" t="str">
            <v>(509) 495-4175</v>
          </cell>
          <cell r="E1323">
            <v>37991</v>
          </cell>
          <cell r="G1323" t="str">
            <v>Purchase</v>
          </cell>
          <cell r="H1323" t="str">
            <v>Physical</v>
          </cell>
          <cell r="I1323" t="str">
            <v>CA - SLTAHOE</v>
          </cell>
          <cell r="J1323">
            <v>108997745</v>
          </cell>
          <cell r="K1323" t="str">
            <v>Sempra Energy Trading, Inc.</v>
          </cell>
          <cell r="L1323" t="str">
            <v>Alex Stant</v>
          </cell>
          <cell r="M1323" t="str">
            <v>Trader</v>
          </cell>
          <cell r="N1323" t="str">
            <v>(203) 355-5059</v>
          </cell>
          <cell r="O1323" t="str">
            <v>(203) 355-6605</v>
          </cell>
          <cell r="P1323" t="str">
            <v>ICE</v>
          </cell>
          <cell r="Q1323">
            <v>2.5</v>
          </cell>
          <cell r="R1323">
            <v>1500</v>
          </cell>
          <cell r="X1323">
            <v>5.98</v>
          </cell>
          <cell r="Y1323">
            <v>37992</v>
          </cell>
          <cell r="Z1323">
            <v>37992</v>
          </cell>
          <cell r="AA1323" t="str">
            <v>Interruptible</v>
          </cell>
          <cell r="AB1323" t="str">
            <v>NWP</v>
          </cell>
          <cell r="AC1323" t="str">
            <v>Paiute</v>
          </cell>
          <cell r="AD1323">
            <v>100047</v>
          </cell>
          <cell r="AE1323">
            <v>1500</v>
          </cell>
          <cell r="AF1323" t="str">
            <v>OPAL</v>
          </cell>
          <cell r="AG1323">
            <v>543</v>
          </cell>
          <cell r="AJ1323" t="str">
            <v>RENO</v>
          </cell>
          <cell r="AK1323">
            <v>459</v>
          </cell>
          <cell r="AL1323" t="str">
            <v>AVAC03SYS5</v>
          </cell>
          <cell r="AM1323">
            <v>304</v>
          </cell>
          <cell r="AN1323" t="str">
            <v>DW</v>
          </cell>
        </row>
        <row r="1324">
          <cell r="A1324">
            <v>1337</v>
          </cell>
          <cell r="B1324" t="str">
            <v>DW</v>
          </cell>
          <cell r="C1324" t="str">
            <v>Dick Winters</v>
          </cell>
          <cell r="D1324" t="str">
            <v>(509) 495-4175</v>
          </cell>
          <cell r="E1324">
            <v>37991</v>
          </cell>
          <cell r="G1324" t="str">
            <v>Purchase</v>
          </cell>
          <cell r="H1324" t="str">
            <v>Physical</v>
          </cell>
          <cell r="I1324" t="str">
            <v>KFCT/BPK</v>
          </cell>
          <cell r="K1324" t="str">
            <v>Enserco</v>
          </cell>
          <cell r="L1324" t="str">
            <v>Dave Huck</v>
          </cell>
          <cell r="M1324" t="str">
            <v>Trader</v>
          </cell>
          <cell r="N1324" t="str">
            <v>(403) 269-5522</v>
          </cell>
          <cell r="O1324" t="str">
            <v>(303) 568-3250</v>
          </cell>
          <cell r="R1324">
            <v>5000</v>
          </cell>
          <cell r="X1324">
            <v>6.3</v>
          </cell>
          <cell r="Y1324">
            <v>37991</v>
          </cell>
          <cell r="Z1324">
            <v>37991</v>
          </cell>
          <cell r="AA1324" t="str">
            <v>Interruptible</v>
          </cell>
          <cell r="AB1324" t="str">
            <v>PGT</v>
          </cell>
          <cell r="AD1324" t="str">
            <v>07536</v>
          </cell>
          <cell r="AE1324">
            <v>5000</v>
          </cell>
          <cell r="AF1324" t="str">
            <v>SWWP-GTNW</v>
          </cell>
          <cell r="AH1324" t="str">
            <v xml:space="preserve"> </v>
          </cell>
          <cell r="AJ1324" t="str">
            <v>SWWP-WWP</v>
          </cell>
          <cell r="AL1324" t="str">
            <v>KFCT-BPK</v>
          </cell>
          <cell r="AN1324" t="str">
            <v>DW</v>
          </cell>
          <cell r="AP1324" t="str">
            <v>2000 KFCT/3000 BPK</v>
          </cell>
        </row>
        <row r="1325">
          <cell r="A1325">
            <v>1338</v>
          </cell>
          <cell r="B1325" t="str">
            <v>DW</v>
          </cell>
          <cell r="C1325" t="str">
            <v>Dick Winters</v>
          </cell>
          <cell r="D1325" t="str">
            <v>(509) 495-4175</v>
          </cell>
          <cell r="E1325">
            <v>37991</v>
          </cell>
          <cell r="G1325" t="str">
            <v>Purchase</v>
          </cell>
          <cell r="H1325" t="str">
            <v>Physical</v>
          </cell>
          <cell r="I1325" t="str">
            <v>KFCT/BPK</v>
          </cell>
          <cell r="K1325" t="str">
            <v>Enserco</v>
          </cell>
          <cell r="L1325" t="str">
            <v>Dave Huck</v>
          </cell>
          <cell r="M1325" t="str">
            <v>Trader</v>
          </cell>
          <cell r="N1325" t="str">
            <v>(403) 269-5522</v>
          </cell>
          <cell r="O1325" t="str">
            <v>(303) 568-3250</v>
          </cell>
          <cell r="R1325">
            <v>5000</v>
          </cell>
          <cell r="X1325">
            <v>6.07</v>
          </cell>
          <cell r="Y1325">
            <v>37992</v>
          </cell>
          <cell r="Z1325">
            <v>37992</v>
          </cell>
          <cell r="AA1325" t="str">
            <v>Interruptible</v>
          </cell>
          <cell r="AB1325" t="str">
            <v>PGT</v>
          </cell>
          <cell r="AD1325" t="str">
            <v>07536</v>
          </cell>
          <cell r="AE1325">
            <v>5000</v>
          </cell>
          <cell r="AF1325" t="str">
            <v>SWWP-GTNW</v>
          </cell>
          <cell r="AH1325" t="str">
            <v xml:space="preserve"> </v>
          </cell>
          <cell r="AJ1325" t="str">
            <v>SWWP-WWP</v>
          </cell>
          <cell r="AL1325" t="str">
            <v>KFCT-BPK</v>
          </cell>
          <cell r="AN1325" t="str">
            <v>DW</v>
          </cell>
          <cell r="AP1325" t="str">
            <v>2000 KFCT/3000 BPK</v>
          </cell>
        </row>
        <row r="1326">
          <cell r="A1326">
            <v>1339</v>
          </cell>
          <cell r="B1326" t="str">
            <v>DW</v>
          </cell>
          <cell r="C1326" t="str">
            <v>Dick Winters</v>
          </cell>
          <cell r="D1326" t="str">
            <v>(509) 495-4175</v>
          </cell>
          <cell r="E1326">
            <v>37991</v>
          </cell>
          <cell r="G1326" t="str">
            <v>Purchase</v>
          </cell>
          <cell r="H1326" t="str">
            <v>Physical</v>
          </cell>
          <cell r="I1326" t="str">
            <v>RGEN</v>
          </cell>
          <cell r="K1326" t="str">
            <v>Enserco</v>
          </cell>
          <cell r="L1326" t="str">
            <v>Dave Huck</v>
          </cell>
          <cell r="M1326" t="str">
            <v>Trader</v>
          </cell>
          <cell r="N1326" t="str">
            <v>(403) 269-5522</v>
          </cell>
          <cell r="O1326" t="str">
            <v>(303) 568-3250</v>
          </cell>
          <cell r="R1326">
            <v>15000</v>
          </cell>
          <cell r="X1326">
            <v>6.55</v>
          </cell>
          <cell r="Y1326">
            <v>37991</v>
          </cell>
          <cell r="Z1326">
            <v>37991</v>
          </cell>
          <cell r="AA1326" t="str">
            <v>Interruptible</v>
          </cell>
          <cell r="AB1326" t="str">
            <v>PGT</v>
          </cell>
          <cell r="AD1326" t="str">
            <v>07536</v>
          </cell>
          <cell r="AE1326">
            <v>15000</v>
          </cell>
          <cell r="AF1326" t="str">
            <v>RGEN-GTNW</v>
          </cell>
          <cell r="AH1326" t="str">
            <v xml:space="preserve"> </v>
          </cell>
          <cell r="AJ1326" t="str">
            <v>RGEN-WWP</v>
          </cell>
          <cell r="AL1326" t="str">
            <v>FUEL</v>
          </cell>
          <cell r="AN1326" t="str">
            <v>DW</v>
          </cell>
        </row>
        <row r="1327">
          <cell r="A1327">
            <v>1340</v>
          </cell>
          <cell r="B1327" t="str">
            <v>DW</v>
          </cell>
          <cell r="C1327" t="str">
            <v>Dick Winters</v>
          </cell>
          <cell r="D1327" t="str">
            <v>(509) 495-4175</v>
          </cell>
          <cell r="E1327">
            <v>37992</v>
          </cell>
          <cell r="G1327" t="str">
            <v>Purchase</v>
          </cell>
          <cell r="H1327" t="str">
            <v>Physical</v>
          </cell>
          <cell r="I1327" t="str">
            <v>CA - SLTAHOE</v>
          </cell>
          <cell r="J1327">
            <v>109148540</v>
          </cell>
          <cell r="K1327" t="str">
            <v>Sempra Energy Trading, Inc.</v>
          </cell>
          <cell r="L1327" t="str">
            <v>Alex Stant</v>
          </cell>
          <cell r="M1327" t="str">
            <v>Trader</v>
          </cell>
          <cell r="N1327" t="str">
            <v>(203) 355-5059</v>
          </cell>
          <cell r="O1327" t="str">
            <v>(203) 355-6605</v>
          </cell>
          <cell r="P1327" t="str">
            <v>ICE</v>
          </cell>
          <cell r="Q1327">
            <v>2.5</v>
          </cell>
          <cell r="R1327">
            <v>1500</v>
          </cell>
          <cell r="X1327">
            <v>6.59</v>
          </cell>
          <cell r="Y1327">
            <v>37993</v>
          </cell>
          <cell r="Z1327">
            <v>37993</v>
          </cell>
          <cell r="AA1327" t="str">
            <v>Firm</v>
          </cell>
          <cell r="AB1327" t="str">
            <v>NWP</v>
          </cell>
          <cell r="AC1327" t="str">
            <v>Paiute</v>
          </cell>
          <cell r="AD1327">
            <v>100047</v>
          </cell>
          <cell r="AE1327">
            <v>1500</v>
          </cell>
          <cell r="AF1327" t="str">
            <v>OPAL</v>
          </cell>
          <cell r="AG1327">
            <v>543</v>
          </cell>
          <cell r="AJ1327" t="str">
            <v>RENO</v>
          </cell>
          <cell r="AK1327">
            <v>459</v>
          </cell>
          <cell r="AL1327" t="str">
            <v>AVAC03SYS5</v>
          </cell>
          <cell r="AM1327">
            <v>304</v>
          </cell>
          <cell r="AN1327" t="str">
            <v>DW</v>
          </cell>
        </row>
        <row r="1328">
          <cell r="A1328">
            <v>1341</v>
          </cell>
          <cell r="B1328" t="str">
            <v>DW</v>
          </cell>
          <cell r="C1328" t="str">
            <v>Dick Winters</v>
          </cell>
          <cell r="D1328" t="str">
            <v>(509) 495-4175</v>
          </cell>
          <cell r="E1328">
            <v>37992</v>
          </cell>
          <cell r="G1328" t="str">
            <v>Sale</v>
          </cell>
          <cell r="H1328" t="str">
            <v>Physical</v>
          </cell>
          <cell r="I1328" t="str">
            <v>CSII</v>
          </cell>
          <cell r="K1328" t="str">
            <v>Enserco</v>
          </cell>
          <cell r="L1328" t="str">
            <v>Dave Huck</v>
          </cell>
          <cell r="M1328" t="str">
            <v>Trader</v>
          </cell>
          <cell r="N1328" t="str">
            <v>(403) 269-5522</v>
          </cell>
          <cell r="O1328" t="str">
            <v>(303) 568-3250</v>
          </cell>
          <cell r="P1328" t="str">
            <v xml:space="preserve"> </v>
          </cell>
          <cell r="Q1328" t="str">
            <v xml:space="preserve"> </v>
          </cell>
          <cell r="R1328">
            <v>19873</v>
          </cell>
          <cell r="X1328">
            <v>6.55</v>
          </cell>
          <cell r="Y1328">
            <v>37993</v>
          </cell>
          <cell r="Z1328">
            <v>37993</v>
          </cell>
          <cell r="AA1328" t="str">
            <v>Interruptible</v>
          </cell>
          <cell r="AB1328" t="str">
            <v>PGT</v>
          </cell>
          <cell r="AD1328" t="str">
            <v>07536</v>
          </cell>
          <cell r="AE1328">
            <v>19873</v>
          </cell>
          <cell r="AF1328" t="str">
            <v>STAN-GTNW</v>
          </cell>
          <cell r="AG1328" t="str">
            <v xml:space="preserve"> </v>
          </cell>
          <cell r="AH1328" t="str">
            <v xml:space="preserve"> </v>
          </cell>
          <cell r="AI1328" t="str">
            <v xml:space="preserve"> </v>
          </cell>
          <cell r="AJ1328" t="str">
            <v>STAN-GTNW</v>
          </cell>
          <cell r="AK1328" t="str">
            <v xml:space="preserve"> </v>
          </cell>
          <cell r="AL1328" t="str">
            <v>04659</v>
          </cell>
          <cell r="AN1328" t="str">
            <v>DW</v>
          </cell>
        </row>
        <row r="1329">
          <cell r="A1329">
            <v>1342</v>
          </cell>
          <cell r="B1329" t="str">
            <v>DW</v>
          </cell>
          <cell r="C1329" t="str">
            <v>Dick Winters</v>
          </cell>
          <cell r="D1329" t="str">
            <v>(509) 495-4175</v>
          </cell>
          <cell r="E1329">
            <v>37993</v>
          </cell>
          <cell r="G1329" t="str">
            <v>Sale</v>
          </cell>
          <cell r="H1329" t="str">
            <v>Physical</v>
          </cell>
          <cell r="I1329" t="str">
            <v>CSII</v>
          </cell>
          <cell r="J1329">
            <v>132573033</v>
          </cell>
          <cell r="K1329" t="str">
            <v>Kimball Energy</v>
          </cell>
          <cell r="L1329" t="str">
            <v>Scott Smokoski</v>
          </cell>
          <cell r="M1329" t="str">
            <v>Trader</v>
          </cell>
          <cell r="N1329" t="str">
            <v>(817) 860-7907</v>
          </cell>
          <cell r="O1329" t="str">
            <v>(817) 274-4724</v>
          </cell>
          <cell r="P1329" t="str">
            <v>ICE</v>
          </cell>
          <cell r="Q1329">
            <v>2.5</v>
          </cell>
          <cell r="R1329">
            <v>5000</v>
          </cell>
          <cell r="X1329">
            <v>5.73</v>
          </cell>
          <cell r="Y1329">
            <v>37994</v>
          </cell>
          <cell r="Z1329">
            <v>37994</v>
          </cell>
          <cell r="AA1329" t="str">
            <v>Firm</v>
          </cell>
          <cell r="AB1329" t="str">
            <v>PGT</v>
          </cell>
          <cell r="AD1329" t="str">
            <v>07536</v>
          </cell>
          <cell r="AE1329">
            <v>5000</v>
          </cell>
          <cell r="AF1329" t="str">
            <v>STAN-GTNW</v>
          </cell>
          <cell r="AG1329" t="str">
            <v xml:space="preserve"> </v>
          </cell>
          <cell r="AH1329" t="str">
            <v xml:space="preserve"> </v>
          </cell>
          <cell r="AI1329" t="str">
            <v xml:space="preserve"> </v>
          </cell>
          <cell r="AJ1329" t="str">
            <v>STAN-GTNW</v>
          </cell>
          <cell r="AK1329" t="str">
            <v xml:space="preserve"> </v>
          </cell>
          <cell r="AL1329" t="str">
            <v>00671</v>
          </cell>
          <cell r="AN1329" t="str">
            <v>DW</v>
          </cell>
        </row>
        <row r="1330">
          <cell r="A1330">
            <v>1343</v>
          </cell>
          <cell r="B1330" t="str">
            <v>DW</v>
          </cell>
          <cell r="C1330" t="str">
            <v>Dick Winters</v>
          </cell>
          <cell r="D1330" t="str">
            <v>(509) 495-4175</v>
          </cell>
          <cell r="E1330">
            <v>37993</v>
          </cell>
          <cell r="G1330" t="str">
            <v>Sale</v>
          </cell>
          <cell r="H1330" t="str">
            <v>Physical</v>
          </cell>
          <cell r="I1330" t="str">
            <v>CSII</v>
          </cell>
          <cell r="J1330">
            <v>677748038</v>
          </cell>
          <cell r="K1330" t="str">
            <v>Concord Energy, LLC</v>
          </cell>
          <cell r="L1330" t="str">
            <v>Darrell Danyluk</v>
          </cell>
          <cell r="M1330" t="str">
            <v>Trader</v>
          </cell>
          <cell r="N1330" t="str">
            <v>(403) 514-6912</v>
          </cell>
          <cell r="O1330" t="str">
            <v>(403) 514-6913</v>
          </cell>
          <cell r="P1330" t="str">
            <v>ICE</v>
          </cell>
          <cell r="Q1330">
            <v>2.5</v>
          </cell>
          <cell r="R1330">
            <v>5157</v>
          </cell>
          <cell r="X1330">
            <v>5.68</v>
          </cell>
          <cell r="Y1330">
            <v>37994</v>
          </cell>
          <cell r="Z1330">
            <v>37994</v>
          </cell>
          <cell r="AA1330" t="str">
            <v>Firm</v>
          </cell>
          <cell r="AB1330" t="str">
            <v>PGT</v>
          </cell>
          <cell r="AD1330" t="str">
            <v>07536</v>
          </cell>
          <cell r="AE1330">
            <v>5157</v>
          </cell>
          <cell r="AF1330" t="str">
            <v>STAN-GTNW</v>
          </cell>
          <cell r="AG1330" t="str">
            <v xml:space="preserve"> </v>
          </cell>
          <cell r="AH1330" t="str">
            <v xml:space="preserve"> </v>
          </cell>
          <cell r="AI1330" t="str">
            <v xml:space="preserve"> </v>
          </cell>
          <cell r="AJ1330" t="str">
            <v>STAN-GTNW</v>
          </cell>
          <cell r="AK1330" t="str">
            <v xml:space="preserve"> </v>
          </cell>
          <cell r="AL1330" t="str">
            <v>08405</v>
          </cell>
          <cell r="AN1330" t="str">
            <v>DW</v>
          </cell>
        </row>
        <row r="1331">
          <cell r="A1331">
            <v>1344</v>
          </cell>
          <cell r="B1331" t="str">
            <v>DW</v>
          </cell>
          <cell r="C1331" t="str">
            <v>Dick Winters</v>
          </cell>
          <cell r="D1331" t="str">
            <v>(509) 495-4175</v>
          </cell>
          <cell r="E1331">
            <v>37993</v>
          </cell>
          <cell r="G1331" t="str">
            <v>Sale</v>
          </cell>
          <cell r="H1331" t="str">
            <v>Physical</v>
          </cell>
          <cell r="I1331" t="str">
            <v>CSII</v>
          </cell>
          <cell r="K1331" t="str">
            <v>Enserco</v>
          </cell>
          <cell r="L1331" t="str">
            <v>Dave Huck</v>
          </cell>
          <cell r="M1331" t="str">
            <v>Trader</v>
          </cell>
          <cell r="N1331" t="str">
            <v>(403) 269-5522</v>
          </cell>
          <cell r="O1331" t="str">
            <v>(303) 568-3250</v>
          </cell>
          <cell r="P1331" t="str">
            <v xml:space="preserve"> </v>
          </cell>
          <cell r="Q1331" t="str">
            <v xml:space="preserve"> </v>
          </cell>
          <cell r="R1331">
            <v>9500</v>
          </cell>
          <cell r="X1331">
            <v>5.67</v>
          </cell>
          <cell r="Y1331">
            <v>37994</v>
          </cell>
          <cell r="Z1331">
            <v>37994</v>
          </cell>
          <cell r="AA1331" t="str">
            <v>Interruptible</v>
          </cell>
          <cell r="AB1331" t="str">
            <v>PGT</v>
          </cell>
          <cell r="AD1331" t="str">
            <v>07536</v>
          </cell>
          <cell r="AE1331">
            <v>9500</v>
          </cell>
          <cell r="AF1331" t="str">
            <v>STAN-GTNW</v>
          </cell>
          <cell r="AG1331" t="str">
            <v xml:space="preserve"> </v>
          </cell>
          <cell r="AH1331" t="str">
            <v xml:space="preserve"> </v>
          </cell>
          <cell r="AI1331" t="str">
            <v xml:space="preserve"> </v>
          </cell>
          <cell r="AJ1331" t="str">
            <v>STAN-GTNW</v>
          </cell>
          <cell r="AK1331" t="str">
            <v xml:space="preserve"> </v>
          </cell>
          <cell r="AL1331" t="str">
            <v>04659</v>
          </cell>
          <cell r="AN1331" t="str">
            <v>DW</v>
          </cell>
        </row>
        <row r="1332">
          <cell r="A1332">
            <v>1345</v>
          </cell>
          <cell r="B1332" t="str">
            <v>DW</v>
          </cell>
          <cell r="C1332" t="str">
            <v>Dick Winters</v>
          </cell>
          <cell r="D1332" t="str">
            <v>(509) 495-4175</v>
          </cell>
          <cell r="E1332">
            <v>37993</v>
          </cell>
          <cell r="G1332" t="str">
            <v>Purchase</v>
          </cell>
          <cell r="H1332" t="str">
            <v>Physical</v>
          </cell>
          <cell r="I1332" t="str">
            <v>CA - SLTAHOE</v>
          </cell>
          <cell r="J1332">
            <v>208306224</v>
          </cell>
          <cell r="K1332" t="str">
            <v>Cook Inlet Energy Supply LLC</v>
          </cell>
          <cell r="L1332" t="str">
            <v>Shaun Gates</v>
          </cell>
          <cell r="M1332" t="str">
            <v>Trader</v>
          </cell>
          <cell r="N1332" t="str">
            <v>(310) 556-8956</v>
          </cell>
          <cell r="O1332" t="str">
            <v>(310) 789-3991</v>
          </cell>
          <cell r="P1332" t="str">
            <v>ICE</v>
          </cell>
          <cell r="Q1332">
            <v>2.5</v>
          </cell>
          <cell r="R1332">
            <v>1500</v>
          </cell>
          <cell r="X1332">
            <v>5.76</v>
          </cell>
          <cell r="Y1332">
            <v>37994</v>
          </cell>
          <cell r="Z1332">
            <v>37994</v>
          </cell>
          <cell r="AA1332" t="str">
            <v>Firm</v>
          </cell>
          <cell r="AB1332" t="str">
            <v>NWP</v>
          </cell>
          <cell r="AC1332" t="str">
            <v>Paiute</v>
          </cell>
          <cell r="AD1332">
            <v>100047</v>
          </cell>
          <cell r="AE1332">
            <v>1500</v>
          </cell>
          <cell r="AF1332" t="str">
            <v>OPAL</v>
          </cell>
          <cell r="AG1332">
            <v>543</v>
          </cell>
          <cell r="AJ1332" t="str">
            <v>RENO</v>
          </cell>
          <cell r="AK1332">
            <v>459</v>
          </cell>
          <cell r="AL1332" t="str">
            <v>AVAC03SYS5</v>
          </cell>
          <cell r="AM1332">
            <v>304</v>
          </cell>
          <cell r="AN1332" t="str">
            <v>DW</v>
          </cell>
          <cell r="AO1332">
            <v>37999</v>
          </cell>
          <cell r="AP1332" t="str">
            <v>DW</v>
          </cell>
        </row>
        <row r="1333">
          <cell r="A1333">
            <v>1346</v>
          </cell>
          <cell r="B1333" t="str">
            <v>DW</v>
          </cell>
          <cell r="C1333" t="str">
            <v>Dick Winters</v>
          </cell>
          <cell r="D1333" t="str">
            <v>(509) 495-4175</v>
          </cell>
          <cell r="E1333">
            <v>37994</v>
          </cell>
          <cell r="G1333" t="str">
            <v>Sale</v>
          </cell>
          <cell r="H1333" t="str">
            <v>Physical</v>
          </cell>
          <cell r="I1333" t="str">
            <v>CSII</v>
          </cell>
          <cell r="J1333">
            <v>704336445</v>
          </cell>
          <cell r="K1333" t="str">
            <v>Concord Energy, LLC</v>
          </cell>
          <cell r="L1333" t="str">
            <v>Darrell Danyluk</v>
          </cell>
          <cell r="M1333" t="str">
            <v>Trader</v>
          </cell>
          <cell r="N1333" t="str">
            <v>(403) 514-6912</v>
          </cell>
          <cell r="O1333" t="str">
            <v>(403) 514-6913</v>
          </cell>
          <cell r="P1333" t="str">
            <v>ICE</v>
          </cell>
          <cell r="Q1333">
            <v>2.5</v>
          </cell>
          <cell r="R1333">
            <v>5000</v>
          </cell>
          <cell r="X1333">
            <v>5.56</v>
          </cell>
          <cell r="Y1333">
            <v>37995</v>
          </cell>
          <cell r="Z1333">
            <v>37995</v>
          </cell>
          <cell r="AA1333" t="str">
            <v>Firm</v>
          </cell>
          <cell r="AB1333" t="str">
            <v>PGT</v>
          </cell>
          <cell r="AD1333" t="str">
            <v>07536</v>
          </cell>
          <cell r="AE1333">
            <v>5000</v>
          </cell>
          <cell r="AF1333" t="str">
            <v>STAN-GTNW</v>
          </cell>
          <cell r="AG1333" t="str">
            <v xml:space="preserve"> </v>
          </cell>
          <cell r="AH1333" t="str">
            <v xml:space="preserve"> </v>
          </cell>
          <cell r="AI1333" t="str">
            <v xml:space="preserve"> </v>
          </cell>
          <cell r="AJ1333" t="str">
            <v>STAN-GTNW</v>
          </cell>
          <cell r="AK1333" t="str">
            <v xml:space="preserve"> </v>
          </cell>
          <cell r="AL1333" t="str">
            <v>08405</v>
          </cell>
          <cell r="AN1333" t="str">
            <v>DW</v>
          </cell>
        </row>
        <row r="1334">
          <cell r="A1334">
            <v>1347</v>
          </cell>
          <cell r="B1334" t="str">
            <v>DW</v>
          </cell>
          <cell r="C1334" t="str">
            <v>Dick Winters</v>
          </cell>
          <cell r="D1334" t="str">
            <v>(509) 495-4175</v>
          </cell>
          <cell r="E1334">
            <v>37994</v>
          </cell>
          <cell r="G1334" t="str">
            <v>Sale</v>
          </cell>
          <cell r="H1334" t="str">
            <v>Physical</v>
          </cell>
          <cell r="I1334" t="str">
            <v>CSII</v>
          </cell>
          <cell r="J1334">
            <v>115894240</v>
          </cell>
          <cell r="K1334" t="str">
            <v>Kimball Energy</v>
          </cell>
          <cell r="L1334" t="str">
            <v>Scott Smokoski</v>
          </cell>
          <cell r="M1334" t="str">
            <v>Trader</v>
          </cell>
          <cell r="N1334" t="str">
            <v>(817) 860-7907</v>
          </cell>
          <cell r="O1334" t="str">
            <v>(817) 274-4724</v>
          </cell>
          <cell r="P1334" t="str">
            <v>ICE</v>
          </cell>
          <cell r="Q1334">
            <v>2.5</v>
          </cell>
          <cell r="R1334">
            <v>3500</v>
          </cell>
          <cell r="X1334">
            <v>5.55</v>
          </cell>
          <cell r="Y1334">
            <v>37995</v>
          </cell>
          <cell r="Z1334">
            <v>37995</v>
          </cell>
          <cell r="AA1334" t="str">
            <v>Firm</v>
          </cell>
          <cell r="AB1334" t="str">
            <v>PGT</v>
          </cell>
          <cell r="AD1334" t="str">
            <v>07536</v>
          </cell>
          <cell r="AE1334">
            <v>3500</v>
          </cell>
          <cell r="AF1334" t="str">
            <v>STAN-GTNW</v>
          </cell>
          <cell r="AG1334" t="str">
            <v xml:space="preserve"> </v>
          </cell>
          <cell r="AH1334" t="str">
            <v xml:space="preserve"> </v>
          </cell>
          <cell r="AI1334" t="str">
            <v xml:space="preserve"> </v>
          </cell>
          <cell r="AJ1334" t="str">
            <v>STAN-GTNW</v>
          </cell>
          <cell r="AK1334" t="str">
            <v xml:space="preserve"> </v>
          </cell>
          <cell r="AL1334" t="str">
            <v>00671</v>
          </cell>
          <cell r="AN1334" t="str">
            <v>DW</v>
          </cell>
        </row>
        <row r="1335">
          <cell r="A1335">
            <v>1348</v>
          </cell>
          <cell r="B1335" t="str">
            <v>DW</v>
          </cell>
          <cell r="C1335" t="str">
            <v>Dick Winters</v>
          </cell>
          <cell r="D1335" t="str">
            <v>(509) 495-4175</v>
          </cell>
          <cell r="E1335">
            <v>37994</v>
          </cell>
          <cell r="G1335" t="str">
            <v>Sale</v>
          </cell>
          <cell r="H1335" t="str">
            <v>Physical</v>
          </cell>
          <cell r="I1335" t="str">
            <v>CSII</v>
          </cell>
          <cell r="J1335">
            <v>3561494161</v>
          </cell>
          <cell r="K1335" t="str">
            <v>Cook Inlet Energy Supply LLC</v>
          </cell>
          <cell r="L1335" t="str">
            <v>Leila Tanbouz</v>
          </cell>
          <cell r="M1335" t="str">
            <v>Trader</v>
          </cell>
          <cell r="N1335" t="str">
            <v>(310) 556-8956</v>
          </cell>
          <cell r="O1335" t="str">
            <v>(310) 789-3991</v>
          </cell>
          <cell r="P1335" t="str">
            <v>ICE</v>
          </cell>
          <cell r="Q1335">
            <v>2.5</v>
          </cell>
          <cell r="R1335">
            <v>5000</v>
          </cell>
          <cell r="X1335">
            <v>5.55</v>
          </cell>
          <cell r="Y1335">
            <v>37995</v>
          </cell>
          <cell r="Z1335">
            <v>37995</v>
          </cell>
          <cell r="AA1335" t="str">
            <v>Firm</v>
          </cell>
          <cell r="AB1335" t="str">
            <v>PGT</v>
          </cell>
          <cell r="AD1335" t="str">
            <v>07536</v>
          </cell>
          <cell r="AE1335">
            <v>5000</v>
          </cell>
          <cell r="AF1335" t="str">
            <v>STAN-GTNW</v>
          </cell>
          <cell r="AG1335" t="str">
            <v xml:space="preserve"> </v>
          </cell>
          <cell r="AH1335" t="str">
            <v xml:space="preserve"> </v>
          </cell>
          <cell r="AI1335" t="str">
            <v xml:space="preserve"> </v>
          </cell>
          <cell r="AJ1335" t="str">
            <v>STAN-GTNW</v>
          </cell>
          <cell r="AK1335" t="str">
            <v xml:space="preserve"> </v>
          </cell>
          <cell r="AL1335" t="str">
            <v>00780</v>
          </cell>
          <cell r="AN1335" t="str">
            <v>DW</v>
          </cell>
          <cell r="AO1335">
            <v>37999</v>
          </cell>
          <cell r="AP1335" t="str">
            <v>DW</v>
          </cell>
        </row>
        <row r="1336">
          <cell r="A1336">
            <v>1349</v>
          </cell>
          <cell r="B1336" t="str">
            <v>DW</v>
          </cell>
          <cell r="C1336" t="str">
            <v>Dick Winters</v>
          </cell>
          <cell r="D1336" t="str">
            <v>(509) 495-4175</v>
          </cell>
          <cell r="E1336">
            <v>37994</v>
          </cell>
          <cell r="G1336" t="str">
            <v>Sale</v>
          </cell>
          <cell r="H1336" t="str">
            <v>Physical</v>
          </cell>
          <cell r="I1336" t="str">
            <v>CSII</v>
          </cell>
          <cell r="J1336">
            <v>356194246</v>
          </cell>
          <cell r="K1336" t="str">
            <v>Enserco</v>
          </cell>
          <cell r="L1336" t="str">
            <v>Dave Huck</v>
          </cell>
          <cell r="M1336" t="str">
            <v>Trader</v>
          </cell>
          <cell r="N1336" t="str">
            <v>(403) 269-5522</v>
          </cell>
          <cell r="O1336" t="str">
            <v>(303) 568-3250</v>
          </cell>
          <cell r="P1336" t="str">
            <v>ICE</v>
          </cell>
          <cell r="Q1336">
            <v>2.5</v>
          </cell>
          <cell r="R1336">
            <v>5000</v>
          </cell>
          <cell r="X1336">
            <v>5.56</v>
          </cell>
          <cell r="Y1336">
            <v>37995</v>
          </cell>
          <cell r="Z1336">
            <v>37995</v>
          </cell>
          <cell r="AA1336" t="str">
            <v>Firm</v>
          </cell>
          <cell r="AB1336" t="str">
            <v>PGT</v>
          </cell>
          <cell r="AD1336" t="str">
            <v>07536</v>
          </cell>
          <cell r="AE1336">
            <v>5000</v>
          </cell>
          <cell r="AF1336" t="str">
            <v>STAN-GTNW</v>
          </cell>
          <cell r="AG1336" t="str">
            <v xml:space="preserve"> </v>
          </cell>
          <cell r="AH1336" t="str">
            <v xml:space="preserve"> </v>
          </cell>
          <cell r="AI1336" t="str">
            <v xml:space="preserve"> </v>
          </cell>
          <cell r="AJ1336" t="str">
            <v>STAN-GTNW</v>
          </cell>
          <cell r="AK1336" t="str">
            <v xml:space="preserve"> </v>
          </cell>
          <cell r="AL1336" t="str">
            <v>04659</v>
          </cell>
          <cell r="AN1336" t="str">
            <v>DW</v>
          </cell>
        </row>
        <row r="1337">
          <cell r="A1337">
            <v>1350</v>
          </cell>
          <cell r="B1337" t="str">
            <v>DW</v>
          </cell>
          <cell r="C1337" t="str">
            <v>Dick Winters</v>
          </cell>
          <cell r="D1337" t="str">
            <v>(509) 495-4175</v>
          </cell>
          <cell r="E1337">
            <v>37994</v>
          </cell>
          <cell r="G1337" t="str">
            <v>Purchase</v>
          </cell>
          <cell r="H1337" t="str">
            <v>Physical</v>
          </cell>
          <cell r="I1337" t="str">
            <v>CA - SLTAHOE</v>
          </cell>
          <cell r="J1337">
            <v>190060633</v>
          </cell>
          <cell r="K1337" t="str">
            <v>Cook Inlet Energy Supply LLC</v>
          </cell>
          <cell r="L1337" t="str">
            <v>Shaun Gates</v>
          </cell>
          <cell r="M1337" t="str">
            <v>Trader</v>
          </cell>
          <cell r="N1337" t="str">
            <v>(310) 556-8956</v>
          </cell>
          <cell r="O1337" t="str">
            <v>(310) 789-3991</v>
          </cell>
          <cell r="P1337" t="str">
            <v>ICE</v>
          </cell>
          <cell r="Q1337">
            <v>2.5</v>
          </cell>
          <cell r="R1337">
            <v>1500</v>
          </cell>
          <cell r="X1337">
            <v>5.6</v>
          </cell>
          <cell r="Y1337">
            <v>37995</v>
          </cell>
          <cell r="Z1337">
            <v>37995</v>
          </cell>
          <cell r="AA1337" t="str">
            <v>Firm</v>
          </cell>
          <cell r="AB1337" t="str">
            <v>NWP</v>
          </cell>
          <cell r="AC1337" t="str">
            <v>Paiute</v>
          </cell>
          <cell r="AD1337">
            <v>100047</v>
          </cell>
          <cell r="AE1337">
            <v>1500</v>
          </cell>
          <cell r="AF1337" t="str">
            <v>OPAL</v>
          </cell>
          <cell r="AG1337">
            <v>543</v>
          </cell>
          <cell r="AJ1337" t="str">
            <v>RENO</v>
          </cell>
          <cell r="AK1337">
            <v>459</v>
          </cell>
          <cell r="AL1337" t="str">
            <v>AVAC03SYS5</v>
          </cell>
          <cell r="AM1337">
            <v>304</v>
          </cell>
          <cell r="AN1337" t="str">
            <v>DW</v>
          </cell>
          <cell r="AO1337">
            <v>37999</v>
          </cell>
          <cell r="AP1337" t="str">
            <v>DW</v>
          </cell>
        </row>
        <row r="1338">
          <cell r="A1338">
            <v>1351</v>
          </cell>
          <cell r="B1338" t="str">
            <v>DW</v>
          </cell>
          <cell r="C1338" t="str">
            <v>Dick Winters</v>
          </cell>
          <cell r="D1338" t="str">
            <v>(509) 495-4175</v>
          </cell>
          <cell r="E1338">
            <v>37994</v>
          </cell>
          <cell r="G1338" t="str">
            <v>Sale</v>
          </cell>
          <cell r="H1338" t="str">
            <v>Physical</v>
          </cell>
          <cell r="I1338" t="str">
            <v>CSII</v>
          </cell>
          <cell r="K1338" t="str">
            <v>Concord Energy, LLC</v>
          </cell>
          <cell r="L1338" t="str">
            <v>Darrell Danyluk</v>
          </cell>
          <cell r="M1338" t="str">
            <v>Trader</v>
          </cell>
          <cell r="N1338" t="str">
            <v>(403) 514-6912</v>
          </cell>
          <cell r="O1338" t="str">
            <v>(403) 514-6913</v>
          </cell>
          <cell r="R1338">
            <v>1400</v>
          </cell>
          <cell r="X1338">
            <v>5.57</v>
          </cell>
          <cell r="Y1338">
            <v>37995</v>
          </cell>
          <cell r="Z1338">
            <v>37995</v>
          </cell>
          <cell r="AA1338" t="str">
            <v>Interruptible</v>
          </cell>
          <cell r="AB1338" t="str">
            <v>PGT</v>
          </cell>
          <cell r="AD1338" t="str">
            <v>07536</v>
          </cell>
          <cell r="AE1338">
            <v>1400</v>
          </cell>
          <cell r="AF1338" t="str">
            <v>STAN-GTNW</v>
          </cell>
          <cell r="AG1338" t="str">
            <v xml:space="preserve"> </v>
          </cell>
          <cell r="AH1338" t="str">
            <v xml:space="preserve"> </v>
          </cell>
          <cell r="AI1338" t="str">
            <v xml:space="preserve"> </v>
          </cell>
          <cell r="AJ1338" t="str">
            <v>STAN-GTNW</v>
          </cell>
          <cell r="AK1338" t="str">
            <v xml:space="preserve"> </v>
          </cell>
          <cell r="AL1338" t="str">
            <v>08405</v>
          </cell>
          <cell r="AN1338" t="str">
            <v>DW</v>
          </cell>
        </row>
        <row r="1339">
          <cell r="A1339">
            <v>1352</v>
          </cell>
          <cell r="B1339" t="str">
            <v>DW</v>
          </cell>
          <cell r="C1339" t="str">
            <v>Dick Winters</v>
          </cell>
          <cell r="D1339" t="str">
            <v>(509) 495-4175</v>
          </cell>
          <cell r="E1339">
            <v>37995</v>
          </cell>
          <cell r="G1339" t="str">
            <v>Sale</v>
          </cell>
          <cell r="H1339" t="str">
            <v>Physical</v>
          </cell>
          <cell r="I1339" t="str">
            <v>CSII</v>
          </cell>
          <cell r="K1339" t="str">
            <v>Concord Energy, LLC</v>
          </cell>
          <cell r="L1339" t="str">
            <v>Darrell Danyluk</v>
          </cell>
          <cell r="M1339" t="str">
            <v>Trader</v>
          </cell>
          <cell r="N1339" t="str">
            <v>(403) 514-6912</v>
          </cell>
          <cell r="O1339" t="str">
            <v>(403) 514-6913</v>
          </cell>
          <cell r="R1339">
            <v>15115</v>
          </cell>
          <cell r="X1339">
            <v>6.04</v>
          </cell>
          <cell r="Y1339">
            <v>37996</v>
          </cell>
          <cell r="Z1339">
            <v>37998</v>
          </cell>
          <cell r="AA1339" t="str">
            <v>Interruptible</v>
          </cell>
          <cell r="AB1339" t="str">
            <v>PGT</v>
          </cell>
          <cell r="AD1339" t="str">
            <v>07536</v>
          </cell>
          <cell r="AE1339">
            <v>15115</v>
          </cell>
          <cell r="AF1339" t="str">
            <v>STAN-GTNW</v>
          </cell>
          <cell r="AG1339" t="str">
            <v xml:space="preserve"> </v>
          </cell>
          <cell r="AH1339" t="str">
            <v xml:space="preserve"> </v>
          </cell>
          <cell r="AI1339" t="str">
            <v xml:space="preserve"> </v>
          </cell>
          <cell r="AJ1339" t="str">
            <v>STAN-GTNW</v>
          </cell>
          <cell r="AK1339" t="str">
            <v xml:space="preserve"> </v>
          </cell>
          <cell r="AL1339" t="str">
            <v>08405</v>
          </cell>
          <cell r="AN1339" t="str">
            <v>DW</v>
          </cell>
        </row>
        <row r="1340">
          <cell r="A1340">
            <v>1353</v>
          </cell>
          <cell r="B1340" t="str">
            <v>DW</v>
          </cell>
          <cell r="C1340" t="str">
            <v>Dick Winters</v>
          </cell>
          <cell r="D1340" t="str">
            <v>(509) 495-4175</v>
          </cell>
          <cell r="E1340">
            <v>37995</v>
          </cell>
          <cell r="G1340" t="str">
            <v>Sale</v>
          </cell>
          <cell r="H1340" t="str">
            <v>Physical</v>
          </cell>
          <cell r="I1340" t="str">
            <v>CSII</v>
          </cell>
          <cell r="K1340" t="str">
            <v>Enserco</v>
          </cell>
          <cell r="L1340" t="str">
            <v>Dave Huck</v>
          </cell>
          <cell r="M1340" t="str">
            <v>Trader</v>
          </cell>
          <cell r="N1340" t="str">
            <v>(403) 269-5522</v>
          </cell>
          <cell r="O1340" t="str">
            <v>(303) 568-3250</v>
          </cell>
          <cell r="R1340">
            <v>4798</v>
          </cell>
          <cell r="X1340">
            <v>6.1</v>
          </cell>
          <cell r="Y1340">
            <v>37996</v>
          </cell>
          <cell r="Z1340">
            <v>37998</v>
          </cell>
          <cell r="AA1340" t="str">
            <v>Interruptible</v>
          </cell>
          <cell r="AB1340" t="str">
            <v>PGT</v>
          </cell>
          <cell r="AD1340" t="str">
            <v>07536</v>
          </cell>
          <cell r="AE1340">
            <v>4798</v>
          </cell>
          <cell r="AF1340" t="str">
            <v>STAN-GTNW</v>
          </cell>
          <cell r="AG1340" t="str">
            <v xml:space="preserve"> </v>
          </cell>
          <cell r="AH1340" t="str">
            <v xml:space="preserve"> </v>
          </cell>
          <cell r="AI1340" t="str">
            <v xml:space="preserve"> </v>
          </cell>
          <cell r="AJ1340" t="str">
            <v>STAN-GTNW</v>
          </cell>
          <cell r="AK1340" t="str">
            <v xml:space="preserve"> </v>
          </cell>
          <cell r="AL1340" t="str">
            <v>04659</v>
          </cell>
          <cell r="AN1340" t="str">
            <v>DW</v>
          </cell>
        </row>
        <row r="1341">
          <cell r="A1341">
            <v>1354</v>
          </cell>
          <cell r="B1341" t="str">
            <v>DW</v>
          </cell>
          <cell r="C1341" t="str">
            <v>Dick Winters</v>
          </cell>
          <cell r="D1341" t="str">
            <v>(509) 495-4175</v>
          </cell>
          <cell r="E1341">
            <v>37995</v>
          </cell>
          <cell r="G1341" t="str">
            <v>Purchase</v>
          </cell>
          <cell r="H1341" t="str">
            <v>Physical</v>
          </cell>
          <cell r="I1341" t="str">
            <v>CA - SLTAHOE</v>
          </cell>
          <cell r="J1341">
            <v>179553178</v>
          </cell>
          <cell r="K1341" t="str">
            <v>Enserco</v>
          </cell>
          <cell r="L1341" t="str">
            <v>John Washabaugh</v>
          </cell>
          <cell r="M1341" t="str">
            <v>Trader</v>
          </cell>
          <cell r="N1341" t="str">
            <v>(303) 256-1666</v>
          </cell>
          <cell r="O1341" t="str">
            <v>(303) 568-3250</v>
          </cell>
          <cell r="P1341" t="str">
            <v>ICE</v>
          </cell>
          <cell r="Q1341">
            <v>2.5</v>
          </cell>
          <cell r="R1341">
            <v>1500</v>
          </cell>
          <cell r="X1341">
            <v>6.15</v>
          </cell>
          <cell r="Y1341">
            <v>37996</v>
          </cell>
          <cell r="Z1341">
            <v>37998</v>
          </cell>
          <cell r="AA1341" t="str">
            <v>Firm</v>
          </cell>
          <cell r="AB1341" t="str">
            <v>NWP</v>
          </cell>
          <cell r="AC1341" t="str">
            <v>Paiute</v>
          </cell>
          <cell r="AD1341">
            <v>100047</v>
          </cell>
          <cell r="AE1341">
            <v>1500</v>
          </cell>
          <cell r="AF1341" t="str">
            <v>OPAL</v>
          </cell>
          <cell r="AG1341">
            <v>543</v>
          </cell>
          <cell r="AJ1341" t="str">
            <v>RENO</v>
          </cell>
          <cell r="AK1341">
            <v>459</v>
          </cell>
          <cell r="AL1341" t="str">
            <v>AVAC03SYS5</v>
          </cell>
          <cell r="AM1341">
            <v>304</v>
          </cell>
          <cell r="AN1341" t="str">
            <v>DW</v>
          </cell>
        </row>
        <row r="1342">
          <cell r="A1342">
            <v>1355</v>
          </cell>
          <cell r="B1342" t="str">
            <v>DW</v>
          </cell>
          <cell r="C1342" t="str">
            <v>Dick Winters</v>
          </cell>
          <cell r="D1342" t="str">
            <v>(509) 495-4175</v>
          </cell>
          <cell r="E1342">
            <v>37998</v>
          </cell>
          <cell r="G1342" t="str">
            <v>Sale</v>
          </cell>
          <cell r="H1342" t="str">
            <v>Physical</v>
          </cell>
          <cell r="I1342" t="str">
            <v>CSII</v>
          </cell>
          <cell r="K1342" t="str">
            <v>Concord Energy, LLC</v>
          </cell>
          <cell r="L1342" t="str">
            <v>Darrell Danyluk</v>
          </cell>
          <cell r="M1342" t="str">
            <v>Trader</v>
          </cell>
          <cell r="N1342" t="str">
            <v>(403) 514-6912</v>
          </cell>
          <cell r="O1342" t="str">
            <v>(403) 514-6913</v>
          </cell>
          <cell r="R1342">
            <v>9950</v>
          </cell>
          <cell r="X1342">
            <v>5.42</v>
          </cell>
          <cell r="Y1342">
            <v>37999</v>
          </cell>
          <cell r="Z1342">
            <v>37999</v>
          </cell>
          <cell r="AA1342" t="str">
            <v>Interruptible</v>
          </cell>
          <cell r="AB1342" t="str">
            <v>PGT</v>
          </cell>
          <cell r="AD1342" t="str">
            <v>07536</v>
          </cell>
          <cell r="AE1342">
            <v>9950</v>
          </cell>
          <cell r="AF1342" t="str">
            <v>STAN-GTNW</v>
          </cell>
          <cell r="AG1342" t="str">
            <v xml:space="preserve"> </v>
          </cell>
          <cell r="AH1342" t="str">
            <v xml:space="preserve"> </v>
          </cell>
          <cell r="AI1342" t="str">
            <v xml:space="preserve"> </v>
          </cell>
          <cell r="AJ1342" t="str">
            <v>STAN-GTNW</v>
          </cell>
          <cell r="AK1342" t="str">
            <v xml:space="preserve"> </v>
          </cell>
          <cell r="AL1342" t="str">
            <v>08405</v>
          </cell>
          <cell r="AN1342" t="str">
            <v>DW</v>
          </cell>
        </row>
        <row r="1343">
          <cell r="A1343">
            <v>1356</v>
          </cell>
          <cell r="B1343" t="str">
            <v>DW</v>
          </cell>
          <cell r="C1343" t="str">
            <v>Dick Winters</v>
          </cell>
          <cell r="D1343" t="str">
            <v>(509) 495-4175</v>
          </cell>
          <cell r="E1343">
            <v>37998</v>
          </cell>
          <cell r="G1343" t="str">
            <v>Sale</v>
          </cell>
          <cell r="H1343" t="str">
            <v>Physical</v>
          </cell>
          <cell r="I1343" t="str">
            <v>CSII</v>
          </cell>
          <cell r="K1343" t="str">
            <v>Enserco</v>
          </cell>
          <cell r="L1343" t="str">
            <v>Dave Huck</v>
          </cell>
          <cell r="M1343" t="str">
            <v>Trader</v>
          </cell>
          <cell r="N1343" t="str">
            <v>(403) 269-5522</v>
          </cell>
          <cell r="O1343" t="str">
            <v>(303) 568-3250</v>
          </cell>
          <cell r="R1343">
            <v>10000</v>
          </cell>
          <cell r="X1343">
            <v>5.45</v>
          </cell>
          <cell r="Y1343">
            <v>37999</v>
          </cell>
          <cell r="Z1343">
            <v>37999</v>
          </cell>
          <cell r="AA1343" t="str">
            <v>Interruptible</v>
          </cell>
          <cell r="AB1343" t="str">
            <v>PGT</v>
          </cell>
          <cell r="AD1343" t="str">
            <v>07536</v>
          </cell>
          <cell r="AE1343">
            <v>10000</v>
          </cell>
          <cell r="AF1343" t="str">
            <v>STAN-GTNW</v>
          </cell>
          <cell r="AG1343" t="str">
            <v xml:space="preserve"> </v>
          </cell>
          <cell r="AH1343" t="str">
            <v xml:space="preserve"> </v>
          </cell>
          <cell r="AI1343" t="str">
            <v xml:space="preserve"> </v>
          </cell>
          <cell r="AJ1343" t="str">
            <v>STAN-GTNW</v>
          </cell>
          <cell r="AK1343" t="str">
            <v xml:space="preserve"> </v>
          </cell>
          <cell r="AL1343" t="str">
            <v>04659</v>
          </cell>
          <cell r="AN1343" t="str">
            <v>DW</v>
          </cell>
        </row>
        <row r="1344">
          <cell r="A1344">
            <v>1357</v>
          </cell>
          <cell r="B1344" t="str">
            <v>DW</v>
          </cell>
          <cell r="C1344" t="str">
            <v>Dick Winters</v>
          </cell>
          <cell r="D1344" t="str">
            <v>(509) 495-4175</v>
          </cell>
          <cell r="E1344">
            <v>37999</v>
          </cell>
          <cell r="G1344" t="str">
            <v>Sale</v>
          </cell>
          <cell r="H1344" t="str">
            <v>Physical</v>
          </cell>
          <cell r="I1344" t="str">
            <v>CSII</v>
          </cell>
          <cell r="K1344" t="str">
            <v>Concord Energy, LLC</v>
          </cell>
          <cell r="L1344" t="str">
            <v>Nancy Lissell</v>
          </cell>
          <cell r="M1344" t="str">
            <v>Trader</v>
          </cell>
          <cell r="N1344" t="str">
            <v>(403)303-4784</v>
          </cell>
          <cell r="O1344" t="str">
            <v>(403) 514-6913</v>
          </cell>
          <cell r="R1344">
            <v>10174</v>
          </cell>
          <cell r="X1344">
            <v>5.45</v>
          </cell>
          <cell r="Y1344">
            <v>38000</v>
          </cell>
          <cell r="Z1344">
            <v>38000</v>
          </cell>
          <cell r="AA1344" t="str">
            <v>Interruptible</v>
          </cell>
          <cell r="AB1344" t="str">
            <v>PGT</v>
          </cell>
          <cell r="AD1344" t="str">
            <v>07536</v>
          </cell>
          <cell r="AE1344">
            <v>10174</v>
          </cell>
          <cell r="AF1344" t="str">
            <v>STAN-GTNW</v>
          </cell>
          <cell r="AG1344" t="str">
            <v xml:space="preserve"> </v>
          </cell>
          <cell r="AH1344" t="str">
            <v xml:space="preserve"> </v>
          </cell>
          <cell r="AI1344" t="str">
            <v xml:space="preserve"> </v>
          </cell>
          <cell r="AJ1344" t="str">
            <v>STAN-GTNW</v>
          </cell>
          <cell r="AK1344" t="str">
            <v xml:space="preserve"> </v>
          </cell>
          <cell r="AL1344" t="str">
            <v>08405</v>
          </cell>
          <cell r="AN1344" t="str">
            <v>DW</v>
          </cell>
        </row>
        <row r="1345">
          <cell r="A1345">
            <v>1358</v>
          </cell>
          <cell r="B1345" t="str">
            <v>DA</v>
          </cell>
          <cell r="C1345" t="str">
            <v>Diane Albers</v>
          </cell>
          <cell r="D1345" t="str">
            <v>(509) 495-4705</v>
          </cell>
          <cell r="E1345">
            <v>38000</v>
          </cell>
          <cell r="G1345" t="str">
            <v>Sale</v>
          </cell>
          <cell r="H1345" t="str">
            <v>Physical</v>
          </cell>
          <cell r="I1345" t="str">
            <v>CSII</v>
          </cell>
          <cell r="K1345" t="str">
            <v>Concord Energy, LLC</v>
          </cell>
          <cell r="L1345" t="str">
            <v>Darrell Danyluk</v>
          </cell>
          <cell r="M1345" t="str">
            <v>Trader</v>
          </cell>
          <cell r="N1345" t="str">
            <v>(403) 514-6912</v>
          </cell>
          <cell r="O1345" t="str">
            <v>(403) 514-6913</v>
          </cell>
          <cell r="R1345">
            <v>15115</v>
          </cell>
          <cell r="X1345">
            <v>5.0199999999999996</v>
          </cell>
          <cell r="Y1345">
            <v>38001</v>
          </cell>
          <cell r="Z1345">
            <v>38001</v>
          </cell>
          <cell r="AA1345" t="str">
            <v>Interruptible</v>
          </cell>
          <cell r="AB1345" t="str">
            <v>PGT</v>
          </cell>
          <cell r="AD1345" t="str">
            <v>07536</v>
          </cell>
          <cell r="AE1345">
            <v>15115</v>
          </cell>
          <cell r="AF1345" t="str">
            <v>STAN-GTNW</v>
          </cell>
          <cell r="AG1345" t="str">
            <v xml:space="preserve"> </v>
          </cell>
          <cell r="AH1345" t="str">
            <v xml:space="preserve"> </v>
          </cell>
          <cell r="AI1345" t="str">
            <v xml:space="preserve"> </v>
          </cell>
          <cell r="AJ1345" t="str">
            <v>STAN-GTNW</v>
          </cell>
          <cell r="AK1345" t="str">
            <v xml:space="preserve"> </v>
          </cell>
          <cell r="AL1345" t="str">
            <v>08405</v>
          </cell>
          <cell r="AN1345" t="str">
            <v>DA</v>
          </cell>
        </row>
        <row r="1346">
          <cell r="A1346">
            <v>1359</v>
          </cell>
          <cell r="B1346" t="str">
            <v>DW</v>
          </cell>
          <cell r="C1346" t="str">
            <v>Dick Winters</v>
          </cell>
          <cell r="D1346" t="str">
            <v>(509) 495-4175</v>
          </cell>
          <cell r="E1346">
            <v>38001</v>
          </cell>
          <cell r="G1346" t="str">
            <v>Sale</v>
          </cell>
          <cell r="H1346" t="str">
            <v>Physical</v>
          </cell>
          <cell r="I1346" t="str">
            <v>CSII</v>
          </cell>
          <cell r="K1346" t="str">
            <v>Concord Energy, LLC</v>
          </cell>
          <cell r="L1346" t="str">
            <v>Darrell Danyluk</v>
          </cell>
          <cell r="M1346" t="str">
            <v>Trader</v>
          </cell>
          <cell r="N1346" t="str">
            <v>(403) 514-6912</v>
          </cell>
          <cell r="O1346" t="str">
            <v>(403) 514-6913</v>
          </cell>
          <cell r="R1346">
            <v>9913</v>
          </cell>
          <cell r="X1346">
            <v>5.65</v>
          </cell>
          <cell r="Y1346">
            <v>38002</v>
          </cell>
          <cell r="Z1346">
            <v>38002</v>
          </cell>
          <cell r="AA1346" t="str">
            <v>Interruptible</v>
          </cell>
          <cell r="AB1346" t="str">
            <v>PGT</v>
          </cell>
          <cell r="AD1346" t="str">
            <v>07536</v>
          </cell>
          <cell r="AE1346">
            <v>9913</v>
          </cell>
          <cell r="AF1346" t="str">
            <v>STAN-GTNW</v>
          </cell>
          <cell r="AG1346" t="str">
            <v xml:space="preserve"> </v>
          </cell>
          <cell r="AH1346" t="str">
            <v xml:space="preserve"> </v>
          </cell>
          <cell r="AI1346" t="str">
            <v xml:space="preserve"> </v>
          </cell>
          <cell r="AJ1346" t="str">
            <v>STAN-GTNW</v>
          </cell>
          <cell r="AK1346" t="str">
            <v xml:space="preserve"> </v>
          </cell>
          <cell r="AL1346" t="str">
            <v>08405</v>
          </cell>
          <cell r="AN1346" t="str">
            <v>DW</v>
          </cell>
        </row>
        <row r="1347">
          <cell r="A1347">
            <v>1360</v>
          </cell>
          <cell r="B1347" t="str">
            <v>DW</v>
          </cell>
          <cell r="C1347" t="str">
            <v>Dick Winters</v>
          </cell>
          <cell r="D1347" t="str">
            <v>(509) 495-4175</v>
          </cell>
          <cell r="E1347">
            <v>38001</v>
          </cell>
          <cell r="G1347" t="str">
            <v>Sale</v>
          </cell>
          <cell r="H1347" t="str">
            <v>Physical</v>
          </cell>
          <cell r="I1347" t="str">
            <v>CSII</v>
          </cell>
          <cell r="J1347">
            <v>377340466</v>
          </cell>
          <cell r="K1347" t="str">
            <v>BP Canada Energy Marketing Corp.</v>
          </cell>
          <cell r="L1347" t="str">
            <v>Mike Hogervorst</v>
          </cell>
          <cell r="M1347" t="str">
            <v>Trader</v>
          </cell>
          <cell r="N1347" t="str">
            <v>(403) 231-6903</v>
          </cell>
          <cell r="O1347" t="str">
            <v>403-233-5611</v>
          </cell>
          <cell r="P1347" t="str">
            <v>ICE</v>
          </cell>
          <cell r="Q1347">
            <v>2.5</v>
          </cell>
          <cell r="R1347">
            <v>5000</v>
          </cell>
          <cell r="X1347">
            <v>5.65</v>
          </cell>
          <cell r="Y1347">
            <v>38002</v>
          </cell>
          <cell r="Z1347">
            <v>38002</v>
          </cell>
          <cell r="AA1347" t="str">
            <v>Firm</v>
          </cell>
          <cell r="AB1347" t="str">
            <v>PGT</v>
          </cell>
          <cell r="AD1347" t="str">
            <v>07536</v>
          </cell>
          <cell r="AE1347">
            <v>5000</v>
          </cell>
          <cell r="AF1347" t="str">
            <v>STAN-GTNW</v>
          </cell>
          <cell r="AG1347" t="str">
            <v xml:space="preserve"> </v>
          </cell>
          <cell r="AH1347" t="str">
            <v xml:space="preserve"> </v>
          </cell>
          <cell r="AI1347" t="str">
            <v xml:space="preserve"> </v>
          </cell>
          <cell r="AJ1347" t="str">
            <v>STAN-GTNW</v>
          </cell>
          <cell r="AK1347" t="str">
            <v xml:space="preserve"> </v>
          </cell>
          <cell r="AL1347" t="str">
            <v>01669</v>
          </cell>
          <cell r="AN1347" t="str">
            <v>DW</v>
          </cell>
          <cell r="AO1347">
            <v>38002</v>
          </cell>
          <cell r="AP1347" t="str">
            <v>DW</v>
          </cell>
        </row>
        <row r="1348">
          <cell r="A1348">
            <v>1361</v>
          </cell>
          <cell r="B1348" t="str">
            <v>DW</v>
          </cell>
          <cell r="C1348" t="str">
            <v>Dick Winters</v>
          </cell>
          <cell r="D1348" t="str">
            <v>(509) 495-4175</v>
          </cell>
          <cell r="E1348">
            <v>38001</v>
          </cell>
          <cell r="G1348" t="str">
            <v>Sale</v>
          </cell>
          <cell r="H1348" t="str">
            <v>Physical</v>
          </cell>
          <cell r="I1348" t="str">
            <v>CSII</v>
          </cell>
          <cell r="J1348">
            <v>619965180</v>
          </cell>
          <cell r="K1348" t="str">
            <v>Cook Inlet Energy Supply LLC</v>
          </cell>
          <cell r="L1348" t="str">
            <v>Leila Tanbouz</v>
          </cell>
          <cell r="M1348" t="str">
            <v>Trader</v>
          </cell>
          <cell r="N1348" t="str">
            <v>(310) 556-8956</v>
          </cell>
          <cell r="O1348" t="str">
            <v>(310) 789-3991</v>
          </cell>
          <cell r="P1348" t="str">
            <v>ICE</v>
          </cell>
          <cell r="Q1348">
            <v>2.5</v>
          </cell>
          <cell r="R1348">
            <v>5000</v>
          </cell>
          <cell r="X1348">
            <v>5.65</v>
          </cell>
          <cell r="Y1348">
            <v>38002</v>
          </cell>
          <cell r="Z1348">
            <v>38002</v>
          </cell>
          <cell r="AA1348" t="str">
            <v>Firm</v>
          </cell>
          <cell r="AB1348" t="str">
            <v>PGT</v>
          </cell>
          <cell r="AD1348" t="str">
            <v>07536</v>
          </cell>
          <cell r="AE1348">
            <v>5000</v>
          </cell>
          <cell r="AF1348" t="str">
            <v>STAN-GTNW</v>
          </cell>
          <cell r="AG1348" t="str">
            <v xml:space="preserve"> </v>
          </cell>
          <cell r="AH1348" t="str">
            <v xml:space="preserve"> </v>
          </cell>
          <cell r="AI1348" t="str">
            <v xml:space="preserve"> </v>
          </cell>
          <cell r="AJ1348" t="str">
            <v>STAN-GTNW</v>
          </cell>
          <cell r="AK1348" t="str">
            <v xml:space="preserve"> </v>
          </cell>
          <cell r="AL1348" t="str">
            <v>00780</v>
          </cell>
          <cell r="AN1348" t="str">
            <v>DW</v>
          </cell>
          <cell r="AO1348">
            <v>38002</v>
          </cell>
          <cell r="AP1348" t="str">
            <v>DW</v>
          </cell>
        </row>
        <row r="1349">
          <cell r="A1349">
            <v>1362</v>
          </cell>
          <cell r="B1349" t="str">
            <v>DW</v>
          </cell>
          <cell r="C1349" t="str">
            <v>Dick Winters</v>
          </cell>
          <cell r="D1349" t="str">
            <v>(509) 495-4175</v>
          </cell>
          <cell r="E1349">
            <v>38002</v>
          </cell>
          <cell r="G1349" t="str">
            <v>Sale</v>
          </cell>
          <cell r="H1349" t="str">
            <v>Physical</v>
          </cell>
          <cell r="I1349" t="str">
            <v>CSII</v>
          </cell>
          <cell r="K1349" t="str">
            <v>Concord Energy, LLC</v>
          </cell>
          <cell r="L1349" t="str">
            <v>Darrell Danyluk</v>
          </cell>
          <cell r="M1349" t="str">
            <v>Trader</v>
          </cell>
          <cell r="N1349" t="str">
            <v>(403) 514-6912</v>
          </cell>
          <cell r="O1349" t="str">
            <v>(403) 514-6913</v>
          </cell>
          <cell r="R1349">
            <v>15115</v>
          </cell>
          <cell r="X1349">
            <v>4.87</v>
          </cell>
          <cell r="Y1349">
            <v>38003</v>
          </cell>
          <cell r="Z1349">
            <v>38006</v>
          </cell>
          <cell r="AA1349" t="str">
            <v>Interruptible</v>
          </cell>
          <cell r="AB1349" t="str">
            <v>PGT</v>
          </cell>
          <cell r="AD1349" t="str">
            <v>07536</v>
          </cell>
          <cell r="AE1349">
            <v>15115</v>
          </cell>
          <cell r="AF1349" t="str">
            <v>STAN-GTNW</v>
          </cell>
          <cell r="AG1349" t="str">
            <v xml:space="preserve"> </v>
          </cell>
          <cell r="AH1349" t="str">
            <v xml:space="preserve"> </v>
          </cell>
          <cell r="AI1349" t="str">
            <v xml:space="preserve"> </v>
          </cell>
          <cell r="AJ1349" t="str">
            <v>STAN-GTNW</v>
          </cell>
          <cell r="AK1349" t="str">
            <v xml:space="preserve"> </v>
          </cell>
          <cell r="AL1349" t="str">
            <v>08405</v>
          </cell>
          <cell r="AN1349" t="str">
            <v>DW</v>
          </cell>
        </row>
        <row r="1350">
          <cell r="A1350">
            <v>1363</v>
          </cell>
          <cell r="B1350" t="str">
            <v>DW</v>
          </cell>
          <cell r="C1350" t="str">
            <v>Dick Winters</v>
          </cell>
          <cell r="D1350" t="str">
            <v>(509) 495-4175</v>
          </cell>
          <cell r="E1350">
            <v>38002</v>
          </cell>
          <cell r="G1350" t="str">
            <v>Sale</v>
          </cell>
          <cell r="H1350" t="str">
            <v>Physical</v>
          </cell>
          <cell r="I1350" t="str">
            <v>CSII</v>
          </cell>
          <cell r="K1350" t="str">
            <v>Enserco</v>
          </cell>
          <cell r="L1350" t="str">
            <v>Dave Huck</v>
          </cell>
          <cell r="M1350" t="str">
            <v>Trader</v>
          </cell>
          <cell r="N1350" t="str">
            <v>(403) 269-5522</v>
          </cell>
          <cell r="O1350" t="str">
            <v>(303) 568-3250</v>
          </cell>
          <cell r="R1350">
            <v>4800</v>
          </cell>
          <cell r="X1350">
            <v>5.04</v>
          </cell>
          <cell r="Y1350">
            <v>38003</v>
          </cell>
          <cell r="Z1350">
            <v>38006</v>
          </cell>
          <cell r="AA1350" t="str">
            <v>Interruptible</v>
          </cell>
          <cell r="AB1350" t="str">
            <v>PGT</v>
          </cell>
          <cell r="AD1350" t="str">
            <v>07536</v>
          </cell>
          <cell r="AE1350">
            <v>4800</v>
          </cell>
          <cell r="AF1350" t="str">
            <v>STAN-GTNW</v>
          </cell>
          <cell r="AG1350" t="str">
            <v xml:space="preserve"> </v>
          </cell>
          <cell r="AH1350" t="str">
            <v xml:space="preserve"> </v>
          </cell>
          <cell r="AI1350" t="str">
            <v xml:space="preserve"> </v>
          </cell>
          <cell r="AJ1350" t="str">
            <v>STAN-GTNW</v>
          </cell>
          <cell r="AK1350" t="str">
            <v xml:space="preserve"> </v>
          </cell>
          <cell r="AL1350" t="str">
            <v>04659</v>
          </cell>
          <cell r="AN1350" t="str">
            <v>DW</v>
          </cell>
        </row>
        <row r="1351">
          <cell r="A1351">
            <v>1364</v>
          </cell>
          <cell r="B1351" t="str">
            <v>DW</v>
          </cell>
          <cell r="C1351" t="str">
            <v>Dick Winters</v>
          </cell>
          <cell r="D1351" t="str">
            <v>(509) 495-4175</v>
          </cell>
          <cell r="E1351">
            <v>38002</v>
          </cell>
          <cell r="G1351" t="str">
            <v>Purchase</v>
          </cell>
          <cell r="H1351" t="str">
            <v>Physical</v>
          </cell>
          <cell r="I1351" t="str">
            <v>CA - SLTAHOE</v>
          </cell>
          <cell r="K1351" t="str">
            <v>Enserco</v>
          </cell>
          <cell r="L1351" t="str">
            <v>Dave Myers</v>
          </cell>
          <cell r="M1351" t="str">
            <v>Trader</v>
          </cell>
          <cell r="N1351" t="str">
            <v>(303) 568-3230</v>
          </cell>
          <cell r="O1351" t="str">
            <v>(303) 568-3250</v>
          </cell>
          <cell r="R1351">
            <v>1000</v>
          </cell>
          <cell r="X1351">
            <v>5.04</v>
          </cell>
          <cell r="Y1351">
            <v>38003</v>
          </cell>
          <cell r="Z1351">
            <v>38006</v>
          </cell>
          <cell r="AA1351" t="str">
            <v>Interruptible</v>
          </cell>
          <cell r="AB1351" t="str">
            <v>NWP</v>
          </cell>
          <cell r="AC1351" t="str">
            <v>Paiute</v>
          </cell>
          <cell r="AD1351">
            <v>100047</v>
          </cell>
          <cell r="AE1351">
            <v>1000</v>
          </cell>
          <cell r="AF1351" t="str">
            <v>OPAL</v>
          </cell>
          <cell r="AG1351">
            <v>543</v>
          </cell>
          <cell r="AJ1351" t="str">
            <v>RENO</v>
          </cell>
          <cell r="AK1351">
            <v>459</v>
          </cell>
          <cell r="AL1351" t="str">
            <v>AVAC03SYS5</v>
          </cell>
          <cell r="AM1351">
            <v>304</v>
          </cell>
          <cell r="AN1351" t="str">
            <v>DW</v>
          </cell>
        </row>
        <row r="1352">
          <cell r="A1352">
            <v>1365</v>
          </cell>
          <cell r="B1352" t="str">
            <v>DW</v>
          </cell>
          <cell r="C1352" t="str">
            <v>Dick Winters</v>
          </cell>
          <cell r="D1352" t="str">
            <v>(509) 495-4175</v>
          </cell>
          <cell r="E1352">
            <v>38002</v>
          </cell>
          <cell r="G1352" t="str">
            <v>Sale</v>
          </cell>
          <cell r="H1352" t="str">
            <v>Physical</v>
          </cell>
          <cell r="I1352" t="str">
            <v>CSII</v>
          </cell>
          <cell r="K1352" t="str">
            <v>Enserco</v>
          </cell>
          <cell r="L1352" t="str">
            <v>Dave Huck</v>
          </cell>
          <cell r="M1352" t="str">
            <v>Trader</v>
          </cell>
          <cell r="N1352" t="str">
            <v>(403) 269-5522</v>
          </cell>
          <cell r="O1352" t="str">
            <v>(303) 568-3250</v>
          </cell>
          <cell r="R1352">
            <v>10000</v>
          </cell>
          <cell r="X1352">
            <v>4.93</v>
          </cell>
          <cell r="Y1352">
            <v>38007</v>
          </cell>
          <cell r="Z1352">
            <v>38017</v>
          </cell>
          <cell r="AA1352" t="str">
            <v>Firm</v>
          </cell>
          <cell r="AB1352" t="str">
            <v>PGT</v>
          </cell>
          <cell r="AD1352" t="str">
            <v>07536</v>
          </cell>
          <cell r="AE1352">
            <v>10000</v>
          </cell>
          <cell r="AF1352" t="str">
            <v>STAN-GTNW</v>
          </cell>
          <cell r="AG1352" t="str">
            <v xml:space="preserve"> </v>
          </cell>
          <cell r="AH1352" t="str">
            <v xml:space="preserve"> </v>
          </cell>
          <cell r="AI1352" t="str">
            <v xml:space="preserve"> </v>
          </cell>
          <cell r="AJ1352" t="str">
            <v>STAN-GTNW</v>
          </cell>
          <cell r="AK1352" t="str">
            <v xml:space="preserve"> </v>
          </cell>
          <cell r="AL1352" t="str">
            <v>04659</v>
          </cell>
          <cell r="AN1352" t="str">
            <v>DW</v>
          </cell>
          <cell r="AO1352">
            <v>38019</v>
          </cell>
          <cell r="AP1352" t="str">
            <v>DW</v>
          </cell>
        </row>
        <row r="1353">
          <cell r="A1353">
            <v>1366</v>
          </cell>
          <cell r="B1353" t="str">
            <v>DW</v>
          </cell>
          <cell r="C1353" t="str">
            <v>Dick Winters</v>
          </cell>
          <cell r="D1353" t="str">
            <v>(509) 495-4175</v>
          </cell>
          <cell r="E1353">
            <v>38006</v>
          </cell>
          <cell r="G1353" t="str">
            <v>Sale</v>
          </cell>
          <cell r="H1353" t="str">
            <v>Physical</v>
          </cell>
          <cell r="I1353" t="str">
            <v>CSII</v>
          </cell>
          <cell r="K1353" t="str">
            <v>Concord Energy, LLC</v>
          </cell>
          <cell r="L1353" t="str">
            <v>Darrell Danyluk</v>
          </cell>
          <cell r="M1353" t="str">
            <v>Trader</v>
          </cell>
          <cell r="N1353" t="str">
            <v>(403) 514-6912</v>
          </cell>
          <cell r="O1353" t="str">
            <v>(403) 514-6913</v>
          </cell>
          <cell r="R1353">
            <v>9950</v>
          </cell>
          <cell r="X1353">
            <v>5.42</v>
          </cell>
          <cell r="Y1353">
            <v>38007</v>
          </cell>
          <cell r="Z1353">
            <v>38007</v>
          </cell>
          <cell r="AA1353" t="str">
            <v>Interruptible</v>
          </cell>
          <cell r="AB1353" t="str">
            <v>PGT</v>
          </cell>
          <cell r="AD1353" t="str">
            <v>07536</v>
          </cell>
          <cell r="AE1353">
            <v>9950</v>
          </cell>
          <cell r="AF1353" t="str">
            <v>STAN-GTNW</v>
          </cell>
          <cell r="AG1353" t="str">
            <v xml:space="preserve"> </v>
          </cell>
          <cell r="AH1353" t="str">
            <v xml:space="preserve"> </v>
          </cell>
          <cell r="AI1353" t="str">
            <v xml:space="preserve"> </v>
          </cell>
          <cell r="AJ1353" t="str">
            <v>STAN-GTNW</v>
          </cell>
          <cell r="AK1353" t="str">
            <v xml:space="preserve"> </v>
          </cell>
          <cell r="AL1353" t="str">
            <v>08405</v>
          </cell>
          <cell r="AN1353" t="str">
            <v>DW</v>
          </cell>
        </row>
        <row r="1354">
          <cell r="A1354">
            <v>1367</v>
          </cell>
          <cell r="B1354" t="str">
            <v>DW</v>
          </cell>
          <cell r="C1354" t="str">
            <v>Dick Winters</v>
          </cell>
          <cell r="D1354" t="str">
            <v>(509) 495-4175</v>
          </cell>
          <cell r="E1354">
            <v>38006</v>
          </cell>
          <cell r="G1354" t="str">
            <v>Purchase</v>
          </cell>
          <cell r="H1354" t="str">
            <v>Physical</v>
          </cell>
          <cell r="I1354" t="str">
            <v>CA - SLTAHOE</v>
          </cell>
          <cell r="J1354">
            <v>186613049</v>
          </cell>
          <cell r="K1354" t="str">
            <v>Cook Inlet Energy Supply LLC</v>
          </cell>
          <cell r="L1354" t="str">
            <v>Shaun Gates</v>
          </cell>
          <cell r="M1354" t="str">
            <v>Trader</v>
          </cell>
          <cell r="N1354" t="str">
            <v>(310) 556-8956</v>
          </cell>
          <cell r="O1354" t="str">
            <v>(310) 789-3991</v>
          </cell>
          <cell r="P1354" t="str">
            <v>ICE</v>
          </cell>
          <cell r="Q1354">
            <v>2.5</v>
          </cell>
          <cell r="R1354">
            <v>1500</v>
          </cell>
          <cell r="X1354">
            <v>5.53</v>
          </cell>
          <cell r="Y1354">
            <v>38007</v>
          </cell>
          <cell r="Z1354">
            <v>38007</v>
          </cell>
          <cell r="AA1354" t="str">
            <v>Firm</v>
          </cell>
          <cell r="AB1354" t="str">
            <v>NWP</v>
          </cell>
          <cell r="AC1354" t="str">
            <v>Paiute</v>
          </cell>
          <cell r="AD1354">
            <v>100047</v>
          </cell>
          <cell r="AE1354">
            <v>1500</v>
          </cell>
          <cell r="AF1354" t="str">
            <v>OPAL</v>
          </cell>
          <cell r="AG1354">
            <v>543</v>
          </cell>
          <cell r="AJ1354" t="str">
            <v>RENO</v>
          </cell>
          <cell r="AK1354">
            <v>459</v>
          </cell>
          <cell r="AL1354" t="str">
            <v>AVAC03SYS5</v>
          </cell>
          <cell r="AM1354">
            <v>304</v>
          </cell>
          <cell r="AN1354" t="str">
            <v>DW</v>
          </cell>
          <cell r="AO1354">
            <v>38008</v>
          </cell>
          <cell r="AP1354" t="str">
            <v>DW</v>
          </cell>
        </row>
        <row r="1355">
          <cell r="A1355">
            <v>1368</v>
          </cell>
          <cell r="B1355" t="str">
            <v>DW</v>
          </cell>
          <cell r="C1355" t="str">
            <v>Dick Winters</v>
          </cell>
          <cell r="D1355" t="str">
            <v>(509) 495-4175</v>
          </cell>
          <cell r="E1355">
            <v>38007</v>
          </cell>
          <cell r="G1355" t="str">
            <v>Sale</v>
          </cell>
          <cell r="H1355" t="str">
            <v>Physical</v>
          </cell>
          <cell r="I1355" t="str">
            <v>CSII</v>
          </cell>
          <cell r="K1355" t="str">
            <v>Enserco</v>
          </cell>
          <cell r="L1355" t="str">
            <v>Dave Huck</v>
          </cell>
          <cell r="M1355" t="str">
            <v>Trader</v>
          </cell>
          <cell r="N1355" t="str">
            <v>(403) 269-5522</v>
          </cell>
          <cell r="O1355" t="str">
            <v>(303) 568-3250</v>
          </cell>
          <cell r="R1355">
            <v>9950</v>
          </cell>
          <cell r="X1355">
            <v>5.57</v>
          </cell>
          <cell r="Y1355">
            <v>38008</v>
          </cell>
          <cell r="Z1355">
            <v>38008</v>
          </cell>
          <cell r="AA1355" t="str">
            <v>Interruptible</v>
          </cell>
          <cell r="AB1355" t="str">
            <v>PGT</v>
          </cell>
          <cell r="AD1355" t="str">
            <v>07536</v>
          </cell>
          <cell r="AE1355">
            <v>9950</v>
          </cell>
          <cell r="AF1355" t="str">
            <v>STAN-GTNW</v>
          </cell>
          <cell r="AG1355" t="str">
            <v xml:space="preserve"> </v>
          </cell>
          <cell r="AH1355" t="str">
            <v xml:space="preserve"> </v>
          </cell>
          <cell r="AI1355" t="str">
            <v xml:space="preserve"> </v>
          </cell>
          <cell r="AJ1355" t="str">
            <v>STAN-GTNW</v>
          </cell>
          <cell r="AK1355" t="str">
            <v xml:space="preserve"> </v>
          </cell>
          <cell r="AL1355" t="str">
            <v>04659</v>
          </cell>
          <cell r="AN1355" t="str">
            <v>DW</v>
          </cell>
        </row>
        <row r="1356">
          <cell r="A1356">
            <v>1369</v>
          </cell>
          <cell r="B1356" t="str">
            <v>DW</v>
          </cell>
          <cell r="C1356" t="str">
            <v>Dick Winters</v>
          </cell>
          <cell r="D1356" t="str">
            <v>(509) 495-4175</v>
          </cell>
          <cell r="E1356">
            <v>38007</v>
          </cell>
          <cell r="G1356" t="str">
            <v>Purchase</v>
          </cell>
          <cell r="H1356" t="str">
            <v>Physical</v>
          </cell>
          <cell r="I1356" t="str">
            <v>CA - SLTAHOE</v>
          </cell>
          <cell r="J1356">
            <v>177319779</v>
          </cell>
          <cell r="K1356" t="str">
            <v>Enserco</v>
          </cell>
          <cell r="L1356" t="str">
            <v>John Washabaugh</v>
          </cell>
          <cell r="M1356" t="str">
            <v>Trader</v>
          </cell>
          <cell r="N1356" t="str">
            <v>(303) 256-1666</v>
          </cell>
          <cell r="O1356" t="str">
            <v>(303) 568-3250</v>
          </cell>
          <cell r="P1356" t="str">
            <v>ICE</v>
          </cell>
          <cell r="Q1356">
            <v>2.5</v>
          </cell>
          <cell r="R1356">
            <v>1500</v>
          </cell>
          <cell r="X1356">
            <v>5.59</v>
          </cell>
          <cell r="Y1356">
            <v>38008</v>
          </cell>
          <cell r="Z1356">
            <v>38008</v>
          </cell>
          <cell r="AA1356" t="str">
            <v>Firm</v>
          </cell>
          <cell r="AB1356" t="str">
            <v>NWP</v>
          </cell>
          <cell r="AC1356" t="str">
            <v>Paiute</v>
          </cell>
          <cell r="AD1356">
            <v>100047</v>
          </cell>
          <cell r="AE1356">
            <v>1500</v>
          </cell>
          <cell r="AF1356" t="str">
            <v>OPAL</v>
          </cell>
          <cell r="AG1356">
            <v>543</v>
          </cell>
          <cell r="AJ1356" t="str">
            <v>RENO</v>
          </cell>
          <cell r="AK1356">
            <v>459</v>
          </cell>
          <cell r="AL1356" t="str">
            <v>AVAC03SYS5</v>
          </cell>
          <cell r="AM1356">
            <v>304</v>
          </cell>
          <cell r="AN1356" t="str">
            <v>DW</v>
          </cell>
        </row>
        <row r="1357">
          <cell r="A1357">
            <v>1370</v>
          </cell>
          <cell r="B1357" t="str">
            <v>DW</v>
          </cell>
          <cell r="C1357" t="str">
            <v>Dick Winters</v>
          </cell>
          <cell r="D1357" t="str">
            <v>(509) 495-4175</v>
          </cell>
          <cell r="E1357">
            <v>38008</v>
          </cell>
          <cell r="G1357" t="str">
            <v>Sale</v>
          </cell>
          <cell r="H1357" t="str">
            <v>Physical</v>
          </cell>
          <cell r="I1357" t="str">
            <v>CSII</v>
          </cell>
          <cell r="K1357" t="str">
            <v>Enserco</v>
          </cell>
          <cell r="L1357" t="str">
            <v>Brad Nadeau</v>
          </cell>
          <cell r="M1357" t="str">
            <v>Trader</v>
          </cell>
          <cell r="N1357" t="str">
            <v>(403) 269-5522</v>
          </cell>
          <cell r="O1357" t="str">
            <v>(303) 568-3250</v>
          </cell>
          <cell r="R1357">
            <v>9950</v>
          </cell>
          <cell r="X1357">
            <v>5.52</v>
          </cell>
          <cell r="Y1357">
            <v>38009</v>
          </cell>
          <cell r="Z1357">
            <v>38009</v>
          </cell>
          <cell r="AA1357" t="str">
            <v>Interruptible</v>
          </cell>
          <cell r="AB1357" t="str">
            <v>PGT</v>
          </cell>
          <cell r="AD1357" t="str">
            <v>07536</v>
          </cell>
          <cell r="AE1357">
            <v>9950</v>
          </cell>
          <cell r="AF1357" t="str">
            <v>STAN-GTNW</v>
          </cell>
          <cell r="AG1357" t="str">
            <v xml:space="preserve"> </v>
          </cell>
          <cell r="AH1357" t="str">
            <v xml:space="preserve"> </v>
          </cell>
          <cell r="AI1357" t="str">
            <v xml:space="preserve"> </v>
          </cell>
          <cell r="AJ1357" t="str">
            <v>STAN-GTNW</v>
          </cell>
          <cell r="AK1357" t="str">
            <v xml:space="preserve"> </v>
          </cell>
          <cell r="AL1357" t="str">
            <v>04659</v>
          </cell>
          <cell r="AN1357" t="str">
            <v>DW</v>
          </cell>
        </row>
        <row r="1358">
          <cell r="A1358">
            <v>1371</v>
          </cell>
          <cell r="B1358" t="str">
            <v>DW</v>
          </cell>
          <cell r="C1358" t="str">
            <v>Dick Winters</v>
          </cell>
          <cell r="D1358" t="str">
            <v>(509) 495-4175</v>
          </cell>
          <cell r="E1358">
            <v>38008</v>
          </cell>
          <cell r="G1358" t="str">
            <v>Purchase</v>
          </cell>
          <cell r="H1358" t="str">
            <v>Physical</v>
          </cell>
          <cell r="I1358" t="str">
            <v>CA - SLTAHOE</v>
          </cell>
          <cell r="J1358">
            <v>822118166</v>
          </cell>
          <cell r="K1358" t="str">
            <v>Cook Inlet Energy Supply LLC</v>
          </cell>
          <cell r="L1358" t="str">
            <v>Shaun Gates</v>
          </cell>
          <cell r="M1358" t="str">
            <v>Trader</v>
          </cell>
          <cell r="N1358" t="str">
            <v>(310) 556-8956</v>
          </cell>
          <cell r="O1358" t="str">
            <v>(310) 789-3991</v>
          </cell>
          <cell r="P1358" t="str">
            <v>ICE</v>
          </cell>
          <cell r="Q1358">
            <v>2.5</v>
          </cell>
          <cell r="R1358">
            <v>1500</v>
          </cell>
          <cell r="X1358">
            <v>5.46</v>
          </cell>
          <cell r="Y1358">
            <v>38009</v>
          </cell>
          <cell r="Z1358">
            <v>38009</v>
          </cell>
          <cell r="AA1358" t="str">
            <v>Firm</v>
          </cell>
          <cell r="AB1358" t="str">
            <v>NWP</v>
          </cell>
          <cell r="AC1358" t="str">
            <v>Paiute</v>
          </cell>
          <cell r="AD1358">
            <v>100047</v>
          </cell>
          <cell r="AE1358">
            <v>1500</v>
          </cell>
          <cell r="AF1358" t="str">
            <v>OPAL</v>
          </cell>
          <cell r="AG1358">
            <v>543</v>
          </cell>
          <cell r="AJ1358" t="str">
            <v>RENO</v>
          </cell>
          <cell r="AK1358">
            <v>459</v>
          </cell>
          <cell r="AL1358" t="str">
            <v>AVAC03SYS5</v>
          </cell>
          <cell r="AM1358">
            <v>304</v>
          </cell>
          <cell r="AN1358" t="str">
            <v>DW</v>
          </cell>
          <cell r="AO1358">
            <v>38016</v>
          </cell>
          <cell r="AP1358" t="str">
            <v>DW</v>
          </cell>
        </row>
        <row r="1359">
          <cell r="A1359">
            <v>1372</v>
          </cell>
          <cell r="B1359" t="str">
            <v>DW</v>
          </cell>
          <cell r="C1359" t="str">
            <v>Dick Winters</v>
          </cell>
          <cell r="D1359" t="str">
            <v>(509) 495-4175</v>
          </cell>
          <cell r="E1359">
            <v>38009</v>
          </cell>
          <cell r="G1359" t="str">
            <v>Sale</v>
          </cell>
          <cell r="H1359" t="str">
            <v>Physical</v>
          </cell>
          <cell r="I1359" t="str">
            <v>CSII</v>
          </cell>
          <cell r="K1359" t="str">
            <v>Concord Energy, LLC</v>
          </cell>
          <cell r="L1359" t="str">
            <v>Darrell Danyluk</v>
          </cell>
          <cell r="M1359" t="str">
            <v>Trader</v>
          </cell>
          <cell r="N1359" t="str">
            <v>(403) 514-6912</v>
          </cell>
          <cell r="O1359" t="str">
            <v>(403) 514-6913</v>
          </cell>
          <cell r="R1359">
            <v>9950</v>
          </cell>
          <cell r="X1359">
            <v>5.32</v>
          </cell>
          <cell r="Y1359">
            <v>38010</v>
          </cell>
          <cell r="Z1359">
            <v>38012</v>
          </cell>
          <cell r="AA1359" t="str">
            <v>Firm</v>
          </cell>
          <cell r="AB1359" t="str">
            <v>PGT</v>
          </cell>
          <cell r="AD1359" t="str">
            <v>07536</v>
          </cell>
          <cell r="AE1359">
            <v>9950</v>
          </cell>
          <cell r="AF1359" t="str">
            <v>STAN-GTNW</v>
          </cell>
          <cell r="AG1359" t="str">
            <v xml:space="preserve"> </v>
          </cell>
          <cell r="AH1359" t="str">
            <v xml:space="preserve"> </v>
          </cell>
          <cell r="AI1359" t="str">
            <v xml:space="preserve"> </v>
          </cell>
          <cell r="AJ1359" t="str">
            <v>STAN-GTNW</v>
          </cell>
          <cell r="AK1359" t="str">
            <v xml:space="preserve"> </v>
          </cell>
          <cell r="AL1359" t="str">
            <v>08405</v>
          </cell>
          <cell r="AN1359" t="str">
            <v>DW</v>
          </cell>
        </row>
        <row r="1360">
          <cell r="A1360">
            <v>1373</v>
          </cell>
          <cell r="B1360" t="str">
            <v>DW</v>
          </cell>
          <cell r="C1360" t="str">
            <v>Dick Winters</v>
          </cell>
          <cell r="D1360" t="str">
            <v>(509) 495-4175</v>
          </cell>
          <cell r="E1360">
            <v>38009</v>
          </cell>
          <cell r="G1360" t="str">
            <v>Purchase</v>
          </cell>
          <cell r="H1360" t="str">
            <v>Physical</v>
          </cell>
          <cell r="I1360" t="str">
            <v>CA - SLTAHOE</v>
          </cell>
          <cell r="J1360">
            <v>3929929156</v>
          </cell>
          <cell r="K1360" t="str">
            <v>Concord Energy, LLC</v>
          </cell>
          <cell r="L1360" t="str">
            <v>Skip Warburton</v>
          </cell>
          <cell r="M1360" t="str">
            <v>Trader</v>
          </cell>
          <cell r="N1360" t="str">
            <v>(303) 468-1244</v>
          </cell>
          <cell r="O1360" t="str">
            <v>(403) 514-6913</v>
          </cell>
          <cell r="P1360" t="str">
            <v>ICE</v>
          </cell>
          <cell r="Q1360">
            <v>2.5</v>
          </cell>
          <cell r="R1360">
            <v>1500</v>
          </cell>
          <cell r="X1360">
            <v>5.4</v>
          </cell>
          <cell r="Y1360">
            <v>38010</v>
          </cell>
          <cell r="Z1360">
            <v>38012</v>
          </cell>
          <cell r="AA1360" t="str">
            <v>Firm</v>
          </cell>
          <cell r="AB1360" t="str">
            <v>NWP</v>
          </cell>
          <cell r="AC1360" t="str">
            <v>Paiute</v>
          </cell>
          <cell r="AD1360">
            <v>100047</v>
          </cell>
          <cell r="AE1360">
            <v>1500</v>
          </cell>
          <cell r="AF1360" t="str">
            <v>OPAL</v>
          </cell>
          <cell r="AG1360">
            <v>543</v>
          </cell>
          <cell r="AJ1360" t="str">
            <v>RENO</v>
          </cell>
          <cell r="AK1360">
            <v>459</v>
          </cell>
          <cell r="AL1360" t="str">
            <v>AVAC03SYS5</v>
          </cell>
          <cell r="AM1360">
            <v>304</v>
          </cell>
          <cell r="AN1360" t="str">
            <v>DW</v>
          </cell>
        </row>
        <row r="1361">
          <cell r="A1361">
            <v>1374</v>
          </cell>
          <cell r="B1361" t="str">
            <v>DW</v>
          </cell>
          <cell r="C1361" t="str">
            <v>Dick Winters</v>
          </cell>
          <cell r="D1361" t="str">
            <v>(509) 495-4175</v>
          </cell>
          <cell r="E1361">
            <v>38012</v>
          </cell>
          <cell r="G1361" t="str">
            <v>Sale</v>
          </cell>
          <cell r="H1361" t="str">
            <v>Physical</v>
          </cell>
          <cell r="I1361" t="str">
            <v>CSII</v>
          </cell>
          <cell r="K1361" t="str">
            <v>Enserco</v>
          </cell>
          <cell r="L1361" t="str">
            <v>Dave Huck</v>
          </cell>
          <cell r="M1361" t="str">
            <v>Trader</v>
          </cell>
          <cell r="N1361" t="str">
            <v>(403) 269-5522</v>
          </cell>
          <cell r="O1361" t="str">
            <v>(303) 568-3250</v>
          </cell>
          <cell r="R1361">
            <v>5000</v>
          </cell>
          <cell r="X1361">
            <v>5.29</v>
          </cell>
          <cell r="Y1361">
            <v>38013</v>
          </cell>
          <cell r="Z1361">
            <v>38013</v>
          </cell>
          <cell r="AA1361" t="str">
            <v>Interruptible</v>
          </cell>
          <cell r="AB1361" t="str">
            <v>PGT</v>
          </cell>
          <cell r="AD1361" t="str">
            <v>07536</v>
          </cell>
          <cell r="AE1361">
            <v>5000</v>
          </cell>
          <cell r="AF1361" t="str">
            <v>STAN-GTNW</v>
          </cell>
          <cell r="AG1361" t="str">
            <v xml:space="preserve"> </v>
          </cell>
          <cell r="AH1361" t="str">
            <v xml:space="preserve"> </v>
          </cell>
          <cell r="AI1361" t="str">
            <v xml:space="preserve"> </v>
          </cell>
          <cell r="AJ1361" t="str">
            <v>STAN-GTNW</v>
          </cell>
          <cell r="AK1361" t="str">
            <v xml:space="preserve"> </v>
          </cell>
          <cell r="AL1361" t="str">
            <v>04659</v>
          </cell>
          <cell r="AN1361" t="str">
            <v>DW</v>
          </cell>
        </row>
        <row r="1362">
          <cell r="A1362">
            <v>1375</v>
          </cell>
          <cell r="B1362" t="str">
            <v>DW</v>
          </cell>
          <cell r="C1362" t="str">
            <v>Dick Winters</v>
          </cell>
          <cell r="D1362" t="str">
            <v>(509) 495-4175</v>
          </cell>
          <cell r="E1362">
            <v>38012</v>
          </cell>
          <cell r="G1362" t="str">
            <v>Purchase</v>
          </cell>
          <cell r="H1362" t="str">
            <v>Physical</v>
          </cell>
          <cell r="I1362" t="str">
            <v>CA - SLTAHOE</v>
          </cell>
          <cell r="K1362" t="str">
            <v>Enserco</v>
          </cell>
          <cell r="L1362" t="str">
            <v>Dave Myers</v>
          </cell>
          <cell r="M1362" t="str">
            <v>Trader</v>
          </cell>
          <cell r="N1362" t="str">
            <v>(303) 568-3230</v>
          </cell>
          <cell r="O1362" t="str">
            <v>(303) 568-3250</v>
          </cell>
          <cell r="R1362">
            <v>1500</v>
          </cell>
          <cell r="X1362">
            <v>5.29</v>
          </cell>
          <cell r="Y1362">
            <v>38013</v>
          </cell>
          <cell r="Z1362">
            <v>38013</v>
          </cell>
          <cell r="AA1362" t="str">
            <v>Interruptible</v>
          </cell>
          <cell r="AB1362" t="str">
            <v>NWP</v>
          </cell>
          <cell r="AC1362" t="str">
            <v>Paiute</v>
          </cell>
          <cell r="AD1362">
            <v>100047</v>
          </cell>
          <cell r="AE1362">
            <v>1500</v>
          </cell>
          <cell r="AF1362" t="str">
            <v>OPAL</v>
          </cell>
          <cell r="AG1362">
            <v>543</v>
          </cell>
          <cell r="AJ1362" t="str">
            <v>RENO</v>
          </cell>
          <cell r="AK1362">
            <v>459</v>
          </cell>
          <cell r="AL1362" t="str">
            <v>AVAC03SYS5</v>
          </cell>
          <cell r="AM1362">
            <v>304</v>
          </cell>
          <cell r="AN1362" t="str">
            <v>DW</v>
          </cell>
        </row>
        <row r="1363">
          <cell r="A1363">
            <v>1376</v>
          </cell>
          <cell r="B1363" t="str">
            <v>DW</v>
          </cell>
          <cell r="C1363" t="str">
            <v>Dick Winters</v>
          </cell>
          <cell r="D1363" t="str">
            <v>(509) 495-4175</v>
          </cell>
          <cell r="E1363">
            <v>38012</v>
          </cell>
          <cell r="G1363" t="str">
            <v>Purchase</v>
          </cell>
          <cell r="H1363" t="str">
            <v>Physical</v>
          </cell>
          <cell r="I1363" t="str">
            <v>CA - SLTAHOE</v>
          </cell>
          <cell r="K1363" t="str">
            <v>Enserco</v>
          </cell>
          <cell r="L1363" t="str">
            <v>Dave Huck</v>
          </cell>
          <cell r="M1363" t="str">
            <v>Trader</v>
          </cell>
          <cell r="N1363" t="str">
            <v>(403) 269-5522</v>
          </cell>
          <cell r="O1363" t="str">
            <v>(303) 568-3250</v>
          </cell>
          <cell r="R1363">
            <v>3500</v>
          </cell>
          <cell r="X1363">
            <v>5.09</v>
          </cell>
          <cell r="Y1363">
            <v>38018</v>
          </cell>
          <cell r="Z1363">
            <v>38046</v>
          </cell>
          <cell r="AA1363" t="str">
            <v>Firm</v>
          </cell>
          <cell r="AB1363" t="str">
            <v>NWP</v>
          </cell>
          <cell r="AC1363" t="str">
            <v>Paiute</v>
          </cell>
          <cell r="AD1363">
            <v>100047</v>
          </cell>
          <cell r="AE1363">
            <v>3500</v>
          </cell>
          <cell r="AF1363" t="str">
            <v>SUMAS</v>
          </cell>
          <cell r="AG1363">
            <v>297</v>
          </cell>
          <cell r="AI1363" t="str">
            <v xml:space="preserve"> </v>
          </cell>
          <cell r="AJ1363" t="str">
            <v>RENO</v>
          </cell>
          <cell r="AK1363">
            <v>459</v>
          </cell>
          <cell r="AL1363" t="str">
            <v>AVAC03SYS3</v>
          </cell>
          <cell r="AM1363">
            <v>304</v>
          </cell>
          <cell r="AN1363" t="str">
            <v>RP</v>
          </cell>
          <cell r="AO1363">
            <v>38019</v>
          </cell>
          <cell r="AP1363" t="str">
            <v>DW</v>
          </cell>
        </row>
        <row r="1364">
          <cell r="A1364">
            <v>1377</v>
          </cell>
          <cell r="B1364" t="str">
            <v>DW</v>
          </cell>
          <cell r="C1364" t="str">
            <v>Dick Winters</v>
          </cell>
          <cell r="D1364" t="str">
            <v>(509) 495-4175</v>
          </cell>
          <cell r="E1364">
            <v>38012</v>
          </cell>
          <cell r="G1364" t="str">
            <v>Sale</v>
          </cell>
          <cell r="H1364" t="str">
            <v>Physical</v>
          </cell>
          <cell r="I1364" t="str">
            <v>MALIN</v>
          </cell>
          <cell r="K1364" t="str">
            <v>Sempra Energy Trading, Inc.</v>
          </cell>
          <cell r="L1364" t="str">
            <v>Ray Houghton</v>
          </cell>
          <cell r="M1364" t="str">
            <v>Trader</v>
          </cell>
          <cell r="N1364" t="str">
            <v>(403) 750-2453</v>
          </cell>
          <cell r="O1364" t="str">
            <v>(203) 355-6605</v>
          </cell>
          <cell r="R1364">
            <v>7391</v>
          </cell>
          <cell r="U1364" t="str">
            <v>NGI</v>
          </cell>
          <cell r="V1364">
            <v>-0.04</v>
          </cell>
          <cell r="W1364" t="str">
            <v>Malin</v>
          </cell>
          <cell r="Y1364">
            <v>38018</v>
          </cell>
          <cell r="Z1364">
            <v>38046</v>
          </cell>
          <cell r="AA1364" t="str">
            <v>Firm</v>
          </cell>
          <cell r="AB1364" t="str">
            <v>PGT</v>
          </cell>
          <cell r="AD1364" t="str">
            <v>07536</v>
          </cell>
          <cell r="AE1364">
            <v>7391</v>
          </cell>
          <cell r="AF1364" t="str">
            <v>MALI-GTNW</v>
          </cell>
          <cell r="AJ1364" t="str">
            <v>MALI-GTNW</v>
          </cell>
          <cell r="AL1364" t="str">
            <v>02466</v>
          </cell>
          <cell r="AN1364" t="str">
            <v>RP</v>
          </cell>
          <cell r="AO1364">
            <v>38016</v>
          </cell>
          <cell r="AP1364" t="str">
            <v>DW</v>
          </cell>
        </row>
        <row r="1365">
          <cell r="A1365">
            <v>1378</v>
          </cell>
          <cell r="B1365" t="str">
            <v>DW</v>
          </cell>
          <cell r="C1365" t="str">
            <v>Dick Winters</v>
          </cell>
          <cell r="D1365" t="str">
            <v>(509) 495-4175</v>
          </cell>
          <cell r="E1365">
            <v>38013</v>
          </cell>
          <cell r="G1365" t="str">
            <v>Sale</v>
          </cell>
          <cell r="H1365" t="str">
            <v>Physical</v>
          </cell>
          <cell r="I1365" t="str">
            <v>CSII</v>
          </cell>
          <cell r="K1365" t="str">
            <v>Enserco</v>
          </cell>
          <cell r="L1365" t="str">
            <v>Dave Huck</v>
          </cell>
          <cell r="M1365" t="str">
            <v>Trader</v>
          </cell>
          <cell r="N1365" t="str">
            <v>(403) 269-5522</v>
          </cell>
          <cell r="O1365" t="str">
            <v>(303) 568-3250</v>
          </cell>
          <cell r="R1365">
            <v>9950</v>
          </cell>
          <cell r="U1365" t="str">
            <v>GDA</v>
          </cell>
          <cell r="V1365">
            <v>0</v>
          </cell>
          <cell r="W1365" t="str">
            <v>Stan</v>
          </cell>
          <cell r="Y1365">
            <v>38014</v>
          </cell>
          <cell r="Z1365">
            <v>38017</v>
          </cell>
          <cell r="AA1365" t="str">
            <v>Firm</v>
          </cell>
          <cell r="AB1365" t="str">
            <v>PGT</v>
          </cell>
          <cell r="AD1365" t="str">
            <v>07536</v>
          </cell>
          <cell r="AE1365">
            <v>9950</v>
          </cell>
          <cell r="AF1365" t="str">
            <v>STAN-GTNW</v>
          </cell>
          <cell r="AG1365" t="str">
            <v xml:space="preserve"> </v>
          </cell>
          <cell r="AH1365" t="str">
            <v xml:space="preserve"> </v>
          </cell>
          <cell r="AI1365" t="str">
            <v xml:space="preserve"> </v>
          </cell>
          <cell r="AJ1365" t="str">
            <v>STAN-GTNW</v>
          </cell>
          <cell r="AK1365" t="str">
            <v xml:space="preserve"> </v>
          </cell>
          <cell r="AL1365" t="str">
            <v>04659</v>
          </cell>
          <cell r="AN1365" t="str">
            <v>DW</v>
          </cell>
          <cell r="AO1365">
            <v>38029</v>
          </cell>
          <cell r="AP1365" t="str">
            <v>DW</v>
          </cell>
        </row>
        <row r="1366">
          <cell r="A1366">
            <v>1379</v>
          </cell>
          <cell r="B1366" t="str">
            <v>DW</v>
          </cell>
          <cell r="C1366" t="str">
            <v>Dick Winters</v>
          </cell>
          <cell r="D1366" t="str">
            <v>(509) 495-4175</v>
          </cell>
          <cell r="E1366">
            <v>38013</v>
          </cell>
          <cell r="G1366" t="str">
            <v>Purchase</v>
          </cell>
          <cell r="H1366" t="str">
            <v>Physical</v>
          </cell>
          <cell r="I1366" t="str">
            <v>CA - SLTAHOE</v>
          </cell>
          <cell r="K1366" t="str">
            <v>Enserco</v>
          </cell>
          <cell r="L1366" t="str">
            <v>Dave Huck</v>
          </cell>
          <cell r="M1366" t="str">
            <v>Trader</v>
          </cell>
          <cell r="N1366" t="str">
            <v>(403) 269-5522</v>
          </cell>
          <cell r="O1366" t="str">
            <v>(303) 568-3250</v>
          </cell>
          <cell r="R1366">
            <v>1500</v>
          </cell>
          <cell r="U1366" t="str">
            <v>GDA</v>
          </cell>
          <cell r="V1366">
            <v>0</v>
          </cell>
          <cell r="W1366" t="str">
            <v>Opal</v>
          </cell>
          <cell r="Y1366">
            <v>38014</v>
          </cell>
          <cell r="Z1366">
            <v>38017</v>
          </cell>
          <cell r="AA1366" t="str">
            <v>Firm</v>
          </cell>
          <cell r="AB1366" t="str">
            <v>NWP</v>
          </cell>
          <cell r="AC1366" t="str">
            <v>Paiute</v>
          </cell>
          <cell r="AD1366">
            <v>100047</v>
          </cell>
          <cell r="AE1366">
            <v>1500</v>
          </cell>
          <cell r="AF1366" t="str">
            <v>OPAL</v>
          </cell>
          <cell r="AG1366">
            <v>543</v>
          </cell>
          <cell r="AJ1366" t="str">
            <v>RENO</v>
          </cell>
          <cell r="AK1366">
            <v>459</v>
          </cell>
          <cell r="AL1366" t="str">
            <v>AVAC03SYS5</v>
          </cell>
          <cell r="AM1366">
            <v>304</v>
          </cell>
          <cell r="AN1366" t="str">
            <v>DW</v>
          </cell>
        </row>
        <row r="1367">
          <cell r="A1367">
            <v>1380</v>
          </cell>
          <cell r="B1367" t="str">
            <v>DW</v>
          </cell>
          <cell r="C1367" t="str">
            <v>Dick Winters</v>
          </cell>
          <cell r="D1367" t="str">
            <v>(509) 495-4175</v>
          </cell>
          <cell r="E1367">
            <v>38013</v>
          </cell>
          <cell r="G1367" t="str">
            <v>Purchase</v>
          </cell>
          <cell r="H1367" t="str">
            <v>Physical</v>
          </cell>
          <cell r="I1367" t="str">
            <v>CA - SLTAHOE</v>
          </cell>
          <cell r="K1367" t="str">
            <v>Sempra Energy Trading, Inc.</v>
          </cell>
          <cell r="L1367" t="str">
            <v>Damon Suter</v>
          </cell>
          <cell r="M1367" t="str">
            <v>Trader</v>
          </cell>
          <cell r="N1367" t="str">
            <v>(949) 759-1939</v>
          </cell>
          <cell r="O1367" t="str">
            <v>(203) 355-6605</v>
          </cell>
          <cell r="R1367">
            <v>810</v>
          </cell>
          <cell r="X1367">
            <v>5.12</v>
          </cell>
          <cell r="Y1367">
            <v>38018</v>
          </cell>
          <cell r="Z1367">
            <v>38046</v>
          </cell>
          <cell r="AA1367" t="str">
            <v>Firm</v>
          </cell>
          <cell r="AB1367" t="str">
            <v>NWP</v>
          </cell>
          <cell r="AC1367" t="str">
            <v>Paiute</v>
          </cell>
          <cell r="AD1367">
            <v>100047</v>
          </cell>
          <cell r="AE1367">
            <v>810</v>
          </cell>
          <cell r="AF1367" t="str">
            <v>South of Green</v>
          </cell>
          <cell r="AJ1367" t="str">
            <v>RENO</v>
          </cell>
          <cell r="AK1367">
            <v>459</v>
          </cell>
          <cell r="AL1367" t="str">
            <v>AVAC03SYS4</v>
          </cell>
          <cell r="AM1367">
            <v>304</v>
          </cell>
          <cell r="AN1367" t="str">
            <v>RP</v>
          </cell>
          <cell r="AO1367">
            <v>38016</v>
          </cell>
          <cell r="AP1367" t="str">
            <v>DW</v>
          </cell>
          <cell r="AS1367" t="str">
            <v>South of Green</v>
          </cell>
        </row>
        <row r="1368">
          <cell r="A1368">
            <v>1381</v>
          </cell>
          <cell r="B1368" t="str">
            <v>DW</v>
          </cell>
          <cell r="C1368" t="str">
            <v>Dick Winters</v>
          </cell>
          <cell r="D1368" t="str">
            <v>(509) 495-4175</v>
          </cell>
          <cell r="E1368">
            <v>38016</v>
          </cell>
          <cell r="G1368" t="str">
            <v>Purchase</v>
          </cell>
          <cell r="H1368" t="str">
            <v>Physical</v>
          </cell>
          <cell r="I1368" t="str">
            <v>CA - SLTAHOE</v>
          </cell>
          <cell r="J1368">
            <v>931053330</v>
          </cell>
          <cell r="K1368" t="str">
            <v>Enserco</v>
          </cell>
          <cell r="L1368" t="str">
            <v>John Washabaugh</v>
          </cell>
          <cell r="M1368" t="str">
            <v>Trader</v>
          </cell>
          <cell r="N1368" t="str">
            <v>(303) 256-1666</v>
          </cell>
          <cell r="O1368" t="str">
            <v>(303) 568-3250</v>
          </cell>
          <cell r="P1368" t="str">
            <v>ICE</v>
          </cell>
          <cell r="Q1368">
            <v>2.5</v>
          </cell>
          <cell r="R1368">
            <v>1500</v>
          </cell>
          <cell r="X1368">
            <v>5.2350000000000003</v>
          </cell>
          <cell r="Y1368">
            <v>38018</v>
          </cell>
          <cell r="Z1368">
            <v>38019</v>
          </cell>
          <cell r="AA1368" t="str">
            <v>Firm</v>
          </cell>
          <cell r="AB1368" t="str">
            <v>NWP</v>
          </cell>
          <cell r="AC1368" t="str">
            <v>Paiute</v>
          </cell>
          <cell r="AD1368">
            <v>100047</v>
          </cell>
          <cell r="AE1368">
            <v>1500</v>
          </cell>
          <cell r="AF1368" t="str">
            <v>OPAL</v>
          </cell>
          <cell r="AG1368">
            <v>543</v>
          </cell>
          <cell r="AI1368" t="str">
            <v xml:space="preserve"> </v>
          </cell>
          <cell r="AJ1368" t="str">
            <v>RENO</v>
          </cell>
          <cell r="AK1368">
            <v>459</v>
          </cell>
          <cell r="AL1368" t="str">
            <v>AVAC03SYS5</v>
          </cell>
          <cell r="AM1368">
            <v>304</v>
          </cell>
          <cell r="AN1368" t="str">
            <v>DW</v>
          </cell>
        </row>
        <row r="1369">
          <cell r="A1369">
            <v>1382</v>
          </cell>
          <cell r="B1369" t="str">
            <v>DW</v>
          </cell>
          <cell r="C1369" t="str">
            <v>Dick Winters</v>
          </cell>
          <cell r="D1369" t="str">
            <v>(509) 495-4175</v>
          </cell>
          <cell r="E1369">
            <v>38016</v>
          </cell>
          <cell r="G1369" t="str">
            <v>Sale</v>
          </cell>
          <cell r="H1369" t="str">
            <v>Physical</v>
          </cell>
          <cell r="I1369" t="str">
            <v>MALIN</v>
          </cell>
          <cell r="K1369" t="str">
            <v>Sempra Energy Trading, Inc.</v>
          </cell>
          <cell r="L1369" t="str">
            <v>Ray Houghton</v>
          </cell>
          <cell r="M1369" t="str">
            <v>Trader</v>
          </cell>
          <cell r="N1369" t="str">
            <v>(403) 750-2453</v>
          </cell>
          <cell r="O1369" t="str">
            <v>(203) 355-6605</v>
          </cell>
          <cell r="R1369">
            <v>5000</v>
          </cell>
          <cell r="U1369" t="str">
            <v xml:space="preserve"> </v>
          </cell>
          <cell r="V1369" t="str">
            <v xml:space="preserve"> </v>
          </cell>
          <cell r="W1369" t="str">
            <v xml:space="preserve"> </v>
          </cell>
          <cell r="X1369">
            <v>4.8099999999999996</v>
          </cell>
          <cell r="Y1369">
            <v>38200</v>
          </cell>
          <cell r="Z1369">
            <v>38230</v>
          </cell>
          <cell r="AA1369" t="str">
            <v>Firm</v>
          </cell>
          <cell r="AB1369" t="str">
            <v>PGT</v>
          </cell>
          <cell r="AD1369" t="str">
            <v>07536</v>
          </cell>
          <cell r="AE1369">
            <v>5000</v>
          </cell>
          <cell r="AF1369" t="str">
            <v>MALI-GTNW</v>
          </cell>
          <cell r="AJ1369" t="str">
            <v>MALI-GTNW</v>
          </cell>
          <cell r="AL1369" t="str">
            <v>02466</v>
          </cell>
          <cell r="AN1369" t="str">
            <v>RP</v>
          </cell>
          <cell r="AO1369">
            <v>38020</v>
          </cell>
          <cell r="AP1369" t="str">
            <v>DW</v>
          </cell>
        </row>
        <row r="1370">
          <cell r="A1370">
            <v>1383</v>
          </cell>
          <cell r="B1370" t="str">
            <v>DW</v>
          </cell>
          <cell r="C1370" t="str">
            <v>Dick Winters</v>
          </cell>
          <cell r="D1370" t="str">
            <v>(509) 495-4175</v>
          </cell>
          <cell r="E1370">
            <v>38019</v>
          </cell>
          <cell r="G1370" t="str">
            <v>Purchase</v>
          </cell>
          <cell r="H1370" t="str">
            <v>Physical</v>
          </cell>
          <cell r="I1370" t="str">
            <v>CA - SLTAHOE</v>
          </cell>
          <cell r="J1370">
            <v>170017092</v>
          </cell>
          <cell r="K1370" t="str">
            <v>Cook Inlet Energy Supply LLC</v>
          </cell>
          <cell r="L1370" t="str">
            <v>Jennifer Emerson</v>
          </cell>
          <cell r="M1370" t="str">
            <v>Trader</v>
          </cell>
          <cell r="N1370" t="str">
            <v>(310) 789-3900</v>
          </cell>
          <cell r="O1370" t="str">
            <v>(310) 789-3991</v>
          </cell>
          <cell r="P1370" t="str">
            <v>ICE</v>
          </cell>
          <cell r="Q1370">
            <v>2.5</v>
          </cell>
          <cell r="R1370">
            <v>1500</v>
          </cell>
          <cell r="X1370">
            <v>4.97</v>
          </cell>
          <cell r="Y1370">
            <v>38020</v>
          </cell>
          <cell r="Z1370">
            <v>38020</v>
          </cell>
          <cell r="AA1370" t="str">
            <v>Firm</v>
          </cell>
          <cell r="AB1370" t="str">
            <v>NWP</v>
          </cell>
          <cell r="AC1370" t="str">
            <v>Paiute</v>
          </cell>
          <cell r="AD1370">
            <v>100047</v>
          </cell>
          <cell r="AE1370">
            <v>1500</v>
          </cell>
          <cell r="AF1370" t="str">
            <v>OPAL</v>
          </cell>
          <cell r="AG1370">
            <v>543</v>
          </cell>
          <cell r="AI1370" t="str">
            <v xml:space="preserve"> </v>
          </cell>
          <cell r="AJ1370" t="str">
            <v>RENO</v>
          </cell>
          <cell r="AK1370">
            <v>459</v>
          </cell>
          <cell r="AL1370" t="str">
            <v>AVAC03SYS5</v>
          </cell>
          <cell r="AM1370">
            <v>304</v>
          </cell>
          <cell r="AN1370" t="str">
            <v>DW</v>
          </cell>
          <cell r="AO1370">
            <v>38022</v>
          </cell>
          <cell r="AP1370" t="str">
            <v>DW</v>
          </cell>
        </row>
        <row r="1371">
          <cell r="A1371">
            <v>1384</v>
          </cell>
          <cell r="B1371" t="str">
            <v>DW</v>
          </cell>
          <cell r="C1371" t="str">
            <v>Dick Winters</v>
          </cell>
          <cell r="D1371" t="str">
            <v>(509) 495-4175</v>
          </cell>
          <cell r="E1371">
            <v>38020</v>
          </cell>
          <cell r="G1371" t="str">
            <v>Purchase</v>
          </cell>
          <cell r="H1371" t="str">
            <v>Physical</v>
          </cell>
          <cell r="I1371" t="str">
            <v>CA - SLTAHOE</v>
          </cell>
          <cell r="J1371">
            <v>180076492</v>
          </cell>
          <cell r="K1371" t="str">
            <v>Cargill Inc</v>
          </cell>
          <cell r="L1371" t="str">
            <v>Jennifer Kotulski</v>
          </cell>
          <cell r="M1371" t="str">
            <v>Trader</v>
          </cell>
          <cell r="N1371" t="str">
            <v>(952) 984-3407</v>
          </cell>
          <cell r="O1371" t="str">
            <v>(952) 984-3341</v>
          </cell>
          <cell r="P1371" t="str">
            <v>ICE</v>
          </cell>
          <cell r="Q1371">
            <v>2.5</v>
          </cell>
          <cell r="R1371">
            <v>1500</v>
          </cell>
          <cell r="U1371" t="str">
            <v>GDA</v>
          </cell>
          <cell r="V1371">
            <v>0</v>
          </cell>
          <cell r="W1371" t="str">
            <v>Opal</v>
          </cell>
          <cell r="Y1371">
            <v>38021</v>
          </cell>
          <cell r="Z1371">
            <v>38021</v>
          </cell>
          <cell r="AA1371" t="str">
            <v>Firm</v>
          </cell>
          <cell r="AB1371" t="str">
            <v>NWP</v>
          </cell>
          <cell r="AC1371" t="str">
            <v>Paiute</v>
          </cell>
          <cell r="AD1371">
            <v>100047</v>
          </cell>
          <cell r="AE1371">
            <v>1500</v>
          </cell>
          <cell r="AF1371" t="str">
            <v>OPAL</v>
          </cell>
          <cell r="AG1371">
            <v>543</v>
          </cell>
          <cell r="AI1371" t="str">
            <v xml:space="preserve"> </v>
          </cell>
          <cell r="AJ1371" t="str">
            <v>RENO</v>
          </cell>
          <cell r="AK1371">
            <v>459</v>
          </cell>
          <cell r="AL1371" t="str">
            <v>AVAC03SYS5</v>
          </cell>
          <cell r="AM1371">
            <v>304</v>
          </cell>
          <cell r="AN1371" t="str">
            <v>DW</v>
          </cell>
        </row>
        <row r="1372">
          <cell r="A1372">
            <v>1385</v>
          </cell>
          <cell r="B1372" t="str">
            <v>DW</v>
          </cell>
          <cell r="C1372" t="str">
            <v>Dick Winters</v>
          </cell>
          <cell r="D1372" t="str">
            <v>(509) 495-4175</v>
          </cell>
          <cell r="E1372">
            <v>38020</v>
          </cell>
          <cell r="G1372" t="str">
            <v>Sale</v>
          </cell>
          <cell r="H1372" t="str">
            <v>Physical</v>
          </cell>
          <cell r="I1372" t="str">
            <v>CSII</v>
          </cell>
          <cell r="K1372" t="str">
            <v>Enserco</v>
          </cell>
          <cell r="L1372" t="str">
            <v>Dave Huck</v>
          </cell>
          <cell r="M1372" t="str">
            <v>Trader</v>
          </cell>
          <cell r="N1372" t="str">
            <v>(403) 269-5522</v>
          </cell>
          <cell r="O1372" t="str">
            <v>(303) 568-3250</v>
          </cell>
          <cell r="R1372">
            <v>13000</v>
          </cell>
          <cell r="X1372">
            <v>5.05</v>
          </cell>
          <cell r="Y1372">
            <v>38021</v>
          </cell>
          <cell r="Z1372">
            <v>38021</v>
          </cell>
          <cell r="AA1372" t="str">
            <v>Interruptible</v>
          </cell>
          <cell r="AB1372" t="str">
            <v>PGT</v>
          </cell>
          <cell r="AD1372" t="str">
            <v>07536</v>
          </cell>
          <cell r="AE1372">
            <v>13000</v>
          </cell>
          <cell r="AF1372" t="str">
            <v>COYO-GTNW</v>
          </cell>
          <cell r="AG1372" t="str">
            <v xml:space="preserve"> </v>
          </cell>
          <cell r="AH1372" t="str">
            <v>08217</v>
          </cell>
          <cell r="AI1372" t="str">
            <v xml:space="preserve"> </v>
          </cell>
          <cell r="AJ1372" t="str">
            <v>COYO-GTNW</v>
          </cell>
          <cell r="AK1372" t="str">
            <v xml:space="preserve"> </v>
          </cell>
          <cell r="AL1372" t="str">
            <v>04659</v>
          </cell>
          <cell r="AN1372" t="str">
            <v>DW</v>
          </cell>
        </row>
        <row r="1373">
          <cell r="A1373">
            <v>1386</v>
          </cell>
          <cell r="B1373" t="str">
            <v>DW</v>
          </cell>
          <cell r="C1373" t="str">
            <v>Dick Winters</v>
          </cell>
          <cell r="D1373" t="str">
            <v>(509) 495-4175</v>
          </cell>
          <cell r="E1373">
            <v>38021</v>
          </cell>
          <cell r="G1373" t="str">
            <v>Purchase</v>
          </cell>
          <cell r="H1373" t="str">
            <v>Physical</v>
          </cell>
          <cell r="I1373" t="str">
            <v>CA - SLTAHOE</v>
          </cell>
          <cell r="J1373">
            <v>427002164</v>
          </cell>
          <cell r="K1373" t="str">
            <v>Cargill Inc</v>
          </cell>
          <cell r="L1373" t="str">
            <v>Jennifer Kotulski</v>
          </cell>
          <cell r="M1373" t="str">
            <v>Trader</v>
          </cell>
          <cell r="N1373" t="str">
            <v>(952) 984-3407</v>
          </cell>
          <cell r="O1373" t="str">
            <v>(952) 984-3341</v>
          </cell>
          <cell r="P1373" t="str">
            <v>ICE</v>
          </cell>
          <cell r="Q1373">
            <v>2.5</v>
          </cell>
          <cell r="R1373">
            <v>1500</v>
          </cell>
          <cell r="U1373" t="str">
            <v>GDA</v>
          </cell>
          <cell r="V1373">
            <v>5.0000000000000001E-3</v>
          </cell>
          <cell r="W1373" t="str">
            <v>Opal</v>
          </cell>
          <cell r="Y1373">
            <v>38022</v>
          </cell>
          <cell r="Z1373">
            <v>38022</v>
          </cell>
          <cell r="AA1373" t="str">
            <v>Firm</v>
          </cell>
          <cell r="AB1373" t="str">
            <v>NWP</v>
          </cell>
          <cell r="AC1373" t="str">
            <v>Paiute</v>
          </cell>
          <cell r="AD1373">
            <v>100047</v>
          </cell>
          <cell r="AE1373">
            <v>1500</v>
          </cell>
          <cell r="AF1373" t="str">
            <v>OPAL</v>
          </cell>
          <cell r="AG1373">
            <v>543</v>
          </cell>
          <cell r="AI1373" t="str">
            <v xml:space="preserve"> </v>
          </cell>
          <cell r="AJ1373" t="str">
            <v>RENO</v>
          </cell>
          <cell r="AK1373">
            <v>459</v>
          </cell>
          <cell r="AL1373" t="str">
            <v>AVAC03SYS5</v>
          </cell>
          <cell r="AM1373">
            <v>304</v>
          </cell>
          <cell r="AN1373" t="str">
            <v>DW</v>
          </cell>
        </row>
        <row r="1374">
          <cell r="A1374">
            <v>1387</v>
          </cell>
          <cell r="B1374" t="str">
            <v>DW</v>
          </cell>
          <cell r="C1374" t="str">
            <v>Dick Winters</v>
          </cell>
          <cell r="D1374" t="str">
            <v>(509) 495-4175</v>
          </cell>
          <cell r="E1374">
            <v>38021</v>
          </cell>
          <cell r="G1374" t="str">
            <v>Sale</v>
          </cell>
          <cell r="H1374" t="str">
            <v>Physical</v>
          </cell>
          <cell r="I1374" t="str">
            <v>PG&amp;E STOR</v>
          </cell>
          <cell r="J1374" t="str">
            <v xml:space="preserve"> </v>
          </cell>
          <cell r="K1374" t="str">
            <v>Enserco</v>
          </cell>
          <cell r="L1374" t="str">
            <v>Dave Huck</v>
          </cell>
          <cell r="M1374" t="str">
            <v>Trader</v>
          </cell>
          <cell r="N1374" t="str">
            <v>(403) 269-5522</v>
          </cell>
          <cell r="O1374" t="str">
            <v>(303) 568-3250</v>
          </cell>
          <cell r="P1374" t="str">
            <v xml:space="preserve"> </v>
          </cell>
          <cell r="Q1374" t="str">
            <v xml:space="preserve"> </v>
          </cell>
          <cell r="R1374">
            <v>10000</v>
          </cell>
          <cell r="X1374">
            <v>5.4850000000000003</v>
          </cell>
          <cell r="Y1374">
            <v>38022</v>
          </cell>
          <cell r="Z1374">
            <v>38022</v>
          </cell>
          <cell r="AA1374" t="str">
            <v>Interruptible</v>
          </cell>
          <cell r="AB1374" t="str">
            <v>PGE</v>
          </cell>
          <cell r="AE1374">
            <v>10000</v>
          </cell>
          <cell r="AF1374" t="str">
            <v>CG</v>
          </cell>
          <cell r="AH1374" t="str">
            <v>CG1111N</v>
          </cell>
          <cell r="AJ1374" t="str">
            <v>CG</v>
          </cell>
          <cell r="AL1374" t="str">
            <v>CG0214N</v>
          </cell>
          <cell r="AN1374" t="str">
            <v>DW</v>
          </cell>
          <cell r="AO1374" t="str">
            <v xml:space="preserve"> </v>
          </cell>
          <cell r="AP1374" t="str">
            <v xml:space="preserve"> </v>
          </cell>
        </row>
        <row r="1375">
          <cell r="A1375">
            <v>1388</v>
          </cell>
          <cell r="B1375" t="str">
            <v>DW</v>
          </cell>
          <cell r="C1375" t="str">
            <v>Dick Winters</v>
          </cell>
          <cell r="D1375" t="str">
            <v>(509) 495-4175</v>
          </cell>
          <cell r="E1375">
            <v>38021</v>
          </cell>
          <cell r="G1375" t="str">
            <v>Sale</v>
          </cell>
          <cell r="H1375" t="str">
            <v>Physical</v>
          </cell>
          <cell r="I1375" t="str">
            <v>CSII</v>
          </cell>
          <cell r="K1375" t="str">
            <v>Enserco</v>
          </cell>
          <cell r="L1375" t="str">
            <v>Dave Huck</v>
          </cell>
          <cell r="M1375" t="str">
            <v>Trader</v>
          </cell>
          <cell r="N1375" t="str">
            <v>(403) 269-5522</v>
          </cell>
          <cell r="O1375" t="str">
            <v>(303) 568-3250</v>
          </cell>
          <cell r="R1375">
            <v>10000</v>
          </cell>
          <cell r="X1375">
            <v>4.68</v>
          </cell>
          <cell r="Y1375">
            <v>38200</v>
          </cell>
          <cell r="Z1375">
            <v>38230</v>
          </cell>
          <cell r="AA1375" t="str">
            <v>Firm</v>
          </cell>
          <cell r="AB1375" t="str">
            <v>PGT</v>
          </cell>
          <cell r="AD1375" t="str">
            <v>07536</v>
          </cell>
          <cell r="AE1375">
            <v>10000</v>
          </cell>
          <cell r="AF1375" t="str">
            <v>STAN-GTNW</v>
          </cell>
          <cell r="AG1375" t="str">
            <v xml:space="preserve"> </v>
          </cell>
          <cell r="AH1375" t="str">
            <v>08217</v>
          </cell>
          <cell r="AI1375" t="str">
            <v xml:space="preserve"> </v>
          </cell>
          <cell r="AJ1375" t="str">
            <v>STAN-GTNW</v>
          </cell>
          <cell r="AK1375" t="str">
            <v xml:space="preserve"> </v>
          </cell>
          <cell r="AL1375" t="str">
            <v>04659</v>
          </cell>
          <cell r="AN1375" t="str">
            <v>RP</v>
          </cell>
        </row>
        <row r="1376">
          <cell r="A1376">
            <v>1389</v>
          </cell>
          <cell r="B1376" t="str">
            <v>DW</v>
          </cell>
          <cell r="C1376" t="str">
            <v>Dick Winters</v>
          </cell>
          <cell r="D1376" t="str">
            <v>(509) 495-4175</v>
          </cell>
          <cell r="E1376">
            <v>38021</v>
          </cell>
          <cell r="G1376" t="str">
            <v>Sale</v>
          </cell>
          <cell r="H1376" t="str">
            <v>Physical</v>
          </cell>
          <cell r="I1376" t="str">
            <v>CSII</v>
          </cell>
          <cell r="K1376" t="str">
            <v>BP Canada Energy Marketing Corp.</v>
          </cell>
          <cell r="L1376" t="str">
            <v>Mike Hogervorst</v>
          </cell>
          <cell r="M1376" t="str">
            <v>Trader</v>
          </cell>
          <cell r="N1376" t="str">
            <v>(403) 231-6903</v>
          </cell>
          <cell r="O1376" t="str">
            <v>403-233-5611</v>
          </cell>
          <cell r="R1376">
            <v>9700</v>
          </cell>
          <cell r="X1376">
            <v>4.6900000000000004</v>
          </cell>
          <cell r="Y1376">
            <v>38200</v>
          </cell>
          <cell r="Z1376">
            <v>38230</v>
          </cell>
          <cell r="AA1376" t="str">
            <v>Firm</v>
          </cell>
          <cell r="AB1376" t="str">
            <v>PGT</v>
          </cell>
          <cell r="AD1376" t="str">
            <v>07536</v>
          </cell>
          <cell r="AE1376">
            <v>9700</v>
          </cell>
          <cell r="AF1376" t="str">
            <v>STAN-GTNW</v>
          </cell>
          <cell r="AG1376" t="str">
            <v xml:space="preserve"> </v>
          </cell>
          <cell r="AH1376" t="str">
            <v>08217</v>
          </cell>
          <cell r="AI1376" t="str">
            <v xml:space="preserve"> </v>
          </cell>
          <cell r="AJ1376" t="str">
            <v>STAN-GTNW</v>
          </cell>
          <cell r="AK1376" t="str">
            <v xml:space="preserve"> </v>
          </cell>
          <cell r="AL1376" t="str">
            <v>01669</v>
          </cell>
          <cell r="AN1376" t="str">
            <v>RP</v>
          </cell>
          <cell r="AO1376">
            <v>38022</v>
          </cell>
          <cell r="AP1376" t="str">
            <v>DW</v>
          </cell>
        </row>
        <row r="1377">
          <cell r="A1377">
            <v>1390</v>
          </cell>
          <cell r="B1377" t="str">
            <v>DW</v>
          </cell>
          <cell r="C1377" t="str">
            <v>Dick Winters</v>
          </cell>
          <cell r="D1377" t="str">
            <v>(509) 495-4175</v>
          </cell>
          <cell r="E1377">
            <v>38022</v>
          </cell>
          <cell r="G1377" t="str">
            <v>Purchase</v>
          </cell>
          <cell r="H1377" t="str">
            <v>Physical</v>
          </cell>
          <cell r="I1377" t="str">
            <v>CA - SLTAHOE</v>
          </cell>
          <cell r="J1377">
            <v>4220720149</v>
          </cell>
          <cell r="K1377" t="str">
            <v>Cargill Inc</v>
          </cell>
          <cell r="L1377" t="str">
            <v>Jennifer Kotulski</v>
          </cell>
          <cell r="M1377" t="str">
            <v>Trader</v>
          </cell>
          <cell r="N1377" t="str">
            <v>(952) 984-3407</v>
          </cell>
          <cell r="O1377" t="str">
            <v>(952) 984-3341</v>
          </cell>
          <cell r="P1377" t="str">
            <v>ICE</v>
          </cell>
          <cell r="Q1377">
            <v>2.5</v>
          </cell>
          <cell r="R1377">
            <v>1500</v>
          </cell>
          <cell r="U1377" t="str">
            <v>GDA</v>
          </cell>
          <cell r="V1377">
            <v>0</v>
          </cell>
          <cell r="W1377" t="str">
            <v>Opal</v>
          </cell>
          <cell r="Y1377">
            <v>38023</v>
          </cell>
          <cell r="Z1377">
            <v>38023</v>
          </cell>
          <cell r="AA1377" t="str">
            <v>Firm</v>
          </cell>
          <cell r="AB1377" t="str">
            <v>NWP</v>
          </cell>
          <cell r="AC1377" t="str">
            <v>Paiute</v>
          </cell>
          <cell r="AD1377">
            <v>100047</v>
          </cell>
          <cell r="AE1377">
            <v>1500</v>
          </cell>
          <cell r="AF1377" t="str">
            <v>OPAL</v>
          </cell>
          <cell r="AG1377">
            <v>543</v>
          </cell>
          <cell r="AI1377" t="str">
            <v xml:space="preserve"> </v>
          </cell>
          <cell r="AJ1377" t="str">
            <v>RENO</v>
          </cell>
          <cell r="AK1377">
            <v>459</v>
          </cell>
          <cell r="AL1377" t="str">
            <v>AVAC03SYS5</v>
          </cell>
          <cell r="AM1377">
            <v>304</v>
          </cell>
          <cell r="AN1377" t="str">
            <v>DW</v>
          </cell>
        </row>
        <row r="1378">
          <cell r="A1378">
            <v>1391</v>
          </cell>
          <cell r="B1378" t="str">
            <v>DW</v>
          </cell>
          <cell r="C1378" t="str">
            <v>Dick Winters</v>
          </cell>
          <cell r="D1378" t="str">
            <v>(509) 495-4175</v>
          </cell>
          <cell r="E1378">
            <v>38022</v>
          </cell>
          <cell r="G1378" t="str">
            <v>Sale</v>
          </cell>
          <cell r="H1378" t="str">
            <v>Physical</v>
          </cell>
          <cell r="I1378" t="str">
            <v>PG&amp;E STOR</v>
          </cell>
          <cell r="J1378">
            <v>242909953</v>
          </cell>
          <cell r="K1378" t="str">
            <v>Cinergy Marketing &amp; Trading, LP</v>
          </cell>
          <cell r="L1378" t="str">
            <v>Joe Deschamps</v>
          </cell>
          <cell r="M1378" t="str">
            <v>Trader</v>
          </cell>
          <cell r="N1378" t="str">
            <v>(713) 393-6964</v>
          </cell>
          <cell r="O1378" t="str">
            <v>(713) 890-3131</v>
          </cell>
          <cell r="P1378" t="str">
            <v>ICE</v>
          </cell>
          <cell r="Q1378">
            <v>2.5</v>
          </cell>
          <cell r="R1378">
            <v>5000</v>
          </cell>
          <cell r="X1378">
            <v>5.335</v>
          </cell>
          <cell r="Y1378">
            <v>38023</v>
          </cell>
          <cell r="Z1378">
            <v>38023</v>
          </cell>
          <cell r="AA1378" t="str">
            <v>Firm</v>
          </cell>
          <cell r="AB1378" t="str">
            <v>PGE</v>
          </cell>
          <cell r="AE1378">
            <v>5000</v>
          </cell>
          <cell r="AF1378" t="str">
            <v>CG</v>
          </cell>
          <cell r="AH1378" t="str">
            <v>CG1111N</v>
          </cell>
          <cell r="AJ1378" t="str">
            <v>CG</v>
          </cell>
          <cell r="AL1378">
            <v>0</v>
          </cell>
          <cell r="AN1378" t="str">
            <v>DW</v>
          </cell>
          <cell r="AO1378">
            <v>38026</v>
          </cell>
          <cell r="AP1378" t="str">
            <v>DW</v>
          </cell>
        </row>
        <row r="1379">
          <cell r="A1379">
            <v>1392</v>
          </cell>
          <cell r="B1379" t="str">
            <v>DW</v>
          </cell>
          <cell r="C1379" t="str">
            <v>Dick Winters</v>
          </cell>
          <cell r="D1379" t="str">
            <v>(509) 495-4175</v>
          </cell>
          <cell r="E1379">
            <v>38022</v>
          </cell>
          <cell r="G1379" t="str">
            <v>Sale</v>
          </cell>
          <cell r="H1379" t="str">
            <v>Physical</v>
          </cell>
          <cell r="I1379" t="str">
            <v>PG&amp;E STOR</v>
          </cell>
          <cell r="J1379">
            <v>134257690</v>
          </cell>
          <cell r="K1379" t="str">
            <v>Cargill Inc</v>
          </cell>
          <cell r="L1379" t="str">
            <v>Jennifer Kotulski</v>
          </cell>
          <cell r="M1379" t="str">
            <v>Trader</v>
          </cell>
          <cell r="N1379" t="str">
            <v>(952) 984-3407</v>
          </cell>
          <cell r="O1379" t="str">
            <v>(952) 984-3341</v>
          </cell>
          <cell r="P1379" t="str">
            <v>ICE</v>
          </cell>
          <cell r="Q1379">
            <v>2.5</v>
          </cell>
          <cell r="R1379">
            <v>10000</v>
          </cell>
          <cell r="X1379">
            <v>5.335</v>
          </cell>
          <cell r="Y1379">
            <v>38023</v>
          </cell>
          <cell r="Z1379">
            <v>38023</v>
          </cell>
          <cell r="AA1379" t="str">
            <v>Firm</v>
          </cell>
          <cell r="AB1379" t="str">
            <v>PGE</v>
          </cell>
          <cell r="AE1379">
            <v>10000</v>
          </cell>
          <cell r="AF1379" t="str">
            <v>CG</v>
          </cell>
          <cell r="AH1379" t="str">
            <v>CG1111N</v>
          </cell>
          <cell r="AJ1379" t="str">
            <v>CG</v>
          </cell>
          <cell r="AL1379" t="str">
            <v>CG0191N</v>
          </cell>
          <cell r="AN1379" t="str">
            <v>DW</v>
          </cell>
          <cell r="AO1379" t="str">
            <v xml:space="preserve"> </v>
          </cell>
          <cell r="AP1379" t="str">
            <v xml:space="preserve"> </v>
          </cell>
        </row>
        <row r="1380">
          <cell r="A1380">
            <v>1393</v>
          </cell>
          <cell r="B1380" t="str">
            <v>DW</v>
          </cell>
          <cell r="C1380" t="str">
            <v>Dick Winters</v>
          </cell>
          <cell r="D1380" t="str">
            <v>(509) 495-4175</v>
          </cell>
          <cell r="E1380">
            <v>38023</v>
          </cell>
          <cell r="G1380" t="str">
            <v>Purchase</v>
          </cell>
          <cell r="H1380" t="str">
            <v>Physical</v>
          </cell>
          <cell r="I1380" t="str">
            <v>CA - SLTAHOE</v>
          </cell>
          <cell r="J1380">
            <v>4261252117</v>
          </cell>
          <cell r="K1380" t="str">
            <v>Cargill Inc</v>
          </cell>
          <cell r="L1380" t="str">
            <v>Jennifer Kotulski</v>
          </cell>
          <cell r="M1380" t="str">
            <v>Trader</v>
          </cell>
          <cell r="N1380" t="str">
            <v>(952) 984-3407</v>
          </cell>
          <cell r="O1380" t="str">
            <v>(952) 984-3341</v>
          </cell>
          <cell r="P1380" t="str">
            <v>ICE</v>
          </cell>
          <cell r="Q1380">
            <v>2.5</v>
          </cell>
          <cell r="R1380">
            <v>1500</v>
          </cell>
          <cell r="U1380" t="str">
            <v>GDA</v>
          </cell>
          <cell r="V1380">
            <v>0</v>
          </cell>
          <cell r="W1380" t="str">
            <v>Opal</v>
          </cell>
          <cell r="Y1380">
            <v>38024</v>
          </cell>
          <cell r="Z1380">
            <v>38026</v>
          </cell>
          <cell r="AA1380" t="str">
            <v>Firm</v>
          </cell>
          <cell r="AB1380" t="str">
            <v>NWP</v>
          </cell>
          <cell r="AC1380" t="str">
            <v>Paiute</v>
          </cell>
          <cell r="AD1380">
            <v>100047</v>
          </cell>
          <cell r="AE1380">
            <v>1500</v>
          </cell>
          <cell r="AF1380" t="str">
            <v>OPAL</v>
          </cell>
          <cell r="AG1380">
            <v>543</v>
          </cell>
          <cell r="AI1380" t="str">
            <v xml:space="preserve"> </v>
          </cell>
          <cell r="AJ1380" t="str">
            <v>RENO</v>
          </cell>
          <cell r="AK1380">
            <v>459</v>
          </cell>
          <cell r="AL1380" t="str">
            <v>AVAC03SYS5</v>
          </cell>
          <cell r="AM1380">
            <v>304</v>
          </cell>
          <cell r="AN1380" t="str">
            <v>DW</v>
          </cell>
        </row>
        <row r="1381">
          <cell r="A1381">
            <v>1394</v>
          </cell>
          <cell r="B1381" t="str">
            <v>DW</v>
          </cell>
          <cell r="C1381" t="str">
            <v>Dick Winters</v>
          </cell>
          <cell r="D1381" t="str">
            <v>(509) 495-4175</v>
          </cell>
          <cell r="E1381">
            <v>38023</v>
          </cell>
          <cell r="G1381" t="str">
            <v>Sale</v>
          </cell>
          <cell r="H1381" t="str">
            <v>Physical</v>
          </cell>
          <cell r="I1381" t="str">
            <v>PG&amp;E STOR</v>
          </cell>
          <cell r="J1381">
            <v>122718557</v>
          </cell>
          <cell r="K1381" t="str">
            <v>Cook Inlet Energy Supply LLC</v>
          </cell>
          <cell r="L1381" t="str">
            <v>Adam Gerza</v>
          </cell>
          <cell r="M1381" t="str">
            <v>Trader</v>
          </cell>
          <cell r="N1381" t="str">
            <v>(310) 789-2314</v>
          </cell>
          <cell r="O1381" t="str">
            <v>(310) 789-3991</v>
          </cell>
          <cell r="P1381" t="str">
            <v>ICE</v>
          </cell>
          <cell r="Q1381">
            <v>2.5</v>
          </cell>
          <cell r="R1381">
            <v>5000</v>
          </cell>
          <cell r="X1381">
            <v>5.3</v>
          </cell>
          <cell r="Y1381">
            <v>38024</v>
          </cell>
          <cell r="Z1381">
            <v>38026</v>
          </cell>
          <cell r="AA1381" t="str">
            <v>Firm</v>
          </cell>
          <cell r="AB1381" t="str">
            <v>PGE</v>
          </cell>
          <cell r="AE1381">
            <v>5000</v>
          </cell>
          <cell r="AF1381" t="str">
            <v>CG</v>
          </cell>
          <cell r="AH1381" t="str">
            <v>CG1111N</v>
          </cell>
          <cell r="AJ1381" t="str">
            <v>CG</v>
          </cell>
          <cell r="AL1381">
            <v>0</v>
          </cell>
          <cell r="AN1381" t="str">
            <v>DW</v>
          </cell>
          <cell r="AO1381">
            <v>38029</v>
          </cell>
          <cell r="AP1381" t="str">
            <v>DW</v>
          </cell>
        </row>
        <row r="1382">
          <cell r="A1382">
            <v>1395</v>
          </cell>
          <cell r="B1382" t="str">
            <v>DW</v>
          </cell>
          <cell r="C1382" t="str">
            <v>Dick Winters</v>
          </cell>
          <cell r="D1382" t="str">
            <v>(509) 495-4175</v>
          </cell>
          <cell r="E1382">
            <v>38023</v>
          </cell>
          <cell r="G1382" t="str">
            <v>Sale</v>
          </cell>
          <cell r="H1382" t="str">
            <v>Physical</v>
          </cell>
          <cell r="I1382" t="str">
            <v>PG&amp;E STOR</v>
          </cell>
          <cell r="J1382">
            <v>225875723</v>
          </cell>
          <cell r="K1382" t="str">
            <v>Cook Inlet Energy Supply LLC</v>
          </cell>
          <cell r="L1382" t="str">
            <v>Adam Gerza</v>
          </cell>
          <cell r="M1382" t="str">
            <v>Trader</v>
          </cell>
          <cell r="N1382" t="str">
            <v>(310) 789-2314</v>
          </cell>
          <cell r="O1382" t="str">
            <v>(310) 789-3991</v>
          </cell>
          <cell r="P1382" t="str">
            <v>ICE</v>
          </cell>
          <cell r="Q1382">
            <v>2.5</v>
          </cell>
          <cell r="R1382">
            <v>5000</v>
          </cell>
          <cell r="X1382">
            <v>5.34</v>
          </cell>
          <cell r="Y1382">
            <v>38024</v>
          </cell>
          <cell r="Z1382">
            <v>38026</v>
          </cell>
          <cell r="AA1382" t="str">
            <v>Firm</v>
          </cell>
          <cell r="AB1382" t="str">
            <v>PGE</v>
          </cell>
          <cell r="AE1382">
            <v>5000</v>
          </cell>
          <cell r="AF1382" t="str">
            <v>CG</v>
          </cell>
          <cell r="AH1382" t="str">
            <v>CG1111N</v>
          </cell>
          <cell r="AJ1382" t="str">
            <v>CG</v>
          </cell>
          <cell r="AL1382">
            <v>0</v>
          </cell>
          <cell r="AN1382" t="str">
            <v>DW</v>
          </cell>
          <cell r="AO1382">
            <v>38029</v>
          </cell>
          <cell r="AP1382" t="str">
            <v>DW</v>
          </cell>
        </row>
        <row r="1383">
          <cell r="A1383">
            <v>1396</v>
          </cell>
          <cell r="B1383" t="str">
            <v>DW</v>
          </cell>
          <cell r="C1383" t="str">
            <v>Dick Winters</v>
          </cell>
          <cell r="D1383" t="str">
            <v>(509) 495-4175</v>
          </cell>
          <cell r="E1383">
            <v>38026</v>
          </cell>
          <cell r="G1383" t="str">
            <v>Purchase</v>
          </cell>
          <cell r="H1383" t="str">
            <v>Physical</v>
          </cell>
          <cell r="I1383" t="str">
            <v>CA - SLTAHOE</v>
          </cell>
          <cell r="J1383">
            <v>333188567</v>
          </cell>
          <cell r="K1383" t="str">
            <v>Cargill Inc</v>
          </cell>
          <cell r="L1383" t="str">
            <v>Jennifer Kotulski</v>
          </cell>
          <cell r="M1383" t="str">
            <v>Trader</v>
          </cell>
          <cell r="N1383" t="str">
            <v>(952) 984-3407</v>
          </cell>
          <cell r="O1383" t="str">
            <v>(952) 984-3341</v>
          </cell>
          <cell r="P1383" t="str">
            <v>ICE</v>
          </cell>
          <cell r="Q1383">
            <v>2.5</v>
          </cell>
          <cell r="R1383">
            <v>1500</v>
          </cell>
          <cell r="U1383" t="str">
            <v>GDA</v>
          </cell>
          <cell r="V1383">
            <v>0</v>
          </cell>
          <cell r="W1383" t="str">
            <v>Opal</v>
          </cell>
          <cell r="Y1383">
            <v>38027</v>
          </cell>
          <cell r="Z1383">
            <v>38027</v>
          </cell>
          <cell r="AA1383" t="str">
            <v>Firm</v>
          </cell>
          <cell r="AB1383" t="str">
            <v>NWP</v>
          </cell>
          <cell r="AC1383" t="str">
            <v>Paiute</v>
          </cell>
          <cell r="AD1383">
            <v>100047</v>
          </cell>
          <cell r="AE1383">
            <v>1500</v>
          </cell>
          <cell r="AF1383" t="str">
            <v>OPAL</v>
          </cell>
          <cell r="AG1383">
            <v>543</v>
          </cell>
          <cell r="AI1383" t="str">
            <v xml:space="preserve"> </v>
          </cell>
          <cell r="AJ1383" t="str">
            <v>RENO</v>
          </cell>
          <cell r="AK1383">
            <v>459</v>
          </cell>
          <cell r="AL1383" t="str">
            <v>AVAC03SYS5</v>
          </cell>
          <cell r="AM1383">
            <v>304</v>
          </cell>
          <cell r="AN1383" t="str">
            <v>DW</v>
          </cell>
        </row>
        <row r="1384">
          <cell r="A1384">
            <v>1397</v>
          </cell>
          <cell r="B1384" t="str">
            <v>DW</v>
          </cell>
          <cell r="C1384" t="str">
            <v>Dick Winters</v>
          </cell>
          <cell r="D1384" t="str">
            <v>(509) 495-4175</v>
          </cell>
          <cell r="E1384">
            <v>38027</v>
          </cell>
          <cell r="G1384" t="str">
            <v>Purchase</v>
          </cell>
          <cell r="H1384" t="str">
            <v>Physical</v>
          </cell>
          <cell r="I1384" t="str">
            <v>CA - SLTAHOE</v>
          </cell>
          <cell r="J1384">
            <v>181071680</v>
          </cell>
          <cell r="K1384" t="str">
            <v>Cargill Inc</v>
          </cell>
          <cell r="L1384" t="str">
            <v>Jennifer Kotulski</v>
          </cell>
          <cell r="M1384" t="str">
            <v>Trader</v>
          </cell>
          <cell r="N1384" t="str">
            <v>(952) 984-3407</v>
          </cell>
          <cell r="O1384" t="str">
            <v>(952) 984-3341</v>
          </cell>
          <cell r="P1384" t="str">
            <v>ICE</v>
          </cell>
          <cell r="Q1384">
            <v>2.5</v>
          </cell>
          <cell r="R1384">
            <v>1500</v>
          </cell>
          <cell r="U1384" t="str">
            <v>GDA</v>
          </cell>
          <cell r="V1384">
            <v>2.5000000000000001E-3</v>
          </cell>
          <cell r="W1384" t="str">
            <v>Opal</v>
          </cell>
          <cell r="Y1384">
            <v>38028</v>
          </cell>
          <cell r="Z1384">
            <v>38028</v>
          </cell>
          <cell r="AA1384" t="str">
            <v>Firm</v>
          </cell>
          <cell r="AB1384" t="str">
            <v>NWP</v>
          </cell>
          <cell r="AC1384" t="str">
            <v>Paiute</v>
          </cell>
          <cell r="AD1384">
            <v>100047</v>
          </cell>
          <cell r="AE1384">
            <v>1500</v>
          </cell>
          <cell r="AF1384" t="str">
            <v>OPAL</v>
          </cell>
          <cell r="AG1384">
            <v>543</v>
          </cell>
          <cell r="AI1384" t="str">
            <v xml:space="preserve"> </v>
          </cell>
          <cell r="AJ1384" t="str">
            <v>RENO</v>
          </cell>
          <cell r="AK1384">
            <v>459</v>
          </cell>
          <cell r="AL1384" t="str">
            <v>AVAC03SYS5</v>
          </cell>
          <cell r="AM1384">
            <v>304</v>
          </cell>
          <cell r="AN1384" t="str">
            <v>DW</v>
          </cell>
        </row>
        <row r="1385">
          <cell r="A1385">
            <v>1398</v>
          </cell>
          <cell r="B1385" t="str">
            <v>DW</v>
          </cell>
          <cell r="C1385" t="str">
            <v>Dick Winters</v>
          </cell>
          <cell r="D1385" t="str">
            <v>(509) 495-4175</v>
          </cell>
          <cell r="E1385">
            <v>38028</v>
          </cell>
          <cell r="G1385" t="str">
            <v>Purchase</v>
          </cell>
          <cell r="H1385" t="str">
            <v>Physical</v>
          </cell>
          <cell r="I1385" t="str">
            <v>CA - SLTAHOE</v>
          </cell>
          <cell r="J1385">
            <v>199006980</v>
          </cell>
          <cell r="K1385" t="str">
            <v>Cargill Inc</v>
          </cell>
          <cell r="L1385" t="str">
            <v>Jennifer Kotulski</v>
          </cell>
          <cell r="M1385" t="str">
            <v>Trader</v>
          </cell>
          <cell r="N1385" t="str">
            <v>(952) 984-3407</v>
          </cell>
          <cell r="O1385" t="str">
            <v>(952) 984-3341</v>
          </cell>
          <cell r="P1385" t="str">
            <v>ICE</v>
          </cell>
          <cell r="Q1385">
            <v>2.5</v>
          </cell>
          <cell r="R1385">
            <v>1500</v>
          </cell>
          <cell r="U1385" t="str">
            <v>GDA</v>
          </cell>
          <cell r="V1385">
            <v>0</v>
          </cell>
          <cell r="W1385" t="str">
            <v>Opal</v>
          </cell>
          <cell r="Y1385">
            <v>38029</v>
          </cell>
          <cell r="Z1385">
            <v>38029</v>
          </cell>
          <cell r="AA1385" t="str">
            <v>Firm</v>
          </cell>
          <cell r="AB1385" t="str">
            <v>NWP</v>
          </cell>
          <cell r="AC1385" t="str">
            <v>Paiute</v>
          </cell>
          <cell r="AD1385">
            <v>100047</v>
          </cell>
          <cell r="AE1385">
            <v>1500</v>
          </cell>
          <cell r="AF1385" t="str">
            <v>OPAL</v>
          </cell>
          <cell r="AG1385">
            <v>543</v>
          </cell>
          <cell r="AI1385" t="str">
            <v xml:space="preserve"> </v>
          </cell>
          <cell r="AJ1385" t="str">
            <v>RENO</v>
          </cell>
          <cell r="AK1385">
            <v>459</v>
          </cell>
          <cell r="AL1385" t="str">
            <v>AVAC03SYS5</v>
          </cell>
          <cell r="AM1385">
            <v>304</v>
          </cell>
          <cell r="AN1385" t="str">
            <v>DW</v>
          </cell>
        </row>
        <row r="1386">
          <cell r="A1386">
            <v>1399</v>
          </cell>
          <cell r="B1386" t="str">
            <v>DW</v>
          </cell>
          <cell r="C1386" t="str">
            <v>Dick Winters</v>
          </cell>
          <cell r="D1386" t="str">
            <v>(509) 495-4175</v>
          </cell>
          <cell r="E1386">
            <v>38029</v>
          </cell>
          <cell r="G1386" t="str">
            <v>Purchase</v>
          </cell>
          <cell r="H1386" t="str">
            <v>Physical</v>
          </cell>
          <cell r="I1386" t="str">
            <v>CA - SLTAHOE</v>
          </cell>
          <cell r="J1386">
            <v>200220341</v>
          </cell>
          <cell r="K1386" t="str">
            <v>Cargill Inc</v>
          </cell>
          <cell r="L1386" t="str">
            <v>Jennifer Kotulski</v>
          </cell>
          <cell r="M1386" t="str">
            <v>Trader</v>
          </cell>
          <cell r="N1386" t="str">
            <v>(952) 984-3407</v>
          </cell>
          <cell r="O1386" t="str">
            <v>(952) 984-3341</v>
          </cell>
          <cell r="P1386" t="str">
            <v>ICE</v>
          </cell>
          <cell r="Q1386">
            <v>2.5</v>
          </cell>
          <cell r="R1386">
            <v>1500</v>
          </cell>
          <cell r="U1386" t="str">
            <v>GDA</v>
          </cell>
          <cell r="V1386">
            <v>0</v>
          </cell>
          <cell r="W1386" t="str">
            <v>Opal</v>
          </cell>
          <cell r="Y1386">
            <v>38030</v>
          </cell>
          <cell r="Z1386">
            <v>38030</v>
          </cell>
          <cell r="AA1386" t="str">
            <v>Firm</v>
          </cell>
          <cell r="AB1386" t="str">
            <v>NWP</v>
          </cell>
          <cell r="AC1386" t="str">
            <v>Paiute</v>
          </cell>
          <cell r="AD1386">
            <v>100047</v>
          </cell>
          <cell r="AE1386">
            <v>1500</v>
          </cell>
          <cell r="AF1386" t="str">
            <v>OPAL</v>
          </cell>
          <cell r="AG1386">
            <v>543</v>
          </cell>
          <cell r="AI1386" t="str">
            <v xml:space="preserve"> </v>
          </cell>
          <cell r="AJ1386" t="str">
            <v>RENO</v>
          </cell>
          <cell r="AK1386">
            <v>459</v>
          </cell>
          <cell r="AL1386" t="str">
            <v>AVAC03SYS5</v>
          </cell>
          <cell r="AM1386">
            <v>304</v>
          </cell>
          <cell r="AN1386" t="str">
            <v>DW</v>
          </cell>
        </row>
        <row r="1387">
          <cell r="A1387">
            <v>1400</v>
          </cell>
          <cell r="B1387" t="str">
            <v>DW</v>
          </cell>
          <cell r="C1387" t="str">
            <v>Dick Winters</v>
          </cell>
          <cell r="D1387" t="str">
            <v>(509) 495-4175</v>
          </cell>
          <cell r="E1387">
            <v>38029</v>
          </cell>
          <cell r="G1387" t="str">
            <v>Purchase</v>
          </cell>
          <cell r="H1387" t="str">
            <v>Physical</v>
          </cell>
          <cell r="I1387" t="str">
            <v>CA - SLTAHOE</v>
          </cell>
          <cell r="J1387" t="str">
            <v xml:space="preserve"> </v>
          </cell>
          <cell r="K1387" t="str">
            <v>Cargill Inc</v>
          </cell>
          <cell r="L1387" t="str">
            <v>Jennifer Kotulski</v>
          </cell>
          <cell r="M1387" t="str">
            <v>Trader</v>
          </cell>
          <cell r="N1387" t="str">
            <v>(952) 984-3407</v>
          </cell>
          <cell r="O1387" t="str">
            <v>(952) 984-3341</v>
          </cell>
          <cell r="R1387">
            <v>1500</v>
          </cell>
          <cell r="U1387" t="str">
            <v>GDA</v>
          </cell>
          <cell r="V1387">
            <v>0</v>
          </cell>
          <cell r="W1387" t="str">
            <v>Opal</v>
          </cell>
          <cell r="Y1387">
            <v>38031</v>
          </cell>
          <cell r="Z1387">
            <v>38034</v>
          </cell>
          <cell r="AA1387" t="str">
            <v>Firm</v>
          </cell>
          <cell r="AB1387" t="str">
            <v>NWP</v>
          </cell>
          <cell r="AC1387" t="str">
            <v>Paiute</v>
          </cell>
          <cell r="AD1387">
            <v>100047</v>
          </cell>
          <cell r="AE1387">
            <v>1500</v>
          </cell>
          <cell r="AF1387" t="str">
            <v>OPAL</v>
          </cell>
          <cell r="AG1387">
            <v>543</v>
          </cell>
          <cell r="AI1387" t="str">
            <v xml:space="preserve"> </v>
          </cell>
          <cell r="AJ1387" t="str">
            <v>RENO</v>
          </cell>
          <cell r="AK1387">
            <v>459</v>
          </cell>
          <cell r="AL1387" t="str">
            <v>AVAC03SYS5</v>
          </cell>
          <cell r="AM1387">
            <v>304</v>
          </cell>
          <cell r="AN1387" t="str">
            <v>DW</v>
          </cell>
        </row>
        <row r="1388">
          <cell r="A1388">
            <v>1401</v>
          </cell>
          <cell r="B1388" t="str">
            <v>DW</v>
          </cell>
          <cell r="C1388" t="str">
            <v>Dick Winters</v>
          </cell>
          <cell r="D1388" t="str">
            <v>(509) 495-4175</v>
          </cell>
          <cell r="E1388">
            <v>38030</v>
          </cell>
          <cell r="G1388" t="str">
            <v>Sale</v>
          </cell>
          <cell r="H1388" t="str">
            <v>Physical</v>
          </cell>
          <cell r="I1388" t="str">
            <v>PG&amp;E STOR</v>
          </cell>
          <cell r="J1388">
            <v>172746035</v>
          </cell>
          <cell r="K1388" t="str">
            <v>Cargill Inc</v>
          </cell>
          <cell r="L1388" t="str">
            <v>Rob Hozjan</v>
          </cell>
          <cell r="M1388" t="str">
            <v>Trader</v>
          </cell>
          <cell r="N1388" t="str">
            <v>(403) 218-1079</v>
          </cell>
          <cell r="O1388" t="str">
            <v>(952) 984-3341</v>
          </cell>
          <cell r="P1388" t="str">
            <v>ICE</v>
          </cell>
          <cell r="Q1388">
            <v>2.5</v>
          </cell>
          <cell r="R1388">
            <v>5000</v>
          </cell>
          <cell r="X1388">
            <v>5.5</v>
          </cell>
          <cell r="Y1388">
            <v>38031</v>
          </cell>
          <cell r="Z1388">
            <v>38034</v>
          </cell>
          <cell r="AA1388" t="str">
            <v>Firm</v>
          </cell>
          <cell r="AB1388" t="str">
            <v>PGE</v>
          </cell>
          <cell r="AE1388">
            <v>5000</v>
          </cell>
          <cell r="AF1388" t="str">
            <v>CG</v>
          </cell>
          <cell r="AH1388" t="str">
            <v>CG1111N</v>
          </cell>
          <cell r="AJ1388" t="str">
            <v>CG</v>
          </cell>
          <cell r="AL1388" t="str">
            <v>CG0191N</v>
          </cell>
          <cell r="AN1388" t="str">
            <v>DW</v>
          </cell>
          <cell r="AO1388" t="str">
            <v xml:space="preserve"> </v>
          </cell>
          <cell r="AP1388" t="str">
            <v xml:space="preserve"> </v>
          </cell>
        </row>
        <row r="1389">
          <cell r="A1389">
            <v>1402</v>
          </cell>
          <cell r="B1389" t="str">
            <v>DW</v>
          </cell>
          <cell r="C1389" t="str">
            <v>Dick Winters</v>
          </cell>
          <cell r="D1389" t="str">
            <v>(509) 495-4175</v>
          </cell>
          <cell r="E1389">
            <v>38034</v>
          </cell>
          <cell r="G1389" t="str">
            <v>Purchase</v>
          </cell>
          <cell r="H1389" t="str">
            <v>Physical</v>
          </cell>
          <cell r="I1389" t="str">
            <v>CA - SLTAHOE</v>
          </cell>
          <cell r="J1389" t="str">
            <v xml:space="preserve"> </v>
          </cell>
          <cell r="K1389" t="str">
            <v>Cargill Inc</v>
          </cell>
          <cell r="L1389" t="str">
            <v>Mike Beckner</v>
          </cell>
          <cell r="M1389" t="str">
            <v>Trader</v>
          </cell>
          <cell r="N1389" t="str">
            <v>(952) 984-3112</v>
          </cell>
          <cell r="O1389" t="str">
            <v>(952) 984-3341</v>
          </cell>
          <cell r="R1389">
            <v>1500</v>
          </cell>
          <cell r="U1389" t="str">
            <v>GDA</v>
          </cell>
          <cell r="V1389">
            <v>0</v>
          </cell>
          <cell r="W1389" t="str">
            <v>Opal</v>
          </cell>
          <cell r="Y1389">
            <v>38035</v>
          </cell>
          <cell r="Z1389">
            <v>38040</v>
          </cell>
          <cell r="AA1389" t="str">
            <v>Firm</v>
          </cell>
          <cell r="AB1389" t="str">
            <v>NWP</v>
          </cell>
          <cell r="AC1389" t="str">
            <v>Paiute</v>
          </cell>
          <cell r="AD1389">
            <v>100047</v>
          </cell>
          <cell r="AE1389">
            <v>1500</v>
          </cell>
          <cell r="AF1389" t="str">
            <v>OPAL</v>
          </cell>
          <cell r="AG1389">
            <v>543</v>
          </cell>
          <cell r="AI1389" t="str">
            <v xml:space="preserve"> </v>
          </cell>
          <cell r="AJ1389" t="str">
            <v>RENO</v>
          </cell>
          <cell r="AK1389">
            <v>459</v>
          </cell>
          <cell r="AL1389" t="str">
            <v>AVAC03SYS5</v>
          </cell>
          <cell r="AM1389">
            <v>304</v>
          </cell>
          <cell r="AN1389" t="str">
            <v>DW</v>
          </cell>
        </row>
        <row r="1390">
          <cell r="A1390">
            <v>1403</v>
          </cell>
          <cell r="B1390" t="str">
            <v>DW</v>
          </cell>
          <cell r="C1390" t="str">
            <v>Dick Winters</v>
          </cell>
          <cell r="D1390" t="str">
            <v>(509) 495-4175</v>
          </cell>
          <cell r="E1390">
            <v>38041</v>
          </cell>
          <cell r="G1390" t="str">
            <v>Purchase</v>
          </cell>
          <cell r="H1390" t="str">
            <v>Physical</v>
          </cell>
          <cell r="I1390" t="str">
            <v>CA - SLTAHOE</v>
          </cell>
          <cell r="J1390" t="str">
            <v xml:space="preserve"> </v>
          </cell>
          <cell r="K1390" t="str">
            <v>Cinergy Marketing &amp; Trading, LP</v>
          </cell>
          <cell r="L1390" t="str">
            <v>Sylvia Pollan</v>
          </cell>
          <cell r="M1390" t="str">
            <v>Trader</v>
          </cell>
          <cell r="N1390" t="str">
            <v>(713) 393-6895</v>
          </cell>
          <cell r="O1390" t="str">
            <v>(713) 890-3134</v>
          </cell>
          <cell r="R1390">
            <v>810</v>
          </cell>
          <cell r="U1390" t="str">
            <v xml:space="preserve"> </v>
          </cell>
          <cell r="V1390" t="str">
            <v xml:space="preserve"> </v>
          </cell>
          <cell r="W1390" t="str">
            <v xml:space="preserve"> </v>
          </cell>
          <cell r="X1390">
            <v>4.38</v>
          </cell>
          <cell r="Y1390">
            <v>38047</v>
          </cell>
          <cell r="Z1390">
            <v>38077</v>
          </cell>
          <cell r="AA1390" t="str">
            <v>Firm</v>
          </cell>
          <cell r="AB1390" t="str">
            <v>NWP</v>
          </cell>
          <cell r="AC1390" t="str">
            <v>Paiute</v>
          </cell>
          <cell r="AD1390">
            <v>100047</v>
          </cell>
          <cell r="AE1390">
            <v>810</v>
          </cell>
          <cell r="AF1390" t="str">
            <v>GLEN BENCH</v>
          </cell>
          <cell r="AH1390">
            <v>4264</v>
          </cell>
          <cell r="AI1390">
            <v>721</v>
          </cell>
          <cell r="AJ1390" t="str">
            <v>RENO</v>
          </cell>
          <cell r="AK1390">
            <v>459</v>
          </cell>
          <cell r="AL1390" t="str">
            <v>AVAC03SYS4</v>
          </cell>
          <cell r="AM1390">
            <v>304</v>
          </cell>
          <cell r="AN1390" t="str">
            <v>RP</v>
          </cell>
          <cell r="AO1390">
            <v>38043</v>
          </cell>
          <cell r="AP1390" t="str">
            <v>dw</v>
          </cell>
        </row>
        <row r="1391">
          <cell r="A1391">
            <v>1404</v>
          </cell>
          <cell r="B1391" t="str">
            <v>DW</v>
          </cell>
          <cell r="C1391" t="str">
            <v>Dick Winters</v>
          </cell>
          <cell r="D1391" t="str">
            <v>(509) 495-4175</v>
          </cell>
          <cell r="E1391">
            <v>38041</v>
          </cell>
          <cell r="G1391" t="str">
            <v>Purchase</v>
          </cell>
          <cell r="H1391" t="str">
            <v>Physical</v>
          </cell>
          <cell r="I1391" t="str">
            <v>CA - SLTAHOE</v>
          </cell>
          <cell r="K1391" t="str">
            <v>Enserco</v>
          </cell>
          <cell r="L1391" t="str">
            <v>Dave Huck</v>
          </cell>
          <cell r="M1391" t="str">
            <v>Trader</v>
          </cell>
          <cell r="N1391" t="str">
            <v>(403) 269-5522</v>
          </cell>
          <cell r="O1391" t="str">
            <v>(303) 568-3250</v>
          </cell>
          <cell r="R1391">
            <v>1000</v>
          </cell>
          <cell r="X1391">
            <v>4.4000000000000004</v>
          </cell>
          <cell r="Y1391">
            <v>38047</v>
          </cell>
          <cell r="Z1391">
            <v>38077</v>
          </cell>
          <cell r="AA1391" t="str">
            <v>Firm</v>
          </cell>
          <cell r="AB1391" t="str">
            <v>NWP</v>
          </cell>
          <cell r="AC1391" t="str">
            <v>Paiute</v>
          </cell>
          <cell r="AD1391">
            <v>100047</v>
          </cell>
          <cell r="AE1391">
            <v>1000</v>
          </cell>
          <cell r="AF1391" t="str">
            <v>PACIFIC POOL</v>
          </cell>
          <cell r="AG1391">
            <v>291</v>
          </cell>
          <cell r="AH1391" t="str">
            <v>PACIFIC POOL</v>
          </cell>
          <cell r="AI1391">
            <v>399</v>
          </cell>
          <cell r="AJ1391" t="str">
            <v>RENO</v>
          </cell>
          <cell r="AK1391">
            <v>459</v>
          </cell>
          <cell r="AL1391" t="str">
            <v>AVAC03SYS3</v>
          </cell>
          <cell r="AM1391">
            <v>304</v>
          </cell>
          <cell r="AN1391" t="str">
            <v>RP</v>
          </cell>
          <cell r="AO1391">
            <v>38048</v>
          </cell>
          <cell r="AP1391" t="str">
            <v>DW</v>
          </cell>
        </row>
        <row r="1392">
          <cell r="A1392">
            <v>1405</v>
          </cell>
          <cell r="B1392" t="str">
            <v>DW</v>
          </cell>
          <cell r="C1392" t="str">
            <v>Dick Winters</v>
          </cell>
          <cell r="D1392" t="str">
            <v>(509) 495-4175</v>
          </cell>
          <cell r="E1392">
            <v>38042</v>
          </cell>
          <cell r="G1392" t="str">
            <v>Purchase</v>
          </cell>
          <cell r="H1392" t="str">
            <v>Physical</v>
          </cell>
          <cell r="I1392" t="str">
            <v>CA - SLTAHOE</v>
          </cell>
          <cell r="J1392">
            <v>185019051</v>
          </cell>
          <cell r="K1392" t="str">
            <v>Concord Energy, LLC</v>
          </cell>
          <cell r="L1392" t="str">
            <v>John Boyle</v>
          </cell>
          <cell r="M1392" t="str">
            <v>Trader</v>
          </cell>
          <cell r="N1392" t="str">
            <v>(303) 468-1244</v>
          </cell>
          <cell r="O1392" t="str">
            <v>(403) 514-6913</v>
          </cell>
          <cell r="P1392" t="str">
            <v>ICE</v>
          </cell>
          <cell r="Q1392">
            <v>2.5</v>
          </cell>
          <cell r="R1392">
            <v>1000</v>
          </cell>
          <cell r="U1392" t="str">
            <v>GDA</v>
          </cell>
          <cell r="V1392">
            <v>0</v>
          </cell>
          <cell r="W1392" t="str">
            <v>Opal</v>
          </cell>
          <cell r="Y1392">
            <v>38043</v>
          </cell>
          <cell r="Z1392">
            <v>38043</v>
          </cell>
          <cell r="AA1392" t="str">
            <v>Firm</v>
          </cell>
          <cell r="AB1392" t="str">
            <v>NWP</v>
          </cell>
          <cell r="AC1392" t="str">
            <v>Paiute</v>
          </cell>
          <cell r="AD1392">
            <v>100047</v>
          </cell>
          <cell r="AE1392">
            <v>1000</v>
          </cell>
          <cell r="AF1392" t="str">
            <v>OPAL</v>
          </cell>
          <cell r="AG1392">
            <v>543</v>
          </cell>
          <cell r="AH1392" t="str">
            <v>G67</v>
          </cell>
          <cell r="AI1392">
            <v>796</v>
          </cell>
          <cell r="AJ1392" t="str">
            <v>RENO</v>
          </cell>
          <cell r="AK1392">
            <v>459</v>
          </cell>
          <cell r="AL1392" t="str">
            <v>AVAC03SYS5</v>
          </cell>
          <cell r="AM1392">
            <v>304</v>
          </cell>
          <cell r="AN1392" t="str">
            <v>DW</v>
          </cell>
        </row>
        <row r="1393">
          <cell r="A1393">
            <v>1406</v>
          </cell>
          <cell r="B1393" t="str">
            <v>DW</v>
          </cell>
          <cell r="C1393" t="str">
            <v>Dick Winters</v>
          </cell>
          <cell r="D1393" t="str">
            <v>(509) 495-4175</v>
          </cell>
          <cell r="E1393">
            <v>38042</v>
          </cell>
          <cell r="G1393" t="str">
            <v>Sale</v>
          </cell>
          <cell r="H1393" t="str">
            <v>Physical</v>
          </cell>
          <cell r="I1393" t="str">
            <v>MALIN</v>
          </cell>
          <cell r="K1393" t="str">
            <v>Sempra Energy Trading, Inc.</v>
          </cell>
          <cell r="L1393" t="str">
            <v>Ray Houghton</v>
          </cell>
          <cell r="M1393" t="str">
            <v>Trader</v>
          </cell>
          <cell r="N1393" t="str">
            <v>(403) 750-2453</v>
          </cell>
          <cell r="O1393" t="str">
            <v>(203) 355-6605</v>
          </cell>
          <cell r="R1393">
            <v>7391</v>
          </cell>
          <cell r="U1393" t="str">
            <v>NGI</v>
          </cell>
          <cell r="V1393">
            <v>0.05</v>
          </cell>
          <cell r="W1393" t="str">
            <v>Malin</v>
          </cell>
          <cell r="Y1393">
            <v>38047</v>
          </cell>
          <cell r="Z1393">
            <v>38077</v>
          </cell>
          <cell r="AA1393" t="str">
            <v>Firm</v>
          </cell>
          <cell r="AB1393" t="str">
            <v>PGT</v>
          </cell>
          <cell r="AD1393" t="str">
            <v>07536</v>
          </cell>
          <cell r="AE1393">
            <v>7391</v>
          </cell>
          <cell r="AF1393" t="str">
            <v>MALI-GTNW</v>
          </cell>
          <cell r="AJ1393" t="str">
            <v>MALI-GTNW</v>
          </cell>
          <cell r="AL1393" t="str">
            <v>02466</v>
          </cell>
          <cell r="AN1393" t="str">
            <v>RP</v>
          </cell>
          <cell r="AO1393">
            <v>38043</v>
          </cell>
          <cell r="AP1393" t="str">
            <v>dw</v>
          </cell>
        </row>
        <row r="1394">
          <cell r="A1394">
            <v>1407</v>
          </cell>
          <cell r="B1394" t="str">
            <v>DW</v>
          </cell>
          <cell r="C1394" t="str">
            <v>Dick Winters</v>
          </cell>
          <cell r="D1394" t="str">
            <v>(509) 495-4175</v>
          </cell>
          <cell r="E1394">
            <v>38043</v>
          </cell>
          <cell r="G1394" t="str">
            <v>Purchase</v>
          </cell>
          <cell r="H1394" t="str">
            <v>Physical</v>
          </cell>
          <cell r="I1394" t="str">
            <v>CA - SLTAHOE</v>
          </cell>
          <cell r="J1394">
            <v>210208873</v>
          </cell>
          <cell r="K1394" t="str">
            <v>Cargill Inc</v>
          </cell>
          <cell r="L1394" t="str">
            <v>Jennifer Kotulski</v>
          </cell>
          <cell r="M1394" t="str">
            <v>Trader</v>
          </cell>
          <cell r="N1394" t="str">
            <v>(952) 984-3407</v>
          </cell>
          <cell r="O1394" t="str">
            <v>(952) 984-3341</v>
          </cell>
          <cell r="P1394" t="str">
            <v>ICE</v>
          </cell>
          <cell r="Q1394">
            <v>2.5</v>
          </cell>
          <cell r="R1394">
            <v>1500</v>
          </cell>
          <cell r="U1394" t="str">
            <v>GDA</v>
          </cell>
          <cell r="V1394">
            <v>0</v>
          </cell>
          <cell r="W1394" t="str">
            <v>Opal</v>
          </cell>
          <cell r="Y1394">
            <v>38044</v>
          </cell>
          <cell r="Z1394">
            <v>38046</v>
          </cell>
          <cell r="AA1394" t="str">
            <v>Firm</v>
          </cell>
          <cell r="AB1394" t="str">
            <v>NWP</v>
          </cell>
          <cell r="AC1394" t="str">
            <v>Paiute</v>
          </cell>
          <cell r="AD1394">
            <v>100047</v>
          </cell>
          <cell r="AE1394">
            <v>1500</v>
          </cell>
          <cell r="AF1394" t="str">
            <v>OPAL</v>
          </cell>
          <cell r="AG1394">
            <v>543</v>
          </cell>
          <cell r="AI1394" t="str">
            <v xml:space="preserve"> </v>
          </cell>
          <cell r="AJ1394" t="str">
            <v>RENO</v>
          </cell>
          <cell r="AK1394">
            <v>459</v>
          </cell>
          <cell r="AL1394" t="str">
            <v>AVAC03SYS5</v>
          </cell>
          <cell r="AM1394">
            <v>304</v>
          </cell>
          <cell r="AN1394" t="str">
            <v>DW</v>
          </cell>
        </row>
        <row r="1395">
          <cell r="A1395">
            <v>1408</v>
          </cell>
          <cell r="B1395" t="str">
            <v>DW</v>
          </cell>
          <cell r="C1395" t="str">
            <v>Dick Winters</v>
          </cell>
          <cell r="D1395" t="str">
            <v>(509) 495-4175</v>
          </cell>
          <cell r="E1395">
            <v>38043</v>
          </cell>
          <cell r="G1395" t="str">
            <v>Sale</v>
          </cell>
          <cell r="H1395" t="str">
            <v>Physical</v>
          </cell>
          <cell r="I1395" t="str">
            <v>PG&amp;E STOR</v>
          </cell>
          <cell r="J1395">
            <v>155109713</v>
          </cell>
          <cell r="K1395" t="str">
            <v>Cargill Inc</v>
          </cell>
          <cell r="L1395" t="str">
            <v>Rob Hozjan</v>
          </cell>
          <cell r="M1395" t="str">
            <v>Trader</v>
          </cell>
          <cell r="N1395" t="str">
            <v>(403) 218-1079</v>
          </cell>
          <cell r="O1395" t="str">
            <v>(952) 984-3341</v>
          </cell>
          <cell r="P1395" t="str">
            <v>ICE</v>
          </cell>
          <cell r="Q1395">
            <v>2.5</v>
          </cell>
          <cell r="R1395">
            <v>5000</v>
          </cell>
          <cell r="X1395">
            <v>4.99</v>
          </cell>
          <cell r="Y1395">
            <v>38044</v>
          </cell>
          <cell r="Z1395">
            <v>38046</v>
          </cell>
          <cell r="AA1395" t="str">
            <v>Firm</v>
          </cell>
          <cell r="AB1395" t="str">
            <v>PGE</v>
          </cell>
          <cell r="AE1395">
            <v>5000</v>
          </cell>
          <cell r="AF1395" t="str">
            <v>CG</v>
          </cell>
          <cell r="AH1395" t="str">
            <v>CG1111N</v>
          </cell>
          <cell r="AJ1395" t="str">
            <v>CG</v>
          </cell>
          <cell r="AL1395" t="str">
            <v>CG0191N</v>
          </cell>
          <cell r="AN1395" t="str">
            <v>DW</v>
          </cell>
          <cell r="AO1395" t="str">
            <v xml:space="preserve"> </v>
          </cell>
          <cell r="AP1395" t="str">
            <v xml:space="preserve"> </v>
          </cell>
        </row>
        <row r="1396">
          <cell r="A1396">
            <v>1409</v>
          </cell>
          <cell r="B1396" t="str">
            <v>DW</v>
          </cell>
          <cell r="C1396" t="str">
            <v>Dick Winters</v>
          </cell>
          <cell r="D1396" t="str">
            <v>(509) 495-4175</v>
          </cell>
          <cell r="E1396">
            <v>38044</v>
          </cell>
          <cell r="G1396" t="str">
            <v>Purchase</v>
          </cell>
          <cell r="H1396" t="str">
            <v>Physical</v>
          </cell>
          <cell r="I1396" t="str">
            <v>CA - SLTAHOE</v>
          </cell>
          <cell r="K1396" t="str">
            <v>Enserco</v>
          </cell>
          <cell r="L1396" t="str">
            <v>Dave Huck</v>
          </cell>
          <cell r="M1396" t="str">
            <v>Trader</v>
          </cell>
          <cell r="N1396" t="str">
            <v>(403) 269-5522</v>
          </cell>
          <cell r="O1396" t="str">
            <v>(303) 568-3250</v>
          </cell>
          <cell r="R1396">
            <v>2500</v>
          </cell>
          <cell r="U1396" t="str">
            <v>GDA</v>
          </cell>
          <cell r="V1396">
            <v>0</v>
          </cell>
          <cell r="W1396" t="str">
            <v>Sumas</v>
          </cell>
          <cell r="Y1396">
            <v>38047</v>
          </cell>
          <cell r="Z1396">
            <v>38050</v>
          </cell>
          <cell r="AA1396" t="str">
            <v>Firm</v>
          </cell>
          <cell r="AB1396" t="str">
            <v>NWP</v>
          </cell>
          <cell r="AC1396" t="str">
            <v>Paiute</v>
          </cell>
          <cell r="AD1396">
            <v>100047</v>
          </cell>
          <cell r="AE1396">
            <v>2500</v>
          </cell>
          <cell r="AF1396" t="str">
            <v>SUMAS</v>
          </cell>
          <cell r="AG1396">
            <v>297</v>
          </cell>
          <cell r="AJ1396" t="str">
            <v>RENO</v>
          </cell>
          <cell r="AK1396">
            <v>459</v>
          </cell>
          <cell r="AL1396" t="str">
            <v>AVAC03SYS5</v>
          </cell>
          <cell r="AM1396">
            <v>304</v>
          </cell>
          <cell r="AN1396" t="str">
            <v>DW</v>
          </cell>
        </row>
        <row r="1397">
          <cell r="A1397">
            <v>1410</v>
          </cell>
          <cell r="B1397" t="str">
            <v>DW</v>
          </cell>
          <cell r="C1397" t="str">
            <v>Dick Winters</v>
          </cell>
          <cell r="D1397" t="str">
            <v>(509) 495-4175</v>
          </cell>
          <cell r="E1397">
            <v>38044</v>
          </cell>
          <cell r="G1397" t="str">
            <v>Purchase</v>
          </cell>
          <cell r="H1397" t="str">
            <v>Physical</v>
          </cell>
          <cell r="I1397" t="str">
            <v>CA - SLTAHOE</v>
          </cell>
          <cell r="K1397" t="str">
            <v>Cargill Inc</v>
          </cell>
          <cell r="L1397" t="str">
            <v>Jennifer Kotulski</v>
          </cell>
          <cell r="M1397" t="str">
            <v>Trader</v>
          </cell>
          <cell r="N1397" t="str">
            <v>(952) 984-3407</v>
          </cell>
          <cell r="O1397" t="str">
            <v>(952) 984-3341</v>
          </cell>
          <cell r="R1397">
            <v>1500</v>
          </cell>
          <cell r="U1397" t="str">
            <v>GDA</v>
          </cell>
          <cell r="V1397">
            <v>0</v>
          </cell>
          <cell r="W1397" t="str">
            <v>Opal</v>
          </cell>
          <cell r="Y1397">
            <v>38047</v>
          </cell>
          <cell r="Z1397">
            <v>38050</v>
          </cell>
          <cell r="AA1397" t="str">
            <v>Firm</v>
          </cell>
          <cell r="AB1397" t="str">
            <v>NWP</v>
          </cell>
          <cell r="AC1397" t="str">
            <v>Paiute</v>
          </cell>
          <cell r="AD1397">
            <v>100047</v>
          </cell>
          <cell r="AE1397">
            <v>1500</v>
          </cell>
          <cell r="AF1397" t="str">
            <v>OPAL</v>
          </cell>
          <cell r="AG1397">
            <v>543</v>
          </cell>
          <cell r="AI1397" t="str">
            <v xml:space="preserve"> </v>
          </cell>
          <cell r="AJ1397" t="str">
            <v>RENO</v>
          </cell>
          <cell r="AK1397">
            <v>459</v>
          </cell>
          <cell r="AL1397" t="str">
            <v>AVAC03SYS6</v>
          </cell>
          <cell r="AM1397">
            <v>304</v>
          </cell>
          <cell r="AN1397" t="str">
            <v>DW</v>
          </cell>
          <cell r="AO1397">
            <v>38048</v>
          </cell>
          <cell r="AP1397" t="str">
            <v>DW</v>
          </cell>
        </row>
        <row r="1398">
          <cell r="A1398">
            <v>1411</v>
          </cell>
          <cell r="B1398" t="str">
            <v>DW</v>
          </cell>
          <cell r="C1398" t="str">
            <v>Dick Winters</v>
          </cell>
          <cell r="D1398" t="str">
            <v>(509) 495-4175</v>
          </cell>
          <cell r="E1398">
            <v>38049</v>
          </cell>
          <cell r="G1398" t="str">
            <v>Purchase</v>
          </cell>
          <cell r="H1398" t="str">
            <v>Physical</v>
          </cell>
          <cell r="I1398" t="str">
            <v>CA - SLTAHOE</v>
          </cell>
          <cell r="K1398" t="str">
            <v>Enserco</v>
          </cell>
          <cell r="L1398" t="str">
            <v>Dave Huck</v>
          </cell>
          <cell r="M1398" t="str">
            <v>Trader</v>
          </cell>
          <cell r="N1398" t="str">
            <v>(403) 269-5522</v>
          </cell>
          <cell r="O1398" t="str">
            <v>(303) 568-3250</v>
          </cell>
          <cell r="R1398">
            <v>2500</v>
          </cell>
          <cell r="U1398" t="str">
            <v>GDA</v>
          </cell>
          <cell r="V1398">
            <v>0</v>
          </cell>
          <cell r="W1398" t="str">
            <v>Sumas</v>
          </cell>
          <cell r="Y1398">
            <v>38051</v>
          </cell>
          <cell r="Z1398">
            <v>38055</v>
          </cell>
          <cell r="AA1398" t="str">
            <v>Firm</v>
          </cell>
          <cell r="AB1398" t="str">
            <v>NWP</v>
          </cell>
          <cell r="AC1398" t="str">
            <v>Paiute</v>
          </cell>
          <cell r="AD1398">
            <v>100047</v>
          </cell>
          <cell r="AE1398">
            <v>2500</v>
          </cell>
          <cell r="AF1398" t="str">
            <v>SUMAS</v>
          </cell>
          <cell r="AG1398">
            <v>297</v>
          </cell>
          <cell r="AJ1398" t="str">
            <v>RENO</v>
          </cell>
          <cell r="AK1398">
            <v>459</v>
          </cell>
          <cell r="AL1398" t="str">
            <v>AVAC03SYS5</v>
          </cell>
          <cell r="AM1398">
            <v>304</v>
          </cell>
          <cell r="AN1398" t="str">
            <v>DW</v>
          </cell>
          <cell r="AO1398">
            <v>38078</v>
          </cell>
          <cell r="AP1398" t="str">
            <v>DW</v>
          </cell>
        </row>
        <row r="1399">
          <cell r="A1399">
            <v>1412</v>
          </cell>
          <cell r="B1399" t="str">
            <v>JK</v>
          </cell>
          <cell r="C1399" t="str">
            <v>Jeannie Kimberly</v>
          </cell>
          <cell r="D1399" t="str">
            <v>(509) 495-8494</v>
          </cell>
          <cell r="E1399">
            <v>38058</v>
          </cell>
          <cell r="G1399" t="str">
            <v>Sale</v>
          </cell>
          <cell r="H1399" t="str">
            <v>Physical</v>
          </cell>
          <cell r="I1399" t="str">
            <v>CA - SLTAHOE</v>
          </cell>
          <cell r="K1399" t="str">
            <v>Enserco</v>
          </cell>
          <cell r="L1399" t="str">
            <v>Dave Huck</v>
          </cell>
          <cell r="M1399" t="str">
            <v>Trader</v>
          </cell>
          <cell r="N1399" t="str">
            <v>(403) 269-5522</v>
          </cell>
          <cell r="O1399" t="str">
            <v>(303) 568-3250</v>
          </cell>
          <cell r="R1399">
            <v>1000</v>
          </cell>
          <cell r="U1399" t="str">
            <v>GDA</v>
          </cell>
          <cell r="V1399">
            <v>0</v>
          </cell>
          <cell r="W1399" t="str">
            <v>Sumas</v>
          </cell>
          <cell r="Y1399">
            <v>38059</v>
          </cell>
          <cell r="Z1399">
            <v>38061</v>
          </cell>
          <cell r="AA1399" t="str">
            <v>Firm</v>
          </cell>
          <cell r="AB1399" t="str">
            <v>NWP</v>
          </cell>
          <cell r="AC1399" t="str">
            <v>Paiute</v>
          </cell>
          <cell r="AD1399">
            <v>100047</v>
          </cell>
          <cell r="AE1399">
            <v>1000</v>
          </cell>
          <cell r="AF1399" t="str">
            <v>SUMAS</v>
          </cell>
          <cell r="AG1399">
            <v>297</v>
          </cell>
          <cell r="AH1399">
            <v>100047</v>
          </cell>
          <cell r="AN1399" t="str">
            <v>JK</v>
          </cell>
        </row>
        <row r="1400">
          <cell r="A1400">
            <v>1413</v>
          </cell>
          <cell r="B1400" t="str">
            <v>DW</v>
          </cell>
          <cell r="C1400" t="str">
            <v>Dick Winters</v>
          </cell>
          <cell r="D1400" t="str">
            <v>(509) 495-4175</v>
          </cell>
          <cell r="E1400">
            <v>38061</v>
          </cell>
          <cell r="G1400" t="str">
            <v>Sale</v>
          </cell>
          <cell r="H1400" t="str">
            <v>Physical</v>
          </cell>
          <cell r="I1400" t="str">
            <v>CA - SLTAHOE</v>
          </cell>
          <cell r="K1400" t="str">
            <v>Enserco</v>
          </cell>
          <cell r="L1400" t="str">
            <v>Dave Huck</v>
          </cell>
          <cell r="M1400" t="str">
            <v>Trader</v>
          </cell>
          <cell r="N1400" t="str">
            <v>(403) 269-5522</v>
          </cell>
          <cell r="O1400" t="str">
            <v>(303) 568-3250</v>
          </cell>
          <cell r="R1400">
            <v>1000</v>
          </cell>
          <cell r="U1400" t="str">
            <v>GDA</v>
          </cell>
          <cell r="V1400">
            <v>0</v>
          </cell>
          <cell r="W1400" t="str">
            <v>Sumas</v>
          </cell>
          <cell r="Y1400">
            <v>38062</v>
          </cell>
          <cell r="Z1400">
            <v>38065</v>
          </cell>
          <cell r="AA1400" t="str">
            <v>Firm</v>
          </cell>
          <cell r="AB1400" t="str">
            <v>NWP</v>
          </cell>
          <cell r="AC1400" t="str">
            <v>Paiute</v>
          </cell>
          <cell r="AD1400">
            <v>100047</v>
          </cell>
          <cell r="AE1400">
            <v>1000</v>
          </cell>
          <cell r="AF1400" t="str">
            <v>SUMAS</v>
          </cell>
          <cell r="AG1400">
            <v>297</v>
          </cell>
          <cell r="AH1400">
            <v>100047</v>
          </cell>
          <cell r="AN1400" t="str">
            <v>DW</v>
          </cell>
        </row>
        <row r="1401">
          <cell r="A1401">
            <v>1414</v>
          </cell>
          <cell r="B1401" t="str">
            <v>DW</v>
          </cell>
          <cell r="C1401" t="str">
            <v>Dick Winters</v>
          </cell>
          <cell r="D1401" t="str">
            <v>(509) 495-4175</v>
          </cell>
          <cell r="E1401">
            <v>38065</v>
          </cell>
          <cell r="G1401" t="str">
            <v>Sale</v>
          </cell>
          <cell r="H1401" t="str">
            <v>Physical</v>
          </cell>
          <cell r="I1401" t="str">
            <v>CA - SLTAHOE</v>
          </cell>
          <cell r="K1401" t="str">
            <v>Enserco</v>
          </cell>
          <cell r="L1401" t="str">
            <v>Liz Prior</v>
          </cell>
          <cell r="M1401" t="str">
            <v>Trader</v>
          </cell>
          <cell r="N1401" t="str">
            <v>(403) 269-2700</v>
          </cell>
          <cell r="O1401" t="str">
            <v>(303) 568-3250</v>
          </cell>
          <cell r="R1401">
            <v>2000</v>
          </cell>
          <cell r="U1401" t="str">
            <v>GDA</v>
          </cell>
          <cell r="V1401">
            <v>0</v>
          </cell>
          <cell r="W1401" t="str">
            <v>Sumas</v>
          </cell>
          <cell r="Y1401">
            <v>38066</v>
          </cell>
          <cell r="Z1401">
            <v>38068</v>
          </cell>
          <cell r="AA1401" t="str">
            <v>Firm</v>
          </cell>
          <cell r="AB1401" t="str">
            <v>NWP</v>
          </cell>
          <cell r="AC1401" t="str">
            <v>Paiute</v>
          </cell>
          <cell r="AD1401">
            <v>100047</v>
          </cell>
          <cell r="AE1401">
            <v>2000</v>
          </cell>
          <cell r="AF1401" t="str">
            <v>SUMAS</v>
          </cell>
          <cell r="AG1401">
            <v>297</v>
          </cell>
          <cell r="AH1401">
            <v>100047</v>
          </cell>
          <cell r="AN1401" t="str">
            <v>DW</v>
          </cell>
        </row>
        <row r="1402">
          <cell r="A1402">
            <v>1415</v>
          </cell>
          <cell r="B1402" t="str">
            <v>DW</v>
          </cell>
          <cell r="C1402" t="str">
            <v>Dick Winters</v>
          </cell>
          <cell r="D1402" t="str">
            <v>(509) 495-4175</v>
          </cell>
          <cell r="E1402">
            <v>38068</v>
          </cell>
          <cell r="G1402" t="str">
            <v>Sale</v>
          </cell>
          <cell r="H1402" t="str">
            <v>Physical</v>
          </cell>
          <cell r="I1402" t="str">
            <v>CA - SLTAHOE</v>
          </cell>
          <cell r="K1402" t="str">
            <v>Enserco</v>
          </cell>
          <cell r="L1402" t="str">
            <v>Dave Huck</v>
          </cell>
          <cell r="M1402" t="str">
            <v>Trader</v>
          </cell>
          <cell r="N1402" t="str">
            <v>(403) 269-5522</v>
          </cell>
          <cell r="O1402" t="str">
            <v>(303) 568-3250</v>
          </cell>
          <cell r="R1402">
            <v>2000</v>
          </cell>
          <cell r="U1402" t="str">
            <v>GDA</v>
          </cell>
          <cell r="V1402">
            <v>0</v>
          </cell>
          <cell r="W1402" t="str">
            <v>Sumas</v>
          </cell>
          <cell r="Y1402">
            <v>38069</v>
          </cell>
          <cell r="Z1402">
            <v>38071</v>
          </cell>
          <cell r="AA1402" t="str">
            <v>Firm</v>
          </cell>
          <cell r="AB1402" t="str">
            <v>NWP</v>
          </cell>
          <cell r="AC1402" t="str">
            <v>Paiute</v>
          </cell>
          <cell r="AD1402">
            <v>100047</v>
          </cell>
          <cell r="AE1402">
            <v>2000</v>
          </cell>
          <cell r="AF1402" t="str">
            <v>SUMAS</v>
          </cell>
          <cell r="AG1402">
            <v>297</v>
          </cell>
          <cell r="AH1402">
            <v>100047</v>
          </cell>
          <cell r="AN1402" t="str">
            <v>DW</v>
          </cell>
        </row>
        <row r="1403">
          <cell r="A1403">
            <v>1416</v>
          </cell>
          <cell r="B1403" t="str">
            <v>DW</v>
          </cell>
          <cell r="C1403" t="str">
            <v>Dick Winters</v>
          </cell>
          <cell r="D1403" t="str">
            <v>(509) 495-4175</v>
          </cell>
          <cell r="E1403">
            <v>38071</v>
          </cell>
          <cell r="G1403" t="str">
            <v>Sale</v>
          </cell>
          <cell r="H1403" t="str">
            <v>Physical</v>
          </cell>
          <cell r="I1403" t="str">
            <v>CA - SLTAHOE</v>
          </cell>
          <cell r="K1403" t="str">
            <v>Enserco</v>
          </cell>
          <cell r="L1403" t="str">
            <v>Dave Huck</v>
          </cell>
          <cell r="M1403" t="str">
            <v>Trader</v>
          </cell>
          <cell r="N1403" t="str">
            <v>(403) 269-5522</v>
          </cell>
          <cell r="O1403" t="str">
            <v>(303) 568-3250</v>
          </cell>
          <cell r="R1403">
            <v>2000</v>
          </cell>
          <cell r="U1403" t="str">
            <v>GDA</v>
          </cell>
          <cell r="V1403">
            <v>0</v>
          </cell>
          <cell r="W1403" t="str">
            <v>Sumas</v>
          </cell>
          <cell r="Y1403">
            <v>38072</v>
          </cell>
          <cell r="Z1403">
            <v>38072</v>
          </cell>
          <cell r="AA1403" t="str">
            <v>Firm</v>
          </cell>
          <cell r="AB1403" t="str">
            <v>NWP</v>
          </cell>
          <cell r="AC1403" t="str">
            <v>Paiute</v>
          </cell>
          <cell r="AD1403">
            <v>100047</v>
          </cell>
          <cell r="AE1403">
            <v>2000</v>
          </cell>
          <cell r="AF1403" t="str">
            <v>SUMAS</v>
          </cell>
          <cell r="AG1403">
            <v>297</v>
          </cell>
          <cell r="AH1403">
            <v>100047</v>
          </cell>
          <cell r="AN1403" t="str">
            <v>DW</v>
          </cell>
        </row>
        <row r="1404">
          <cell r="A1404">
            <v>1417</v>
          </cell>
          <cell r="B1404" t="str">
            <v>DW</v>
          </cell>
          <cell r="C1404" t="str">
            <v>Dick Winters</v>
          </cell>
          <cell r="D1404" t="str">
            <v>(509) 495-4175</v>
          </cell>
          <cell r="E1404">
            <v>38071</v>
          </cell>
          <cell r="G1404" t="str">
            <v>Purchase</v>
          </cell>
          <cell r="H1404" t="str">
            <v>Physical</v>
          </cell>
          <cell r="I1404" t="str">
            <v>CA - SLTAHOE</v>
          </cell>
          <cell r="J1404" t="str">
            <v xml:space="preserve"> </v>
          </cell>
          <cell r="K1404" t="str">
            <v>Cinergy Marketing &amp; Trading, LP</v>
          </cell>
          <cell r="L1404" t="str">
            <v>Sylvia Pollan</v>
          </cell>
          <cell r="M1404" t="str">
            <v>Trader</v>
          </cell>
          <cell r="N1404" t="str">
            <v>(713) 393-6895</v>
          </cell>
          <cell r="O1404" t="str">
            <v>(713) 890-3134</v>
          </cell>
          <cell r="R1404">
            <v>810</v>
          </cell>
          <cell r="U1404" t="str">
            <v xml:space="preserve"> </v>
          </cell>
          <cell r="V1404" t="str">
            <v xml:space="preserve"> </v>
          </cell>
          <cell r="W1404" t="str">
            <v xml:space="preserve"> </v>
          </cell>
          <cell r="X1404">
            <v>4.4000000000000004</v>
          </cell>
          <cell r="Y1404">
            <v>38078</v>
          </cell>
          <cell r="Z1404">
            <v>38107</v>
          </cell>
          <cell r="AA1404" t="str">
            <v>Firm</v>
          </cell>
          <cell r="AB1404" t="str">
            <v>NWP</v>
          </cell>
          <cell r="AC1404" t="str">
            <v>Paiute</v>
          </cell>
          <cell r="AD1404">
            <v>100047</v>
          </cell>
          <cell r="AE1404">
            <v>810</v>
          </cell>
          <cell r="AF1404" t="str">
            <v>GLEN BENCH</v>
          </cell>
          <cell r="AH1404">
            <v>4264</v>
          </cell>
          <cell r="AI1404">
            <v>721</v>
          </cell>
          <cell r="AJ1404" t="str">
            <v>RENO</v>
          </cell>
          <cell r="AK1404">
            <v>459</v>
          </cell>
          <cell r="AL1404" t="str">
            <v>AVAC03SYS3</v>
          </cell>
          <cell r="AM1404">
            <v>304</v>
          </cell>
          <cell r="AN1404" t="str">
            <v>RP</v>
          </cell>
          <cell r="AO1404">
            <v>38076</v>
          </cell>
          <cell r="AP1404" t="str">
            <v>DW</v>
          </cell>
        </row>
        <row r="1405">
          <cell r="A1405">
            <v>1418</v>
          </cell>
          <cell r="B1405" t="str">
            <v>DW</v>
          </cell>
          <cell r="C1405" t="str">
            <v>Dick Winters</v>
          </cell>
          <cell r="D1405" t="str">
            <v>(509) 495-4175</v>
          </cell>
          <cell r="E1405">
            <v>38071</v>
          </cell>
          <cell r="G1405" t="str">
            <v>Sale</v>
          </cell>
          <cell r="H1405" t="str">
            <v>Physical</v>
          </cell>
          <cell r="I1405" t="str">
            <v>MALIN</v>
          </cell>
          <cell r="K1405" t="str">
            <v>Sempra Energy Trading, Inc.</v>
          </cell>
          <cell r="L1405" t="str">
            <v>Ray Houghton</v>
          </cell>
          <cell r="M1405" t="str">
            <v>Trader</v>
          </cell>
          <cell r="N1405" t="str">
            <v>(403) 750-2453</v>
          </cell>
          <cell r="O1405" t="str">
            <v>(203) 355-6605</v>
          </cell>
          <cell r="R1405">
            <v>7658</v>
          </cell>
          <cell r="U1405" t="str">
            <v>NGI</v>
          </cell>
          <cell r="V1405">
            <v>0</v>
          </cell>
          <cell r="W1405" t="str">
            <v>Malin</v>
          </cell>
          <cell r="Y1405">
            <v>38078</v>
          </cell>
          <cell r="Z1405">
            <v>38107</v>
          </cell>
          <cell r="AA1405" t="str">
            <v>Firm</v>
          </cell>
          <cell r="AB1405" t="str">
            <v>PGT</v>
          </cell>
          <cell r="AD1405" t="str">
            <v>07536</v>
          </cell>
          <cell r="AE1405">
            <v>7658</v>
          </cell>
          <cell r="AF1405" t="str">
            <v>MALI-GTNW</v>
          </cell>
          <cell r="AJ1405" t="str">
            <v>MALI-GTNW</v>
          </cell>
          <cell r="AL1405" t="str">
            <v>02466</v>
          </cell>
          <cell r="AN1405" t="str">
            <v>RP</v>
          </cell>
          <cell r="AO1405">
            <v>38076</v>
          </cell>
          <cell r="AP1405" t="str">
            <v>DW</v>
          </cell>
        </row>
        <row r="1406">
          <cell r="A1406">
            <v>1419</v>
          </cell>
          <cell r="B1406" t="str">
            <v>DW</v>
          </cell>
          <cell r="C1406" t="str">
            <v>Dick Winters</v>
          </cell>
          <cell r="D1406" t="str">
            <v>(509) 495-4175</v>
          </cell>
          <cell r="E1406">
            <v>38071</v>
          </cell>
          <cell r="G1406" t="str">
            <v>Purchase</v>
          </cell>
          <cell r="H1406" t="str">
            <v>Physical</v>
          </cell>
          <cell r="I1406" t="str">
            <v>CA - SLTAHOE</v>
          </cell>
          <cell r="K1406" t="str">
            <v>Enserco</v>
          </cell>
          <cell r="L1406" t="str">
            <v>Dave Huck</v>
          </cell>
          <cell r="M1406" t="str">
            <v>Trader</v>
          </cell>
          <cell r="N1406" t="str">
            <v>(403) 269-5522</v>
          </cell>
          <cell r="O1406" t="str">
            <v>(303) 568-3250</v>
          </cell>
          <cell r="R1406">
            <v>3000</v>
          </cell>
          <cell r="X1406">
            <v>4.4749999999999996</v>
          </cell>
          <cell r="Y1406">
            <v>38078</v>
          </cell>
          <cell r="Z1406">
            <v>38107</v>
          </cell>
          <cell r="AA1406" t="str">
            <v>Firm</v>
          </cell>
          <cell r="AB1406" t="str">
            <v>NWP</v>
          </cell>
          <cell r="AC1406" t="str">
            <v>Paiute</v>
          </cell>
          <cell r="AD1406">
            <v>100047</v>
          </cell>
          <cell r="AE1406">
            <v>3000</v>
          </cell>
          <cell r="AF1406" t="str">
            <v>OPAL</v>
          </cell>
          <cell r="AG1406">
            <v>543</v>
          </cell>
          <cell r="AH1406" t="str">
            <v>L168</v>
          </cell>
          <cell r="AI1406">
            <v>399</v>
          </cell>
          <cell r="AJ1406" t="str">
            <v>RENO</v>
          </cell>
          <cell r="AK1406">
            <v>459</v>
          </cell>
          <cell r="AL1406" t="str">
            <v>AVAC03SYS1</v>
          </cell>
          <cell r="AM1406">
            <v>304</v>
          </cell>
          <cell r="AN1406" t="str">
            <v>RP</v>
          </cell>
          <cell r="AO1406">
            <v>38078</v>
          </cell>
          <cell r="AP1406" t="str">
            <v>DW</v>
          </cell>
        </row>
        <row r="1407">
          <cell r="A1407">
            <v>1420</v>
          </cell>
          <cell r="B1407" t="str">
            <v>DW</v>
          </cell>
          <cell r="C1407" t="str">
            <v>Dick Winters</v>
          </cell>
          <cell r="D1407" t="str">
            <v>(509) 495-4175</v>
          </cell>
          <cell r="E1407">
            <v>38071</v>
          </cell>
          <cell r="G1407" t="str">
            <v>Purchase</v>
          </cell>
          <cell r="H1407" t="str">
            <v>Physical</v>
          </cell>
          <cell r="I1407" t="str">
            <v>CA - SLTAHOE</v>
          </cell>
          <cell r="K1407" t="str">
            <v>Enserco</v>
          </cell>
          <cell r="L1407" t="str">
            <v>Dave Huck</v>
          </cell>
          <cell r="M1407" t="str">
            <v>Trader</v>
          </cell>
          <cell r="N1407" t="str">
            <v>(403) 269-5522</v>
          </cell>
          <cell r="O1407" t="str">
            <v>(303) 568-3250</v>
          </cell>
          <cell r="R1407">
            <v>1500</v>
          </cell>
          <cell r="U1407" t="str">
            <v>GDA</v>
          </cell>
          <cell r="V1407">
            <v>0</v>
          </cell>
          <cell r="W1407" t="str">
            <v>Sumas</v>
          </cell>
          <cell r="Y1407">
            <v>38078</v>
          </cell>
          <cell r="Z1407">
            <v>38107</v>
          </cell>
          <cell r="AA1407" t="str">
            <v>Firm</v>
          </cell>
          <cell r="AB1407" t="str">
            <v>NWP</v>
          </cell>
          <cell r="AC1407" t="str">
            <v>Paiute</v>
          </cell>
          <cell r="AD1407">
            <v>100047</v>
          </cell>
          <cell r="AE1407">
            <v>1500</v>
          </cell>
          <cell r="AF1407" t="str">
            <v>PACIFIC POOL</v>
          </cell>
          <cell r="AG1407">
            <v>297</v>
          </cell>
          <cell r="AH1407" t="str">
            <v>PACIFIC POOL</v>
          </cell>
          <cell r="AI1407">
            <v>399</v>
          </cell>
          <cell r="AJ1407" t="str">
            <v>RENO</v>
          </cell>
          <cell r="AK1407">
            <v>459</v>
          </cell>
          <cell r="AL1407" t="str">
            <v>AVAC03SYS2</v>
          </cell>
          <cell r="AM1407">
            <v>304</v>
          </cell>
          <cell r="AN1407" t="str">
            <v>RP</v>
          </cell>
          <cell r="AO1407">
            <v>38078</v>
          </cell>
          <cell r="AP1407" t="str">
            <v>DW</v>
          </cell>
        </row>
        <row r="1408">
          <cell r="A1408">
            <v>1421</v>
          </cell>
          <cell r="B1408" t="str">
            <v>DW</v>
          </cell>
          <cell r="C1408" t="str">
            <v>Dick Winters</v>
          </cell>
          <cell r="D1408" t="str">
            <v>(509) 495-4175</v>
          </cell>
          <cell r="E1408">
            <v>38076</v>
          </cell>
          <cell r="G1408" t="str">
            <v>Purchase</v>
          </cell>
          <cell r="H1408" t="str">
            <v>Physical</v>
          </cell>
          <cell r="I1408" t="str">
            <v>CA - SLTAHOE</v>
          </cell>
          <cell r="K1408" t="str">
            <v>Sempra Energy Trading, Inc.</v>
          </cell>
          <cell r="L1408" t="str">
            <v>Patti Anderson</v>
          </cell>
          <cell r="M1408" t="str">
            <v>Trader</v>
          </cell>
          <cell r="N1408" t="str">
            <v>(403) 750-5396</v>
          </cell>
          <cell r="O1408" t="str">
            <v>(203) 355-6605</v>
          </cell>
          <cell r="R1408">
            <v>1500</v>
          </cell>
          <cell r="U1408" t="str">
            <v>GDA</v>
          </cell>
          <cell r="V1408">
            <v>2.5000000000000001E-3</v>
          </cell>
          <cell r="W1408" t="str">
            <v>Sumas</v>
          </cell>
          <cell r="Y1408">
            <v>38077</v>
          </cell>
          <cell r="Z1408">
            <v>38077</v>
          </cell>
          <cell r="AA1408" t="str">
            <v>Interruptible</v>
          </cell>
          <cell r="AB1408" t="str">
            <v>NWP</v>
          </cell>
          <cell r="AC1408" t="str">
            <v>Paiute</v>
          </cell>
          <cell r="AD1408">
            <v>100047</v>
          </cell>
          <cell r="AE1408">
            <v>1500</v>
          </cell>
          <cell r="AF1408" t="str">
            <v>SUMAS</v>
          </cell>
          <cell r="AG1408">
            <v>297</v>
          </cell>
          <cell r="AH1408" t="str">
            <v xml:space="preserve"> </v>
          </cell>
          <cell r="AJ1408" t="str">
            <v>RENO</v>
          </cell>
          <cell r="AK1408">
            <v>459</v>
          </cell>
          <cell r="AL1408" t="str">
            <v>AVAC03SYS5</v>
          </cell>
          <cell r="AM1408">
            <v>304</v>
          </cell>
          <cell r="AN1408" t="str">
            <v>DW</v>
          </cell>
        </row>
        <row r="1409">
          <cell r="A1409">
            <v>1422</v>
          </cell>
          <cell r="B1409" t="str">
            <v>DW</v>
          </cell>
          <cell r="C1409" t="str">
            <v>Dick Winters</v>
          </cell>
          <cell r="D1409" t="str">
            <v>(509) 495-4175</v>
          </cell>
          <cell r="E1409">
            <v>38079</v>
          </cell>
          <cell r="G1409" t="str">
            <v>Purchase</v>
          </cell>
          <cell r="H1409" t="str">
            <v>Physical</v>
          </cell>
          <cell r="I1409" t="str">
            <v>CA - SLTAHOE</v>
          </cell>
          <cell r="K1409" t="str">
            <v>Enserco</v>
          </cell>
          <cell r="L1409" t="str">
            <v>Dave Huck</v>
          </cell>
          <cell r="M1409" t="str">
            <v>Trader</v>
          </cell>
          <cell r="N1409" t="str">
            <v>(403) 269-5522</v>
          </cell>
          <cell r="O1409" t="str">
            <v>(303) 568-3250</v>
          </cell>
          <cell r="R1409">
            <v>1500</v>
          </cell>
          <cell r="U1409" t="str">
            <v>GDA</v>
          </cell>
          <cell r="V1409">
            <v>0</v>
          </cell>
          <cell r="W1409" t="str">
            <v>Sumas</v>
          </cell>
          <cell r="Y1409">
            <v>38080</v>
          </cell>
          <cell r="Z1409">
            <v>38082</v>
          </cell>
          <cell r="AA1409" t="str">
            <v>Interruptible</v>
          </cell>
          <cell r="AB1409" t="str">
            <v>NWP</v>
          </cell>
          <cell r="AC1409" t="str">
            <v>Paiute</v>
          </cell>
          <cell r="AD1409">
            <v>100047</v>
          </cell>
          <cell r="AE1409">
            <v>1500</v>
          </cell>
          <cell r="AF1409" t="str">
            <v>SUMAS</v>
          </cell>
          <cell r="AG1409">
            <v>297</v>
          </cell>
          <cell r="AH1409" t="str">
            <v xml:space="preserve"> </v>
          </cell>
          <cell r="AJ1409" t="str">
            <v>RENO</v>
          </cell>
          <cell r="AK1409">
            <v>459</v>
          </cell>
          <cell r="AL1409" t="str">
            <v>AVAC03SYS5</v>
          </cell>
          <cell r="AM1409">
            <v>304</v>
          </cell>
          <cell r="AN1409" t="str">
            <v>DW</v>
          </cell>
        </row>
        <row r="1410">
          <cell r="A1410">
            <v>1423</v>
          </cell>
          <cell r="B1410" t="str">
            <v>DA</v>
          </cell>
          <cell r="C1410" t="str">
            <v>Diane Albers</v>
          </cell>
          <cell r="D1410" t="str">
            <v>(509) 495-4705</v>
          </cell>
          <cell r="E1410">
            <v>38083</v>
          </cell>
          <cell r="G1410" t="str">
            <v>Purchase</v>
          </cell>
          <cell r="H1410" t="str">
            <v>Physical</v>
          </cell>
          <cell r="I1410" t="str">
            <v>BOULDER PARK</v>
          </cell>
          <cell r="K1410" t="str">
            <v>Enserco</v>
          </cell>
          <cell r="L1410" t="str">
            <v>Dave Huck</v>
          </cell>
          <cell r="M1410" t="str">
            <v>Trader</v>
          </cell>
          <cell r="N1410" t="str">
            <v>(403) 269-5522</v>
          </cell>
          <cell r="O1410" t="str">
            <v>(303) 568-3250</v>
          </cell>
          <cell r="R1410">
            <v>3000</v>
          </cell>
          <cell r="X1410">
            <v>5.48</v>
          </cell>
          <cell r="Y1410">
            <v>38200</v>
          </cell>
          <cell r="Z1410">
            <v>38230</v>
          </cell>
          <cell r="AA1410" t="str">
            <v>Firm</v>
          </cell>
          <cell r="AB1410" t="str">
            <v>PGT</v>
          </cell>
          <cell r="AD1410" t="str">
            <v>07536</v>
          </cell>
          <cell r="AE1410">
            <v>3000</v>
          </cell>
          <cell r="AF1410" t="str">
            <v>STAN-GTNW</v>
          </cell>
          <cell r="AH1410" t="str">
            <v>04659</v>
          </cell>
          <cell r="AJ1410" t="str">
            <v>SWWP-WWP</v>
          </cell>
          <cell r="AL1410" t="str">
            <v>BPK</v>
          </cell>
          <cell r="AN1410" t="str">
            <v>DA</v>
          </cell>
        </row>
        <row r="1411">
          <cell r="A1411">
            <v>1424</v>
          </cell>
          <cell r="B1411" t="str">
            <v>DW</v>
          </cell>
          <cell r="C1411" t="str">
            <v>Dick Winters</v>
          </cell>
          <cell r="D1411" t="str">
            <v>(509) 495-4175</v>
          </cell>
          <cell r="E1411">
            <v>38085</v>
          </cell>
          <cell r="G1411" t="str">
            <v>Sale</v>
          </cell>
          <cell r="H1411" t="str">
            <v>Physical</v>
          </cell>
          <cell r="I1411" t="str">
            <v>CA - SLTAHOE</v>
          </cell>
          <cell r="K1411" t="str">
            <v>Enserco</v>
          </cell>
          <cell r="L1411" t="str">
            <v>Dave Huck</v>
          </cell>
          <cell r="M1411" t="str">
            <v>Trader</v>
          </cell>
          <cell r="N1411" t="str">
            <v>(403) 269-5522</v>
          </cell>
          <cell r="O1411" t="str">
            <v>(303) 568-3250</v>
          </cell>
          <cell r="R1411">
            <v>500</v>
          </cell>
          <cell r="U1411" t="str">
            <v>GDA</v>
          </cell>
          <cell r="V1411">
            <v>0</v>
          </cell>
          <cell r="W1411" t="str">
            <v>Sumas</v>
          </cell>
          <cell r="Y1411">
            <v>38086</v>
          </cell>
          <cell r="Z1411">
            <v>38089</v>
          </cell>
          <cell r="AA1411" t="str">
            <v>Firm</v>
          </cell>
          <cell r="AB1411" t="str">
            <v>NWP</v>
          </cell>
          <cell r="AC1411" t="str">
            <v>Paiute</v>
          </cell>
          <cell r="AD1411">
            <v>100047</v>
          </cell>
          <cell r="AE1411">
            <v>500</v>
          </cell>
          <cell r="AF1411" t="str">
            <v>SUMAS</v>
          </cell>
          <cell r="AG1411">
            <v>297</v>
          </cell>
          <cell r="AH1411" t="str">
            <v xml:space="preserve"> </v>
          </cell>
          <cell r="AJ1411" t="str">
            <v>RENO</v>
          </cell>
          <cell r="AK1411">
            <v>459</v>
          </cell>
          <cell r="AL1411" t="str">
            <v>AVAC03SYS4</v>
          </cell>
          <cell r="AM1411">
            <v>304</v>
          </cell>
          <cell r="AN1411" t="str">
            <v>DW</v>
          </cell>
        </row>
        <row r="1412">
          <cell r="A1412">
            <v>1425</v>
          </cell>
          <cell r="B1412" t="str">
            <v>DW</v>
          </cell>
          <cell r="C1412" t="str">
            <v>Dick Winters</v>
          </cell>
          <cell r="D1412" t="str">
            <v>(509) 495-4175</v>
          </cell>
          <cell r="E1412">
            <v>38085</v>
          </cell>
          <cell r="F1412" t="str">
            <v xml:space="preserve"> </v>
          </cell>
          <cell r="G1412" t="str">
            <v>Purchase</v>
          </cell>
          <cell r="H1412" t="str">
            <v>Physical</v>
          </cell>
          <cell r="I1412" t="str">
            <v>MALIN</v>
          </cell>
          <cell r="K1412" t="str">
            <v>Enserco</v>
          </cell>
          <cell r="L1412" t="str">
            <v>Dave Huck</v>
          </cell>
          <cell r="M1412" t="str">
            <v>Trader</v>
          </cell>
          <cell r="N1412" t="str">
            <v>(403) 269-5522</v>
          </cell>
          <cell r="O1412" t="str">
            <v>(303) 568-3250</v>
          </cell>
          <cell r="R1412">
            <v>3000</v>
          </cell>
          <cell r="U1412" t="str">
            <v xml:space="preserve"> </v>
          </cell>
          <cell r="V1412" t="str">
            <v xml:space="preserve"> </v>
          </cell>
          <cell r="W1412" t="str">
            <v xml:space="preserve"> </v>
          </cell>
          <cell r="X1412">
            <v>5.42</v>
          </cell>
          <cell r="Y1412">
            <v>38085</v>
          </cell>
          <cell r="Z1412">
            <v>38087</v>
          </cell>
          <cell r="AA1412" t="str">
            <v>Interruptible</v>
          </cell>
          <cell r="AB1412" t="str">
            <v>PGT</v>
          </cell>
          <cell r="AD1412" t="str">
            <v>07536</v>
          </cell>
          <cell r="AE1412">
            <v>3000</v>
          </cell>
          <cell r="AF1412" t="str">
            <v>MALI-GTNW</v>
          </cell>
          <cell r="AJ1412" t="str">
            <v>MALI-GTNW</v>
          </cell>
          <cell r="AL1412" t="str">
            <v>04659</v>
          </cell>
          <cell r="AN1412" t="str">
            <v>DW</v>
          </cell>
        </row>
        <row r="1413">
          <cell r="A1413">
            <v>1426</v>
          </cell>
          <cell r="B1413" t="str">
            <v>DW</v>
          </cell>
          <cell r="C1413" t="str">
            <v>Dick Winters</v>
          </cell>
          <cell r="D1413" t="str">
            <v>(509) 495-4175</v>
          </cell>
          <cell r="E1413">
            <v>38089</v>
          </cell>
          <cell r="G1413" t="str">
            <v>Purchase</v>
          </cell>
          <cell r="H1413" t="str">
            <v>Physical</v>
          </cell>
          <cell r="I1413" t="str">
            <v>BOULDER PARK</v>
          </cell>
          <cell r="K1413" t="str">
            <v>Enserco</v>
          </cell>
          <cell r="L1413" t="str">
            <v>Dave Huck</v>
          </cell>
          <cell r="M1413" t="str">
            <v>Trader</v>
          </cell>
          <cell r="N1413" t="str">
            <v>(403) 269-5522</v>
          </cell>
          <cell r="O1413" t="str">
            <v>(303) 568-3250</v>
          </cell>
          <cell r="R1413">
            <v>3000</v>
          </cell>
          <cell r="X1413">
            <v>5.65</v>
          </cell>
          <cell r="Y1413">
            <v>38231</v>
          </cell>
          <cell r="Z1413">
            <v>38260</v>
          </cell>
          <cell r="AA1413" t="str">
            <v>Firm</v>
          </cell>
          <cell r="AB1413" t="str">
            <v>PGT</v>
          </cell>
          <cell r="AD1413" t="str">
            <v>07536</v>
          </cell>
          <cell r="AE1413">
            <v>3000</v>
          </cell>
          <cell r="AF1413" t="str">
            <v>STAN-GTNW</v>
          </cell>
          <cell r="AH1413" t="str">
            <v>04659</v>
          </cell>
          <cell r="AJ1413" t="str">
            <v>SWWP-WWP</v>
          </cell>
          <cell r="AL1413" t="str">
            <v>BPK</v>
          </cell>
          <cell r="AN1413" t="str">
            <v>RP</v>
          </cell>
          <cell r="AO1413">
            <v>38103</v>
          </cell>
          <cell r="AP1413" t="str">
            <v>DW</v>
          </cell>
        </row>
        <row r="1414">
          <cell r="A1414">
            <v>1427</v>
          </cell>
          <cell r="B1414" t="str">
            <v>DW</v>
          </cell>
          <cell r="C1414" t="str">
            <v>Dick Winters</v>
          </cell>
          <cell r="D1414" t="str">
            <v>(509) 495-4175</v>
          </cell>
          <cell r="E1414">
            <v>38091</v>
          </cell>
          <cell r="G1414" t="str">
            <v>Purchase</v>
          </cell>
          <cell r="H1414" t="str">
            <v>Physical</v>
          </cell>
          <cell r="I1414" t="str">
            <v>CA - SLTAHOE</v>
          </cell>
          <cell r="K1414" t="str">
            <v>Enserco</v>
          </cell>
          <cell r="L1414" t="str">
            <v>Dave Huck</v>
          </cell>
          <cell r="M1414" t="str">
            <v>Trader</v>
          </cell>
          <cell r="N1414" t="str">
            <v>(403) 269-5522</v>
          </cell>
          <cell r="O1414" t="str">
            <v>(303) 568-3250</v>
          </cell>
          <cell r="R1414">
            <v>2000</v>
          </cell>
          <cell r="U1414" t="str">
            <v>GDA</v>
          </cell>
          <cell r="V1414">
            <v>0</v>
          </cell>
          <cell r="W1414" t="str">
            <v>Sumas</v>
          </cell>
          <cell r="Y1414">
            <v>38092</v>
          </cell>
          <cell r="Z1414">
            <v>38092</v>
          </cell>
          <cell r="AA1414" t="str">
            <v>Interruptible</v>
          </cell>
          <cell r="AB1414" t="str">
            <v>NWP</v>
          </cell>
          <cell r="AC1414" t="str">
            <v>Paiute</v>
          </cell>
          <cell r="AD1414">
            <v>100047</v>
          </cell>
          <cell r="AE1414">
            <v>2000</v>
          </cell>
          <cell r="AF1414" t="str">
            <v>SUMAS</v>
          </cell>
          <cell r="AG1414">
            <v>297</v>
          </cell>
          <cell r="AH1414" t="str">
            <v xml:space="preserve"> </v>
          </cell>
          <cell r="AJ1414" t="str">
            <v>RENO</v>
          </cell>
          <cell r="AK1414">
            <v>459</v>
          </cell>
          <cell r="AL1414" t="str">
            <v>AVAC03SYS4</v>
          </cell>
          <cell r="AM1414">
            <v>304</v>
          </cell>
          <cell r="AN1414" t="str">
            <v>DW</v>
          </cell>
        </row>
        <row r="1415">
          <cell r="A1415">
            <v>1428</v>
          </cell>
          <cell r="B1415" t="str">
            <v>DW</v>
          </cell>
          <cell r="C1415" t="str">
            <v>Dick Winters</v>
          </cell>
          <cell r="D1415" t="str">
            <v>(509) 495-4175</v>
          </cell>
          <cell r="E1415">
            <v>38092</v>
          </cell>
          <cell r="G1415" t="str">
            <v>Purchase</v>
          </cell>
          <cell r="H1415" t="str">
            <v>Physical</v>
          </cell>
          <cell r="I1415" t="str">
            <v>CA - SLTAHOE</v>
          </cell>
          <cell r="K1415" t="str">
            <v>Enserco</v>
          </cell>
          <cell r="L1415" t="str">
            <v>Dave Huck</v>
          </cell>
          <cell r="M1415" t="str">
            <v>Trader</v>
          </cell>
          <cell r="N1415" t="str">
            <v>(403) 269-5522</v>
          </cell>
          <cell r="O1415" t="str">
            <v>(303) 568-3250</v>
          </cell>
          <cell r="R1415">
            <v>2000</v>
          </cell>
          <cell r="U1415" t="str">
            <v>GDA</v>
          </cell>
          <cell r="V1415">
            <v>0</v>
          </cell>
          <cell r="W1415" t="str">
            <v>Sumas</v>
          </cell>
          <cell r="Y1415">
            <v>38093</v>
          </cell>
          <cell r="Z1415">
            <v>38096</v>
          </cell>
          <cell r="AA1415" t="str">
            <v>Interruptible</v>
          </cell>
          <cell r="AB1415" t="str">
            <v>NWP</v>
          </cell>
          <cell r="AC1415" t="str">
            <v>Paiute</v>
          </cell>
          <cell r="AD1415">
            <v>100047</v>
          </cell>
          <cell r="AE1415">
            <v>2000</v>
          </cell>
          <cell r="AF1415" t="str">
            <v>SUMAS</v>
          </cell>
          <cell r="AG1415">
            <v>297</v>
          </cell>
          <cell r="AH1415" t="str">
            <v xml:space="preserve"> </v>
          </cell>
          <cell r="AJ1415" t="str">
            <v>RENO</v>
          </cell>
          <cell r="AK1415">
            <v>459</v>
          </cell>
          <cell r="AL1415" t="str">
            <v>AVAC03SYS4</v>
          </cell>
          <cell r="AM1415">
            <v>304</v>
          </cell>
          <cell r="AN1415" t="str">
            <v>DW</v>
          </cell>
        </row>
        <row r="1416">
          <cell r="A1416">
            <v>1429</v>
          </cell>
          <cell r="B1416" t="str">
            <v>DW</v>
          </cell>
          <cell r="C1416" t="str">
            <v>Dick Winters</v>
          </cell>
          <cell r="D1416" t="str">
            <v>(509) 495-4175</v>
          </cell>
          <cell r="E1416">
            <v>38092</v>
          </cell>
          <cell r="G1416" t="str">
            <v>Purchase</v>
          </cell>
          <cell r="H1416" t="str">
            <v>Physical</v>
          </cell>
          <cell r="I1416" t="str">
            <v>KFCT</v>
          </cell>
          <cell r="K1416" t="str">
            <v>Enserco</v>
          </cell>
          <cell r="L1416" t="str">
            <v>Dave Huck</v>
          </cell>
          <cell r="M1416" t="str">
            <v>Trader</v>
          </cell>
          <cell r="N1416" t="str">
            <v>(403) 269-5522</v>
          </cell>
          <cell r="O1416" t="str">
            <v>(303) 568-3250</v>
          </cell>
          <cell r="R1416">
            <v>1000</v>
          </cell>
          <cell r="U1416" t="str">
            <v xml:space="preserve"> </v>
          </cell>
          <cell r="V1416" t="str">
            <v xml:space="preserve"> </v>
          </cell>
          <cell r="W1416" t="str">
            <v xml:space="preserve"> </v>
          </cell>
          <cell r="X1416">
            <v>5.18</v>
          </cell>
          <cell r="Y1416">
            <v>38200</v>
          </cell>
          <cell r="Z1416">
            <v>38230</v>
          </cell>
          <cell r="AA1416" t="str">
            <v>Firm</v>
          </cell>
          <cell r="AB1416" t="str">
            <v>NWP</v>
          </cell>
          <cell r="AC1416" t="str">
            <v xml:space="preserve"> </v>
          </cell>
          <cell r="AD1416" t="str">
            <v xml:space="preserve"> </v>
          </cell>
          <cell r="AE1416">
            <v>1000</v>
          </cell>
          <cell r="AF1416" t="str">
            <v>PACIFIC POOL</v>
          </cell>
          <cell r="AG1416">
            <v>291</v>
          </cell>
          <cell r="AH1416" t="str">
            <v>PACIFIC POOL</v>
          </cell>
          <cell r="AI1416">
            <v>399</v>
          </cell>
          <cell r="AJ1416" t="str">
            <v>SPOKANE (KETTLE FALLS)</v>
          </cell>
          <cell r="AK1416">
            <v>384</v>
          </cell>
          <cell r="AL1416" t="str">
            <v>KFCT</v>
          </cell>
          <cell r="AM1416" t="str">
            <v xml:space="preserve"> </v>
          </cell>
          <cell r="AN1416" t="str">
            <v>RP</v>
          </cell>
          <cell r="AO1416">
            <v>38103</v>
          </cell>
          <cell r="AP1416" t="str">
            <v>DW</v>
          </cell>
        </row>
        <row r="1417">
          <cell r="A1417">
            <v>1430</v>
          </cell>
          <cell r="B1417" t="str">
            <v>DW</v>
          </cell>
          <cell r="C1417" t="str">
            <v>Dick Winters</v>
          </cell>
          <cell r="D1417" t="str">
            <v>(509) 495-4175</v>
          </cell>
          <cell r="E1417">
            <v>38093</v>
          </cell>
          <cell r="G1417" t="str">
            <v>Purchase</v>
          </cell>
          <cell r="H1417" t="str">
            <v>Physical</v>
          </cell>
          <cell r="I1417" t="str">
            <v>CA - SLTAHOE</v>
          </cell>
          <cell r="K1417" t="str">
            <v>Enserco</v>
          </cell>
          <cell r="L1417" t="str">
            <v>Dave Huck</v>
          </cell>
          <cell r="M1417" t="str">
            <v>Trader</v>
          </cell>
          <cell r="N1417" t="str">
            <v>(403) 269-5522</v>
          </cell>
          <cell r="O1417" t="str">
            <v>(303) 568-3250</v>
          </cell>
          <cell r="R1417">
            <v>2500</v>
          </cell>
          <cell r="U1417" t="str">
            <v>GDA</v>
          </cell>
          <cell r="V1417">
            <v>0</v>
          </cell>
          <cell r="W1417" t="str">
            <v>Sumas</v>
          </cell>
          <cell r="Y1417">
            <v>38094</v>
          </cell>
          <cell r="Z1417">
            <v>38096</v>
          </cell>
          <cell r="AA1417" t="str">
            <v>Firm</v>
          </cell>
          <cell r="AB1417" t="str">
            <v>NWP</v>
          </cell>
          <cell r="AC1417" t="str">
            <v>Paiute</v>
          </cell>
          <cell r="AD1417">
            <v>100047</v>
          </cell>
          <cell r="AE1417">
            <v>2500</v>
          </cell>
          <cell r="AF1417" t="str">
            <v>SUMAS</v>
          </cell>
          <cell r="AG1417">
            <v>297</v>
          </cell>
          <cell r="AH1417" t="str">
            <v xml:space="preserve"> </v>
          </cell>
          <cell r="AJ1417" t="str">
            <v>RENO</v>
          </cell>
          <cell r="AK1417">
            <v>459</v>
          </cell>
          <cell r="AL1417" t="str">
            <v>AVAC03SYS4</v>
          </cell>
          <cell r="AM1417">
            <v>304</v>
          </cell>
          <cell r="AN1417" t="str">
            <v>DW</v>
          </cell>
        </row>
        <row r="1418">
          <cell r="A1418">
            <v>1431</v>
          </cell>
          <cell r="B1418" t="str">
            <v>DW</v>
          </cell>
          <cell r="C1418" t="str">
            <v>Dick Winters</v>
          </cell>
          <cell r="D1418" t="str">
            <v>(509) 495-4175</v>
          </cell>
          <cell r="E1418">
            <v>38096</v>
          </cell>
          <cell r="G1418" t="str">
            <v>Purchase</v>
          </cell>
          <cell r="H1418" t="str">
            <v>Physical</v>
          </cell>
          <cell r="I1418" t="str">
            <v>CA - SLTAHOE</v>
          </cell>
          <cell r="K1418" t="str">
            <v>Enserco</v>
          </cell>
          <cell r="L1418" t="str">
            <v>Dave Huck</v>
          </cell>
          <cell r="M1418" t="str">
            <v>Trader</v>
          </cell>
          <cell r="N1418" t="str">
            <v>(403) 269-5522</v>
          </cell>
          <cell r="O1418" t="str">
            <v>(303) 568-3250</v>
          </cell>
          <cell r="R1418">
            <v>3000</v>
          </cell>
          <cell r="U1418" t="str">
            <v>GDA</v>
          </cell>
          <cell r="V1418">
            <v>0</v>
          </cell>
          <cell r="W1418" t="str">
            <v>Sumas</v>
          </cell>
          <cell r="Y1418">
            <v>38097</v>
          </cell>
          <cell r="Z1418">
            <v>38100</v>
          </cell>
          <cell r="AA1418" t="str">
            <v>Firm</v>
          </cell>
          <cell r="AB1418" t="str">
            <v>NWP</v>
          </cell>
          <cell r="AC1418" t="str">
            <v>Paiute</v>
          </cell>
          <cell r="AD1418">
            <v>100047</v>
          </cell>
          <cell r="AE1418">
            <v>3000</v>
          </cell>
          <cell r="AF1418" t="str">
            <v>SUMAS</v>
          </cell>
          <cell r="AG1418">
            <v>297</v>
          </cell>
          <cell r="AH1418" t="str">
            <v xml:space="preserve"> </v>
          </cell>
          <cell r="AJ1418" t="str">
            <v>RENO</v>
          </cell>
          <cell r="AK1418">
            <v>459</v>
          </cell>
          <cell r="AL1418" t="str">
            <v>AVAC03SYS4</v>
          </cell>
          <cell r="AM1418">
            <v>304</v>
          </cell>
          <cell r="AN1418" t="str">
            <v>DW</v>
          </cell>
        </row>
        <row r="1419">
          <cell r="A1419">
            <v>1432</v>
          </cell>
          <cell r="B1419" t="str">
            <v>DW</v>
          </cell>
          <cell r="C1419" t="str">
            <v>Dick Winters</v>
          </cell>
          <cell r="D1419" t="str">
            <v>(509) 495-4175</v>
          </cell>
          <cell r="E1419">
            <v>38096</v>
          </cell>
          <cell r="F1419" t="str">
            <v xml:space="preserve"> </v>
          </cell>
          <cell r="G1419" t="str">
            <v>Purchase</v>
          </cell>
          <cell r="H1419" t="str">
            <v>Physical</v>
          </cell>
          <cell r="I1419" t="str">
            <v>MALIN</v>
          </cell>
          <cell r="K1419" t="str">
            <v>Enserco</v>
          </cell>
          <cell r="L1419" t="str">
            <v>Dave Huck</v>
          </cell>
          <cell r="M1419" t="str">
            <v>Trader</v>
          </cell>
          <cell r="N1419" t="str">
            <v>(403) 269-5522</v>
          </cell>
          <cell r="O1419" t="str">
            <v>(303) 568-3250</v>
          </cell>
          <cell r="R1419">
            <v>2788</v>
          </cell>
          <cell r="U1419" t="str">
            <v xml:space="preserve"> </v>
          </cell>
          <cell r="V1419" t="str">
            <v xml:space="preserve"> </v>
          </cell>
          <cell r="W1419" t="str">
            <v xml:space="preserve"> </v>
          </cell>
          <cell r="X1419">
            <v>5.3</v>
          </cell>
          <cell r="Y1419">
            <v>38096</v>
          </cell>
          <cell r="Z1419">
            <v>38096</v>
          </cell>
          <cell r="AA1419" t="str">
            <v>Interruptible</v>
          </cell>
          <cell r="AB1419" t="str">
            <v>PGT</v>
          </cell>
          <cell r="AD1419" t="str">
            <v>07536</v>
          </cell>
          <cell r="AE1419">
            <v>2788</v>
          </cell>
          <cell r="AF1419" t="str">
            <v>MALI-GTNW</v>
          </cell>
          <cell r="AJ1419" t="str">
            <v>MALI-GTNW</v>
          </cell>
          <cell r="AL1419" t="str">
            <v>04659</v>
          </cell>
          <cell r="AN1419" t="str">
            <v>DW</v>
          </cell>
        </row>
        <row r="1420">
          <cell r="A1420">
            <v>1433</v>
          </cell>
          <cell r="B1420" t="str">
            <v>DW</v>
          </cell>
          <cell r="C1420" t="str">
            <v>Dick Winters</v>
          </cell>
          <cell r="D1420" t="str">
            <v>(509) 495-4175</v>
          </cell>
          <cell r="E1420">
            <v>38096</v>
          </cell>
          <cell r="G1420" t="str">
            <v>Purchase</v>
          </cell>
          <cell r="H1420" t="str">
            <v>Physical</v>
          </cell>
          <cell r="I1420" t="str">
            <v>CSII</v>
          </cell>
          <cell r="K1420" t="str">
            <v>Enserco</v>
          </cell>
          <cell r="L1420" t="str">
            <v>Dave Huck</v>
          </cell>
          <cell r="M1420" t="str">
            <v>Trader</v>
          </cell>
          <cell r="N1420" t="str">
            <v>(403) 269-5522</v>
          </cell>
          <cell r="O1420" t="str">
            <v>(303) 568-3250</v>
          </cell>
          <cell r="P1420" t="str">
            <v xml:space="preserve"> </v>
          </cell>
          <cell r="Q1420" t="str">
            <v xml:space="preserve"> </v>
          </cell>
          <cell r="R1420">
            <v>5000</v>
          </cell>
          <cell r="X1420">
            <v>4.58</v>
          </cell>
          <cell r="Y1420">
            <v>38534</v>
          </cell>
          <cell r="Z1420">
            <v>38625</v>
          </cell>
          <cell r="AA1420" t="str">
            <v>Firm</v>
          </cell>
          <cell r="AB1420" t="str">
            <v>TCPL</v>
          </cell>
          <cell r="AD1420" t="str">
            <v xml:space="preserve"> </v>
          </cell>
          <cell r="AE1420">
            <v>5000</v>
          </cell>
          <cell r="AF1420" t="str">
            <v>NIT</v>
          </cell>
          <cell r="AH1420" t="str">
            <v>04659</v>
          </cell>
          <cell r="AJ1420" t="str">
            <v>CSII-CSII</v>
          </cell>
          <cell r="AL1420" t="str">
            <v>CSII</v>
          </cell>
          <cell r="AN1420" t="str">
            <v>RP</v>
          </cell>
          <cell r="AO1420">
            <v>38103</v>
          </cell>
          <cell r="AP1420" t="str">
            <v>DW</v>
          </cell>
        </row>
        <row r="1421">
          <cell r="A1421">
            <v>1434</v>
          </cell>
          <cell r="B1421" t="str">
            <v>DW</v>
          </cell>
          <cell r="C1421" t="str">
            <v>Dick Winters</v>
          </cell>
          <cell r="D1421" t="str">
            <v>(509) 495-4175</v>
          </cell>
          <cell r="E1421">
            <v>38097</v>
          </cell>
          <cell r="F1421" t="str">
            <v xml:space="preserve"> </v>
          </cell>
          <cell r="G1421" t="str">
            <v>Purchase</v>
          </cell>
          <cell r="H1421" t="str">
            <v>Physical</v>
          </cell>
          <cell r="I1421" t="str">
            <v>MALIN</v>
          </cell>
          <cell r="K1421" t="str">
            <v>Enserco</v>
          </cell>
          <cell r="L1421" t="str">
            <v>Dave Huck</v>
          </cell>
          <cell r="M1421" t="str">
            <v>Trader</v>
          </cell>
          <cell r="N1421" t="str">
            <v>(403) 269-5522</v>
          </cell>
          <cell r="O1421" t="str">
            <v>(303) 568-3250</v>
          </cell>
          <cell r="R1421">
            <v>2000</v>
          </cell>
          <cell r="U1421" t="str">
            <v xml:space="preserve"> </v>
          </cell>
          <cell r="V1421" t="str">
            <v xml:space="preserve"> </v>
          </cell>
          <cell r="W1421" t="str">
            <v xml:space="preserve"> </v>
          </cell>
          <cell r="X1421">
            <v>5.2</v>
          </cell>
          <cell r="Y1421">
            <v>38097</v>
          </cell>
          <cell r="Z1421">
            <v>38097</v>
          </cell>
          <cell r="AA1421" t="str">
            <v>Interruptible</v>
          </cell>
          <cell r="AB1421" t="str">
            <v>PGT</v>
          </cell>
          <cell r="AD1421" t="str">
            <v>07536</v>
          </cell>
          <cell r="AE1421">
            <v>2000</v>
          </cell>
          <cell r="AF1421" t="str">
            <v>MALI-GTNW</v>
          </cell>
          <cell r="AJ1421" t="str">
            <v>MALI-GTNW</v>
          </cell>
          <cell r="AL1421" t="str">
            <v>04659</v>
          </cell>
          <cell r="AN1421" t="str">
            <v>DW</v>
          </cell>
        </row>
        <row r="1422">
          <cell r="A1422">
            <v>1435</v>
          </cell>
          <cell r="B1422" t="str">
            <v>DW</v>
          </cell>
          <cell r="C1422" t="str">
            <v>Dick Winters</v>
          </cell>
          <cell r="D1422" t="str">
            <v>(509) 495-4175</v>
          </cell>
          <cell r="E1422">
            <v>38098</v>
          </cell>
          <cell r="F1422" t="str">
            <v xml:space="preserve"> </v>
          </cell>
          <cell r="G1422" t="str">
            <v>Purchase</v>
          </cell>
          <cell r="H1422" t="str">
            <v>Physical</v>
          </cell>
          <cell r="I1422" t="str">
            <v>MALIN</v>
          </cell>
          <cell r="K1422" t="str">
            <v>Enserco</v>
          </cell>
          <cell r="L1422" t="str">
            <v>Dave Huck</v>
          </cell>
          <cell r="M1422" t="str">
            <v>Trader</v>
          </cell>
          <cell r="N1422" t="str">
            <v>(403) 269-5522</v>
          </cell>
          <cell r="O1422" t="str">
            <v>(303) 568-3250</v>
          </cell>
          <cell r="R1422">
            <v>1455</v>
          </cell>
          <cell r="U1422" t="str">
            <v>GDA</v>
          </cell>
          <cell r="V1422">
            <v>0</v>
          </cell>
          <cell r="W1422" t="str">
            <v>Malin</v>
          </cell>
          <cell r="X1422" t="str">
            <v xml:space="preserve"> </v>
          </cell>
          <cell r="Y1422">
            <v>38098</v>
          </cell>
          <cell r="Z1422">
            <v>38098</v>
          </cell>
          <cell r="AA1422" t="str">
            <v>Interruptible</v>
          </cell>
          <cell r="AB1422" t="str">
            <v>PGT</v>
          </cell>
          <cell r="AD1422" t="str">
            <v>07536</v>
          </cell>
          <cell r="AE1422">
            <v>1455</v>
          </cell>
          <cell r="AF1422" t="str">
            <v>MALI-GTNW</v>
          </cell>
          <cell r="AJ1422" t="str">
            <v>MALI-GTNW</v>
          </cell>
          <cell r="AL1422" t="str">
            <v>04659</v>
          </cell>
          <cell r="AN1422" t="str">
            <v>DW</v>
          </cell>
        </row>
        <row r="1423">
          <cell r="A1423">
            <v>1436</v>
          </cell>
          <cell r="B1423" t="str">
            <v>JK</v>
          </cell>
          <cell r="C1423" t="str">
            <v>Jeannie Kimberly</v>
          </cell>
          <cell r="D1423" t="str">
            <v>(509) 495-8494</v>
          </cell>
          <cell r="E1423">
            <v>38099</v>
          </cell>
          <cell r="G1423" t="str">
            <v>Purchase</v>
          </cell>
          <cell r="H1423" t="str">
            <v>Physical</v>
          </cell>
          <cell r="I1423" t="str">
            <v>MALIN</v>
          </cell>
          <cell r="K1423" t="str">
            <v>Enserco</v>
          </cell>
          <cell r="L1423" t="str">
            <v>Dave Huck</v>
          </cell>
          <cell r="M1423" t="str">
            <v>Trader</v>
          </cell>
          <cell r="N1423" t="str">
            <v>(403) 269-5522</v>
          </cell>
          <cell r="O1423" t="str">
            <v>(303) 568-3250</v>
          </cell>
          <cell r="R1423">
            <v>3244</v>
          </cell>
          <cell r="X1423">
            <v>5.2</v>
          </cell>
          <cell r="Y1423">
            <v>38099</v>
          </cell>
          <cell r="Z1423">
            <v>38099</v>
          </cell>
          <cell r="AA1423" t="str">
            <v>Interruptible</v>
          </cell>
          <cell r="AB1423" t="str">
            <v>PGT</v>
          </cell>
          <cell r="AD1423" t="str">
            <v>07536</v>
          </cell>
          <cell r="AE1423">
            <v>3244</v>
          </cell>
          <cell r="AF1423" t="str">
            <v>MALI-GTNW</v>
          </cell>
          <cell r="AJ1423" t="str">
            <v>MALI-GTNW</v>
          </cell>
          <cell r="AL1423" t="str">
            <v>04659</v>
          </cell>
          <cell r="AN1423" t="str">
            <v>JK</v>
          </cell>
        </row>
        <row r="1424">
          <cell r="A1424">
            <v>1437</v>
          </cell>
          <cell r="B1424" t="str">
            <v>DW</v>
          </cell>
          <cell r="C1424" t="str">
            <v>Dick Winters</v>
          </cell>
          <cell r="D1424" t="str">
            <v>(509) 495-4175</v>
          </cell>
          <cell r="E1424">
            <v>38099</v>
          </cell>
          <cell r="G1424" t="str">
            <v>Purchase</v>
          </cell>
          <cell r="H1424" t="str">
            <v>Physical</v>
          </cell>
          <cell r="I1424" t="str">
            <v>KFCT</v>
          </cell>
          <cell r="K1424" t="str">
            <v>BP Canada Energy Marketing Corp.</v>
          </cell>
          <cell r="L1424" t="str">
            <v>Mike Hogervorst</v>
          </cell>
          <cell r="M1424" t="str">
            <v>Trader</v>
          </cell>
          <cell r="N1424" t="str">
            <v>(403) 231-6903</v>
          </cell>
          <cell r="O1424" t="str">
            <v>403-233-5611</v>
          </cell>
          <cell r="R1424">
            <v>1000</v>
          </cell>
          <cell r="U1424" t="str">
            <v xml:space="preserve"> </v>
          </cell>
          <cell r="V1424" t="str">
            <v xml:space="preserve"> </v>
          </cell>
          <cell r="W1424" t="str">
            <v xml:space="preserve"> </v>
          </cell>
          <cell r="X1424">
            <v>5.09</v>
          </cell>
          <cell r="Y1424">
            <v>38169</v>
          </cell>
          <cell r="Z1424">
            <v>38199</v>
          </cell>
          <cell r="AA1424" t="str">
            <v>Firm</v>
          </cell>
          <cell r="AB1424" t="str">
            <v>NWP</v>
          </cell>
          <cell r="AC1424" t="str">
            <v xml:space="preserve"> </v>
          </cell>
          <cell r="AD1424">
            <v>100047</v>
          </cell>
          <cell r="AE1424">
            <v>1000</v>
          </cell>
          <cell r="AF1424" t="str">
            <v>SUMAS</v>
          </cell>
          <cell r="AG1424">
            <v>297</v>
          </cell>
          <cell r="AH1424" t="str">
            <v xml:space="preserve"> </v>
          </cell>
          <cell r="AJ1424" t="str">
            <v>SPOKANE (KETTLE FALLS)</v>
          </cell>
          <cell r="AK1424">
            <v>384</v>
          </cell>
          <cell r="AL1424" t="str">
            <v>KFCT</v>
          </cell>
          <cell r="AM1424" t="str">
            <v xml:space="preserve"> </v>
          </cell>
          <cell r="AN1424" t="str">
            <v>RP</v>
          </cell>
          <cell r="AO1424">
            <v>38107</v>
          </cell>
          <cell r="AP1424" t="str">
            <v>DW</v>
          </cell>
        </row>
        <row r="1425">
          <cell r="A1425">
            <v>1438</v>
          </cell>
          <cell r="B1425" t="str">
            <v>DW</v>
          </cell>
          <cell r="C1425" t="str">
            <v>Dick Winters</v>
          </cell>
          <cell r="D1425" t="str">
            <v>(509) 495-4175</v>
          </cell>
          <cell r="E1425">
            <v>38099</v>
          </cell>
          <cell r="G1425" t="str">
            <v>Purchase</v>
          </cell>
          <cell r="H1425" t="str">
            <v>Physical</v>
          </cell>
          <cell r="I1425" t="str">
            <v>BPK</v>
          </cell>
          <cell r="K1425" t="str">
            <v>BP Canada Energy Marketing Corp.</v>
          </cell>
          <cell r="L1425" t="str">
            <v>Mike Hogervorst</v>
          </cell>
          <cell r="M1425" t="str">
            <v>Trader</v>
          </cell>
          <cell r="N1425" t="str">
            <v>(403) 231-6903</v>
          </cell>
          <cell r="O1425" t="str">
            <v>403-233-5611</v>
          </cell>
          <cell r="R1425">
            <v>3000</v>
          </cell>
          <cell r="U1425" t="str">
            <v xml:space="preserve"> </v>
          </cell>
          <cell r="V1425" t="str">
            <v xml:space="preserve"> </v>
          </cell>
          <cell r="W1425" t="str">
            <v xml:space="preserve"> </v>
          </cell>
          <cell r="X1425">
            <v>5.2850000000000001</v>
          </cell>
          <cell r="Y1425">
            <v>38169</v>
          </cell>
          <cell r="Z1425">
            <v>38199</v>
          </cell>
          <cell r="AA1425" t="str">
            <v>Firm</v>
          </cell>
          <cell r="AB1425" t="str">
            <v>PGT</v>
          </cell>
          <cell r="AC1425" t="str">
            <v xml:space="preserve"> </v>
          </cell>
          <cell r="AD1425" t="str">
            <v>07536</v>
          </cell>
          <cell r="AE1425">
            <v>3000</v>
          </cell>
          <cell r="AF1425" t="str">
            <v>STAN-GTNW</v>
          </cell>
          <cell r="AG1425" t="str">
            <v xml:space="preserve"> </v>
          </cell>
          <cell r="AH1425" t="str">
            <v xml:space="preserve"> </v>
          </cell>
          <cell r="AJ1425" t="str">
            <v>STAN-GTNW</v>
          </cell>
          <cell r="AK1425" t="str">
            <v xml:space="preserve"> </v>
          </cell>
          <cell r="AL1425" t="str">
            <v>BPK</v>
          </cell>
          <cell r="AM1425" t="str">
            <v xml:space="preserve"> </v>
          </cell>
          <cell r="AN1425" t="str">
            <v>RP</v>
          </cell>
          <cell r="AO1425">
            <v>38107</v>
          </cell>
          <cell r="AP1425" t="str">
            <v>DW</v>
          </cell>
        </row>
        <row r="1426">
          <cell r="A1426">
            <v>1439</v>
          </cell>
          <cell r="B1426" t="str">
            <v>DW</v>
          </cell>
          <cell r="C1426" t="str">
            <v>Dick Winters</v>
          </cell>
          <cell r="D1426" t="str">
            <v>(509) 495-4175</v>
          </cell>
          <cell r="E1426">
            <v>38100</v>
          </cell>
          <cell r="F1426" t="str">
            <v xml:space="preserve"> </v>
          </cell>
          <cell r="G1426" t="str">
            <v>Purchase</v>
          </cell>
          <cell r="H1426" t="str">
            <v>Physical</v>
          </cell>
          <cell r="I1426" t="str">
            <v>MALIN</v>
          </cell>
          <cell r="K1426" t="str">
            <v>Enserco</v>
          </cell>
          <cell r="L1426" t="str">
            <v>Dave Huck</v>
          </cell>
          <cell r="M1426" t="str">
            <v>Trader</v>
          </cell>
          <cell r="N1426" t="str">
            <v>(403) 269-5522</v>
          </cell>
          <cell r="O1426" t="str">
            <v>(303) 568-3250</v>
          </cell>
          <cell r="R1426">
            <v>4500</v>
          </cell>
          <cell r="U1426" t="str">
            <v>GDA</v>
          </cell>
          <cell r="V1426">
            <v>0</v>
          </cell>
          <cell r="W1426" t="str">
            <v>Malin</v>
          </cell>
          <cell r="X1426" t="str">
            <v xml:space="preserve"> </v>
          </cell>
          <cell r="Y1426">
            <v>38101</v>
          </cell>
          <cell r="Z1426">
            <v>38103</v>
          </cell>
          <cell r="AA1426" t="str">
            <v>Firm</v>
          </cell>
          <cell r="AB1426" t="str">
            <v>PGT</v>
          </cell>
          <cell r="AD1426" t="str">
            <v>07536</v>
          </cell>
          <cell r="AE1426">
            <v>4500</v>
          </cell>
          <cell r="AF1426" t="str">
            <v>MALI-GTNW</v>
          </cell>
          <cell r="AJ1426" t="str">
            <v>MALI-GTNW</v>
          </cell>
          <cell r="AL1426" t="str">
            <v>04659</v>
          </cell>
          <cell r="AN1426" t="str">
            <v>DW</v>
          </cell>
        </row>
        <row r="1427">
          <cell r="A1427">
            <v>1440</v>
          </cell>
          <cell r="B1427" t="str">
            <v>DW</v>
          </cell>
          <cell r="C1427" t="str">
            <v>Dick Winters</v>
          </cell>
          <cell r="D1427" t="str">
            <v>(509) 495-4175</v>
          </cell>
          <cell r="E1427">
            <v>38100</v>
          </cell>
          <cell r="G1427" t="str">
            <v>Purchase</v>
          </cell>
          <cell r="H1427" t="str">
            <v>Physical</v>
          </cell>
          <cell r="I1427" t="str">
            <v>CA - SLTAHOE</v>
          </cell>
          <cell r="K1427" t="str">
            <v>Enserco</v>
          </cell>
          <cell r="L1427" t="str">
            <v>Dave Huck</v>
          </cell>
          <cell r="M1427" t="str">
            <v>Trader</v>
          </cell>
          <cell r="N1427" t="str">
            <v>(403) 269-5522</v>
          </cell>
          <cell r="O1427" t="str">
            <v>(303) 568-3250</v>
          </cell>
          <cell r="R1427">
            <v>500</v>
          </cell>
          <cell r="U1427" t="str">
            <v>GDA</v>
          </cell>
          <cell r="V1427">
            <v>0</v>
          </cell>
          <cell r="W1427" t="str">
            <v>Sumas</v>
          </cell>
          <cell r="Y1427">
            <v>38101</v>
          </cell>
          <cell r="Z1427">
            <v>38103</v>
          </cell>
          <cell r="AA1427" t="str">
            <v>Firm</v>
          </cell>
          <cell r="AB1427" t="str">
            <v>NWP</v>
          </cell>
          <cell r="AC1427" t="str">
            <v>Paiute</v>
          </cell>
          <cell r="AD1427">
            <v>100047</v>
          </cell>
          <cell r="AE1427">
            <v>500</v>
          </cell>
          <cell r="AF1427" t="str">
            <v>SUMAS</v>
          </cell>
          <cell r="AG1427">
            <v>297</v>
          </cell>
          <cell r="AH1427" t="str">
            <v xml:space="preserve"> </v>
          </cell>
          <cell r="AJ1427" t="str">
            <v>RENO</v>
          </cell>
          <cell r="AK1427">
            <v>459</v>
          </cell>
          <cell r="AL1427" t="str">
            <v>AVAC03SYS4</v>
          </cell>
          <cell r="AM1427">
            <v>304</v>
          </cell>
          <cell r="AN1427" t="str">
            <v>DW</v>
          </cell>
        </row>
        <row r="1428">
          <cell r="A1428">
            <v>1441</v>
          </cell>
          <cell r="B1428" t="str">
            <v>DW</v>
          </cell>
          <cell r="C1428" t="str">
            <v>Dick Winters</v>
          </cell>
          <cell r="D1428" t="str">
            <v>(509) 495-4175</v>
          </cell>
          <cell r="E1428">
            <v>38103</v>
          </cell>
          <cell r="F1428" t="str">
            <v xml:space="preserve"> </v>
          </cell>
          <cell r="G1428" t="str">
            <v>Purchase</v>
          </cell>
          <cell r="H1428" t="str">
            <v>Physical</v>
          </cell>
          <cell r="I1428" t="str">
            <v>MALIN</v>
          </cell>
          <cell r="K1428" t="str">
            <v>Enserco</v>
          </cell>
          <cell r="L1428" t="str">
            <v>Dave Huck</v>
          </cell>
          <cell r="M1428" t="str">
            <v>Trader</v>
          </cell>
          <cell r="N1428" t="str">
            <v>(403) 269-5522</v>
          </cell>
          <cell r="O1428" t="str">
            <v>(303) 568-3250</v>
          </cell>
          <cell r="R1428">
            <v>2500</v>
          </cell>
          <cell r="U1428" t="str">
            <v>GDA</v>
          </cell>
          <cell r="V1428">
            <v>0</v>
          </cell>
          <cell r="W1428" t="str">
            <v>Malin</v>
          </cell>
          <cell r="Y1428">
            <v>38104</v>
          </cell>
          <cell r="Z1428">
            <v>38107</v>
          </cell>
          <cell r="AA1428" t="str">
            <v>Firm</v>
          </cell>
          <cell r="AB1428" t="str">
            <v>PGT</v>
          </cell>
          <cell r="AD1428" t="str">
            <v>07536</v>
          </cell>
          <cell r="AE1428">
            <v>2500</v>
          </cell>
          <cell r="AF1428" t="str">
            <v>MALI-GTNW</v>
          </cell>
          <cell r="AJ1428" t="str">
            <v>MALI-GTNW</v>
          </cell>
          <cell r="AL1428" t="str">
            <v>04659</v>
          </cell>
          <cell r="AN1428" t="str">
            <v>DW</v>
          </cell>
        </row>
        <row r="1429">
          <cell r="A1429">
            <v>1442</v>
          </cell>
          <cell r="B1429" t="str">
            <v>DW</v>
          </cell>
          <cell r="C1429" t="str">
            <v>Dick Winters</v>
          </cell>
          <cell r="D1429" t="str">
            <v>(509) 495-4175</v>
          </cell>
          <cell r="E1429">
            <v>38103</v>
          </cell>
          <cell r="G1429" t="str">
            <v>Sale</v>
          </cell>
          <cell r="H1429" t="str">
            <v>Physical</v>
          </cell>
          <cell r="I1429" t="str">
            <v>CSII</v>
          </cell>
          <cell r="K1429" t="str">
            <v>Enserco</v>
          </cell>
          <cell r="L1429" t="str">
            <v>Dave Huck</v>
          </cell>
          <cell r="M1429" t="str">
            <v>Trader</v>
          </cell>
          <cell r="N1429" t="str">
            <v>(403) 269-5522</v>
          </cell>
          <cell r="O1429" t="str">
            <v>(303) 568-3250</v>
          </cell>
          <cell r="R1429">
            <v>10000</v>
          </cell>
          <cell r="X1429">
            <v>4.97</v>
          </cell>
          <cell r="Y1429">
            <v>38104</v>
          </cell>
          <cell r="Z1429">
            <v>38104</v>
          </cell>
          <cell r="AA1429" t="str">
            <v>Interruptible</v>
          </cell>
          <cell r="AB1429" t="str">
            <v>PGT</v>
          </cell>
          <cell r="AD1429" t="str">
            <v>07536</v>
          </cell>
          <cell r="AE1429">
            <v>10000</v>
          </cell>
          <cell r="AF1429" t="str">
            <v>COYO-GTNW</v>
          </cell>
          <cell r="AG1429" t="str">
            <v xml:space="preserve"> </v>
          </cell>
          <cell r="AH1429" t="str">
            <v>08217</v>
          </cell>
          <cell r="AI1429" t="str">
            <v xml:space="preserve"> </v>
          </cell>
          <cell r="AJ1429" t="str">
            <v>COYO-GTNW</v>
          </cell>
          <cell r="AK1429" t="str">
            <v xml:space="preserve"> </v>
          </cell>
          <cell r="AL1429" t="str">
            <v>04659</v>
          </cell>
          <cell r="AN1429" t="str">
            <v>DW</v>
          </cell>
        </row>
        <row r="1430">
          <cell r="A1430">
            <v>1443</v>
          </cell>
          <cell r="B1430" t="str">
            <v>DW</v>
          </cell>
          <cell r="C1430" t="str">
            <v>Dick Winters</v>
          </cell>
          <cell r="D1430" t="str">
            <v>(509) 495-4175</v>
          </cell>
          <cell r="E1430">
            <v>38103</v>
          </cell>
          <cell r="G1430" t="str">
            <v>Purchase</v>
          </cell>
          <cell r="H1430" t="str">
            <v>Physical</v>
          </cell>
          <cell r="I1430" t="str">
            <v>Core Load -NWP imbalance</v>
          </cell>
          <cell r="K1430" t="str">
            <v>Sempra Energy Trading, Inc.</v>
          </cell>
          <cell r="L1430" t="str">
            <v>Ray Houghton</v>
          </cell>
          <cell r="M1430" t="str">
            <v>Trader</v>
          </cell>
          <cell r="N1430" t="str">
            <v>(403) 750-2453</v>
          </cell>
          <cell r="O1430" t="str">
            <v>(203) 355-6605</v>
          </cell>
          <cell r="R1430">
            <v>1800</v>
          </cell>
          <cell r="X1430">
            <v>4.71</v>
          </cell>
          <cell r="Y1430">
            <v>38443</v>
          </cell>
          <cell r="Z1430">
            <v>38656</v>
          </cell>
          <cell r="AA1430" t="str">
            <v>Firm</v>
          </cell>
          <cell r="AB1430" t="str">
            <v>NWP</v>
          </cell>
          <cell r="AD1430">
            <v>100010</v>
          </cell>
          <cell r="AE1430">
            <v>1800</v>
          </cell>
          <cell r="AF1430" t="str">
            <v>SUMAS</v>
          </cell>
          <cell r="AG1430">
            <v>297</v>
          </cell>
          <cell r="AH1430" t="str">
            <v xml:space="preserve"> </v>
          </cell>
          <cell r="AJ1430" t="str">
            <v>WWP20</v>
          </cell>
          <cell r="AK1430" t="str">
            <v xml:space="preserve"> </v>
          </cell>
          <cell r="AL1430" t="str">
            <v>core</v>
          </cell>
          <cell r="AM1430">
            <v>6</v>
          </cell>
          <cell r="AN1430" t="str">
            <v>RP</v>
          </cell>
          <cell r="AO1430">
            <v>38107</v>
          </cell>
          <cell r="AP1430" t="str">
            <v>DW</v>
          </cell>
        </row>
        <row r="1431">
          <cell r="A1431">
            <v>1444</v>
          </cell>
          <cell r="B1431" t="str">
            <v>DW</v>
          </cell>
          <cell r="C1431" t="str">
            <v>Dick Winters</v>
          </cell>
          <cell r="D1431" t="str">
            <v>(509) 495-4175</v>
          </cell>
          <cell r="E1431">
            <v>38103</v>
          </cell>
          <cell r="G1431" t="str">
            <v>Purchase</v>
          </cell>
          <cell r="H1431" t="str">
            <v>Physical</v>
          </cell>
          <cell r="I1431" t="str">
            <v>CA - SLTAHOE</v>
          </cell>
          <cell r="J1431" t="str">
            <v xml:space="preserve"> </v>
          </cell>
          <cell r="K1431" t="str">
            <v>Cinergy Marketing &amp; Trading, LP</v>
          </cell>
          <cell r="L1431" t="str">
            <v>Sylvia Pollan</v>
          </cell>
          <cell r="M1431" t="str">
            <v>Trader</v>
          </cell>
          <cell r="N1431" t="str">
            <v>(713) 393-6895</v>
          </cell>
          <cell r="O1431" t="str">
            <v>(713) 890-3134</v>
          </cell>
          <cell r="R1431">
            <v>810</v>
          </cell>
          <cell r="U1431" t="str">
            <v>IF</v>
          </cell>
          <cell r="V1431">
            <v>-0.06</v>
          </cell>
          <cell r="W1431" t="str">
            <v>NWP Rocky Mtn</v>
          </cell>
          <cell r="Y1431">
            <v>38108</v>
          </cell>
          <cell r="Z1431">
            <v>38138</v>
          </cell>
          <cell r="AA1431" t="str">
            <v>Firm</v>
          </cell>
          <cell r="AB1431" t="str">
            <v>NWP</v>
          </cell>
          <cell r="AC1431" t="str">
            <v>Paiute</v>
          </cell>
          <cell r="AD1431">
            <v>100047</v>
          </cell>
          <cell r="AE1431">
            <v>810</v>
          </cell>
          <cell r="AF1431" t="str">
            <v>GRANGER(GREEN G)</v>
          </cell>
          <cell r="AH1431" t="str">
            <v>MG0101</v>
          </cell>
          <cell r="AI1431">
            <v>75</v>
          </cell>
          <cell r="AJ1431" t="str">
            <v>RENO</v>
          </cell>
          <cell r="AK1431">
            <v>459</v>
          </cell>
          <cell r="AL1431" t="str">
            <v>AVAC03SYS3</v>
          </cell>
          <cell r="AM1431">
            <v>304</v>
          </cell>
          <cell r="AN1431" t="str">
            <v>RP</v>
          </cell>
          <cell r="AO1431">
            <v>38107</v>
          </cell>
          <cell r="AP1431" t="str">
            <v>DW</v>
          </cell>
        </row>
        <row r="1432">
          <cell r="A1432">
            <v>1445</v>
          </cell>
          <cell r="B1432" t="str">
            <v>DW</v>
          </cell>
          <cell r="C1432" t="str">
            <v>Dick Winters</v>
          </cell>
          <cell r="D1432" t="str">
            <v>(509) 495-4175</v>
          </cell>
          <cell r="E1432">
            <v>38104</v>
          </cell>
          <cell r="F1432" t="str">
            <v xml:space="preserve"> </v>
          </cell>
          <cell r="G1432" t="str">
            <v>Purchase</v>
          </cell>
          <cell r="H1432" t="str">
            <v>Physical</v>
          </cell>
          <cell r="I1432" t="str">
            <v>MALIN</v>
          </cell>
          <cell r="K1432" t="str">
            <v>Enserco</v>
          </cell>
          <cell r="L1432" t="str">
            <v>Dave Huck</v>
          </cell>
          <cell r="M1432" t="str">
            <v>Trader</v>
          </cell>
          <cell r="N1432" t="str">
            <v>(403) 269-5522</v>
          </cell>
          <cell r="O1432" t="str">
            <v>(303) 568-3250</v>
          </cell>
          <cell r="R1432">
            <v>2500</v>
          </cell>
          <cell r="U1432" t="str">
            <v>GDA</v>
          </cell>
          <cell r="V1432">
            <v>0</v>
          </cell>
          <cell r="W1432" t="str">
            <v>Malin</v>
          </cell>
          <cell r="Y1432">
            <v>38105</v>
          </cell>
          <cell r="Z1432">
            <v>38107</v>
          </cell>
          <cell r="AA1432" t="str">
            <v>Firm</v>
          </cell>
          <cell r="AB1432" t="str">
            <v>PGT</v>
          </cell>
          <cell r="AD1432" t="str">
            <v>07536</v>
          </cell>
          <cell r="AE1432">
            <v>2500</v>
          </cell>
          <cell r="AF1432" t="str">
            <v>MALI-GTNW</v>
          </cell>
          <cell r="AJ1432" t="str">
            <v>MALI-GTNW</v>
          </cell>
          <cell r="AL1432" t="str">
            <v>04659</v>
          </cell>
          <cell r="AN1432" t="str">
            <v>DW</v>
          </cell>
        </row>
        <row r="1433">
          <cell r="A1433">
            <v>1446</v>
          </cell>
          <cell r="B1433" t="str">
            <v>DW</v>
          </cell>
          <cell r="C1433" t="str">
            <v>Dick Winters</v>
          </cell>
          <cell r="D1433" t="str">
            <v>(509) 495-4175</v>
          </cell>
          <cell r="E1433">
            <v>38104</v>
          </cell>
          <cell r="G1433" t="str">
            <v>Sale</v>
          </cell>
          <cell r="H1433" t="str">
            <v>Physical</v>
          </cell>
          <cell r="I1433" t="str">
            <v>CSII</v>
          </cell>
          <cell r="K1433" t="str">
            <v>Enserco</v>
          </cell>
          <cell r="L1433" t="str">
            <v>Dave Huck</v>
          </cell>
          <cell r="M1433" t="str">
            <v>Trader</v>
          </cell>
          <cell r="N1433" t="str">
            <v>(403) 269-5522</v>
          </cell>
          <cell r="O1433" t="str">
            <v>(303) 568-3250</v>
          </cell>
          <cell r="R1433">
            <v>10000</v>
          </cell>
          <cell r="X1433">
            <v>5.15</v>
          </cell>
          <cell r="Y1433">
            <v>38105</v>
          </cell>
          <cell r="Z1433">
            <v>38105</v>
          </cell>
          <cell r="AA1433" t="str">
            <v>Interruptible</v>
          </cell>
          <cell r="AB1433" t="str">
            <v>PGT</v>
          </cell>
          <cell r="AD1433" t="str">
            <v>07536</v>
          </cell>
          <cell r="AE1433">
            <v>10000</v>
          </cell>
          <cell r="AF1433" t="str">
            <v>COYO-GTNW</v>
          </cell>
          <cell r="AG1433" t="str">
            <v xml:space="preserve"> </v>
          </cell>
          <cell r="AH1433" t="str">
            <v>08217</v>
          </cell>
          <cell r="AI1433" t="str">
            <v xml:space="preserve"> </v>
          </cell>
          <cell r="AJ1433" t="str">
            <v>COYO-GTNW</v>
          </cell>
          <cell r="AK1433" t="str">
            <v xml:space="preserve"> </v>
          </cell>
          <cell r="AL1433" t="str">
            <v>04659</v>
          </cell>
          <cell r="AN1433" t="str">
            <v>DW</v>
          </cell>
        </row>
        <row r="1434">
          <cell r="A1434">
            <v>1447</v>
          </cell>
          <cell r="B1434" t="str">
            <v>DW</v>
          </cell>
          <cell r="C1434" t="str">
            <v>Dick Winters</v>
          </cell>
          <cell r="D1434" t="str">
            <v>(509) 495-4175</v>
          </cell>
          <cell r="E1434">
            <v>38104</v>
          </cell>
          <cell r="F1434" t="str">
            <v xml:space="preserve"> </v>
          </cell>
          <cell r="G1434" t="str">
            <v>Purchase</v>
          </cell>
          <cell r="H1434" t="str">
            <v>Physical</v>
          </cell>
          <cell r="I1434" t="str">
            <v>MALIN</v>
          </cell>
          <cell r="K1434" t="str">
            <v>Enserco</v>
          </cell>
          <cell r="L1434" t="str">
            <v>Dave Huck</v>
          </cell>
          <cell r="M1434" t="str">
            <v>Trader</v>
          </cell>
          <cell r="N1434" t="str">
            <v>(403) 269-5522</v>
          </cell>
          <cell r="O1434" t="str">
            <v>(303) 568-3250</v>
          </cell>
          <cell r="R1434">
            <v>3316</v>
          </cell>
          <cell r="X1434">
            <v>5.48</v>
          </cell>
          <cell r="Y1434">
            <v>38104</v>
          </cell>
          <cell r="Z1434">
            <v>38104</v>
          </cell>
          <cell r="AA1434" t="str">
            <v>Interruptible</v>
          </cell>
          <cell r="AB1434" t="str">
            <v>PGT</v>
          </cell>
          <cell r="AD1434" t="str">
            <v>07536</v>
          </cell>
          <cell r="AE1434">
            <v>3316</v>
          </cell>
          <cell r="AF1434" t="str">
            <v>MALI-GTNW</v>
          </cell>
          <cell r="AJ1434" t="str">
            <v>MALI-GTNW</v>
          </cell>
          <cell r="AL1434" t="str">
            <v>04659</v>
          </cell>
          <cell r="AN1434" t="str">
            <v>DW</v>
          </cell>
        </row>
        <row r="1435">
          <cell r="A1435">
            <v>1448</v>
          </cell>
          <cell r="B1435" t="str">
            <v>DW</v>
          </cell>
          <cell r="C1435" t="str">
            <v>Dick Winters</v>
          </cell>
          <cell r="D1435" t="str">
            <v>(509) 495-4175</v>
          </cell>
          <cell r="E1435">
            <v>38105</v>
          </cell>
          <cell r="F1435" t="str">
            <v xml:space="preserve"> </v>
          </cell>
          <cell r="G1435" t="str">
            <v>Purchase</v>
          </cell>
          <cell r="H1435" t="str">
            <v>Physical</v>
          </cell>
          <cell r="I1435" t="str">
            <v>MALIN</v>
          </cell>
          <cell r="K1435" t="str">
            <v>Enserco</v>
          </cell>
          <cell r="L1435" t="str">
            <v>Dave Huck</v>
          </cell>
          <cell r="M1435" t="str">
            <v>Trader</v>
          </cell>
          <cell r="N1435" t="str">
            <v>(403) 269-5522</v>
          </cell>
          <cell r="O1435" t="str">
            <v>(303) 568-3250</v>
          </cell>
          <cell r="R1435">
            <v>5000</v>
          </cell>
          <cell r="U1435" t="str">
            <v>GDA</v>
          </cell>
          <cell r="V1435">
            <v>0</v>
          </cell>
          <cell r="W1435" t="str">
            <v>Malin</v>
          </cell>
          <cell r="Y1435">
            <v>38106</v>
          </cell>
          <cell r="Z1435">
            <v>38107</v>
          </cell>
          <cell r="AA1435" t="str">
            <v>Firm</v>
          </cell>
          <cell r="AB1435" t="str">
            <v>PGT</v>
          </cell>
          <cell r="AD1435" t="str">
            <v>07536</v>
          </cell>
          <cell r="AE1435">
            <v>5000</v>
          </cell>
          <cell r="AF1435" t="str">
            <v>MALI-GTNW</v>
          </cell>
          <cell r="AJ1435" t="str">
            <v>MALI-GTNW</v>
          </cell>
          <cell r="AL1435" t="str">
            <v>04659</v>
          </cell>
          <cell r="AN1435" t="str">
            <v>DW</v>
          </cell>
        </row>
        <row r="1436">
          <cell r="A1436">
            <v>1449</v>
          </cell>
          <cell r="B1436" t="str">
            <v>DW</v>
          </cell>
          <cell r="C1436" t="str">
            <v>Dick Winters</v>
          </cell>
          <cell r="D1436" t="str">
            <v>(509) 495-4175</v>
          </cell>
          <cell r="E1436">
            <v>38105</v>
          </cell>
          <cell r="G1436" t="str">
            <v>Sale</v>
          </cell>
          <cell r="H1436" t="str">
            <v>Physical</v>
          </cell>
          <cell r="I1436" t="str">
            <v>CSII</v>
          </cell>
          <cell r="K1436" t="str">
            <v>Enserco</v>
          </cell>
          <cell r="L1436" t="str">
            <v>Dave Huck</v>
          </cell>
          <cell r="M1436" t="str">
            <v>Trader</v>
          </cell>
          <cell r="N1436" t="str">
            <v>(403) 269-5522</v>
          </cell>
          <cell r="O1436" t="str">
            <v>(303) 568-3250</v>
          </cell>
          <cell r="R1436">
            <v>5000</v>
          </cell>
          <cell r="X1436">
            <v>5.16</v>
          </cell>
          <cell r="Y1436">
            <v>38106</v>
          </cell>
          <cell r="Z1436">
            <v>38106</v>
          </cell>
          <cell r="AA1436" t="str">
            <v>Interruptible</v>
          </cell>
          <cell r="AB1436" t="str">
            <v>PGT</v>
          </cell>
          <cell r="AD1436" t="str">
            <v>07536</v>
          </cell>
          <cell r="AE1436">
            <v>5000</v>
          </cell>
          <cell r="AF1436" t="str">
            <v>COYO-GTNW</v>
          </cell>
          <cell r="AG1436" t="str">
            <v xml:space="preserve"> </v>
          </cell>
          <cell r="AH1436" t="str">
            <v>08217</v>
          </cell>
          <cell r="AI1436" t="str">
            <v xml:space="preserve"> </v>
          </cell>
          <cell r="AJ1436" t="str">
            <v>COYO-GTNW</v>
          </cell>
          <cell r="AK1436" t="str">
            <v xml:space="preserve"> </v>
          </cell>
          <cell r="AL1436" t="str">
            <v>04659</v>
          </cell>
          <cell r="AN1436" t="str">
            <v>DW</v>
          </cell>
        </row>
        <row r="1437">
          <cell r="A1437">
            <v>1450</v>
          </cell>
          <cell r="B1437" t="str">
            <v>JK</v>
          </cell>
          <cell r="C1437" t="str">
            <v>Jeannie Kimberly</v>
          </cell>
          <cell r="D1437" t="str">
            <v>(509) 495-8494</v>
          </cell>
          <cell r="E1437">
            <v>38105</v>
          </cell>
          <cell r="F1437" t="str">
            <v xml:space="preserve"> </v>
          </cell>
          <cell r="G1437" t="str">
            <v>Purchase</v>
          </cell>
          <cell r="H1437" t="str">
            <v>Physical</v>
          </cell>
          <cell r="I1437" t="str">
            <v>MALIN</v>
          </cell>
          <cell r="K1437" t="str">
            <v>Enserco</v>
          </cell>
          <cell r="L1437" t="str">
            <v>Dave Huck</v>
          </cell>
          <cell r="M1437" t="str">
            <v>Trader</v>
          </cell>
          <cell r="N1437" t="str">
            <v>(403) 269-5522</v>
          </cell>
          <cell r="O1437" t="str">
            <v>(303) 568-3250</v>
          </cell>
          <cell r="R1437">
            <v>5000</v>
          </cell>
          <cell r="X1437">
            <v>5.5</v>
          </cell>
          <cell r="Y1437">
            <v>38105</v>
          </cell>
          <cell r="Z1437">
            <v>38105</v>
          </cell>
          <cell r="AA1437" t="str">
            <v>Interruptible</v>
          </cell>
          <cell r="AB1437" t="str">
            <v>PGT</v>
          </cell>
          <cell r="AD1437" t="str">
            <v>07536</v>
          </cell>
          <cell r="AE1437">
            <v>5000</v>
          </cell>
          <cell r="AF1437" t="str">
            <v>MALI-GTNW</v>
          </cell>
          <cell r="AJ1437" t="str">
            <v>MALI-GTNW</v>
          </cell>
          <cell r="AL1437" t="str">
            <v>04659</v>
          </cell>
          <cell r="AN1437" t="str">
            <v>JK</v>
          </cell>
        </row>
        <row r="1438">
          <cell r="A1438">
            <v>1451</v>
          </cell>
          <cell r="B1438" t="str">
            <v>DW</v>
          </cell>
          <cell r="C1438" t="str">
            <v>Dick Winters</v>
          </cell>
          <cell r="D1438" t="str">
            <v>(509) 495-4175</v>
          </cell>
          <cell r="E1438">
            <v>38105</v>
          </cell>
          <cell r="G1438" t="str">
            <v>Sale</v>
          </cell>
          <cell r="H1438" t="str">
            <v>Physical</v>
          </cell>
          <cell r="I1438" t="str">
            <v>MALIN</v>
          </cell>
          <cell r="K1438" t="str">
            <v>Enserco</v>
          </cell>
          <cell r="L1438" t="str">
            <v>Dave Huck</v>
          </cell>
          <cell r="M1438" t="str">
            <v>Trader</v>
          </cell>
          <cell r="N1438" t="str">
            <v>(403) 269-5522</v>
          </cell>
          <cell r="O1438" t="str">
            <v>(303) 568-3250</v>
          </cell>
          <cell r="R1438">
            <v>7658</v>
          </cell>
          <cell r="U1438" t="str">
            <v>NGI</v>
          </cell>
          <cell r="V1438">
            <v>-1.4999999999999999E-2</v>
          </cell>
          <cell r="W1438" t="str">
            <v>Malin</v>
          </cell>
          <cell r="Y1438">
            <v>38108</v>
          </cell>
          <cell r="Z1438">
            <v>38138</v>
          </cell>
          <cell r="AA1438" t="str">
            <v>Interruptible</v>
          </cell>
          <cell r="AB1438" t="str">
            <v>PGT</v>
          </cell>
          <cell r="AD1438" t="str">
            <v>07536</v>
          </cell>
          <cell r="AE1438">
            <v>7658</v>
          </cell>
          <cell r="AF1438" t="str">
            <v>MALI-GTNW</v>
          </cell>
          <cell r="AJ1438" t="str">
            <v>MALI-GTNW</v>
          </cell>
          <cell r="AL1438" t="str">
            <v>04659</v>
          </cell>
          <cell r="AN1438" t="str">
            <v>RP</v>
          </cell>
          <cell r="AO1438">
            <v>38117</v>
          </cell>
          <cell r="AP1438" t="str">
            <v>DW</v>
          </cell>
        </row>
        <row r="1439">
          <cell r="A1439">
            <v>1452</v>
          </cell>
          <cell r="B1439" t="str">
            <v>DW</v>
          </cell>
          <cell r="C1439" t="str">
            <v>Dick Winters</v>
          </cell>
          <cell r="D1439" t="str">
            <v>(509) 495-4175</v>
          </cell>
          <cell r="E1439">
            <v>38105</v>
          </cell>
          <cell r="G1439" t="str">
            <v>Purchase</v>
          </cell>
          <cell r="H1439" t="str">
            <v>Physical</v>
          </cell>
          <cell r="I1439" t="str">
            <v>CA - SLTAHOE</v>
          </cell>
          <cell r="K1439" t="str">
            <v>Enserco</v>
          </cell>
          <cell r="L1439" t="str">
            <v>Dave Huck</v>
          </cell>
          <cell r="M1439" t="str">
            <v>Trader</v>
          </cell>
          <cell r="N1439" t="str">
            <v>(403) 269-5522</v>
          </cell>
          <cell r="O1439" t="str">
            <v>(303) 568-3250</v>
          </cell>
          <cell r="R1439">
            <v>2500</v>
          </cell>
          <cell r="U1439" t="str">
            <v>GDA</v>
          </cell>
          <cell r="V1439">
            <v>5.0000000000000001E-3</v>
          </cell>
          <cell r="W1439" t="str">
            <v>Sumas</v>
          </cell>
          <cell r="Y1439">
            <v>38108</v>
          </cell>
          <cell r="Z1439">
            <v>38138</v>
          </cell>
          <cell r="AA1439" t="str">
            <v>Firm</v>
          </cell>
          <cell r="AB1439" t="str">
            <v>NWP</v>
          </cell>
          <cell r="AC1439" t="str">
            <v>Paiute</v>
          </cell>
          <cell r="AD1439">
            <v>100047</v>
          </cell>
          <cell r="AE1439">
            <v>2500</v>
          </cell>
          <cell r="AF1439" t="str">
            <v>PACIFIC POOL</v>
          </cell>
          <cell r="AG1439">
            <v>291</v>
          </cell>
          <cell r="AH1439" t="str">
            <v xml:space="preserve"> </v>
          </cell>
          <cell r="AI1439">
            <v>399</v>
          </cell>
          <cell r="AJ1439" t="str">
            <v>RENO</v>
          </cell>
          <cell r="AK1439">
            <v>459</v>
          </cell>
          <cell r="AL1439" t="str">
            <v>AVAC03SYS1</v>
          </cell>
          <cell r="AM1439">
            <v>304</v>
          </cell>
          <cell r="AN1439" t="str">
            <v>RP</v>
          </cell>
          <cell r="AO1439">
            <v>38117</v>
          </cell>
          <cell r="AP1439" t="str">
            <v>DW</v>
          </cell>
        </row>
        <row r="1440">
          <cell r="A1440">
            <v>1453</v>
          </cell>
          <cell r="B1440" t="str">
            <v>DW</v>
          </cell>
          <cell r="C1440" t="str">
            <v>Dick Winters</v>
          </cell>
          <cell r="D1440" t="str">
            <v>(509) 495-4175</v>
          </cell>
          <cell r="E1440">
            <v>38105</v>
          </cell>
          <cell r="G1440" t="str">
            <v>Purchase</v>
          </cell>
          <cell r="H1440" t="str">
            <v>Physical</v>
          </cell>
          <cell r="I1440" t="str">
            <v>CA - SLTAHOE</v>
          </cell>
          <cell r="K1440" t="str">
            <v>Sempra Energy Trading, Inc.</v>
          </cell>
          <cell r="L1440" t="str">
            <v>Damon Suter</v>
          </cell>
          <cell r="M1440" t="str">
            <v>Trader</v>
          </cell>
          <cell r="N1440" t="str">
            <v>(949) 759-1939</v>
          </cell>
          <cell r="O1440" t="str">
            <v>(203) 355-6605</v>
          </cell>
          <cell r="R1440">
            <v>1000</v>
          </cell>
          <cell r="U1440" t="str">
            <v>GDA</v>
          </cell>
          <cell r="V1440">
            <v>0</v>
          </cell>
          <cell r="W1440" t="str">
            <v>Kern/Opal</v>
          </cell>
          <cell r="Y1440">
            <v>38108</v>
          </cell>
          <cell r="Z1440">
            <v>38138</v>
          </cell>
          <cell r="AA1440" t="str">
            <v>Firm</v>
          </cell>
          <cell r="AB1440" t="str">
            <v>NWP</v>
          </cell>
          <cell r="AC1440" t="str">
            <v>Paiute</v>
          </cell>
          <cell r="AD1440">
            <v>100047</v>
          </cell>
          <cell r="AE1440">
            <v>1000</v>
          </cell>
          <cell r="AF1440" t="str">
            <v>WYOMING POOL</v>
          </cell>
          <cell r="AG1440">
            <v>89</v>
          </cell>
          <cell r="AH1440" t="str">
            <v xml:space="preserve"> </v>
          </cell>
          <cell r="AI1440">
            <v>227</v>
          </cell>
          <cell r="AJ1440" t="str">
            <v>RENO</v>
          </cell>
          <cell r="AK1440">
            <v>459</v>
          </cell>
          <cell r="AL1440" t="str">
            <v>AVAC03SYS2</v>
          </cell>
          <cell r="AM1440">
            <v>304</v>
          </cell>
          <cell r="AN1440" t="str">
            <v>RP</v>
          </cell>
          <cell r="AO1440">
            <v>38107</v>
          </cell>
          <cell r="AP1440" t="str">
            <v>DW</v>
          </cell>
        </row>
        <row r="1441">
          <cell r="A1441">
            <v>1454</v>
          </cell>
          <cell r="B1441" t="str">
            <v>DW</v>
          </cell>
          <cell r="C1441" t="str">
            <v>Dick Winters</v>
          </cell>
          <cell r="D1441" t="str">
            <v>(509) 495-4175</v>
          </cell>
          <cell r="E1441">
            <v>38106</v>
          </cell>
          <cell r="G1441" t="str">
            <v>Sale</v>
          </cell>
          <cell r="H1441" t="str">
            <v>Physical</v>
          </cell>
          <cell r="I1441" t="str">
            <v>CA - SLTAHOE</v>
          </cell>
          <cell r="K1441" t="str">
            <v>Enserco</v>
          </cell>
          <cell r="L1441" t="str">
            <v>Dave Huck</v>
          </cell>
          <cell r="M1441" t="str">
            <v>Trader</v>
          </cell>
          <cell r="N1441" t="str">
            <v>(403) 269-5522</v>
          </cell>
          <cell r="O1441" t="str">
            <v>(303) 568-3250</v>
          </cell>
          <cell r="R1441">
            <v>1500</v>
          </cell>
          <cell r="U1441" t="str">
            <v>GDA</v>
          </cell>
          <cell r="V1441">
            <v>0</v>
          </cell>
          <cell r="W1441" t="str">
            <v>Sumas</v>
          </cell>
          <cell r="Y1441">
            <v>38107</v>
          </cell>
          <cell r="Z1441">
            <v>38107</v>
          </cell>
          <cell r="AA1441" t="str">
            <v>Interruptible</v>
          </cell>
          <cell r="AB1441" t="str">
            <v>NWP</v>
          </cell>
          <cell r="AC1441" t="str">
            <v xml:space="preserve"> </v>
          </cell>
          <cell r="AD1441">
            <v>100047</v>
          </cell>
          <cell r="AE1441">
            <v>1500</v>
          </cell>
          <cell r="AF1441" t="str">
            <v>SUMAS</v>
          </cell>
          <cell r="AG1441">
            <v>297</v>
          </cell>
          <cell r="AH1441" t="str">
            <v xml:space="preserve"> </v>
          </cell>
          <cell r="AJ1441" t="str">
            <v>SUMAS</v>
          </cell>
          <cell r="AK1441">
            <v>297</v>
          </cell>
          <cell r="AL1441" t="str">
            <v xml:space="preserve"> </v>
          </cell>
          <cell r="AM1441" t="str">
            <v xml:space="preserve"> </v>
          </cell>
          <cell r="AN1441" t="str">
            <v>DW</v>
          </cell>
        </row>
        <row r="1442">
          <cell r="A1442">
            <v>1455</v>
          </cell>
          <cell r="B1442" t="str">
            <v>DW</v>
          </cell>
          <cell r="C1442" t="str">
            <v>Dick Winters</v>
          </cell>
          <cell r="D1442" t="str">
            <v>(509) 495-4175</v>
          </cell>
          <cell r="E1442">
            <v>38106</v>
          </cell>
          <cell r="G1442" t="str">
            <v>Sale</v>
          </cell>
          <cell r="H1442" t="str">
            <v>Physical</v>
          </cell>
          <cell r="I1442" t="str">
            <v>CSII</v>
          </cell>
          <cell r="K1442" t="str">
            <v>Enserco</v>
          </cell>
          <cell r="L1442" t="str">
            <v>Dave Huck</v>
          </cell>
          <cell r="M1442" t="str">
            <v>Trader</v>
          </cell>
          <cell r="N1442" t="str">
            <v>(403) 269-5522</v>
          </cell>
          <cell r="O1442" t="str">
            <v>(303) 568-3250</v>
          </cell>
          <cell r="R1442">
            <v>10000</v>
          </cell>
          <cell r="X1442">
            <v>5.14</v>
          </cell>
          <cell r="Y1442">
            <v>38107</v>
          </cell>
          <cell r="Z1442">
            <v>38107</v>
          </cell>
          <cell r="AA1442" t="str">
            <v>Interruptible</v>
          </cell>
          <cell r="AB1442" t="str">
            <v>PGT</v>
          </cell>
          <cell r="AD1442" t="str">
            <v>07536</v>
          </cell>
          <cell r="AE1442">
            <v>10000</v>
          </cell>
          <cell r="AF1442" t="str">
            <v>COYO-GTNW</v>
          </cell>
          <cell r="AG1442" t="str">
            <v xml:space="preserve"> </v>
          </cell>
          <cell r="AH1442" t="str">
            <v>08217</v>
          </cell>
          <cell r="AI1442" t="str">
            <v xml:space="preserve"> </v>
          </cell>
          <cell r="AJ1442" t="str">
            <v>COYO-GTNW</v>
          </cell>
          <cell r="AK1442" t="str">
            <v xml:space="preserve"> </v>
          </cell>
          <cell r="AL1442" t="str">
            <v>04659</v>
          </cell>
          <cell r="AN1442" t="str">
            <v>DW</v>
          </cell>
        </row>
        <row r="1443">
          <cell r="A1443">
            <v>1456</v>
          </cell>
          <cell r="B1443" t="str">
            <v>DW</v>
          </cell>
          <cell r="C1443" t="str">
            <v>Dick Winters</v>
          </cell>
          <cell r="D1443" t="str">
            <v>(509) 495-4175</v>
          </cell>
          <cell r="E1443">
            <v>38110</v>
          </cell>
          <cell r="G1443" t="str">
            <v>Purchase</v>
          </cell>
          <cell r="H1443" t="str">
            <v>Physical</v>
          </cell>
          <cell r="I1443" t="str">
            <v>KFCT</v>
          </cell>
          <cell r="K1443" t="str">
            <v>Enserco</v>
          </cell>
          <cell r="L1443" t="str">
            <v>Dave Huck</v>
          </cell>
          <cell r="M1443" t="str">
            <v>Trader</v>
          </cell>
          <cell r="N1443" t="str">
            <v>(403) 269-5522</v>
          </cell>
          <cell r="O1443" t="str">
            <v>(303) 568-3250</v>
          </cell>
          <cell r="R1443">
            <v>2000</v>
          </cell>
          <cell r="X1443">
            <v>5.04</v>
          </cell>
          <cell r="Y1443">
            <v>38111</v>
          </cell>
          <cell r="Z1443">
            <v>38111</v>
          </cell>
          <cell r="AA1443" t="str">
            <v>Interruptible</v>
          </cell>
          <cell r="AB1443" t="str">
            <v>NWP</v>
          </cell>
          <cell r="AC1443" t="str">
            <v xml:space="preserve"> </v>
          </cell>
          <cell r="AD1443">
            <v>100047</v>
          </cell>
          <cell r="AE1443">
            <v>2000</v>
          </cell>
          <cell r="AF1443" t="str">
            <v>SUMAS</v>
          </cell>
          <cell r="AG1443">
            <v>297</v>
          </cell>
          <cell r="AH1443" t="str">
            <v xml:space="preserve"> </v>
          </cell>
          <cell r="AJ1443" t="str">
            <v>SPOKANE (KETTLE FALLS)</v>
          </cell>
          <cell r="AK1443">
            <v>384</v>
          </cell>
          <cell r="AL1443" t="str">
            <v>KFCT</v>
          </cell>
          <cell r="AM1443" t="str">
            <v xml:space="preserve"> </v>
          </cell>
          <cell r="AN1443" t="str">
            <v>DW</v>
          </cell>
        </row>
        <row r="1444">
          <cell r="A1444">
            <v>1457</v>
          </cell>
          <cell r="B1444" t="str">
            <v>DW</v>
          </cell>
          <cell r="C1444" t="str">
            <v>Dick Winters</v>
          </cell>
          <cell r="D1444" t="str">
            <v>(509) 495-4175</v>
          </cell>
          <cell r="E1444">
            <v>38111</v>
          </cell>
          <cell r="G1444" t="str">
            <v>Sale</v>
          </cell>
          <cell r="H1444" t="str">
            <v>Physical</v>
          </cell>
          <cell r="I1444" t="str">
            <v>CSII</v>
          </cell>
          <cell r="K1444" t="str">
            <v>Enserco</v>
          </cell>
          <cell r="L1444" t="str">
            <v>Dave Huck</v>
          </cell>
          <cell r="M1444" t="str">
            <v>Trader</v>
          </cell>
          <cell r="N1444" t="str">
            <v>(403) 269-5522</v>
          </cell>
          <cell r="O1444" t="str">
            <v>(303) 568-3250</v>
          </cell>
          <cell r="R1444">
            <v>10000</v>
          </cell>
          <cell r="X1444">
            <v>5.54</v>
          </cell>
          <cell r="Y1444">
            <v>38112</v>
          </cell>
          <cell r="Z1444">
            <v>38112</v>
          </cell>
          <cell r="AA1444" t="str">
            <v>Interruptible</v>
          </cell>
          <cell r="AB1444" t="str">
            <v>PGT</v>
          </cell>
          <cell r="AD1444" t="str">
            <v>07536</v>
          </cell>
          <cell r="AE1444">
            <v>10000</v>
          </cell>
          <cell r="AF1444" t="str">
            <v>COYO-GTNW</v>
          </cell>
          <cell r="AG1444" t="str">
            <v xml:space="preserve"> </v>
          </cell>
          <cell r="AH1444" t="str">
            <v>08217</v>
          </cell>
          <cell r="AI1444" t="str">
            <v xml:space="preserve"> </v>
          </cell>
          <cell r="AJ1444" t="str">
            <v>COYO-GTNW</v>
          </cell>
          <cell r="AK1444" t="str">
            <v xml:space="preserve"> </v>
          </cell>
          <cell r="AL1444" t="str">
            <v>04659</v>
          </cell>
          <cell r="AN1444" t="str">
            <v>DW</v>
          </cell>
        </row>
        <row r="1445">
          <cell r="A1445">
            <v>1458</v>
          </cell>
          <cell r="B1445" t="str">
            <v>DW</v>
          </cell>
          <cell r="C1445" t="str">
            <v>Dick Winters</v>
          </cell>
          <cell r="D1445" t="str">
            <v>(509) 495-4175</v>
          </cell>
          <cell r="E1445">
            <v>38111</v>
          </cell>
          <cell r="G1445" t="str">
            <v>Purchase</v>
          </cell>
          <cell r="H1445" t="str">
            <v>Physical</v>
          </cell>
          <cell r="I1445" t="str">
            <v>KFCT</v>
          </cell>
          <cell r="K1445" t="str">
            <v>Enserco</v>
          </cell>
          <cell r="L1445" t="str">
            <v>Dave Huck</v>
          </cell>
          <cell r="M1445" t="str">
            <v>Trader</v>
          </cell>
          <cell r="N1445" t="str">
            <v>(403) 269-5522</v>
          </cell>
          <cell r="O1445" t="str">
            <v>(303) 568-3250</v>
          </cell>
          <cell r="R1445">
            <v>2000</v>
          </cell>
          <cell r="X1445">
            <v>5.45</v>
          </cell>
          <cell r="Y1445">
            <v>38112</v>
          </cell>
          <cell r="Z1445">
            <v>38112</v>
          </cell>
          <cell r="AA1445" t="str">
            <v>Interruptible</v>
          </cell>
          <cell r="AB1445" t="str">
            <v>NWP</v>
          </cell>
          <cell r="AC1445" t="str">
            <v xml:space="preserve"> </v>
          </cell>
          <cell r="AD1445">
            <v>100047</v>
          </cell>
          <cell r="AE1445">
            <v>2000</v>
          </cell>
          <cell r="AF1445" t="str">
            <v>SUMAS</v>
          </cell>
          <cell r="AG1445">
            <v>297</v>
          </cell>
          <cell r="AH1445" t="str">
            <v xml:space="preserve"> </v>
          </cell>
          <cell r="AJ1445" t="str">
            <v>SPOKANE (KETTLE FALLS)</v>
          </cell>
          <cell r="AK1445">
            <v>384</v>
          </cell>
          <cell r="AL1445" t="str">
            <v>KFCT</v>
          </cell>
          <cell r="AM1445" t="str">
            <v xml:space="preserve"> </v>
          </cell>
          <cell r="AN1445" t="str">
            <v>DW</v>
          </cell>
        </row>
        <row r="1446">
          <cell r="A1446">
            <v>1459</v>
          </cell>
          <cell r="B1446" t="str">
            <v>DW</v>
          </cell>
          <cell r="C1446" t="str">
            <v>Dick Winters</v>
          </cell>
          <cell r="D1446" t="str">
            <v>(509) 495-4175</v>
          </cell>
          <cell r="E1446">
            <v>38111</v>
          </cell>
          <cell r="G1446" t="str">
            <v>Purchase</v>
          </cell>
          <cell r="H1446" t="str">
            <v>Physical</v>
          </cell>
          <cell r="I1446" t="str">
            <v>BPK</v>
          </cell>
          <cell r="K1446" t="str">
            <v>Enserco</v>
          </cell>
          <cell r="L1446" t="str">
            <v>Dave Huck</v>
          </cell>
          <cell r="M1446" t="str">
            <v>Trader</v>
          </cell>
          <cell r="N1446" t="str">
            <v>(403) 269-5522</v>
          </cell>
          <cell r="O1446" t="str">
            <v>(303) 568-3250</v>
          </cell>
          <cell r="R1446">
            <v>3000</v>
          </cell>
          <cell r="U1446" t="str">
            <v xml:space="preserve"> </v>
          </cell>
          <cell r="V1446" t="str">
            <v xml:space="preserve"> </v>
          </cell>
          <cell r="W1446" t="str">
            <v xml:space="preserve"> </v>
          </cell>
          <cell r="X1446">
            <v>5.54</v>
          </cell>
          <cell r="Y1446">
            <v>38112</v>
          </cell>
          <cell r="Z1446">
            <v>38112</v>
          </cell>
          <cell r="AA1446" t="str">
            <v>Interruptible</v>
          </cell>
          <cell r="AB1446" t="str">
            <v>PGT</v>
          </cell>
          <cell r="AC1446" t="str">
            <v xml:space="preserve"> </v>
          </cell>
          <cell r="AD1446" t="str">
            <v>07536</v>
          </cell>
          <cell r="AE1446">
            <v>3000</v>
          </cell>
          <cell r="AF1446" t="str">
            <v>SWWP-GTNW</v>
          </cell>
          <cell r="AG1446" t="str">
            <v xml:space="preserve"> </v>
          </cell>
          <cell r="AH1446" t="str">
            <v xml:space="preserve"> </v>
          </cell>
          <cell r="AJ1446" t="str">
            <v>SWWP-WWP</v>
          </cell>
          <cell r="AK1446" t="str">
            <v xml:space="preserve"> </v>
          </cell>
          <cell r="AL1446" t="str">
            <v>BPK</v>
          </cell>
          <cell r="AM1446" t="str">
            <v xml:space="preserve"> </v>
          </cell>
          <cell r="AN1446" t="str">
            <v>DW</v>
          </cell>
        </row>
        <row r="1447">
          <cell r="A1447">
            <v>1460</v>
          </cell>
          <cell r="B1447" t="str">
            <v>DW</v>
          </cell>
          <cell r="C1447" t="str">
            <v>Dick Winters</v>
          </cell>
          <cell r="D1447" t="str">
            <v>(509) 495-4175</v>
          </cell>
          <cell r="E1447">
            <v>38112</v>
          </cell>
          <cell r="G1447" t="str">
            <v>Purchase</v>
          </cell>
          <cell r="H1447" t="str">
            <v>Physical</v>
          </cell>
          <cell r="I1447" t="str">
            <v>KFCT</v>
          </cell>
          <cell r="K1447" t="str">
            <v>Enserco</v>
          </cell>
          <cell r="L1447" t="str">
            <v>Dave Huck</v>
          </cell>
          <cell r="M1447" t="str">
            <v>Trader</v>
          </cell>
          <cell r="N1447" t="str">
            <v>(403) 269-5522</v>
          </cell>
          <cell r="O1447" t="str">
            <v>(303) 568-3250</v>
          </cell>
          <cell r="R1447">
            <v>1000</v>
          </cell>
          <cell r="U1447" t="str">
            <v>gda</v>
          </cell>
          <cell r="V1447">
            <v>0</v>
          </cell>
          <cell r="W1447" t="str">
            <v>Sumas</v>
          </cell>
          <cell r="Y1447">
            <v>38113</v>
          </cell>
          <cell r="Z1447">
            <v>38113</v>
          </cell>
          <cell r="AA1447" t="str">
            <v>Interruptible</v>
          </cell>
          <cell r="AB1447" t="str">
            <v>NWP</v>
          </cell>
          <cell r="AC1447" t="str">
            <v xml:space="preserve"> </v>
          </cell>
          <cell r="AD1447">
            <v>100047</v>
          </cell>
          <cell r="AE1447">
            <v>1000</v>
          </cell>
          <cell r="AF1447" t="str">
            <v>SUMAS</v>
          </cell>
          <cell r="AG1447">
            <v>297</v>
          </cell>
          <cell r="AH1447" t="str">
            <v xml:space="preserve"> </v>
          </cell>
          <cell r="AJ1447" t="str">
            <v>SPOKANE (KETTLE FALLS)</v>
          </cell>
          <cell r="AK1447">
            <v>384</v>
          </cell>
          <cell r="AL1447" t="str">
            <v>KFCT</v>
          </cell>
          <cell r="AM1447" t="str">
            <v xml:space="preserve"> </v>
          </cell>
          <cell r="AN1447" t="str">
            <v>DW</v>
          </cell>
        </row>
        <row r="1448">
          <cell r="A1448">
            <v>1461</v>
          </cell>
          <cell r="B1448" t="str">
            <v>DW</v>
          </cell>
          <cell r="C1448" t="str">
            <v>Dick Winters</v>
          </cell>
          <cell r="D1448" t="str">
            <v>(509) 495-4175</v>
          </cell>
          <cell r="E1448">
            <v>38112</v>
          </cell>
          <cell r="G1448" t="str">
            <v>Purchase</v>
          </cell>
          <cell r="H1448" t="str">
            <v>Physical</v>
          </cell>
          <cell r="I1448" t="str">
            <v>BPK</v>
          </cell>
          <cell r="K1448" t="str">
            <v>Enserco</v>
          </cell>
          <cell r="L1448" t="str">
            <v>Dave Huck</v>
          </cell>
          <cell r="M1448" t="str">
            <v>Trader</v>
          </cell>
          <cell r="N1448" t="str">
            <v>(403) 269-5522</v>
          </cell>
          <cell r="O1448" t="str">
            <v>(303) 568-3250</v>
          </cell>
          <cell r="R1448">
            <v>4000</v>
          </cell>
          <cell r="U1448" t="str">
            <v xml:space="preserve"> </v>
          </cell>
          <cell r="V1448" t="str">
            <v xml:space="preserve"> </v>
          </cell>
          <cell r="W1448" t="str">
            <v xml:space="preserve"> </v>
          </cell>
          <cell r="X1448">
            <v>5.47</v>
          </cell>
          <cell r="Y1448">
            <v>38113</v>
          </cell>
          <cell r="Z1448">
            <v>38113</v>
          </cell>
          <cell r="AA1448" t="str">
            <v>Interruptible</v>
          </cell>
          <cell r="AB1448" t="str">
            <v>PGT</v>
          </cell>
          <cell r="AC1448" t="str">
            <v xml:space="preserve"> </v>
          </cell>
          <cell r="AD1448" t="str">
            <v>07536</v>
          </cell>
          <cell r="AE1448">
            <v>4000</v>
          </cell>
          <cell r="AF1448" t="str">
            <v>SWWP-GTNW</v>
          </cell>
          <cell r="AG1448" t="str">
            <v xml:space="preserve"> </v>
          </cell>
          <cell r="AH1448" t="str">
            <v xml:space="preserve"> </v>
          </cell>
          <cell r="AJ1448" t="str">
            <v>SWWP-WWP</v>
          </cell>
          <cell r="AK1448" t="str">
            <v xml:space="preserve"> </v>
          </cell>
          <cell r="AL1448" t="str">
            <v>BPK</v>
          </cell>
          <cell r="AM1448" t="str">
            <v xml:space="preserve"> </v>
          </cell>
          <cell r="AN1448" t="str">
            <v>DW</v>
          </cell>
        </row>
        <row r="1449">
          <cell r="A1449">
            <v>1462</v>
          </cell>
          <cell r="B1449" t="str">
            <v>DW</v>
          </cell>
          <cell r="C1449" t="str">
            <v>Dick Winters</v>
          </cell>
          <cell r="D1449" t="str">
            <v>(509) 495-4175</v>
          </cell>
          <cell r="E1449">
            <v>38112</v>
          </cell>
          <cell r="G1449" t="str">
            <v>Purchase</v>
          </cell>
          <cell r="H1449" t="str">
            <v>Physical</v>
          </cell>
          <cell r="I1449" t="str">
            <v>Core Load -NWP imbalance</v>
          </cell>
          <cell r="K1449" t="str">
            <v>Enserco</v>
          </cell>
          <cell r="L1449" t="str">
            <v>Dave Huck</v>
          </cell>
          <cell r="M1449" t="str">
            <v>Trader</v>
          </cell>
          <cell r="N1449" t="str">
            <v>(403) 269-5522</v>
          </cell>
          <cell r="O1449" t="str">
            <v>(303) 568-3250</v>
          </cell>
          <cell r="R1449">
            <v>1800</v>
          </cell>
          <cell r="X1449">
            <v>5.5949999999999998</v>
          </cell>
          <cell r="Y1449">
            <v>38114</v>
          </cell>
          <cell r="Z1449">
            <v>38291</v>
          </cell>
          <cell r="AA1449" t="str">
            <v>Firm</v>
          </cell>
          <cell r="AB1449" t="str">
            <v>NWP</v>
          </cell>
          <cell r="AD1449">
            <v>100010</v>
          </cell>
          <cell r="AE1449">
            <v>1800</v>
          </cell>
          <cell r="AF1449" t="str">
            <v>SUMAS</v>
          </cell>
          <cell r="AG1449">
            <v>297</v>
          </cell>
          <cell r="AH1449" t="str">
            <v xml:space="preserve"> </v>
          </cell>
          <cell r="AJ1449" t="str">
            <v>WWP20</v>
          </cell>
          <cell r="AK1449" t="str">
            <v xml:space="preserve"> </v>
          </cell>
          <cell r="AL1449" t="str">
            <v>core</v>
          </cell>
          <cell r="AM1449">
            <v>6</v>
          </cell>
          <cell r="AN1449" t="str">
            <v>RP</v>
          </cell>
          <cell r="AO1449" t="str">
            <v xml:space="preserve"> </v>
          </cell>
          <cell r="AP1449" t="str">
            <v xml:space="preserve"> </v>
          </cell>
        </row>
        <row r="1450">
          <cell r="A1450">
            <v>1463</v>
          </cell>
          <cell r="B1450" t="str">
            <v>DW</v>
          </cell>
          <cell r="C1450" t="str">
            <v>Dick Winters</v>
          </cell>
          <cell r="D1450" t="str">
            <v>(509) 495-4175</v>
          </cell>
          <cell r="E1450">
            <v>38112</v>
          </cell>
          <cell r="G1450" t="str">
            <v>Purchase</v>
          </cell>
          <cell r="H1450" t="str">
            <v>Physical</v>
          </cell>
          <cell r="I1450" t="str">
            <v>CSII</v>
          </cell>
          <cell r="J1450" t="str">
            <v xml:space="preserve"> </v>
          </cell>
          <cell r="K1450" t="str">
            <v>BP Canada Energy Co.</v>
          </cell>
          <cell r="L1450" t="str">
            <v>Patty Condon</v>
          </cell>
          <cell r="M1450" t="str">
            <v>Trader</v>
          </cell>
          <cell r="N1450" t="str">
            <v>(403) 231-6901</v>
          </cell>
          <cell r="O1450" t="str">
            <v>403-233-5611</v>
          </cell>
          <cell r="R1450">
            <v>5000</v>
          </cell>
          <cell r="X1450">
            <v>4.74</v>
          </cell>
          <cell r="Y1450">
            <v>38534</v>
          </cell>
          <cell r="Z1450">
            <v>38625</v>
          </cell>
          <cell r="AA1450" t="str">
            <v>Firm</v>
          </cell>
          <cell r="AB1450" t="str">
            <v>TCPL</v>
          </cell>
          <cell r="AD1450" t="str">
            <v xml:space="preserve"> </v>
          </cell>
          <cell r="AE1450">
            <v>5000</v>
          </cell>
          <cell r="AF1450" t="str">
            <v>NIT</v>
          </cell>
          <cell r="AG1450" t="str">
            <v xml:space="preserve"> </v>
          </cell>
          <cell r="AH1450" t="str">
            <v>AMOCT</v>
          </cell>
          <cell r="AI1450" t="str">
            <v xml:space="preserve"> </v>
          </cell>
          <cell r="AJ1450" t="str">
            <v>CSII-CSII</v>
          </cell>
          <cell r="AK1450" t="str">
            <v xml:space="preserve"> </v>
          </cell>
          <cell r="AL1450" t="str">
            <v>CSII</v>
          </cell>
          <cell r="AN1450" t="str">
            <v>RP</v>
          </cell>
          <cell r="AO1450" t="str">
            <v xml:space="preserve"> </v>
          </cell>
          <cell r="AP1450" t="str">
            <v xml:space="preserve"> </v>
          </cell>
        </row>
        <row r="1451">
          <cell r="A1451">
            <v>1464</v>
          </cell>
          <cell r="B1451" t="str">
            <v>DW</v>
          </cell>
          <cell r="C1451" t="str">
            <v>Dick Winters</v>
          </cell>
          <cell r="D1451" t="str">
            <v>(509) 495-4175</v>
          </cell>
          <cell r="E1451">
            <v>38112</v>
          </cell>
          <cell r="G1451" t="str">
            <v>Purchase</v>
          </cell>
          <cell r="H1451" t="str">
            <v>Physical</v>
          </cell>
          <cell r="I1451" t="str">
            <v>CSII</v>
          </cell>
          <cell r="J1451" t="str">
            <v xml:space="preserve"> </v>
          </cell>
          <cell r="K1451" t="str">
            <v>BP Canada Energy Co.</v>
          </cell>
          <cell r="L1451" t="str">
            <v>Patty Condon</v>
          </cell>
          <cell r="M1451" t="str">
            <v>Trader</v>
          </cell>
          <cell r="N1451" t="str">
            <v>(403) 231-6901</v>
          </cell>
          <cell r="O1451" t="str">
            <v>403-233-5611</v>
          </cell>
          <cell r="R1451">
            <v>5000</v>
          </cell>
          <cell r="X1451">
            <v>4.9000000000000004</v>
          </cell>
          <cell r="Y1451">
            <v>38626</v>
          </cell>
          <cell r="Z1451">
            <v>38717</v>
          </cell>
          <cell r="AA1451" t="str">
            <v>Firm</v>
          </cell>
          <cell r="AB1451" t="str">
            <v>TCPL</v>
          </cell>
          <cell r="AD1451" t="str">
            <v xml:space="preserve"> </v>
          </cell>
          <cell r="AE1451">
            <v>5000</v>
          </cell>
          <cell r="AF1451" t="str">
            <v>NIT</v>
          </cell>
          <cell r="AG1451" t="str">
            <v xml:space="preserve"> </v>
          </cell>
          <cell r="AH1451" t="str">
            <v>AMOCT</v>
          </cell>
          <cell r="AI1451" t="str">
            <v xml:space="preserve"> </v>
          </cell>
          <cell r="AJ1451" t="str">
            <v>CSII-CSII</v>
          </cell>
          <cell r="AK1451" t="str">
            <v xml:space="preserve"> </v>
          </cell>
          <cell r="AL1451" t="str">
            <v>CSII</v>
          </cell>
          <cell r="AN1451" t="str">
            <v>RP</v>
          </cell>
          <cell r="AO1451" t="str">
            <v xml:space="preserve"> </v>
          </cell>
          <cell r="AP1451" t="str">
            <v xml:space="preserve"> </v>
          </cell>
        </row>
        <row r="1452">
          <cell r="A1452">
            <v>1465</v>
          </cell>
          <cell r="B1452" t="str">
            <v>DW</v>
          </cell>
          <cell r="C1452" t="str">
            <v>Dick Winters</v>
          </cell>
          <cell r="D1452" t="str">
            <v>(509) 495-4175</v>
          </cell>
          <cell r="E1452">
            <v>38117</v>
          </cell>
          <cell r="G1452" t="str">
            <v>Purchase</v>
          </cell>
          <cell r="H1452" t="str">
            <v>Physical</v>
          </cell>
          <cell r="I1452" t="str">
            <v>CSII</v>
          </cell>
          <cell r="J1452" t="str">
            <v xml:space="preserve"> </v>
          </cell>
          <cell r="K1452" t="str">
            <v>Sempra Energy Trading, Inc.</v>
          </cell>
          <cell r="L1452" t="str">
            <v>Ray Houghton</v>
          </cell>
          <cell r="M1452" t="str">
            <v>Trader</v>
          </cell>
          <cell r="N1452" t="str">
            <v>(403) 750-2453</v>
          </cell>
          <cell r="O1452" t="str">
            <v>(203) 355-6605</v>
          </cell>
          <cell r="P1452" t="str">
            <v xml:space="preserve"> </v>
          </cell>
          <cell r="Q1452" t="str">
            <v xml:space="preserve"> </v>
          </cell>
          <cell r="R1452">
            <v>6500</v>
          </cell>
          <cell r="X1452">
            <v>5.85</v>
          </cell>
          <cell r="Y1452">
            <v>38292</v>
          </cell>
          <cell r="Z1452">
            <v>38442</v>
          </cell>
          <cell r="AA1452" t="str">
            <v>Firm</v>
          </cell>
          <cell r="AB1452" t="str">
            <v>TCPL</v>
          </cell>
          <cell r="AC1452" t="str">
            <v>PGT</v>
          </cell>
          <cell r="AD1452" t="str">
            <v>08465</v>
          </cell>
          <cell r="AE1452">
            <v>6500</v>
          </cell>
          <cell r="AF1452" t="str">
            <v>NIT</v>
          </cell>
          <cell r="AH1452" t="str">
            <v>SETCT</v>
          </cell>
          <cell r="AI1452" t="str">
            <v xml:space="preserve"> </v>
          </cell>
          <cell r="AJ1452" t="str">
            <v>CSII-CSII</v>
          </cell>
          <cell r="AK1452" t="str">
            <v xml:space="preserve"> </v>
          </cell>
          <cell r="AL1452" t="str">
            <v>CSII</v>
          </cell>
          <cell r="AM1452" t="str">
            <v xml:space="preserve"> </v>
          </cell>
          <cell r="AN1452" t="str">
            <v>RP</v>
          </cell>
          <cell r="AO1452">
            <v>38120</v>
          </cell>
          <cell r="AP1452" t="str">
            <v>DW</v>
          </cell>
        </row>
        <row r="1453">
          <cell r="A1453">
            <v>1466</v>
          </cell>
          <cell r="B1453" t="str">
            <v>DW</v>
          </cell>
          <cell r="C1453" t="str">
            <v>Dick Winters</v>
          </cell>
          <cell r="D1453" t="str">
            <v>(509) 495-4175</v>
          </cell>
          <cell r="E1453">
            <v>38118</v>
          </cell>
          <cell r="G1453" t="str">
            <v>Purchase</v>
          </cell>
          <cell r="H1453" t="str">
            <v>Physical</v>
          </cell>
          <cell r="I1453" t="str">
            <v>CA - SLTAHOE/KFCT</v>
          </cell>
          <cell r="K1453" t="str">
            <v>Concord Energy, LLC</v>
          </cell>
          <cell r="L1453" t="str">
            <v>Darrell Danyluk</v>
          </cell>
          <cell r="M1453" t="str">
            <v>Trader</v>
          </cell>
          <cell r="N1453" t="str">
            <v>(403) 514-6912</v>
          </cell>
          <cell r="O1453" t="str">
            <v>(403) 514-6913</v>
          </cell>
          <cell r="P1453" t="str">
            <v>ICE</v>
          </cell>
          <cell r="Q1453">
            <v>2.5</v>
          </cell>
          <cell r="R1453">
            <v>3000</v>
          </cell>
          <cell r="X1453">
            <v>5.35</v>
          </cell>
          <cell r="Y1453">
            <v>38119</v>
          </cell>
          <cell r="Z1453">
            <v>38119</v>
          </cell>
          <cell r="AA1453" t="str">
            <v>Firm</v>
          </cell>
          <cell r="AB1453" t="str">
            <v>NWP</v>
          </cell>
          <cell r="AC1453" t="str">
            <v xml:space="preserve"> </v>
          </cell>
          <cell r="AD1453">
            <v>100047</v>
          </cell>
          <cell r="AE1453">
            <v>3000</v>
          </cell>
          <cell r="AF1453" t="str">
            <v>SUMAS</v>
          </cell>
          <cell r="AG1453">
            <v>297</v>
          </cell>
          <cell r="AH1453" t="str">
            <v xml:space="preserve"> </v>
          </cell>
          <cell r="AJ1453" t="str">
            <v>RENO/SPOKANE (KETTLE FALLS)</v>
          </cell>
          <cell r="AK1453">
            <v>384</v>
          </cell>
          <cell r="AL1453" t="str">
            <v>AVAC03SYS4/KFCT</v>
          </cell>
          <cell r="AM1453" t="str">
            <v xml:space="preserve"> </v>
          </cell>
          <cell r="AN1453" t="str">
            <v>DW</v>
          </cell>
        </row>
        <row r="1454">
          <cell r="A1454">
            <v>1467</v>
          </cell>
          <cell r="B1454" t="str">
            <v>DW</v>
          </cell>
          <cell r="C1454" t="str">
            <v>Dick Winters</v>
          </cell>
          <cell r="D1454" t="str">
            <v>(509) 495-4175</v>
          </cell>
          <cell r="E1454">
            <v>38118</v>
          </cell>
          <cell r="G1454" t="str">
            <v>Sale</v>
          </cell>
          <cell r="H1454" t="str">
            <v>Physical</v>
          </cell>
          <cell r="I1454" t="str">
            <v>CSII</v>
          </cell>
          <cell r="K1454" t="str">
            <v>Enserco</v>
          </cell>
          <cell r="L1454" t="str">
            <v>Dave Huck</v>
          </cell>
          <cell r="M1454" t="str">
            <v>Trader</v>
          </cell>
          <cell r="N1454" t="str">
            <v>(403) 269-5522</v>
          </cell>
          <cell r="O1454" t="str">
            <v>(303) 568-3250</v>
          </cell>
          <cell r="R1454">
            <v>10000</v>
          </cell>
          <cell r="X1454">
            <v>5.61</v>
          </cell>
          <cell r="Y1454">
            <v>38119</v>
          </cell>
          <cell r="Z1454">
            <v>38119</v>
          </cell>
          <cell r="AA1454" t="str">
            <v>Firm</v>
          </cell>
          <cell r="AB1454" t="str">
            <v>PGT</v>
          </cell>
          <cell r="AD1454" t="str">
            <v>07536</v>
          </cell>
          <cell r="AE1454">
            <v>10000</v>
          </cell>
          <cell r="AF1454" t="str">
            <v>COYO-GTNW</v>
          </cell>
          <cell r="AG1454" t="str">
            <v xml:space="preserve"> </v>
          </cell>
          <cell r="AH1454" t="str">
            <v>08217</v>
          </cell>
          <cell r="AI1454" t="str">
            <v xml:space="preserve"> </v>
          </cell>
          <cell r="AJ1454" t="str">
            <v>COYO-GTNW</v>
          </cell>
          <cell r="AK1454" t="str">
            <v xml:space="preserve"> </v>
          </cell>
          <cell r="AL1454" t="str">
            <v>04659</v>
          </cell>
          <cell r="AN1454" t="str">
            <v>DW</v>
          </cell>
        </row>
        <row r="1455">
          <cell r="A1455">
            <v>1468</v>
          </cell>
          <cell r="B1455" t="str">
            <v>DW</v>
          </cell>
          <cell r="C1455" t="str">
            <v>Dick Winters</v>
          </cell>
          <cell r="D1455" t="str">
            <v>(509) 495-4175</v>
          </cell>
          <cell r="E1455">
            <v>38118</v>
          </cell>
          <cell r="G1455" t="str">
            <v>Purchase</v>
          </cell>
          <cell r="H1455" t="str">
            <v>Physical</v>
          </cell>
          <cell r="I1455" t="str">
            <v>BPK</v>
          </cell>
          <cell r="K1455" t="str">
            <v>Enserco</v>
          </cell>
          <cell r="L1455" t="str">
            <v>Dave Huck</v>
          </cell>
          <cell r="M1455" t="str">
            <v>Trader</v>
          </cell>
          <cell r="N1455" t="str">
            <v>(403) 269-5522</v>
          </cell>
          <cell r="O1455" t="str">
            <v>(303) 568-3250</v>
          </cell>
          <cell r="R1455">
            <v>3000</v>
          </cell>
          <cell r="U1455" t="str">
            <v xml:space="preserve"> </v>
          </cell>
          <cell r="V1455" t="str">
            <v xml:space="preserve"> </v>
          </cell>
          <cell r="W1455" t="str">
            <v xml:space="preserve"> </v>
          </cell>
          <cell r="X1455">
            <v>5.61</v>
          </cell>
          <cell r="Y1455">
            <v>38119</v>
          </cell>
          <cell r="Z1455">
            <v>38119</v>
          </cell>
          <cell r="AA1455" t="str">
            <v>Firm</v>
          </cell>
          <cell r="AB1455" t="str">
            <v>PGT</v>
          </cell>
          <cell r="AC1455" t="str">
            <v xml:space="preserve"> </v>
          </cell>
          <cell r="AD1455" t="str">
            <v>07536</v>
          </cell>
          <cell r="AE1455">
            <v>3000</v>
          </cell>
          <cell r="AF1455" t="str">
            <v>SWWP-GTNW</v>
          </cell>
          <cell r="AG1455" t="str">
            <v xml:space="preserve"> </v>
          </cell>
          <cell r="AH1455" t="str">
            <v xml:space="preserve"> </v>
          </cell>
          <cell r="AJ1455" t="str">
            <v>SWWP-WWP</v>
          </cell>
          <cell r="AK1455" t="str">
            <v xml:space="preserve"> </v>
          </cell>
          <cell r="AL1455" t="str">
            <v>BPK</v>
          </cell>
          <cell r="AM1455" t="str">
            <v xml:space="preserve"> </v>
          </cell>
          <cell r="AN1455" t="str">
            <v>DW</v>
          </cell>
        </row>
        <row r="1456">
          <cell r="A1456">
            <v>1469</v>
          </cell>
          <cell r="B1456" t="str">
            <v>DW</v>
          </cell>
          <cell r="C1456" t="str">
            <v>Dick Winters</v>
          </cell>
          <cell r="D1456" t="str">
            <v>(509) 495-4175</v>
          </cell>
          <cell r="E1456">
            <v>38119</v>
          </cell>
          <cell r="G1456" t="str">
            <v>Purchase</v>
          </cell>
          <cell r="H1456" t="str">
            <v>Physical</v>
          </cell>
          <cell r="I1456" t="str">
            <v>CA - SLTAHOE</v>
          </cell>
          <cell r="K1456" t="str">
            <v>Enserco</v>
          </cell>
          <cell r="L1456" t="str">
            <v>Dave Huck</v>
          </cell>
          <cell r="M1456" t="str">
            <v>Trader</v>
          </cell>
          <cell r="N1456" t="str">
            <v>(403) 269-5522</v>
          </cell>
          <cell r="O1456" t="str">
            <v>(303) 568-3250</v>
          </cell>
          <cell r="R1456">
            <v>3000</v>
          </cell>
          <cell r="U1456" t="str">
            <v>GDA</v>
          </cell>
          <cell r="V1456">
            <v>0</v>
          </cell>
          <cell r="W1456" t="str">
            <v>Sumas</v>
          </cell>
          <cell r="Y1456">
            <v>38120</v>
          </cell>
          <cell r="Z1456">
            <v>38120</v>
          </cell>
          <cell r="AA1456" t="str">
            <v>Interruptible</v>
          </cell>
          <cell r="AB1456" t="str">
            <v>NWP</v>
          </cell>
          <cell r="AC1456" t="str">
            <v>Paiute</v>
          </cell>
          <cell r="AD1456">
            <v>100047</v>
          </cell>
          <cell r="AE1456">
            <v>3000</v>
          </cell>
          <cell r="AF1456" t="str">
            <v>SUMAS</v>
          </cell>
          <cell r="AG1456">
            <v>297</v>
          </cell>
          <cell r="AH1456" t="str">
            <v xml:space="preserve"> </v>
          </cell>
          <cell r="AJ1456" t="str">
            <v>RENO</v>
          </cell>
          <cell r="AK1456">
            <v>459</v>
          </cell>
          <cell r="AL1456" t="str">
            <v>AVAC03SYS4</v>
          </cell>
          <cell r="AM1456">
            <v>304</v>
          </cell>
          <cell r="AN1456" t="str">
            <v>DW</v>
          </cell>
          <cell r="AO1456" t="str">
            <v xml:space="preserve"> </v>
          </cell>
          <cell r="AP1456" t="str">
            <v xml:space="preserve"> </v>
          </cell>
        </row>
        <row r="1457">
          <cell r="A1457">
            <v>1470</v>
          </cell>
          <cell r="B1457" t="str">
            <v>DW</v>
          </cell>
          <cell r="C1457" t="str">
            <v>Dick Winters</v>
          </cell>
          <cell r="D1457" t="str">
            <v>(509) 495-4175</v>
          </cell>
          <cell r="E1457">
            <v>38120</v>
          </cell>
          <cell r="G1457" t="str">
            <v>Purchase</v>
          </cell>
          <cell r="H1457" t="str">
            <v>Physical</v>
          </cell>
          <cell r="I1457" t="str">
            <v>CA - SLTAHOE</v>
          </cell>
          <cell r="K1457" t="str">
            <v>Enserco</v>
          </cell>
          <cell r="L1457" t="str">
            <v>Dave Huck</v>
          </cell>
          <cell r="M1457" t="str">
            <v>Trader</v>
          </cell>
          <cell r="N1457" t="str">
            <v>(403) 269-5522</v>
          </cell>
          <cell r="O1457" t="str">
            <v>(303) 568-3250</v>
          </cell>
          <cell r="R1457">
            <v>1500</v>
          </cell>
          <cell r="U1457" t="str">
            <v>GDA</v>
          </cell>
          <cell r="V1457">
            <v>0</v>
          </cell>
          <cell r="W1457" t="str">
            <v>Sumas</v>
          </cell>
          <cell r="Y1457">
            <v>38121</v>
          </cell>
          <cell r="Z1457">
            <v>38121</v>
          </cell>
          <cell r="AA1457" t="str">
            <v>Interruptible</v>
          </cell>
          <cell r="AB1457" t="str">
            <v>NWP</v>
          </cell>
          <cell r="AC1457" t="str">
            <v>Paiute</v>
          </cell>
          <cell r="AD1457">
            <v>100047</v>
          </cell>
          <cell r="AE1457">
            <v>1500</v>
          </cell>
          <cell r="AF1457" t="str">
            <v>SUMAS</v>
          </cell>
          <cell r="AG1457">
            <v>297</v>
          </cell>
          <cell r="AH1457" t="str">
            <v xml:space="preserve"> </v>
          </cell>
          <cell r="AJ1457" t="str">
            <v>RENO</v>
          </cell>
          <cell r="AK1457">
            <v>459</v>
          </cell>
          <cell r="AL1457" t="str">
            <v>AVAC03SYS4</v>
          </cell>
          <cell r="AM1457">
            <v>304</v>
          </cell>
          <cell r="AN1457" t="str">
            <v>DW</v>
          </cell>
          <cell r="AO1457" t="str">
            <v xml:space="preserve"> </v>
          </cell>
          <cell r="AP1457" t="str">
            <v xml:space="preserve"> </v>
          </cell>
        </row>
        <row r="1458">
          <cell r="A1458">
            <v>1471</v>
          </cell>
          <cell r="B1458" t="str">
            <v>DW</v>
          </cell>
          <cell r="C1458" t="str">
            <v>Dick Winters</v>
          </cell>
          <cell r="D1458" t="str">
            <v>(509) 495-4175</v>
          </cell>
          <cell r="E1458">
            <v>38121</v>
          </cell>
          <cell r="G1458" t="str">
            <v>Purchase</v>
          </cell>
          <cell r="H1458" t="str">
            <v>Physical</v>
          </cell>
          <cell r="I1458" t="str">
            <v>CA - SLTAHOE</v>
          </cell>
          <cell r="K1458" t="str">
            <v>Enserco</v>
          </cell>
          <cell r="L1458" t="str">
            <v>Dave Huck</v>
          </cell>
          <cell r="M1458" t="str">
            <v>Trader</v>
          </cell>
          <cell r="N1458" t="str">
            <v>(403) 269-5522</v>
          </cell>
          <cell r="O1458" t="str">
            <v>(303) 568-3250</v>
          </cell>
          <cell r="R1458">
            <v>2000</v>
          </cell>
          <cell r="U1458" t="str">
            <v>GDA</v>
          </cell>
          <cell r="V1458">
            <v>0</v>
          </cell>
          <cell r="W1458" t="str">
            <v>Sumas</v>
          </cell>
          <cell r="Y1458">
            <v>38122</v>
          </cell>
          <cell r="Z1458">
            <v>38124</v>
          </cell>
          <cell r="AA1458" t="str">
            <v>Firm</v>
          </cell>
          <cell r="AB1458" t="str">
            <v>NWP</v>
          </cell>
          <cell r="AC1458" t="str">
            <v>Paiute</v>
          </cell>
          <cell r="AD1458">
            <v>100047</v>
          </cell>
          <cell r="AE1458">
            <v>2000</v>
          </cell>
          <cell r="AF1458" t="str">
            <v>SUMAS</v>
          </cell>
          <cell r="AG1458">
            <v>297</v>
          </cell>
          <cell r="AH1458" t="str">
            <v xml:space="preserve"> </v>
          </cell>
          <cell r="AJ1458" t="str">
            <v>RENO</v>
          </cell>
          <cell r="AK1458">
            <v>459</v>
          </cell>
          <cell r="AL1458" t="str">
            <v>AVAC03SYS4</v>
          </cell>
          <cell r="AM1458">
            <v>304</v>
          </cell>
          <cell r="AN1458" t="str">
            <v>DW</v>
          </cell>
          <cell r="AO1458" t="str">
            <v xml:space="preserve"> </v>
          </cell>
          <cell r="AP1458" t="str">
            <v xml:space="preserve"> </v>
          </cell>
        </row>
        <row r="1459">
          <cell r="A1459">
            <v>1472</v>
          </cell>
          <cell r="B1459" t="str">
            <v>DW</v>
          </cell>
          <cell r="C1459" t="str">
            <v>Dick Winters</v>
          </cell>
          <cell r="D1459" t="str">
            <v>(509) 495-4175</v>
          </cell>
          <cell r="E1459">
            <v>38125</v>
          </cell>
          <cell r="G1459" t="str">
            <v>Purchase</v>
          </cell>
          <cell r="H1459" t="str">
            <v>Physical</v>
          </cell>
          <cell r="I1459" t="str">
            <v>KFCT</v>
          </cell>
          <cell r="K1459" t="str">
            <v>Sempra Energy Trading, Inc.</v>
          </cell>
          <cell r="L1459" t="str">
            <v>Ray Houghton</v>
          </cell>
          <cell r="M1459" t="str">
            <v>Trader</v>
          </cell>
          <cell r="N1459" t="str">
            <v>(403) 750-2453</v>
          </cell>
          <cell r="O1459" t="str">
            <v>(203) 355-6605</v>
          </cell>
          <cell r="R1459">
            <v>1000</v>
          </cell>
          <cell r="U1459" t="str">
            <v xml:space="preserve"> </v>
          </cell>
          <cell r="V1459" t="str">
            <v xml:space="preserve"> </v>
          </cell>
          <cell r="W1459" t="str">
            <v xml:space="preserve"> </v>
          </cell>
          <cell r="X1459">
            <v>5.6</v>
          </cell>
          <cell r="Y1459">
            <v>38231</v>
          </cell>
          <cell r="Z1459">
            <v>38260</v>
          </cell>
          <cell r="AA1459" t="str">
            <v>Firm</v>
          </cell>
          <cell r="AB1459" t="str">
            <v>NWP</v>
          </cell>
          <cell r="AC1459" t="str">
            <v xml:space="preserve"> </v>
          </cell>
          <cell r="AD1459">
            <v>100047</v>
          </cell>
          <cell r="AE1459">
            <v>1000</v>
          </cell>
          <cell r="AF1459" t="str">
            <v>SUMAS</v>
          </cell>
          <cell r="AG1459">
            <v>297</v>
          </cell>
          <cell r="AH1459" t="str">
            <v xml:space="preserve"> </v>
          </cell>
          <cell r="AJ1459" t="str">
            <v>SPOKANE (KETTLE FALLS)</v>
          </cell>
          <cell r="AK1459">
            <v>384</v>
          </cell>
          <cell r="AL1459" t="str">
            <v>KFCT</v>
          </cell>
          <cell r="AM1459" t="str">
            <v xml:space="preserve"> </v>
          </cell>
          <cell r="AN1459" t="str">
            <v>RP</v>
          </cell>
          <cell r="AO1459">
            <v>38128</v>
          </cell>
          <cell r="AP1459" t="str">
            <v>DW</v>
          </cell>
        </row>
        <row r="1460">
          <cell r="A1460">
            <v>1473</v>
          </cell>
          <cell r="B1460" t="str">
            <v>DW</v>
          </cell>
          <cell r="C1460" t="str">
            <v>Dick Winters</v>
          </cell>
          <cell r="D1460" t="str">
            <v>(509) 495-4175</v>
          </cell>
          <cell r="E1460">
            <v>38126</v>
          </cell>
          <cell r="G1460" t="str">
            <v>Purchase</v>
          </cell>
          <cell r="H1460" t="str">
            <v>Physical</v>
          </cell>
          <cell r="I1460" t="str">
            <v>CA - SLTAHOE</v>
          </cell>
          <cell r="K1460" t="str">
            <v>Enserco</v>
          </cell>
          <cell r="L1460" t="str">
            <v>Dave Huck</v>
          </cell>
          <cell r="M1460" t="str">
            <v>Trader</v>
          </cell>
          <cell r="N1460" t="str">
            <v>(403) 269-5522</v>
          </cell>
          <cell r="O1460" t="str">
            <v>(303) 568-3250</v>
          </cell>
          <cell r="R1460">
            <v>1500</v>
          </cell>
          <cell r="U1460" t="str">
            <v>GDA</v>
          </cell>
          <cell r="V1460">
            <v>0</v>
          </cell>
          <cell r="W1460" t="str">
            <v>Sumas</v>
          </cell>
          <cell r="Y1460">
            <v>38127</v>
          </cell>
          <cell r="Z1460">
            <v>38128</v>
          </cell>
          <cell r="AA1460" t="str">
            <v>Firm</v>
          </cell>
          <cell r="AB1460" t="str">
            <v>NWP</v>
          </cell>
          <cell r="AC1460" t="str">
            <v>Paiute</v>
          </cell>
          <cell r="AD1460">
            <v>100047</v>
          </cell>
          <cell r="AE1460">
            <v>1500</v>
          </cell>
          <cell r="AF1460" t="str">
            <v>SUMAS</v>
          </cell>
          <cell r="AG1460">
            <v>297</v>
          </cell>
          <cell r="AH1460" t="str">
            <v xml:space="preserve"> </v>
          </cell>
          <cell r="AJ1460" t="str">
            <v>RENO</v>
          </cell>
          <cell r="AK1460">
            <v>459</v>
          </cell>
          <cell r="AL1460" t="str">
            <v>AVAC03SYS4</v>
          </cell>
          <cell r="AM1460">
            <v>304</v>
          </cell>
          <cell r="AN1460" t="str">
            <v>DW</v>
          </cell>
          <cell r="AO1460" t="str">
            <v xml:space="preserve"> </v>
          </cell>
          <cell r="AP1460" t="str">
            <v xml:space="preserve"> </v>
          </cell>
        </row>
        <row r="1461">
          <cell r="A1461">
            <v>1474</v>
          </cell>
          <cell r="B1461" t="str">
            <v>DA</v>
          </cell>
          <cell r="C1461" t="str">
            <v>Diane Albers</v>
          </cell>
          <cell r="D1461" t="str">
            <v>(509) 495-4705</v>
          </cell>
          <cell r="E1461">
            <v>38127</v>
          </cell>
          <cell r="G1461" t="str">
            <v>Purchase</v>
          </cell>
          <cell r="H1461" t="str">
            <v>Physical</v>
          </cell>
          <cell r="I1461" t="str">
            <v>BPK</v>
          </cell>
          <cell r="J1461" t="str">
            <v xml:space="preserve"> </v>
          </cell>
          <cell r="K1461" t="str">
            <v>BP Canada Energy Co.</v>
          </cell>
          <cell r="L1461" t="str">
            <v>Patty Condon</v>
          </cell>
          <cell r="M1461" t="str">
            <v>Trader</v>
          </cell>
          <cell r="N1461" t="str">
            <v>(403) 231-6901</v>
          </cell>
          <cell r="O1461" t="str">
            <v>403-233-5611</v>
          </cell>
          <cell r="R1461">
            <v>3000</v>
          </cell>
          <cell r="X1461">
            <v>5.44</v>
          </cell>
          <cell r="Y1461">
            <v>38139</v>
          </cell>
          <cell r="Z1461">
            <v>38168</v>
          </cell>
          <cell r="AA1461" t="str">
            <v>Firm</v>
          </cell>
          <cell r="AB1461" t="str">
            <v>TCPL</v>
          </cell>
          <cell r="AD1461" t="str">
            <v xml:space="preserve"> </v>
          </cell>
          <cell r="AE1461">
            <v>3000</v>
          </cell>
          <cell r="AF1461" t="str">
            <v>NIT</v>
          </cell>
          <cell r="AG1461" t="str">
            <v xml:space="preserve"> </v>
          </cell>
          <cell r="AH1461" t="str">
            <v>AMOCT</v>
          </cell>
          <cell r="AI1461" t="str">
            <v xml:space="preserve"> </v>
          </cell>
          <cell r="AJ1461" t="str">
            <v>BPK</v>
          </cell>
          <cell r="AK1461" t="str">
            <v xml:space="preserve"> </v>
          </cell>
          <cell r="AL1461" t="str">
            <v>BPK</v>
          </cell>
          <cell r="AN1461" t="str">
            <v>RP</v>
          </cell>
          <cell r="AO1461" t="str">
            <v xml:space="preserve"> </v>
          </cell>
          <cell r="AP1461" t="str">
            <v xml:space="preserve"> </v>
          </cell>
        </row>
        <row r="1462">
          <cell r="A1462">
            <v>1475</v>
          </cell>
          <cell r="B1462" t="str">
            <v>DA</v>
          </cell>
          <cell r="C1462" t="str">
            <v>Diane Albers</v>
          </cell>
          <cell r="D1462" t="str">
            <v>(509) 495-4705</v>
          </cell>
          <cell r="E1462">
            <v>38127</v>
          </cell>
          <cell r="G1462" t="str">
            <v>Purchase</v>
          </cell>
          <cell r="H1462" t="str">
            <v>Physical</v>
          </cell>
          <cell r="I1462" t="str">
            <v>CSII</v>
          </cell>
          <cell r="K1462" t="str">
            <v>Enserco</v>
          </cell>
          <cell r="L1462" t="str">
            <v>Dave Huck</v>
          </cell>
          <cell r="M1462" t="str">
            <v>Trader</v>
          </cell>
          <cell r="N1462" t="str">
            <v>(403) 269-5522</v>
          </cell>
          <cell r="O1462" t="str">
            <v>(303) 568-3250</v>
          </cell>
          <cell r="R1462">
            <v>1500</v>
          </cell>
          <cell r="U1462" t="str">
            <v xml:space="preserve"> </v>
          </cell>
          <cell r="V1462" t="str">
            <v xml:space="preserve"> </v>
          </cell>
          <cell r="W1462" t="str">
            <v xml:space="preserve"> </v>
          </cell>
          <cell r="X1462">
            <v>5.76</v>
          </cell>
          <cell r="Y1462">
            <v>38231</v>
          </cell>
          <cell r="Z1462">
            <v>38260</v>
          </cell>
          <cell r="AA1462" t="str">
            <v>Firm</v>
          </cell>
          <cell r="AB1462" t="str">
            <v>PGT</v>
          </cell>
          <cell r="AC1462" t="str">
            <v xml:space="preserve"> </v>
          </cell>
          <cell r="AD1462" t="str">
            <v>07536</v>
          </cell>
          <cell r="AE1462">
            <v>1500</v>
          </cell>
          <cell r="AF1462" t="str">
            <v>STAN-GTNW</v>
          </cell>
          <cell r="AG1462" t="str">
            <v xml:space="preserve"> </v>
          </cell>
          <cell r="AH1462" t="str">
            <v>04659</v>
          </cell>
          <cell r="AJ1462" t="str">
            <v>CSII-CSII</v>
          </cell>
          <cell r="AK1462" t="str">
            <v xml:space="preserve"> </v>
          </cell>
          <cell r="AL1462" t="str">
            <v>CSII</v>
          </cell>
          <cell r="AM1462" t="str">
            <v xml:space="preserve"> </v>
          </cell>
          <cell r="AN1462" t="str">
            <v>RP</v>
          </cell>
        </row>
        <row r="1463">
          <cell r="A1463">
            <v>1476</v>
          </cell>
          <cell r="B1463" t="str">
            <v>DW</v>
          </cell>
          <cell r="C1463" t="str">
            <v>Dick Winters</v>
          </cell>
          <cell r="D1463" t="str">
            <v>(509) 495-4175</v>
          </cell>
          <cell r="E1463">
            <v>38128</v>
          </cell>
          <cell r="G1463" t="str">
            <v>Purchase</v>
          </cell>
          <cell r="H1463" t="str">
            <v>Physical</v>
          </cell>
          <cell r="I1463" t="str">
            <v>CA - SLTAHOE</v>
          </cell>
          <cell r="K1463" t="str">
            <v>Enserco</v>
          </cell>
          <cell r="L1463" t="str">
            <v>Dave Huck</v>
          </cell>
          <cell r="M1463" t="str">
            <v>Trader</v>
          </cell>
          <cell r="N1463" t="str">
            <v>(403) 269-5522</v>
          </cell>
          <cell r="O1463" t="str">
            <v>(303) 568-3250</v>
          </cell>
          <cell r="R1463">
            <v>1500</v>
          </cell>
          <cell r="U1463" t="str">
            <v>GDA</v>
          </cell>
          <cell r="V1463">
            <v>0</v>
          </cell>
          <cell r="W1463" t="str">
            <v>Sumas</v>
          </cell>
          <cell r="Y1463">
            <v>38129</v>
          </cell>
          <cell r="Z1463">
            <v>38132</v>
          </cell>
          <cell r="AA1463" t="str">
            <v>Firm</v>
          </cell>
          <cell r="AB1463" t="str">
            <v>NWP</v>
          </cell>
          <cell r="AC1463" t="str">
            <v>Paiute</v>
          </cell>
          <cell r="AD1463">
            <v>100047</v>
          </cell>
          <cell r="AE1463">
            <v>1500</v>
          </cell>
          <cell r="AF1463" t="str">
            <v>SUMAS</v>
          </cell>
          <cell r="AG1463">
            <v>297</v>
          </cell>
          <cell r="AH1463" t="str">
            <v xml:space="preserve"> </v>
          </cell>
          <cell r="AJ1463" t="str">
            <v>RENO</v>
          </cell>
          <cell r="AK1463">
            <v>459</v>
          </cell>
          <cell r="AL1463" t="str">
            <v>AVAC03SYS4</v>
          </cell>
          <cell r="AM1463">
            <v>304</v>
          </cell>
          <cell r="AN1463" t="str">
            <v>DW</v>
          </cell>
          <cell r="AO1463" t="str">
            <v xml:space="preserve"> </v>
          </cell>
          <cell r="AP1463" t="str">
            <v xml:space="preserve"> </v>
          </cell>
        </row>
        <row r="1464">
          <cell r="A1464">
            <v>1477</v>
          </cell>
          <cell r="B1464" t="str">
            <v>DW</v>
          </cell>
          <cell r="C1464" t="str">
            <v>Dick Winters</v>
          </cell>
          <cell r="D1464" t="str">
            <v>(509) 495-4175</v>
          </cell>
          <cell r="E1464">
            <v>38132</v>
          </cell>
          <cell r="G1464" t="str">
            <v>Purchase</v>
          </cell>
          <cell r="H1464" t="str">
            <v>Physical</v>
          </cell>
          <cell r="I1464" t="str">
            <v>CA - SLTAHOE</v>
          </cell>
          <cell r="K1464" t="str">
            <v>Enserco</v>
          </cell>
          <cell r="L1464" t="str">
            <v>Dave Huck</v>
          </cell>
          <cell r="M1464" t="str">
            <v>Trader</v>
          </cell>
          <cell r="N1464" t="str">
            <v>(403) 269-5522</v>
          </cell>
          <cell r="O1464" t="str">
            <v>(303) 568-3250</v>
          </cell>
          <cell r="R1464">
            <v>1500</v>
          </cell>
          <cell r="U1464" t="str">
            <v>GDA</v>
          </cell>
          <cell r="V1464">
            <v>0</v>
          </cell>
          <cell r="W1464" t="str">
            <v>Sumas</v>
          </cell>
          <cell r="Y1464">
            <v>38133</v>
          </cell>
          <cell r="Z1464">
            <v>38134</v>
          </cell>
          <cell r="AA1464" t="str">
            <v>Firm</v>
          </cell>
          <cell r="AB1464" t="str">
            <v>NWP</v>
          </cell>
          <cell r="AC1464" t="str">
            <v>Paiute</v>
          </cell>
          <cell r="AD1464">
            <v>100047</v>
          </cell>
          <cell r="AE1464">
            <v>1500</v>
          </cell>
          <cell r="AF1464" t="str">
            <v>SUMAS</v>
          </cell>
          <cell r="AG1464">
            <v>297</v>
          </cell>
          <cell r="AH1464" t="str">
            <v xml:space="preserve"> </v>
          </cell>
          <cell r="AJ1464" t="str">
            <v>RENO</v>
          </cell>
          <cell r="AK1464">
            <v>459</v>
          </cell>
          <cell r="AL1464" t="str">
            <v>AVAC03SYS4</v>
          </cell>
          <cell r="AM1464">
            <v>304</v>
          </cell>
          <cell r="AN1464" t="str">
            <v>DW</v>
          </cell>
          <cell r="AO1464" t="str">
            <v xml:space="preserve"> </v>
          </cell>
          <cell r="AP1464" t="str">
            <v xml:space="preserve"> </v>
          </cell>
        </row>
        <row r="1465">
          <cell r="A1465">
            <v>1478</v>
          </cell>
          <cell r="B1465" t="str">
            <v>DW</v>
          </cell>
          <cell r="C1465" t="str">
            <v>Dick Winters</v>
          </cell>
          <cell r="D1465" t="str">
            <v>(509) 495-4175</v>
          </cell>
          <cell r="E1465">
            <v>38132</v>
          </cell>
          <cell r="G1465" t="str">
            <v>Sale</v>
          </cell>
          <cell r="H1465" t="str">
            <v>Physical</v>
          </cell>
          <cell r="I1465" t="str">
            <v>CSII</v>
          </cell>
          <cell r="K1465" t="str">
            <v>Enserco</v>
          </cell>
          <cell r="L1465" t="str">
            <v>Dave Huck</v>
          </cell>
          <cell r="M1465" t="str">
            <v>Trader</v>
          </cell>
          <cell r="N1465" t="str">
            <v>(403) 269-5522</v>
          </cell>
          <cell r="O1465" t="str">
            <v>(303) 568-3250</v>
          </cell>
          <cell r="R1465">
            <v>10000</v>
          </cell>
          <cell r="X1465">
            <v>5.71</v>
          </cell>
          <cell r="Y1465">
            <v>38133</v>
          </cell>
          <cell r="Z1465">
            <v>38133</v>
          </cell>
          <cell r="AA1465" t="str">
            <v>Firm</v>
          </cell>
          <cell r="AB1465" t="str">
            <v>PGT</v>
          </cell>
          <cell r="AD1465" t="str">
            <v>07536</v>
          </cell>
          <cell r="AE1465">
            <v>10000</v>
          </cell>
          <cell r="AF1465" t="str">
            <v>COYO-GTNW</v>
          </cell>
          <cell r="AG1465" t="str">
            <v xml:space="preserve"> </v>
          </cell>
          <cell r="AH1465" t="str">
            <v>08217</v>
          </cell>
          <cell r="AI1465" t="str">
            <v xml:space="preserve"> </v>
          </cell>
          <cell r="AJ1465" t="str">
            <v>COYO-GTNW</v>
          </cell>
          <cell r="AK1465" t="str">
            <v xml:space="preserve"> </v>
          </cell>
          <cell r="AL1465" t="str">
            <v>04659</v>
          </cell>
          <cell r="AN1465" t="str">
            <v>DW</v>
          </cell>
        </row>
        <row r="1466">
          <cell r="A1466">
            <v>1479</v>
          </cell>
          <cell r="B1466" t="str">
            <v>DW</v>
          </cell>
          <cell r="C1466" t="str">
            <v>Dick Winters</v>
          </cell>
          <cell r="D1466" t="str">
            <v>(509) 495-4175</v>
          </cell>
          <cell r="E1466">
            <v>38132</v>
          </cell>
          <cell r="G1466" t="str">
            <v>Sale</v>
          </cell>
          <cell r="H1466" t="str">
            <v>Physical</v>
          </cell>
          <cell r="I1466" t="str">
            <v>MALIN</v>
          </cell>
          <cell r="K1466" t="str">
            <v>Sempra Energy Trading, Inc.</v>
          </cell>
          <cell r="L1466" t="str">
            <v>Ray Houghton</v>
          </cell>
          <cell r="M1466" t="str">
            <v>Trader</v>
          </cell>
          <cell r="N1466" t="str">
            <v>(403) 750-2453</v>
          </cell>
          <cell r="O1466" t="str">
            <v>(203) 355-6605</v>
          </cell>
          <cell r="R1466">
            <v>7658</v>
          </cell>
          <cell r="U1466" t="str">
            <v>NGI</v>
          </cell>
          <cell r="V1466">
            <v>0</v>
          </cell>
          <cell r="W1466" t="str">
            <v>Malin</v>
          </cell>
          <cell r="Y1466">
            <v>38139</v>
          </cell>
          <cell r="Z1466">
            <v>38168</v>
          </cell>
          <cell r="AA1466" t="str">
            <v>Firm</v>
          </cell>
          <cell r="AB1466" t="str">
            <v>PGT</v>
          </cell>
          <cell r="AD1466" t="str">
            <v>07536</v>
          </cell>
          <cell r="AE1466">
            <v>7658</v>
          </cell>
          <cell r="AF1466" t="str">
            <v>MALI-GTNW</v>
          </cell>
          <cell r="AJ1466" t="str">
            <v>MALI-GTNW</v>
          </cell>
          <cell r="AL1466" t="str">
            <v>02466</v>
          </cell>
          <cell r="AN1466" t="str">
            <v>RP</v>
          </cell>
          <cell r="AO1466">
            <v>38133</v>
          </cell>
          <cell r="AP1466" t="str">
            <v>DW</v>
          </cell>
        </row>
        <row r="1467">
          <cell r="A1467">
            <v>1480</v>
          </cell>
          <cell r="B1467" t="str">
            <v>DW</v>
          </cell>
          <cell r="C1467" t="str">
            <v>Dick Winters</v>
          </cell>
          <cell r="D1467" t="str">
            <v>(509) 495-4175</v>
          </cell>
          <cell r="E1467">
            <v>38132</v>
          </cell>
          <cell r="G1467" t="str">
            <v>Purchase</v>
          </cell>
          <cell r="H1467" t="str">
            <v>Physical</v>
          </cell>
          <cell r="I1467" t="str">
            <v>CA - SLTAHOE</v>
          </cell>
          <cell r="J1467" t="str">
            <v xml:space="preserve"> </v>
          </cell>
          <cell r="K1467" t="str">
            <v>Cinergy Marketing &amp; Trading, LP</v>
          </cell>
          <cell r="L1467" t="str">
            <v>Sylvia Pollan</v>
          </cell>
          <cell r="M1467" t="str">
            <v>Trader</v>
          </cell>
          <cell r="N1467" t="str">
            <v>(713) 393-6895</v>
          </cell>
          <cell r="O1467" t="str">
            <v>(713) 890-3134</v>
          </cell>
          <cell r="R1467">
            <v>725</v>
          </cell>
          <cell r="U1467" t="str">
            <v>IF</v>
          </cell>
          <cell r="V1467">
            <v>-0.05</v>
          </cell>
          <cell r="W1467" t="str">
            <v>NWP Rocky Mtn</v>
          </cell>
          <cell r="Y1467">
            <v>38139</v>
          </cell>
          <cell r="Z1467">
            <v>38168</v>
          </cell>
          <cell r="AA1467" t="str">
            <v>Firm</v>
          </cell>
          <cell r="AB1467" t="str">
            <v>NWP</v>
          </cell>
          <cell r="AC1467" t="str">
            <v>Paiute</v>
          </cell>
          <cell r="AD1467">
            <v>100047</v>
          </cell>
          <cell r="AE1467">
            <v>725</v>
          </cell>
          <cell r="AF1467" t="str">
            <v>PICEANCE POOL</v>
          </cell>
          <cell r="AG1467">
            <v>495</v>
          </cell>
          <cell r="AI1467">
            <v>512</v>
          </cell>
          <cell r="AJ1467" t="str">
            <v>RENO</v>
          </cell>
          <cell r="AK1467">
            <v>459</v>
          </cell>
          <cell r="AL1467" t="str">
            <v>AVAC03SYS3</v>
          </cell>
          <cell r="AM1467">
            <v>304</v>
          </cell>
          <cell r="AN1467" t="str">
            <v>RP</v>
          </cell>
          <cell r="AO1467" t="str">
            <v xml:space="preserve"> </v>
          </cell>
          <cell r="AP1467" t="str">
            <v xml:space="preserve"> </v>
          </cell>
        </row>
        <row r="1468">
          <cell r="A1468">
            <v>1481</v>
          </cell>
          <cell r="B1468" t="str">
            <v>DW</v>
          </cell>
          <cell r="C1468" t="str">
            <v>Dick Winters</v>
          </cell>
          <cell r="D1468" t="str">
            <v>(509) 495-4175</v>
          </cell>
          <cell r="E1468">
            <v>38132</v>
          </cell>
          <cell r="G1468" t="str">
            <v>Purchase</v>
          </cell>
          <cell r="H1468" t="str">
            <v>Physical</v>
          </cell>
          <cell r="I1468" t="str">
            <v>CA - SLTAHOE</v>
          </cell>
          <cell r="J1468" t="str">
            <v xml:space="preserve"> </v>
          </cell>
          <cell r="K1468" t="str">
            <v>Questar Energy Trading Co.</v>
          </cell>
          <cell r="L1468" t="str">
            <v>Mark Pino</v>
          </cell>
          <cell r="M1468" t="str">
            <v>Trader</v>
          </cell>
          <cell r="N1468" t="str">
            <v>(801) 324-2518</v>
          </cell>
          <cell r="O1468" t="str">
            <v>(801) 324-2001</v>
          </cell>
          <cell r="P1468" t="str">
            <v xml:space="preserve"> </v>
          </cell>
          <cell r="Q1468" t="str">
            <v xml:space="preserve"> </v>
          </cell>
          <cell r="R1468">
            <v>1000</v>
          </cell>
          <cell r="X1468">
            <v>5.66</v>
          </cell>
          <cell r="Y1468">
            <v>38139</v>
          </cell>
          <cell r="Z1468">
            <v>38168</v>
          </cell>
          <cell r="AA1468" t="str">
            <v>Firm</v>
          </cell>
          <cell r="AB1468" t="str">
            <v>NWP</v>
          </cell>
          <cell r="AC1468" t="str">
            <v>Paiute</v>
          </cell>
          <cell r="AD1468">
            <v>100047</v>
          </cell>
          <cell r="AE1468">
            <v>1000</v>
          </cell>
          <cell r="AF1468" t="str">
            <v>OPAL</v>
          </cell>
          <cell r="AG1468">
            <v>543</v>
          </cell>
          <cell r="AH1468" t="str">
            <v xml:space="preserve"> </v>
          </cell>
          <cell r="AI1468" t="str">
            <v xml:space="preserve"> </v>
          </cell>
          <cell r="AJ1468" t="str">
            <v>RENO</v>
          </cell>
          <cell r="AK1468">
            <v>459</v>
          </cell>
          <cell r="AL1468" t="str">
            <v>AVAC03SYS2</v>
          </cell>
          <cell r="AM1468">
            <v>304</v>
          </cell>
          <cell r="AN1468" t="str">
            <v>RP</v>
          </cell>
        </row>
        <row r="1469">
          <cell r="A1469">
            <v>1482</v>
          </cell>
          <cell r="B1469" t="str">
            <v>DW</v>
          </cell>
          <cell r="C1469" t="str">
            <v>Dick Winters</v>
          </cell>
          <cell r="D1469" t="str">
            <v>(509) 495-4175</v>
          </cell>
          <cell r="E1469">
            <v>38132</v>
          </cell>
          <cell r="G1469" t="str">
            <v>Purchase</v>
          </cell>
          <cell r="H1469" t="str">
            <v>Physical</v>
          </cell>
          <cell r="I1469" t="str">
            <v>CA - SLTAHOE</v>
          </cell>
          <cell r="K1469" t="str">
            <v>Enserco</v>
          </cell>
          <cell r="L1469" t="str">
            <v>Dave Huck</v>
          </cell>
          <cell r="M1469" t="str">
            <v>Trader</v>
          </cell>
          <cell r="N1469" t="str">
            <v>(403) 269-5522</v>
          </cell>
          <cell r="O1469" t="str">
            <v>(303) 568-3250</v>
          </cell>
          <cell r="R1469">
            <v>1000</v>
          </cell>
          <cell r="X1469">
            <v>5.57</v>
          </cell>
          <cell r="Y1469">
            <v>38139</v>
          </cell>
          <cell r="Z1469">
            <v>38168</v>
          </cell>
          <cell r="AA1469" t="str">
            <v>Firm</v>
          </cell>
          <cell r="AB1469" t="str">
            <v>NWP</v>
          </cell>
          <cell r="AC1469" t="str">
            <v>Paiute</v>
          </cell>
          <cell r="AD1469">
            <v>100047</v>
          </cell>
          <cell r="AE1469">
            <v>1000</v>
          </cell>
          <cell r="AF1469" t="str">
            <v>PACIFIC POOL</v>
          </cell>
          <cell r="AH1469" t="str">
            <v xml:space="preserve"> </v>
          </cell>
          <cell r="AI1469">
            <v>399</v>
          </cell>
          <cell r="AJ1469" t="str">
            <v>RENO</v>
          </cell>
          <cell r="AK1469">
            <v>459</v>
          </cell>
          <cell r="AL1469" t="str">
            <v>AVAC03SYS1</v>
          </cell>
          <cell r="AM1469">
            <v>304</v>
          </cell>
          <cell r="AN1469" t="str">
            <v>RP</v>
          </cell>
          <cell r="AO1469">
            <v>38148</v>
          </cell>
          <cell r="AP1469" t="str">
            <v>DW</v>
          </cell>
        </row>
        <row r="1470">
          <cell r="A1470">
            <v>1483</v>
          </cell>
          <cell r="B1470" t="str">
            <v>DW</v>
          </cell>
          <cell r="C1470" t="str">
            <v>Dick Winters</v>
          </cell>
          <cell r="D1470" t="str">
            <v>(509) 495-4175</v>
          </cell>
          <cell r="E1470">
            <v>38134</v>
          </cell>
          <cell r="G1470" t="str">
            <v>Purchase</v>
          </cell>
          <cell r="H1470" t="str">
            <v>Physical</v>
          </cell>
          <cell r="I1470" t="str">
            <v>CA - SLTAHOE</v>
          </cell>
          <cell r="K1470" t="str">
            <v>Enserco</v>
          </cell>
          <cell r="L1470" t="str">
            <v>Dave Huck</v>
          </cell>
          <cell r="M1470" t="str">
            <v>Trader</v>
          </cell>
          <cell r="N1470" t="str">
            <v>(403) 269-5522</v>
          </cell>
          <cell r="O1470" t="str">
            <v>(303) 568-3250</v>
          </cell>
          <cell r="R1470">
            <v>1000</v>
          </cell>
          <cell r="U1470" t="str">
            <v>GDA</v>
          </cell>
          <cell r="V1470">
            <v>0</v>
          </cell>
          <cell r="W1470" t="str">
            <v>Sumas</v>
          </cell>
          <cell r="Y1470">
            <v>38135</v>
          </cell>
          <cell r="Z1470">
            <v>38138</v>
          </cell>
          <cell r="AA1470" t="str">
            <v>Firm</v>
          </cell>
          <cell r="AB1470" t="str">
            <v>NWP</v>
          </cell>
          <cell r="AC1470" t="str">
            <v>Paiute</v>
          </cell>
          <cell r="AD1470">
            <v>100047</v>
          </cell>
          <cell r="AE1470">
            <v>1000</v>
          </cell>
          <cell r="AF1470" t="str">
            <v>SUMAS</v>
          </cell>
          <cell r="AG1470">
            <v>297</v>
          </cell>
          <cell r="AH1470" t="str">
            <v xml:space="preserve"> </v>
          </cell>
          <cell r="AJ1470" t="str">
            <v>RENO</v>
          </cell>
          <cell r="AK1470">
            <v>459</v>
          </cell>
          <cell r="AL1470" t="str">
            <v>AVAC03SYS4</v>
          </cell>
          <cell r="AM1470">
            <v>304</v>
          </cell>
          <cell r="AN1470" t="str">
            <v>DW</v>
          </cell>
          <cell r="AO1470" t="str">
            <v xml:space="preserve"> </v>
          </cell>
          <cell r="AP1470" t="str">
            <v xml:space="preserve"> </v>
          </cell>
        </row>
        <row r="1471">
          <cell r="A1471">
            <v>1484</v>
          </cell>
          <cell r="B1471" t="str">
            <v>DW</v>
          </cell>
          <cell r="C1471" t="str">
            <v>Dick Winters</v>
          </cell>
          <cell r="D1471" t="str">
            <v>(509) 495-4175</v>
          </cell>
          <cell r="E1471">
            <v>38134</v>
          </cell>
          <cell r="G1471" t="str">
            <v>Sale</v>
          </cell>
          <cell r="H1471" t="str">
            <v>Physical</v>
          </cell>
          <cell r="I1471" t="str">
            <v>BPK</v>
          </cell>
          <cell r="K1471" t="str">
            <v>Enserco</v>
          </cell>
          <cell r="L1471" t="str">
            <v>Dave Huck</v>
          </cell>
          <cell r="M1471" t="str">
            <v>Trader</v>
          </cell>
          <cell r="N1471" t="str">
            <v>(403) 269-5522</v>
          </cell>
          <cell r="O1471" t="str">
            <v>(303) 568-3250</v>
          </cell>
          <cell r="R1471">
            <v>3000</v>
          </cell>
          <cell r="X1471">
            <v>5.3550000000000004</v>
          </cell>
          <cell r="Y1471">
            <v>38139</v>
          </cell>
          <cell r="Z1471">
            <v>38168</v>
          </cell>
          <cell r="AA1471" t="str">
            <v>Firm</v>
          </cell>
          <cell r="AB1471" t="str">
            <v>TCPL</v>
          </cell>
          <cell r="AD1471" t="str">
            <v>AVA</v>
          </cell>
          <cell r="AE1471">
            <v>3000</v>
          </cell>
          <cell r="AF1471" t="str">
            <v>NIT</v>
          </cell>
          <cell r="AH1471" t="str">
            <v xml:space="preserve"> </v>
          </cell>
          <cell r="AJ1471" t="str">
            <v>NIT</v>
          </cell>
          <cell r="AL1471" t="str">
            <v>ENSRT</v>
          </cell>
          <cell r="AN1471" t="str">
            <v>RP</v>
          </cell>
          <cell r="AO1471">
            <v>38148</v>
          </cell>
          <cell r="AP1471" t="str">
            <v>DW</v>
          </cell>
        </row>
        <row r="1472">
          <cell r="A1472">
            <v>1485</v>
          </cell>
          <cell r="B1472" t="str">
            <v>DW</v>
          </cell>
          <cell r="C1472" t="str">
            <v>Dick Winters</v>
          </cell>
          <cell r="D1472" t="str">
            <v>(509) 495-4175</v>
          </cell>
          <cell r="E1472">
            <v>38134</v>
          </cell>
          <cell r="G1472" t="str">
            <v>Purchase</v>
          </cell>
          <cell r="H1472" t="str">
            <v>Physical</v>
          </cell>
          <cell r="I1472" t="str">
            <v>CSII</v>
          </cell>
          <cell r="K1472" t="str">
            <v>Enserco</v>
          </cell>
          <cell r="L1472" t="str">
            <v>Dave Huck</v>
          </cell>
          <cell r="M1472" t="str">
            <v>Trader</v>
          </cell>
          <cell r="N1472" t="str">
            <v>(403) 269-5522</v>
          </cell>
          <cell r="O1472" t="str">
            <v>(303) 568-3250</v>
          </cell>
          <cell r="R1472">
            <v>1500</v>
          </cell>
          <cell r="X1472">
            <v>5.65</v>
          </cell>
          <cell r="Y1472">
            <v>38231</v>
          </cell>
          <cell r="Z1472">
            <v>38260</v>
          </cell>
          <cell r="AA1472" t="str">
            <v>Firm</v>
          </cell>
          <cell r="AB1472" t="str">
            <v>TCPL</v>
          </cell>
          <cell r="AC1472" t="str">
            <v>GTN</v>
          </cell>
          <cell r="AD1472" t="str">
            <v>AVA</v>
          </cell>
          <cell r="AE1472">
            <v>1500</v>
          </cell>
          <cell r="AF1472" t="str">
            <v>NIT</v>
          </cell>
          <cell r="AH1472" t="str">
            <v>ENSRT</v>
          </cell>
          <cell r="AJ1472" t="str">
            <v>CSII-CSII</v>
          </cell>
          <cell r="AL1472" t="str">
            <v>CSII</v>
          </cell>
          <cell r="AN1472" t="str">
            <v>RP</v>
          </cell>
          <cell r="AO1472">
            <v>38148</v>
          </cell>
          <cell r="AP1472" t="str">
            <v>DW</v>
          </cell>
        </row>
        <row r="1473">
          <cell r="A1473">
            <v>1486</v>
          </cell>
          <cell r="B1473" t="str">
            <v>DW</v>
          </cell>
          <cell r="C1473" t="str">
            <v>Dick Winters</v>
          </cell>
          <cell r="D1473" t="str">
            <v>(509) 495-4175</v>
          </cell>
          <cell r="E1473">
            <v>38135</v>
          </cell>
          <cell r="G1473" t="str">
            <v>Purchase</v>
          </cell>
          <cell r="H1473" t="str">
            <v>Physical</v>
          </cell>
          <cell r="I1473" t="str">
            <v>CA - SLTAHOE</v>
          </cell>
          <cell r="K1473" t="str">
            <v>Enserco</v>
          </cell>
          <cell r="L1473" t="str">
            <v>Dave Huck</v>
          </cell>
          <cell r="M1473" t="str">
            <v>Trader</v>
          </cell>
          <cell r="N1473" t="str">
            <v>(403) 269-5522</v>
          </cell>
          <cell r="O1473" t="str">
            <v>(303) 568-3250</v>
          </cell>
          <cell r="R1473">
            <v>1000</v>
          </cell>
          <cell r="U1473" t="str">
            <v>GDA</v>
          </cell>
          <cell r="V1473">
            <v>0</v>
          </cell>
          <cell r="W1473" t="str">
            <v>Sumas</v>
          </cell>
          <cell r="Y1473">
            <v>38139</v>
          </cell>
          <cell r="Z1473">
            <v>38141</v>
          </cell>
          <cell r="AA1473" t="str">
            <v>Firm</v>
          </cell>
          <cell r="AB1473" t="str">
            <v>NWP</v>
          </cell>
          <cell r="AC1473" t="str">
            <v>Paiute</v>
          </cell>
          <cell r="AD1473">
            <v>100047</v>
          </cell>
          <cell r="AE1473">
            <v>1000</v>
          </cell>
          <cell r="AF1473" t="str">
            <v>SUMAS</v>
          </cell>
          <cell r="AG1473">
            <v>297</v>
          </cell>
          <cell r="AH1473" t="str">
            <v xml:space="preserve"> </v>
          </cell>
          <cell r="AJ1473" t="str">
            <v>RENO</v>
          </cell>
          <cell r="AK1473">
            <v>459</v>
          </cell>
          <cell r="AL1473" t="str">
            <v>AVAC03SYS4</v>
          </cell>
          <cell r="AM1473">
            <v>304</v>
          </cell>
          <cell r="AN1473" t="str">
            <v>DW</v>
          </cell>
          <cell r="AO1473" t="str">
            <v xml:space="preserve"> </v>
          </cell>
          <cell r="AP1473" t="str">
            <v xml:space="preserve"> </v>
          </cell>
        </row>
        <row r="1474">
          <cell r="A1474">
            <v>1487</v>
          </cell>
          <cell r="B1474" t="str">
            <v>DW</v>
          </cell>
          <cell r="C1474" t="str">
            <v>Dick Winters</v>
          </cell>
          <cell r="D1474" t="str">
            <v>(509) 495-4175</v>
          </cell>
          <cell r="E1474">
            <v>38140</v>
          </cell>
          <cell r="G1474" t="str">
            <v>Purchase</v>
          </cell>
          <cell r="H1474" t="str">
            <v>Physical</v>
          </cell>
          <cell r="I1474" t="str">
            <v>CA - SLTAHOE</v>
          </cell>
          <cell r="K1474" t="str">
            <v>Enserco</v>
          </cell>
          <cell r="L1474" t="str">
            <v>Dave Huck</v>
          </cell>
          <cell r="M1474" t="str">
            <v>Trader</v>
          </cell>
          <cell r="N1474" t="str">
            <v>(403) 269-5522</v>
          </cell>
          <cell r="O1474" t="str">
            <v>(303) 568-3250</v>
          </cell>
          <cell r="R1474">
            <v>1000</v>
          </cell>
          <cell r="U1474" t="str">
            <v>GDA</v>
          </cell>
          <cell r="V1474">
            <v>0</v>
          </cell>
          <cell r="W1474" t="str">
            <v>Sumas</v>
          </cell>
          <cell r="Y1474">
            <v>38142</v>
          </cell>
          <cell r="Z1474">
            <v>38145</v>
          </cell>
          <cell r="AA1474" t="str">
            <v>Firm</v>
          </cell>
          <cell r="AB1474" t="str">
            <v>NWP</v>
          </cell>
          <cell r="AC1474" t="str">
            <v>Paiute</v>
          </cell>
          <cell r="AD1474">
            <v>100047</v>
          </cell>
          <cell r="AE1474">
            <v>1000</v>
          </cell>
          <cell r="AF1474" t="str">
            <v>JP</v>
          </cell>
          <cell r="AG1474">
            <v>235</v>
          </cell>
          <cell r="AH1474" t="str">
            <v xml:space="preserve"> </v>
          </cell>
          <cell r="AJ1474" t="str">
            <v>RENO</v>
          </cell>
          <cell r="AK1474">
            <v>459</v>
          </cell>
          <cell r="AL1474" t="str">
            <v>AVAC03SYS4</v>
          </cell>
          <cell r="AM1474">
            <v>304</v>
          </cell>
          <cell r="AN1474" t="str">
            <v>DW</v>
          </cell>
          <cell r="AO1474" t="str">
            <v xml:space="preserve"> </v>
          </cell>
          <cell r="AP1474" t="str">
            <v xml:space="preserve"> </v>
          </cell>
        </row>
        <row r="1475">
          <cell r="A1475">
            <v>1488</v>
          </cell>
          <cell r="B1475" t="str">
            <v>DW</v>
          </cell>
          <cell r="C1475" t="str">
            <v>Dick Winters</v>
          </cell>
          <cell r="D1475" t="str">
            <v>(509) 495-4175</v>
          </cell>
          <cell r="E1475">
            <v>38140</v>
          </cell>
          <cell r="G1475" t="str">
            <v>Purchase</v>
          </cell>
          <cell r="H1475" t="str">
            <v>Physical</v>
          </cell>
          <cell r="I1475" t="str">
            <v>CA - SLTAHOE</v>
          </cell>
          <cell r="K1475" t="str">
            <v>Enserco</v>
          </cell>
          <cell r="L1475" t="str">
            <v>Dave Huck</v>
          </cell>
          <cell r="M1475" t="str">
            <v>Trader</v>
          </cell>
          <cell r="N1475" t="str">
            <v>(403) 269-5522</v>
          </cell>
          <cell r="O1475" t="str">
            <v>(303) 568-3250</v>
          </cell>
          <cell r="R1475">
            <v>1000</v>
          </cell>
          <cell r="U1475" t="str">
            <v>GDA</v>
          </cell>
          <cell r="V1475">
            <v>0</v>
          </cell>
          <cell r="W1475" t="str">
            <v>Sumas</v>
          </cell>
          <cell r="Y1475">
            <v>38146</v>
          </cell>
          <cell r="Z1475">
            <v>38147</v>
          </cell>
          <cell r="AA1475" t="str">
            <v>Firm</v>
          </cell>
          <cell r="AB1475" t="str">
            <v>NWP</v>
          </cell>
          <cell r="AC1475" t="str">
            <v>Paiute</v>
          </cell>
          <cell r="AD1475">
            <v>100047</v>
          </cell>
          <cell r="AE1475">
            <v>1000</v>
          </cell>
          <cell r="AF1475" t="str">
            <v>PACIFIC POOL</v>
          </cell>
          <cell r="AG1475">
            <v>291</v>
          </cell>
          <cell r="AH1475" t="str">
            <v xml:space="preserve"> </v>
          </cell>
          <cell r="AJ1475" t="str">
            <v>RENO</v>
          </cell>
          <cell r="AK1475">
            <v>459</v>
          </cell>
          <cell r="AL1475" t="str">
            <v>AVAC03SYS4</v>
          </cell>
          <cell r="AM1475">
            <v>304</v>
          </cell>
          <cell r="AN1475" t="str">
            <v>DW</v>
          </cell>
          <cell r="AO1475" t="str">
            <v xml:space="preserve"> </v>
          </cell>
          <cell r="AP1475" t="str">
            <v xml:space="preserve"> </v>
          </cell>
        </row>
        <row r="1476">
          <cell r="A1476">
            <v>1489</v>
          </cell>
          <cell r="B1476" t="str">
            <v>DW</v>
          </cell>
          <cell r="C1476" t="str">
            <v>Dick Winters</v>
          </cell>
          <cell r="D1476" t="str">
            <v>(509) 495-4175</v>
          </cell>
          <cell r="E1476">
            <v>38146</v>
          </cell>
          <cell r="G1476" t="str">
            <v>Sale</v>
          </cell>
          <cell r="H1476" t="str">
            <v>Physical</v>
          </cell>
          <cell r="I1476" t="str">
            <v>BPK</v>
          </cell>
          <cell r="K1476" t="str">
            <v>BP Canada Energy Co.</v>
          </cell>
          <cell r="L1476" t="str">
            <v>Patty Condon</v>
          </cell>
          <cell r="M1476" t="str">
            <v>Trader</v>
          </cell>
          <cell r="N1476" t="str">
            <v>(403) 231-6901</v>
          </cell>
          <cell r="O1476" t="str">
            <v>403-233-5611</v>
          </cell>
          <cell r="R1476">
            <v>3000</v>
          </cell>
          <cell r="U1476" t="str">
            <v xml:space="preserve"> </v>
          </cell>
          <cell r="V1476" t="str">
            <v xml:space="preserve"> </v>
          </cell>
          <cell r="W1476" t="str">
            <v xml:space="preserve"> </v>
          </cell>
          <cell r="X1476">
            <v>5.2949999999999999</v>
          </cell>
          <cell r="Y1476">
            <v>38169</v>
          </cell>
          <cell r="Z1476">
            <v>38199</v>
          </cell>
          <cell r="AA1476" t="str">
            <v>Firm</v>
          </cell>
          <cell r="AB1476" t="str">
            <v>PGT</v>
          </cell>
          <cell r="AC1476" t="str">
            <v xml:space="preserve"> </v>
          </cell>
          <cell r="AD1476" t="str">
            <v>07536</v>
          </cell>
          <cell r="AE1476">
            <v>3000</v>
          </cell>
          <cell r="AF1476" t="str">
            <v>STAN-GTNW</v>
          </cell>
          <cell r="AG1476" t="str">
            <v xml:space="preserve"> </v>
          </cell>
          <cell r="AH1476" t="str">
            <v xml:space="preserve"> </v>
          </cell>
          <cell r="AJ1476" t="str">
            <v>STAN-GTNW</v>
          </cell>
          <cell r="AK1476" t="str">
            <v xml:space="preserve"> </v>
          </cell>
          <cell r="AL1476">
            <v>1669</v>
          </cell>
          <cell r="AM1476" t="str">
            <v xml:space="preserve"> </v>
          </cell>
          <cell r="AN1476" t="str">
            <v>RP</v>
          </cell>
          <cell r="AO1476">
            <v>38148</v>
          </cell>
          <cell r="AP1476" t="str">
            <v>DW</v>
          </cell>
        </row>
        <row r="1477">
          <cell r="A1477">
            <v>1490</v>
          </cell>
          <cell r="B1477" t="str">
            <v>DW</v>
          </cell>
          <cell r="C1477" t="str">
            <v>Dick Winters</v>
          </cell>
          <cell r="D1477" t="str">
            <v>(509) 495-4175</v>
          </cell>
          <cell r="E1477">
            <v>38146</v>
          </cell>
          <cell r="G1477" t="str">
            <v>Purchase</v>
          </cell>
          <cell r="H1477" t="str">
            <v>Physical</v>
          </cell>
          <cell r="I1477" t="str">
            <v>CA - SLTAHOE</v>
          </cell>
          <cell r="K1477" t="str">
            <v>Enserco</v>
          </cell>
          <cell r="L1477" t="str">
            <v>Dave Huck</v>
          </cell>
          <cell r="M1477" t="str">
            <v>Trader</v>
          </cell>
          <cell r="N1477" t="str">
            <v>(403) 269-5522</v>
          </cell>
          <cell r="O1477" t="str">
            <v>(303) 568-3250</v>
          </cell>
          <cell r="R1477">
            <v>1500</v>
          </cell>
          <cell r="U1477" t="str">
            <v>GDA</v>
          </cell>
          <cell r="V1477">
            <v>0</v>
          </cell>
          <cell r="W1477" t="str">
            <v>Sumas</v>
          </cell>
          <cell r="Y1477">
            <v>38148</v>
          </cell>
          <cell r="Z1477">
            <v>38148</v>
          </cell>
          <cell r="AA1477" t="str">
            <v>Firm</v>
          </cell>
          <cell r="AB1477" t="str">
            <v>NWP</v>
          </cell>
          <cell r="AC1477" t="str">
            <v>Paiute</v>
          </cell>
          <cell r="AD1477">
            <v>100047</v>
          </cell>
          <cell r="AE1477">
            <v>1500</v>
          </cell>
          <cell r="AF1477" t="str">
            <v>PACIFIC POOL</v>
          </cell>
          <cell r="AG1477">
            <v>291</v>
          </cell>
          <cell r="AH1477" t="str">
            <v xml:space="preserve"> </v>
          </cell>
          <cell r="AJ1477" t="str">
            <v>RENO</v>
          </cell>
          <cell r="AK1477">
            <v>459</v>
          </cell>
          <cell r="AL1477" t="str">
            <v>AVAC03SYS4</v>
          </cell>
          <cell r="AM1477">
            <v>304</v>
          </cell>
          <cell r="AN1477" t="str">
            <v>DW</v>
          </cell>
          <cell r="AO1477" t="str">
            <v xml:space="preserve"> </v>
          </cell>
          <cell r="AP1477" t="str">
            <v xml:space="preserve"> </v>
          </cell>
        </row>
        <row r="1478">
          <cell r="A1478">
            <v>1491</v>
          </cell>
          <cell r="B1478" t="str">
            <v>DW</v>
          </cell>
          <cell r="C1478" t="str">
            <v>Dick Winters</v>
          </cell>
          <cell r="D1478" t="str">
            <v>(509) 495-4175</v>
          </cell>
          <cell r="E1478">
            <v>38146</v>
          </cell>
          <cell r="G1478" t="str">
            <v>Sale</v>
          </cell>
          <cell r="H1478" t="str">
            <v>Physical</v>
          </cell>
          <cell r="I1478" t="str">
            <v>KFCT</v>
          </cell>
          <cell r="K1478" t="str">
            <v>Enserco</v>
          </cell>
          <cell r="L1478" t="str">
            <v>Dave Huck</v>
          </cell>
          <cell r="M1478" t="str">
            <v>Trader</v>
          </cell>
          <cell r="N1478" t="str">
            <v>(403) 269-5522</v>
          </cell>
          <cell r="O1478" t="str">
            <v>(303) 568-3250</v>
          </cell>
          <cell r="R1478">
            <v>1000</v>
          </cell>
          <cell r="U1478" t="str">
            <v xml:space="preserve"> </v>
          </cell>
          <cell r="V1478" t="str">
            <v xml:space="preserve"> </v>
          </cell>
          <cell r="W1478" t="str">
            <v xml:space="preserve"> </v>
          </cell>
          <cell r="X1478">
            <v>5.1349999999999998</v>
          </cell>
          <cell r="Y1478">
            <v>38169</v>
          </cell>
          <cell r="Z1478">
            <v>38199</v>
          </cell>
          <cell r="AA1478" t="str">
            <v>Firm</v>
          </cell>
          <cell r="AB1478" t="str">
            <v>NWP</v>
          </cell>
          <cell r="AC1478" t="str">
            <v xml:space="preserve"> </v>
          </cell>
          <cell r="AD1478">
            <v>100047</v>
          </cell>
          <cell r="AE1478">
            <v>1000</v>
          </cell>
          <cell r="AF1478" t="str">
            <v>SUMAS</v>
          </cell>
          <cell r="AG1478">
            <v>297</v>
          </cell>
          <cell r="AH1478" t="str">
            <v xml:space="preserve"> </v>
          </cell>
          <cell r="AJ1478" t="str">
            <v>SUMAS</v>
          </cell>
          <cell r="AK1478">
            <v>297</v>
          </cell>
          <cell r="AL1478" t="str">
            <v xml:space="preserve"> </v>
          </cell>
          <cell r="AM1478" t="str">
            <v xml:space="preserve"> </v>
          </cell>
          <cell r="AN1478" t="str">
            <v>RP</v>
          </cell>
          <cell r="AO1478">
            <v>38175</v>
          </cell>
          <cell r="AP1478" t="str">
            <v>DW</v>
          </cell>
        </row>
        <row r="1479">
          <cell r="A1479">
            <v>1492</v>
          </cell>
          <cell r="B1479" t="str">
            <v>DW</v>
          </cell>
          <cell r="C1479" t="str">
            <v>Dick Winters</v>
          </cell>
          <cell r="D1479" t="str">
            <v>(509) 495-4175</v>
          </cell>
          <cell r="E1479">
            <v>38148</v>
          </cell>
          <cell r="G1479" t="str">
            <v>Purchase</v>
          </cell>
          <cell r="H1479" t="str">
            <v>Physical</v>
          </cell>
          <cell r="I1479" t="str">
            <v>CA - SLTAHOE</v>
          </cell>
          <cell r="K1479" t="str">
            <v>Enserco</v>
          </cell>
          <cell r="L1479" t="str">
            <v>Dave Huck</v>
          </cell>
          <cell r="M1479" t="str">
            <v>Trader</v>
          </cell>
          <cell r="N1479" t="str">
            <v>(403) 269-5522</v>
          </cell>
          <cell r="O1479" t="str">
            <v>(303) 568-3250</v>
          </cell>
          <cell r="R1479">
            <v>1000</v>
          </cell>
          <cell r="U1479" t="str">
            <v>GDA</v>
          </cell>
          <cell r="V1479">
            <v>0</v>
          </cell>
          <cell r="W1479" t="str">
            <v>Sumas</v>
          </cell>
          <cell r="Y1479">
            <v>38149</v>
          </cell>
          <cell r="Z1479">
            <v>38152</v>
          </cell>
          <cell r="AA1479" t="str">
            <v>Firm</v>
          </cell>
          <cell r="AB1479" t="str">
            <v>NWP</v>
          </cell>
          <cell r="AC1479" t="str">
            <v>Paiute</v>
          </cell>
          <cell r="AD1479">
            <v>100047</v>
          </cell>
          <cell r="AE1479">
            <v>1000</v>
          </cell>
          <cell r="AF1479" t="str">
            <v>PACIFIC POOL</v>
          </cell>
          <cell r="AG1479">
            <v>291</v>
          </cell>
          <cell r="AH1479" t="str">
            <v xml:space="preserve"> </v>
          </cell>
          <cell r="AJ1479" t="str">
            <v>RENO</v>
          </cell>
          <cell r="AK1479">
            <v>459</v>
          </cell>
          <cell r="AL1479" t="str">
            <v>AVAC03SYS4</v>
          </cell>
          <cell r="AM1479">
            <v>304</v>
          </cell>
          <cell r="AN1479" t="str">
            <v>DW</v>
          </cell>
          <cell r="AO1479" t="str">
            <v xml:space="preserve"> </v>
          </cell>
          <cell r="AP1479" t="str">
            <v xml:space="preserve"> </v>
          </cell>
        </row>
        <row r="1480">
          <cell r="A1480">
            <v>1493</v>
          </cell>
          <cell r="B1480" t="str">
            <v>DW</v>
          </cell>
          <cell r="C1480" t="str">
            <v>Dick Winters</v>
          </cell>
          <cell r="D1480" t="str">
            <v>(509) 495-4175</v>
          </cell>
          <cell r="E1480">
            <v>38155</v>
          </cell>
          <cell r="G1480" t="str">
            <v>Sale</v>
          </cell>
          <cell r="H1480" t="str">
            <v>Physical</v>
          </cell>
          <cell r="I1480" t="str">
            <v>MALIN</v>
          </cell>
          <cell r="K1480" t="str">
            <v>Cinergy Marketing &amp; Trading, LP</v>
          </cell>
          <cell r="L1480" t="str">
            <v>Sylvia Pollan</v>
          </cell>
          <cell r="M1480" t="str">
            <v>Trader</v>
          </cell>
          <cell r="N1480" t="str">
            <v>(713) 393-6895</v>
          </cell>
          <cell r="O1480" t="str">
            <v>(713) 890-3134</v>
          </cell>
          <cell r="R1480">
            <v>7658</v>
          </cell>
          <cell r="U1480" t="str">
            <v>NGI</v>
          </cell>
          <cell r="V1480">
            <v>-5.0000000000000001E-3</v>
          </cell>
          <cell r="W1480" t="str">
            <v>Malin</v>
          </cell>
          <cell r="Y1480">
            <v>38169</v>
          </cell>
          <cell r="Z1480">
            <v>38199</v>
          </cell>
          <cell r="AA1480" t="str">
            <v>Firm</v>
          </cell>
          <cell r="AB1480" t="str">
            <v>PGT</v>
          </cell>
          <cell r="AD1480" t="str">
            <v>07536</v>
          </cell>
          <cell r="AE1480">
            <v>7658</v>
          </cell>
          <cell r="AF1480" t="str">
            <v>MALI-GTNW</v>
          </cell>
          <cell r="AH1480" t="str">
            <v>00169</v>
          </cell>
          <cell r="AJ1480" t="str">
            <v>MALI-GTNW</v>
          </cell>
          <cell r="AL1480" t="str">
            <v>08332</v>
          </cell>
          <cell r="AN1480" t="str">
            <v>RP</v>
          </cell>
        </row>
        <row r="1481">
          <cell r="A1481">
            <v>1494</v>
          </cell>
          <cell r="B1481" t="str">
            <v>DW</v>
          </cell>
          <cell r="C1481" t="str">
            <v>Dick Winters</v>
          </cell>
          <cell r="D1481" t="str">
            <v>(509) 495-4175</v>
          </cell>
          <cell r="E1481">
            <v>38155</v>
          </cell>
          <cell r="G1481" t="str">
            <v>Purchase</v>
          </cell>
          <cell r="H1481" t="str">
            <v>Physical</v>
          </cell>
          <cell r="I1481" t="str">
            <v>CA - SLTAHOE</v>
          </cell>
          <cell r="J1481" t="str">
            <v xml:space="preserve"> </v>
          </cell>
          <cell r="K1481" t="str">
            <v>Cinergy Marketing &amp; Trading, LP</v>
          </cell>
          <cell r="L1481" t="str">
            <v>Sylvia Pollan</v>
          </cell>
          <cell r="M1481" t="str">
            <v>Trader</v>
          </cell>
          <cell r="N1481" t="str">
            <v>(713) 393-6895</v>
          </cell>
          <cell r="O1481" t="str">
            <v>(713) 890-3134</v>
          </cell>
          <cell r="R1481">
            <v>725</v>
          </cell>
          <cell r="U1481" t="str">
            <v>IF</v>
          </cell>
          <cell r="V1481">
            <v>-0.05</v>
          </cell>
          <cell r="W1481" t="str">
            <v>NWP Rocky Mtn</v>
          </cell>
          <cell r="Y1481">
            <v>38169</v>
          </cell>
          <cell r="Z1481">
            <v>38199</v>
          </cell>
          <cell r="AA1481" t="str">
            <v>Firm</v>
          </cell>
          <cell r="AB1481" t="str">
            <v>NWP</v>
          </cell>
          <cell r="AC1481" t="str">
            <v>Paiute</v>
          </cell>
          <cell r="AD1481">
            <v>100047</v>
          </cell>
          <cell r="AE1481">
            <v>725</v>
          </cell>
          <cell r="AF1481" t="str">
            <v>South of Green</v>
          </cell>
          <cell r="AJ1481" t="str">
            <v>RENO</v>
          </cell>
          <cell r="AK1481">
            <v>459</v>
          </cell>
          <cell r="AL1481" t="str">
            <v>AVAC03SYS1</v>
          </cell>
          <cell r="AM1481">
            <v>304</v>
          </cell>
          <cell r="AN1481" t="str">
            <v>RP</v>
          </cell>
          <cell r="AO1481" t="str">
            <v xml:space="preserve"> </v>
          </cell>
          <cell r="AP1481" t="str">
            <v xml:space="preserve"> </v>
          </cell>
        </row>
        <row r="1482">
          <cell r="A1482">
            <v>1495</v>
          </cell>
          <cell r="B1482" t="str">
            <v>DW</v>
          </cell>
          <cell r="C1482" t="str">
            <v>Dick Winters</v>
          </cell>
          <cell r="D1482" t="str">
            <v>(509) 495-4175</v>
          </cell>
          <cell r="E1482">
            <v>38155</v>
          </cell>
          <cell r="G1482" t="str">
            <v>Purchase</v>
          </cell>
          <cell r="H1482" t="str">
            <v>Physical</v>
          </cell>
          <cell r="I1482" t="str">
            <v>CA - SLTAHOE</v>
          </cell>
          <cell r="K1482" t="str">
            <v>Enserco</v>
          </cell>
          <cell r="L1482" t="str">
            <v>Dave Myers</v>
          </cell>
          <cell r="M1482" t="str">
            <v>Trader</v>
          </cell>
          <cell r="N1482" t="str">
            <v>(303) 568-3230</v>
          </cell>
          <cell r="O1482" t="str">
            <v>(303) 568-3250</v>
          </cell>
          <cell r="R1482">
            <v>1500</v>
          </cell>
          <cell r="U1482" t="str">
            <v>IF</v>
          </cell>
          <cell r="V1482">
            <v>5.0000000000000001E-3</v>
          </cell>
          <cell r="W1482" t="str">
            <v>Sumas</v>
          </cell>
          <cell r="Y1482">
            <v>38169</v>
          </cell>
          <cell r="Z1482">
            <v>38199</v>
          </cell>
          <cell r="AA1482" t="str">
            <v>Firm</v>
          </cell>
          <cell r="AB1482" t="str">
            <v>NWP</v>
          </cell>
          <cell r="AC1482" t="str">
            <v>Paiute</v>
          </cell>
          <cell r="AD1482">
            <v>100047</v>
          </cell>
          <cell r="AE1482">
            <v>1500</v>
          </cell>
          <cell r="AF1482" t="str">
            <v>PACIFIC POOL</v>
          </cell>
          <cell r="AG1482">
            <v>291</v>
          </cell>
          <cell r="AI1482">
            <v>399</v>
          </cell>
          <cell r="AJ1482" t="str">
            <v>RENO</v>
          </cell>
          <cell r="AK1482">
            <v>459</v>
          </cell>
          <cell r="AL1482" t="str">
            <v>AVAC03SYS2</v>
          </cell>
          <cell r="AM1482">
            <v>304</v>
          </cell>
          <cell r="AN1482" t="str">
            <v>RP</v>
          </cell>
          <cell r="AO1482">
            <v>38175</v>
          </cell>
          <cell r="AP1482" t="str">
            <v>DW</v>
          </cell>
        </row>
        <row r="1483">
          <cell r="A1483">
            <v>1496</v>
          </cell>
          <cell r="B1483" t="str">
            <v>DA</v>
          </cell>
          <cell r="C1483" t="str">
            <v>Diane Albers</v>
          </cell>
          <cell r="D1483" t="str">
            <v>(509) 495-4705</v>
          </cell>
          <cell r="E1483">
            <v>38160</v>
          </cell>
          <cell r="G1483" t="str">
            <v>Purchase</v>
          </cell>
          <cell r="H1483" t="str">
            <v>Physical</v>
          </cell>
          <cell r="I1483" t="str">
            <v>BPK</v>
          </cell>
          <cell r="K1483" t="str">
            <v>Enserco</v>
          </cell>
          <cell r="L1483" t="str">
            <v>Dave Huck</v>
          </cell>
          <cell r="M1483" t="str">
            <v>Trader</v>
          </cell>
          <cell r="N1483" t="str">
            <v>(403) 269-5522</v>
          </cell>
          <cell r="O1483" t="str">
            <v>(303) 568-3250</v>
          </cell>
          <cell r="R1483">
            <v>5000</v>
          </cell>
          <cell r="U1483" t="str">
            <v xml:space="preserve"> </v>
          </cell>
          <cell r="V1483" t="str">
            <v xml:space="preserve"> </v>
          </cell>
          <cell r="W1483" t="str">
            <v xml:space="preserve"> </v>
          </cell>
          <cell r="X1483">
            <v>5.38</v>
          </cell>
          <cell r="Y1483">
            <v>38161</v>
          </cell>
          <cell r="Z1483">
            <v>38161</v>
          </cell>
          <cell r="AA1483" t="str">
            <v>Interruptible</v>
          </cell>
          <cell r="AB1483" t="str">
            <v>PGT</v>
          </cell>
          <cell r="AC1483" t="str">
            <v xml:space="preserve"> </v>
          </cell>
          <cell r="AD1483" t="str">
            <v>07536</v>
          </cell>
          <cell r="AE1483">
            <v>5000</v>
          </cell>
          <cell r="AF1483" t="str">
            <v>SWWP-GTNW</v>
          </cell>
          <cell r="AG1483" t="str">
            <v xml:space="preserve"> </v>
          </cell>
          <cell r="AH1483" t="str">
            <v>04659</v>
          </cell>
          <cell r="AJ1483" t="str">
            <v>SWWP-WWP</v>
          </cell>
          <cell r="AK1483" t="str">
            <v xml:space="preserve"> </v>
          </cell>
          <cell r="AL1483" t="str">
            <v>BPK</v>
          </cell>
          <cell r="AM1483" t="str">
            <v xml:space="preserve"> </v>
          </cell>
          <cell r="AN1483" t="str">
            <v>DA</v>
          </cell>
        </row>
        <row r="1484">
          <cell r="A1484">
            <v>1497</v>
          </cell>
          <cell r="B1484" t="str">
            <v>DA</v>
          </cell>
          <cell r="C1484" t="str">
            <v>Diane Albers</v>
          </cell>
          <cell r="D1484" t="str">
            <v>(509) 495-4705</v>
          </cell>
          <cell r="E1484">
            <v>38163</v>
          </cell>
          <cell r="G1484" t="str">
            <v>Purchase</v>
          </cell>
          <cell r="H1484" t="str">
            <v>Physical</v>
          </cell>
          <cell r="I1484" t="str">
            <v>CSII</v>
          </cell>
          <cell r="K1484" t="str">
            <v>BP Canada Energy Co.</v>
          </cell>
          <cell r="L1484" t="str">
            <v>Patty Condon</v>
          </cell>
          <cell r="M1484" t="str">
            <v>Trader</v>
          </cell>
          <cell r="N1484" t="str">
            <v>(403) 231-6901</v>
          </cell>
          <cell r="O1484" t="str">
            <v>403-233-5611</v>
          </cell>
          <cell r="R1484">
            <v>1500</v>
          </cell>
          <cell r="X1484">
            <v>5.5</v>
          </cell>
          <cell r="Y1484">
            <v>38261</v>
          </cell>
          <cell r="Z1484">
            <v>38291</v>
          </cell>
          <cell r="AA1484" t="str">
            <v>Firm</v>
          </cell>
          <cell r="AB1484" t="str">
            <v>TCPL</v>
          </cell>
          <cell r="AC1484" t="str">
            <v>GTN</v>
          </cell>
          <cell r="AD1484" t="str">
            <v>AVA2</v>
          </cell>
          <cell r="AE1484">
            <v>1500</v>
          </cell>
          <cell r="AF1484" t="str">
            <v>NIT</v>
          </cell>
          <cell r="AH1484" t="str">
            <v>AMOCT</v>
          </cell>
          <cell r="AJ1484" t="str">
            <v>CSII-CSII</v>
          </cell>
          <cell r="AL1484" t="str">
            <v>CSII</v>
          </cell>
          <cell r="AN1484" t="str">
            <v>RP</v>
          </cell>
        </row>
        <row r="1485">
          <cell r="A1485">
            <v>1498</v>
          </cell>
          <cell r="B1485" t="str">
            <v>DA</v>
          </cell>
          <cell r="C1485" t="str">
            <v>Diane Albers</v>
          </cell>
          <cell r="D1485" t="str">
            <v>(509) 495-4705</v>
          </cell>
          <cell r="E1485">
            <v>38166</v>
          </cell>
          <cell r="G1485" t="str">
            <v>Purchase</v>
          </cell>
          <cell r="H1485" t="str">
            <v>Physical</v>
          </cell>
          <cell r="I1485" t="str">
            <v>CSII</v>
          </cell>
          <cell r="K1485" t="str">
            <v>Enserco</v>
          </cell>
          <cell r="L1485" t="str">
            <v>Dave Huck</v>
          </cell>
          <cell r="M1485" t="str">
            <v>Trader</v>
          </cell>
          <cell r="N1485" t="str">
            <v>(403) 269-5522</v>
          </cell>
          <cell r="O1485" t="str">
            <v>(303) 568-3250</v>
          </cell>
          <cell r="R1485">
            <v>2617</v>
          </cell>
          <cell r="X1485">
            <v>5.1449999999999996</v>
          </cell>
          <cell r="Y1485">
            <v>38169</v>
          </cell>
          <cell r="Z1485">
            <v>38199</v>
          </cell>
          <cell r="AA1485" t="str">
            <v>Firm</v>
          </cell>
          <cell r="AB1485" t="str">
            <v>TCPL</v>
          </cell>
          <cell r="AC1485" t="str">
            <v>GTN</v>
          </cell>
          <cell r="AD1485" t="str">
            <v>AVA</v>
          </cell>
          <cell r="AE1485">
            <v>2617</v>
          </cell>
          <cell r="AF1485" t="str">
            <v>NIT</v>
          </cell>
          <cell r="AH1485" t="str">
            <v>ENSRT</v>
          </cell>
          <cell r="AJ1485" t="str">
            <v>CSII-CSII</v>
          </cell>
          <cell r="AL1485" t="str">
            <v>CSII</v>
          </cell>
          <cell r="AN1485" t="str">
            <v>RP</v>
          </cell>
          <cell r="AO1485">
            <v>38175</v>
          </cell>
          <cell r="AP1485" t="str">
            <v>DW</v>
          </cell>
        </row>
        <row r="1486">
          <cell r="A1486">
            <v>1499</v>
          </cell>
          <cell r="B1486" t="str">
            <v>DA</v>
          </cell>
          <cell r="C1486" t="str">
            <v>Diane Albers</v>
          </cell>
          <cell r="D1486" t="str">
            <v>(509) 495-4705</v>
          </cell>
          <cell r="E1486">
            <v>38166</v>
          </cell>
          <cell r="G1486" t="str">
            <v>Sale</v>
          </cell>
          <cell r="H1486" t="str">
            <v>Physical</v>
          </cell>
          <cell r="I1486" t="str">
            <v>CSII</v>
          </cell>
          <cell r="K1486" t="str">
            <v>Enserco</v>
          </cell>
          <cell r="L1486" t="str">
            <v>Dave Huck</v>
          </cell>
          <cell r="M1486" t="str">
            <v>Trader</v>
          </cell>
          <cell r="N1486" t="str">
            <v>(403) 269-5522</v>
          </cell>
          <cell r="O1486" t="str">
            <v>(303) 568-3250</v>
          </cell>
          <cell r="P1486" t="str">
            <v xml:space="preserve"> </v>
          </cell>
          <cell r="Q1486" t="str">
            <v xml:space="preserve"> </v>
          </cell>
          <cell r="R1486">
            <v>1804</v>
          </cell>
          <cell r="X1486">
            <v>5.31</v>
          </cell>
          <cell r="Y1486">
            <v>38169</v>
          </cell>
          <cell r="Z1486">
            <v>38199</v>
          </cell>
          <cell r="AA1486" t="str">
            <v>Firm</v>
          </cell>
          <cell r="AB1486" t="str">
            <v>PGT</v>
          </cell>
          <cell r="AD1486" t="str">
            <v>07536</v>
          </cell>
          <cell r="AE1486">
            <v>1804</v>
          </cell>
          <cell r="AF1486" t="str">
            <v>STAN-GTNW</v>
          </cell>
          <cell r="AG1486" t="str">
            <v xml:space="preserve"> </v>
          </cell>
          <cell r="AH1486" t="str">
            <v>08465</v>
          </cell>
          <cell r="AI1486" t="str">
            <v xml:space="preserve"> </v>
          </cell>
          <cell r="AJ1486" t="str">
            <v>STAN-GTNW</v>
          </cell>
          <cell r="AK1486" t="str">
            <v xml:space="preserve"> </v>
          </cell>
          <cell r="AL1486" t="str">
            <v>04659</v>
          </cell>
          <cell r="AN1486" t="str">
            <v>RP</v>
          </cell>
          <cell r="AO1486">
            <v>38175</v>
          </cell>
          <cell r="AP1486" t="str">
            <v>DW</v>
          </cell>
        </row>
        <row r="1487">
          <cell r="A1487">
            <v>1500</v>
          </cell>
          <cell r="B1487" t="str">
            <v>DW</v>
          </cell>
          <cell r="C1487" t="str">
            <v>Dick Winters</v>
          </cell>
          <cell r="D1487" t="str">
            <v>(509) 495-4175</v>
          </cell>
          <cell r="E1487">
            <v>38174</v>
          </cell>
          <cell r="G1487" t="str">
            <v>Sale</v>
          </cell>
          <cell r="H1487" t="str">
            <v>Physical</v>
          </cell>
          <cell r="I1487" t="str">
            <v>CSII</v>
          </cell>
          <cell r="K1487" t="str">
            <v>Enserco</v>
          </cell>
          <cell r="L1487" t="str">
            <v>Dave Huck</v>
          </cell>
          <cell r="M1487" t="str">
            <v>Trader</v>
          </cell>
          <cell r="N1487" t="str">
            <v>(403) 269-5522</v>
          </cell>
          <cell r="O1487" t="str">
            <v>(303) 568-3250</v>
          </cell>
          <cell r="R1487">
            <v>3696</v>
          </cell>
          <cell r="X1487">
            <v>5.23</v>
          </cell>
          <cell r="Y1487">
            <v>38174</v>
          </cell>
          <cell r="Z1487">
            <v>38174</v>
          </cell>
          <cell r="AA1487" t="str">
            <v>Firm</v>
          </cell>
          <cell r="AB1487" t="str">
            <v>TCPL</v>
          </cell>
          <cell r="AD1487" t="str">
            <v>AVA</v>
          </cell>
          <cell r="AE1487">
            <v>3696</v>
          </cell>
          <cell r="AF1487" t="str">
            <v>NIT</v>
          </cell>
          <cell r="AH1487" t="str">
            <v xml:space="preserve"> </v>
          </cell>
          <cell r="AJ1487" t="str">
            <v>NIT</v>
          </cell>
          <cell r="AL1487" t="str">
            <v>ENSRT</v>
          </cell>
          <cell r="AN1487" t="str">
            <v>DW</v>
          </cell>
          <cell r="AO1487" t="str">
            <v xml:space="preserve"> </v>
          </cell>
          <cell r="AP1487" t="str">
            <v xml:space="preserve"> </v>
          </cell>
        </row>
        <row r="1488">
          <cell r="A1488">
            <v>1501</v>
          </cell>
          <cell r="B1488" t="str">
            <v>DW</v>
          </cell>
          <cell r="C1488" t="str">
            <v>Dick Winters</v>
          </cell>
          <cell r="D1488" t="str">
            <v>(509) 495-4175</v>
          </cell>
          <cell r="E1488">
            <v>38174</v>
          </cell>
          <cell r="G1488" t="str">
            <v>Sale</v>
          </cell>
          <cell r="H1488" t="str">
            <v>Physical</v>
          </cell>
          <cell r="I1488" t="str">
            <v>CSII</v>
          </cell>
          <cell r="K1488" t="str">
            <v>Enserco</v>
          </cell>
          <cell r="L1488" t="str">
            <v>Dave Huck</v>
          </cell>
          <cell r="M1488" t="str">
            <v>Trader</v>
          </cell>
          <cell r="N1488" t="str">
            <v>(403) 269-5522</v>
          </cell>
          <cell r="O1488" t="str">
            <v>(303) 568-3250</v>
          </cell>
          <cell r="R1488">
            <v>758</v>
          </cell>
          <cell r="X1488">
            <v>5.2</v>
          </cell>
          <cell r="Y1488">
            <v>38175</v>
          </cell>
          <cell r="Z1488">
            <v>38199</v>
          </cell>
          <cell r="AA1488" t="str">
            <v>Firm</v>
          </cell>
          <cell r="AB1488" t="str">
            <v>TCPL</v>
          </cell>
          <cell r="AD1488" t="str">
            <v>AVA</v>
          </cell>
          <cell r="AE1488">
            <v>758</v>
          </cell>
          <cell r="AF1488" t="str">
            <v>NIT</v>
          </cell>
          <cell r="AH1488" t="str">
            <v xml:space="preserve"> </v>
          </cell>
          <cell r="AJ1488" t="str">
            <v>NIT</v>
          </cell>
          <cell r="AL1488" t="str">
            <v>ENSRT</v>
          </cell>
          <cell r="AN1488" t="str">
            <v>DW</v>
          </cell>
          <cell r="AO1488">
            <v>38183</v>
          </cell>
          <cell r="AP1488" t="str">
            <v>DW</v>
          </cell>
        </row>
        <row r="1489">
          <cell r="A1489">
            <v>1502</v>
          </cell>
          <cell r="B1489" t="str">
            <v>DW</v>
          </cell>
          <cell r="C1489" t="str">
            <v>Dick Winters</v>
          </cell>
          <cell r="D1489" t="str">
            <v>(509) 495-4175</v>
          </cell>
          <cell r="E1489">
            <v>38181</v>
          </cell>
          <cell r="G1489" t="str">
            <v>Purchase</v>
          </cell>
          <cell r="H1489" t="str">
            <v>Physical</v>
          </cell>
          <cell r="I1489" t="str">
            <v>BPK</v>
          </cell>
          <cell r="K1489" t="str">
            <v>Enserco</v>
          </cell>
          <cell r="L1489" t="str">
            <v>Dave Huck</v>
          </cell>
          <cell r="M1489" t="str">
            <v>Trader</v>
          </cell>
          <cell r="N1489" t="str">
            <v>(403) 269-5522</v>
          </cell>
          <cell r="O1489" t="str">
            <v>(303) 568-3250</v>
          </cell>
          <cell r="R1489">
            <v>3000</v>
          </cell>
          <cell r="U1489" t="str">
            <v xml:space="preserve"> </v>
          </cell>
          <cell r="V1489" t="str">
            <v xml:space="preserve"> </v>
          </cell>
          <cell r="W1489" t="str">
            <v xml:space="preserve"> </v>
          </cell>
          <cell r="X1489">
            <v>5.26</v>
          </cell>
          <cell r="Y1489">
            <v>38182</v>
          </cell>
          <cell r="Z1489">
            <v>38182</v>
          </cell>
          <cell r="AA1489" t="str">
            <v>Firm</v>
          </cell>
          <cell r="AB1489" t="str">
            <v>PGT</v>
          </cell>
          <cell r="AC1489" t="str">
            <v xml:space="preserve"> </v>
          </cell>
          <cell r="AD1489" t="str">
            <v>07536</v>
          </cell>
          <cell r="AE1489">
            <v>3000</v>
          </cell>
          <cell r="AF1489" t="str">
            <v>SWWP-GTNW</v>
          </cell>
          <cell r="AG1489" t="str">
            <v xml:space="preserve"> </v>
          </cell>
          <cell r="AH1489" t="str">
            <v xml:space="preserve"> </v>
          </cell>
          <cell r="AJ1489" t="str">
            <v>SWWP-WWP</v>
          </cell>
          <cell r="AK1489" t="str">
            <v xml:space="preserve"> </v>
          </cell>
          <cell r="AL1489" t="str">
            <v>BPK</v>
          </cell>
          <cell r="AM1489" t="str">
            <v xml:space="preserve"> </v>
          </cell>
          <cell r="AN1489" t="str">
            <v>DW</v>
          </cell>
        </row>
        <row r="1490">
          <cell r="A1490">
            <v>1503</v>
          </cell>
          <cell r="B1490" t="str">
            <v>DW</v>
          </cell>
          <cell r="C1490" t="str">
            <v>Dick Winters</v>
          </cell>
          <cell r="D1490" t="str">
            <v>(509) 495-4175</v>
          </cell>
          <cell r="E1490">
            <v>38181</v>
          </cell>
          <cell r="G1490" t="str">
            <v>Purchase</v>
          </cell>
          <cell r="H1490" t="str">
            <v>Physical</v>
          </cell>
          <cell r="I1490" t="str">
            <v>KFCT</v>
          </cell>
          <cell r="K1490" t="str">
            <v>Enserco</v>
          </cell>
          <cell r="L1490" t="str">
            <v>Dave Huck</v>
          </cell>
          <cell r="M1490" t="str">
            <v>Trader</v>
          </cell>
          <cell r="N1490" t="str">
            <v>(403) 269-5522</v>
          </cell>
          <cell r="O1490" t="str">
            <v>(303) 568-3250</v>
          </cell>
          <cell r="R1490">
            <v>2000</v>
          </cell>
          <cell r="U1490" t="str">
            <v xml:space="preserve"> </v>
          </cell>
          <cell r="V1490" t="str">
            <v xml:space="preserve"> </v>
          </cell>
          <cell r="W1490" t="str">
            <v xml:space="preserve"> </v>
          </cell>
          <cell r="X1490">
            <v>5.14</v>
          </cell>
          <cell r="Y1490">
            <v>38182</v>
          </cell>
          <cell r="Z1490">
            <v>38182</v>
          </cell>
          <cell r="AA1490" t="str">
            <v>Firm</v>
          </cell>
          <cell r="AB1490" t="str">
            <v>NWP</v>
          </cell>
          <cell r="AC1490" t="str">
            <v xml:space="preserve"> </v>
          </cell>
          <cell r="AD1490">
            <v>100047</v>
          </cell>
          <cell r="AE1490">
            <v>2000</v>
          </cell>
          <cell r="AF1490" t="str">
            <v>SUMAS</v>
          </cell>
          <cell r="AG1490">
            <v>297</v>
          </cell>
          <cell r="AH1490" t="str">
            <v xml:space="preserve"> </v>
          </cell>
          <cell r="AJ1490" t="str">
            <v>SPOKANE (KETTLE FALLS)</v>
          </cell>
          <cell r="AK1490">
            <v>384</v>
          </cell>
          <cell r="AL1490" t="str">
            <v>KFCT</v>
          </cell>
          <cell r="AM1490" t="str">
            <v xml:space="preserve"> </v>
          </cell>
          <cell r="AN1490" t="str">
            <v>DW</v>
          </cell>
        </row>
        <row r="1491">
          <cell r="A1491">
            <v>1504</v>
          </cell>
          <cell r="B1491" t="str">
            <v>DW</v>
          </cell>
          <cell r="C1491" t="str">
            <v>Dick Winters</v>
          </cell>
          <cell r="D1491" t="str">
            <v>(509) 495-4175</v>
          </cell>
          <cell r="E1491">
            <v>38181</v>
          </cell>
          <cell r="G1491" t="str">
            <v>Purchase</v>
          </cell>
          <cell r="H1491" t="str">
            <v>Physical</v>
          </cell>
          <cell r="I1491" t="str">
            <v>BPK</v>
          </cell>
          <cell r="K1491" t="str">
            <v>Enserco</v>
          </cell>
          <cell r="L1491" t="str">
            <v>Dave Huck</v>
          </cell>
          <cell r="M1491" t="str">
            <v>Trader</v>
          </cell>
          <cell r="N1491" t="str">
            <v>(403) 269-5522</v>
          </cell>
          <cell r="O1491" t="str">
            <v>(303) 568-3250</v>
          </cell>
          <cell r="R1491">
            <v>2000</v>
          </cell>
          <cell r="U1491" t="str">
            <v xml:space="preserve"> </v>
          </cell>
          <cell r="V1491" t="str">
            <v xml:space="preserve"> </v>
          </cell>
          <cell r="W1491" t="str">
            <v xml:space="preserve"> </v>
          </cell>
          <cell r="X1491">
            <v>5.29</v>
          </cell>
          <cell r="Y1491">
            <v>38181</v>
          </cell>
          <cell r="Z1491">
            <v>38181</v>
          </cell>
          <cell r="AA1491" t="str">
            <v>Interruptible</v>
          </cell>
          <cell r="AB1491" t="str">
            <v>PGT</v>
          </cell>
          <cell r="AC1491" t="str">
            <v xml:space="preserve"> </v>
          </cell>
          <cell r="AD1491" t="str">
            <v>07536</v>
          </cell>
          <cell r="AE1491">
            <v>2000</v>
          </cell>
          <cell r="AF1491" t="str">
            <v>SWWP-GTNW</v>
          </cell>
          <cell r="AG1491" t="str">
            <v xml:space="preserve"> </v>
          </cell>
          <cell r="AH1491" t="str">
            <v xml:space="preserve"> </v>
          </cell>
          <cell r="AJ1491" t="str">
            <v>SWWP-WWP</v>
          </cell>
          <cell r="AK1491" t="str">
            <v xml:space="preserve"> </v>
          </cell>
          <cell r="AL1491" t="str">
            <v>BPK</v>
          </cell>
          <cell r="AM1491" t="str">
            <v xml:space="preserve"> </v>
          </cell>
          <cell r="AN1491" t="str">
            <v>DW</v>
          </cell>
        </row>
        <row r="1492">
          <cell r="A1492">
            <v>1505</v>
          </cell>
          <cell r="B1492" t="str">
            <v>DW</v>
          </cell>
          <cell r="C1492" t="str">
            <v>Dick Winters</v>
          </cell>
          <cell r="D1492" t="str">
            <v>(509) 495-4175</v>
          </cell>
          <cell r="E1492">
            <v>38182</v>
          </cell>
          <cell r="G1492" t="str">
            <v>Purchase</v>
          </cell>
          <cell r="H1492" t="str">
            <v>Physical</v>
          </cell>
          <cell r="I1492" t="str">
            <v>KFCT</v>
          </cell>
          <cell r="K1492" t="str">
            <v>Enserco</v>
          </cell>
          <cell r="L1492" t="str">
            <v>Dave Huck</v>
          </cell>
          <cell r="M1492" t="str">
            <v>Trader</v>
          </cell>
          <cell r="N1492" t="str">
            <v>(403) 269-5522</v>
          </cell>
          <cell r="O1492" t="str">
            <v>(303) 568-3250</v>
          </cell>
          <cell r="R1492">
            <v>2500</v>
          </cell>
          <cell r="U1492" t="str">
            <v xml:space="preserve"> </v>
          </cell>
          <cell r="V1492" t="str">
            <v xml:space="preserve"> </v>
          </cell>
          <cell r="W1492" t="str">
            <v xml:space="preserve"> </v>
          </cell>
          <cell r="X1492">
            <v>5.27</v>
          </cell>
          <cell r="Y1492">
            <v>38183</v>
          </cell>
          <cell r="Z1492">
            <v>38183</v>
          </cell>
          <cell r="AA1492" t="str">
            <v>Interruptible</v>
          </cell>
          <cell r="AB1492" t="str">
            <v>NWP</v>
          </cell>
          <cell r="AC1492" t="str">
            <v xml:space="preserve"> </v>
          </cell>
          <cell r="AD1492">
            <v>100047</v>
          </cell>
          <cell r="AE1492">
            <v>2500</v>
          </cell>
          <cell r="AF1492" t="str">
            <v>SUMAS</v>
          </cell>
          <cell r="AG1492">
            <v>297</v>
          </cell>
          <cell r="AH1492" t="str">
            <v xml:space="preserve"> </v>
          </cell>
          <cell r="AJ1492" t="str">
            <v>SPOKANE (KETTLE FALLS)</v>
          </cell>
          <cell r="AK1492">
            <v>384</v>
          </cell>
          <cell r="AL1492" t="str">
            <v>KFCT</v>
          </cell>
          <cell r="AM1492" t="str">
            <v xml:space="preserve"> </v>
          </cell>
          <cell r="AN1492" t="str">
            <v>DW</v>
          </cell>
        </row>
        <row r="1493">
          <cell r="A1493">
            <v>1506</v>
          </cell>
          <cell r="B1493" t="str">
            <v>DW</v>
          </cell>
          <cell r="C1493" t="str">
            <v>Dick Winters</v>
          </cell>
          <cell r="D1493" t="str">
            <v>(509) 495-4175</v>
          </cell>
          <cell r="E1493">
            <v>38182</v>
          </cell>
          <cell r="G1493" t="str">
            <v>Purchase</v>
          </cell>
          <cell r="H1493" t="str">
            <v>Physical</v>
          </cell>
          <cell r="I1493" t="str">
            <v>BPK</v>
          </cell>
          <cell r="K1493" t="str">
            <v>Enserco</v>
          </cell>
          <cell r="L1493" t="str">
            <v>Dave Huck</v>
          </cell>
          <cell r="M1493" t="str">
            <v>Trader</v>
          </cell>
          <cell r="N1493" t="str">
            <v>(403) 269-5522</v>
          </cell>
          <cell r="O1493" t="str">
            <v>(303) 568-3250</v>
          </cell>
          <cell r="R1493">
            <v>4000</v>
          </cell>
          <cell r="U1493" t="str">
            <v xml:space="preserve"> </v>
          </cell>
          <cell r="V1493" t="str">
            <v xml:space="preserve"> </v>
          </cell>
          <cell r="W1493" t="str">
            <v xml:space="preserve"> </v>
          </cell>
          <cell r="X1493">
            <v>5.37</v>
          </cell>
          <cell r="Y1493">
            <v>38183</v>
          </cell>
          <cell r="Z1493">
            <v>38183</v>
          </cell>
          <cell r="AA1493" t="str">
            <v>Interruptible</v>
          </cell>
          <cell r="AB1493" t="str">
            <v>PGT</v>
          </cell>
          <cell r="AC1493" t="str">
            <v xml:space="preserve"> </v>
          </cell>
          <cell r="AD1493" t="str">
            <v>07536</v>
          </cell>
          <cell r="AE1493">
            <v>4000</v>
          </cell>
          <cell r="AF1493" t="str">
            <v>SWWP-GTNW</v>
          </cell>
          <cell r="AG1493" t="str">
            <v xml:space="preserve"> </v>
          </cell>
          <cell r="AH1493" t="str">
            <v xml:space="preserve"> </v>
          </cell>
          <cell r="AJ1493" t="str">
            <v>SWWP-WWP</v>
          </cell>
          <cell r="AK1493" t="str">
            <v xml:space="preserve"> </v>
          </cell>
          <cell r="AL1493" t="str">
            <v>BPK</v>
          </cell>
          <cell r="AM1493" t="str">
            <v xml:space="preserve"> </v>
          </cell>
          <cell r="AN1493" t="str">
            <v>DW</v>
          </cell>
        </row>
        <row r="1494">
          <cell r="A1494">
            <v>1507</v>
          </cell>
          <cell r="B1494" t="str">
            <v>DW</v>
          </cell>
          <cell r="C1494" t="str">
            <v>Dick Winters</v>
          </cell>
          <cell r="D1494" t="str">
            <v>(509) 495-4175</v>
          </cell>
          <cell r="E1494">
            <v>38183</v>
          </cell>
          <cell r="G1494" t="str">
            <v>Purchase</v>
          </cell>
          <cell r="H1494" t="str">
            <v>Physical</v>
          </cell>
          <cell r="I1494" t="str">
            <v>KFCT</v>
          </cell>
          <cell r="K1494" t="str">
            <v>Enserco</v>
          </cell>
          <cell r="L1494" t="str">
            <v>Dave Huck</v>
          </cell>
          <cell r="M1494" t="str">
            <v>Trader</v>
          </cell>
          <cell r="N1494" t="str">
            <v>(403) 269-5522</v>
          </cell>
          <cell r="O1494" t="str">
            <v>(303) 568-3250</v>
          </cell>
          <cell r="R1494">
            <v>2000</v>
          </cell>
          <cell r="U1494" t="str">
            <v xml:space="preserve"> </v>
          </cell>
          <cell r="V1494" t="str">
            <v xml:space="preserve"> </v>
          </cell>
          <cell r="W1494" t="str">
            <v xml:space="preserve"> </v>
          </cell>
          <cell r="X1494">
            <v>5.25</v>
          </cell>
          <cell r="Y1494">
            <v>38184</v>
          </cell>
          <cell r="Z1494">
            <v>38184</v>
          </cell>
          <cell r="AA1494" t="str">
            <v>Interruptible</v>
          </cell>
          <cell r="AB1494" t="str">
            <v>NWP</v>
          </cell>
          <cell r="AC1494" t="str">
            <v xml:space="preserve"> </v>
          </cell>
          <cell r="AD1494">
            <v>100047</v>
          </cell>
          <cell r="AE1494">
            <v>2000</v>
          </cell>
          <cell r="AF1494" t="str">
            <v>SUMAS</v>
          </cell>
          <cell r="AG1494">
            <v>297</v>
          </cell>
          <cell r="AH1494" t="str">
            <v xml:space="preserve"> </v>
          </cell>
          <cell r="AJ1494" t="str">
            <v>SPOKANE (KETTLE FALLS)</v>
          </cell>
          <cell r="AK1494">
            <v>384</v>
          </cell>
          <cell r="AL1494" t="str">
            <v>KFCT</v>
          </cell>
          <cell r="AM1494" t="str">
            <v xml:space="preserve"> </v>
          </cell>
          <cell r="AN1494" t="str">
            <v>DW</v>
          </cell>
        </row>
        <row r="1495">
          <cell r="A1495">
            <v>1508</v>
          </cell>
          <cell r="B1495" t="str">
            <v>DW</v>
          </cell>
          <cell r="C1495" t="str">
            <v>Dick Winters</v>
          </cell>
          <cell r="D1495" t="str">
            <v>(509) 495-4175</v>
          </cell>
          <cell r="E1495">
            <v>38183</v>
          </cell>
          <cell r="G1495" t="str">
            <v>Purchase</v>
          </cell>
          <cell r="H1495" t="str">
            <v>Physical</v>
          </cell>
          <cell r="I1495" t="str">
            <v>BPK</v>
          </cell>
          <cell r="K1495" t="str">
            <v>Enserco</v>
          </cell>
          <cell r="L1495" t="str">
            <v>Dave Huck</v>
          </cell>
          <cell r="M1495" t="str">
            <v>Trader</v>
          </cell>
          <cell r="N1495" t="str">
            <v>(403) 269-5522</v>
          </cell>
          <cell r="O1495" t="str">
            <v>(303) 568-3250</v>
          </cell>
          <cell r="R1495">
            <v>4000</v>
          </cell>
          <cell r="U1495" t="str">
            <v xml:space="preserve"> </v>
          </cell>
          <cell r="V1495" t="str">
            <v xml:space="preserve"> </v>
          </cell>
          <cell r="W1495" t="str">
            <v xml:space="preserve"> </v>
          </cell>
          <cell r="X1495">
            <v>5.35</v>
          </cell>
          <cell r="Y1495">
            <v>38184</v>
          </cell>
          <cell r="Z1495">
            <v>38184</v>
          </cell>
          <cell r="AA1495" t="str">
            <v>Interruptible</v>
          </cell>
          <cell r="AB1495" t="str">
            <v>PGT</v>
          </cell>
          <cell r="AC1495" t="str">
            <v xml:space="preserve"> </v>
          </cell>
          <cell r="AD1495" t="str">
            <v>07536</v>
          </cell>
          <cell r="AE1495">
            <v>4000</v>
          </cell>
          <cell r="AF1495" t="str">
            <v>SWWP-GTNW</v>
          </cell>
          <cell r="AG1495" t="str">
            <v xml:space="preserve"> </v>
          </cell>
          <cell r="AH1495" t="str">
            <v xml:space="preserve"> </v>
          </cell>
          <cell r="AJ1495" t="str">
            <v>SWWP-WWP</v>
          </cell>
          <cell r="AK1495" t="str">
            <v xml:space="preserve"> </v>
          </cell>
          <cell r="AL1495" t="str">
            <v>BPK</v>
          </cell>
          <cell r="AM1495" t="str">
            <v xml:space="preserve"> </v>
          </cell>
          <cell r="AN1495" t="str">
            <v>DW</v>
          </cell>
        </row>
        <row r="1496">
          <cell r="A1496">
            <v>1509</v>
          </cell>
          <cell r="B1496" t="str">
            <v>DW</v>
          </cell>
          <cell r="C1496" t="str">
            <v>Dick Winters</v>
          </cell>
          <cell r="D1496" t="str">
            <v>(509) 495-4175</v>
          </cell>
          <cell r="E1496">
            <v>38184</v>
          </cell>
          <cell r="G1496" t="str">
            <v>Purchase</v>
          </cell>
          <cell r="H1496" t="str">
            <v>Physical</v>
          </cell>
          <cell r="I1496" t="str">
            <v>KFCT</v>
          </cell>
          <cell r="K1496" t="str">
            <v>Enserco</v>
          </cell>
          <cell r="L1496" t="str">
            <v>Dave Myers</v>
          </cell>
          <cell r="M1496" t="str">
            <v>Trader</v>
          </cell>
          <cell r="N1496" t="str">
            <v>(303) 568-3230</v>
          </cell>
          <cell r="O1496" t="str">
            <v>(303) 568-3250</v>
          </cell>
          <cell r="R1496">
            <v>1000</v>
          </cell>
          <cell r="U1496" t="str">
            <v xml:space="preserve"> </v>
          </cell>
          <cell r="V1496" t="str">
            <v xml:space="preserve"> </v>
          </cell>
          <cell r="W1496" t="str">
            <v xml:space="preserve"> </v>
          </cell>
          <cell r="X1496">
            <v>5.27</v>
          </cell>
          <cell r="Y1496">
            <v>38185</v>
          </cell>
          <cell r="Z1496">
            <v>38187</v>
          </cell>
          <cell r="AA1496" t="str">
            <v>Interruptible</v>
          </cell>
          <cell r="AB1496" t="str">
            <v>NWP</v>
          </cell>
          <cell r="AC1496" t="str">
            <v xml:space="preserve"> </v>
          </cell>
          <cell r="AD1496">
            <v>100047</v>
          </cell>
          <cell r="AE1496">
            <v>1000</v>
          </cell>
          <cell r="AF1496" t="str">
            <v>WYOMING POOL</v>
          </cell>
          <cell r="AG1496">
            <v>89</v>
          </cell>
          <cell r="AH1496" t="str">
            <v xml:space="preserve"> </v>
          </cell>
          <cell r="AJ1496" t="str">
            <v>SPOKANE (KETTLE FALLS)</v>
          </cell>
          <cell r="AK1496">
            <v>384</v>
          </cell>
          <cell r="AL1496" t="str">
            <v>KFCT</v>
          </cell>
          <cell r="AM1496" t="str">
            <v xml:space="preserve"> </v>
          </cell>
          <cell r="AN1496" t="str">
            <v>DW</v>
          </cell>
        </row>
        <row r="1497">
          <cell r="A1497">
            <v>1510</v>
          </cell>
          <cell r="B1497" t="str">
            <v>DW</v>
          </cell>
          <cell r="C1497" t="str">
            <v>Dick Winters</v>
          </cell>
          <cell r="D1497" t="str">
            <v>(509) 495-4175</v>
          </cell>
          <cell r="E1497">
            <v>38184</v>
          </cell>
          <cell r="G1497" t="str">
            <v>Purchase</v>
          </cell>
          <cell r="H1497" t="str">
            <v>Physical</v>
          </cell>
          <cell r="I1497" t="str">
            <v>BPK</v>
          </cell>
          <cell r="K1497" t="str">
            <v>Enserco</v>
          </cell>
          <cell r="L1497" t="str">
            <v>Dave Huck</v>
          </cell>
          <cell r="M1497" t="str">
            <v>Trader</v>
          </cell>
          <cell r="N1497" t="str">
            <v>(403) 269-5522</v>
          </cell>
          <cell r="O1497" t="str">
            <v>(303) 568-3250</v>
          </cell>
          <cell r="R1497">
            <v>3000</v>
          </cell>
          <cell r="U1497" t="str">
            <v xml:space="preserve"> </v>
          </cell>
          <cell r="V1497" t="str">
            <v xml:space="preserve"> </v>
          </cell>
          <cell r="W1497" t="str">
            <v xml:space="preserve"> </v>
          </cell>
          <cell r="X1497">
            <v>5.34</v>
          </cell>
          <cell r="Y1497">
            <v>38187</v>
          </cell>
          <cell r="Z1497">
            <v>38187</v>
          </cell>
          <cell r="AA1497" t="str">
            <v>Interruptible</v>
          </cell>
          <cell r="AB1497" t="str">
            <v>PGT</v>
          </cell>
          <cell r="AC1497" t="str">
            <v xml:space="preserve"> </v>
          </cell>
          <cell r="AD1497" t="str">
            <v>07536</v>
          </cell>
          <cell r="AE1497">
            <v>3000</v>
          </cell>
          <cell r="AF1497" t="str">
            <v>SWWP-GTNW</v>
          </cell>
          <cell r="AG1497" t="str">
            <v xml:space="preserve"> </v>
          </cell>
          <cell r="AH1497" t="str">
            <v xml:space="preserve"> </v>
          </cell>
          <cell r="AJ1497" t="str">
            <v>SWWP-WWP</v>
          </cell>
          <cell r="AK1497" t="str">
            <v xml:space="preserve"> </v>
          </cell>
          <cell r="AL1497" t="str">
            <v>BPK</v>
          </cell>
          <cell r="AM1497" t="str">
            <v xml:space="preserve"> </v>
          </cell>
          <cell r="AN1497" t="str">
            <v>DW</v>
          </cell>
        </row>
        <row r="1498">
          <cell r="A1498">
            <v>1511</v>
          </cell>
          <cell r="B1498" t="str">
            <v>DW</v>
          </cell>
          <cell r="C1498" t="str">
            <v>Dick Winters</v>
          </cell>
          <cell r="D1498" t="str">
            <v>(509) 495-4175</v>
          </cell>
          <cell r="E1498">
            <v>38187</v>
          </cell>
          <cell r="G1498" t="str">
            <v>Purchase</v>
          </cell>
          <cell r="H1498" t="str">
            <v>Physical</v>
          </cell>
          <cell r="I1498" t="str">
            <v>KFCT</v>
          </cell>
          <cell r="K1498" t="str">
            <v>Enserco</v>
          </cell>
          <cell r="L1498" t="str">
            <v>John Washabaugh</v>
          </cell>
          <cell r="M1498" t="str">
            <v>Trader</v>
          </cell>
          <cell r="N1498" t="str">
            <v>(303) 256-1666</v>
          </cell>
          <cell r="O1498" t="str">
            <v>(303) 568-3250</v>
          </cell>
          <cell r="R1498">
            <v>1000</v>
          </cell>
          <cell r="U1498" t="str">
            <v xml:space="preserve"> </v>
          </cell>
          <cell r="V1498" t="str">
            <v xml:space="preserve"> </v>
          </cell>
          <cell r="W1498" t="str">
            <v xml:space="preserve"> </v>
          </cell>
          <cell r="X1498">
            <v>5.34</v>
          </cell>
          <cell r="Y1498">
            <v>38188</v>
          </cell>
          <cell r="Z1498">
            <v>38188</v>
          </cell>
          <cell r="AA1498" t="str">
            <v>Interruptible</v>
          </cell>
          <cell r="AB1498" t="str">
            <v>NWP</v>
          </cell>
          <cell r="AC1498" t="str">
            <v xml:space="preserve"> </v>
          </cell>
          <cell r="AD1498">
            <v>100047</v>
          </cell>
          <cell r="AE1498">
            <v>1000</v>
          </cell>
          <cell r="AF1498" t="str">
            <v>OPAL</v>
          </cell>
          <cell r="AG1498">
            <v>543</v>
          </cell>
          <cell r="AH1498" t="str">
            <v xml:space="preserve"> </v>
          </cell>
          <cell r="AJ1498" t="str">
            <v>SPOKANE (KETTLE FALLS)</v>
          </cell>
          <cell r="AK1498">
            <v>384</v>
          </cell>
          <cell r="AL1498" t="str">
            <v>KFCT</v>
          </cell>
          <cell r="AM1498" t="str">
            <v xml:space="preserve"> </v>
          </cell>
          <cell r="AN1498" t="str">
            <v>DW</v>
          </cell>
        </row>
        <row r="1499">
          <cell r="A1499">
            <v>1512</v>
          </cell>
          <cell r="B1499" t="str">
            <v>DW</v>
          </cell>
          <cell r="C1499" t="str">
            <v>Dick Winters</v>
          </cell>
          <cell r="D1499" t="str">
            <v>(509) 495-4175</v>
          </cell>
          <cell r="E1499">
            <v>38187</v>
          </cell>
          <cell r="G1499" t="str">
            <v>Purchase</v>
          </cell>
          <cell r="H1499" t="str">
            <v>Physical</v>
          </cell>
          <cell r="I1499" t="str">
            <v>BPK</v>
          </cell>
          <cell r="K1499" t="str">
            <v>Enserco</v>
          </cell>
          <cell r="L1499" t="str">
            <v>Dave Huck</v>
          </cell>
          <cell r="M1499" t="str">
            <v>Trader</v>
          </cell>
          <cell r="N1499" t="str">
            <v>(403) 269-5522</v>
          </cell>
          <cell r="O1499" t="str">
            <v>(303) 568-3250</v>
          </cell>
          <cell r="R1499">
            <v>4000</v>
          </cell>
          <cell r="U1499" t="str">
            <v xml:space="preserve"> </v>
          </cell>
          <cell r="V1499" t="str">
            <v xml:space="preserve"> </v>
          </cell>
          <cell r="W1499" t="str">
            <v xml:space="preserve"> </v>
          </cell>
          <cell r="X1499">
            <v>5.32</v>
          </cell>
          <cell r="Y1499">
            <v>38188</v>
          </cell>
          <cell r="Z1499">
            <v>38188</v>
          </cell>
          <cell r="AA1499" t="str">
            <v>Interruptible</v>
          </cell>
          <cell r="AB1499" t="str">
            <v>PGT</v>
          </cell>
          <cell r="AC1499" t="str">
            <v xml:space="preserve"> </v>
          </cell>
          <cell r="AD1499" t="str">
            <v>07536</v>
          </cell>
          <cell r="AE1499">
            <v>4000</v>
          </cell>
          <cell r="AF1499" t="str">
            <v>SWWP-GTNW</v>
          </cell>
          <cell r="AG1499" t="str">
            <v xml:space="preserve"> </v>
          </cell>
          <cell r="AH1499" t="str">
            <v xml:space="preserve"> </v>
          </cell>
          <cell r="AJ1499" t="str">
            <v>SWWP-WWP</v>
          </cell>
          <cell r="AK1499" t="str">
            <v xml:space="preserve"> </v>
          </cell>
          <cell r="AL1499" t="str">
            <v>BPK</v>
          </cell>
          <cell r="AM1499" t="str">
            <v xml:space="preserve"> </v>
          </cell>
          <cell r="AN1499" t="str">
            <v>DW</v>
          </cell>
        </row>
        <row r="1500">
          <cell r="A1500">
            <v>1513</v>
          </cell>
          <cell r="B1500" t="str">
            <v>DW</v>
          </cell>
          <cell r="C1500" t="str">
            <v>Dick Winters</v>
          </cell>
          <cell r="D1500" t="str">
            <v>(509) 495-4175</v>
          </cell>
          <cell r="E1500">
            <v>38187</v>
          </cell>
          <cell r="G1500" t="str">
            <v>Purchase</v>
          </cell>
          <cell r="H1500" t="str">
            <v>Physical</v>
          </cell>
          <cell r="I1500" t="str">
            <v>KFCT</v>
          </cell>
          <cell r="K1500" t="str">
            <v>Enserco</v>
          </cell>
          <cell r="L1500" t="str">
            <v>Dave Huck</v>
          </cell>
          <cell r="M1500" t="str">
            <v>Trader</v>
          </cell>
          <cell r="N1500" t="str">
            <v>(403) 269-5522</v>
          </cell>
          <cell r="O1500" t="str">
            <v>(303) 568-3250</v>
          </cell>
          <cell r="R1500">
            <v>2000</v>
          </cell>
          <cell r="U1500" t="str">
            <v xml:space="preserve"> </v>
          </cell>
          <cell r="V1500" t="str">
            <v xml:space="preserve"> </v>
          </cell>
          <cell r="W1500" t="str">
            <v xml:space="preserve"> </v>
          </cell>
          <cell r="X1500">
            <v>5.22</v>
          </cell>
          <cell r="Y1500">
            <v>38188</v>
          </cell>
          <cell r="Z1500">
            <v>38188</v>
          </cell>
          <cell r="AA1500" t="str">
            <v>Interruptible</v>
          </cell>
          <cell r="AB1500" t="str">
            <v>NWP</v>
          </cell>
          <cell r="AC1500" t="str">
            <v xml:space="preserve"> </v>
          </cell>
          <cell r="AD1500">
            <v>100047</v>
          </cell>
          <cell r="AE1500">
            <v>2000</v>
          </cell>
          <cell r="AF1500" t="str">
            <v>SUMAS</v>
          </cell>
          <cell r="AG1500">
            <v>297</v>
          </cell>
          <cell r="AH1500" t="str">
            <v xml:space="preserve"> </v>
          </cell>
          <cell r="AJ1500" t="str">
            <v>SPOKANE (KETTLE FALLS)</v>
          </cell>
          <cell r="AK1500">
            <v>384</v>
          </cell>
          <cell r="AL1500" t="str">
            <v>KFCT</v>
          </cell>
          <cell r="AM1500" t="str">
            <v xml:space="preserve"> </v>
          </cell>
          <cell r="AN1500" t="str">
            <v>DW</v>
          </cell>
        </row>
        <row r="1501">
          <cell r="A1501">
            <v>1514</v>
          </cell>
          <cell r="B1501" t="str">
            <v>DW</v>
          </cell>
          <cell r="C1501" t="str">
            <v>Dick Winters</v>
          </cell>
          <cell r="D1501" t="str">
            <v>(509) 495-4175</v>
          </cell>
          <cell r="E1501">
            <v>38188</v>
          </cell>
          <cell r="G1501" t="str">
            <v>Purchase</v>
          </cell>
          <cell r="H1501" t="str">
            <v>Physical</v>
          </cell>
          <cell r="I1501" t="str">
            <v>BPK</v>
          </cell>
          <cell r="K1501" t="str">
            <v>Enserco</v>
          </cell>
          <cell r="L1501" t="str">
            <v>Dave Huck</v>
          </cell>
          <cell r="M1501" t="str">
            <v>Trader</v>
          </cell>
          <cell r="N1501" t="str">
            <v>(403) 269-5522</v>
          </cell>
          <cell r="O1501" t="str">
            <v>(303) 568-3250</v>
          </cell>
          <cell r="R1501">
            <v>3000</v>
          </cell>
          <cell r="U1501" t="str">
            <v xml:space="preserve"> </v>
          </cell>
          <cell r="V1501" t="str">
            <v xml:space="preserve"> </v>
          </cell>
          <cell r="W1501" t="str">
            <v xml:space="preserve"> </v>
          </cell>
          <cell r="X1501">
            <v>5.43</v>
          </cell>
          <cell r="Y1501">
            <v>38189</v>
          </cell>
          <cell r="Z1501">
            <v>38189</v>
          </cell>
          <cell r="AA1501" t="str">
            <v>Interruptible</v>
          </cell>
          <cell r="AB1501" t="str">
            <v>PGT</v>
          </cell>
          <cell r="AC1501" t="str">
            <v xml:space="preserve"> </v>
          </cell>
          <cell r="AD1501" t="str">
            <v>07536</v>
          </cell>
          <cell r="AE1501">
            <v>3000</v>
          </cell>
          <cell r="AF1501" t="str">
            <v>SWWP-GTNW</v>
          </cell>
          <cell r="AG1501" t="str">
            <v xml:space="preserve"> </v>
          </cell>
          <cell r="AH1501" t="str">
            <v xml:space="preserve"> </v>
          </cell>
          <cell r="AJ1501" t="str">
            <v>SWWP-WWP</v>
          </cell>
          <cell r="AK1501" t="str">
            <v xml:space="preserve"> </v>
          </cell>
          <cell r="AL1501" t="str">
            <v>BPK</v>
          </cell>
          <cell r="AM1501" t="str">
            <v xml:space="preserve"> </v>
          </cell>
          <cell r="AN1501" t="str">
            <v>DW</v>
          </cell>
        </row>
        <row r="1502">
          <cell r="A1502">
            <v>1515</v>
          </cell>
          <cell r="B1502" t="str">
            <v>DW</v>
          </cell>
          <cell r="C1502" t="str">
            <v>Dick Winters</v>
          </cell>
          <cell r="D1502" t="str">
            <v>(509) 495-4175</v>
          </cell>
          <cell r="E1502">
            <v>38188</v>
          </cell>
          <cell r="G1502" t="str">
            <v>Purchase</v>
          </cell>
          <cell r="H1502" t="str">
            <v>Physical</v>
          </cell>
          <cell r="I1502" t="str">
            <v>KFCT</v>
          </cell>
          <cell r="K1502" t="str">
            <v>Enserco</v>
          </cell>
          <cell r="L1502" t="str">
            <v>Dave Huck</v>
          </cell>
          <cell r="M1502" t="str">
            <v>Trader</v>
          </cell>
          <cell r="N1502" t="str">
            <v>(403) 269-5522</v>
          </cell>
          <cell r="O1502" t="str">
            <v>(303) 568-3250</v>
          </cell>
          <cell r="R1502">
            <v>3000</v>
          </cell>
          <cell r="U1502" t="str">
            <v xml:space="preserve"> </v>
          </cell>
          <cell r="V1502" t="str">
            <v xml:space="preserve"> </v>
          </cell>
          <cell r="W1502" t="str">
            <v xml:space="preserve"> </v>
          </cell>
          <cell r="X1502">
            <v>5.29</v>
          </cell>
          <cell r="Y1502">
            <v>38189</v>
          </cell>
          <cell r="Z1502">
            <v>38189</v>
          </cell>
          <cell r="AA1502" t="str">
            <v>Interruptible</v>
          </cell>
          <cell r="AB1502" t="str">
            <v>NWP</v>
          </cell>
          <cell r="AC1502" t="str">
            <v xml:space="preserve"> </v>
          </cell>
          <cell r="AD1502">
            <v>100047</v>
          </cell>
          <cell r="AE1502">
            <v>3000</v>
          </cell>
          <cell r="AF1502" t="str">
            <v>SUMAS</v>
          </cell>
          <cell r="AG1502">
            <v>297</v>
          </cell>
          <cell r="AH1502" t="str">
            <v xml:space="preserve"> </v>
          </cell>
          <cell r="AJ1502" t="str">
            <v>SPOKANE (KETTLE FALLS)</v>
          </cell>
          <cell r="AK1502">
            <v>384</v>
          </cell>
          <cell r="AL1502" t="str">
            <v>KFCT</v>
          </cell>
          <cell r="AM1502" t="str">
            <v xml:space="preserve"> </v>
          </cell>
          <cell r="AN1502" t="str">
            <v>DW</v>
          </cell>
        </row>
        <row r="1503">
          <cell r="A1503">
            <v>1516</v>
          </cell>
          <cell r="B1503" t="str">
            <v>DW</v>
          </cell>
          <cell r="C1503" t="str">
            <v>Dick Winters</v>
          </cell>
          <cell r="D1503" t="str">
            <v>(509) 495-4175</v>
          </cell>
          <cell r="E1503">
            <v>38189</v>
          </cell>
          <cell r="G1503" t="str">
            <v>Purchase</v>
          </cell>
          <cell r="H1503" t="str">
            <v>Physical</v>
          </cell>
          <cell r="I1503" t="str">
            <v>BPK</v>
          </cell>
          <cell r="K1503" t="str">
            <v>Enserco</v>
          </cell>
          <cell r="L1503" t="str">
            <v>Dave Huck</v>
          </cell>
          <cell r="M1503" t="str">
            <v>Trader</v>
          </cell>
          <cell r="N1503" t="str">
            <v>(403) 269-5522</v>
          </cell>
          <cell r="O1503" t="str">
            <v>(303) 568-3250</v>
          </cell>
          <cell r="R1503">
            <v>2500</v>
          </cell>
          <cell r="U1503" t="str">
            <v xml:space="preserve"> </v>
          </cell>
          <cell r="V1503" t="str">
            <v xml:space="preserve"> </v>
          </cell>
          <cell r="W1503" t="str">
            <v xml:space="preserve"> </v>
          </cell>
          <cell r="X1503">
            <v>5.62</v>
          </cell>
          <cell r="Y1503">
            <v>38190</v>
          </cell>
          <cell r="Z1503">
            <v>38190</v>
          </cell>
          <cell r="AA1503" t="str">
            <v>Interruptible</v>
          </cell>
          <cell r="AB1503" t="str">
            <v>PGT</v>
          </cell>
          <cell r="AC1503" t="str">
            <v xml:space="preserve"> </v>
          </cell>
          <cell r="AD1503" t="str">
            <v>07536</v>
          </cell>
          <cell r="AE1503">
            <v>2500</v>
          </cell>
          <cell r="AF1503" t="str">
            <v>SWWP-GTNW</v>
          </cell>
          <cell r="AG1503" t="str">
            <v xml:space="preserve"> </v>
          </cell>
          <cell r="AH1503" t="str">
            <v xml:space="preserve"> </v>
          </cell>
          <cell r="AJ1503" t="str">
            <v>SWWP-WWP</v>
          </cell>
          <cell r="AK1503" t="str">
            <v xml:space="preserve"> </v>
          </cell>
          <cell r="AL1503" t="str">
            <v>BPK</v>
          </cell>
          <cell r="AM1503" t="str">
            <v xml:space="preserve"> </v>
          </cell>
          <cell r="AN1503" t="str">
            <v>DW</v>
          </cell>
        </row>
        <row r="1504">
          <cell r="A1504">
            <v>1517</v>
          </cell>
          <cell r="B1504" t="str">
            <v>DW</v>
          </cell>
          <cell r="C1504" t="str">
            <v>Dick Winters</v>
          </cell>
          <cell r="D1504" t="str">
            <v>(509) 495-4175</v>
          </cell>
          <cell r="E1504">
            <v>38189</v>
          </cell>
          <cell r="G1504" t="str">
            <v>Purchase</v>
          </cell>
          <cell r="H1504" t="str">
            <v>Physical</v>
          </cell>
          <cell r="I1504" t="str">
            <v>KFCT</v>
          </cell>
          <cell r="K1504" t="str">
            <v>Enserco</v>
          </cell>
          <cell r="L1504" t="str">
            <v>Dave Huck</v>
          </cell>
          <cell r="M1504" t="str">
            <v>Trader</v>
          </cell>
          <cell r="N1504" t="str">
            <v>(403) 269-5522</v>
          </cell>
          <cell r="O1504" t="str">
            <v>(303) 568-3250</v>
          </cell>
          <cell r="R1504">
            <v>3000</v>
          </cell>
          <cell r="U1504" t="str">
            <v xml:space="preserve"> </v>
          </cell>
          <cell r="V1504" t="str">
            <v xml:space="preserve"> </v>
          </cell>
          <cell r="W1504" t="str">
            <v xml:space="preserve"> </v>
          </cell>
          <cell r="X1504">
            <v>5.52</v>
          </cell>
          <cell r="Y1504">
            <v>38190</v>
          </cell>
          <cell r="Z1504">
            <v>38190</v>
          </cell>
          <cell r="AA1504" t="str">
            <v>Interruptible</v>
          </cell>
          <cell r="AB1504" t="str">
            <v>NWP</v>
          </cell>
          <cell r="AC1504" t="str">
            <v xml:space="preserve"> </v>
          </cell>
          <cell r="AD1504">
            <v>100047</v>
          </cell>
          <cell r="AE1504">
            <v>3000</v>
          </cell>
          <cell r="AF1504" t="str">
            <v>SUMAS</v>
          </cell>
          <cell r="AG1504">
            <v>297</v>
          </cell>
          <cell r="AH1504" t="str">
            <v xml:space="preserve"> </v>
          </cell>
          <cell r="AJ1504" t="str">
            <v>SPOKANE (KETTLE FALLS)</v>
          </cell>
          <cell r="AK1504">
            <v>384</v>
          </cell>
          <cell r="AL1504" t="str">
            <v>KFCT</v>
          </cell>
          <cell r="AM1504" t="str">
            <v xml:space="preserve"> </v>
          </cell>
          <cell r="AN1504" t="str">
            <v>DW</v>
          </cell>
        </row>
        <row r="1505">
          <cell r="A1505">
            <v>1518</v>
          </cell>
          <cell r="B1505" t="str">
            <v>DW</v>
          </cell>
          <cell r="C1505" t="str">
            <v>Dick Winters</v>
          </cell>
          <cell r="D1505" t="str">
            <v>(509) 495-4175</v>
          </cell>
          <cell r="E1505">
            <v>38189</v>
          </cell>
          <cell r="G1505" t="str">
            <v>Purchase</v>
          </cell>
          <cell r="H1505" t="str">
            <v>Physical</v>
          </cell>
          <cell r="I1505" t="str">
            <v>RGEN</v>
          </cell>
          <cell r="K1505" t="str">
            <v>Enserco</v>
          </cell>
          <cell r="L1505" t="str">
            <v>Dave Huck</v>
          </cell>
          <cell r="M1505" t="str">
            <v>Trader</v>
          </cell>
          <cell r="N1505" t="str">
            <v>(403) 269-5522</v>
          </cell>
          <cell r="O1505" t="str">
            <v>(303) 568-3250</v>
          </cell>
          <cell r="R1505">
            <v>5000</v>
          </cell>
          <cell r="U1505" t="str">
            <v xml:space="preserve"> </v>
          </cell>
          <cell r="V1505" t="str">
            <v xml:space="preserve"> </v>
          </cell>
          <cell r="W1505" t="str">
            <v xml:space="preserve"> </v>
          </cell>
          <cell r="X1505">
            <v>5.62</v>
          </cell>
          <cell r="Y1505">
            <v>38190</v>
          </cell>
          <cell r="Z1505">
            <v>38190</v>
          </cell>
          <cell r="AA1505" t="str">
            <v>Interruptible</v>
          </cell>
          <cell r="AB1505" t="str">
            <v>PGT</v>
          </cell>
          <cell r="AC1505" t="str">
            <v xml:space="preserve"> </v>
          </cell>
          <cell r="AD1505" t="str">
            <v>07536</v>
          </cell>
          <cell r="AE1505">
            <v>5000</v>
          </cell>
          <cell r="AF1505" t="str">
            <v>RGEN-GTNW</v>
          </cell>
          <cell r="AG1505" t="str">
            <v xml:space="preserve"> </v>
          </cell>
          <cell r="AH1505" t="str">
            <v xml:space="preserve"> </v>
          </cell>
          <cell r="AJ1505" t="str">
            <v>RGEN-WWP</v>
          </cell>
          <cell r="AK1505" t="str">
            <v xml:space="preserve"> </v>
          </cell>
          <cell r="AL1505" t="str">
            <v>FUEL</v>
          </cell>
          <cell r="AM1505" t="str">
            <v xml:space="preserve"> </v>
          </cell>
          <cell r="AN1505" t="str">
            <v>DW</v>
          </cell>
        </row>
        <row r="1506">
          <cell r="A1506">
            <v>1519</v>
          </cell>
          <cell r="B1506" t="str">
            <v>DW</v>
          </cell>
          <cell r="C1506" t="str">
            <v>Dick Winters</v>
          </cell>
          <cell r="D1506" t="str">
            <v>(509) 495-4175</v>
          </cell>
          <cell r="E1506">
            <v>38189</v>
          </cell>
          <cell r="G1506" t="str">
            <v>Purchase</v>
          </cell>
          <cell r="H1506" t="str">
            <v>Physical</v>
          </cell>
          <cell r="I1506" t="str">
            <v>CA - SLTAHOE</v>
          </cell>
          <cell r="J1506" t="str">
            <v xml:space="preserve"> </v>
          </cell>
          <cell r="K1506" t="str">
            <v>Cinergy Marketing &amp; Trading, LP</v>
          </cell>
          <cell r="L1506" t="str">
            <v>Sylvia Pollan</v>
          </cell>
          <cell r="M1506" t="str">
            <v>Trader</v>
          </cell>
          <cell r="N1506" t="str">
            <v>(713) 393-6895</v>
          </cell>
          <cell r="O1506" t="str">
            <v>(713) 890-3134</v>
          </cell>
          <cell r="R1506">
            <v>725</v>
          </cell>
          <cell r="U1506" t="str">
            <v>IF</v>
          </cell>
          <cell r="V1506">
            <v>-4.4999999999999998E-2</v>
          </cell>
          <cell r="W1506" t="str">
            <v>NWP Rocky Mtn</v>
          </cell>
          <cell r="Y1506">
            <v>38200</v>
          </cell>
          <cell r="Z1506">
            <v>38230</v>
          </cell>
          <cell r="AA1506" t="str">
            <v>Firm</v>
          </cell>
          <cell r="AB1506" t="str">
            <v>NWP</v>
          </cell>
          <cell r="AC1506" t="str">
            <v>Paiute</v>
          </cell>
          <cell r="AD1506">
            <v>100047</v>
          </cell>
          <cell r="AE1506">
            <v>725</v>
          </cell>
          <cell r="AF1506" t="str">
            <v>SAN JUAN POOL</v>
          </cell>
          <cell r="AG1506">
            <v>7</v>
          </cell>
          <cell r="AH1506" t="str">
            <v>SAN JUAN POOL</v>
          </cell>
          <cell r="AI1506">
            <v>512</v>
          </cell>
          <cell r="AJ1506" t="str">
            <v>RENO</v>
          </cell>
          <cell r="AK1506">
            <v>459</v>
          </cell>
          <cell r="AL1506" t="str">
            <v>AVAC03SYS1</v>
          </cell>
          <cell r="AM1506">
            <v>304</v>
          </cell>
          <cell r="AN1506" t="str">
            <v>RP</v>
          </cell>
          <cell r="AO1506" t="str">
            <v xml:space="preserve"> </v>
          </cell>
          <cell r="AP1506" t="str">
            <v xml:space="preserve"> </v>
          </cell>
        </row>
        <row r="1507">
          <cell r="A1507">
            <v>1520</v>
          </cell>
          <cell r="B1507" t="str">
            <v>DW</v>
          </cell>
          <cell r="C1507" t="str">
            <v>Dick Winters</v>
          </cell>
          <cell r="D1507" t="str">
            <v>(509) 495-4175</v>
          </cell>
          <cell r="E1507">
            <v>38190</v>
          </cell>
          <cell r="G1507" t="str">
            <v>Purchase</v>
          </cell>
          <cell r="H1507" t="str">
            <v>Physical</v>
          </cell>
          <cell r="I1507" t="str">
            <v>BPK</v>
          </cell>
          <cell r="K1507" t="str">
            <v>Enserco</v>
          </cell>
          <cell r="L1507" t="str">
            <v>Dave Huck</v>
          </cell>
          <cell r="M1507" t="str">
            <v>Trader</v>
          </cell>
          <cell r="N1507" t="str">
            <v>(403) 269-5522</v>
          </cell>
          <cell r="O1507" t="str">
            <v>(303) 568-3250</v>
          </cell>
          <cell r="R1507">
            <v>3000</v>
          </cell>
          <cell r="U1507" t="str">
            <v xml:space="preserve"> </v>
          </cell>
          <cell r="V1507" t="str">
            <v xml:space="preserve"> </v>
          </cell>
          <cell r="W1507" t="str">
            <v xml:space="preserve"> </v>
          </cell>
          <cell r="X1507">
            <v>5.48</v>
          </cell>
          <cell r="Y1507">
            <v>38191</v>
          </cell>
          <cell r="Z1507">
            <v>38191</v>
          </cell>
          <cell r="AA1507" t="str">
            <v>Interruptible</v>
          </cell>
          <cell r="AB1507" t="str">
            <v>PGT</v>
          </cell>
          <cell r="AC1507" t="str">
            <v xml:space="preserve"> </v>
          </cell>
          <cell r="AD1507" t="str">
            <v>07536</v>
          </cell>
          <cell r="AE1507">
            <v>3000</v>
          </cell>
          <cell r="AF1507" t="str">
            <v>SWWP-GTNW</v>
          </cell>
          <cell r="AG1507" t="str">
            <v xml:space="preserve"> </v>
          </cell>
          <cell r="AH1507" t="str">
            <v xml:space="preserve"> </v>
          </cell>
          <cell r="AJ1507" t="str">
            <v>SWWP-WWP</v>
          </cell>
          <cell r="AK1507" t="str">
            <v xml:space="preserve"> </v>
          </cell>
          <cell r="AL1507" t="str">
            <v>BPK</v>
          </cell>
          <cell r="AM1507" t="str">
            <v xml:space="preserve"> </v>
          </cell>
          <cell r="AN1507" t="str">
            <v>DW</v>
          </cell>
        </row>
        <row r="1508">
          <cell r="A1508">
            <v>1521</v>
          </cell>
          <cell r="B1508" t="str">
            <v>DW</v>
          </cell>
          <cell r="C1508" t="str">
            <v>Dick Winters</v>
          </cell>
          <cell r="D1508" t="str">
            <v>(509) 495-4175</v>
          </cell>
          <cell r="E1508">
            <v>38190</v>
          </cell>
          <cell r="G1508" t="str">
            <v>Purchase</v>
          </cell>
          <cell r="H1508" t="str">
            <v>Physical</v>
          </cell>
          <cell r="I1508" t="str">
            <v>KFCT</v>
          </cell>
          <cell r="K1508" t="str">
            <v>Enserco</v>
          </cell>
          <cell r="L1508" t="str">
            <v>Dave Huck</v>
          </cell>
          <cell r="M1508" t="str">
            <v>Trader</v>
          </cell>
          <cell r="N1508" t="str">
            <v>(403) 269-5522</v>
          </cell>
          <cell r="O1508" t="str">
            <v>(303) 568-3250</v>
          </cell>
          <cell r="R1508">
            <v>3000</v>
          </cell>
          <cell r="U1508" t="str">
            <v xml:space="preserve"> </v>
          </cell>
          <cell r="V1508" t="str">
            <v xml:space="preserve"> </v>
          </cell>
          <cell r="W1508" t="str">
            <v xml:space="preserve"> </v>
          </cell>
          <cell r="X1508">
            <v>5.36</v>
          </cell>
          <cell r="Y1508">
            <v>38191</v>
          </cell>
          <cell r="Z1508">
            <v>38191</v>
          </cell>
          <cell r="AA1508" t="str">
            <v>Interruptible</v>
          </cell>
          <cell r="AB1508" t="str">
            <v>NWP</v>
          </cell>
          <cell r="AC1508" t="str">
            <v xml:space="preserve"> </v>
          </cell>
          <cell r="AD1508">
            <v>100047</v>
          </cell>
          <cell r="AE1508">
            <v>3000</v>
          </cell>
          <cell r="AF1508" t="str">
            <v>SUMAS</v>
          </cell>
          <cell r="AG1508">
            <v>297</v>
          </cell>
          <cell r="AH1508" t="str">
            <v xml:space="preserve"> </v>
          </cell>
          <cell r="AJ1508" t="str">
            <v>SPOKANE (KETTLE FALLS)</v>
          </cell>
          <cell r="AK1508">
            <v>384</v>
          </cell>
          <cell r="AL1508" t="str">
            <v>KFCT</v>
          </cell>
          <cell r="AM1508" t="str">
            <v xml:space="preserve"> </v>
          </cell>
          <cell r="AN1508" t="str">
            <v>DW</v>
          </cell>
        </row>
        <row r="1509">
          <cell r="A1509">
            <v>1522</v>
          </cell>
          <cell r="B1509" t="str">
            <v>DW</v>
          </cell>
          <cell r="C1509" t="str">
            <v>Dick Winters</v>
          </cell>
          <cell r="D1509" t="str">
            <v>(509) 495-4175</v>
          </cell>
          <cell r="E1509">
            <v>38191</v>
          </cell>
          <cell r="G1509" t="str">
            <v>Purchase</v>
          </cell>
          <cell r="H1509" t="str">
            <v>Physical</v>
          </cell>
          <cell r="I1509" t="str">
            <v>BPK</v>
          </cell>
          <cell r="K1509" t="str">
            <v>Enserco</v>
          </cell>
          <cell r="L1509" t="str">
            <v>Dave Huck</v>
          </cell>
          <cell r="M1509" t="str">
            <v>Trader</v>
          </cell>
          <cell r="N1509" t="str">
            <v>(403) 269-5522</v>
          </cell>
          <cell r="O1509" t="str">
            <v>(303) 568-3250</v>
          </cell>
          <cell r="R1509">
            <v>4000</v>
          </cell>
          <cell r="U1509" t="str">
            <v xml:space="preserve"> </v>
          </cell>
          <cell r="V1509" t="str">
            <v xml:space="preserve"> </v>
          </cell>
          <cell r="W1509" t="str">
            <v xml:space="preserve"> </v>
          </cell>
          <cell r="X1509">
            <v>5.72</v>
          </cell>
          <cell r="Y1509">
            <v>38192</v>
          </cell>
          <cell r="Z1509">
            <v>38194</v>
          </cell>
          <cell r="AA1509" t="str">
            <v>Interruptible</v>
          </cell>
          <cell r="AB1509" t="str">
            <v>PGT</v>
          </cell>
          <cell r="AC1509" t="str">
            <v xml:space="preserve"> </v>
          </cell>
          <cell r="AD1509" t="str">
            <v>07536</v>
          </cell>
          <cell r="AE1509">
            <v>4000</v>
          </cell>
          <cell r="AF1509" t="str">
            <v>SWWP-GTNW</v>
          </cell>
          <cell r="AG1509" t="str">
            <v xml:space="preserve"> </v>
          </cell>
          <cell r="AH1509" t="str">
            <v xml:space="preserve"> </v>
          </cell>
          <cell r="AJ1509" t="str">
            <v>SWWP-WWP</v>
          </cell>
          <cell r="AK1509" t="str">
            <v xml:space="preserve"> </v>
          </cell>
          <cell r="AL1509" t="str">
            <v>BPK</v>
          </cell>
          <cell r="AM1509" t="str">
            <v xml:space="preserve"> </v>
          </cell>
          <cell r="AN1509" t="str">
            <v>DW</v>
          </cell>
        </row>
        <row r="1510">
          <cell r="A1510">
            <v>1523</v>
          </cell>
          <cell r="B1510" t="str">
            <v>DW</v>
          </cell>
          <cell r="C1510" t="str">
            <v>Dick Winters</v>
          </cell>
          <cell r="D1510" t="str">
            <v>(509) 495-4175</v>
          </cell>
          <cell r="E1510">
            <v>38191</v>
          </cell>
          <cell r="G1510" t="str">
            <v>Purchase</v>
          </cell>
          <cell r="H1510" t="str">
            <v>Physical</v>
          </cell>
          <cell r="I1510" t="str">
            <v>KFCT</v>
          </cell>
          <cell r="K1510" t="str">
            <v>Enserco</v>
          </cell>
          <cell r="L1510" t="str">
            <v>Dave Huck</v>
          </cell>
          <cell r="M1510" t="str">
            <v>Trader</v>
          </cell>
          <cell r="N1510" t="str">
            <v>(403) 269-5522</v>
          </cell>
          <cell r="O1510" t="str">
            <v>(303) 568-3250</v>
          </cell>
          <cell r="R1510">
            <v>2500</v>
          </cell>
          <cell r="U1510" t="str">
            <v xml:space="preserve"> </v>
          </cell>
          <cell r="V1510" t="str">
            <v xml:space="preserve"> </v>
          </cell>
          <cell r="W1510" t="str">
            <v xml:space="preserve"> </v>
          </cell>
          <cell r="X1510">
            <v>5.52</v>
          </cell>
          <cell r="Y1510">
            <v>38192</v>
          </cell>
          <cell r="Z1510">
            <v>38194</v>
          </cell>
          <cell r="AA1510" t="str">
            <v>Interruptible</v>
          </cell>
          <cell r="AB1510" t="str">
            <v>NWP</v>
          </cell>
          <cell r="AC1510" t="str">
            <v xml:space="preserve"> </v>
          </cell>
          <cell r="AD1510">
            <v>100047</v>
          </cell>
          <cell r="AE1510">
            <v>2500</v>
          </cell>
          <cell r="AF1510" t="str">
            <v>SUMAS</v>
          </cell>
          <cell r="AG1510">
            <v>297</v>
          </cell>
          <cell r="AH1510" t="str">
            <v xml:space="preserve"> </v>
          </cell>
          <cell r="AJ1510" t="str">
            <v>SPOKANE (KETTLE FALLS)</v>
          </cell>
          <cell r="AK1510">
            <v>384</v>
          </cell>
          <cell r="AL1510" t="str">
            <v>KFCT</v>
          </cell>
          <cell r="AM1510" t="str">
            <v xml:space="preserve"> </v>
          </cell>
          <cell r="AN1510" t="str">
            <v>DW</v>
          </cell>
        </row>
        <row r="1511">
          <cell r="A1511">
            <v>1524</v>
          </cell>
          <cell r="B1511" t="str">
            <v>DW</v>
          </cell>
          <cell r="C1511" t="str">
            <v>Dick Winters</v>
          </cell>
          <cell r="D1511" t="str">
            <v>(509) 495-4175</v>
          </cell>
          <cell r="E1511">
            <v>38191</v>
          </cell>
          <cell r="G1511" t="str">
            <v>Purchase</v>
          </cell>
          <cell r="H1511" t="str">
            <v>Physical</v>
          </cell>
          <cell r="I1511" t="str">
            <v>RGEN</v>
          </cell>
          <cell r="K1511" t="str">
            <v>Enserco</v>
          </cell>
          <cell r="L1511" t="str">
            <v>Dave Huck</v>
          </cell>
          <cell r="M1511" t="str">
            <v>Trader</v>
          </cell>
          <cell r="N1511" t="str">
            <v>(403) 269-5522</v>
          </cell>
          <cell r="O1511" t="str">
            <v>(303) 568-3250</v>
          </cell>
          <cell r="R1511">
            <v>850</v>
          </cell>
          <cell r="U1511" t="str">
            <v xml:space="preserve"> </v>
          </cell>
          <cell r="V1511" t="str">
            <v xml:space="preserve"> </v>
          </cell>
          <cell r="W1511" t="str">
            <v xml:space="preserve"> </v>
          </cell>
          <cell r="X1511">
            <v>5.72</v>
          </cell>
          <cell r="Y1511">
            <v>38192</v>
          </cell>
          <cell r="Z1511">
            <v>38194</v>
          </cell>
          <cell r="AA1511" t="str">
            <v>Interruptible</v>
          </cell>
          <cell r="AB1511" t="str">
            <v>PGT</v>
          </cell>
          <cell r="AC1511" t="str">
            <v xml:space="preserve"> </v>
          </cell>
          <cell r="AD1511" t="str">
            <v>07536</v>
          </cell>
          <cell r="AE1511">
            <v>850</v>
          </cell>
          <cell r="AF1511" t="str">
            <v>RGEN-GTNW</v>
          </cell>
          <cell r="AG1511" t="str">
            <v xml:space="preserve"> </v>
          </cell>
          <cell r="AH1511" t="str">
            <v xml:space="preserve"> </v>
          </cell>
          <cell r="AJ1511" t="str">
            <v>RGEN-WWP</v>
          </cell>
          <cell r="AK1511" t="str">
            <v xml:space="preserve"> </v>
          </cell>
          <cell r="AL1511" t="str">
            <v>FUEL</v>
          </cell>
          <cell r="AM1511" t="str">
            <v xml:space="preserve"> </v>
          </cell>
          <cell r="AN1511" t="str">
            <v>DW</v>
          </cell>
        </row>
        <row r="1512">
          <cell r="A1512">
            <v>1525</v>
          </cell>
          <cell r="B1512" t="str">
            <v>DW</v>
          </cell>
          <cell r="C1512" t="str">
            <v>Dick Winters</v>
          </cell>
          <cell r="D1512" t="str">
            <v>(509) 495-4175</v>
          </cell>
          <cell r="E1512">
            <v>38194</v>
          </cell>
          <cell r="G1512" t="str">
            <v>Purchase</v>
          </cell>
          <cell r="H1512" t="str">
            <v>Physical</v>
          </cell>
          <cell r="I1512" t="str">
            <v>BPK</v>
          </cell>
          <cell r="K1512" t="str">
            <v>Enserco</v>
          </cell>
          <cell r="L1512" t="str">
            <v>Dave Huck</v>
          </cell>
          <cell r="M1512" t="str">
            <v>Trader</v>
          </cell>
          <cell r="N1512" t="str">
            <v>(403) 269-5522</v>
          </cell>
          <cell r="O1512" t="str">
            <v>(303) 568-3250</v>
          </cell>
          <cell r="R1512">
            <v>3000</v>
          </cell>
          <cell r="U1512" t="str">
            <v xml:space="preserve"> </v>
          </cell>
          <cell r="V1512" t="str">
            <v xml:space="preserve"> </v>
          </cell>
          <cell r="W1512" t="str">
            <v xml:space="preserve"> </v>
          </cell>
          <cell r="X1512">
            <v>5.67</v>
          </cell>
          <cell r="Y1512">
            <v>38195</v>
          </cell>
          <cell r="Z1512">
            <v>38196</v>
          </cell>
          <cell r="AA1512" t="str">
            <v>Firm</v>
          </cell>
          <cell r="AB1512" t="str">
            <v>PGT</v>
          </cell>
          <cell r="AC1512" t="str">
            <v xml:space="preserve"> </v>
          </cell>
          <cell r="AD1512" t="str">
            <v>07536</v>
          </cell>
          <cell r="AE1512">
            <v>3000</v>
          </cell>
          <cell r="AF1512" t="str">
            <v>SWWP-GTNW</v>
          </cell>
          <cell r="AG1512" t="str">
            <v xml:space="preserve"> </v>
          </cell>
          <cell r="AH1512" t="str">
            <v xml:space="preserve"> </v>
          </cell>
          <cell r="AJ1512" t="str">
            <v>SWWP-WWP</v>
          </cell>
          <cell r="AK1512" t="str">
            <v xml:space="preserve"> </v>
          </cell>
          <cell r="AL1512" t="str">
            <v>BPK</v>
          </cell>
          <cell r="AM1512" t="str">
            <v xml:space="preserve"> </v>
          </cell>
          <cell r="AN1512" t="str">
            <v>DW</v>
          </cell>
        </row>
        <row r="1513">
          <cell r="A1513">
            <v>1526</v>
          </cell>
          <cell r="B1513" t="str">
            <v>DW</v>
          </cell>
          <cell r="C1513" t="str">
            <v>Dick Winters</v>
          </cell>
          <cell r="D1513" t="str">
            <v>(509) 495-4175</v>
          </cell>
          <cell r="E1513">
            <v>38194</v>
          </cell>
          <cell r="G1513" t="str">
            <v>Purchase</v>
          </cell>
          <cell r="H1513" t="str">
            <v>Physical</v>
          </cell>
          <cell r="I1513" t="str">
            <v>CA - SLTAHOE</v>
          </cell>
          <cell r="K1513" t="str">
            <v>Sempra Energy Trading, Inc.</v>
          </cell>
          <cell r="L1513" t="str">
            <v>Ray Houghton</v>
          </cell>
          <cell r="M1513" t="str">
            <v>Trader</v>
          </cell>
          <cell r="N1513" t="str">
            <v>(403) 750-2453</v>
          </cell>
          <cell r="O1513" t="str">
            <v>(203) 355-6605</v>
          </cell>
          <cell r="R1513">
            <v>1250</v>
          </cell>
          <cell r="U1513" t="str">
            <v>GDA</v>
          </cell>
          <cell r="V1513">
            <v>0.01</v>
          </cell>
          <cell r="W1513" t="str">
            <v>Sumas</v>
          </cell>
          <cell r="Y1513">
            <v>38200</v>
          </cell>
          <cell r="Z1513">
            <v>38230</v>
          </cell>
          <cell r="AA1513" t="str">
            <v>Firm</v>
          </cell>
          <cell r="AB1513" t="str">
            <v>NWP</v>
          </cell>
          <cell r="AC1513" t="str">
            <v>Paiute</v>
          </cell>
          <cell r="AD1513">
            <v>100047</v>
          </cell>
          <cell r="AE1513">
            <v>1250</v>
          </cell>
          <cell r="AF1513" t="str">
            <v>SUMAS</v>
          </cell>
          <cell r="AG1513">
            <v>297</v>
          </cell>
          <cell r="AH1513" t="str">
            <v>SEMPRA</v>
          </cell>
          <cell r="AI1513">
            <v>227</v>
          </cell>
          <cell r="AJ1513" t="str">
            <v>RENO</v>
          </cell>
          <cell r="AK1513">
            <v>459</v>
          </cell>
          <cell r="AL1513" t="str">
            <v>AVAC03SYS2</v>
          </cell>
          <cell r="AM1513">
            <v>304</v>
          </cell>
          <cell r="AN1513" t="str">
            <v>RP</v>
          </cell>
          <cell r="AO1513">
            <v>38208</v>
          </cell>
          <cell r="AP1513" t="str">
            <v>DW</v>
          </cell>
        </row>
        <row r="1514">
          <cell r="A1514">
            <v>1527</v>
          </cell>
          <cell r="B1514" t="str">
            <v>DW</v>
          </cell>
          <cell r="C1514" t="str">
            <v>Dick Winters</v>
          </cell>
          <cell r="D1514" t="str">
            <v>(509) 495-4175</v>
          </cell>
          <cell r="E1514">
            <v>38194</v>
          </cell>
          <cell r="G1514" t="str">
            <v>Sale</v>
          </cell>
          <cell r="H1514" t="str">
            <v>Physical</v>
          </cell>
          <cell r="I1514" t="str">
            <v>MALIN</v>
          </cell>
          <cell r="K1514" t="str">
            <v>Cook Inlet Energy Supply LLC</v>
          </cell>
          <cell r="L1514" t="str">
            <v>Ryan Duncan</v>
          </cell>
          <cell r="M1514" t="str">
            <v>Trader</v>
          </cell>
          <cell r="N1514" t="str">
            <v>(310) 789-2345</v>
          </cell>
          <cell r="O1514" t="str">
            <v>(310) 789-3991</v>
          </cell>
          <cell r="R1514">
            <v>7658</v>
          </cell>
          <cell r="U1514" t="str">
            <v>NGI</v>
          </cell>
          <cell r="V1514">
            <v>7.4999999999999997E-3</v>
          </cell>
          <cell r="W1514" t="str">
            <v>Malin</v>
          </cell>
          <cell r="Y1514">
            <v>38200</v>
          </cell>
          <cell r="Z1514">
            <v>38230</v>
          </cell>
          <cell r="AA1514" t="str">
            <v>Firm</v>
          </cell>
          <cell r="AB1514" t="str">
            <v>PGT</v>
          </cell>
          <cell r="AD1514" t="str">
            <v>07536</v>
          </cell>
          <cell r="AE1514">
            <v>7658</v>
          </cell>
          <cell r="AF1514" t="str">
            <v>MALI-GTNW</v>
          </cell>
          <cell r="AH1514" t="str">
            <v xml:space="preserve"> </v>
          </cell>
          <cell r="AJ1514" t="str">
            <v>MALI-GTNW</v>
          </cell>
          <cell r="AL1514" t="str">
            <v>00780</v>
          </cell>
          <cell r="AN1514" t="str">
            <v>RP</v>
          </cell>
          <cell r="AO1514">
            <v>38208</v>
          </cell>
          <cell r="AP1514" t="str">
            <v>DW</v>
          </cell>
        </row>
        <row r="1515">
          <cell r="A1515">
            <v>1528</v>
          </cell>
          <cell r="B1515" t="str">
            <v>DW</v>
          </cell>
          <cell r="C1515" t="str">
            <v>Dick Winters</v>
          </cell>
          <cell r="D1515" t="str">
            <v>(509) 495-4175</v>
          </cell>
          <cell r="E1515">
            <v>38196</v>
          </cell>
          <cell r="G1515" t="str">
            <v>Purchase</v>
          </cell>
          <cell r="H1515" t="str">
            <v>Physical</v>
          </cell>
          <cell r="I1515" t="str">
            <v>KFCT</v>
          </cell>
          <cell r="K1515" t="str">
            <v>Enserco</v>
          </cell>
          <cell r="L1515" t="str">
            <v>Dave Huck</v>
          </cell>
          <cell r="M1515" t="str">
            <v>Trader</v>
          </cell>
          <cell r="N1515" t="str">
            <v>(403) 269-5522</v>
          </cell>
          <cell r="O1515" t="str">
            <v>(303) 568-3250</v>
          </cell>
          <cell r="R1515">
            <v>2000</v>
          </cell>
          <cell r="U1515" t="str">
            <v xml:space="preserve"> </v>
          </cell>
          <cell r="V1515" t="str">
            <v xml:space="preserve"> </v>
          </cell>
          <cell r="W1515" t="str">
            <v xml:space="preserve"> </v>
          </cell>
          <cell r="X1515">
            <v>5.24</v>
          </cell>
          <cell r="Y1515">
            <v>38197</v>
          </cell>
          <cell r="Z1515">
            <v>38197</v>
          </cell>
          <cell r="AA1515" t="str">
            <v>Interruptible</v>
          </cell>
          <cell r="AB1515" t="str">
            <v>NWP</v>
          </cell>
          <cell r="AC1515" t="str">
            <v xml:space="preserve"> </v>
          </cell>
          <cell r="AD1515">
            <v>100047</v>
          </cell>
          <cell r="AE1515">
            <v>2000</v>
          </cell>
          <cell r="AF1515" t="str">
            <v>SUMAS</v>
          </cell>
          <cell r="AG1515">
            <v>297</v>
          </cell>
          <cell r="AH1515" t="str">
            <v xml:space="preserve"> </v>
          </cell>
          <cell r="AJ1515" t="str">
            <v>SPOKANE (KETTLE FALLS)</v>
          </cell>
          <cell r="AK1515">
            <v>384</v>
          </cell>
          <cell r="AL1515" t="str">
            <v>KFCT</v>
          </cell>
          <cell r="AM1515" t="str">
            <v xml:space="preserve"> </v>
          </cell>
          <cell r="AN1515" t="str">
            <v>DW</v>
          </cell>
        </row>
        <row r="1516">
          <cell r="A1516">
            <v>1529</v>
          </cell>
          <cell r="B1516" t="str">
            <v>DW</v>
          </cell>
          <cell r="C1516" t="str">
            <v>Dick Winters</v>
          </cell>
          <cell r="D1516" t="str">
            <v>(509) 495-4175</v>
          </cell>
          <cell r="E1516">
            <v>38196</v>
          </cell>
          <cell r="G1516" t="str">
            <v>Purchase</v>
          </cell>
          <cell r="H1516" t="str">
            <v>Physical</v>
          </cell>
          <cell r="I1516" t="str">
            <v>BPK</v>
          </cell>
          <cell r="K1516" t="str">
            <v>Enserco</v>
          </cell>
          <cell r="L1516" t="str">
            <v>Dave Huck</v>
          </cell>
          <cell r="M1516" t="str">
            <v>Trader</v>
          </cell>
          <cell r="N1516" t="str">
            <v>(403) 269-5522</v>
          </cell>
          <cell r="O1516" t="str">
            <v>(303) 568-3250</v>
          </cell>
          <cell r="R1516">
            <v>3000</v>
          </cell>
          <cell r="U1516" t="str">
            <v xml:space="preserve"> </v>
          </cell>
          <cell r="V1516" t="str">
            <v xml:space="preserve"> </v>
          </cell>
          <cell r="W1516" t="str">
            <v xml:space="preserve"> </v>
          </cell>
          <cell r="X1516">
            <v>5.4</v>
          </cell>
          <cell r="Y1516">
            <v>38197</v>
          </cell>
          <cell r="Z1516">
            <v>38197</v>
          </cell>
          <cell r="AA1516" t="str">
            <v>Interruptible</v>
          </cell>
          <cell r="AB1516" t="str">
            <v>PGT</v>
          </cell>
          <cell r="AC1516" t="str">
            <v xml:space="preserve"> </v>
          </cell>
          <cell r="AD1516" t="str">
            <v>07536</v>
          </cell>
          <cell r="AE1516">
            <v>3000</v>
          </cell>
          <cell r="AF1516" t="str">
            <v>SWWP-GTNW</v>
          </cell>
          <cell r="AG1516" t="str">
            <v xml:space="preserve"> </v>
          </cell>
          <cell r="AH1516" t="str">
            <v xml:space="preserve"> </v>
          </cell>
          <cell r="AJ1516" t="str">
            <v>SWWP-WWP</v>
          </cell>
          <cell r="AK1516" t="str">
            <v xml:space="preserve"> </v>
          </cell>
          <cell r="AL1516" t="str">
            <v>BPK</v>
          </cell>
          <cell r="AM1516" t="str">
            <v xml:space="preserve"> </v>
          </cell>
          <cell r="AN1516" t="str">
            <v>DW</v>
          </cell>
        </row>
        <row r="1517">
          <cell r="A1517">
            <v>1530</v>
          </cell>
          <cell r="B1517" t="str">
            <v>DW</v>
          </cell>
          <cell r="C1517" t="str">
            <v>Dick Winters</v>
          </cell>
          <cell r="D1517" t="str">
            <v>(509) 495-4175</v>
          </cell>
          <cell r="E1517">
            <v>38197</v>
          </cell>
          <cell r="G1517" t="str">
            <v>Purchase</v>
          </cell>
          <cell r="H1517" t="str">
            <v>Physical</v>
          </cell>
          <cell r="I1517" t="str">
            <v>KFCT</v>
          </cell>
          <cell r="K1517" t="str">
            <v>Enserco</v>
          </cell>
          <cell r="L1517" t="str">
            <v>Dave Huck</v>
          </cell>
          <cell r="M1517" t="str">
            <v>Trader</v>
          </cell>
          <cell r="N1517" t="str">
            <v>(403) 269-5522</v>
          </cell>
          <cell r="O1517" t="str">
            <v>(303) 568-3250</v>
          </cell>
          <cell r="R1517">
            <v>2000</v>
          </cell>
          <cell r="U1517" t="str">
            <v xml:space="preserve"> </v>
          </cell>
          <cell r="V1517" t="str">
            <v xml:space="preserve"> </v>
          </cell>
          <cell r="W1517" t="str">
            <v xml:space="preserve"> </v>
          </cell>
          <cell r="X1517">
            <v>5.3250000000000002</v>
          </cell>
          <cell r="Y1517">
            <v>38198</v>
          </cell>
          <cell r="Z1517">
            <v>38199</v>
          </cell>
          <cell r="AA1517" t="str">
            <v>Firm</v>
          </cell>
          <cell r="AB1517" t="str">
            <v>NWP</v>
          </cell>
          <cell r="AC1517" t="str">
            <v xml:space="preserve"> </v>
          </cell>
          <cell r="AD1517">
            <v>100047</v>
          </cell>
          <cell r="AE1517">
            <v>2000</v>
          </cell>
          <cell r="AF1517" t="str">
            <v>SUMAS</v>
          </cell>
          <cell r="AG1517">
            <v>297</v>
          </cell>
          <cell r="AH1517" t="str">
            <v xml:space="preserve"> </v>
          </cell>
          <cell r="AJ1517" t="str">
            <v>SPOKANE (KETTLE FALLS)</v>
          </cell>
          <cell r="AK1517">
            <v>384</v>
          </cell>
          <cell r="AL1517" t="str">
            <v>KFCT</v>
          </cell>
          <cell r="AM1517" t="str">
            <v xml:space="preserve"> </v>
          </cell>
          <cell r="AN1517" t="str">
            <v>DW</v>
          </cell>
        </row>
        <row r="1518">
          <cell r="A1518">
            <v>1531</v>
          </cell>
          <cell r="B1518" t="str">
            <v>DA</v>
          </cell>
          <cell r="C1518" t="str">
            <v>Diane Albers</v>
          </cell>
          <cell r="D1518" t="str">
            <v>(509) 495-4705</v>
          </cell>
          <cell r="E1518">
            <v>38202</v>
          </cell>
          <cell r="G1518" t="str">
            <v>Purchase</v>
          </cell>
          <cell r="H1518" t="str">
            <v>Physical</v>
          </cell>
          <cell r="I1518" t="str">
            <v>PG&amp;E STOR</v>
          </cell>
          <cell r="K1518" t="str">
            <v>Enserco</v>
          </cell>
          <cell r="L1518" t="str">
            <v>Dave Huck</v>
          </cell>
          <cell r="M1518" t="str">
            <v>Trader</v>
          </cell>
          <cell r="N1518" t="str">
            <v>(403) 269-5522</v>
          </cell>
          <cell r="O1518" t="str">
            <v>(303) 568-3250</v>
          </cell>
          <cell r="R1518">
            <v>5000</v>
          </cell>
          <cell r="X1518">
            <v>5.98</v>
          </cell>
          <cell r="Y1518">
            <v>38203</v>
          </cell>
          <cell r="Z1518">
            <v>38203</v>
          </cell>
          <cell r="AA1518" t="str">
            <v>Interruptible</v>
          </cell>
          <cell r="AB1518" t="str">
            <v>PGE</v>
          </cell>
          <cell r="AE1518">
            <v>5000</v>
          </cell>
          <cell r="AF1518" t="str">
            <v>CG</v>
          </cell>
          <cell r="AH1518" t="str">
            <v>CG0214N</v>
          </cell>
          <cell r="AJ1518" t="str">
            <v>STOR</v>
          </cell>
          <cell r="AL1518" t="str">
            <v>CG1111N</v>
          </cell>
          <cell r="AM1518" t="str">
            <v xml:space="preserve"> </v>
          </cell>
          <cell r="AN1518" t="str">
            <v>DA</v>
          </cell>
        </row>
        <row r="1519">
          <cell r="A1519">
            <v>1532</v>
          </cell>
          <cell r="B1519" t="str">
            <v>BG</v>
          </cell>
          <cell r="C1519" t="str">
            <v>Bob Gruber</v>
          </cell>
          <cell r="D1519" t="str">
            <v>(509) 495-4001</v>
          </cell>
          <cell r="E1519">
            <v>38202</v>
          </cell>
          <cell r="G1519" t="str">
            <v>Purchase</v>
          </cell>
          <cell r="H1519" t="str">
            <v>Physical</v>
          </cell>
          <cell r="I1519" t="str">
            <v>PG&amp;E STOR</v>
          </cell>
          <cell r="K1519" t="str">
            <v>Enserco</v>
          </cell>
          <cell r="L1519" t="str">
            <v>Dave Huck</v>
          </cell>
          <cell r="M1519" t="str">
            <v>Trader</v>
          </cell>
          <cell r="N1519" t="str">
            <v>(403) 269-5522</v>
          </cell>
          <cell r="O1519" t="str">
            <v>(303) 568-3250</v>
          </cell>
          <cell r="R1519">
            <v>50000</v>
          </cell>
          <cell r="X1519">
            <v>5.9850000000000003</v>
          </cell>
          <cell r="Y1519">
            <v>38203</v>
          </cell>
          <cell r="Z1519">
            <v>38203</v>
          </cell>
          <cell r="AA1519" t="str">
            <v>Interruptible</v>
          </cell>
          <cell r="AB1519" t="str">
            <v>PGE</v>
          </cell>
          <cell r="AE1519">
            <v>50000</v>
          </cell>
          <cell r="AF1519" t="str">
            <v>CG</v>
          </cell>
          <cell r="AH1519" t="str">
            <v>CG0214N</v>
          </cell>
          <cell r="AJ1519" t="str">
            <v>STOR</v>
          </cell>
          <cell r="AL1519" t="str">
            <v>CG1111N</v>
          </cell>
          <cell r="AM1519" t="str">
            <v xml:space="preserve"> </v>
          </cell>
          <cell r="AN1519" t="str">
            <v>RP</v>
          </cell>
        </row>
        <row r="1520">
          <cell r="A1520">
            <v>1533</v>
          </cell>
          <cell r="B1520" t="str">
            <v>BG</v>
          </cell>
          <cell r="C1520" t="str">
            <v>Bob Gruber</v>
          </cell>
          <cell r="D1520" t="str">
            <v>(509) 495-4001</v>
          </cell>
          <cell r="E1520">
            <v>38202</v>
          </cell>
          <cell r="G1520" t="str">
            <v>Sale</v>
          </cell>
          <cell r="H1520" t="str">
            <v>Physical</v>
          </cell>
          <cell r="I1520" t="str">
            <v>PG&amp;E STOR</v>
          </cell>
          <cell r="K1520" t="str">
            <v>Enserco</v>
          </cell>
          <cell r="L1520" t="str">
            <v>Dave Huck</v>
          </cell>
          <cell r="M1520" t="str">
            <v>Trader</v>
          </cell>
          <cell r="N1520" t="str">
            <v>(403) 269-5522</v>
          </cell>
          <cell r="O1520" t="str">
            <v>(303) 568-3250</v>
          </cell>
          <cell r="R1520">
            <v>1613</v>
          </cell>
          <cell r="X1520">
            <v>6.7</v>
          </cell>
          <cell r="Y1520">
            <v>38353</v>
          </cell>
          <cell r="Z1520">
            <v>38383</v>
          </cell>
          <cell r="AA1520" t="str">
            <v>Firm</v>
          </cell>
          <cell r="AB1520" t="str">
            <v>PGE</v>
          </cell>
          <cell r="AE1520">
            <v>1613</v>
          </cell>
          <cell r="AF1520" t="str">
            <v>STOR</v>
          </cell>
          <cell r="AH1520" t="str">
            <v>CG1111N</v>
          </cell>
          <cell r="AJ1520" t="str">
            <v>CG</v>
          </cell>
          <cell r="AL1520" t="str">
            <v>CG0214N</v>
          </cell>
          <cell r="AM1520" t="str">
            <v xml:space="preserve"> </v>
          </cell>
          <cell r="AN1520" t="str">
            <v>RP</v>
          </cell>
        </row>
        <row r="1521">
          <cell r="A1521">
            <v>1534</v>
          </cell>
          <cell r="B1521" t="str">
            <v>DA</v>
          </cell>
          <cell r="C1521" t="str">
            <v>Diane Albers</v>
          </cell>
          <cell r="D1521" t="str">
            <v>(509) 495-4705</v>
          </cell>
          <cell r="E1521">
            <v>38203</v>
          </cell>
          <cell r="G1521" t="str">
            <v>Purchase</v>
          </cell>
          <cell r="H1521" t="str">
            <v>Physical</v>
          </cell>
          <cell r="I1521" t="str">
            <v>PG&amp;E STOR</v>
          </cell>
          <cell r="K1521" t="str">
            <v>Enserco</v>
          </cell>
          <cell r="L1521" t="str">
            <v>Dave Huck</v>
          </cell>
          <cell r="M1521" t="str">
            <v>Trader</v>
          </cell>
          <cell r="N1521" t="str">
            <v>(403) 269-5522</v>
          </cell>
          <cell r="O1521" t="str">
            <v>(303) 568-3250</v>
          </cell>
          <cell r="R1521">
            <v>5000</v>
          </cell>
          <cell r="X1521">
            <v>5.9450000000000003</v>
          </cell>
          <cell r="Y1521">
            <v>38204</v>
          </cell>
          <cell r="Z1521">
            <v>38204</v>
          </cell>
          <cell r="AA1521" t="str">
            <v>Interruptible</v>
          </cell>
          <cell r="AB1521" t="str">
            <v>PGE</v>
          </cell>
          <cell r="AE1521">
            <v>5000</v>
          </cell>
          <cell r="AF1521" t="str">
            <v>CG</v>
          </cell>
          <cell r="AH1521" t="str">
            <v>CG0214N</v>
          </cell>
          <cell r="AJ1521" t="str">
            <v>STOR</v>
          </cell>
          <cell r="AL1521" t="str">
            <v>CG1111N</v>
          </cell>
          <cell r="AM1521" t="str">
            <v xml:space="preserve"> </v>
          </cell>
          <cell r="AN1521" t="str">
            <v>DA</v>
          </cell>
        </row>
        <row r="1522">
          <cell r="A1522">
            <v>1535</v>
          </cell>
          <cell r="B1522" t="str">
            <v>BG</v>
          </cell>
          <cell r="C1522" t="str">
            <v>Bob Gruber</v>
          </cell>
          <cell r="D1522" t="str">
            <v>(509) 495-4001</v>
          </cell>
          <cell r="E1522">
            <v>38203</v>
          </cell>
          <cell r="G1522" t="str">
            <v>Purchase</v>
          </cell>
          <cell r="H1522" t="str">
            <v>Physical</v>
          </cell>
          <cell r="I1522" t="str">
            <v>PG&amp;E STOR</v>
          </cell>
          <cell r="K1522" t="str">
            <v>Enserco</v>
          </cell>
          <cell r="L1522" t="str">
            <v>Dave Huck</v>
          </cell>
          <cell r="M1522" t="str">
            <v>Trader</v>
          </cell>
          <cell r="N1522" t="str">
            <v>(403) 269-5522</v>
          </cell>
          <cell r="O1522" t="str">
            <v>(303) 568-3250</v>
          </cell>
          <cell r="R1522">
            <v>100000</v>
          </cell>
          <cell r="X1522">
            <v>6.01</v>
          </cell>
          <cell r="Y1522">
            <v>38231</v>
          </cell>
          <cell r="Z1522">
            <v>38231</v>
          </cell>
          <cell r="AA1522" t="str">
            <v>Firm</v>
          </cell>
          <cell r="AB1522" t="str">
            <v>PGE</v>
          </cell>
          <cell r="AE1522">
            <v>100000</v>
          </cell>
          <cell r="AF1522" t="str">
            <v>STOR</v>
          </cell>
          <cell r="AH1522" t="str">
            <v>0214NAS001</v>
          </cell>
          <cell r="AJ1522" t="str">
            <v>STOR</v>
          </cell>
          <cell r="AL1522" t="str">
            <v>111NAS001</v>
          </cell>
          <cell r="AM1522" t="str">
            <v xml:space="preserve"> </v>
          </cell>
          <cell r="AN1522" t="str">
            <v>RP</v>
          </cell>
        </row>
        <row r="1523">
          <cell r="A1523">
            <v>1536</v>
          </cell>
          <cell r="B1523" t="str">
            <v>BG</v>
          </cell>
          <cell r="C1523" t="str">
            <v>Bob Gruber</v>
          </cell>
          <cell r="D1523" t="str">
            <v>(509) 495-4001</v>
          </cell>
          <cell r="E1523">
            <v>38203</v>
          </cell>
          <cell r="G1523" t="str">
            <v>Sale</v>
          </cell>
          <cell r="H1523" t="str">
            <v>Physical</v>
          </cell>
          <cell r="I1523" t="str">
            <v>PG&amp;E STOR</v>
          </cell>
          <cell r="K1523" t="str">
            <v>Enserco</v>
          </cell>
          <cell r="L1523" t="str">
            <v>Dave Huck</v>
          </cell>
          <cell r="M1523" t="str">
            <v>Trader</v>
          </cell>
          <cell r="N1523" t="str">
            <v>(403) 269-5522</v>
          </cell>
          <cell r="O1523" t="str">
            <v>(303) 568-3250</v>
          </cell>
          <cell r="R1523">
            <v>3226</v>
          </cell>
          <cell r="X1523">
            <v>6.73</v>
          </cell>
          <cell r="Y1523">
            <v>38353</v>
          </cell>
          <cell r="Z1523">
            <v>38383</v>
          </cell>
          <cell r="AA1523" t="str">
            <v>Firm</v>
          </cell>
          <cell r="AB1523" t="str">
            <v>PGE</v>
          </cell>
          <cell r="AE1523">
            <v>3226</v>
          </cell>
          <cell r="AF1523" t="str">
            <v>STOR</v>
          </cell>
          <cell r="AH1523" t="str">
            <v>1111NAS001</v>
          </cell>
          <cell r="AJ1523" t="str">
            <v>CG</v>
          </cell>
          <cell r="AL1523" t="str">
            <v>CG0214N</v>
          </cell>
          <cell r="AM1523" t="str">
            <v xml:space="preserve"> </v>
          </cell>
          <cell r="AN1523" t="str">
            <v>RP</v>
          </cell>
        </row>
        <row r="1524">
          <cell r="A1524">
            <v>1537</v>
          </cell>
          <cell r="B1524" t="str">
            <v>DA</v>
          </cell>
          <cell r="C1524" t="str">
            <v>Diane Albers</v>
          </cell>
          <cell r="D1524" t="str">
            <v>(509) 495-4705</v>
          </cell>
          <cell r="E1524">
            <v>38204</v>
          </cell>
          <cell r="G1524" t="str">
            <v>Purchase</v>
          </cell>
          <cell r="H1524" t="str">
            <v>Physical</v>
          </cell>
          <cell r="I1524" t="str">
            <v>PG&amp;E STOR</v>
          </cell>
          <cell r="J1524">
            <v>121878265</v>
          </cell>
          <cell r="K1524" t="str">
            <v>Enserco</v>
          </cell>
          <cell r="L1524" t="str">
            <v>Dave Huck</v>
          </cell>
          <cell r="M1524" t="str">
            <v>Trader</v>
          </cell>
          <cell r="N1524" t="str">
            <v>(403) 269-5522</v>
          </cell>
          <cell r="O1524" t="str">
            <v>(303) 568-3250</v>
          </cell>
          <cell r="P1524" t="str">
            <v>ICE</v>
          </cell>
          <cell r="Q1524">
            <v>2.5</v>
          </cell>
          <cell r="R1524">
            <v>5000</v>
          </cell>
          <cell r="X1524">
            <v>5.92</v>
          </cell>
          <cell r="Y1524">
            <v>38205</v>
          </cell>
          <cell r="Z1524">
            <v>38205</v>
          </cell>
          <cell r="AA1524" t="str">
            <v>Interruptible</v>
          </cell>
          <cell r="AB1524" t="str">
            <v>PGE</v>
          </cell>
          <cell r="AE1524">
            <v>5000</v>
          </cell>
          <cell r="AF1524" t="str">
            <v>CG</v>
          </cell>
          <cell r="AH1524" t="str">
            <v>CG0214N</v>
          </cell>
          <cell r="AJ1524" t="str">
            <v>STOR</v>
          </cell>
          <cell r="AL1524" t="str">
            <v>CG1111N</v>
          </cell>
          <cell r="AM1524" t="str">
            <v xml:space="preserve"> </v>
          </cell>
          <cell r="AN1524" t="str">
            <v>DA</v>
          </cell>
        </row>
        <row r="1525">
          <cell r="A1525">
            <v>1538</v>
          </cell>
          <cell r="B1525" t="str">
            <v>DA</v>
          </cell>
          <cell r="C1525" t="str">
            <v>Diane Albers</v>
          </cell>
          <cell r="D1525" t="str">
            <v>(509) 495-4705</v>
          </cell>
          <cell r="E1525">
            <v>38204</v>
          </cell>
          <cell r="G1525" t="str">
            <v>Purchase</v>
          </cell>
          <cell r="H1525" t="str">
            <v>Physical</v>
          </cell>
          <cell r="I1525" t="str">
            <v>PG&amp;E STOR</v>
          </cell>
          <cell r="J1525">
            <v>464494470</v>
          </cell>
          <cell r="K1525" t="str">
            <v>Enserco</v>
          </cell>
          <cell r="L1525" t="str">
            <v>Dave Huck</v>
          </cell>
          <cell r="M1525" t="str">
            <v>Trader</v>
          </cell>
          <cell r="N1525" t="str">
            <v>(403) 269-5522</v>
          </cell>
          <cell r="O1525" t="str">
            <v>(303) 568-3250</v>
          </cell>
          <cell r="P1525" t="str">
            <v>ICE</v>
          </cell>
          <cell r="Q1525">
            <v>2.5</v>
          </cell>
          <cell r="R1525">
            <v>5000</v>
          </cell>
          <cell r="X1525">
            <v>5.9050000000000002</v>
          </cell>
          <cell r="Y1525">
            <v>38205</v>
          </cell>
          <cell r="Z1525">
            <v>38205</v>
          </cell>
          <cell r="AA1525" t="str">
            <v>Interruptible</v>
          </cell>
          <cell r="AB1525" t="str">
            <v>PGE</v>
          </cell>
          <cell r="AE1525">
            <v>5000</v>
          </cell>
          <cell r="AF1525" t="str">
            <v>CG</v>
          </cell>
          <cell r="AH1525" t="str">
            <v>CG0214N</v>
          </cell>
          <cell r="AJ1525" t="str">
            <v>STOR</v>
          </cell>
          <cell r="AL1525" t="str">
            <v>CG1111N</v>
          </cell>
          <cell r="AM1525" t="str">
            <v xml:space="preserve"> </v>
          </cell>
          <cell r="AN1525" t="str">
            <v>DA</v>
          </cell>
        </row>
        <row r="1526">
          <cell r="A1526">
            <v>1539</v>
          </cell>
          <cell r="B1526" t="str">
            <v>DA</v>
          </cell>
          <cell r="C1526" t="str">
            <v>Diane Albers</v>
          </cell>
          <cell r="D1526" t="str">
            <v>(509) 495-4705</v>
          </cell>
          <cell r="E1526">
            <v>38205</v>
          </cell>
          <cell r="G1526" t="str">
            <v>Purchase</v>
          </cell>
          <cell r="H1526" t="str">
            <v>Physical</v>
          </cell>
          <cell r="I1526" t="str">
            <v>CSII</v>
          </cell>
          <cell r="K1526" t="str">
            <v>BP Canada Energy Co.</v>
          </cell>
          <cell r="L1526" t="str">
            <v>Patty Condon</v>
          </cell>
          <cell r="M1526" t="str">
            <v>Trader</v>
          </cell>
          <cell r="N1526" t="str">
            <v>(403) 231-6901</v>
          </cell>
          <cell r="O1526" t="str">
            <v>403-233-5611</v>
          </cell>
          <cell r="R1526">
            <v>6500</v>
          </cell>
          <cell r="X1526">
            <v>5.4749999999999996</v>
          </cell>
          <cell r="Y1526">
            <v>38534</v>
          </cell>
          <cell r="Z1526">
            <v>38625</v>
          </cell>
          <cell r="AA1526" t="str">
            <v>Firm</v>
          </cell>
          <cell r="AB1526" t="str">
            <v>TCPL</v>
          </cell>
          <cell r="AC1526" t="str">
            <v>GTN</v>
          </cell>
          <cell r="AD1526" t="str">
            <v>AVA2</v>
          </cell>
          <cell r="AE1526">
            <v>5000</v>
          </cell>
          <cell r="AF1526" t="str">
            <v>NIT</v>
          </cell>
          <cell r="AH1526" t="str">
            <v>AMOCT</v>
          </cell>
          <cell r="AJ1526" t="str">
            <v>CSII-CSII</v>
          </cell>
          <cell r="AL1526" t="str">
            <v>CSII</v>
          </cell>
          <cell r="AN1526" t="str">
            <v>RP</v>
          </cell>
        </row>
        <row r="1527">
          <cell r="A1527">
            <v>1540</v>
          </cell>
          <cell r="B1527" t="str">
            <v>DW</v>
          </cell>
          <cell r="C1527" t="str">
            <v>Dick Winters</v>
          </cell>
          <cell r="D1527" t="str">
            <v>(509) 495-4175</v>
          </cell>
          <cell r="E1527">
            <v>38210</v>
          </cell>
          <cell r="G1527" t="str">
            <v>Purchase</v>
          </cell>
          <cell r="H1527" t="str">
            <v>Physical</v>
          </cell>
          <cell r="I1527" t="str">
            <v>PG&amp;E STOR</v>
          </cell>
          <cell r="J1527" t="str">
            <v xml:space="preserve"> </v>
          </cell>
          <cell r="K1527" t="str">
            <v>Enserco</v>
          </cell>
          <cell r="L1527" t="str">
            <v>Dave Huck</v>
          </cell>
          <cell r="M1527" t="str">
            <v>Trader</v>
          </cell>
          <cell r="N1527" t="str">
            <v>(403) 269-5522</v>
          </cell>
          <cell r="O1527" t="str">
            <v>(303) 568-3250</v>
          </cell>
          <cell r="P1527" t="str">
            <v xml:space="preserve"> </v>
          </cell>
          <cell r="Q1527" t="str">
            <v xml:space="preserve"> </v>
          </cell>
          <cell r="R1527">
            <v>10000</v>
          </cell>
          <cell r="X1527">
            <v>5.84</v>
          </cell>
          <cell r="Y1527">
            <v>38211</v>
          </cell>
          <cell r="Z1527">
            <v>38211</v>
          </cell>
          <cell r="AA1527" t="str">
            <v>Interruptible</v>
          </cell>
          <cell r="AB1527" t="str">
            <v>PGE</v>
          </cell>
          <cell r="AE1527">
            <v>10000</v>
          </cell>
          <cell r="AF1527" t="str">
            <v>CG</v>
          </cell>
          <cell r="AH1527" t="str">
            <v>CG0214N</v>
          </cell>
          <cell r="AJ1527" t="str">
            <v>STOR</v>
          </cell>
          <cell r="AL1527" t="str">
            <v>CG1111N</v>
          </cell>
          <cell r="AM1527" t="str">
            <v xml:space="preserve"> </v>
          </cell>
          <cell r="AN1527" t="str">
            <v>DW</v>
          </cell>
        </row>
        <row r="1528">
          <cell r="A1528">
            <v>1541</v>
          </cell>
          <cell r="B1528" t="str">
            <v>DW</v>
          </cell>
          <cell r="C1528" t="str">
            <v>Dick Winters</v>
          </cell>
          <cell r="D1528" t="str">
            <v>(509) 495-4175</v>
          </cell>
          <cell r="E1528">
            <v>38212</v>
          </cell>
          <cell r="G1528" t="str">
            <v>Purchase</v>
          </cell>
          <cell r="H1528" t="str">
            <v>Physical</v>
          </cell>
          <cell r="I1528" t="str">
            <v>PG&amp;E STOR</v>
          </cell>
          <cell r="J1528" t="str">
            <v xml:space="preserve"> </v>
          </cell>
          <cell r="K1528" t="str">
            <v>Enserco</v>
          </cell>
          <cell r="L1528" t="str">
            <v>Dave Huck</v>
          </cell>
          <cell r="M1528" t="str">
            <v>Trader</v>
          </cell>
          <cell r="N1528" t="str">
            <v>(403) 269-5522</v>
          </cell>
          <cell r="O1528" t="str">
            <v>(303) 568-3250</v>
          </cell>
          <cell r="P1528" t="str">
            <v xml:space="preserve"> </v>
          </cell>
          <cell r="Q1528" t="str">
            <v xml:space="preserve"> </v>
          </cell>
          <cell r="R1528">
            <v>5000</v>
          </cell>
          <cell r="X1528">
            <v>5.6150000000000002</v>
          </cell>
          <cell r="Y1528">
            <v>38213</v>
          </cell>
          <cell r="Z1528">
            <v>38215</v>
          </cell>
          <cell r="AA1528" t="str">
            <v>Firm</v>
          </cell>
          <cell r="AB1528" t="str">
            <v>PGE</v>
          </cell>
          <cell r="AE1528">
            <v>5000</v>
          </cell>
          <cell r="AF1528" t="str">
            <v>CG</v>
          </cell>
          <cell r="AH1528" t="str">
            <v>CG0214N</v>
          </cell>
          <cell r="AJ1528" t="str">
            <v>STOR</v>
          </cell>
          <cell r="AL1528" t="str">
            <v>CG1111N</v>
          </cell>
          <cell r="AM1528" t="str">
            <v xml:space="preserve"> </v>
          </cell>
          <cell r="AN1528" t="str">
            <v>DW</v>
          </cell>
        </row>
        <row r="1529">
          <cell r="A1529">
            <v>1542</v>
          </cell>
          <cell r="B1529" t="str">
            <v>DW</v>
          </cell>
          <cell r="C1529" t="str">
            <v>Dick Winters</v>
          </cell>
          <cell r="D1529" t="str">
            <v>(509) 495-4175</v>
          </cell>
          <cell r="E1529">
            <v>38212</v>
          </cell>
          <cell r="G1529" t="str">
            <v>Purchase</v>
          </cell>
          <cell r="H1529" t="str">
            <v>Physical</v>
          </cell>
          <cell r="I1529" t="str">
            <v>KFCT</v>
          </cell>
          <cell r="K1529" t="str">
            <v>Enserco</v>
          </cell>
          <cell r="L1529" t="str">
            <v>Dave Huck</v>
          </cell>
          <cell r="M1529" t="str">
            <v>Trader</v>
          </cell>
          <cell r="N1529" t="str">
            <v>(403) 269-5522</v>
          </cell>
          <cell r="O1529" t="str">
            <v>(303) 568-3250</v>
          </cell>
          <cell r="R1529">
            <v>500</v>
          </cell>
          <cell r="U1529" t="str">
            <v xml:space="preserve"> </v>
          </cell>
          <cell r="V1529" t="str">
            <v xml:space="preserve"> </v>
          </cell>
          <cell r="W1529" t="str">
            <v xml:space="preserve"> </v>
          </cell>
          <cell r="X1529">
            <v>4.91</v>
          </cell>
          <cell r="Y1529">
            <v>38213</v>
          </cell>
          <cell r="Z1529">
            <v>38215</v>
          </cell>
          <cell r="AA1529" t="str">
            <v>Firm</v>
          </cell>
          <cell r="AB1529" t="str">
            <v>NWP</v>
          </cell>
          <cell r="AC1529" t="str">
            <v xml:space="preserve"> </v>
          </cell>
          <cell r="AD1529">
            <v>100047</v>
          </cell>
          <cell r="AE1529">
            <v>500</v>
          </cell>
          <cell r="AF1529" t="str">
            <v>SUMAS</v>
          </cell>
          <cell r="AG1529">
            <v>297</v>
          </cell>
          <cell r="AH1529" t="str">
            <v xml:space="preserve"> </v>
          </cell>
          <cell r="AJ1529" t="str">
            <v>SPOKANE (KETTLE FALLS)</v>
          </cell>
          <cell r="AK1529">
            <v>384</v>
          </cell>
          <cell r="AL1529" t="str">
            <v>KFCT</v>
          </cell>
          <cell r="AM1529" t="str">
            <v xml:space="preserve"> </v>
          </cell>
          <cell r="AN1529" t="str">
            <v>DW</v>
          </cell>
        </row>
        <row r="1530">
          <cell r="A1530">
            <v>1543</v>
          </cell>
          <cell r="B1530" t="str">
            <v>DW</v>
          </cell>
          <cell r="C1530" t="str">
            <v>Dick Winters</v>
          </cell>
          <cell r="D1530" t="str">
            <v>(509) 495-4175</v>
          </cell>
          <cell r="E1530">
            <v>38215</v>
          </cell>
          <cell r="G1530" t="str">
            <v>Purchase</v>
          </cell>
          <cell r="H1530" t="str">
            <v>Physical</v>
          </cell>
          <cell r="I1530" t="str">
            <v>PG&amp;E STOR</v>
          </cell>
          <cell r="J1530">
            <v>154636783</v>
          </cell>
          <cell r="K1530" t="str">
            <v>Enserco</v>
          </cell>
          <cell r="L1530" t="str">
            <v>Dave Huck</v>
          </cell>
          <cell r="M1530" t="str">
            <v>Trader</v>
          </cell>
          <cell r="N1530" t="str">
            <v>(403) 269-5522</v>
          </cell>
          <cell r="O1530" t="str">
            <v>(303) 568-3250</v>
          </cell>
          <cell r="P1530" t="str">
            <v>ICE</v>
          </cell>
          <cell r="Q1530">
            <v>2.5</v>
          </cell>
          <cell r="R1530">
            <v>10000</v>
          </cell>
          <cell r="X1530">
            <v>5.6550000000000002</v>
          </cell>
          <cell r="Y1530">
            <v>38216</v>
          </cell>
          <cell r="Z1530">
            <v>38216</v>
          </cell>
          <cell r="AA1530" t="str">
            <v>Firm</v>
          </cell>
          <cell r="AB1530" t="str">
            <v>PGE</v>
          </cell>
          <cell r="AE1530">
            <v>10000</v>
          </cell>
          <cell r="AF1530" t="str">
            <v>CG</v>
          </cell>
          <cell r="AH1530" t="str">
            <v>CG0214N</v>
          </cell>
          <cell r="AJ1530" t="str">
            <v>STOR</v>
          </cell>
          <cell r="AL1530" t="str">
            <v>CG1111N</v>
          </cell>
          <cell r="AM1530" t="str">
            <v xml:space="preserve"> </v>
          </cell>
          <cell r="AN1530" t="str">
            <v>DW</v>
          </cell>
        </row>
        <row r="1531">
          <cell r="A1531">
            <v>1544</v>
          </cell>
          <cell r="B1531" t="str">
            <v>DW</v>
          </cell>
          <cell r="C1531" t="str">
            <v>Dick Winters</v>
          </cell>
          <cell r="D1531" t="str">
            <v>(509) 495-4175</v>
          </cell>
          <cell r="E1531">
            <v>38216</v>
          </cell>
          <cell r="G1531" t="str">
            <v>Purchase</v>
          </cell>
          <cell r="H1531" t="str">
            <v>Physical</v>
          </cell>
          <cell r="I1531" t="str">
            <v>PG&amp;E STOR</v>
          </cell>
          <cell r="J1531" t="str">
            <v xml:space="preserve"> </v>
          </cell>
          <cell r="K1531" t="str">
            <v>Enserco</v>
          </cell>
          <cell r="L1531" t="str">
            <v>Dave Huck</v>
          </cell>
          <cell r="M1531" t="str">
            <v>Trader</v>
          </cell>
          <cell r="N1531" t="str">
            <v>(403) 269-5522</v>
          </cell>
          <cell r="O1531" t="str">
            <v>(303) 568-3250</v>
          </cell>
          <cell r="P1531" t="str">
            <v xml:space="preserve"> </v>
          </cell>
          <cell r="Q1531" t="str">
            <v xml:space="preserve"> </v>
          </cell>
          <cell r="R1531">
            <v>5000</v>
          </cell>
          <cell r="X1531">
            <v>5.5350000000000001</v>
          </cell>
          <cell r="Y1531">
            <v>38217</v>
          </cell>
          <cell r="Z1531">
            <v>38217</v>
          </cell>
          <cell r="AA1531" t="str">
            <v>Firm</v>
          </cell>
          <cell r="AB1531" t="str">
            <v>PGE</v>
          </cell>
          <cell r="AE1531">
            <v>5000</v>
          </cell>
          <cell r="AF1531" t="str">
            <v>CG</v>
          </cell>
          <cell r="AH1531" t="str">
            <v>CG0214N</v>
          </cell>
          <cell r="AJ1531" t="str">
            <v>STOR</v>
          </cell>
          <cell r="AL1531" t="str">
            <v>CG1111N</v>
          </cell>
          <cell r="AM1531" t="str">
            <v xml:space="preserve"> </v>
          </cell>
          <cell r="AN1531" t="str">
            <v>DW</v>
          </cell>
        </row>
        <row r="1532">
          <cell r="A1532">
            <v>1545</v>
          </cell>
          <cell r="B1532" t="str">
            <v>DW</v>
          </cell>
          <cell r="C1532" t="str">
            <v>Dick Winters</v>
          </cell>
          <cell r="D1532" t="str">
            <v>(509) 495-4175</v>
          </cell>
          <cell r="E1532">
            <v>38222</v>
          </cell>
          <cell r="G1532" t="str">
            <v>Sale</v>
          </cell>
          <cell r="H1532" t="str">
            <v>Physical</v>
          </cell>
          <cell r="I1532" t="str">
            <v>BPK</v>
          </cell>
          <cell r="K1532" t="str">
            <v>Enserco</v>
          </cell>
          <cell r="L1532" t="str">
            <v>Dave Huck</v>
          </cell>
          <cell r="M1532" t="str">
            <v>Trader</v>
          </cell>
          <cell r="N1532" t="str">
            <v>(403) 269-5522</v>
          </cell>
          <cell r="O1532" t="str">
            <v>(303) 568-3250</v>
          </cell>
          <cell r="R1532">
            <v>3000</v>
          </cell>
          <cell r="U1532" t="str">
            <v xml:space="preserve"> </v>
          </cell>
          <cell r="V1532" t="str">
            <v xml:space="preserve"> </v>
          </cell>
          <cell r="W1532" t="str">
            <v xml:space="preserve"> </v>
          </cell>
          <cell r="X1532">
            <v>4.8899999999999997</v>
          </cell>
          <cell r="Y1532">
            <v>38223</v>
          </cell>
          <cell r="Z1532">
            <v>38223</v>
          </cell>
          <cell r="AA1532" t="str">
            <v>Firm</v>
          </cell>
          <cell r="AB1532" t="str">
            <v>PGT</v>
          </cell>
          <cell r="AC1532" t="str">
            <v xml:space="preserve"> </v>
          </cell>
          <cell r="AD1532" t="str">
            <v>07536</v>
          </cell>
          <cell r="AE1532">
            <v>3000</v>
          </cell>
          <cell r="AF1532" t="str">
            <v>STAN-GTNW</v>
          </cell>
          <cell r="AG1532" t="str">
            <v xml:space="preserve"> </v>
          </cell>
          <cell r="AH1532" t="str">
            <v xml:space="preserve"> </v>
          </cell>
          <cell r="AJ1532" t="str">
            <v>STAN-GTNW</v>
          </cell>
          <cell r="AK1532" t="str">
            <v xml:space="preserve"> </v>
          </cell>
          <cell r="AL1532" t="str">
            <v xml:space="preserve"> </v>
          </cell>
          <cell r="AM1532" t="str">
            <v xml:space="preserve"> </v>
          </cell>
          <cell r="AN1532" t="str">
            <v>DW</v>
          </cell>
        </row>
        <row r="1533">
          <cell r="A1533">
            <v>1546</v>
          </cell>
          <cell r="B1533" t="str">
            <v>DW</v>
          </cell>
          <cell r="C1533" t="str">
            <v>Dick Winters</v>
          </cell>
          <cell r="D1533" t="str">
            <v>(509) 495-4175</v>
          </cell>
          <cell r="E1533">
            <v>38222</v>
          </cell>
          <cell r="G1533" t="str">
            <v>Sale</v>
          </cell>
          <cell r="H1533" t="str">
            <v>Physical</v>
          </cell>
          <cell r="I1533" t="str">
            <v>KFCT</v>
          </cell>
          <cell r="K1533" t="str">
            <v>Enserco</v>
          </cell>
          <cell r="L1533" t="str">
            <v>Dave Huck</v>
          </cell>
          <cell r="M1533" t="str">
            <v>Trader</v>
          </cell>
          <cell r="N1533" t="str">
            <v>(403) 269-5522</v>
          </cell>
          <cell r="O1533" t="str">
            <v>(303) 568-3250</v>
          </cell>
          <cell r="R1533">
            <v>1000</v>
          </cell>
          <cell r="U1533" t="str">
            <v xml:space="preserve"> </v>
          </cell>
          <cell r="V1533" t="str">
            <v xml:space="preserve"> </v>
          </cell>
          <cell r="W1533" t="str">
            <v xml:space="preserve"> </v>
          </cell>
          <cell r="X1533">
            <v>4.78</v>
          </cell>
          <cell r="Y1533">
            <v>38223</v>
          </cell>
          <cell r="Z1533">
            <v>38223</v>
          </cell>
          <cell r="AA1533" t="str">
            <v>Firm</v>
          </cell>
          <cell r="AB1533" t="str">
            <v>NWP</v>
          </cell>
          <cell r="AC1533" t="str">
            <v xml:space="preserve"> </v>
          </cell>
          <cell r="AD1533" t="str">
            <v xml:space="preserve"> </v>
          </cell>
          <cell r="AE1533">
            <v>1000</v>
          </cell>
          <cell r="AF1533" t="str">
            <v>SUMAS</v>
          </cell>
          <cell r="AG1533">
            <v>297</v>
          </cell>
          <cell r="AH1533" t="str">
            <v xml:space="preserve"> </v>
          </cell>
          <cell r="AJ1533" t="str">
            <v>SUMAS</v>
          </cell>
          <cell r="AK1533">
            <v>297</v>
          </cell>
          <cell r="AL1533" t="str">
            <v xml:space="preserve"> </v>
          </cell>
          <cell r="AM1533" t="str">
            <v xml:space="preserve"> </v>
          </cell>
          <cell r="AN1533" t="str">
            <v>DW</v>
          </cell>
        </row>
        <row r="1534">
          <cell r="A1534">
            <v>1547</v>
          </cell>
          <cell r="B1534" t="str">
            <v>DW</v>
          </cell>
          <cell r="C1534" t="str">
            <v>Dick Winters</v>
          </cell>
          <cell r="D1534" t="str">
            <v>(509) 495-4175</v>
          </cell>
          <cell r="E1534">
            <v>38222</v>
          </cell>
          <cell r="G1534" t="str">
            <v>Sale</v>
          </cell>
          <cell r="H1534" t="str">
            <v>Physical</v>
          </cell>
          <cell r="I1534" t="str">
            <v>BPK</v>
          </cell>
          <cell r="K1534" t="str">
            <v>Enserco</v>
          </cell>
          <cell r="L1534" t="str">
            <v>Dave Huck</v>
          </cell>
          <cell r="M1534" t="str">
            <v>Trader</v>
          </cell>
          <cell r="N1534" t="str">
            <v>(403) 269-5522</v>
          </cell>
          <cell r="O1534" t="str">
            <v>(303) 568-3250</v>
          </cell>
          <cell r="R1534">
            <v>2000</v>
          </cell>
          <cell r="U1534" t="str">
            <v xml:space="preserve"> </v>
          </cell>
          <cell r="V1534" t="str">
            <v xml:space="preserve"> </v>
          </cell>
          <cell r="W1534" t="str">
            <v xml:space="preserve"> </v>
          </cell>
          <cell r="X1534">
            <v>4.84</v>
          </cell>
          <cell r="Y1534">
            <v>38222</v>
          </cell>
          <cell r="Z1534">
            <v>38222</v>
          </cell>
          <cell r="AA1534" t="str">
            <v>Interruptible</v>
          </cell>
          <cell r="AB1534" t="str">
            <v>PGT</v>
          </cell>
          <cell r="AC1534" t="str">
            <v xml:space="preserve"> </v>
          </cell>
          <cell r="AD1534" t="str">
            <v>07536</v>
          </cell>
          <cell r="AE1534">
            <v>2000</v>
          </cell>
          <cell r="AF1534" t="str">
            <v>STAN-GTNW</v>
          </cell>
          <cell r="AG1534" t="str">
            <v xml:space="preserve"> </v>
          </cell>
          <cell r="AH1534" t="str">
            <v xml:space="preserve"> </v>
          </cell>
          <cell r="AJ1534" t="str">
            <v>STAN-GTNW</v>
          </cell>
          <cell r="AK1534" t="str">
            <v xml:space="preserve"> </v>
          </cell>
          <cell r="AL1534" t="str">
            <v xml:space="preserve"> </v>
          </cell>
          <cell r="AM1534" t="str">
            <v xml:space="preserve"> </v>
          </cell>
          <cell r="AN1534" t="str">
            <v>DW</v>
          </cell>
        </row>
        <row r="1535">
          <cell r="A1535">
            <v>1548</v>
          </cell>
          <cell r="B1535" t="str">
            <v>DW</v>
          </cell>
          <cell r="C1535" t="str">
            <v>Dick Winters</v>
          </cell>
          <cell r="D1535" t="str">
            <v>(509) 495-4175</v>
          </cell>
          <cell r="E1535">
            <v>38223</v>
          </cell>
          <cell r="G1535" t="str">
            <v>Sale</v>
          </cell>
          <cell r="H1535" t="str">
            <v>Physical</v>
          </cell>
          <cell r="I1535" t="str">
            <v>BPK</v>
          </cell>
          <cell r="K1535" t="str">
            <v>Enserco</v>
          </cell>
          <cell r="L1535" t="str">
            <v>Dave Huck</v>
          </cell>
          <cell r="M1535" t="str">
            <v>Trader</v>
          </cell>
          <cell r="N1535" t="str">
            <v>(403) 269-5522</v>
          </cell>
          <cell r="O1535" t="str">
            <v>(303) 568-3250</v>
          </cell>
          <cell r="R1535">
            <v>3000</v>
          </cell>
          <cell r="U1535" t="str">
            <v xml:space="preserve"> </v>
          </cell>
          <cell r="V1535" t="str">
            <v xml:space="preserve"> </v>
          </cell>
          <cell r="W1535" t="str">
            <v xml:space="preserve"> </v>
          </cell>
          <cell r="X1535">
            <v>4.72</v>
          </cell>
          <cell r="Y1535">
            <v>38224</v>
          </cell>
          <cell r="Z1535">
            <v>38224</v>
          </cell>
          <cell r="AA1535" t="str">
            <v>Firm</v>
          </cell>
          <cell r="AB1535" t="str">
            <v>PGT</v>
          </cell>
          <cell r="AC1535" t="str">
            <v xml:space="preserve"> </v>
          </cell>
          <cell r="AD1535" t="str">
            <v>07536</v>
          </cell>
          <cell r="AE1535">
            <v>3000</v>
          </cell>
          <cell r="AF1535" t="str">
            <v>STAN-GTNW</v>
          </cell>
          <cell r="AG1535" t="str">
            <v xml:space="preserve"> </v>
          </cell>
          <cell r="AH1535" t="str">
            <v xml:space="preserve"> </v>
          </cell>
          <cell r="AJ1535" t="str">
            <v>STAN-GTNW</v>
          </cell>
          <cell r="AK1535" t="str">
            <v xml:space="preserve"> </v>
          </cell>
          <cell r="AL1535" t="str">
            <v xml:space="preserve"> </v>
          </cell>
          <cell r="AM1535" t="str">
            <v xml:space="preserve"> </v>
          </cell>
          <cell r="AN1535" t="str">
            <v>DW</v>
          </cell>
        </row>
        <row r="1536">
          <cell r="A1536">
            <v>1549</v>
          </cell>
          <cell r="B1536" t="str">
            <v>DW</v>
          </cell>
          <cell r="C1536" t="str">
            <v>Dick Winters</v>
          </cell>
          <cell r="D1536" t="str">
            <v>(509) 495-4175</v>
          </cell>
          <cell r="E1536">
            <v>38223</v>
          </cell>
          <cell r="G1536" t="str">
            <v>Sale</v>
          </cell>
          <cell r="H1536" t="str">
            <v>Physical</v>
          </cell>
          <cell r="I1536" t="str">
            <v>KFCT</v>
          </cell>
          <cell r="K1536" t="str">
            <v>Enserco</v>
          </cell>
          <cell r="L1536" t="str">
            <v>Dave Huck</v>
          </cell>
          <cell r="M1536" t="str">
            <v>Trader</v>
          </cell>
          <cell r="N1536" t="str">
            <v>(403) 269-5522</v>
          </cell>
          <cell r="O1536" t="str">
            <v>(303) 568-3250</v>
          </cell>
          <cell r="R1536">
            <v>1000</v>
          </cell>
          <cell r="U1536" t="str">
            <v xml:space="preserve"> </v>
          </cell>
          <cell r="V1536" t="str">
            <v xml:space="preserve"> </v>
          </cell>
          <cell r="W1536" t="str">
            <v xml:space="preserve"> </v>
          </cell>
          <cell r="X1536">
            <v>4.59</v>
          </cell>
          <cell r="Y1536">
            <v>38224</v>
          </cell>
          <cell r="Z1536">
            <v>38224</v>
          </cell>
          <cell r="AA1536" t="str">
            <v>Firm</v>
          </cell>
          <cell r="AB1536" t="str">
            <v>NWP</v>
          </cell>
          <cell r="AC1536" t="str">
            <v xml:space="preserve"> </v>
          </cell>
          <cell r="AD1536" t="str">
            <v xml:space="preserve"> </v>
          </cell>
          <cell r="AE1536">
            <v>1000</v>
          </cell>
          <cell r="AF1536" t="str">
            <v>SUMAS</v>
          </cell>
          <cell r="AG1536">
            <v>297</v>
          </cell>
          <cell r="AH1536" t="str">
            <v xml:space="preserve"> </v>
          </cell>
          <cell r="AJ1536" t="str">
            <v>SUMAS</v>
          </cell>
          <cell r="AK1536">
            <v>297</v>
          </cell>
          <cell r="AL1536" t="str">
            <v xml:space="preserve"> </v>
          </cell>
          <cell r="AM1536" t="str">
            <v xml:space="preserve"> </v>
          </cell>
          <cell r="AN1536" t="str">
            <v>DW</v>
          </cell>
        </row>
        <row r="1537">
          <cell r="A1537">
            <v>1550</v>
          </cell>
          <cell r="B1537" t="str">
            <v>DW</v>
          </cell>
          <cell r="C1537" t="str">
            <v>Dick Winters</v>
          </cell>
          <cell r="D1537" t="str">
            <v>(509) 495-4175</v>
          </cell>
          <cell r="E1537">
            <v>38223</v>
          </cell>
          <cell r="G1537" t="str">
            <v>Purchase</v>
          </cell>
          <cell r="H1537" t="str">
            <v>Physical</v>
          </cell>
          <cell r="I1537" t="str">
            <v>PG&amp;E STOR</v>
          </cell>
          <cell r="J1537" t="str">
            <v xml:space="preserve"> </v>
          </cell>
          <cell r="K1537" t="str">
            <v>Enserco</v>
          </cell>
          <cell r="L1537" t="str">
            <v>Dave Huck</v>
          </cell>
          <cell r="M1537" t="str">
            <v>Trader</v>
          </cell>
          <cell r="N1537" t="str">
            <v>(403) 269-5522</v>
          </cell>
          <cell r="O1537" t="str">
            <v>(303) 568-3250</v>
          </cell>
          <cell r="P1537" t="str">
            <v xml:space="preserve"> </v>
          </cell>
          <cell r="Q1537" t="str">
            <v xml:space="preserve"> </v>
          </cell>
          <cell r="R1537">
            <v>10000</v>
          </cell>
          <cell r="X1537">
            <v>5.25</v>
          </cell>
          <cell r="Y1537">
            <v>38224</v>
          </cell>
          <cell r="Z1537">
            <v>38224</v>
          </cell>
          <cell r="AA1537" t="str">
            <v>Firm</v>
          </cell>
          <cell r="AB1537" t="str">
            <v>PGE</v>
          </cell>
          <cell r="AE1537">
            <v>10000</v>
          </cell>
          <cell r="AF1537" t="str">
            <v>CG</v>
          </cell>
          <cell r="AH1537" t="str">
            <v>CG0214N</v>
          </cell>
          <cell r="AJ1537" t="str">
            <v>STOR</v>
          </cell>
          <cell r="AL1537" t="str">
            <v>CG1111N</v>
          </cell>
          <cell r="AM1537" t="str">
            <v xml:space="preserve"> </v>
          </cell>
          <cell r="AN1537" t="str">
            <v>DW</v>
          </cell>
        </row>
        <row r="1538">
          <cell r="A1538">
            <v>1551</v>
          </cell>
          <cell r="B1538" t="str">
            <v>DW</v>
          </cell>
          <cell r="C1538" t="str">
            <v>Dick Winters</v>
          </cell>
          <cell r="D1538" t="str">
            <v>(509) 495-4175</v>
          </cell>
          <cell r="E1538">
            <v>38223</v>
          </cell>
          <cell r="G1538" t="str">
            <v>Sale</v>
          </cell>
          <cell r="H1538" t="str">
            <v>Physical</v>
          </cell>
          <cell r="I1538" t="str">
            <v>KFCT</v>
          </cell>
          <cell r="K1538" t="str">
            <v>Enserco</v>
          </cell>
          <cell r="L1538" t="str">
            <v>Dave Huck</v>
          </cell>
          <cell r="M1538" t="str">
            <v>Trader</v>
          </cell>
          <cell r="N1538" t="str">
            <v>(403) 269-5522</v>
          </cell>
          <cell r="O1538" t="str">
            <v>(303) 568-3250</v>
          </cell>
          <cell r="R1538">
            <v>1000</v>
          </cell>
          <cell r="U1538" t="str">
            <v xml:space="preserve"> </v>
          </cell>
          <cell r="V1538" t="str">
            <v xml:space="preserve"> </v>
          </cell>
          <cell r="W1538" t="str">
            <v xml:space="preserve"> </v>
          </cell>
          <cell r="X1538">
            <v>4.6100000000000003</v>
          </cell>
          <cell r="Y1538">
            <v>38231</v>
          </cell>
          <cell r="Z1538">
            <v>38260</v>
          </cell>
          <cell r="AA1538" t="str">
            <v>Firm</v>
          </cell>
          <cell r="AB1538" t="str">
            <v>NWP</v>
          </cell>
          <cell r="AC1538" t="str">
            <v xml:space="preserve"> </v>
          </cell>
          <cell r="AD1538" t="str">
            <v xml:space="preserve"> </v>
          </cell>
          <cell r="AE1538">
            <v>1000</v>
          </cell>
          <cell r="AF1538" t="str">
            <v>SUMAS</v>
          </cell>
          <cell r="AG1538">
            <v>297</v>
          </cell>
          <cell r="AH1538" t="str">
            <v xml:space="preserve"> </v>
          </cell>
          <cell r="AJ1538" t="str">
            <v>SUMAS</v>
          </cell>
          <cell r="AK1538">
            <v>297</v>
          </cell>
          <cell r="AL1538" t="str">
            <v xml:space="preserve"> </v>
          </cell>
          <cell r="AM1538" t="str">
            <v xml:space="preserve"> </v>
          </cell>
          <cell r="AN1538" t="str">
            <v>RP</v>
          </cell>
          <cell r="AO1538">
            <v>38225</v>
          </cell>
          <cell r="AP1538" t="str">
            <v>DW</v>
          </cell>
        </row>
        <row r="1539">
          <cell r="A1539">
            <v>1552</v>
          </cell>
          <cell r="B1539" t="str">
            <v>DW</v>
          </cell>
          <cell r="C1539" t="str">
            <v>Dick Winters</v>
          </cell>
          <cell r="D1539" t="str">
            <v>(509) 495-4175</v>
          </cell>
          <cell r="E1539">
            <v>38224</v>
          </cell>
          <cell r="G1539" t="str">
            <v>Sale</v>
          </cell>
          <cell r="H1539" t="str">
            <v>Physical</v>
          </cell>
          <cell r="I1539" t="str">
            <v>BPK</v>
          </cell>
          <cell r="K1539" t="str">
            <v>Enserco</v>
          </cell>
          <cell r="L1539" t="str">
            <v>Dave Huck</v>
          </cell>
          <cell r="M1539" t="str">
            <v>Trader</v>
          </cell>
          <cell r="N1539" t="str">
            <v>(403) 269-5522</v>
          </cell>
          <cell r="O1539" t="str">
            <v>(303) 568-3250</v>
          </cell>
          <cell r="R1539">
            <v>3000</v>
          </cell>
          <cell r="U1539" t="str">
            <v xml:space="preserve"> </v>
          </cell>
          <cell r="V1539" t="str">
            <v xml:space="preserve"> </v>
          </cell>
          <cell r="W1539" t="str">
            <v xml:space="preserve"> </v>
          </cell>
          <cell r="X1539">
            <v>4.8</v>
          </cell>
          <cell r="Y1539">
            <v>38225</v>
          </cell>
          <cell r="Z1539">
            <v>38225</v>
          </cell>
          <cell r="AA1539" t="str">
            <v>Firm</v>
          </cell>
          <cell r="AB1539" t="str">
            <v>PGT</v>
          </cell>
          <cell r="AC1539" t="str">
            <v xml:space="preserve"> </v>
          </cell>
          <cell r="AD1539" t="str">
            <v>07536</v>
          </cell>
          <cell r="AE1539">
            <v>3000</v>
          </cell>
          <cell r="AF1539" t="str">
            <v>STAN-GTNW</v>
          </cell>
          <cell r="AG1539" t="str">
            <v xml:space="preserve"> </v>
          </cell>
          <cell r="AH1539" t="str">
            <v xml:space="preserve"> </v>
          </cell>
          <cell r="AJ1539" t="str">
            <v>STAN-GTNW</v>
          </cell>
          <cell r="AK1539" t="str">
            <v xml:space="preserve"> </v>
          </cell>
          <cell r="AL1539" t="str">
            <v xml:space="preserve"> </v>
          </cell>
          <cell r="AM1539" t="str">
            <v xml:space="preserve"> </v>
          </cell>
          <cell r="AN1539" t="str">
            <v>DW</v>
          </cell>
        </row>
        <row r="1540">
          <cell r="A1540">
            <v>1553</v>
          </cell>
          <cell r="B1540" t="str">
            <v>DW</v>
          </cell>
          <cell r="C1540" t="str">
            <v>Dick Winters</v>
          </cell>
          <cell r="D1540" t="str">
            <v>(509) 495-4175</v>
          </cell>
          <cell r="E1540">
            <v>38224</v>
          </cell>
          <cell r="G1540" t="str">
            <v>Sale</v>
          </cell>
          <cell r="H1540" t="str">
            <v>Physical</v>
          </cell>
          <cell r="I1540" t="str">
            <v>KFCT</v>
          </cell>
          <cell r="K1540" t="str">
            <v>Enserco</v>
          </cell>
          <cell r="L1540" t="str">
            <v>Dave Huck</v>
          </cell>
          <cell r="M1540" t="str">
            <v>Trader</v>
          </cell>
          <cell r="N1540" t="str">
            <v>(403) 269-5522</v>
          </cell>
          <cell r="O1540" t="str">
            <v>(303) 568-3250</v>
          </cell>
          <cell r="R1540">
            <v>1000</v>
          </cell>
          <cell r="U1540" t="str">
            <v xml:space="preserve"> </v>
          </cell>
          <cell r="V1540" t="str">
            <v xml:space="preserve"> </v>
          </cell>
          <cell r="W1540" t="str">
            <v xml:space="preserve"> </v>
          </cell>
          <cell r="X1540">
            <v>4.67</v>
          </cell>
          <cell r="Y1540">
            <v>38225</v>
          </cell>
          <cell r="Z1540">
            <v>38225</v>
          </cell>
          <cell r="AA1540" t="str">
            <v>Firm</v>
          </cell>
          <cell r="AB1540" t="str">
            <v>NWP</v>
          </cell>
          <cell r="AC1540" t="str">
            <v xml:space="preserve"> </v>
          </cell>
          <cell r="AD1540" t="str">
            <v xml:space="preserve"> </v>
          </cell>
          <cell r="AE1540">
            <v>1000</v>
          </cell>
          <cell r="AF1540" t="str">
            <v>SUMAS</v>
          </cell>
          <cell r="AG1540">
            <v>297</v>
          </cell>
          <cell r="AH1540" t="str">
            <v xml:space="preserve"> </v>
          </cell>
          <cell r="AJ1540" t="str">
            <v>SUMAS</v>
          </cell>
          <cell r="AK1540">
            <v>297</v>
          </cell>
          <cell r="AL1540" t="str">
            <v xml:space="preserve"> </v>
          </cell>
          <cell r="AM1540" t="str">
            <v xml:space="preserve"> </v>
          </cell>
          <cell r="AN1540" t="str">
            <v>DW</v>
          </cell>
        </row>
        <row r="1541">
          <cell r="A1541">
            <v>1554</v>
          </cell>
          <cell r="B1541" t="str">
            <v>DW</v>
          </cell>
          <cell r="C1541" t="str">
            <v>Dick Winters</v>
          </cell>
          <cell r="D1541" t="str">
            <v>(509) 495-4175</v>
          </cell>
          <cell r="E1541">
            <v>38224</v>
          </cell>
          <cell r="G1541" t="str">
            <v>Purchase</v>
          </cell>
          <cell r="H1541" t="str">
            <v>Physical</v>
          </cell>
          <cell r="I1541" t="str">
            <v>CA - SLTAHOE</v>
          </cell>
          <cell r="K1541" t="str">
            <v>Enserco</v>
          </cell>
          <cell r="L1541" t="str">
            <v>Dave Huck</v>
          </cell>
          <cell r="M1541" t="str">
            <v>Trader</v>
          </cell>
          <cell r="N1541" t="str">
            <v>(403) 269-5522</v>
          </cell>
          <cell r="O1541" t="str">
            <v>(303) 568-3250</v>
          </cell>
          <cell r="R1541">
            <v>1500</v>
          </cell>
          <cell r="U1541" t="str">
            <v>GDA</v>
          </cell>
          <cell r="V1541">
            <v>0.01</v>
          </cell>
          <cell r="W1541" t="str">
            <v>Sumas</v>
          </cell>
          <cell r="Y1541">
            <v>38231</v>
          </cell>
          <cell r="Z1541">
            <v>38260</v>
          </cell>
          <cell r="AA1541" t="str">
            <v>Firm</v>
          </cell>
          <cell r="AB1541" t="str">
            <v>NWP</v>
          </cell>
          <cell r="AC1541" t="str">
            <v>Paiute</v>
          </cell>
          <cell r="AD1541">
            <v>100047</v>
          </cell>
          <cell r="AE1541">
            <v>1500</v>
          </cell>
          <cell r="AF1541" t="str">
            <v>SUMAS</v>
          </cell>
          <cell r="AG1541">
            <v>297</v>
          </cell>
          <cell r="AH1541" t="str">
            <v xml:space="preserve"> </v>
          </cell>
          <cell r="AI1541" t="str">
            <v xml:space="preserve"> </v>
          </cell>
          <cell r="AJ1541" t="str">
            <v>RENO</v>
          </cell>
          <cell r="AK1541">
            <v>459</v>
          </cell>
          <cell r="AL1541" t="str">
            <v>AVAC03SYS2</v>
          </cell>
          <cell r="AM1541">
            <v>304</v>
          </cell>
          <cell r="AN1541" t="str">
            <v>RP</v>
          </cell>
          <cell r="AO1541">
            <v>38226</v>
          </cell>
          <cell r="AP1541" t="str">
            <v>DW</v>
          </cell>
        </row>
        <row r="1542">
          <cell r="A1542">
            <v>1555</v>
          </cell>
          <cell r="B1542" t="str">
            <v>DW</v>
          </cell>
          <cell r="C1542" t="str">
            <v>Dick Winters</v>
          </cell>
          <cell r="D1542" t="str">
            <v>(509) 495-4175</v>
          </cell>
          <cell r="E1542">
            <v>38224</v>
          </cell>
          <cell r="G1542" t="str">
            <v>Purchase</v>
          </cell>
          <cell r="H1542" t="str">
            <v>Physical</v>
          </cell>
          <cell r="I1542" t="str">
            <v>CA - SLTAHOE</v>
          </cell>
          <cell r="J1542" t="str">
            <v xml:space="preserve"> </v>
          </cell>
          <cell r="K1542" t="str">
            <v>Cinergy Marketing &amp; Trading, LP</v>
          </cell>
          <cell r="L1542" t="str">
            <v>Sylvia Pollan</v>
          </cell>
          <cell r="M1542" t="str">
            <v>Trader</v>
          </cell>
          <cell r="N1542" t="str">
            <v>(713) 393-6895</v>
          </cell>
          <cell r="O1542" t="str">
            <v>(713) 890-3134</v>
          </cell>
          <cell r="R1542">
            <v>725</v>
          </cell>
          <cell r="U1542" t="str">
            <v>IF</v>
          </cell>
          <cell r="V1542">
            <v>-0.04</v>
          </cell>
          <cell r="W1542" t="str">
            <v>NWP Rocky Mtn</v>
          </cell>
          <cell r="Y1542">
            <v>38231</v>
          </cell>
          <cell r="Z1542">
            <v>38260</v>
          </cell>
          <cell r="AA1542" t="str">
            <v>Firm</v>
          </cell>
          <cell r="AB1542" t="str">
            <v>NWP</v>
          </cell>
          <cell r="AC1542" t="str">
            <v>Paiute</v>
          </cell>
          <cell r="AD1542">
            <v>100047</v>
          </cell>
          <cell r="AE1542">
            <v>725</v>
          </cell>
          <cell r="AF1542" t="str">
            <v>SAN JUAN POOL</v>
          </cell>
          <cell r="AG1542">
            <v>7</v>
          </cell>
          <cell r="AH1542" t="str">
            <v xml:space="preserve"> </v>
          </cell>
          <cell r="AI1542" t="str">
            <v xml:space="preserve"> </v>
          </cell>
          <cell r="AJ1542" t="str">
            <v>RENO</v>
          </cell>
          <cell r="AK1542">
            <v>459</v>
          </cell>
          <cell r="AL1542" t="str">
            <v>AVAC03SYS1</v>
          </cell>
          <cell r="AM1542">
            <v>304</v>
          </cell>
          <cell r="AN1542" t="str">
            <v>RP</v>
          </cell>
          <cell r="AO1542">
            <v>38226</v>
          </cell>
          <cell r="AP1542" t="str">
            <v>DW</v>
          </cell>
        </row>
        <row r="1543">
          <cell r="A1543">
            <v>1556</v>
          </cell>
          <cell r="B1543" t="str">
            <v>DW</v>
          </cell>
          <cell r="C1543" t="str">
            <v>Dick Winters</v>
          </cell>
          <cell r="D1543" t="str">
            <v>(509) 495-4175</v>
          </cell>
          <cell r="E1543">
            <v>38224</v>
          </cell>
          <cell r="G1543" t="str">
            <v>Sale</v>
          </cell>
          <cell r="H1543" t="str">
            <v>Physical</v>
          </cell>
          <cell r="I1543" t="str">
            <v>MALIN</v>
          </cell>
          <cell r="K1543" t="str">
            <v>Cinergy Marketing &amp; Trading, LP</v>
          </cell>
          <cell r="L1543" t="str">
            <v>Sylvia Pollan</v>
          </cell>
          <cell r="M1543" t="str">
            <v>Trader</v>
          </cell>
          <cell r="N1543" t="str">
            <v>(713) 393-6895</v>
          </cell>
          <cell r="O1543" t="str">
            <v>(713) 890-3134</v>
          </cell>
          <cell r="R1543">
            <v>7658</v>
          </cell>
          <cell r="U1543" t="str">
            <v>NGI</v>
          </cell>
          <cell r="V1543">
            <v>0</v>
          </cell>
          <cell r="W1543" t="str">
            <v>Malin</v>
          </cell>
          <cell r="Y1543">
            <v>38231</v>
          </cell>
          <cell r="Z1543">
            <v>38260</v>
          </cell>
          <cell r="AA1543" t="str">
            <v>Firm</v>
          </cell>
          <cell r="AB1543" t="str">
            <v>PGT</v>
          </cell>
          <cell r="AD1543" t="str">
            <v>07536</v>
          </cell>
          <cell r="AE1543">
            <v>7658</v>
          </cell>
          <cell r="AF1543" t="str">
            <v>MALI-GTNW</v>
          </cell>
          <cell r="AH1543" t="str">
            <v xml:space="preserve"> </v>
          </cell>
          <cell r="AJ1543" t="str">
            <v>MALI-GTNW</v>
          </cell>
          <cell r="AL1543" t="str">
            <v>08332</v>
          </cell>
          <cell r="AN1543" t="str">
            <v>RP</v>
          </cell>
          <cell r="AO1543">
            <v>38226</v>
          </cell>
          <cell r="AP1543" t="str">
            <v>DW</v>
          </cell>
        </row>
        <row r="1544">
          <cell r="A1544">
            <v>1557</v>
          </cell>
          <cell r="B1544" t="str">
            <v>DW</v>
          </cell>
          <cell r="C1544" t="str">
            <v>Dick Winters</v>
          </cell>
          <cell r="D1544" t="str">
            <v>(509) 495-4175</v>
          </cell>
          <cell r="E1544">
            <v>38225</v>
          </cell>
          <cell r="G1544" t="str">
            <v>Sale</v>
          </cell>
          <cell r="H1544" t="str">
            <v>Physical</v>
          </cell>
          <cell r="I1544" t="str">
            <v>BPK</v>
          </cell>
          <cell r="K1544" t="str">
            <v>Enserco</v>
          </cell>
          <cell r="L1544" t="str">
            <v>Dave Huck</v>
          </cell>
          <cell r="M1544" t="str">
            <v>Trader</v>
          </cell>
          <cell r="N1544" t="str">
            <v>(403) 269-5522</v>
          </cell>
          <cell r="O1544" t="str">
            <v>(303) 568-3250</v>
          </cell>
          <cell r="R1544">
            <v>3000</v>
          </cell>
          <cell r="U1544" t="str">
            <v xml:space="preserve"> </v>
          </cell>
          <cell r="V1544" t="str">
            <v xml:space="preserve"> </v>
          </cell>
          <cell r="W1544" t="str">
            <v xml:space="preserve"> </v>
          </cell>
          <cell r="X1544">
            <v>4.63</v>
          </cell>
          <cell r="Y1544">
            <v>38226</v>
          </cell>
          <cell r="Z1544">
            <v>38226</v>
          </cell>
          <cell r="AA1544" t="str">
            <v>Firm</v>
          </cell>
          <cell r="AB1544" t="str">
            <v>PGT</v>
          </cell>
          <cell r="AC1544" t="str">
            <v xml:space="preserve"> </v>
          </cell>
          <cell r="AD1544" t="str">
            <v>07536</v>
          </cell>
          <cell r="AE1544">
            <v>3000</v>
          </cell>
          <cell r="AF1544" t="str">
            <v>STAN-GTNW</v>
          </cell>
          <cell r="AG1544" t="str">
            <v xml:space="preserve"> </v>
          </cell>
          <cell r="AH1544" t="str">
            <v xml:space="preserve"> </v>
          </cell>
          <cell r="AJ1544" t="str">
            <v>STAN-GTNW</v>
          </cell>
          <cell r="AK1544" t="str">
            <v xml:space="preserve"> </v>
          </cell>
          <cell r="AL1544" t="str">
            <v xml:space="preserve"> </v>
          </cell>
          <cell r="AM1544" t="str">
            <v xml:space="preserve"> </v>
          </cell>
          <cell r="AN1544" t="str">
            <v>DW</v>
          </cell>
        </row>
        <row r="1545">
          <cell r="A1545">
            <v>1558</v>
          </cell>
          <cell r="B1545" t="str">
            <v>DW</v>
          </cell>
          <cell r="C1545" t="str">
            <v>Dick Winters</v>
          </cell>
          <cell r="D1545" t="str">
            <v>(509) 495-4175</v>
          </cell>
          <cell r="E1545">
            <v>38225</v>
          </cell>
          <cell r="G1545" t="str">
            <v>Sale</v>
          </cell>
          <cell r="H1545" t="str">
            <v>Physical</v>
          </cell>
          <cell r="I1545" t="str">
            <v>KFCT</v>
          </cell>
          <cell r="K1545" t="str">
            <v>Enserco</v>
          </cell>
          <cell r="L1545" t="str">
            <v>Dave Huck</v>
          </cell>
          <cell r="M1545" t="str">
            <v>Trader</v>
          </cell>
          <cell r="N1545" t="str">
            <v>(403) 269-5522</v>
          </cell>
          <cell r="O1545" t="str">
            <v>(303) 568-3250</v>
          </cell>
          <cell r="R1545">
            <v>1000</v>
          </cell>
          <cell r="U1545" t="str">
            <v xml:space="preserve"> </v>
          </cell>
          <cell r="V1545" t="str">
            <v xml:space="preserve"> </v>
          </cell>
          <cell r="W1545" t="str">
            <v xml:space="preserve"> </v>
          </cell>
          <cell r="X1545">
            <v>4.4800000000000004</v>
          </cell>
          <cell r="Y1545">
            <v>38226</v>
          </cell>
          <cell r="Z1545">
            <v>38226</v>
          </cell>
          <cell r="AA1545" t="str">
            <v>Firm</v>
          </cell>
          <cell r="AB1545" t="str">
            <v>NWP</v>
          </cell>
          <cell r="AC1545" t="str">
            <v xml:space="preserve"> </v>
          </cell>
          <cell r="AD1545" t="str">
            <v xml:space="preserve"> </v>
          </cell>
          <cell r="AE1545">
            <v>1000</v>
          </cell>
          <cell r="AF1545" t="str">
            <v>SUMAS</v>
          </cell>
          <cell r="AG1545">
            <v>297</v>
          </cell>
          <cell r="AH1545" t="str">
            <v xml:space="preserve"> </v>
          </cell>
          <cell r="AJ1545" t="str">
            <v>SUMAS</v>
          </cell>
          <cell r="AK1545">
            <v>297</v>
          </cell>
          <cell r="AL1545" t="str">
            <v xml:space="preserve"> </v>
          </cell>
          <cell r="AM1545" t="str">
            <v xml:space="preserve"> </v>
          </cell>
          <cell r="AN1545" t="str">
            <v>DW</v>
          </cell>
        </row>
        <row r="1546">
          <cell r="A1546">
            <v>1559</v>
          </cell>
          <cell r="B1546" t="str">
            <v>DW</v>
          </cell>
          <cell r="C1546" t="str">
            <v>Dick Winters</v>
          </cell>
          <cell r="D1546" t="str">
            <v>(509) 495-4175</v>
          </cell>
          <cell r="E1546">
            <v>38225</v>
          </cell>
          <cell r="G1546" t="str">
            <v>Sale</v>
          </cell>
          <cell r="H1546" t="str">
            <v>Physical</v>
          </cell>
          <cell r="I1546" t="str">
            <v>BPK/DUCT</v>
          </cell>
          <cell r="K1546" t="str">
            <v>Enserco</v>
          </cell>
          <cell r="L1546" t="str">
            <v>Dave Huck</v>
          </cell>
          <cell r="M1546" t="str">
            <v>Trader</v>
          </cell>
          <cell r="N1546" t="str">
            <v>(403) 269-5522</v>
          </cell>
          <cell r="O1546" t="str">
            <v>(303) 568-3250</v>
          </cell>
          <cell r="R1546">
            <v>4500</v>
          </cell>
          <cell r="U1546" t="str">
            <v xml:space="preserve"> </v>
          </cell>
          <cell r="V1546" t="str">
            <v xml:space="preserve"> </v>
          </cell>
          <cell r="W1546" t="str">
            <v xml:space="preserve"> </v>
          </cell>
          <cell r="X1546">
            <v>4.62</v>
          </cell>
          <cell r="Y1546">
            <v>38231</v>
          </cell>
          <cell r="Z1546">
            <v>38260</v>
          </cell>
          <cell r="AA1546" t="str">
            <v>Firm</v>
          </cell>
          <cell r="AB1546" t="str">
            <v>PGT</v>
          </cell>
          <cell r="AC1546" t="str">
            <v xml:space="preserve"> </v>
          </cell>
          <cell r="AD1546" t="str">
            <v>07536</v>
          </cell>
          <cell r="AE1546">
            <v>4500</v>
          </cell>
          <cell r="AF1546" t="str">
            <v>STAN-GTNW</v>
          </cell>
          <cell r="AG1546" t="str">
            <v xml:space="preserve"> </v>
          </cell>
          <cell r="AH1546" t="str">
            <v xml:space="preserve"> </v>
          </cell>
          <cell r="AJ1546" t="str">
            <v>STAN-GTNW</v>
          </cell>
          <cell r="AK1546" t="str">
            <v xml:space="preserve"> </v>
          </cell>
          <cell r="AL1546" t="str">
            <v xml:space="preserve"> </v>
          </cell>
          <cell r="AM1546" t="str">
            <v xml:space="preserve"> </v>
          </cell>
          <cell r="AN1546" t="str">
            <v>RP</v>
          </cell>
          <cell r="AO1546">
            <v>38231</v>
          </cell>
          <cell r="AP1546" t="str">
            <v>DW</v>
          </cell>
        </row>
        <row r="1547">
          <cell r="A1547">
            <v>1560</v>
          </cell>
          <cell r="B1547" t="str">
            <v>DW</v>
          </cell>
          <cell r="C1547" t="str">
            <v>Dick Winters</v>
          </cell>
          <cell r="D1547" t="str">
            <v>(509) 495-4175</v>
          </cell>
          <cell r="E1547">
            <v>38226</v>
          </cell>
          <cell r="G1547" t="str">
            <v>Sale</v>
          </cell>
          <cell r="H1547" t="str">
            <v>Physical</v>
          </cell>
          <cell r="I1547" t="str">
            <v>BPK</v>
          </cell>
          <cell r="K1547" t="str">
            <v>Enserco</v>
          </cell>
          <cell r="L1547" t="str">
            <v>Dave Huck</v>
          </cell>
          <cell r="M1547" t="str">
            <v>Trader</v>
          </cell>
          <cell r="N1547" t="str">
            <v>(403) 269-5522</v>
          </cell>
          <cell r="O1547" t="str">
            <v>(303) 568-3250</v>
          </cell>
          <cell r="R1547">
            <v>3000</v>
          </cell>
          <cell r="U1547" t="str">
            <v xml:space="preserve"> </v>
          </cell>
          <cell r="V1547" t="str">
            <v xml:space="preserve"> </v>
          </cell>
          <cell r="W1547" t="str">
            <v xml:space="preserve"> </v>
          </cell>
          <cell r="X1547">
            <v>4.5</v>
          </cell>
          <cell r="Y1547">
            <v>38227</v>
          </cell>
          <cell r="Z1547">
            <v>38229</v>
          </cell>
          <cell r="AA1547" t="str">
            <v>Firm</v>
          </cell>
          <cell r="AB1547" t="str">
            <v>PGT</v>
          </cell>
          <cell r="AC1547" t="str">
            <v xml:space="preserve"> </v>
          </cell>
          <cell r="AD1547" t="str">
            <v>07536</v>
          </cell>
          <cell r="AE1547">
            <v>3000</v>
          </cell>
          <cell r="AF1547" t="str">
            <v>STAN-GTNW</v>
          </cell>
          <cell r="AG1547" t="str">
            <v xml:space="preserve"> </v>
          </cell>
          <cell r="AH1547" t="str">
            <v xml:space="preserve"> </v>
          </cell>
          <cell r="AJ1547" t="str">
            <v>STAN-GTNW</v>
          </cell>
          <cell r="AK1547" t="str">
            <v xml:space="preserve"> </v>
          </cell>
          <cell r="AL1547" t="str">
            <v xml:space="preserve"> </v>
          </cell>
          <cell r="AM1547" t="str">
            <v xml:space="preserve"> </v>
          </cell>
          <cell r="AN1547" t="str">
            <v>DW</v>
          </cell>
        </row>
        <row r="1548">
          <cell r="A1548">
            <v>1561</v>
          </cell>
          <cell r="B1548" t="str">
            <v>DW</v>
          </cell>
          <cell r="C1548" t="str">
            <v>Dick Winters</v>
          </cell>
          <cell r="D1548" t="str">
            <v>(509) 495-4175</v>
          </cell>
          <cell r="E1548">
            <v>38226</v>
          </cell>
          <cell r="G1548" t="str">
            <v>Sale</v>
          </cell>
          <cell r="H1548" t="str">
            <v>Physical</v>
          </cell>
          <cell r="I1548" t="str">
            <v>KFCT</v>
          </cell>
          <cell r="K1548" t="str">
            <v>Enserco</v>
          </cell>
          <cell r="L1548" t="str">
            <v>Dave Huck</v>
          </cell>
          <cell r="M1548" t="str">
            <v>Trader</v>
          </cell>
          <cell r="N1548" t="str">
            <v>(403) 269-5522</v>
          </cell>
          <cell r="O1548" t="str">
            <v>(303) 568-3250</v>
          </cell>
          <cell r="R1548">
            <v>1000</v>
          </cell>
          <cell r="U1548" t="str">
            <v xml:space="preserve"> </v>
          </cell>
          <cell r="V1548" t="str">
            <v xml:space="preserve"> </v>
          </cell>
          <cell r="W1548" t="str">
            <v xml:space="preserve"> </v>
          </cell>
          <cell r="X1548">
            <v>4.34</v>
          </cell>
          <cell r="Y1548">
            <v>38227</v>
          </cell>
          <cell r="Z1548">
            <v>38229</v>
          </cell>
          <cell r="AA1548" t="str">
            <v>Firm</v>
          </cell>
          <cell r="AB1548" t="str">
            <v>NWP</v>
          </cell>
          <cell r="AC1548" t="str">
            <v xml:space="preserve"> </v>
          </cell>
          <cell r="AD1548" t="str">
            <v xml:space="preserve"> </v>
          </cell>
          <cell r="AE1548">
            <v>1000</v>
          </cell>
          <cell r="AF1548" t="str">
            <v>SUMAS</v>
          </cell>
          <cell r="AG1548">
            <v>297</v>
          </cell>
          <cell r="AH1548" t="str">
            <v xml:space="preserve"> </v>
          </cell>
          <cell r="AJ1548" t="str">
            <v>SUMAS</v>
          </cell>
          <cell r="AK1548">
            <v>297</v>
          </cell>
          <cell r="AL1548" t="str">
            <v xml:space="preserve"> </v>
          </cell>
          <cell r="AM1548" t="str">
            <v xml:space="preserve"> </v>
          </cell>
          <cell r="AN1548" t="str">
            <v>DW</v>
          </cell>
        </row>
        <row r="1549">
          <cell r="A1549">
            <v>1562</v>
          </cell>
          <cell r="B1549" t="str">
            <v>DW</v>
          </cell>
          <cell r="C1549" t="str">
            <v>Dick Winters</v>
          </cell>
          <cell r="D1549" t="str">
            <v>(509) 495-4175</v>
          </cell>
          <cell r="E1549">
            <v>38226</v>
          </cell>
          <cell r="G1549" t="str">
            <v>Purchase</v>
          </cell>
          <cell r="H1549" t="str">
            <v>Physical</v>
          </cell>
          <cell r="I1549" t="str">
            <v>PG&amp;E STOR</v>
          </cell>
          <cell r="J1549" t="str">
            <v xml:space="preserve"> </v>
          </cell>
          <cell r="K1549" t="str">
            <v>Enserco</v>
          </cell>
          <cell r="L1549" t="str">
            <v>Dave Huck</v>
          </cell>
          <cell r="M1549" t="str">
            <v>Trader</v>
          </cell>
          <cell r="N1549" t="str">
            <v>(403) 269-5522</v>
          </cell>
          <cell r="O1549" t="str">
            <v>(303) 568-3250</v>
          </cell>
          <cell r="P1549" t="str">
            <v xml:space="preserve"> </v>
          </cell>
          <cell r="Q1549" t="str">
            <v xml:space="preserve"> </v>
          </cell>
          <cell r="R1549">
            <v>5000</v>
          </cell>
          <cell r="X1549">
            <v>5.09</v>
          </cell>
          <cell r="Y1549">
            <v>38227</v>
          </cell>
          <cell r="Z1549">
            <v>38229</v>
          </cell>
          <cell r="AA1549" t="str">
            <v>Firm</v>
          </cell>
          <cell r="AB1549" t="str">
            <v>PGE</v>
          </cell>
          <cell r="AE1549">
            <v>5000</v>
          </cell>
          <cell r="AF1549" t="str">
            <v>CG</v>
          </cell>
          <cell r="AH1549" t="str">
            <v>CG0214N</v>
          </cell>
          <cell r="AJ1549" t="str">
            <v>STOR</v>
          </cell>
          <cell r="AL1549" t="str">
            <v>CG1111N</v>
          </cell>
          <cell r="AM1549" t="str">
            <v xml:space="preserve"> </v>
          </cell>
          <cell r="AN1549" t="str">
            <v>DW</v>
          </cell>
        </row>
        <row r="1550">
          <cell r="A1550">
            <v>1563</v>
          </cell>
          <cell r="B1550" t="str">
            <v>DW</v>
          </cell>
          <cell r="C1550" t="str">
            <v>Dick Winters</v>
          </cell>
          <cell r="D1550" t="str">
            <v>(509) 495-4175</v>
          </cell>
          <cell r="E1550">
            <v>38229</v>
          </cell>
          <cell r="G1550" t="str">
            <v>Sale</v>
          </cell>
          <cell r="H1550" t="str">
            <v>Physical</v>
          </cell>
          <cell r="I1550" t="str">
            <v>BPK</v>
          </cell>
          <cell r="K1550" t="str">
            <v>Enserco</v>
          </cell>
          <cell r="L1550" t="str">
            <v>Dave Huck</v>
          </cell>
          <cell r="M1550" t="str">
            <v>Trader</v>
          </cell>
          <cell r="N1550" t="str">
            <v>(403) 269-5522</v>
          </cell>
          <cell r="O1550" t="str">
            <v>(303) 568-3250</v>
          </cell>
          <cell r="R1550">
            <v>3000</v>
          </cell>
          <cell r="U1550" t="str">
            <v xml:space="preserve"> </v>
          </cell>
          <cell r="V1550" t="str">
            <v xml:space="preserve"> </v>
          </cell>
          <cell r="W1550" t="str">
            <v xml:space="preserve"> </v>
          </cell>
          <cell r="X1550">
            <v>4.42</v>
          </cell>
          <cell r="Y1550">
            <v>38230</v>
          </cell>
          <cell r="Z1550">
            <v>38230</v>
          </cell>
          <cell r="AA1550" t="str">
            <v>Firm</v>
          </cell>
          <cell r="AB1550" t="str">
            <v>PGT</v>
          </cell>
          <cell r="AC1550" t="str">
            <v xml:space="preserve"> </v>
          </cell>
          <cell r="AD1550" t="str">
            <v>07536</v>
          </cell>
          <cell r="AE1550">
            <v>3000</v>
          </cell>
          <cell r="AF1550" t="str">
            <v>STAN-GTNW</v>
          </cell>
          <cell r="AG1550" t="str">
            <v xml:space="preserve"> </v>
          </cell>
          <cell r="AH1550" t="str">
            <v xml:space="preserve"> </v>
          </cell>
          <cell r="AJ1550" t="str">
            <v>STAN-GTNW</v>
          </cell>
          <cell r="AK1550" t="str">
            <v xml:space="preserve"> </v>
          </cell>
          <cell r="AL1550" t="str">
            <v xml:space="preserve"> </v>
          </cell>
          <cell r="AM1550" t="str">
            <v xml:space="preserve"> </v>
          </cell>
          <cell r="AN1550" t="str">
            <v>DW</v>
          </cell>
        </row>
        <row r="1551">
          <cell r="A1551">
            <v>1564</v>
          </cell>
          <cell r="B1551" t="str">
            <v>DW</v>
          </cell>
          <cell r="C1551" t="str">
            <v>Dick Winters</v>
          </cell>
          <cell r="D1551" t="str">
            <v>(509) 495-4175</v>
          </cell>
          <cell r="E1551">
            <v>38229</v>
          </cell>
          <cell r="G1551" t="str">
            <v>Sale</v>
          </cell>
          <cell r="H1551" t="str">
            <v>Physical</v>
          </cell>
          <cell r="I1551" t="str">
            <v>KFCT</v>
          </cell>
          <cell r="K1551" t="str">
            <v>Enserco</v>
          </cell>
          <cell r="L1551" t="str">
            <v>Dave Huck</v>
          </cell>
          <cell r="M1551" t="str">
            <v>Trader</v>
          </cell>
          <cell r="N1551" t="str">
            <v>(403) 269-5522</v>
          </cell>
          <cell r="O1551" t="str">
            <v>(303) 568-3250</v>
          </cell>
          <cell r="R1551">
            <v>1000</v>
          </cell>
          <cell r="U1551" t="str">
            <v xml:space="preserve"> </v>
          </cell>
          <cell r="V1551" t="str">
            <v xml:space="preserve"> </v>
          </cell>
          <cell r="W1551" t="str">
            <v xml:space="preserve"> </v>
          </cell>
          <cell r="X1551">
            <v>4.34</v>
          </cell>
          <cell r="Y1551">
            <v>38230</v>
          </cell>
          <cell r="Z1551">
            <v>38230</v>
          </cell>
          <cell r="AA1551" t="str">
            <v>Firm</v>
          </cell>
          <cell r="AB1551" t="str">
            <v>NWP</v>
          </cell>
          <cell r="AC1551" t="str">
            <v xml:space="preserve"> </v>
          </cell>
          <cell r="AD1551" t="str">
            <v xml:space="preserve"> </v>
          </cell>
          <cell r="AE1551">
            <v>1000</v>
          </cell>
          <cell r="AF1551" t="str">
            <v>SUMAS</v>
          </cell>
          <cell r="AG1551">
            <v>297</v>
          </cell>
          <cell r="AH1551" t="str">
            <v xml:space="preserve"> </v>
          </cell>
          <cell r="AJ1551" t="str">
            <v>SUMAS</v>
          </cell>
          <cell r="AK1551">
            <v>297</v>
          </cell>
          <cell r="AL1551" t="str">
            <v xml:space="preserve"> </v>
          </cell>
          <cell r="AM1551" t="str">
            <v xml:space="preserve"> </v>
          </cell>
          <cell r="AN1551" t="str">
            <v>DW</v>
          </cell>
        </row>
        <row r="1552">
          <cell r="A1552">
            <v>1565</v>
          </cell>
          <cell r="B1552" t="str">
            <v>DW</v>
          </cell>
          <cell r="C1552" t="str">
            <v>Dick Winters</v>
          </cell>
          <cell r="D1552" t="str">
            <v>(509) 495-4175</v>
          </cell>
          <cell r="E1552">
            <v>38229</v>
          </cell>
          <cell r="G1552" t="str">
            <v>Purchase</v>
          </cell>
          <cell r="H1552" t="str">
            <v>Physical</v>
          </cell>
          <cell r="I1552" t="str">
            <v>WA/ID/OR</v>
          </cell>
          <cell r="K1552" t="str">
            <v>Enserco</v>
          </cell>
          <cell r="L1552" t="str">
            <v>Dave Huck</v>
          </cell>
          <cell r="M1552" t="str">
            <v>Trader</v>
          </cell>
          <cell r="N1552" t="str">
            <v>(403) 269-5522</v>
          </cell>
          <cell r="O1552" t="str">
            <v>(303) 568-3250</v>
          </cell>
          <cell r="R1552">
            <v>5000</v>
          </cell>
          <cell r="X1552">
            <v>5.67</v>
          </cell>
          <cell r="Y1552">
            <v>38292</v>
          </cell>
          <cell r="Z1552">
            <v>38411</v>
          </cell>
          <cell r="AA1552" t="str">
            <v>Firm</v>
          </cell>
          <cell r="AB1552" t="str">
            <v>TCPL</v>
          </cell>
          <cell r="AD1552" t="str">
            <v>AVA</v>
          </cell>
          <cell r="AE1552">
            <v>5000</v>
          </cell>
          <cell r="AF1552" t="str">
            <v>NIT</v>
          </cell>
          <cell r="AG1552" t="str">
            <v xml:space="preserve"> </v>
          </cell>
          <cell r="AH1552" t="str">
            <v>ENSRT</v>
          </cell>
          <cell r="AI1552" t="str">
            <v xml:space="preserve"> </v>
          </cell>
          <cell r="AJ1552" t="e">
            <v>#N/A</v>
          </cell>
          <cell r="AK1552" t="str">
            <v xml:space="preserve"> </v>
          </cell>
          <cell r="AL1552" t="str">
            <v xml:space="preserve"> </v>
          </cell>
          <cell r="AM1552" t="str">
            <v xml:space="preserve"> </v>
          </cell>
          <cell r="AN1552" t="str">
            <v>RP</v>
          </cell>
          <cell r="AO1552">
            <v>38231</v>
          </cell>
          <cell r="AP1552" t="str">
            <v>DW</v>
          </cell>
        </row>
        <row r="1553">
          <cell r="A1553">
            <v>1566</v>
          </cell>
          <cell r="B1553" t="str">
            <v>DW</v>
          </cell>
          <cell r="C1553" t="str">
            <v>Dick Winters</v>
          </cell>
          <cell r="D1553" t="str">
            <v>(509) 495-4175</v>
          </cell>
          <cell r="E1553">
            <v>38229</v>
          </cell>
          <cell r="G1553" t="str">
            <v>Purchase</v>
          </cell>
          <cell r="H1553" t="str">
            <v>Physical</v>
          </cell>
          <cell r="I1553" t="str">
            <v>WA/ID/OR</v>
          </cell>
          <cell r="K1553" t="str">
            <v>Sempra Energy Trading, Inc.</v>
          </cell>
          <cell r="L1553" t="str">
            <v>Damon Suter</v>
          </cell>
          <cell r="M1553" t="str">
            <v>Trader</v>
          </cell>
          <cell r="N1553" t="str">
            <v>(949) 759-1939</v>
          </cell>
          <cell r="O1553" t="str">
            <v>(203) 355-6605</v>
          </cell>
          <cell r="R1553">
            <v>2500</v>
          </cell>
          <cell r="X1553">
            <v>5.7750000000000004</v>
          </cell>
          <cell r="Y1553">
            <v>38292</v>
          </cell>
          <cell r="Z1553">
            <v>38411</v>
          </cell>
          <cell r="AA1553" t="str">
            <v>Firm</v>
          </cell>
          <cell r="AB1553" t="str">
            <v>NWP</v>
          </cell>
          <cell r="AD1553" t="str">
            <v xml:space="preserve"> </v>
          </cell>
          <cell r="AE1553">
            <v>2500</v>
          </cell>
          <cell r="AF1553" t="str">
            <v>South of Green</v>
          </cell>
          <cell r="AG1553" t="str">
            <v xml:space="preserve"> </v>
          </cell>
          <cell r="AH1553" t="str">
            <v xml:space="preserve"> </v>
          </cell>
          <cell r="AI1553" t="str">
            <v xml:space="preserve"> </v>
          </cell>
          <cell r="AJ1553" t="str">
            <v xml:space="preserve"> </v>
          </cell>
          <cell r="AK1553" t="str">
            <v xml:space="preserve"> </v>
          </cell>
          <cell r="AL1553" t="str">
            <v xml:space="preserve"> </v>
          </cell>
          <cell r="AM1553" t="str">
            <v xml:space="preserve"> </v>
          </cell>
          <cell r="AN1553" t="str">
            <v>RP</v>
          </cell>
          <cell r="AO1553" t="str">
            <v xml:space="preserve">  </v>
          </cell>
          <cell r="AP1553" t="str">
            <v xml:space="preserve"> </v>
          </cell>
        </row>
        <row r="1554">
          <cell r="A1554">
            <v>1567</v>
          </cell>
          <cell r="B1554" t="str">
            <v>DW</v>
          </cell>
          <cell r="C1554" t="str">
            <v>Dick Winters</v>
          </cell>
          <cell r="D1554" t="str">
            <v>(509) 495-4175</v>
          </cell>
          <cell r="E1554">
            <v>38229</v>
          </cell>
          <cell r="G1554" t="str">
            <v>Purchase</v>
          </cell>
          <cell r="H1554" t="str">
            <v>Physical</v>
          </cell>
          <cell r="I1554" t="str">
            <v>WA/ID/OR</v>
          </cell>
          <cell r="K1554" t="str">
            <v>Cinergy Marketing &amp; Trading, LP</v>
          </cell>
          <cell r="L1554" t="str">
            <v>Sylvia Pollan</v>
          </cell>
          <cell r="M1554" t="str">
            <v>Trader</v>
          </cell>
          <cell r="N1554" t="str">
            <v>(713) 393-6895</v>
          </cell>
          <cell r="O1554" t="str">
            <v>(713) 890-3134</v>
          </cell>
          <cell r="R1554">
            <v>2500</v>
          </cell>
          <cell r="X1554">
            <v>5.89</v>
          </cell>
          <cell r="Y1554">
            <v>38292</v>
          </cell>
          <cell r="Z1554">
            <v>38411</v>
          </cell>
          <cell r="AA1554" t="str">
            <v>Firm</v>
          </cell>
          <cell r="AB1554" t="str">
            <v>NWP</v>
          </cell>
          <cell r="AD1554" t="str">
            <v xml:space="preserve"> </v>
          </cell>
          <cell r="AE1554">
            <v>2500</v>
          </cell>
          <cell r="AF1554" t="str">
            <v>Sumas</v>
          </cell>
          <cell r="AG1554">
            <v>297</v>
          </cell>
          <cell r="AH1554" t="str">
            <v xml:space="preserve"> </v>
          </cell>
          <cell r="AI1554" t="str">
            <v xml:space="preserve"> </v>
          </cell>
          <cell r="AJ1554" t="str">
            <v xml:space="preserve"> </v>
          </cell>
          <cell r="AK1554" t="str">
            <v xml:space="preserve"> </v>
          </cell>
          <cell r="AL1554" t="str">
            <v xml:space="preserve"> </v>
          </cell>
          <cell r="AM1554" t="str">
            <v xml:space="preserve"> </v>
          </cell>
          <cell r="AN1554" t="str">
            <v>RP</v>
          </cell>
          <cell r="AO1554">
            <v>38231</v>
          </cell>
          <cell r="AP1554" t="str">
            <v>DW</v>
          </cell>
        </row>
        <row r="1555">
          <cell r="A1555">
            <v>1568</v>
          </cell>
          <cell r="B1555" t="str">
            <v>DW</v>
          </cell>
          <cell r="C1555" t="str">
            <v>Dick Winters</v>
          </cell>
          <cell r="D1555" t="str">
            <v>(509) 495-4175</v>
          </cell>
          <cell r="E1555">
            <v>38230</v>
          </cell>
          <cell r="G1555" t="str">
            <v>Sale</v>
          </cell>
          <cell r="H1555" t="str">
            <v>Physical</v>
          </cell>
          <cell r="I1555" t="str">
            <v>MALIN</v>
          </cell>
          <cell r="K1555" t="str">
            <v>Enserco</v>
          </cell>
          <cell r="L1555" t="str">
            <v>John Washabaugh</v>
          </cell>
          <cell r="M1555" t="str">
            <v>Trader</v>
          </cell>
          <cell r="N1555" t="str">
            <v>(303) 256-1666</v>
          </cell>
          <cell r="O1555" t="str">
            <v>(303) 568-3250</v>
          </cell>
          <cell r="R1555">
            <v>5000</v>
          </cell>
          <cell r="X1555">
            <v>4.6900000000000004</v>
          </cell>
          <cell r="Y1555">
            <v>38231</v>
          </cell>
          <cell r="Z1555">
            <v>38231</v>
          </cell>
          <cell r="AA1555" t="str">
            <v>Firm</v>
          </cell>
          <cell r="AB1555" t="str">
            <v>PGT</v>
          </cell>
          <cell r="AD1555" t="str">
            <v>07536</v>
          </cell>
          <cell r="AE1555">
            <v>5000</v>
          </cell>
          <cell r="AF1555" t="str">
            <v>MALI-GTNW</v>
          </cell>
          <cell r="AH1555" t="str">
            <v xml:space="preserve"> </v>
          </cell>
          <cell r="AJ1555" t="str">
            <v>MALI-GTNW</v>
          </cell>
          <cell r="AL1555" t="str">
            <v>04659</v>
          </cell>
          <cell r="AN1555" t="str">
            <v>DW</v>
          </cell>
        </row>
        <row r="1556">
          <cell r="A1556">
            <v>1569</v>
          </cell>
          <cell r="B1556" t="str">
            <v>DW</v>
          </cell>
          <cell r="C1556" t="str">
            <v>Dick Winters</v>
          </cell>
          <cell r="D1556" t="str">
            <v>(509) 495-4175</v>
          </cell>
          <cell r="E1556">
            <v>38230</v>
          </cell>
          <cell r="G1556" t="str">
            <v>Sale</v>
          </cell>
          <cell r="H1556" t="str">
            <v>Physical</v>
          </cell>
          <cell r="I1556" t="str">
            <v>CSII</v>
          </cell>
          <cell r="K1556" t="str">
            <v>Enserco</v>
          </cell>
          <cell r="L1556" t="str">
            <v>John Washabaugh</v>
          </cell>
          <cell r="M1556" t="str">
            <v>Trader</v>
          </cell>
          <cell r="N1556" t="str">
            <v>(303) 256-1666</v>
          </cell>
          <cell r="O1556" t="str">
            <v>(303) 568-3250</v>
          </cell>
          <cell r="R1556">
            <v>16000</v>
          </cell>
          <cell r="X1556">
            <v>4.5199999999999996</v>
          </cell>
          <cell r="Y1556">
            <v>38231</v>
          </cell>
          <cell r="Z1556">
            <v>38231</v>
          </cell>
          <cell r="AA1556" t="str">
            <v>Firm</v>
          </cell>
          <cell r="AB1556" t="str">
            <v>PGT</v>
          </cell>
          <cell r="AD1556" t="str">
            <v>07536</v>
          </cell>
          <cell r="AE1556">
            <v>16000</v>
          </cell>
          <cell r="AF1556" t="str">
            <v>STAN-GTNW</v>
          </cell>
          <cell r="AH1556" t="str">
            <v xml:space="preserve"> </v>
          </cell>
          <cell r="AJ1556" t="str">
            <v>STAN-GTNW</v>
          </cell>
          <cell r="AL1556" t="str">
            <v>04659</v>
          </cell>
          <cell r="AN1556" t="str">
            <v>DW</v>
          </cell>
        </row>
        <row r="1557">
          <cell r="A1557">
            <v>1570</v>
          </cell>
          <cell r="B1557" t="str">
            <v>DW</v>
          </cell>
          <cell r="C1557" t="str">
            <v>Dick Winters</v>
          </cell>
          <cell r="D1557" t="str">
            <v>(509) 495-4175</v>
          </cell>
          <cell r="E1557">
            <v>38230</v>
          </cell>
          <cell r="G1557" t="str">
            <v>Purchase</v>
          </cell>
          <cell r="H1557" t="str">
            <v>Physical</v>
          </cell>
          <cell r="I1557" t="str">
            <v>KFCT</v>
          </cell>
          <cell r="K1557" t="str">
            <v>Enserco</v>
          </cell>
          <cell r="L1557" t="str">
            <v>John Washabaugh</v>
          </cell>
          <cell r="M1557" t="str">
            <v>Trader</v>
          </cell>
          <cell r="N1557" t="str">
            <v>(303) 256-1666</v>
          </cell>
          <cell r="O1557" t="str">
            <v>(303) 568-3250</v>
          </cell>
          <cell r="R1557">
            <v>1000</v>
          </cell>
          <cell r="U1557" t="str">
            <v xml:space="preserve"> </v>
          </cell>
          <cell r="V1557" t="str">
            <v xml:space="preserve"> </v>
          </cell>
          <cell r="W1557" t="str">
            <v xml:space="preserve"> </v>
          </cell>
          <cell r="X1557">
            <v>4.42</v>
          </cell>
          <cell r="Y1557">
            <v>38231</v>
          </cell>
          <cell r="Z1557">
            <v>38231</v>
          </cell>
          <cell r="AA1557" t="str">
            <v>Firm</v>
          </cell>
          <cell r="AB1557" t="str">
            <v>NWP</v>
          </cell>
          <cell r="AC1557" t="str">
            <v xml:space="preserve"> </v>
          </cell>
          <cell r="AD1557">
            <v>100047</v>
          </cell>
          <cell r="AE1557">
            <v>1000</v>
          </cell>
          <cell r="AF1557" t="str">
            <v>SUMAS</v>
          </cell>
          <cell r="AG1557">
            <v>297</v>
          </cell>
          <cell r="AH1557" t="str">
            <v xml:space="preserve"> </v>
          </cell>
          <cell r="AJ1557" t="str">
            <v>SPOKANE (KETTLE FALLS)</v>
          </cell>
          <cell r="AK1557">
            <v>384</v>
          </cell>
          <cell r="AL1557" t="str">
            <v>KFCT</v>
          </cell>
          <cell r="AM1557" t="str">
            <v xml:space="preserve"> </v>
          </cell>
          <cell r="AN1557" t="str">
            <v>DW</v>
          </cell>
        </row>
        <row r="1558">
          <cell r="A1558">
            <v>1571</v>
          </cell>
          <cell r="B1558" t="str">
            <v>DW</v>
          </cell>
          <cell r="C1558" t="str">
            <v>Dick Winters</v>
          </cell>
          <cell r="D1558" t="str">
            <v>(509) 495-4175</v>
          </cell>
          <cell r="E1558">
            <v>38230</v>
          </cell>
          <cell r="G1558" t="str">
            <v>Purchase</v>
          </cell>
          <cell r="H1558" t="str">
            <v>Physical</v>
          </cell>
          <cell r="I1558" t="str">
            <v>BPK</v>
          </cell>
          <cell r="K1558" t="str">
            <v>Enserco</v>
          </cell>
          <cell r="L1558" t="str">
            <v>John Washabaugh</v>
          </cell>
          <cell r="M1558" t="str">
            <v>Trader</v>
          </cell>
          <cell r="N1558" t="str">
            <v>(303) 256-1666</v>
          </cell>
          <cell r="O1558" t="str">
            <v>(303) 568-3250</v>
          </cell>
          <cell r="R1558">
            <v>2000</v>
          </cell>
          <cell r="U1558" t="str">
            <v xml:space="preserve"> </v>
          </cell>
          <cell r="V1558" t="str">
            <v xml:space="preserve"> </v>
          </cell>
          <cell r="W1558" t="str">
            <v xml:space="preserve"> </v>
          </cell>
          <cell r="X1558">
            <v>4.5199999999999996</v>
          </cell>
          <cell r="Y1558">
            <v>38231</v>
          </cell>
          <cell r="Z1558">
            <v>38231</v>
          </cell>
          <cell r="AA1558" t="str">
            <v>Firm</v>
          </cell>
          <cell r="AB1558" t="str">
            <v>PGT</v>
          </cell>
          <cell r="AC1558" t="str">
            <v xml:space="preserve"> </v>
          </cell>
          <cell r="AD1558" t="str">
            <v>07536</v>
          </cell>
          <cell r="AE1558">
            <v>2000</v>
          </cell>
          <cell r="AF1558" t="str">
            <v>SWWP-GTNW</v>
          </cell>
          <cell r="AG1558" t="str">
            <v xml:space="preserve"> </v>
          </cell>
          <cell r="AH1558" t="str">
            <v xml:space="preserve"> </v>
          </cell>
          <cell r="AJ1558" t="str">
            <v>SWWP-WWP</v>
          </cell>
          <cell r="AK1558" t="str">
            <v xml:space="preserve"> </v>
          </cell>
          <cell r="AL1558" t="str">
            <v>BPK</v>
          </cell>
          <cell r="AM1558" t="str">
            <v xml:space="preserve"> </v>
          </cell>
          <cell r="AN1558" t="str">
            <v>DW</v>
          </cell>
        </row>
        <row r="1559">
          <cell r="A1559">
            <v>1572</v>
          </cell>
          <cell r="B1559" t="str">
            <v>DW</v>
          </cell>
          <cell r="C1559" t="str">
            <v>Dick Winters</v>
          </cell>
          <cell r="D1559" t="str">
            <v>(509) 495-4175</v>
          </cell>
          <cell r="E1559">
            <v>38231</v>
          </cell>
          <cell r="G1559" t="str">
            <v>Sale</v>
          </cell>
          <cell r="H1559" t="str">
            <v>Physical</v>
          </cell>
          <cell r="I1559" t="str">
            <v>MALIN</v>
          </cell>
          <cell r="K1559" t="str">
            <v>Enserco</v>
          </cell>
          <cell r="L1559" t="str">
            <v>Dave Myers</v>
          </cell>
          <cell r="M1559" t="str">
            <v>Trader</v>
          </cell>
          <cell r="N1559" t="str">
            <v>(303) 568-3230</v>
          </cell>
          <cell r="O1559" t="str">
            <v>(303) 568-3250</v>
          </cell>
          <cell r="R1559">
            <v>5000</v>
          </cell>
          <cell r="X1559">
            <v>4.71</v>
          </cell>
          <cell r="Y1559">
            <v>38232</v>
          </cell>
          <cell r="Z1559">
            <v>38232</v>
          </cell>
          <cell r="AA1559" t="str">
            <v>Firm</v>
          </cell>
          <cell r="AB1559" t="str">
            <v>PGT</v>
          </cell>
          <cell r="AD1559" t="str">
            <v>07536</v>
          </cell>
          <cell r="AE1559">
            <v>5000</v>
          </cell>
          <cell r="AF1559" t="str">
            <v>MALI-GTNW</v>
          </cell>
          <cell r="AH1559" t="str">
            <v xml:space="preserve"> </v>
          </cell>
          <cell r="AJ1559" t="str">
            <v>MALI-GTNW</v>
          </cell>
          <cell r="AL1559" t="str">
            <v>04659</v>
          </cell>
          <cell r="AN1559" t="str">
            <v>DW</v>
          </cell>
        </row>
        <row r="1560">
          <cell r="A1560">
            <v>1573</v>
          </cell>
          <cell r="B1560" t="str">
            <v>DW</v>
          </cell>
          <cell r="C1560" t="str">
            <v>Dick Winters</v>
          </cell>
          <cell r="D1560" t="str">
            <v>(509) 495-4175</v>
          </cell>
          <cell r="E1560">
            <v>38231</v>
          </cell>
          <cell r="G1560" t="str">
            <v>Sale</v>
          </cell>
          <cell r="H1560" t="str">
            <v>Physical</v>
          </cell>
          <cell r="I1560" t="str">
            <v>CSII</v>
          </cell>
          <cell r="K1560" t="str">
            <v>Enserco</v>
          </cell>
          <cell r="L1560" t="str">
            <v>Dave Myers</v>
          </cell>
          <cell r="M1560" t="str">
            <v>Trader</v>
          </cell>
          <cell r="N1560" t="str">
            <v>(303) 568-3230</v>
          </cell>
          <cell r="O1560" t="str">
            <v>(303) 568-3250</v>
          </cell>
          <cell r="R1560">
            <v>16000</v>
          </cell>
          <cell r="X1560">
            <v>4.6100000000000003</v>
          </cell>
          <cell r="Y1560">
            <v>38232</v>
          </cell>
          <cell r="Z1560">
            <v>38232</v>
          </cell>
          <cell r="AA1560" t="str">
            <v>Firm</v>
          </cell>
          <cell r="AB1560" t="str">
            <v>PGT</v>
          </cell>
          <cell r="AD1560" t="str">
            <v>07536</v>
          </cell>
          <cell r="AE1560">
            <v>16000</v>
          </cell>
          <cell r="AF1560" t="str">
            <v>STAN-GTNW</v>
          </cell>
          <cell r="AH1560" t="str">
            <v xml:space="preserve"> </v>
          </cell>
          <cell r="AJ1560" t="str">
            <v>STAN-GTNW</v>
          </cell>
          <cell r="AL1560" t="str">
            <v>04659</v>
          </cell>
          <cell r="AN1560" t="str">
            <v>DW</v>
          </cell>
        </row>
        <row r="1561">
          <cell r="A1561">
            <v>1574</v>
          </cell>
          <cell r="B1561" t="str">
            <v>DW</v>
          </cell>
          <cell r="C1561" t="str">
            <v>Dick Winters</v>
          </cell>
          <cell r="D1561" t="str">
            <v>(509) 495-4175</v>
          </cell>
          <cell r="E1561">
            <v>38231</v>
          </cell>
          <cell r="G1561" t="str">
            <v>Purchase</v>
          </cell>
          <cell r="H1561" t="str">
            <v>Physical</v>
          </cell>
          <cell r="I1561" t="str">
            <v>KFCT</v>
          </cell>
          <cell r="K1561" t="str">
            <v>Enserco</v>
          </cell>
          <cell r="L1561" t="str">
            <v>Dave Myers</v>
          </cell>
          <cell r="M1561" t="str">
            <v>Trader</v>
          </cell>
          <cell r="N1561" t="str">
            <v>(303) 568-3230</v>
          </cell>
          <cell r="O1561" t="str">
            <v>(303) 568-3250</v>
          </cell>
          <cell r="R1561">
            <v>2500</v>
          </cell>
          <cell r="U1561" t="str">
            <v xml:space="preserve"> </v>
          </cell>
          <cell r="V1561" t="str">
            <v xml:space="preserve"> </v>
          </cell>
          <cell r="W1561" t="str">
            <v xml:space="preserve"> </v>
          </cell>
          <cell r="X1561">
            <v>4.54</v>
          </cell>
          <cell r="Y1561">
            <v>38232</v>
          </cell>
          <cell r="Z1561">
            <v>38232</v>
          </cell>
          <cell r="AA1561" t="str">
            <v>Firm</v>
          </cell>
          <cell r="AB1561" t="str">
            <v>NWP</v>
          </cell>
          <cell r="AC1561" t="str">
            <v xml:space="preserve"> </v>
          </cell>
          <cell r="AD1561">
            <v>100047</v>
          </cell>
          <cell r="AE1561">
            <v>2500</v>
          </cell>
          <cell r="AF1561" t="str">
            <v>SUMAS</v>
          </cell>
          <cell r="AG1561">
            <v>297</v>
          </cell>
          <cell r="AH1561" t="str">
            <v xml:space="preserve"> </v>
          </cell>
          <cell r="AJ1561" t="str">
            <v>SPOKANE (KETTLE FALLS)</v>
          </cell>
          <cell r="AK1561">
            <v>384</v>
          </cell>
          <cell r="AL1561" t="str">
            <v>KFCT</v>
          </cell>
          <cell r="AM1561" t="str">
            <v xml:space="preserve"> </v>
          </cell>
          <cell r="AN1561" t="str">
            <v>DW</v>
          </cell>
        </row>
        <row r="1562">
          <cell r="A1562">
            <v>1575</v>
          </cell>
          <cell r="B1562" t="str">
            <v>DW</v>
          </cell>
          <cell r="C1562" t="str">
            <v>Dick Winters</v>
          </cell>
          <cell r="D1562" t="str">
            <v>(509) 495-4175</v>
          </cell>
          <cell r="E1562">
            <v>38231</v>
          </cell>
          <cell r="G1562" t="str">
            <v>Purchase</v>
          </cell>
          <cell r="H1562" t="str">
            <v>Physical</v>
          </cell>
          <cell r="I1562" t="str">
            <v>BPK</v>
          </cell>
          <cell r="K1562" t="str">
            <v>Enserco</v>
          </cell>
          <cell r="L1562" t="str">
            <v>Dave Myers</v>
          </cell>
          <cell r="M1562" t="str">
            <v>Trader</v>
          </cell>
          <cell r="N1562" t="str">
            <v>(303) 568-3230</v>
          </cell>
          <cell r="O1562" t="str">
            <v>(303) 568-3250</v>
          </cell>
          <cell r="R1562">
            <v>2500</v>
          </cell>
          <cell r="U1562" t="str">
            <v xml:space="preserve"> </v>
          </cell>
          <cell r="V1562" t="str">
            <v xml:space="preserve"> </v>
          </cell>
          <cell r="W1562" t="str">
            <v xml:space="preserve"> </v>
          </cell>
          <cell r="X1562">
            <v>4.59</v>
          </cell>
          <cell r="Y1562">
            <v>38232</v>
          </cell>
          <cell r="Z1562">
            <v>38232</v>
          </cell>
          <cell r="AA1562" t="str">
            <v>Firm</v>
          </cell>
          <cell r="AB1562" t="str">
            <v>PGT</v>
          </cell>
          <cell r="AC1562" t="str">
            <v xml:space="preserve"> </v>
          </cell>
          <cell r="AD1562" t="str">
            <v>07536</v>
          </cell>
          <cell r="AE1562">
            <v>2500</v>
          </cell>
          <cell r="AF1562" t="str">
            <v>SWWP-GTNW</v>
          </cell>
          <cell r="AG1562" t="str">
            <v xml:space="preserve"> </v>
          </cell>
          <cell r="AH1562" t="str">
            <v xml:space="preserve"> </v>
          </cell>
          <cell r="AJ1562" t="str">
            <v>SWWP-WWP</v>
          </cell>
          <cell r="AK1562" t="str">
            <v xml:space="preserve"> </v>
          </cell>
          <cell r="AL1562" t="str">
            <v>BPK</v>
          </cell>
          <cell r="AM1562" t="str">
            <v xml:space="preserve"> </v>
          </cell>
          <cell r="AN1562" t="str">
            <v>DW</v>
          </cell>
        </row>
        <row r="1563">
          <cell r="A1563">
            <v>1576</v>
          </cell>
          <cell r="B1563" t="str">
            <v>DW</v>
          </cell>
          <cell r="C1563" t="str">
            <v>Dick Winters</v>
          </cell>
          <cell r="D1563" t="str">
            <v>(509) 495-4175</v>
          </cell>
          <cell r="E1563">
            <v>38232</v>
          </cell>
          <cell r="G1563" t="str">
            <v>Sale</v>
          </cell>
          <cell r="H1563" t="str">
            <v>Physical</v>
          </cell>
          <cell r="I1563" t="str">
            <v>MALIN</v>
          </cell>
          <cell r="K1563" t="str">
            <v>Enserco</v>
          </cell>
          <cell r="L1563" t="str">
            <v>John Washabaugh</v>
          </cell>
          <cell r="M1563" t="str">
            <v>Trader</v>
          </cell>
          <cell r="N1563" t="str">
            <v>(303) 256-1666</v>
          </cell>
          <cell r="O1563" t="str">
            <v>(303) 568-3250</v>
          </cell>
          <cell r="R1563">
            <v>5000</v>
          </cell>
          <cell r="X1563">
            <v>4.58</v>
          </cell>
          <cell r="Y1563">
            <v>38233</v>
          </cell>
          <cell r="Z1563">
            <v>38233</v>
          </cell>
          <cell r="AA1563" t="str">
            <v>Firm</v>
          </cell>
          <cell r="AB1563" t="str">
            <v>PGT</v>
          </cell>
          <cell r="AD1563" t="str">
            <v>07536</v>
          </cell>
          <cell r="AE1563">
            <v>5000</v>
          </cell>
          <cell r="AF1563" t="str">
            <v>MALI-GTNW</v>
          </cell>
          <cell r="AH1563" t="str">
            <v xml:space="preserve"> </v>
          </cell>
          <cell r="AJ1563" t="str">
            <v>MALI-GTNW</v>
          </cell>
          <cell r="AL1563" t="str">
            <v>04659</v>
          </cell>
          <cell r="AN1563" t="str">
            <v>DW</v>
          </cell>
        </row>
        <row r="1564">
          <cell r="A1564">
            <v>1577</v>
          </cell>
          <cell r="B1564" t="str">
            <v>DW</v>
          </cell>
          <cell r="C1564" t="str">
            <v>Dick Winters</v>
          </cell>
          <cell r="D1564" t="str">
            <v>(509) 495-4175</v>
          </cell>
          <cell r="E1564">
            <v>38232</v>
          </cell>
          <cell r="G1564" t="str">
            <v>Sale</v>
          </cell>
          <cell r="H1564" t="str">
            <v>Physical</v>
          </cell>
          <cell r="I1564" t="str">
            <v>CSII</v>
          </cell>
          <cell r="K1564" t="str">
            <v>Sempra Energy Trading, Inc.</v>
          </cell>
          <cell r="L1564" t="str">
            <v>Jim Vallillo</v>
          </cell>
          <cell r="M1564" t="str">
            <v>Trader</v>
          </cell>
          <cell r="N1564" t="str">
            <v>(203) 355-5065</v>
          </cell>
          <cell r="O1564" t="str">
            <v>(203) 355-5435</v>
          </cell>
          <cell r="R1564">
            <v>5000</v>
          </cell>
          <cell r="X1564">
            <v>4.42</v>
          </cell>
          <cell r="Y1564">
            <v>38233</v>
          </cell>
          <cell r="Z1564">
            <v>38233</v>
          </cell>
          <cell r="AA1564" t="str">
            <v>Firm</v>
          </cell>
          <cell r="AB1564" t="str">
            <v>PGT</v>
          </cell>
          <cell r="AD1564" t="str">
            <v>07536</v>
          </cell>
          <cell r="AE1564">
            <v>5000</v>
          </cell>
          <cell r="AF1564" t="str">
            <v>STAN-GTNW</v>
          </cell>
          <cell r="AH1564" t="str">
            <v xml:space="preserve"> </v>
          </cell>
          <cell r="AJ1564" t="str">
            <v>STAN-GTNW</v>
          </cell>
          <cell r="AL1564" t="str">
            <v>02466</v>
          </cell>
          <cell r="AN1564" t="str">
            <v>DW</v>
          </cell>
        </row>
        <row r="1565">
          <cell r="A1565">
            <v>1578</v>
          </cell>
          <cell r="B1565" t="str">
            <v>DW</v>
          </cell>
          <cell r="C1565" t="str">
            <v>Dick Winters</v>
          </cell>
          <cell r="D1565" t="str">
            <v>(509) 495-4175</v>
          </cell>
          <cell r="E1565">
            <v>38232</v>
          </cell>
          <cell r="G1565" t="str">
            <v>Sale</v>
          </cell>
          <cell r="H1565" t="str">
            <v>Physical</v>
          </cell>
          <cell r="I1565" t="str">
            <v>CSII</v>
          </cell>
          <cell r="K1565" t="str">
            <v>Concord Energy, LLC</v>
          </cell>
          <cell r="L1565" t="str">
            <v>Nancy Lissell</v>
          </cell>
          <cell r="M1565" t="str">
            <v>Trader</v>
          </cell>
          <cell r="N1565" t="str">
            <v>(403)303-4784</v>
          </cell>
          <cell r="O1565" t="str">
            <v>(403) 514-6913</v>
          </cell>
          <cell r="R1565">
            <v>10000</v>
          </cell>
          <cell r="X1565">
            <v>4.38</v>
          </cell>
          <cell r="Y1565">
            <v>38233</v>
          </cell>
          <cell r="Z1565">
            <v>38233</v>
          </cell>
          <cell r="AA1565" t="str">
            <v>Firm</v>
          </cell>
          <cell r="AB1565" t="str">
            <v>PGT</v>
          </cell>
          <cell r="AD1565" t="str">
            <v>07536</v>
          </cell>
          <cell r="AE1565">
            <v>10000</v>
          </cell>
          <cell r="AF1565" t="str">
            <v>STAN-GTNW</v>
          </cell>
          <cell r="AH1565" t="str">
            <v xml:space="preserve"> </v>
          </cell>
          <cell r="AJ1565" t="str">
            <v>STAN-GTNW</v>
          </cell>
          <cell r="AL1565" t="str">
            <v>08405</v>
          </cell>
          <cell r="AN1565" t="str">
            <v>DW</v>
          </cell>
        </row>
        <row r="1566">
          <cell r="A1566">
            <v>1579</v>
          </cell>
          <cell r="B1566" t="str">
            <v>DW</v>
          </cell>
          <cell r="C1566" t="str">
            <v>Dick Winters</v>
          </cell>
          <cell r="D1566" t="str">
            <v>(509) 495-4175</v>
          </cell>
          <cell r="E1566">
            <v>38232</v>
          </cell>
          <cell r="G1566" t="str">
            <v>Purchase</v>
          </cell>
          <cell r="H1566" t="str">
            <v>Physical</v>
          </cell>
          <cell r="I1566" t="str">
            <v>KFCT</v>
          </cell>
          <cell r="K1566" t="str">
            <v>Enserco</v>
          </cell>
          <cell r="L1566" t="str">
            <v>John Washabaugh</v>
          </cell>
          <cell r="M1566" t="str">
            <v>Trader</v>
          </cell>
          <cell r="N1566" t="str">
            <v>(303) 256-1666</v>
          </cell>
          <cell r="O1566" t="str">
            <v>(303) 568-3250</v>
          </cell>
          <cell r="R1566">
            <v>2500</v>
          </cell>
          <cell r="U1566" t="str">
            <v xml:space="preserve"> </v>
          </cell>
          <cell r="V1566" t="str">
            <v xml:space="preserve"> </v>
          </cell>
          <cell r="W1566" t="str">
            <v xml:space="preserve"> </v>
          </cell>
          <cell r="X1566">
            <v>4.37</v>
          </cell>
          <cell r="Y1566">
            <v>38233</v>
          </cell>
          <cell r="Z1566">
            <v>38233</v>
          </cell>
          <cell r="AA1566" t="str">
            <v>Firm</v>
          </cell>
          <cell r="AB1566" t="str">
            <v>NWP</v>
          </cell>
          <cell r="AC1566" t="str">
            <v xml:space="preserve"> </v>
          </cell>
          <cell r="AD1566">
            <v>100047</v>
          </cell>
          <cell r="AE1566">
            <v>2500</v>
          </cell>
          <cell r="AF1566" t="str">
            <v>SUMAS</v>
          </cell>
          <cell r="AG1566">
            <v>297</v>
          </cell>
          <cell r="AH1566" t="str">
            <v xml:space="preserve"> </v>
          </cell>
          <cell r="AJ1566" t="str">
            <v>SPOKANE (KETTLE FALLS)</v>
          </cell>
          <cell r="AK1566">
            <v>384</v>
          </cell>
          <cell r="AL1566" t="str">
            <v>KFCT</v>
          </cell>
          <cell r="AM1566" t="str">
            <v xml:space="preserve"> </v>
          </cell>
          <cell r="AN1566" t="str">
            <v>DW</v>
          </cell>
        </row>
        <row r="1567">
          <cell r="A1567">
            <v>1580</v>
          </cell>
          <cell r="B1567" t="str">
            <v>DW</v>
          </cell>
          <cell r="C1567" t="str">
            <v>Dick Winters</v>
          </cell>
          <cell r="D1567" t="str">
            <v>(509) 495-4175</v>
          </cell>
          <cell r="E1567">
            <v>38232</v>
          </cell>
          <cell r="G1567" t="str">
            <v>Purchase</v>
          </cell>
          <cell r="H1567" t="str">
            <v>Physical</v>
          </cell>
          <cell r="I1567" t="str">
            <v>BPK</v>
          </cell>
          <cell r="K1567" t="str">
            <v>Enserco</v>
          </cell>
          <cell r="L1567" t="str">
            <v>John Washabaugh</v>
          </cell>
          <cell r="M1567" t="str">
            <v>Trader</v>
          </cell>
          <cell r="N1567" t="str">
            <v>(303) 256-1666</v>
          </cell>
          <cell r="O1567" t="str">
            <v>(303) 568-3250</v>
          </cell>
          <cell r="R1567">
            <v>2500</v>
          </cell>
          <cell r="U1567" t="str">
            <v xml:space="preserve"> </v>
          </cell>
          <cell r="V1567" t="str">
            <v xml:space="preserve"> </v>
          </cell>
          <cell r="W1567" t="str">
            <v xml:space="preserve"> </v>
          </cell>
          <cell r="X1567">
            <v>4.43</v>
          </cell>
          <cell r="Y1567">
            <v>38233</v>
          </cell>
          <cell r="Z1567">
            <v>38233</v>
          </cell>
          <cell r="AA1567" t="str">
            <v>Firm</v>
          </cell>
          <cell r="AB1567" t="str">
            <v>PGT</v>
          </cell>
          <cell r="AC1567" t="str">
            <v xml:space="preserve"> </v>
          </cell>
          <cell r="AD1567" t="str">
            <v>07536</v>
          </cell>
          <cell r="AE1567">
            <v>2500</v>
          </cell>
          <cell r="AF1567" t="str">
            <v>SWWP-GTNW</v>
          </cell>
          <cell r="AG1567" t="str">
            <v xml:space="preserve"> </v>
          </cell>
          <cell r="AH1567" t="str">
            <v xml:space="preserve"> </v>
          </cell>
          <cell r="AJ1567" t="str">
            <v>SWWP-WWP</v>
          </cell>
          <cell r="AK1567" t="str">
            <v xml:space="preserve"> </v>
          </cell>
          <cell r="AL1567" t="str">
            <v>BPK</v>
          </cell>
          <cell r="AM1567" t="str">
            <v xml:space="preserve"> </v>
          </cell>
          <cell r="AN1567" t="str">
            <v>DW</v>
          </cell>
        </row>
        <row r="1568">
          <cell r="A1568">
            <v>1581</v>
          </cell>
          <cell r="B1568" t="str">
            <v>DW</v>
          </cell>
          <cell r="C1568" t="str">
            <v>Dick Winters</v>
          </cell>
          <cell r="D1568" t="str">
            <v>(509) 495-4175</v>
          </cell>
          <cell r="E1568">
            <v>38233</v>
          </cell>
          <cell r="G1568" t="str">
            <v>Purchase</v>
          </cell>
          <cell r="H1568" t="str">
            <v>Physical</v>
          </cell>
          <cell r="I1568" t="str">
            <v>KFCT</v>
          </cell>
          <cell r="K1568" t="str">
            <v>Enserco</v>
          </cell>
          <cell r="L1568" t="str">
            <v>Dave Myers</v>
          </cell>
          <cell r="M1568" t="str">
            <v>Trader</v>
          </cell>
          <cell r="N1568" t="str">
            <v>(303) 568-3230</v>
          </cell>
          <cell r="O1568" t="str">
            <v>(303) 568-3250</v>
          </cell>
          <cell r="R1568">
            <v>1000</v>
          </cell>
          <cell r="U1568" t="str">
            <v xml:space="preserve"> </v>
          </cell>
          <cell r="V1568" t="str">
            <v xml:space="preserve"> </v>
          </cell>
          <cell r="W1568" t="str">
            <v xml:space="preserve"> </v>
          </cell>
          <cell r="X1568">
            <v>3.96</v>
          </cell>
          <cell r="Y1568">
            <v>38234</v>
          </cell>
          <cell r="Z1568">
            <v>38237</v>
          </cell>
          <cell r="AA1568" t="str">
            <v>Firm</v>
          </cell>
          <cell r="AB1568" t="str">
            <v>NWP</v>
          </cell>
          <cell r="AC1568" t="str">
            <v xml:space="preserve"> </v>
          </cell>
          <cell r="AD1568">
            <v>100047</v>
          </cell>
          <cell r="AE1568">
            <v>1000</v>
          </cell>
          <cell r="AF1568" t="str">
            <v>SUMAS</v>
          </cell>
          <cell r="AG1568">
            <v>297</v>
          </cell>
          <cell r="AH1568" t="str">
            <v xml:space="preserve"> </v>
          </cell>
          <cell r="AJ1568" t="str">
            <v>SPOKANE (KETTLE FALLS)</v>
          </cell>
          <cell r="AK1568">
            <v>384</v>
          </cell>
          <cell r="AL1568" t="str">
            <v>KFCT</v>
          </cell>
          <cell r="AM1568" t="str">
            <v xml:space="preserve"> </v>
          </cell>
          <cell r="AN1568" t="str">
            <v>DW</v>
          </cell>
        </row>
        <row r="1569">
          <cell r="A1569">
            <v>1582</v>
          </cell>
          <cell r="B1569" t="str">
            <v>DW</v>
          </cell>
          <cell r="C1569" t="str">
            <v>Dick Winters</v>
          </cell>
          <cell r="D1569" t="str">
            <v>(509) 495-4175</v>
          </cell>
          <cell r="E1569">
            <v>38233</v>
          </cell>
          <cell r="G1569" t="str">
            <v>Purchase</v>
          </cell>
          <cell r="H1569" t="str">
            <v>Physical</v>
          </cell>
          <cell r="I1569" t="str">
            <v>BPK</v>
          </cell>
          <cell r="K1569" t="str">
            <v>Enserco</v>
          </cell>
          <cell r="L1569" t="str">
            <v>Dave Myers</v>
          </cell>
          <cell r="M1569" t="str">
            <v>Trader</v>
          </cell>
          <cell r="N1569" t="str">
            <v>(303) 568-3230</v>
          </cell>
          <cell r="O1569" t="str">
            <v>(303) 568-3250</v>
          </cell>
          <cell r="R1569">
            <v>1000</v>
          </cell>
          <cell r="U1569" t="str">
            <v xml:space="preserve"> </v>
          </cell>
          <cell r="V1569" t="str">
            <v xml:space="preserve"> </v>
          </cell>
          <cell r="W1569" t="str">
            <v xml:space="preserve"> </v>
          </cell>
          <cell r="X1569">
            <v>4.07</v>
          </cell>
          <cell r="Y1569">
            <v>38234</v>
          </cell>
          <cell r="Z1569">
            <v>38237</v>
          </cell>
          <cell r="AA1569" t="str">
            <v>Firm</v>
          </cell>
          <cell r="AB1569" t="str">
            <v>PGT</v>
          </cell>
          <cell r="AC1569" t="str">
            <v xml:space="preserve"> </v>
          </cell>
          <cell r="AD1569" t="str">
            <v>07536</v>
          </cell>
          <cell r="AE1569">
            <v>1000</v>
          </cell>
          <cell r="AF1569" t="str">
            <v>SWWP-GTNW</v>
          </cell>
          <cell r="AG1569" t="str">
            <v xml:space="preserve"> </v>
          </cell>
          <cell r="AH1569" t="str">
            <v xml:space="preserve"> </v>
          </cell>
          <cell r="AJ1569" t="str">
            <v>SWWP-WWP</v>
          </cell>
          <cell r="AK1569" t="str">
            <v xml:space="preserve"> </v>
          </cell>
          <cell r="AL1569" t="str">
            <v>BPK</v>
          </cell>
          <cell r="AM1569" t="str">
            <v xml:space="preserve"> </v>
          </cell>
          <cell r="AN1569" t="str">
            <v>DW</v>
          </cell>
        </row>
        <row r="1570">
          <cell r="A1570">
            <v>1583</v>
          </cell>
          <cell r="B1570" t="str">
            <v>DW</v>
          </cell>
          <cell r="C1570" t="str">
            <v>Dick Winters</v>
          </cell>
          <cell r="D1570" t="str">
            <v>(509) 495-4175</v>
          </cell>
          <cell r="E1570">
            <v>38233</v>
          </cell>
          <cell r="G1570" t="str">
            <v>Sale</v>
          </cell>
          <cell r="H1570" t="str">
            <v>Physical</v>
          </cell>
          <cell r="I1570" t="str">
            <v>CSII</v>
          </cell>
          <cell r="K1570" t="str">
            <v>Enserco</v>
          </cell>
          <cell r="L1570" t="str">
            <v>Dave Myers</v>
          </cell>
          <cell r="M1570" t="str">
            <v>Trader</v>
          </cell>
          <cell r="N1570" t="str">
            <v>(303) 568-3230</v>
          </cell>
          <cell r="O1570" t="str">
            <v>(303) 568-3250</v>
          </cell>
          <cell r="R1570">
            <v>6000</v>
          </cell>
          <cell r="X1570">
            <v>4.05</v>
          </cell>
          <cell r="Y1570">
            <v>38234</v>
          </cell>
          <cell r="Z1570">
            <v>38237</v>
          </cell>
          <cell r="AA1570" t="str">
            <v>Firm</v>
          </cell>
          <cell r="AB1570" t="str">
            <v>PGT</v>
          </cell>
          <cell r="AD1570" t="str">
            <v>07536</v>
          </cell>
          <cell r="AE1570">
            <v>6000</v>
          </cell>
          <cell r="AF1570" t="str">
            <v>STAN-GTNW</v>
          </cell>
          <cell r="AH1570" t="str">
            <v xml:space="preserve"> </v>
          </cell>
          <cell r="AJ1570" t="str">
            <v>STAN-GTNW</v>
          </cell>
          <cell r="AL1570" t="str">
            <v>04659</v>
          </cell>
          <cell r="AN1570" t="str">
            <v>DW</v>
          </cell>
        </row>
        <row r="1571">
          <cell r="A1571">
            <v>1584</v>
          </cell>
          <cell r="B1571" t="str">
            <v>DW</v>
          </cell>
          <cell r="C1571" t="str">
            <v>Dick Winters</v>
          </cell>
          <cell r="D1571" t="str">
            <v>(509) 495-4175</v>
          </cell>
          <cell r="E1571">
            <v>38233</v>
          </cell>
          <cell r="G1571" t="str">
            <v>Sale</v>
          </cell>
          <cell r="H1571" t="str">
            <v>Physical</v>
          </cell>
          <cell r="I1571" t="str">
            <v>MALIN</v>
          </cell>
          <cell r="K1571" t="str">
            <v>Enserco</v>
          </cell>
          <cell r="L1571" t="str">
            <v>Dave Myers</v>
          </cell>
          <cell r="M1571" t="str">
            <v>Trader</v>
          </cell>
          <cell r="N1571" t="str">
            <v>(303) 568-3230</v>
          </cell>
          <cell r="O1571" t="str">
            <v>(303) 568-3250</v>
          </cell>
          <cell r="R1571">
            <v>5000</v>
          </cell>
          <cell r="X1571">
            <v>4.1500000000000004</v>
          </cell>
          <cell r="Y1571">
            <v>38234</v>
          </cell>
          <cell r="Z1571">
            <v>38237</v>
          </cell>
          <cell r="AA1571" t="str">
            <v>Firm</v>
          </cell>
          <cell r="AB1571" t="str">
            <v>PGT</v>
          </cell>
          <cell r="AD1571" t="str">
            <v>07536</v>
          </cell>
          <cell r="AE1571">
            <v>5000</v>
          </cell>
          <cell r="AF1571" t="str">
            <v>MALI-GTNW</v>
          </cell>
          <cell r="AH1571" t="str">
            <v xml:space="preserve"> </v>
          </cell>
          <cell r="AJ1571" t="str">
            <v>MALI-GTNW</v>
          </cell>
          <cell r="AL1571" t="str">
            <v>04659</v>
          </cell>
          <cell r="AN1571" t="str">
            <v>DW</v>
          </cell>
        </row>
        <row r="1572">
          <cell r="A1572">
            <v>1585</v>
          </cell>
          <cell r="B1572" t="str">
            <v>DW</v>
          </cell>
          <cell r="C1572" t="str">
            <v>Dick Winters</v>
          </cell>
          <cell r="D1572" t="str">
            <v>(509) 495-4175</v>
          </cell>
          <cell r="E1572">
            <v>38233</v>
          </cell>
          <cell r="G1572" t="str">
            <v>Sale</v>
          </cell>
          <cell r="H1572" t="str">
            <v>Physical</v>
          </cell>
          <cell r="I1572" t="str">
            <v>CSII</v>
          </cell>
          <cell r="K1572" t="str">
            <v>Enserco</v>
          </cell>
          <cell r="L1572" t="str">
            <v>Dave Myers</v>
          </cell>
          <cell r="M1572" t="str">
            <v>Trader</v>
          </cell>
          <cell r="N1572" t="str">
            <v>(303) 568-3230</v>
          </cell>
          <cell r="O1572" t="str">
            <v>(303) 568-3250</v>
          </cell>
          <cell r="R1572">
            <v>10000</v>
          </cell>
          <cell r="X1572">
            <v>4</v>
          </cell>
          <cell r="Y1572">
            <v>38234</v>
          </cell>
          <cell r="Z1572">
            <v>38235</v>
          </cell>
          <cell r="AA1572" t="str">
            <v>Firm</v>
          </cell>
          <cell r="AB1572" t="str">
            <v>PGT</v>
          </cell>
          <cell r="AD1572" t="str">
            <v>07536</v>
          </cell>
          <cell r="AE1572">
            <v>10000</v>
          </cell>
          <cell r="AF1572" t="str">
            <v>STAN-GTNW</v>
          </cell>
          <cell r="AH1572" t="str">
            <v xml:space="preserve"> </v>
          </cell>
          <cell r="AJ1572" t="str">
            <v>STAN-GTNW</v>
          </cell>
          <cell r="AL1572" t="str">
            <v>04659</v>
          </cell>
          <cell r="AN1572" t="str">
            <v>DW</v>
          </cell>
        </row>
        <row r="1573">
          <cell r="A1573">
            <v>1586</v>
          </cell>
          <cell r="B1573" t="str">
            <v>DW</v>
          </cell>
          <cell r="C1573" t="str">
            <v>Dick Winters</v>
          </cell>
          <cell r="D1573" t="str">
            <v>(509) 495-4175</v>
          </cell>
          <cell r="E1573">
            <v>38237</v>
          </cell>
          <cell r="G1573" t="str">
            <v>Purchase</v>
          </cell>
          <cell r="H1573" t="str">
            <v>Physical</v>
          </cell>
          <cell r="I1573" t="str">
            <v>KFCT</v>
          </cell>
          <cell r="K1573" t="str">
            <v>Enserco</v>
          </cell>
          <cell r="L1573" t="str">
            <v>Dave Myers</v>
          </cell>
          <cell r="M1573" t="str">
            <v>Trader</v>
          </cell>
          <cell r="N1573" t="str">
            <v>(303) 568-3230</v>
          </cell>
          <cell r="O1573" t="str">
            <v>(303) 568-3250</v>
          </cell>
          <cell r="R1573">
            <v>1000</v>
          </cell>
          <cell r="U1573" t="str">
            <v xml:space="preserve"> </v>
          </cell>
          <cell r="V1573" t="str">
            <v xml:space="preserve"> </v>
          </cell>
          <cell r="W1573" t="str">
            <v xml:space="preserve"> </v>
          </cell>
          <cell r="X1573">
            <v>4.16</v>
          </cell>
          <cell r="Y1573">
            <v>38238</v>
          </cell>
          <cell r="Z1573">
            <v>38238</v>
          </cell>
          <cell r="AA1573" t="str">
            <v>Firm</v>
          </cell>
          <cell r="AB1573" t="str">
            <v>NWP</v>
          </cell>
          <cell r="AC1573" t="str">
            <v xml:space="preserve"> </v>
          </cell>
          <cell r="AD1573">
            <v>100047</v>
          </cell>
          <cell r="AE1573">
            <v>1000</v>
          </cell>
          <cell r="AF1573" t="str">
            <v>SUMAS</v>
          </cell>
          <cell r="AG1573">
            <v>297</v>
          </cell>
          <cell r="AH1573" t="str">
            <v xml:space="preserve"> </v>
          </cell>
          <cell r="AJ1573" t="str">
            <v>SPOKANE (KETTLE FALLS)</v>
          </cell>
          <cell r="AK1573">
            <v>384</v>
          </cell>
          <cell r="AL1573" t="str">
            <v>KFCT</v>
          </cell>
          <cell r="AM1573" t="str">
            <v xml:space="preserve"> </v>
          </cell>
          <cell r="AN1573" t="str">
            <v>DW</v>
          </cell>
        </row>
        <row r="1574">
          <cell r="A1574">
            <v>1587</v>
          </cell>
          <cell r="B1574" t="str">
            <v>DW</v>
          </cell>
          <cell r="C1574" t="str">
            <v>Dick Winters</v>
          </cell>
          <cell r="D1574" t="str">
            <v>(509) 495-4175</v>
          </cell>
          <cell r="E1574">
            <v>38237</v>
          </cell>
          <cell r="G1574" t="str">
            <v>Purchase</v>
          </cell>
          <cell r="H1574" t="str">
            <v>Physical</v>
          </cell>
          <cell r="I1574" t="str">
            <v>BPK</v>
          </cell>
          <cell r="K1574" t="str">
            <v>Enserco</v>
          </cell>
          <cell r="L1574" t="str">
            <v>Dave Myers</v>
          </cell>
          <cell r="M1574" t="str">
            <v>Trader</v>
          </cell>
          <cell r="N1574" t="str">
            <v>(303) 568-3230</v>
          </cell>
          <cell r="O1574" t="str">
            <v>(303) 568-3250</v>
          </cell>
          <cell r="R1574">
            <v>3000</v>
          </cell>
          <cell r="U1574" t="str">
            <v xml:space="preserve"> </v>
          </cell>
          <cell r="V1574" t="str">
            <v xml:space="preserve"> </v>
          </cell>
          <cell r="W1574" t="str">
            <v xml:space="preserve"> </v>
          </cell>
          <cell r="X1574">
            <v>4.2</v>
          </cell>
          <cell r="Y1574">
            <v>38238</v>
          </cell>
          <cell r="Z1574">
            <v>38238</v>
          </cell>
          <cell r="AA1574" t="str">
            <v>Firm</v>
          </cell>
          <cell r="AB1574" t="str">
            <v>PGT</v>
          </cell>
          <cell r="AC1574" t="str">
            <v xml:space="preserve"> </v>
          </cell>
          <cell r="AD1574" t="str">
            <v>07536</v>
          </cell>
          <cell r="AE1574">
            <v>3000</v>
          </cell>
          <cell r="AF1574" t="str">
            <v>SWWP-GTNW</v>
          </cell>
          <cell r="AG1574" t="str">
            <v xml:space="preserve"> </v>
          </cell>
          <cell r="AH1574" t="str">
            <v xml:space="preserve"> </v>
          </cell>
          <cell r="AJ1574" t="str">
            <v>SWWP-WWP</v>
          </cell>
          <cell r="AK1574" t="str">
            <v xml:space="preserve"> </v>
          </cell>
          <cell r="AL1574" t="str">
            <v>BPK</v>
          </cell>
          <cell r="AM1574" t="str">
            <v xml:space="preserve"> </v>
          </cell>
          <cell r="AN1574" t="str">
            <v>DW</v>
          </cell>
        </row>
        <row r="1575">
          <cell r="A1575">
            <v>1588</v>
          </cell>
          <cell r="B1575" t="str">
            <v>DW</v>
          </cell>
          <cell r="C1575" t="str">
            <v>Dick Winters</v>
          </cell>
          <cell r="D1575" t="str">
            <v>(509) 495-4175</v>
          </cell>
          <cell r="E1575">
            <v>38239</v>
          </cell>
          <cell r="G1575" t="str">
            <v>Purchase</v>
          </cell>
          <cell r="H1575" t="str">
            <v>Physical</v>
          </cell>
          <cell r="I1575" t="str">
            <v>PG&amp;E STOR</v>
          </cell>
          <cell r="J1575">
            <v>12332312185</v>
          </cell>
          <cell r="K1575" t="str">
            <v>Cargill Inc</v>
          </cell>
          <cell r="L1575" t="str">
            <v>Jennifer Kotulski</v>
          </cell>
          <cell r="M1575" t="str">
            <v>Trader</v>
          </cell>
          <cell r="N1575" t="str">
            <v>(952) 984-3407</v>
          </cell>
          <cell r="O1575" t="str">
            <v>(952) 984-3341</v>
          </cell>
          <cell r="P1575" t="str">
            <v>ICE</v>
          </cell>
          <cell r="Q1575">
            <v>2.5</v>
          </cell>
          <cell r="R1575">
            <v>5000</v>
          </cell>
          <cell r="X1575">
            <v>4.8</v>
          </cell>
          <cell r="Y1575">
            <v>38240</v>
          </cell>
          <cell r="Z1575">
            <v>38240</v>
          </cell>
          <cell r="AA1575" t="str">
            <v>Firm</v>
          </cell>
          <cell r="AB1575" t="str">
            <v>PGE</v>
          </cell>
          <cell r="AE1575">
            <v>5000</v>
          </cell>
          <cell r="AF1575" t="str">
            <v>CG</v>
          </cell>
          <cell r="AH1575" t="str">
            <v>CG0191N</v>
          </cell>
          <cell r="AJ1575" t="str">
            <v>STOR</v>
          </cell>
          <cell r="AL1575" t="str">
            <v>CG1111N</v>
          </cell>
          <cell r="AM1575" t="str">
            <v xml:space="preserve"> </v>
          </cell>
          <cell r="AN1575" t="str">
            <v>DW</v>
          </cell>
        </row>
        <row r="1576">
          <cell r="A1576">
            <v>1589</v>
          </cell>
          <cell r="B1576" t="str">
            <v>DW</v>
          </cell>
          <cell r="C1576" t="str">
            <v>Dick Winters</v>
          </cell>
          <cell r="D1576" t="str">
            <v>(509) 495-4175</v>
          </cell>
          <cell r="E1576">
            <v>38244</v>
          </cell>
          <cell r="G1576" t="str">
            <v>Sale</v>
          </cell>
          <cell r="H1576" t="str">
            <v>Physical</v>
          </cell>
          <cell r="I1576" t="str">
            <v>CSII</v>
          </cell>
          <cell r="J1576" t="str">
            <v xml:space="preserve"> </v>
          </cell>
          <cell r="K1576" t="str">
            <v>BP Canada Energy Co.</v>
          </cell>
          <cell r="L1576" t="str">
            <v>Tarek Jayoussi</v>
          </cell>
          <cell r="M1576" t="str">
            <v>Trader</v>
          </cell>
          <cell r="N1576" t="str">
            <v>(403) 231-6901</v>
          </cell>
          <cell r="O1576" t="str">
            <v>403-233-5611</v>
          </cell>
          <cell r="P1576" t="str">
            <v xml:space="preserve"> </v>
          </cell>
          <cell r="Q1576" t="str">
            <v xml:space="preserve"> </v>
          </cell>
          <cell r="R1576">
            <v>10000</v>
          </cell>
          <cell r="X1576">
            <v>5.76</v>
          </cell>
          <cell r="Y1576">
            <v>38412</v>
          </cell>
          <cell r="Z1576">
            <v>38442</v>
          </cell>
          <cell r="AA1576" t="str">
            <v>Firm</v>
          </cell>
          <cell r="AB1576" t="str">
            <v>TCPL</v>
          </cell>
          <cell r="AC1576" t="str">
            <v>PGT</v>
          </cell>
          <cell r="AD1576" t="str">
            <v>08465</v>
          </cell>
          <cell r="AE1576">
            <v>10000</v>
          </cell>
          <cell r="AF1576" t="str">
            <v>NIT</v>
          </cell>
          <cell r="AH1576" t="str">
            <v xml:space="preserve"> </v>
          </cell>
          <cell r="AI1576" t="str">
            <v xml:space="preserve"> </v>
          </cell>
          <cell r="AJ1576" t="str">
            <v>NIT</v>
          </cell>
          <cell r="AK1576" t="str">
            <v xml:space="preserve"> </v>
          </cell>
          <cell r="AL1576" t="str">
            <v xml:space="preserve"> </v>
          </cell>
          <cell r="AM1576" t="str">
            <v xml:space="preserve"> </v>
          </cell>
          <cell r="AN1576" t="str">
            <v>RP</v>
          </cell>
          <cell r="AO1576">
            <v>38246</v>
          </cell>
          <cell r="AP1576" t="str">
            <v>DW</v>
          </cell>
        </row>
        <row r="1577">
          <cell r="A1577">
            <v>1590</v>
          </cell>
          <cell r="B1577" t="str">
            <v>DW</v>
          </cell>
          <cell r="C1577" t="str">
            <v>Dick Winters</v>
          </cell>
          <cell r="D1577" t="str">
            <v>(509) 495-4175</v>
          </cell>
          <cell r="E1577">
            <v>38244</v>
          </cell>
          <cell r="G1577" t="str">
            <v>Sale</v>
          </cell>
          <cell r="H1577" t="str">
            <v>Physical</v>
          </cell>
          <cell r="I1577" t="str">
            <v>CSII</v>
          </cell>
          <cell r="J1577" t="str">
            <v xml:space="preserve"> </v>
          </cell>
          <cell r="K1577" t="str">
            <v>Enserco</v>
          </cell>
          <cell r="L1577" t="str">
            <v>Brad Nadeau</v>
          </cell>
          <cell r="M1577" t="str">
            <v>Trader</v>
          </cell>
          <cell r="N1577" t="str">
            <v>(403) 269-5522</v>
          </cell>
          <cell r="O1577" t="str">
            <v>(303) 568-3250</v>
          </cell>
          <cell r="P1577" t="str">
            <v xml:space="preserve"> </v>
          </cell>
          <cell r="Q1577" t="str">
            <v xml:space="preserve"> </v>
          </cell>
          <cell r="R1577">
            <v>11500</v>
          </cell>
          <cell r="X1577">
            <v>5.7649999999999997</v>
          </cell>
          <cell r="Y1577">
            <v>38412</v>
          </cell>
          <cell r="Z1577">
            <v>38442</v>
          </cell>
          <cell r="AA1577" t="str">
            <v>Firm</v>
          </cell>
          <cell r="AB1577" t="str">
            <v>TCPL</v>
          </cell>
          <cell r="AC1577" t="str">
            <v>PGT</v>
          </cell>
          <cell r="AD1577" t="str">
            <v>08465</v>
          </cell>
          <cell r="AE1577">
            <v>11500</v>
          </cell>
          <cell r="AF1577" t="str">
            <v>NIT</v>
          </cell>
          <cell r="AH1577" t="str">
            <v xml:space="preserve"> </v>
          </cell>
          <cell r="AI1577" t="str">
            <v xml:space="preserve"> </v>
          </cell>
          <cell r="AJ1577" t="str">
            <v>NIT</v>
          </cell>
          <cell r="AK1577" t="str">
            <v xml:space="preserve"> </v>
          </cell>
          <cell r="AL1577" t="str">
            <v xml:space="preserve"> </v>
          </cell>
          <cell r="AM1577" t="str">
            <v xml:space="preserve"> </v>
          </cell>
          <cell r="AN1577" t="str">
            <v>RP</v>
          </cell>
        </row>
        <row r="1578">
          <cell r="A1578">
            <v>1591</v>
          </cell>
          <cell r="B1578" t="str">
            <v>DW</v>
          </cell>
          <cell r="C1578" t="str">
            <v>Dick Winters</v>
          </cell>
          <cell r="D1578" t="str">
            <v>(509) 495-4175</v>
          </cell>
          <cell r="E1578">
            <v>38246</v>
          </cell>
          <cell r="G1578" t="str">
            <v>Sale</v>
          </cell>
          <cell r="H1578" t="str">
            <v>Physical</v>
          </cell>
          <cell r="I1578" t="str">
            <v>CSII</v>
          </cell>
          <cell r="J1578" t="str">
            <v xml:space="preserve"> </v>
          </cell>
          <cell r="K1578" t="str">
            <v>Enserco</v>
          </cell>
          <cell r="L1578" t="str">
            <v>John Washabaugh</v>
          </cell>
          <cell r="M1578" t="str">
            <v>Trader</v>
          </cell>
          <cell r="N1578" t="str">
            <v>(303) 256-1666</v>
          </cell>
          <cell r="O1578" t="str">
            <v>(303) 568-3250</v>
          </cell>
          <cell r="P1578" t="str">
            <v xml:space="preserve"> </v>
          </cell>
          <cell r="Q1578" t="str">
            <v xml:space="preserve"> </v>
          </cell>
          <cell r="R1578">
            <v>10000</v>
          </cell>
          <cell r="X1578">
            <v>4.18</v>
          </cell>
          <cell r="Y1578">
            <v>38247</v>
          </cell>
          <cell r="Z1578">
            <v>38247</v>
          </cell>
          <cell r="AA1578" t="str">
            <v>Firm</v>
          </cell>
          <cell r="AB1578" t="str">
            <v xml:space="preserve"> </v>
          </cell>
          <cell r="AC1578" t="str">
            <v>PGT</v>
          </cell>
          <cell r="AD1578">
            <v>7536</v>
          </cell>
          <cell r="AE1578">
            <v>10000</v>
          </cell>
          <cell r="AF1578" t="str">
            <v>STAN-GTNW</v>
          </cell>
          <cell r="AH1578" t="str">
            <v xml:space="preserve"> </v>
          </cell>
          <cell r="AI1578" t="str">
            <v xml:space="preserve"> </v>
          </cell>
          <cell r="AJ1578" t="str">
            <v>STAN-GTNW</v>
          </cell>
          <cell r="AK1578" t="str">
            <v xml:space="preserve"> </v>
          </cell>
          <cell r="AL1578" t="str">
            <v>04659</v>
          </cell>
          <cell r="AM1578" t="str">
            <v xml:space="preserve"> </v>
          </cell>
          <cell r="AN1578" t="str">
            <v>DW</v>
          </cell>
        </row>
        <row r="1579">
          <cell r="A1579">
            <v>1592</v>
          </cell>
          <cell r="B1579" t="str">
            <v>DW</v>
          </cell>
          <cell r="C1579" t="str">
            <v>Dick Winters</v>
          </cell>
          <cell r="D1579" t="str">
            <v>(509) 495-4175</v>
          </cell>
          <cell r="E1579">
            <v>38246</v>
          </cell>
          <cell r="G1579" t="str">
            <v>Sale</v>
          </cell>
          <cell r="H1579" t="str">
            <v>Physical</v>
          </cell>
          <cell r="I1579" t="str">
            <v>CSII</v>
          </cell>
          <cell r="J1579" t="str">
            <v xml:space="preserve"> </v>
          </cell>
          <cell r="K1579" t="str">
            <v>Concord Energy, LLC</v>
          </cell>
          <cell r="L1579" t="str">
            <v>Darrell Danyluk</v>
          </cell>
          <cell r="M1579" t="str">
            <v>Trader</v>
          </cell>
          <cell r="N1579" t="str">
            <v>(403) 514-6912</v>
          </cell>
          <cell r="O1579" t="str">
            <v>(403) 514-6913</v>
          </cell>
          <cell r="P1579" t="str">
            <v>ICE</v>
          </cell>
          <cell r="Q1579">
            <v>2.5</v>
          </cell>
          <cell r="R1579">
            <v>5000</v>
          </cell>
          <cell r="X1579">
            <v>4.1849999999999996</v>
          </cell>
          <cell r="Y1579">
            <v>38247</v>
          </cell>
          <cell r="Z1579">
            <v>38247</v>
          </cell>
          <cell r="AA1579" t="str">
            <v>Firm</v>
          </cell>
          <cell r="AB1579" t="str">
            <v xml:space="preserve"> </v>
          </cell>
          <cell r="AC1579" t="str">
            <v>PGT</v>
          </cell>
          <cell r="AD1579">
            <v>7536</v>
          </cell>
          <cell r="AE1579">
            <v>5000</v>
          </cell>
          <cell r="AF1579" t="str">
            <v>STAN-GTNW</v>
          </cell>
          <cell r="AH1579" t="str">
            <v xml:space="preserve"> </v>
          </cell>
          <cell r="AI1579" t="str">
            <v xml:space="preserve"> </v>
          </cell>
          <cell r="AJ1579" t="str">
            <v>STAN-GTNW</v>
          </cell>
          <cell r="AK1579" t="str">
            <v xml:space="preserve"> </v>
          </cell>
          <cell r="AL1579" t="str">
            <v>08405</v>
          </cell>
          <cell r="AM1579" t="str">
            <v xml:space="preserve"> </v>
          </cell>
          <cell r="AN1579" t="str">
            <v>DW</v>
          </cell>
        </row>
        <row r="1580">
          <cell r="A1580">
            <v>1593</v>
          </cell>
          <cell r="B1580" t="str">
            <v>DW</v>
          </cell>
          <cell r="C1580" t="str">
            <v>Dick Winters</v>
          </cell>
          <cell r="D1580" t="str">
            <v>(509) 495-4175</v>
          </cell>
          <cell r="E1580">
            <v>38246</v>
          </cell>
          <cell r="G1580" t="str">
            <v>Sale</v>
          </cell>
          <cell r="H1580" t="str">
            <v>Physical</v>
          </cell>
          <cell r="I1580" t="str">
            <v>CSII</v>
          </cell>
          <cell r="J1580" t="str">
            <v xml:space="preserve"> </v>
          </cell>
          <cell r="K1580" t="str">
            <v>Concord Energy, LLC</v>
          </cell>
          <cell r="L1580" t="str">
            <v>Darrell Danyluk</v>
          </cell>
          <cell r="M1580" t="str">
            <v>Trader</v>
          </cell>
          <cell r="N1580" t="str">
            <v>(403) 514-6912</v>
          </cell>
          <cell r="O1580" t="str">
            <v>(403) 514-6913</v>
          </cell>
          <cell r="P1580" t="str">
            <v>ICE</v>
          </cell>
          <cell r="Q1580">
            <v>2.5</v>
          </cell>
          <cell r="R1580">
            <v>6500</v>
          </cell>
          <cell r="X1580">
            <v>4.1900000000000004</v>
          </cell>
          <cell r="Y1580">
            <v>38247</v>
          </cell>
          <cell r="Z1580">
            <v>38247</v>
          </cell>
          <cell r="AA1580" t="str">
            <v>Firm</v>
          </cell>
          <cell r="AB1580" t="str">
            <v xml:space="preserve"> </v>
          </cell>
          <cell r="AC1580" t="str">
            <v>PGT</v>
          </cell>
          <cell r="AD1580">
            <v>7536</v>
          </cell>
          <cell r="AE1580">
            <v>6500</v>
          </cell>
          <cell r="AF1580" t="str">
            <v>STAN-GTNW</v>
          </cell>
          <cell r="AH1580" t="str">
            <v xml:space="preserve"> </v>
          </cell>
          <cell r="AI1580" t="str">
            <v xml:space="preserve"> </v>
          </cell>
          <cell r="AJ1580" t="str">
            <v>STAN-GTNW</v>
          </cell>
          <cell r="AK1580" t="str">
            <v xml:space="preserve"> </v>
          </cell>
          <cell r="AL1580" t="str">
            <v>08405</v>
          </cell>
          <cell r="AM1580" t="str">
            <v xml:space="preserve"> </v>
          </cell>
          <cell r="AN1580" t="str">
            <v>DW</v>
          </cell>
        </row>
        <row r="1581">
          <cell r="A1581">
            <v>1594</v>
          </cell>
          <cell r="B1581" t="str">
            <v>DW</v>
          </cell>
          <cell r="C1581" t="str">
            <v>Dick Winters</v>
          </cell>
          <cell r="D1581" t="str">
            <v>(509) 495-4175</v>
          </cell>
          <cell r="E1581">
            <v>38246</v>
          </cell>
          <cell r="G1581" t="str">
            <v>Purchase</v>
          </cell>
          <cell r="H1581" t="str">
            <v>Physical</v>
          </cell>
          <cell r="I1581" t="str">
            <v>CSII</v>
          </cell>
          <cell r="J1581" t="str">
            <v xml:space="preserve"> </v>
          </cell>
          <cell r="K1581" t="str">
            <v>Enserco</v>
          </cell>
          <cell r="L1581" t="str">
            <v>Liz Prior</v>
          </cell>
          <cell r="M1581" t="str">
            <v>Trader</v>
          </cell>
          <cell r="N1581" t="str">
            <v>(403) 269-2700</v>
          </cell>
          <cell r="O1581" t="str">
            <v>(303) 568-3250</v>
          </cell>
          <cell r="P1581" t="str">
            <v xml:space="preserve"> </v>
          </cell>
          <cell r="Q1581" t="str">
            <v xml:space="preserve"> </v>
          </cell>
          <cell r="R1581">
            <v>25000</v>
          </cell>
          <cell r="X1581">
            <v>4.16</v>
          </cell>
          <cell r="Y1581">
            <v>38247</v>
          </cell>
          <cell r="Z1581">
            <v>38247</v>
          </cell>
          <cell r="AA1581" t="str">
            <v>Firm</v>
          </cell>
          <cell r="AB1581" t="str">
            <v xml:space="preserve"> </v>
          </cell>
          <cell r="AC1581" t="str">
            <v>PGT</v>
          </cell>
          <cell r="AD1581">
            <v>7536</v>
          </cell>
          <cell r="AE1581">
            <v>25000</v>
          </cell>
          <cell r="AF1581" t="str">
            <v>STAN-GTNW</v>
          </cell>
          <cell r="AH1581" t="str">
            <v xml:space="preserve"> </v>
          </cell>
          <cell r="AI1581" t="str">
            <v xml:space="preserve"> </v>
          </cell>
          <cell r="AJ1581" t="str">
            <v>STAN-GTNW</v>
          </cell>
          <cell r="AK1581" t="str">
            <v xml:space="preserve"> </v>
          </cell>
          <cell r="AL1581" t="str">
            <v>04659</v>
          </cell>
          <cell r="AM1581" t="str">
            <v xml:space="preserve"> </v>
          </cell>
          <cell r="AN1581" t="str">
            <v>DW</v>
          </cell>
        </row>
        <row r="1582">
          <cell r="A1582">
            <v>1595</v>
          </cell>
          <cell r="B1582" t="str">
            <v>DW</v>
          </cell>
          <cell r="C1582" t="str">
            <v>Dick Winters</v>
          </cell>
          <cell r="D1582" t="str">
            <v>(509) 495-4175</v>
          </cell>
          <cell r="E1582">
            <v>38247</v>
          </cell>
          <cell r="G1582" t="str">
            <v>Purchase</v>
          </cell>
          <cell r="H1582" t="str">
            <v>Physical</v>
          </cell>
          <cell r="I1582" t="str">
            <v>CA - SLTAHOE</v>
          </cell>
          <cell r="K1582" t="str">
            <v>Enserco</v>
          </cell>
          <cell r="L1582" t="str">
            <v>Liz Prior</v>
          </cell>
          <cell r="M1582" t="str">
            <v>Trader</v>
          </cell>
          <cell r="N1582" t="str">
            <v>(403) 269-2700</v>
          </cell>
          <cell r="O1582" t="str">
            <v>(303) 568-3250</v>
          </cell>
          <cell r="R1582">
            <v>2500</v>
          </cell>
          <cell r="X1582">
            <v>4.0999999999999996</v>
          </cell>
          <cell r="Y1582">
            <v>38248</v>
          </cell>
          <cell r="Z1582">
            <v>38250</v>
          </cell>
          <cell r="AA1582" t="str">
            <v>Firm</v>
          </cell>
          <cell r="AB1582" t="str">
            <v>NWP</v>
          </cell>
          <cell r="AC1582" t="str">
            <v>Paiute</v>
          </cell>
          <cell r="AD1582">
            <v>100047</v>
          </cell>
          <cell r="AE1582">
            <v>2500</v>
          </cell>
          <cell r="AF1582" t="str">
            <v>SUMAS</v>
          </cell>
          <cell r="AG1582">
            <v>297</v>
          </cell>
          <cell r="AH1582" t="str">
            <v xml:space="preserve"> </v>
          </cell>
          <cell r="AI1582" t="str">
            <v xml:space="preserve"> </v>
          </cell>
          <cell r="AJ1582" t="str">
            <v>RENO</v>
          </cell>
          <cell r="AK1582">
            <v>459</v>
          </cell>
          <cell r="AL1582" t="str">
            <v>AVAC03SYS3</v>
          </cell>
          <cell r="AM1582">
            <v>304</v>
          </cell>
          <cell r="AN1582" t="str">
            <v>DW</v>
          </cell>
        </row>
        <row r="1583">
          <cell r="A1583">
            <v>1596</v>
          </cell>
          <cell r="B1583" t="str">
            <v>DW</v>
          </cell>
          <cell r="C1583" t="str">
            <v>Dick Winters</v>
          </cell>
          <cell r="D1583" t="str">
            <v>(509) 495-4175</v>
          </cell>
          <cell r="E1583">
            <v>38247</v>
          </cell>
          <cell r="G1583" t="str">
            <v>Purchase</v>
          </cell>
          <cell r="H1583" t="str">
            <v>Physical</v>
          </cell>
          <cell r="I1583" t="str">
            <v>CSII</v>
          </cell>
          <cell r="J1583" t="str">
            <v xml:space="preserve"> </v>
          </cell>
          <cell r="K1583" t="str">
            <v>Enserco</v>
          </cell>
          <cell r="L1583" t="str">
            <v>Liz Prior</v>
          </cell>
          <cell r="M1583" t="str">
            <v>Trader</v>
          </cell>
          <cell r="N1583" t="str">
            <v>(403) 269-2700</v>
          </cell>
          <cell r="O1583" t="str">
            <v>(303) 568-3250</v>
          </cell>
          <cell r="P1583" t="str">
            <v xml:space="preserve"> </v>
          </cell>
          <cell r="Q1583" t="str">
            <v xml:space="preserve"> </v>
          </cell>
          <cell r="R1583">
            <v>10000</v>
          </cell>
          <cell r="X1583">
            <v>4.33</v>
          </cell>
          <cell r="Y1583">
            <v>38248</v>
          </cell>
          <cell r="Z1583">
            <v>38248</v>
          </cell>
          <cell r="AA1583" t="str">
            <v>Firm</v>
          </cell>
          <cell r="AB1583" t="str">
            <v xml:space="preserve"> </v>
          </cell>
          <cell r="AC1583" t="str">
            <v>PGT</v>
          </cell>
          <cell r="AD1583">
            <v>7536</v>
          </cell>
          <cell r="AE1583">
            <v>10000</v>
          </cell>
          <cell r="AF1583" t="str">
            <v>STAN-GTNW</v>
          </cell>
          <cell r="AH1583" t="str">
            <v xml:space="preserve"> </v>
          </cell>
          <cell r="AI1583" t="str">
            <v xml:space="preserve"> </v>
          </cell>
          <cell r="AJ1583" t="str">
            <v>STAN-GTNW</v>
          </cell>
          <cell r="AK1583" t="str">
            <v xml:space="preserve"> </v>
          </cell>
          <cell r="AL1583" t="str">
            <v>04659</v>
          </cell>
          <cell r="AM1583" t="str">
            <v xml:space="preserve"> </v>
          </cell>
          <cell r="AN1583" t="str">
            <v>DW</v>
          </cell>
        </row>
        <row r="1584">
          <cell r="A1584">
            <v>1597</v>
          </cell>
          <cell r="B1584" t="str">
            <v>DW</v>
          </cell>
          <cell r="C1584" t="str">
            <v>Dick Winters</v>
          </cell>
          <cell r="D1584" t="str">
            <v>(509) 495-4175</v>
          </cell>
          <cell r="E1584">
            <v>38250</v>
          </cell>
          <cell r="G1584" t="str">
            <v>Purchase</v>
          </cell>
          <cell r="H1584" t="str">
            <v>Physical</v>
          </cell>
          <cell r="I1584" t="str">
            <v>CA - SLTAHOE</v>
          </cell>
          <cell r="K1584" t="str">
            <v>Enserco</v>
          </cell>
          <cell r="L1584" t="str">
            <v>Liz Prior</v>
          </cell>
          <cell r="M1584" t="str">
            <v>Trader</v>
          </cell>
          <cell r="N1584" t="str">
            <v>(403) 269-2700</v>
          </cell>
          <cell r="O1584" t="str">
            <v>(303) 568-3250</v>
          </cell>
          <cell r="R1584">
            <v>2000</v>
          </cell>
          <cell r="X1584">
            <v>4.6100000000000003</v>
          </cell>
          <cell r="Y1584">
            <v>38251</v>
          </cell>
          <cell r="Z1584">
            <v>38251</v>
          </cell>
          <cell r="AA1584" t="str">
            <v>Firm</v>
          </cell>
          <cell r="AB1584" t="str">
            <v>NWP</v>
          </cell>
          <cell r="AC1584" t="str">
            <v>Paiute</v>
          </cell>
          <cell r="AD1584">
            <v>100047</v>
          </cell>
          <cell r="AE1584">
            <v>2000</v>
          </cell>
          <cell r="AF1584" t="str">
            <v>SUMAS</v>
          </cell>
          <cell r="AG1584">
            <v>297</v>
          </cell>
          <cell r="AH1584" t="str">
            <v xml:space="preserve"> </v>
          </cell>
          <cell r="AI1584" t="str">
            <v xml:space="preserve"> </v>
          </cell>
          <cell r="AJ1584" t="str">
            <v>RENO</v>
          </cell>
          <cell r="AK1584">
            <v>459</v>
          </cell>
          <cell r="AL1584" t="str">
            <v>AVAC03SYS4</v>
          </cell>
          <cell r="AM1584">
            <v>304</v>
          </cell>
          <cell r="AN1584" t="str">
            <v>DW</v>
          </cell>
        </row>
        <row r="1585">
          <cell r="A1585">
            <v>1598</v>
          </cell>
          <cell r="B1585" t="str">
            <v>DW</v>
          </cell>
          <cell r="C1585" t="str">
            <v>Dick Winters</v>
          </cell>
          <cell r="D1585" t="str">
            <v>(509) 495-4175</v>
          </cell>
          <cell r="E1585">
            <v>38250</v>
          </cell>
          <cell r="G1585" t="str">
            <v>Purchase</v>
          </cell>
          <cell r="H1585" t="str">
            <v>Physical</v>
          </cell>
          <cell r="I1585" t="str">
            <v>CA - SLTAHOE</v>
          </cell>
          <cell r="J1585">
            <v>12885516128</v>
          </cell>
          <cell r="K1585" t="str">
            <v>Puget Sound Energy, Inc.</v>
          </cell>
          <cell r="L1585" t="str">
            <v>Kevin Foley</v>
          </cell>
          <cell r="M1585" t="str">
            <v>Trader</v>
          </cell>
          <cell r="N1585" t="str">
            <v>(425) 462-3103</v>
          </cell>
          <cell r="O1585" t="str">
            <v>(425) 462-3836</v>
          </cell>
          <cell r="P1585" t="str">
            <v>ICE</v>
          </cell>
          <cell r="Q1585">
            <v>2.5</v>
          </cell>
          <cell r="R1585">
            <v>1900</v>
          </cell>
          <cell r="U1585" t="str">
            <v xml:space="preserve"> </v>
          </cell>
          <cell r="V1585" t="str">
            <v xml:space="preserve"> </v>
          </cell>
          <cell r="W1585" t="str">
            <v xml:space="preserve"> </v>
          </cell>
          <cell r="X1585">
            <v>4.66</v>
          </cell>
          <cell r="Y1585">
            <v>38251</v>
          </cell>
          <cell r="Z1585">
            <v>38251</v>
          </cell>
          <cell r="AA1585" t="str">
            <v>Firm</v>
          </cell>
          <cell r="AB1585" t="str">
            <v>NWP</v>
          </cell>
          <cell r="AC1585" t="str">
            <v>Paiute</v>
          </cell>
          <cell r="AD1585">
            <v>100047</v>
          </cell>
          <cell r="AE1585">
            <v>1900</v>
          </cell>
          <cell r="AF1585" t="str">
            <v>OPAL</v>
          </cell>
          <cell r="AG1585">
            <v>543</v>
          </cell>
          <cell r="AH1585" t="str">
            <v xml:space="preserve"> </v>
          </cell>
          <cell r="AJ1585" t="str">
            <v>RENO</v>
          </cell>
          <cell r="AK1585">
            <v>459</v>
          </cell>
          <cell r="AL1585" t="str">
            <v>AVAC03SYS5</v>
          </cell>
          <cell r="AM1585">
            <v>304</v>
          </cell>
          <cell r="AN1585" t="str">
            <v>DW</v>
          </cell>
        </row>
        <row r="1586">
          <cell r="A1586">
            <v>1599</v>
          </cell>
          <cell r="B1586" t="str">
            <v>DW</v>
          </cell>
          <cell r="C1586" t="str">
            <v>Dick Winters</v>
          </cell>
          <cell r="D1586" t="str">
            <v>(509) 495-4175</v>
          </cell>
          <cell r="E1586">
            <v>38251</v>
          </cell>
          <cell r="G1586" t="str">
            <v>Purchase</v>
          </cell>
          <cell r="H1586" t="str">
            <v>Physical</v>
          </cell>
          <cell r="I1586" t="str">
            <v>CA - SLTAHOE</v>
          </cell>
          <cell r="K1586" t="str">
            <v>Enserco</v>
          </cell>
          <cell r="L1586" t="str">
            <v>Dave Huck</v>
          </cell>
          <cell r="M1586" t="str">
            <v>Trader</v>
          </cell>
          <cell r="N1586" t="str">
            <v>(403) 269-5522</v>
          </cell>
          <cell r="O1586" t="str">
            <v>(303) 568-3250</v>
          </cell>
          <cell r="R1586">
            <v>2500</v>
          </cell>
          <cell r="X1586">
            <v>4.72</v>
          </cell>
          <cell r="Y1586">
            <v>38252</v>
          </cell>
          <cell r="Z1586">
            <v>38252</v>
          </cell>
          <cell r="AA1586" t="str">
            <v>Firm</v>
          </cell>
          <cell r="AB1586" t="str">
            <v>NWP</v>
          </cell>
          <cell r="AC1586" t="str">
            <v>Paiute</v>
          </cell>
          <cell r="AD1586">
            <v>100047</v>
          </cell>
          <cell r="AE1586">
            <v>2500</v>
          </cell>
          <cell r="AF1586" t="str">
            <v>SUMAS</v>
          </cell>
          <cell r="AG1586">
            <v>297</v>
          </cell>
          <cell r="AH1586" t="str">
            <v xml:space="preserve"> </v>
          </cell>
          <cell r="AI1586" t="str">
            <v xml:space="preserve"> </v>
          </cell>
          <cell r="AJ1586" t="str">
            <v>RENO</v>
          </cell>
          <cell r="AK1586">
            <v>459</v>
          </cell>
          <cell r="AL1586" t="str">
            <v>AVAC03SYS4</v>
          </cell>
          <cell r="AM1586">
            <v>304</v>
          </cell>
          <cell r="AN1586" t="str">
            <v>DW</v>
          </cell>
        </row>
        <row r="1587">
          <cell r="A1587">
            <v>1600</v>
          </cell>
          <cell r="B1587" t="str">
            <v>DW</v>
          </cell>
          <cell r="C1587" t="str">
            <v>Dick Winters</v>
          </cell>
          <cell r="D1587" t="str">
            <v>(509) 495-4175</v>
          </cell>
          <cell r="E1587">
            <v>38251</v>
          </cell>
          <cell r="G1587" t="str">
            <v>Purchase</v>
          </cell>
          <cell r="H1587" t="str">
            <v>Physical</v>
          </cell>
          <cell r="I1587" t="str">
            <v>CSII</v>
          </cell>
          <cell r="J1587" t="str">
            <v xml:space="preserve"> </v>
          </cell>
          <cell r="K1587" t="str">
            <v>Enserco</v>
          </cell>
          <cell r="L1587" t="str">
            <v>Dave Huck</v>
          </cell>
          <cell r="M1587" t="str">
            <v>Trader</v>
          </cell>
          <cell r="N1587" t="str">
            <v>(403) 269-5522</v>
          </cell>
          <cell r="O1587" t="str">
            <v>(303) 568-3250</v>
          </cell>
          <cell r="P1587" t="str">
            <v xml:space="preserve"> </v>
          </cell>
          <cell r="Q1587" t="str">
            <v xml:space="preserve"> </v>
          </cell>
          <cell r="R1587">
            <v>20000</v>
          </cell>
          <cell r="X1587">
            <v>4.83</v>
          </cell>
          <cell r="Y1587">
            <v>38252</v>
          </cell>
          <cell r="Z1587">
            <v>38252</v>
          </cell>
          <cell r="AA1587" t="str">
            <v>Firm</v>
          </cell>
          <cell r="AB1587" t="str">
            <v xml:space="preserve"> </v>
          </cell>
          <cell r="AC1587" t="str">
            <v>PGT</v>
          </cell>
          <cell r="AD1587">
            <v>7536</v>
          </cell>
          <cell r="AE1587">
            <v>20000</v>
          </cell>
          <cell r="AF1587" t="str">
            <v>COYO-GTNW</v>
          </cell>
          <cell r="AH1587" t="str">
            <v xml:space="preserve"> </v>
          </cell>
          <cell r="AI1587" t="str">
            <v xml:space="preserve"> </v>
          </cell>
          <cell r="AJ1587" t="str">
            <v>CSII-CSII</v>
          </cell>
          <cell r="AK1587" t="str">
            <v xml:space="preserve"> </v>
          </cell>
          <cell r="AL1587" t="str">
            <v>04659</v>
          </cell>
          <cell r="AM1587" t="str">
            <v xml:space="preserve"> </v>
          </cell>
          <cell r="AN1587" t="str">
            <v>DW</v>
          </cell>
        </row>
        <row r="1588">
          <cell r="A1588">
            <v>1601</v>
          </cell>
          <cell r="B1588" t="str">
            <v>DW</v>
          </cell>
          <cell r="C1588" t="str">
            <v>Dick Winters</v>
          </cell>
          <cell r="D1588" t="str">
            <v>(509) 495-4175</v>
          </cell>
          <cell r="E1588">
            <v>38252</v>
          </cell>
          <cell r="G1588" t="str">
            <v>Sale</v>
          </cell>
          <cell r="H1588" t="str">
            <v>Physical</v>
          </cell>
          <cell r="I1588" t="str">
            <v>MALIN</v>
          </cell>
          <cell r="J1588">
            <v>523465690</v>
          </cell>
          <cell r="K1588" t="str">
            <v>Cargill Inc</v>
          </cell>
          <cell r="L1588" t="str">
            <v>Rob Hozjan</v>
          </cell>
          <cell r="M1588" t="str">
            <v>Trader</v>
          </cell>
          <cell r="N1588" t="str">
            <v>(403) 218-1079</v>
          </cell>
          <cell r="O1588" t="str">
            <v>(952) 984-3341</v>
          </cell>
          <cell r="P1588" t="str">
            <v>ICE</v>
          </cell>
          <cell r="Q1588">
            <v>2.5</v>
          </cell>
          <cell r="R1588">
            <v>5000</v>
          </cell>
          <cell r="X1588">
            <v>5.07</v>
          </cell>
          <cell r="Y1588">
            <v>38253</v>
          </cell>
          <cell r="Z1588">
            <v>38253</v>
          </cell>
          <cell r="AA1588" t="str">
            <v>Firm</v>
          </cell>
          <cell r="AB1588" t="str">
            <v>PGT</v>
          </cell>
          <cell r="AD1588" t="str">
            <v>07536</v>
          </cell>
          <cell r="AE1588">
            <v>5000</v>
          </cell>
          <cell r="AF1588" t="str">
            <v>MALI-GTNW</v>
          </cell>
          <cell r="AH1588" t="str">
            <v xml:space="preserve"> </v>
          </cell>
          <cell r="AJ1588" t="str">
            <v>MALI-GTNW</v>
          </cell>
          <cell r="AL1588" t="str">
            <v xml:space="preserve"> </v>
          </cell>
          <cell r="AN1588" t="str">
            <v>DW</v>
          </cell>
        </row>
        <row r="1589">
          <cell r="A1589">
            <v>1602</v>
          </cell>
          <cell r="B1589" t="str">
            <v>DW</v>
          </cell>
          <cell r="C1589" t="str">
            <v>Dick Winters</v>
          </cell>
          <cell r="D1589" t="str">
            <v>(509) 495-4175</v>
          </cell>
          <cell r="E1589">
            <v>38252</v>
          </cell>
          <cell r="G1589" t="str">
            <v>Purchase</v>
          </cell>
          <cell r="H1589" t="str">
            <v>Physical</v>
          </cell>
          <cell r="I1589" t="str">
            <v>CA - SLTAHOE</v>
          </cell>
          <cell r="K1589" t="str">
            <v>Enserco</v>
          </cell>
          <cell r="L1589" t="str">
            <v>Dave Huck</v>
          </cell>
          <cell r="M1589" t="str">
            <v>Trader</v>
          </cell>
          <cell r="N1589" t="str">
            <v>(403) 269-5522</v>
          </cell>
          <cell r="O1589" t="str">
            <v>(303) 568-3250</v>
          </cell>
          <cell r="R1589">
            <v>1500</v>
          </cell>
          <cell r="X1589">
            <v>4.92</v>
          </cell>
          <cell r="Y1589">
            <v>38253</v>
          </cell>
          <cell r="Z1589">
            <v>38253</v>
          </cell>
          <cell r="AA1589" t="str">
            <v>Firm</v>
          </cell>
          <cell r="AB1589" t="str">
            <v>NWP</v>
          </cell>
          <cell r="AC1589" t="str">
            <v>Paiute</v>
          </cell>
          <cell r="AD1589">
            <v>100047</v>
          </cell>
          <cell r="AE1589">
            <v>1500</v>
          </cell>
          <cell r="AF1589" t="str">
            <v>SUMAS</v>
          </cell>
          <cell r="AG1589">
            <v>297</v>
          </cell>
          <cell r="AH1589" t="str">
            <v xml:space="preserve"> </v>
          </cell>
          <cell r="AI1589" t="str">
            <v xml:space="preserve"> </v>
          </cell>
          <cell r="AJ1589" t="str">
            <v>RENO</v>
          </cell>
          <cell r="AK1589">
            <v>459</v>
          </cell>
          <cell r="AL1589" t="str">
            <v>AVAC03SYS4</v>
          </cell>
          <cell r="AM1589">
            <v>304</v>
          </cell>
          <cell r="AN1589" t="str">
            <v>DW</v>
          </cell>
        </row>
        <row r="1590">
          <cell r="A1590">
            <v>1603</v>
          </cell>
          <cell r="B1590" t="str">
            <v>DW</v>
          </cell>
          <cell r="C1590" t="str">
            <v>Dick Winters</v>
          </cell>
          <cell r="D1590" t="str">
            <v>(509) 495-4175</v>
          </cell>
          <cell r="E1590">
            <v>38252</v>
          </cell>
          <cell r="G1590" t="str">
            <v>Sale</v>
          </cell>
          <cell r="H1590" t="str">
            <v>Physical</v>
          </cell>
          <cell r="I1590" t="str">
            <v>CSII</v>
          </cell>
          <cell r="K1590" t="str">
            <v>Enserco</v>
          </cell>
          <cell r="L1590" t="str">
            <v>Dave Huck</v>
          </cell>
          <cell r="M1590" t="str">
            <v>Trader</v>
          </cell>
          <cell r="N1590" t="str">
            <v>(403) 269-5522</v>
          </cell>
          <cell r="O1590" t="str">
            <v>(303) 568-3250</v>
          </cell>
          <cell r="R1590">
            <v>15000</v>
          </cell>
          <cell r="X1590">
            <v>4.9649999999999999</v>
          </cell>
          <cell r="Y1590">
            <v>38253</v>
          </cell>
          <cell r="Z1590">
            <v>38253</v>
          </cell>
          <cell r="AA1590" t="str">
            <v>Firm</v>
          </cell>
          <cell r="AB1590" t="str">
            <v>PGT</v>
          </cell>
          <cell r="AD1590" t="str">
            <v>07536</v>
          </cell>
          <cell r="AE1590">
            <v>15000</v>
          </cell>
          <cell r="AF1590" t="str">
            <v>STAN-GTNW</v>
          </cell>
          <cell r="AH1590" t="str">
            <v xml:space="preserve"> </v>
          </cell>
          <cell r="AJ1590" t="str">
            <v>STAN-GTNW</v>
          </cell>
          <cell r="AL1590" t="str">
            <v>04659</v>
          </cell>
          <cell r="AN1590" t="str">
            <v>DW</v>
          </cell>
        </row>
        <row r="1591">
          <cell r="A1591">
            <v>1604</v>
          </cell>
          <cell r="B1591" t="str">
            <v>DW</v>
          </cell>
          <cell r="C1591" t="str">
            <v>Dick Winters</v>
          </cell>
          <cell r="D1591" t="str">
            <v>(509) 495-4175</v>
          </cell>
          <cell r="E1591">
            <v>38252</v>
          </cell>
          <cell r="G1591" t="str">
            <v>Sale</v>
          </cell>
          <cell r="H1591" t="str">
            <v>Physical</v>
          </cell>
          <cell r="I1591" t="str">
            <v>CSII</v>
          </cell>
          <cell r="K1591" t="str">
            <v>Enserco</v>
          </cell>
          <cell r="L1591" t="str">
            <v>Dave Huck</v>
          </cell>
          <cell r="M1591" t="str">
            <v>Trader</v>
          </cell>
          <cell r="N1591" t="str">
            <v>(403) 269-5522</v>
          </cell>
          <cell r="O1591" t="str">
            <v>(303) 568-3250</v>
          </cell>
          <cell r="R1591">
            <v>20000</v>
          </cell>
          <cell r="X1591">
            <v>4.75</v>
          </cell>
          <cell r="Y1591">
            <v>38252</v>
          </cell>
          <cell r="Z1591">
            <v>38252</v>
          </cell>
          <cell r="AA1591" t="str">
            <v>Firm</v>
          </cell>
          <cell r="AB1591" t="str">
            <v>PGT</v>
          </cell>
          <cell r="AD1591" t="str">
            <v>07536</v>
          </cell>
          <cell r="AE1591">
            <v>20000</v>
          </cell>
          <cell r="AF1591" t="str">
            <v>STAN-GTNW</v>
          </cell>
          <cell r="AH1591" t="str">
            <v xml:space="preserve"> </v>
          </cell>
          <cell r="AJ1591" t="str">
            <v>STAN-GTNW</v>
          </cell>
          <cell r="AL1591" t="str">
            <v>04659</v>
          </cell>
          <cell r="AN1591" t="str">
            <v>DW</v>
          </cell>
        </row>
        <row r="1592">
          <cell r="A1592">
            <v>1605</v>
          </cell>
          <cell r="B1592" t="str">
            <v>DW</v>
          </cell>
          <cell r="C1592" t="str">
            <v>Dick Winters</v>
          </cell>
          <cell r="D1592" t="str">
            <v>(509) 495-4175</v>
          </cell>
          <cell r="E1592">
            <v>38253</v>
          </cell>
          <cell r="G1592" t="str">
            <v>Purchase</v>
          </cell>
          <cell r="H1592" t="str">
            <v>Physical</v>
          </cell>
          <cell r="I1592" t="str">
            <v>CA - SLTAHOE</v>
          </cell>
          <cell r="K1592" t="str">
            <v>Enserco</v>
          </cell>
          <cell r="L1592" t="str">
            <v>Dave Huck</v>
          </cell>
          <cell r="M1592" t="str">
            <v>Trader</v>
          </cell>
          <cell r="N1592" t="str">
            <v>(403) 269-5522</v>
          </cell>
          <cell r="O1592" t="str">
            <v>(303) 568-3250</v>
          </cell>
          <cell r="R1592">
            <v>1000</v>
          </cell>
          <cell r="X1592">
            <v>4.8099999999999996</v>
          </cell>
          <cell r="Y1592">
            <v>38254</v>
          </cell>
          <cell r="Z1592">
            <v>38254</v>
          </cell>
          <cell r="AA1592" t="str">
            <v>Firm</v>
          </cell>
          <cell r="AB1592" t="str">
            <v>NWP</v>
          </cell>
          <cell r="AC1592" t="str">
            <v>Paiute</v>
          </cell>
          <cell r="AD1592">
            <v>100047</v>
          </cell>
          <cell r="AE1592">
            <v>1000</v>
          </cell>
          <cell r="AF1592" t="str">
            <v>SUMAS</v>
          </cell>
          <cell r="AG1592">
            <v>297</v>
          </cell>
          <cell r="AH1592" t="str">
            <v xml:space="preserve"> </v>
          </cell>
          <cell r="AI1592" t="str">
            <v xml:space="preserve"> </v>
          </cell>
          <cell r="AJ1592" t="str">
            <v>RENO</v>
          </cell>
          <cell r="AK1592">
            <v>459</v>
          </cell>
          <cell r="AL1592" t="str">
            <v>AVAC03SYS4</v>
          </cell>
          <cell r="AM1592">
            <v>304</v>
          </cell>
          <cell r="AN1592" t="str">
            <v>DW</v>
          </cell>
        </row>
        <row r="1593">
          <cell r="A1593">
            <v>1606</v>
          </cell>
          <cell r="B1593" t="str">
            <v>DW</v>
          </cell>
          <cell r="C1593" t="str">
            <v>Dick Winters</v>
          </cell>
          <cell r="D1593" t="str">
            <v>(509) 495-4175</v>
          </cell>
          <cell r="E1593">
            <v>38253</v>
          </cell>
          <cell r="G1593" t="str">
            <v>Sale</v>
          </cell>
          <cell r="H1593" t="str">
            <v>Physical</v>
          </cell>
          <cell r="I1593" t="str">
            <v>CSII</v>
          </cell>
          <cell r="K1593" t="str">
            <v>Enserco</v>
          </cell>
          <cell r="L1593" t="str">
            <v>Dave Huck</v>
          </cell>
          <cell r="M1593" t="str">
            <v>Trader</v>
          </cell>
          <cell r="N1593" t="str">
            <v>(403) 269-5522</v>
          </cell>
          <cell r="O1593" t="str">
            <v>(303) 568-3250</v>
          </cell>
          <cell r="R1593">
            <v>16000</v>
          </cell>
          <cell r="X1593">
            <v>4.8899999999999997</v>
          </cell>
          <cell r="Y1593">
            <v>38254</v>
          </cell>
          <cell r="Z1593">
            <v>38254</v>
          </cell>
          <cell r="AA1593" t="str">
            <v>Firm</v>
          </cell>
          <cell r="AB1593" t="str">
            <v>PGT</v>
          </cell>
          <cell r="AD1593" t="str">
            <v>07536</v>
          </cell>
          <cell r="AE1593">
            <v>16000</v>
          </cell>
          <cell r="AF1593" t="str">
            <v>STAN-GTNW</v>
          </cell>
          <cell r="AH1593" t="str">
            <v xml:space="preserve"> </v>
          </cell>
          <cell r="AJ1593" t="str">
            <v>STAN-GTNW</v>
          </cell>
          <cell r="AL1593" t="str">
            <v>04659</v>
          </cell>
          <cell r="AN1593" t="str">
            <v>DW</v>
          </cell>
        </row>
        <row r="1594">
          <cell r="A1594">
            <v>1607</v>
          </cell>
          <cell r="B1594" t="str">
            <v>DW</v>
          </cell>
          <cell r="C1594" t="str">
            <v>Dick Winters</v>
          </cell>
          <cell r="D1594" t="str">
            <v>(509) 495-4175</v>
          </cell>
          <cell r="E1594">
            <v>38253</v>
          </cell>
          <cell r="G1594" t="str">
            <v>Sale</v>
          </cell>
          <cell r="H1594" t="str">
            <v>Physical</v>
          </cell>
          <cell r="I1594" t="str">
            <v>MALIN</v>
          </cell>
          <cell r="J1594">
            <v>282841053</v>
          </cell>
          <cell r="K1594" t="str">
            <v>Concord Energy, LLC</v>
          </cell>
          <cell r="L1594" t="str">
            <v>Nancy Lissell</v>
          </cell>
          <cell r="M1594" t="str">
            <v>Trader</v>
          </cell>
          <cell r="N1594" t="str">
            <v>(403)303-4784</v>
          </cell>
          <cell r="O1594" t="str">
            <v>(403) 514-6913</v>
          </cell>
          <cell r="P1594" t="str">
            <v>ICE</v>
          </cell>
          <cell r="Q1594">
            <v>2.5</v>
          </cell>
          <cell r="R1594">
            <v>5000</v>
          </cell>
          <cell r="X1594">
            <v>4.96</v>
          </cell>
          <cell r="Y1594">
            <v>38254</v>
          </cell>
          <cell r="Z1594">
            <v>38254</v>
          </cell>
          <cell r="AA1594" t="str">
            <v>Firm</v>
          </cell>
          <cell r="AB1594" t="str">
            <v>PGT</v>
          </cell>
          <cell r="AD1594" t="str">
            <v>07536</v>
          </cell>
          <cell r="AE1594">
            <v>5000</v>
          </cell>
          <cell r="AF1594" t="str">
            <v>MALI-GTNW</v>
          </cell>
          <cell r="AH1594" t="str">
            <v xml:space="preserve"> </v>
          </cell>
          <cell r="AJ1594" t="str">
            <v>MALI-GTNW</v>
          </cell>
          <cell r="AL1594" t="str">
            <v>08405</v>
          </cell>
          <cell r="AN1594" t="str">
            <v>DW</v>
          </cell>
        </row>
        <row r="1595">
          <cell r="A1595">
            <v>1608</v>
          </cell>
          <cell r="B1595" t="str">
            <v>DW</v>
          </cell>
          <cell r="C1595" t="str">
            <v>Dick Winters</v>
          </cell>
          <cell r="D1595" t="str">
            <v>(509) 495-4175</v>
          </cell>
          <cell r="E1595">
            <v>38254</v>
          </cell>
          <cell r="G1595" t="str">
            <v>Purchase</v>
          </cell>
          <cell r="H1595" t="str">
            <v>Physical</v>
          </cell>
          <cell r="I1595" t="str">
            <v>CA - SLTAHOE</v>
          </cell>
          <cell r="K1595" t="str">
            <v>Enserco</v>
          </cell>
          <cell r="L1595" t="str">
            <v>Dave Huck</v>
          </cell>
          <cell r="M1595" t="str">
            <v>Trader</v>
          </cell>
          <cell r="N1595" t="str">
            <v>(403) 269-5522</v>
          </cell>
          <cell r="O1595" t="str">
            <v>(303) 568-3250</v>
          </cell>
          <cell r="R1595">
            <v>1000</v>
          </cell>
          <cell r="X1595">
            <v>4.53</v>
          </cell>
          <cell r="Y1595">
            <v>38255</v>
          </cell>
          <cell r="Z1595">
            <v>38257</v>
          </cell>
          <cell r="AA1595" t="str">
            <v>Firm</v>
          </cell>
          <cell r="AB1595" t="str">
            <v>NWP</v>
          </cell>
          <cell r="AC1595" t="str">
            <v>Paiute</v>
          </cell>
          <cell r="AD1595">
            <v>100047</v>
          </cell>
          <cell r="AE1595">
            <v>1000</v>
          </cell>
          <cell r="AF1595" t="str">
            <v>SUMAS</v>
          </cell>
          <cell r="AG1595">
            <v>297</v>
          </cell>
          <cell r="AH1595" t="str">
            <v xml:space="preserve"> </v>
          </cell>
          <cell r="AI1595" t="str">
            <v xml:space="preserve"> </v>
          </cell>
          <cell r="AJ1595" t="str">
            <v>RENO</v>
          </cell>
          <cell r="AK1595">
            <v>459</v>
          </cell>
          <cell r="AL1595" t="str">
            <v>AVAC03SYS4</v>
          </cell>
          <cell r="AM1595">
            <v>304</v>
          </cell>
          <cell r="AN1595" t="str">
            <v>DW</v>
          </cell>
        </row>
        <row r="1596">
          <cell r="A1596">
            <v>1609</v>
          </cell>
          <cell r="B1596" t="str">
            <v>DW</v>
          </cell>
          <cell r="C1596" t="str">
            <v>Dick Winters</v>
          </cell>
          <cell r="D1596" t="str">
            <v>(509) 495-4175</v>
          </cell>
          <cell r="E1596">
            <v>38254</v>
          </cell>
          <cell r="G1596" t="str">
            <v>Sale</v>
          </cell>
          <cell r="H1596" t="str">
            <v>Physical</v>
          </cell>
          <cell r="I1596" t="str">
            <v>CSII</v>
          </cell>
          <cell r="K1596" t="str">
            <v>Enserco</v>
          </cell>
          <cell r="L1596" t="str">
            <v>Dave Huck</v>
          </cell>
          <cell r="M1596" t="str">
            <v>Trader</v>
          </cell>
          <cell r="N1596" t="str">
            <v>(403) 269-5522</v>
          </cell>
          <cell r="O1596" t="str">
            <v>(303) 568-3250</v>
          </cell>
          <cell r="R1596">
            <v>16000</v>
          </cell>
          <cell r="X1596">
            <v>4.49</v>
          </cell>
          <cell r="Y1596">
            <v>38255</v>
          </cell>
          <cell r="Z1596">
            <v>38255</v>
          </cell>
          <cell r="AA1596" t="str">
            <v>Firm</v>
          </cell>
          <cell r="AB1596" t="str">
            <v>PGT</v>
          </cell>
          <cell r="AD1596" t="str">
            <v>07536</v>
          </cell>
          <cell r="AE1596">
            <v>16000</v>
          </cell>
          <cell r="AF1596" t="str">
            <v>STAN-GTNW</v>
          </cell>
          <cell r="AH1596" t="str">
            <v xml:space="preserve"> </v>
          </cell>
          <cell r="AJ1596" t="str">
            <v>STAN-GTNW</v>
          </cell>
          <cell r="AL1596" t="str">
            <v>04659</v>
          </cell>
          <cell r="AN1596" t="str">
            <v>DW</v>
          </cell>
        </row>
        <row r="1597">
          <cell r="A1597">
            <v>1610</v>
          </cell>
          <cell r="B1597" t="str">
            <v>DW</v>
          </cell>
          <cell r="C1597" t="str">
            <v>Dick Winters</v>
          </cell>
          <cell r="D1597" t="str">
            <v>(509) 495-4175</v>
          </cell>
          <cell r="E1597">
            <v>38254</v>
          </cell>
          <cell r="G1597" t="str">
            <v>Sale</v>
          </cell>
          <cell r="H1597" t="str">
            <v>Physical</v>
          </cell>
          <cell r="I1597" t="str">
            <v>MALIN</v>
          </cell>
          <cell r="K1597" t="str">
            <v>Cinergy Marketing &amp; Trading, LP</v>
          </cell>
          <cell r="L1597" t="str">
            <v>Sylvia Pollan</v>
          </cell>
          <cell r="M1597" t="str">
            <v>Trader</v>
          </cell>
          <cell r="N1597" t="str">
            <v>(713) 393-6895</v>
          </cell>
          <cell r="O1597" t="str">
            <v>(713) 890-3134</v>
          </cell>
          <cell r="R1597">
            <v>7658</v>
          </cell>
          <cell r="U1597" t="str">
            <v>NGI</v>
          </cell>
          <cell r="V1597">
            <v>-0.01</v>
          </cell>
          <cell r="W1597" t="str">
            <v>Malin</v>
          </cell>
          <cell r="Y1597">
            <v>38261</v>
          </cell>
          <cell r="Z1597">
            <v>38291</v>
          </cell>
          <cell r="AA1597" t="str">
            <v>Firm</v>
          </cell>
          <cell r="AB1597" t="str">
            <v>PGT</v>
          </cell>
          <cell r="AD1597" t="str">
            <v>07536</v>
          </cell>
          <cell r="AE1597">
            <v>7658</v>
          </cell>
          <cell r="AF1597" t="str">
            <v>MALI-GTNW</v>
          </cell>
          <cell r="AH1597" t="str">
            <v xml:space="preserve"> </v>
          </cell>
          <cell r="AJ1597" t="str">
            <v>MALI-GTNW</v>
          </cell>
          <cell r="AL1597" t="str">
            <v>08332</v>
          </cell>
          <cell r="AN1597" t="str">
            <v>RP</v>
          </cell>
          <cell r="AO1597">
            <v>38257</v>
          </cell>
          <cell r="AP1597" t="str">
            <v>DW</v>
          </cell>
        </row>
        <row r="1598">
          <cell r="A1598">
            <v>1611</v>
          </cell>
          <cell r="B1598" t="str">
            <v>DW</v>
          </cell>
          <cell r="C1598" t="str">
            <v>Dick Winters</v>
          </cell>
          <cell r="D1598" t="str">
            <v>(509) 495-4175</v>
          </cell>
          <cell r="E1598">
            <v>38254</v>
          </cell>
          <cell r="G1598" t="str">
            <v>Purchase</v>
          </cell>
          <cell r="H1598" t="str">
            <v>Physical</v>
          </cell>
          <cell r="I1598" t="str">
            <v>CA - SLTAHOE</v>
          </cell>
          <cell r="J1598" t="str">
            <v xml:space="preserve"> </v>
          </cell>
          <cell r="K1598" t="str">
            <v>Cinergy Marketing &amp; Trading, LP</v>
          </cell>
          <cell r="L1598" t="str">
            <v>Sylvia Pollan</v>
          </cell>
          <cell r="M1598" t="str">
            <v>Trader</v>
          </cell>
          <cell r="N1598" t="str">
            <v>(713) 393-6895</v>
          </cell>
          <cell r="O1598" t="str">
            <v>(713) 890-3134</v>
          </cell>
          <cell r="R1598">
            <v>804</v>
          </cell>
          <cell r="U1598" t="str">
            <v>IF</v>
          </cell>
          <cell r="V1598">
            <v>-0.05</v>
          </cell>
          <cell r="W1598" t="str">
            <v>NWP Rocky Mtn</v>
          </cell>
          <cell r="Y1598">
            <v>38261</v>
          </cell>
          <cell r="Z1598">
            <v>38291</v>
          </cell>
          <cell r="AA1598" t="str">
            <v>Firm</v>
          </cell>
          <cell r="AB1598" t="str">
            <v>NWP</v>
          </cell>
          <cell r="AC1598" t="str">
            <v>Paiute</v>
          </cell>
          <cell r="AD1598">
            <v>100047</v>
          </cell>
          <cell r="AE1598">
            <v>804</v>
          </cell>
          <cell r="AF1598" t="str">
            <v>South of Green</v>
          </cell>
          <cell r="AG1598" t="str">
            <v xml:space="preserve"> </v>
          </cell>
          <cell r="AH1598" t="str">
            <v xml:space="preserve"> </v>
          </cell>
          <cell r="AI1598" t="str">
            <v xml:space="preserve"> </v>
          </cell>
          <cell r="AJ1598" t="str">
            <v>RENO</v>
          </cell>
          <cell r="AK1598">
            <v>459</v>
          </cell>
          <cell r="AL1598" t="str">
            <v>AVAC03SYS1</v>
          </cell>
          <cell r="AM1598">
            <v>304</v>
          </cell>
          <cell r="AN1598" t="str">
            <v>RP</v>
          </cell>
          <cell r="AO1598">
            <v>38257</v>
          </cell>
          <cell r="AP1598" t="str">
            <v>DW</v>
          </cell>
        </row>
        <row r="1599">
          <cell r="A1599">
            <v>1612</v>
          </cell>
          <cell r="B1599" t="str">
            <v>DW</v>
          </cell>
          <cell r="C1599" t="str">
            <v>Dick Winters</v>
          </cell>
          <cell r="D1599" t="str">
            <v>(509) 495-4175</v>
          </cell>
          <cell r="E1599">
            <v>38254</v>
          </cell>
          <cell r="G1599" t="str">
            <v>Purchase</v>
          </cell>
          <cell r="H1599" t="str">
            <v>Physical</v>
          </cell>
          <cell r="I1599" t="str">
            <v>CA - SLTAHOE</v>
          </cell>
          <cell r="K1599" t="str">
            <v>Sempra Energy Trading, Inc.</v>
          </cell>
          <cell r="L1599" t="str">
            <v>Damon Suter</v>
          </cell>
          <cell r="M1599" t="str">
            <v>Trader</v>
          </cell>
          <cell r="N1599" t="str">
            <v>(949) 759-1939</v>
          </cell>
          <cell r="O1599" t="str">
            <v>(203) 355-6605</v>
          </cell>
          <cell r="R1599">
            <v>2500</v>
          </cell>
          <cell r="X1599">
            <v>4.5750000000000002</v>
          </cell>
          <cell r="Y1599">
            <v>38261</v>
          </cell>
          <cell r="Z1599">
            <v>38291</v>
          </cell>
          <cell r="AA1599" t="str">
            <v>Firm</v>
          </cell>
          <cell r="AB1599" t="str">
            <v>NWP</v>
          </cell>
          <cell r="AC1599" t="str">
            <v>Paiute</v>
          </cell>
          <cell r="AD1599">
            <v>100047</v>
          </cell>
          <cell r="AE1599">
            <v>2500</v>
          </cell>
          <cell r="AF1599" t="str">
            <v>SUMAS</v>
          </cell>
          <cell r="AG1599">
            <v>297</v>
          </cell>
          <cell r="AH1599" t="str">
            <v xml:space="preserve"> </v>
          </cell>
          <cell r="AI1599" t="str">
            <v xml:space="preserve"> </v>
          </cell>
          <cell r="AJ1599" t="str">
            <v>RENO</v>
          </cell>
          <cell r="AK1599">
            <v>459</v>
          </cell>
          <cell r="AL1599" t="str">
            <v>AVAC03SYS2</v>
          </cell>
          <cell r="AM1599">
            <v>304</v>
          </cell>
          <cell r="AN1599" t="str">
            <v>RP</v>
          </cell>
        </row>
        <row r="1600">
          <cell r="A1600">
            <v>1613</v>
          </cell>
          <cell r="B1600" t="str">
            <v>DW</v>
          </cell>
          <cell r="C1600" t="str">
            <v>Dick Winters</v>
          </cell>
          <cell r="D1600" t="str">
            <v>(509) 495-4175</v>
          </cell>
          <cell r="E1600">
            <v>38257</v>
          </cell>
          <cell r="G1600" t="str">
            <v>Purchase</v>
          </cell>
          <cell r="H1600" t="str">
            <v>Physical</v>
          </cell>
          <cell r="I1600" t="str">
            <v>CA - SLTAHOE</v>
          </cell>
          <cell r="K1600" t="str">
            <v>Enserco</v>
          </cell>
          <cell r="L1600" t="str">
            <v>Dave Huck</v>
          </cell>
          <cell r="M1600" t="str">
            <v>Trader</v>
          </cell>
          <cell r="N1600" t="str">
            <v>(403) 269-5522</v>
          </cell>
          <cell r="O1600" t="str">
            <v>(303) 568-3250</v>
          </cell>
          <cell r="R1600">
            <v>1000</v>
          </cell>
          <cell r="X1600">
            <v>4.4400000000000004</v>
          </cell>
          <cell r="Y1600">
            <v>38258</v>
          </cell>
          <cell r="Z1600">
            <v>38258</v>
          </cell>
          <cell r="AA1600" t="str">
            <v>Firm</v>
          </cell>
          <cell r="AB1600" t="str">
            <v>NWP</v>
          </cell>
          <cell r="AC1600" t="str">
            <v>Paiute</v>
          </cell>
          <cell r="AD1600">
            <v>100047</v>
          </cell>
          <cell r="AE1600">
            <v>1000</v>
          </cell>
          <cell r="AF1600" t="str">
            <v>SUMAS</v>
          </cell>
          <cell r="AG1600">
            <v>297</v>
          </cell>
          <cell r="AH1600" t="str">
            <v xml:space="preserve"> </v>
          </cell>
          <cell r="AI1600" t="str">
            <v xml:space="preserve"> </v>
          </cell>
          <cell r="AJ1600" t="str">
            <v>RENO</v>
          </cell>
          <cell r="AK1600">
            <v>459</v>
          </cell>
          <cell r="AL1600" t="str">
            <v>AVAC03SYS4</v>
          </cell>
          <cell r="AM1600">
            <v>304</v>
          </cell>
          <cell r="AN1600" t="str">
            <v>DW</v>
          </cell>
        </row>
        <row r="1601">
          <cell r="A1601">
            <v>1614</v>
          </cell>
          <cell r="B1601" t="str">
            <v>DW</v>
          </cell>
          <cell r="C1601" t="str">
            <v>Dick Winters</v>
          </cell>
          <cell r="D1601" t="str">
            <v>(509) 495-4175</v>
          </cell>
          <cell r="E1601">
            <v>38258</v>
          </cell>
          <cell r="G1601" t="str">
            <v>Purchase</v>
          </cell>
          <cell r="H1601" t="str">
            <v>Physical</v>
          </cell>
          <cell r="I1601" t="str">
            <v>CA - SLTAHOE</v>
          </cell>
          <cell r="K1601" t="str">
            <v>Enserco</v>
          </cell>
          <cell r="L1601" t="str">
            <v>Dave Huck</v>
          </cell>
          <cell r="M1601" t="str">
            <v>Trader</v>
          </cell>
          <cell r="N1601" t="str">
            <v>(403) 269-5522</v>
          </cell>
          <cell r="O1601" t="str">
            <v>(303) 568-3250</v>
          </cell>
          <cell r="R1601">
            <v>1000</v>
          </cell>
          <cell r="X1601">
            <v>4.57</v>
          </cell>
          <cell r="Y1601">
            <v>38259</v>
          </cell>
          <cell r="Z1601">
            <v>38259</v>
          </cell>
          <cell r="AA1601" t="str">
            <v>Firm</v>
          </cell>
          <cell r="AB1601" t="str">
            <v>NWP</v>
          </cell>
          <cell r="AC1601" t="str">
            <v>Paiute</v>
          </cell>
          <cell r="AD1601">
            <v>100047</v>
          </cell>
          <cell r="AE1601">
            <v>1000</v>
          </cell>
          <cell r="AF1601" t="str">
            <v>SUMAS</v>
          </cell>
          <cell r="AG1601">
            <v>297</v>
          </cell>
          <cell r="AH1601" t="str">
            <v xml:space="preserve"> </v>
          </cell>
          <cell r="AI1601" t="str">
            <v xml:space="preserve"> </v>
          </cell>
          <cell r="AJ1601" t="str">
            <v>RENO</v>
          </cell>
          <cell r="AK1601">
            <v>459</v>
          </cell>
          <cell r="AL1601" t="str">
            <v>AVAC03SYS4</v>
          </cell>
          <cell r="AM1601">
            <v>304</v>
          </cell>
          <cell r="AN1601" t="str">
            <v>DW</v>
          </cell>
        </row>
        <row r="1602">
          <cell r="A1602">
            <v>1615</v>
          </cell>
          <cell r="B1602" t="str">
            <v>DW</v>
          </cell>
          <cell r="C1602" t="str">
            <v>Dick Winters</v>
          </cell>
          <cell r="D1602" t="str">
            <v>(509) 495-4175</v>
          </cell>
          <cell r="E1602">
            <v>38259</v>
          </cell>
          <cell r="G1602" t="str">
            <v>Purchase</v>
          </cell>
          <cell r="H1602" t="str">
            <v>Physical</v>
          </cell>
          <cell r="I1602" t="str">
            <v>CA - SLTAHOE</v>
          </cell>
          <cell r="K1602" t="str">
            <v>Enserco</v>
          </cell>
          <cell r="L1602" t="str">
            <v>Dave Huck</v>
          </cell>
          <cell r="M1602" t="str">
            <v>Trader</v>
          </cell>
          <cell r="N1602" t="str">
            <v>(403) 269-5522</v>
          </cell>
          <cell r="O1602" t="str">
            <v>(303) 568-3250</v>
          </cell>
          <cell r="R1602">
            <v>1000</v>
          </cell>
          <cell r="X1602">
            <v>5.49</v>
          </cell>
          <cell r="Y1602">
            <v>38260</v>
          </cell>
          <cell r="Z1602">
            <v>38260</v>
          </cell>
          <cell r="AA1602" t="str">
            <v>Firm</v>
          </cell>
          <cell r="AB1602" t="str">
            <v>NWP</v>
          </cell>
          <cell r="AC1602" t="str">
            <v>Paiute</v>
          </cell>
          <cell r="AD1602">
            <v>100047</v>
          </cell>
          <cell r="AE1602">
            <v>1000</v>
          </cell>
          <cell r="AF1602" t="str">
            <v>SUMAS</v>
          </cell>
          <cell r="AG1602">
            <v>297</v>
          </cell>
          <cell r="AH1602" t="str">
            <v xml:space="preserve"> </v>
          </cell>
          <cell r="AI1602" t="str">
            <v xml:space="preserve"> </v>
          </cell>
          <cell r="AJ1602" t="str">
            <v>RENO</v>
          </cell>
          <cell r="AK1602">
            <v>459</v>
          </cell>
          <cell r="AL1602" t="str">
            <v>AVAC03SYS4</v>
          </cell>
          <cell r="AM1602">
            <v>304</v>
          </cell>
          <cell r="AN1602" t="str">
            <v>DW</v>
          </cell>
        </row>
        <row r="1603">
          <cell r="A1603">
            <v>1616</v>
          </cell>
          <cell r="B1603" t="str">
            <v>DW</v>
          </cell>
          <cell r="C1603" t="str">
            <v>Dick Winters</v>
          </cell>
          <cell r="D1603" t="str">
            <v>(509) 495-4175</v>
          </cell>
          <cell r="E1603">
            <v>38259</v>
          </cell>
          <cell r="G1603" t="str">
            <v>Sale</v>
          </cell>
          <cell r="H1603" t="str">
            <v>Physical</v>
          </cell>
          <cell r="I1603" t="str">
            <v>CSII</v>
          </cell>
          <cell r="J1603">
            <v>485626050</v>
          </cell>
          <cell r="K1603" t="str">
            <v>Concord Energy, LLC</v>
          </cell>
          <cell r="L1603" t="str">
            <v>Darrell Danyluk</v>
          </cell>
          <cell r="M1603" t="str">
            <v>Trader</v>
          </cell>
          <cell r="N1603" t="str">
            <v>(403) 514-6912</v>
          </cell>
          <cell r="O1603" t="str">
            <v>(403) 514-6913</v>
          </cell>
          <cell r="P1603" t="str">
            <v>ICE</v>
          </cell>
          <cell r="Q1603">
            <v>2.5</v>
          </cell>
          <cell r="R1603">
            <v>10000</v>
          </cell>
          <cell r="X1603">
            <v>5.62</v>
          </cell>
          <cell r="Y1603">
            <v>38260</v>
          </cell>
          <cell r="Z1603">
            <v>38260</v>
          </cell>
          <cell r="AA1603" t="str">
            <v>Firm</v>
          </cell>
          <cell r="AB1603" t="str">
            <v>PGT</v>
          </cell>
          <cell r="AD1603" t="str">
            <v>07536</v>
          </cell>
          <cell r="AE1603">
            <v>10000</v>
          </cell>
          <cell r="AF1603" t="str">
            <v>STAN-GTNW</v>
          </cell>
          <cell r="AH1603" t="str">
            <v xml:space="preserve"> </v>
          </cell>
          <cell r="AJ1603" t="str">
            <v>STAN-GTNW</v>
          </cell>
          <cell r="AL1603" t="str">
            <v>08405</v>
          </cell>
          <cell r="AN1603" t="str">
            <v>DW</v>
          </cell>
        </row>
        <row r="1604">
          <cell r="A1604">
            <v>1617</v>
          </cell>
          <cell r="B1604" t="str">
            <v>DW</v>
          </cell>
          <cell r="C1604" t="str">
            <v>Dick Winters</v>
          </cell>
          <cell r="D1604" t="str">
            <v>(509) 495-4175</v>
          </cell>
          <cell r="E1604">
            <v>38259</v>
          </cell>
          <cell r="G1604" t="str">
            <v>Sale</v>
          </cell>
          <cell r="H1604" t="str">
            <v>Physical</v>
          </cell>
          <cell r="I1604" t="str">
            <v>MALIN</v>
          </cell>
          <cell r="J1604">
            <v>284353348</v>
          </cell>
          <cell r="K1604" t="str">
            <v>Suncor Energy Marketing Inc.</v>
          </cell>
          <cell r="L1604" t="str">
            <v>Chi Chan</v>
          </cell>
          <cell r="M1604" t="str">
            <v>Trader</v>
          </cell>
          <cell r="N1604" t="str">
            <v>(403) 269-8613</v>
          </cell>
          <cell r="O1604" t="str">
            <v>(403) 205-7964</v>
          </cell>
          <cell r="P1604" t="str">
            <v>ICE</v>
          </cell>
          <cell r="Q1604">
            <v>2.5</v>
          </cell>
          <cell r="R1604">
            <v>5000</v>
          </cell>
          <cell r="X1604">
            <v>5.7</v>
          </cell>
          <cell r="Y1604">
            <v>38260</v>
          </cell>
          <cell r="Z1604">
            <v>38260</v>
          </cell>
          <cell r="AA1604" t="str">
            <v>Firm</v>
          </cell>
          <cell r="AB1604" t="str">
            <v>PGT</v>
          </cell>
          <cell r="AD1604" t="str">
            <v>07536</v>
          </cell>
          <cell r="AE1604">
            <v>5000</v>
          </cell>
          <cell r="AF1604" t="str">
            <v>MALI-GTNW</v>
          </cell>
          <cell r="AH1604" t="str">
            <v xml:space="preserve"> </v>
          </cell>
          <cell r="AJ1604" t="str">
            <v>MALI-GTNW</v>
          </cell>
          <cell r="AN1604" t="str">
            <v>DW</v>
          </cell>
          <cell r="AO1604" t="str">
            <v xml:space="preserve"> </v>
          </cell>
          <cell r="AP1604" t="str">
            <v>DW</v>
          </cell>
        </row>
        <row r="1605">
          <cell r="A1605">
            <v>1618</v>
          </cell>
          <cell r="B1605" t="str">
            <v>DW</v>
          </cell>
          <cell r="C1605" t="str">
            <v>Dick Winters</v>
          </cell>
          <cell r="D1605" t="str">
            <v>(509) 495-4175</v>
          </cell>
          <cell r="E1605">
            <v>38259</v>
          </cell>
          <cell r="G1605" t="str">
            <v>Sale</v>
          </cell>
          <cell r="H1605" t="str">
            <v>Physical</v>
          </cell>
          <cell r="I1605" t="str">
            <v>CSII</v>
          </cell>
          <cell r="K1605" t="str">
            <v>Enserco</v>
          </cell>
          <cell r="L1605" t="str">
            <v>Dave Huck</v>
          </cell>
          <cell r="M1605" t="str">
            <v>Trader</v>
          </cell>
          <cell r="N1605" t="str">
            <v>(403) 269-5522</v>
          </cell>
          <cell r="O1605" t="str">
            <v>(303) 568-3250</v>
          </cell>
          <cell r="R1605">
            <v>6000</v>
          </cell>
          <cell r="X1605">
            <v>5.58</v>
          </cell>
          <cell r="Y1605">
            <v>38260</v>
          </cell>
          <cell r="Z1605">
            <v>38260</v>
          </cell>
          <cell r="AA1605" t="str">
            <v>Firm</v>
          </cell>
          <cell r="AB1605" t="str">
            <v>PGT</v>
          </cell>
          <cell r="AD1605" t="str">
            <v>07536</v>
          </cell>
          <cell r="AE1605">
            <v>6000</v>
          </cell>
          <cell r="AF1605" t="str">
            <v>STAN-GTNW</v>
          </cell>
          <cell r="AH1605" t="str">
            <v xml:space="preserve"> </v>
          </cell>
          <cell r="AJ1605" t="str">
            <v>STAN-GTNW</v>
          </cell>
          <cell r="AL1605" t="str">
            <v>04659</v>
          </cell>
          <cell r="AN1605" t="str">
            <v>DW</v>
          </cell>
        </row>
        <row r="1606">
          <cell r="A1606">
            <v>1619</v>
          </cell>
          <cell r="B1606" t="str">
            <v>DW</v>
          </cell>
          <cell r="C1606" t="str">
            <v>Dick Winters</v>
          </cell>
          <cell r="D1606" t="str">
            <v>(509) 495-4175</v>
          </cell>
          <cell r="E1606">
            <v>38260</v>
          </cell>
          <cell r="G1606" t="str">
            <v>Purchase</v>
          </cell>
          <cell r="H1606" t="str">
            <v>Physical</v>
          </cell>
          <cell r="I1606" t="str">
            <v>CSII</v>
          </cell>
          <cell r="J1606" t="str">
            <v xml:space="preserve"> </v>
          </cell>
          <cell r="K1606" t="str">
            <v>Enserco</v>
          </cell>
          <cell r="L1606" t="str">
            <v>Dave Huck</v>
          </cell>
          <cell r="M1606" t="str">
            <v>Trader</v>
          </cell>
          <cell r="N1606" t="str">
            <v>(403) 269-5522</v>
          </cell>
          <cell r="O1606" t="str">
            <v>(303) 568-3250</v>
          </cell>
          <cell r="P1606" t="str">
            <v xml:space="preserve"> </v>
          </cell>
          <cell r="Q1606" t="str">
            <v xml:space="preserve"> </v>
          </cell>
          <cell r="R1606">
            <v>15000</v>
          </cell>
          <cell r="X1606">
            <v>5.08</v>
          </cell>
          <cell r="Y1606">
            <v>38261</v>
          </cell>
          <cell r="Z1606">
            <v>38261</v>
          </cell>
          <cell r="AA1606" t="str">
            <v>Firm</v>
          </cell>
          <cell r="AB1606" t="str">
            <v>PGT</v>
          </cell>
          <cell r="AD1606">
            <v>7536</v>
          </cell>
          <cell r="AE1606">
            <v>15000</v>
          </cell>
          <cell r="AF1606" t="str">
            <v>STAN-GTNW</v>
          </cell>
          <cell r="AH1606" t="str">
            <v xml:space="preserve"> </v>
          </cell>
          <cell r="AI1606" t="str">
            <v xml:space="preserve"> </v>
          </cell>
          <cell r="AJ1606" t="str">
            <v>CSII-CSII</v>
          </cell>
          <cell r="AK1606" t="str">
            <v xml:space="preserve"> </v>
          </cell>
          <cell r="AL1606" t="str">
            <v>04659</v>
          </cell>
          <cell r="AM1606" t="str">
            <v xml:space="preserve"> </v>
          </cell>
          <cell r="AN1606" t="str">
            <v>DW</v>
          </cell>
        </row>
        <row r="1607">
          <cell r="A1607">
            <v>1620</v>
          </cell>
          <cell r="B1607" t="str">
            <v>DW</v>
          </cell>
          <cell r="C1607" t="str">
            <v>Dick Winters</v>
          </cell>
          <cell r="D1607" t="str">
            <v>(509) 495-4175</v>
          </cell>
          <cell r="E1607">
            <v>38261</v>
          </cell>
          <cell r="G1607" t="str">
            <v>Purchase</v>
          </cell>
          <cell r="H1607" t="str">
            <v>Physical</v>
          </cell>
          <cell r="I1607" t="str">
            <v>CSII</v>
          </cell>
          <cell r="J1607" t="str">
            <v xml:space="preserve"> </v>
          </cell>
          <cell r="K1607" t="str">
            <v>Enserco</v>
          </cell>
          <cell r="L1607" t="str">
            <v>Dave Huck</v>
          </cell>
          <cell r="M1607" t="str">
            <v>Trader</v>
          </cell>
          <cell r="N1607" t="str">
            <v>(403) 269-5522</v>
          </cell>
          <cell r="O1607" t="str">
            <v>(303) 568-3250</v>
          </cell>
          <cell r="P1607" t="str">
            <v xml:space="preserve"> </v>
          </cell>
          <cell r="Q1607" t="str">
            <v xml:space="preserve"> </v>
          </cell>
          <cell r="R1607">
            <v>5000</v>
          </cell>
          <cell r="X1607">
            <v>4.03</v>
          </cell>
          <cell r="Y1607">
            <v>38262</v>
          </cell>
          <cell r="Z1607">
            <v>38264</v>
          </cell>
          <cell r="AA1607" t="str">
            <v>Firm</v>
          </cell>
          <cell r="AB1607" t="str">
            <v>PGT</v>
          </cell>
          <cell r="AD1607">
            <v>7536</v>
          </cell>
          <cell r="AE1607">
            <v>5000</v>
          </cell>
          <cell r="AF1607" t="str">
            <v>STAN-GTNW</v>
          </cell>
          <cell r="AH1607" t="str">
            <v xml:space="preserve"> </v>
          </cell>
          <cell r="AI1607" t="str">
            <v xml:space="preserve"> </v>
          </cell>
          <cell r="AJ1607" t="str">
            <v>CSII-CSII</v>
          </cell>
          <cell r="AK1607" t="str">
            <v xml:space="preserve"> </v>
          </cell>
          <cell r="AL1607" t="str">
            <v>04659</v>
          </cell>
          <cell r="AM1607" t="str">
            <v xml:space="preserve"> </v>
          </cell>
          <cell r="AN1607" t="str">
            <v>DW</v>
          </cell>
        </row>
        <row r="1608">
          <cell r="A1608">
            <v>1621</v>
          </cell>
          <cell r="B1608" t="str">
            <v>DW</v>
          </cell>
          <cell r="C1608" t="str">
            <v>Dick Winters</v>
          </cell>
          <cell r="D1608" t="str">
            <v>(509) 495-4175</v>
          </cell>
          <cell r="E1608">
            <v>38261</v>
          </cell>
          <cell r="G1608" t="str">
            <v>Purchase</v>
          </cell>
          <cell r="H1608" t="str">
            <v>Physical</v>
          </cell>
          <cell r="I1608" t="str">
            <v>PG&amp;E STOR</v>
          </cell>
          <cell r="J1608" t="str">
            <v xml:space="preserve"> </v>
          </cell>
          <cell r="K1608" t="str">
            <v>Enserco</v>
          </cell>
          <cell r="L1608" t="str">
            <v>Dave Huck</v>
          </cell>
          <cell r="M1608" t="str">
            <v>Trader</v>
          </cell>
          <cell r="N1608" t="str">
            <v>(403) 269-5522</v>
          </cell>
          <cell r="O1608" t="str">
            <v>(303) 568-3250</v>
          </cell>
          <cell r="R1608">
            <v>3000</v>
          </cell>
          <cell r="X1608">
            <v>4.5199999999999996</v>
          </cell>
          <cell r="Y1608">
            <v>38262</v>
          </cell>
          <cell r="Z1608">
            <v>38264</v>
          </cell>
          <cell r="AA1608" t="str">
            <v>Firm</v>
          </cell>
          <cell r="AB1608" t="str">
            <v>PGE</v>
          </cell>
          <cell r="AE1608">
            <v>3000</v>
          </cell>
          <cell r="AF1608" t="str">
            <v>CG</v>
          </cell>
          <cell r="AH1608" t="str">
            <v>CG0214N</v>
          </cell>
          <cell r="AJ1608" t="str">
            <v>STOR</v>
          </cell>
          <cell r="AL1608" t="str">
            <v>CG1111N</v>
          </cell>
          <cell r="AM1608" t="str">
            <v xml:space="preserve"> </v>
          </cell>
          <cell r="AN1608" t="str">
            <v>DW</v>
          </cell>
        </row>
        <row r="1609">
          <cell r="A1609">
            <v>1622</v>
          </cell>
          <cell r="B1609" t="str">
            <v>DW</v>
          </cell>
          <cell r="C1609" t="str">
            <v>Dick Winters</v>
          </cell>
          <cell r="D1609" t="str">
            <v>(509) 495-4175</v>
          </cell>
          <cell r="E1609">
            <v>38261</v>
          </cell>
          <cell r="G1609" t="str">
            <v>Sale</v>
          </cell>
          <cell r="H1609" t="str">
            <v>Physical</v>
          </cell>
          <cell r="I1609" t="str">
            <v>PG&amp;E STOR</v>
          </cell>
          <cell r="K1609" t="str">
            <v>Enserco</v>
          </cell>
          <cell r="L1609" t="str">
            <v>Dave Huck</v>
          </cell>
          <cell r="M1609" t="str">
            <v>Trader</v>
          </cell>
          <cell r="N1609" t="str">
            <v>(403) 269-5522</v>
          </cell>
          <cell r="O1609" t="str">
            <v>(303) 568-3250</v>
          </cell>
          <cell r="R1609">
            <v>1613</v>
          </cell>
          <cell r="X1609">
            <v>7.45</v>
          </cell>
          <cell r="Y1609">
            <v>38353</v>
          </cell>
          <cell r="Z1609">
            <v>38383</v>
          </cell>
          <cell r="AA1609" t="str">
            <v>Firm</v>
          </cell>
          <cell r="AB1609" t="str">
            <v>PGE</v>
          </cell>
          <cell r="AE1609">
            <v>1613</v>
          </cell>
          <cell r="AF1609" t="str">
            <v>STOR</v>
          </cell>
          <cell r="AH1609" t="str">
            <v>CG1111N</v>
          </cell>
          <cell r="AJ1609" t="str">
            <v>CG</v>
          </cell>
          <cell r="AL1609" t="str">
            <v>CG0214N</v>
          </cell>
          <cell r="AM1609" t="str">
            <v xml:space="preserve"> </v>
          </cell>
          <cell r="AN1609" t="str">
            <v>RP</v>
          </cell>
          <cell r="AO1609">
            <v>38278</v>
          </cell>
          <cell r="AP1609" t="str">
            <v>DW</v>
          </cell>
        </row>
        <row r="1610">
          <cell r="A1610">
            <v>1623</v>
          </cell>
          <cell r="B1610" t="str">
            <v>DW</v>
          </cell>
          <cell r="C1610" t="str">
            <v>Dick Winters</v>
          </cell>
          <cell r="D1610" t="str">
            <v>(509) 495-4175</v>
          </cell>
          <cell r="E1610">
            <v>38264</v>
          </cell>
          <cell r="G1610" t="str">
            <v>Purchase</v>
          </cell>
          <cell r="H1610" t="str">
            <v>Physical</v>
          </cell>
          <cell r="I1610" t="str">
            <v>KFCT</v>
          </cell>
          <cell r="K1610" t="str">
            <v>Enserco</v>
          </cell>
          <cell r="L1610" t="str">
            <v>Dave Huck</v>
          </cell>
          <cell r="M1610" t="str">
            <v>Trader</v>
          </cell>
          <cell r="N1610" t="str">
            <v>(403) 269-5522</v>
          </cell>
          <cell r="O1610" t="str">
            <v>(303) 568-3250</v>
          </cell>
          <cell r="R1610">
            <v>1000</v>
          </cell>
          <cell r="U1610" t="str">
            <v xml:space="preserve"> </v>
          </cell>
          <cell r="V1610" t="str">
            <v xml:space="preserve"> </v>
          </cell>
          <cell r="W1610" t="str">
            <v xml:space="preserve"> </v>
          </cell>
          <cell r="X1610">
            <v>4.5</v>
          </cell>
          <cell r="Y1610">
            <v>38265</v>
          </cell>
          <cell r="Z1610">
            <v>38268</v>
          </cell>
          <cell r="AA1610" t="str">
            <v>Firm</v>
          </cell>
          <cell r="AB1610" t="str">
            <v>NWP</v>
          </cell>
          <cell r="AC1610" t="str">
            <v xml:space="preserve"> </v>
          </cell>
          <cell r="AD1610">
            <v>100047</v>
          </cell>
          <cell r="AE1610">
            <v>1000</v>
          </cell>
          <cell r="AF1610" t="str">
            <v>SUMAS</v>
          </cell>
          <cell r="AG1610">
            <v>297</v>
          </cell>
          <cell r="AH1610" t="str">
            <v xml:space="preserve"> </v>
          </cell>
          <cell r="AJ1610" t="str">
            <v>SPOKANE (KETTLE FALLS)</v>
          </cell>
          <cell r="AK1610">
            <v>384</v>
          </cell>
          <cell r="AL1610" t="str">
            <v>KFCT</v>
          </cell>
          <cell r="AM1610" t="str">
            <v xml:space="preserve"> </v>
          </cell>
          <cell r="AN1610" t="str">
            <v>DW</v>
          </cell>
        </row>
        <row r="1611">
          <cell r="A1611">
            <v>1624</v>
          </cell>
          <cell r="B1611" t="str">
            <v>DW</v>
          </cell>
          <cell r="C1611" t="str">
            <v>Dick Winters</v>
          </cell>
          <cell r="D1611" t="str">
            <v>(509) 495-4175</v>
          </cell>
          <cell r="E1611">
            <v>38265</v>
          </cell>
          <cell r="G1611" t="str">
            <v>Purchase</v>
          </cell>
          <cell r="H1611" t="str">
            <v>Physical</v>
          </cell>
          <cell r="I1611" t="str">
            <v>CSII</v>
          </cell>
          <cell r="J1611" t="str">
            <v xml:space="preserve"> </v>
          </cell>
          <cell r="K1611" t="str">
            <v>Enserco</v>
          </cell>
          <cell r="L1611" t="str">
            <v>Dave Huck</v>
          </cell>
          <cell r="M1611" t="str">
            <v>Trader</v>
          </cell>
          <cell r="N1611" t="str">
            <v>(403) 269-5522</v>
          </cell>
          <cell r="O1611" t="str">
            <v>(303) 568-3250</v>
          </cell>
          <cell r="P1611" t="str">
            <v xml:space="preserve"> </v>
          </cell>
          <cell r="Q1611" t="str">
            <v xml:space="preserve"> </v>
          </cell>
          <cell r="R1611">
            <v>20000</v>
          </cell>
          <cell r="X1611">
            <v>5.2249999999999996</v>
          </cell>
          <cell r="Y1611">
            <v>38266</v>
          </cell>
          <cell r="Z1611">
            <v>38266</v>
          </cell>
          <cell r="AA1611" t="str">
            <v>Firm</v>
          </cell>
          <cell r="AB1611" t="str">
            <v>PGT</v>
          </cell>
          <cell r="AD1611">
            <v>7536</v>
          </cell>
          <cell r="AE1611">
            <v>20000</v>
          </cell>
          <cell r="AF1611" t="str">
            <v>STAN-GTNW</v>
          </cell>
          <cell r="AH1611" t="str">
            <v>04659</v>
          </cell>
          <cell r="AI1611" t="str">
            <v xml:space="preserve"> </v>
          </cell>
          <cell r="AJ1611" t="str">
            <v>CSII-CSII</v>
          </cell>
          <cell r="AK1611" t="str">
            <v xml:space="preserve"> </v>
          </cell>
          <cell r="AL1611" t="str">
            <v>CSII</v>
          </cell>
          <cell r="AM1611" t="str">
            <v xml:space="preserve"> </v>
          </cell>
          <cell r="AN1611" t="str">
            <v>DW</v>
          </cell>
        </row>
        <row r="1612">
          <cell r="A1612">
            <v>1625</v>
          </cell>
          <cell r="B1612" t="str">
            <v>DW</v>
          </cell>
          <cell r="C1612" t="str">
            <v>Dick Winters</v>
          </cell>
          <cell r="D1612" t="str">
            <v>(509) 495-4175</v>
          </cell>
          <cell r="E1612">
            <v>38266</v>
          </cell>
          <cell r="G1612" t="str">
            <v>Purchase</v>
          </cell>
          <cell r="H1612" t="str">
            <v>Physical</v>
          </cell>
          <cell r="I1612" t="str">
            <v>CSII</v>
          </cell>
          <cell r="J1612" t="str">
            <v xml:space="preserve"> </v>
          </cell>
          <cell r="K1612" t="str">
            <v>Enserco</v>
          </cell>
          <cell r="L1612" t="str">
            <v>Dave Huck</v>
          </cell>
          <cell r="M1612" t="str">
            <v>Trader</v>
          </cell>
          <cell r="N1612" t="str">
            <v>(403) 269-5522</v>
          </cell>
          <cell r="O1612" t="str">
            <v>(303) 568-3250</v>
          </cell>
          <cell r="P1612" t="str">
            <v xml:space="preserve"> </v>
          </cell>
          <cell r="Q1612" t="str">
            <v xml:space="preserve"> </v>
          </cell>
          <cell r="R1612">
            <v>20000</v>
          </cell>
          <cell r="X1612">
            <v>5.05</v>
          </cell>
          <cell r="Y1612">
            <v>38267</v>
          </cell>
          <cell r="Z1612">
            <v>38267</v>
          </cell>
          <cell r="AA1612" t="str">
            <v>Firm</v>
          </cell>
          <cell r="AB1612" t="str">
            <v>PGT</v>
          </cell>
          <cell r="AD1612">
            <v>7536</v>
          </cell>
          <cell r="AE1612">
            <v>20000</v>
          </cell>
          <cell r="AF1612" t="str">
            <v>STAN-GTNW</v>
          </cell>
          <cell r="AH1612" t="str">
            <v>04659</v>
          </cell>
          <cell r="AI1612" t="str">
            <v xml:space="preserve"> </v>
          </cell>
          <cell r="AJ1612" t="str">
            <v>CSII-CSII</v>
          </cell>
          <cell r="AK1612" t="str">
            <v xml:space="preserve"> </v>
          </cell>
          <cell r="AL1612" t="str">
            <v>CSII</v>
          </cell>
          <cell r="AM1612" t="str">
            <v xml:space="preserve"> </v>
          </cell>
          <cell r="AN1612" t="str">
            <v>DW</v>
          </cell>
        </row>
        <row r="1613">
          <cell r="A1613">
            <v>1626</v>
          </cell>
          <cell r="B1613" t="str">
            <v>DW</v>
          </cell>
          <cell r="C1613" t="str">
            <v>Dick Winters</v>
          </cell>
          <cell r="D1613" t="str">
            <v>(509) 495-4175</v>
          </cell>
          <cell r="E1613">
            <v>38266</v>
          </cell>
          <cell r="G1613" t="str">
            <v>Purchase</v>
          </cell>
          <cell r="H1613" t="str">
            <v>Physical</v>
          </cell>
          <cell r="I1613" t="str">
            <v>CSII</v>
          </cell>
          <cell r="J1613" t="str">
            <v xml:space="preserve"> </v>
          </cell>
          <cell r="K1613" t="str">
            <v>Enserco</v>
          </cell>
          <cell r="L1613" t="str">
            <v>Dave Huck</v>
          </cell>
          <cell r="M1613" t="str">
            <v>Trader</v>
          </cell>
          <cell r="N1613" t="str">
            <v>(403) 269-5522</v>
          </cell>
          <cell r="O1613" t="str">
            <v>(303) 568-3250</v>
          </cell>
          <cell r="P1613" t="str">
            <v xml:space="preserve"> </v>
          </cell>
          <cell r="Q1613" t="str">
            <v xml:space="preserve"> </v>
          </cell>
          <cell r="R1613">
            <v>20000</v>
          </cell>
          <cell r="X1613">
            <v>4.9800000000000004</v>
          </cell>
          <cell r="Y1613">
            <v>38268</v>
          </cell>
          <cell r="Z1613">
            <v>38269</v>
          </cell>
          <cell r="AA1613" t="str">
            <v>Firm</v>
          </cell>
          <cell r="AB1613" t="str">
            <v>PGT</v>
          </cell>
          <cell r="AD1613">
            <v>7536</v>
          </cell>
          <cell r="AE1613">
            <v>20000</v>
          </cell>
          <cell r="AF1613" t="str">
            <v>STAN-GTNW</v>
          </cell>
          <cell r="AH1613" t="str">
            <v>04659</v>
          </cell>
          <cell r="AI1613" t="str">
            <v xml:space="preserve"> </v>
          </cell>
          <cell r="AJ1613" t="str">
            <v>CSII-CSII</v>
          </cell>
          <cell r="AK1613" t="str">
            <v xml:space="preserve"> </v>
          </cell>
          <cell r="AL1613" t="str">
            <v>CSII</v>
          </cell>
          <cell r="AM1613" t="str">
            <v xml:space="preserve"> </v>
          </cell>
          <cell r="AN1613" t="str">
            <v>DW</v>
          </cell>
          <cell r="AO1613">
            <v>38278</v>
          </cell>
          <cell r="AP1613" t="str">
            <v>DW</v>
          </cell>
        </row>
        <row r="1614">
          <cell r="A1614">
            <v>1627</v>
          </cell>
          <cell r="B1614" t="str">
            <v>DW</v>
          </cell>
          <cell r="C1614" t="str">
            <v>Dick Winters</v>
          </cell>
          <cell r="D1614" t="str">
            <v>(509) 495-4175</v>
          </cell>
          <cell r="E1614">
            <v>38268</v>
          </cell>
          <cell r="G1614" t="str">
            <v>Purchase</v>
          </cell>
          <cell r="H1614" t="str">
            <v>Physical</v>
          </cell>
          <cell r="I1614" t="str">
            <v>CSII</v>
          </cell>
          <cell r="J1614">
            <v>997685237</v>
          </cell>
          <cell r="K1614" t="str">
            <v>Concord Energy, LLC</v>
          </cell>
          <cell r="L1614" t="str">
            <v>Darrell Danyluk</v>
          </cell>
          <cell r="M1614" t="str">
            <v>Trader</v>
          </cell>
          <cell r="N1614" t="str">
            <v>(403) 514-6912</v>
          </cell>
          <cell r="O1614" t="str">
            <v>(403) 514-6913</v>
          </cell>
          <cell r="P1614" t="str">
            <v>ICE</v>
          </cell>
          <cell r="Q1614">
            <v>2.5</v>
          </cell>
          <cell r="R1614">
            <v>5100</v>
          </cell>
          <cell r="X1614">
            <v>4</v>
          </cell>
          <cell r="Y1614">
            <v>38269</v>
          </cell>
          <cell r="Z1614">
            <v>38271</v>
          </cell>
          <cell r="AA1614" t="str">
            <v>Firm</v>
          </cell>
          <cell r="AB1614" t="str">
            <v>PGT</v>
          </cell>
          <cell r="AD1614">
            <v>7536</v>
          </cell>
          <cell r="AE1614">
            <v>5100</v>
          </cell>
          <cell r="AF1614" t="str">
            <v>STAN-GTNW</v>
          </cell>
          <cell r="AH1614" t="str">
            <v>08405</v>
          </cell>
          <cell r="AI1614" t="str">
            <v xml:space="preserve"> </v>
          </cell>
          <cell r="AJ1614" t="str">
            <v>CSII-CSII</v>
          </cell>
          <cell r="AK1614" t="str">
            <v xml:space="preserve"> </v>
          </cell>
          <cell r="AL1614" t="str">
            <v>CSII</v>
          </cell>
          <cell r="AM1614" t="str">
            <v xml:space="preserve"> </v>
          </cell>
          <cell r="AN1614" t="str">
            <v>DW</v>
          </cell>
        </row>
        <row r="1615">
          <cell r="A1615">
            <v>1628</v>
          </cell>
          <cell r="B1615" t="str">
            <v>DW</v>
          </cell>
          <cell r="C1615" t="str">
            <v>Dick Winters</v>
          </cell>
          <cell r="D1615" t="str">
            <v>(509) 495-4175</v>
          </cell>
          <cell r="E1615">
            <v>38268</v>
          </cell>
          <cell r="G1615" t="str">
            <v>Purchase</v>
          </cell>
          <cell r="H1615" t="str">
            <v>Physical</v>
          </cell>
          <cell r="I1615" t="str">
            <v>CA - SLTAHOE</v>
          </cell>
          <cell r="J1615">
            <v>891426634</v>
          </cell>
          <cell r="K1615" t="str">
            <v>Cargill Inc</v>
          </cell>
          <cell r="L1615" t="str">
            <v>Mike Beckner</v>
          </cell>
          <cell r="M1615" t="str">
            <v>Trader</v>
          </cell>
          <cell r="N1615" t="str">
            <v>(952) 984-3112</v>
          </cell>
          <cell r="O1615" t="str">
            <v>(952) 984-3341</v>
          </cell>
          <cell r="P1615" t="str">
            <v>ICE</v>
          </cell>
          <cell r="Q1615">
            <v>2.5</v>
          </cell>
          <cell r="R1615">
            <v>2500</v>
          </cell>
          <cell r="X1615">
            <v>3.7</v>
          </cell>
          <cell r="Y1615">
            <v>38269</v>
          </cell>
          <cell r="Z1615">
            <v>38271</v>
          </cell>
          <cell r="AA1615" t="str">
            <v>Firm</v>
          </cell>
          <cell r="AB1615" t="str">
            <v>NWP</v>
          </cell>
          <cell r="AC1615" t="str">
            <v>Paiute</v>
          </cell>
          <cell r="AD1615">
            <v>100047</v>
          </cell>
          <cell r="AE1615">
            <v>2500</v>
          </cell>
          <cell r="AF1615" t="str">
            <v>OPAL</v>
          </cell>
          <cell r="AG1615">
            <v>543</v>
          </cell>
          <cell r="AH1615" t="str">
            <v xml:space="preserve"> </v>
          </cell>
          <cell r="AI1615" t="str">
            <v xml:space="preserve"> </v>
          </cell>
          <cell r="AJ1615" t="str">
            <v>RENO</v>
          </cell>
          <cell r="AK1615">
            <v>459</v>
          </cell>
          <cell r="AL1615" t="str">
            <v>AVAC03SYS3</v>
          </cell>
          <cell r="AM1615">
            <v>304</v>
          </cell>
          <cell r="AN1615" t="str">
            <v>DW</v>
          </cell>
        </row>
        <row r="1616">
          <cell r="A1616">
            <v>1629</v>
          </cell>
          <cell r="B1616" t="str">
            <v>BG</v>
          </cell>
          <cell r="C1616" t="str">
            <v>Bob Gruber</v>
          </cell>
          <cell r="D1616" t="str">
            <v>(509) 495-4001</v>
          </cell>
          <cell r="E1616">
            <v>38274</v>
          </cell>
          <cell r="G1616" t="str">
            <v>Purchase</v>
          </cell>
          <cell r="H1616" t="str">
            <v>Physical</v>
          </cell>
          <cell r="I1616" t="str">
            <v>OR</v>
          </cell>
          <cell r="K1616" t="str">
            <v>Sempra Energy Trading, Inc.</v>
          </cell>
          <cell r="L1616" t="str">
            <v>David Graham</v>
          </cell>
          <cell r="M1616" t="str">
            <v>Trader</v>
          </cell>
          <cell r="N1616" t="str">
            <v>(403) 750-2454</v>
          </cell>
          <cell r="O1616" t="str">
            <v>(203) 355-6605</v>
          </cell>
          <cell r="R1616">
            <v>2500</v>
          </cell>
          <cell r="X1616">
            <v>7.34</v>
          </cell>
          <cell r="Y1616">
            <v>38322</v>
          </cell>
          <cell r="Z1616">
            <v>38411</v>
          </cell>
          <cell r="AA1616" t="str">
            <v>Firm</v>
          </cell>
          <cell r="AB1616" t="str">
            <v>TCPL</v>
          </cell>
          <cell r="AD1616" t="str">
            <v>AVAT</v>
          </cell>
          <cell r="AE1616">
            <v>2500</v>
          </cell>
          <cell r="AF1616" t="str">
            <v>NIT</v>
          </cell>
          <cell r="AH1616" t="str">
            <v>SETCT</v>
          </cell>
          <cell r="AM1616" t="str">
            <v xml:space="preserve"> </v>
          </cell>
          <cell r="AN1616" t="str">
            <v>RP</v>
          </cell>
          <cell r="AO1616">
            <v>38278</v>
          </cell>
          <cell r="AP1616" t="str">
            <v>DW</v>
          </cell>
        </row>
        <row r="1617">
          <cell r="A1617">
            <v>1630</v>
          </cell>
          <cell r="B1617" t="str">
            <v>BG</v>
          </cell>
          <cell r="C1617" t="str">
            <v>Bob Gruber</v>
          </cell>
          <cell r="D1617" t="str">
            <v>(509) 495-4001</v>
          </cell>
          <cell r="E1617">
            <v>38274</v>
          </cell>
          <cell r="G1617" t="str">
            <v>Purchase</v>
          </cell>
          <cell r="H1617" t="str">
            <v>Physical</v>
          </cell>
          <cell r="I1617" t="str">
            <v>WA/ID</v>
          </cell>
          <cell r="K1617" t="str">
            <v>Sempra Energy Trading, Inc.</v>
          </cell>
          <cell r="L1617" t="str">
            <v>David Graham</v>
          </cell>
          <cell r="M1617" t="str">
            <v>Trader</v>
          </cell>
          <cell r="N1617" t="str">
            <v>(403) 750-2454</v>
          </cell>
          <cell r="O1617" t="str">
            <v>(203) 355-6605</v>
          </cell>
          <cell r="R1617">
            <v>2500</v>
          </cell>
          <cell r="X1617">
            <v>7.32</v>
          </cell>
          <cell r="Y1617">
            <v>38322</v>
          </cell>
          <cell r="Z1617">
            <v>38442</v>
          </cell>
          <cell r="AA1617" t="str">
            <v>Firm</v>
          </cell>
          <cell r="AB1617" t="str">
            <v>TCPL</v>
          </cell>
          <cell r="AD1617" t="str">
            <v>AVAT</v>
          </cell>
          <cell r="AE1617">
            <v>2500</v>
          </cell>
          <cell r="AF1617" t="str">
            <v>NIT</v>
          </cell>
          <cell r="AH1617" t="str">
            <v>SETCT</v>
          </cell>
          <cell r="AM1617" t="str">
            <v xml:space="preserve"> </v>
          </cell>
          <cell r="AN1617" t="str">
            <v>RP</v>
          </cell>
        </row>
        <row r="1618">
          <cell r="A1618">
            <v>1631</v>
          </cell>
          <cell r="B1618" t="str">
            <v>VOID</v>
          </cell>
        </row>
        <row r="1619">
          <cell r="A1619">
            <v>1632</v>
          </cell>
          <cell r="B1619" t="str">
            <v>BG</v>
          </cell>
          <cell r="C1619" t="str">
            <v>Bob Gruber</v>
          </cell>
          <cell r="D1619" t="str">
            <v>(509) 495-4001</v>
          </cell>
          <cell r="E1619">
            <v>38274</v>
          </cell>
          <cell r="G1619" t="str">
            <v>Purchase</v>
          </cell>
          <cell r="H1619" t="str">
            <v>Physical</v>
          </cell>
          <cell r="I1619" t="str">
            <v>OR</v>
          </cell>
          <cell r="K1619" t="str">
            <v>Sempra Energy Trading, Inc.</v>
          </cell>
          <cell r="L1619" t="str">
            <v>Damon Suter</v>
          </cell>
          <cell r="M1619" t="str">
            <v>Trader</v>
          </cell>
          <cell r="N1619" t="str">
            <v>(949) 759-1939</v>
          </cell>
          <cell r="O1619" t="str">
            <v>(203) 355-6605</v>
          </cell>
          <cell r="R1619">
            <v>1250</v>
          </cell>
          <cell r="X1619">
            <v>7.53</v>
          </cell>
          <cell r="Y1619">
            <v>38322</v>
          </cell>
          <cell r="Z1619">
            <v>38411</v>
          </cell>
          <cell r="AA1619" t="str">
            <v>Firm</v>
          </cell>
          <cell r="AB1619" t="str">
            <v>NWP</v>
          </cell>
          <cell r="AE1619">
            <v>1250</v>
          </cell>
          <cell r="AF1619" t="str">
            <v>SUMAS</v>
          </cell>
          <cell r="AH1619" t="str">
            <v>SEMPRA</v>
          </cell>
          <cell r="AM1619" t="str">
            <v xml:space="preserve"> </v>
          </cell>
          <cell r="AN1619" t="str">
            <v>RP</v>
          </cell>
        </row>
        <row r="1620">
          <cell r="A1620">
            <v>1633</v>
          </cell>
          <cell r="B1620" t="str">
            <v>BG</v>
          </cell>
          <cell r="C1620" t="str">
            <v>Bob Gruber</v>
          </cell>
          <cell r="D1620" t="str">
            <v>(509) 495-4001</v>
          </cell>
          <cell r="E1620">
            <v>38274</v>
          </cell>
          <cell r="G1620" t="str">
            <v>Purchase</v>
          </cell>
          <cell r="H1620" t="str">
            <v>Physical</v>
          </cell>
          <cell r="I1620" t="str">
            <v>OR</v>
          </cell>
          <cell r="K1620" t="str">
            <v>Sempra Energy Trading, Inc.</v>
          </cell>
          <cell r="L1620" t="str">
            <v>Damon Suter</v>
          </cell>
          <cell r="M1620" t="str">
            <v>Trader</v>
          </cell>
          <cell r="N1620" t="str">
            <v>(949) 759-1939</v>
          </cell>
          <cell r="O1620" t="str">
            <v>(203) 355-6605</v>
          </cell>
          <cell r="R1620">
            <v>1250</v>
          </cell>
          <cell r="X1620">
            <v>7.53</v>
          </cell>
          <cell r="Y1620">
            <v>38322</v>
          </cell>
          <cell r="Z1620">
            <v>38411</v>
          </cell>
          <cell r="AA1620" t="str">
            <v>Firm</v>
          </cell>
          <cell r="AB1620" t="str">
            <v>NWP</v>
          </cell>
          <cell r="AE1620">
            <v>1250</v>
          </cell>
          <cell r="AF1620" t="str">
            <v>ROCKIES POOL</v>
          </cell>
          <cell r="AM1620" t="str">
            <v xml:space="preserve"> </v>
          </cell>
          <cell r="AN1620" t="str">
            <v>RP</v>
          </cell>
          <cell r="AO1620">
            <v>38278</v>
          </cell>
          <cell r="AP1620" t="str">
            <v>DW</v>
          </cell>
        </row>
        <row r="1621">
          <cell r="A1621">
            <v>1634</v>
          </cell>
          <cell r="B1621" t="str">
            <v>BG</v>
          </cell>
          <cell r="C1621" t="str">
            <v>Bob Gruber</v>
          </cell>
          <cell r="D1621" t="str">
            <v>(509) 495-4001</v>
          </cell>
          <cell r="E1621">
            <v>38274</v>
          </cell>
          <cell r="G1621" t="str">
            <v>Purchase</v>
          </cell>
          <cell r="H1621" t="str">
            <v>Physical</v>
          </cell>
          <cell r="I1621" t="str">
            <v>WA/ID</v>
          </cell>
          <cell r="K1621" t="str">
            <v>Sempra Energy Trading, Inc.</v>
          </cell>
          <cell r="L1621" t="str">
            <v>Damon Suter</v>
          </cell>
          <cell r="M1621" t="str">
            <v>Trader</v>
          </cell>
          <cell r="N1621" t="str">
            <v>(949) 759-1939</v>
          </cell>
          <cell r="O1621" t="str">
            <v>(203) 355-6605</v>
          </cell>
          <cell r="R1621">
            <v>1250</v>
          </cell>
          <cell r="X1621">
            <v>7.48</v>
          </cell>
          <cell r="Y1621">
            <v>38322</v>
          </cell>
          <cell r="Z1621">
            <v>38442</v>
          </cell>
          <cell r="AA1621" t="str">
            <v>Firm</v>
          </cell>
          <cell r="AB1621" t="str">
            <v>NWP</v>
          </cell>
          <cell r="AE1621">
            <v>1250</v>
          </cell>
          <cell r="AF1621" t="str">
            <v>SUMAS</v>
          </cell>
          <cell r="AM1621" t="str">
            <v xml:space="preserve"> </v>
          </cell>
          <cell r="AN1621" t="str">
            <v>RP</v>
          </cell>
          <cell r="AO1621">
            <v>38278</v>
          </cell>
          <cell r="AP1621" t="str">
            <v>DW</v>
          </cell>
        </row>
        <row r="1622">
          <cell r="A1622">
            <v>1635</v>
          </cell>
          <cell r="B1622" t="str">
            <v>BG</v>
          </cell>
          <cell r="C1622" t="str">
            <v>Bob Gruber</v>
          </cell>
          <cell r="D1622" t="str">
            <v>(509) 495-4001</v>
          </cell>
          <cell r="E1622">
            <v>38274</v>
          </cell>
          <cell r="G1622" t="str">
            <v>Purchase</v>
          </cell>
          <cell r="H1622" t="str">
            <v>Physical</v>
          </cell>
          <cell r="I1622" t="str">
            <v>WA/ID</v>
          </cell>
          <cell r="K1622" t="str">
            <v>Sempra Energy Trading, Inc.</v>
          </cell>
          <cell r="L1622" t="str">
            <v>Damon Suter</v>
          </cell>
          <cell r="M1622" t="str">
            <v>Trader</v>
          </cell>
          <cell r="N1622" t="str">
            <v>(949) 759-1939</v>
          </cell>
          <cell r="O1622" t="str">
            <v>(203) 355-6605</v>
          </cell>
          <cell r="R1622">
            <v>1250</v>
          </cell>
          <cell r="X1622">
            <v>7.48</v>
          </cell>
          <cell r="Y1622">
            <v>38322</v>
          </cell>
          <cell r="Z1622">
            <v>38442</v>
          </cell>
          <cell r="AA1622" t="str">
            <v>Firm</v>
          </cell>
          <cell r="AB1622" t="str">
            <v>NWP</v>
          </cell>
          <cell r="AE1622">
            <v>1250</v>
          </cell>
          <cell r="AF1622" t="str">
            <v>ROCKIES POOL</v>
          </cell>
          <cell r="AM1622" t="str">
            <v xml:space="preserve"> </v>
          </cell>
          <cell r="AN1622" t="str">
            <v>RP</v>
          </cell>
          <cell r="AO1622">
            <v>38278</v>
          </cell>
          <cell r="AP1622" t="str">
            <v>DW</v>
          </cell>
        </row>
        <row r="1623">
          <cell r="A1623">
            <v>1636</v>
          </cell>
          <cell r="B1623" t="str">
            <v>DW</v>
          </cell>
          <cell r="C1623" t="str">
            <v>Dick Winters</v>
          </cell>
          <cell r="D1623" t="str">
            <v>(509) 495-4175</v>
          </cell>
          <cell r="E1623">
            <v>38278</v>
          </cell>
          <cell r="G1623" t="str">
            <v>Purchase</v>
          </cell>
          <cell r="H1623" t="str">
            <v>Physical</v>
          </cell>
          <cell r="I1623" t="str">
            <v>CSII</v>
          </cell>
          <cell r="J1623" t="str">
            <v xml:space="preserve"> </v>
          </cell>
          <cell r="K1623" t="str">
            <v>Enserco</v>
          </cell>
          <cell r="L1623" t="str">
            <v>Dave Huck</v>
          </cell>
          <cell r="M1623" t="str">
            <v>Trader</v>
          </cell>
          <cell r="N1623" t="str">
            <v>(403) 269-5522</v>
          </cell>
          <cell r="O1623" t="str">
            <v>(303) 568-3250</v>
          </cell>
          <cell r="P1623" t="str">
            <v xml:space="preserve"> </v>
          </cell>
          <cell r="Q1623" t="str">
            <v xml:space="preserve"> </v>
          </cell>
          <cell r="R1623">
            <v>20000</v>
          </cell>
          <cell r="X1623">
            <v>5.1150000000000002</v>
          </cell>
          <cell r="Y1623">
            <v>38279</v>
          </cell>
          <cell r="Z1623">
            <v>38279</v>
          </cell>
          <cell r="AA1623" t="str">
            <v>Firm</v>
          </cell>
          <cell r="AB1623" t="str">
            <v>PGT</v>
          </cell>
          <cell r="AD1623">
            <v>7536</v>
          </cell>
          <cell r="AE1623">
            <v>20000</v>
          </cell>
          <cell r="AF1623" t="str">
            <v>COYO-GTNW</v>
          </cell>
          <cell r="AH1623" t="str">
            <v>04659</v>
          </cell>
          <cell r="AI1623" t="str">
            <v xml:space="preserve"> </v>
          </cell>
          <cell r="AJ1623" t="str">
            <v>CSII-CSII</v>
          </cell>
          <cell r="AK1623" t="str">
            <v xml:space="preserve"> </v>
          </cell>
          <cell r="AL1623" t="str">
            <v>CSII</v>
          </cell>
          <cell r="AM1623" t="str">
            <v xml:space="preserve"> </v>
          </cell>
          <cell r="AN1623" t="str">
            <v>DW</v>
          </cell>
        </row>
        <row r="1624">
          <cell r="A1624">
            <v>1637</v>
          </cell>
          <cell r="B1624" t="str">
            <v>DW</v>
          </cell>
          <cell r="C1624" t="str">
            <v>Dick Winters</v>
          </cell>
          <cell r="D1624" t="str">
            <v>(509) 495-4175</v>
          </cell>
          <cell r="E1624">
            <v>38278</v>
          </cell>
          <cell r="G1624" t="str">
            <v>Purchase</v>
          </cell>
          <cell r="H1624" t="str">
            <v>Physical</v>
          </cell>
          <cell r="I1624" t="str">
            <v>CA - SLTAHOE</v>
          </cell>
          <cell r="K1624" t="str">
            <v>Enserco</v>
          </cell>
          <cell r="L1624" t="str">
            <v>Dave Huck</v>
          </cell>
          <cell r="M1624" t="str">
            <v>Trader</v>
          </cell>
          <cell r="N1624" t="str">
            <v>(403) 269-5522</v>
          </cell>
          <cell r="O1624" t="str">
            <v>(303) 568-3250</v>
          </cell>
          <cell r="R1624">
            <v>1500</v>
          </cell>
          <cell r="X1624">
            <v>4.9800000000000004</v>
          </cell>
          <cell r="Y1624">
            <v>38279</v>
          </cell>
          <cell r="Z1624">
            <v>38279</v>
          </cell>
          <cell r="AA1624" t="str">
            <v>Firm</v>
          </cell>
          <cell r="AB1624" t="str">
            <v>NWP</v>
          </cell>
          <cell r="AC1624" t="str">
            <v>Paiute</v>
          </cell>
          <cell r="AD1624">
            <v>100047</v>
          </cell>
          <cell r="AE1624">
            <v>1500</v>
          </cell>
          <cell r="AF1624" t="str">
            <v>SUMAS</v>
          </cell>
          <cell r="AG1624">
            <v>297</v>
          </cell>
          <cell r="AH1624" t="str">
            <v xml:space="preserve"> </v>
          </cell>
          <cell r="AI1624" t="str">
            <v xml:space="preserve"> </v>
          </cell>
          <cell r="AJ1624" t="str">
            <v>RENO</v>
          </cell>
          <cell r="AK1624">
            <v>459</v>
          </cell>
          <cell r="AL1624" t="str">
            <v>AVAC03SYS3</v>
          </cell>
          <cell r="AM1624">
            <v>304</v>
          </cell>
          <cell r="AN1624" t="str">
            <v>DW</v>
          </cell>
        </row>
        <row r="1625">
          <cell r="A1625">
            <v>1638</v>
          </cell>
          <cell r="B1625" t="str">
            <v>DW</v>
          </cell>
          <cell r="C1625" t="str">
            <v>Dick Winters</v>
          </cell>
          <cell r="D1625" t="str">
            <v>(509) 495-4175</v>
          </cell>
          <cell r="E1625">
            <v>38279</v>
          </cell>
          <cell r="G1625" t="str">
            <v>Purchase</v>
          </cell>
          <cell r="H1625" t="str">
            <v>Physical</v>
          </cell>
          <cell r="I1625" t="str">
            <v>CSII</v>
          </cell>
          <cell r="J1625" t="str">
            <v xml:space="preserve"> </v>
          </cell>
          <cell r="K1625" t="str">
            <v>Enserco</v>
          </cell>
          <cell r="L1625" t="str">
            <v>Dave Huck</v>
          </cell>
          <cell r="M1625" t="str">
            <v>Trader</v>
          </cell>
          <cell r="N1625" t="str">
            <v>(403) 269-5522</v>
          </cell>
          <cell r="O1625" t="str">
            <v>(303) 568-3250</v>
          </cell>
          <cell r="P1625" t="str">
            <v xml:space="preserve"> </v>
          </cell>
          <cell r="Q1625" t="str">
            <v xml:space="preserve"> </v>
          </cell>
          <cell r="R1625">
            <v>15000</v>
          </cell>
          <cell r="X1625">
            <v>5.585</v>
          </cell>
          <cell r="Y1625">
            <v>38280</v>
          </cell>
          <cell r="Z1625">
            <v>38280</v>
          </cell>
          <cell r="AA1625" t="str">
            <v>Firm</v>
          </cell>
          <cell r="AB1625" t="str">
            <v>PGT</v>
          </cell>
          <cell r="AD1625">
            <v>7536</v>
          </cell>
          <cell r="AE1625">
            <v>15000</v>
          </cell>
          <cell r="AF1625" t="str">
            <v>COYO-GTNW</v>
          </cell>
          <cell r="AH1625" t="str">
            <v>04659</v>
          </cell>
          <cell r="AI1625" t="str">
            <v xml:space="preserve"> </v>
          </cell>
          <cell r="AJ1625" t="str">
            <v>CSII-CSII</v>
          </cell>
          <cell r="AK1625" t="str">
            <v xml:space="preserve"> </v>
          </cell>
          <cell r="AL1625" t="str">
            <v>CSII</v>
          </cell>
          <cell r="AM1625" t="str">
            <v xml:space="preserve"> </v>
          </cell>
          <cell r="AN1625" t="str">
            <v>DW</v>
          </cell>
        </row>
        <row r="1626">
          <cell r="A1626">
            <v>1639</v>
          </cell>
          <cell r="B1626" t="str">
            <v>DW</v>
          </cell>
          <cell r="C1626" t="str">
            <v>Dick Winters</v>
          </cell>
          <cell r="D1626" t="str">
            <v>(509) 495-4175</v>
          </cell>
          <cell r="E1626">
            <v>38279</v>
          </cell>
          <cell r="G1626" t="str">
            <v>Purchase</v>
          </cell>
          <cell r="H1626" t="str">
            <v>Physical</v>
          </cell>
          <cell r="I1626" t="str">
            <v>CA - SLTAHOE</v>
          </cell>
          <cell r="K1626" t="str">
            <v>Enserco</v>
          </cell>
          <cell r="L1626" t="str">
            <v>Dave Huck</v>
          </cell>
          <cell r="M1626" t="str">
            <v>Trader</v>
          </cell>
          <cell r="N1626" t="str">
            <v>(403) 269-5522</v>
          </cell>
          <cell r="O1626" t="str">
            <v>(303) 568-3250</v>
          </cell>
          <cell r="R1626">
            <v>1500</v>
          </cell>
          <cell r="X1626">
            <v>5.5</v>
          </cell>
          <cell r="Y1626">
            <v>38280</v>
          </cell>
          <cell r="Z1626">
            <v>38280</v>
          </cell>
          <cell r="AA1626" t="str">
            <v>Firm</v>
          </cell>
          <cell r="AB1626" t="str">
            <v>NWP</v>
          </cell>
          <cell r="AC1626" t="str">
            <v>Paiute</v>
          </cell>
          <cell r="AD1626">
            <v>100047</v>
          </cell>
          <cell r="AE1626">
            <v>1500</v>
          </cell>
          <cell r="AF1626" t="str">
            <v>SUMAS</v>
          </cell>
          <cell r="AG1626">
            <v>297</v>
          </cell>
          <cell r="AH1626" t="str">
            <v xml:space="preserve"> </v>
          </cell>
          <cell r="AI1626" t="str">
            <v xml:space="preserve"> </v>
          </cell>
          <cell r="AJ1626" t="str">
            <v>RENO</v>
          </cell>
          <cell r="AK1626">
            <v>459</v>
          </cell>
          <cell r="AL1626" t="str">
            <v>AVAC03SYS3</v>
          </cell>
          <cell r="AM1626">
            <v>304</v>
          </cell>
          <cell r="AN1626" t="str">
            <v>DW</v>
          </cell>
        </row>
        <row r="1627">
          <cell r="A1627">
            <v>1640</v>
          </cell>
          <cell r="B1627" t="str">
            <v>DW</v>
          </cell>
          <cell r="C1627" t="str">
            <v>Dick Winters</v>
          </cell>
          <cell r="D1627" t="str">
            <v>(509) 495-4175</v>
          </cell>
          <cell r="E1627">
            <v>38279</v>
          </cell>
          <cell r="G1627" t="str">
            <v>Purchase</v>
          </cell>
          <cell r="H1627" t="str">
            <v>Physical</v>
          </cell>
          <cell r="I1627" t="str">
            <v>CA - SLTAHOE</v>
          </cell>
          <cell r="J1627">
            <v>457564841</v>
          </cell>
          <cell r="K1627" t="str">
            <v>Concord Energy, LLC</v>
          </cell>
          <cell r="L1627" t="str">
            <v>Skip Warburton</v>
          </cell>
          <cell r="M1627" t="str">
            <v>Trader</v>
          </cell>
          <cell r="N1627" t="str">
            <v>(303) 468-1244</v>
          </cell>
          <cell r="O1627" t="str">
            <v>(403) 514-6913</v>
          </cell>
          <cell r="P1627" t="str">
            <v>ICE</v>
          </cell>
          <cell r="Q1627">
            <v>2.5</v>
          </cell>
          <cell r="R1627">
            <v>2500</v>
          </cell>
          <cell r="U1627" t="str">
            <v xml:space="preserve"> </v>
          </cell>
          <cell r="V1627" t="str">
            <v xml:space="preserve"> </v>
          </cell>
          <cell r="W1627" t="str">
            <v xml:space="preserve"> </v>
          </cell>
          <cell r="X1627">
            <v>5.39</v>
          </cell>
          <cell r="Y1627">
            <v>38280</v>
          </cell>
          <cell r="Z1627">
            <v>38280</v>
          </cell>
          <cell r="AA1627" t="str">
            <v>Firm</v>
          </cell>
          <cell r="AB1627" t="str">
            <v>NWP</v>
          </cell>
          <cell r="AC1627" t="str">
            <v>Paiute</v>
          </cell>
          <cell r="AD1627">
            <v>100047</v>
          </cell>
          <cell r="AE1627">
            <v>2500</v>
          </cell>
          <cell r="AF1627" t="str">
            <v>OPAL</v>
          </cell>
          <cell r="AG1627">
            <v>543</v>
          </cell>
          <cell r="AH1627" t="str">
            <v xml:space="preserve"> </v>
          </cell>
          <cell r="AJ1627" t="str">
            <v>RENO</v>
          </cell>
          <cell r="AK1627">
            <v>459</v>
          </cell>
          <cell r="AL1627" t="str">
            <v>AVAC03SYS4</v>
          </cell>
          <cell r="AM1627">
            <v>304</v>
          </cell>
          <cell r="AN1627" t="str">
            <v>DW</v>
          </cell>
        </row>
        <row r="1628">
          <cell r="A1628">
            <v>1641</v>
          </cell>
          <cell r="B1628" t="str">
            <v>DW</v>
          </cell>
          <cell r="C1628" t="str">
            <v>Dick Winters</v>
          </cell>
          <cell r="D1628" t="str">
            <v>(509) 495-4175</v>
          </cell>
          <cell r="E1628">
            <v>38280</v>
          </cell>
          <cell r="G1628" t="str">
            <v>Purchase</v>
          </cell>
          <cell r="H1628" t="str">
            <v>Physical</v>
          </cell>
          <cell r="I1628" t="str">
            <v>CA - SLTAHOE</v>
          </cell>
          <cell r="K1628" t="str">
            <v>Enserco</v>
          </cell>
          <cell r="L1628" t="str">
            <v>Dave Huck</v>
          </cell>
          <cell r="M1628" t="str">
            <v>Trader</v>
          </cell>
          <cell r="N1628" t="str">
            <v>(403) 269-5522</v>
          </cell>
          <cell r="O1628" t="str">
            <v>(303) 568-3250</v>
          </cell>
          <cell r="R1628">
            <v>1500</v>
          </cell>
          <cell r="X1628">
            <v>6.2</v>
          </cell>
          <cell r="Y1628">
            <v>38281</v>
          </cell>
          <cell r="Z1628">
            <v>38281</v>
          </cell>
          <cell r="AA1628" t="str">
            <v>Firm</v>
          </cell>
          <cell r="AB1628" t="str">
            <v>NWP</v>
          </cell>
          <cell r="AC1628" t="str">
            <v>Paiute</v>
          </cell>
          <cell r="AD1628">
            <v>100047</v>
          </cell>
          <cell r="AE1628">
            <v>1500</v>
          </cell>
          <cell r="AF1628" t="str">
            <v>SUMAS</v>
          </cell>
          <cell r="AG1628">
            <v>297</v>
          </cell>
          <cell r="AH1628" t="str">
            <v>04659</v>
          </cell>
          <cell r="AI1628" t="str">
            <v xml:space="preserve"> </v>
          </cell>
          <cell r="AJ1628" t="str">
            <v>RENO</v>
          </cell>
          <cell r="AK1628">
            <v>459</v>
          </cell>
          <cell r="AL1628" t="str">
            <v>AVAC03SYS3</v>
          </cell>
          <cell r="AM1628">
            <v>304</v>
          </cell>
          <cell r="AN1628" t="str">
            <v>DW</v>
          </cell>
        </row>
        <row r="1629">
          <cell r="A1629">
            <v>1642</v>
          </cell>
          <cell r="B1629" t="str">
            <v>DW</v>
          </cell>
          <cell r="C1629" t="str">
            <v>Dick Winters</v>
          </cell>
          <cell r="D1629" t="str">
            <v>(509) 495-4175</v>
          </cell>
          <cell r="E1629">
            <v>38280</v>
          </cell>
          <cell r="G1629" t="str">
            <v>Purchase</v>
          </cell>
          <cell r="H1629" t="str">
            <v>Physical</v>
          </cell>
          <cell r="I1629" t="str">
            <v>CA - SLTAHOE</v>
          </cell>
          <cell r="K1629" t="str">
            <v>Concord Energy, LLC</v>
          </cell>
          <cell r="L1629" t="str">
            <v>Nancy Lissell</v>
          </cell>
          <cell r="M1629" t="str">
            <v>Trader</v>
          </cell>
          <cell r="N1629" t="str">
            <v>(403)303-4784</v>
          </cell>
          <cell r="O1629" t="str">
            <v>(403) 514-6913</v>
          </cell>
          <cell r="R1629">
            <v>3500</v>
          </cell>
          <cell r="U1629" t="str">
            <v xml:space="preserve"> </v>
          </cell>
          <cell r="V1629" t="str">
            <v xml:space="preserve"> </v>
          </cell>
          <cell r="W1629" t="str">
            <v xml:space="preserve"> </v>
          </cell>
          <cell r="X1629">
            <v>6.05</v>
          </cell>
          <cell r="Y1629">
            <v>38281</v>
          </cell>
          <cell r="Z1629">
            <v>38281</v>
          </cell>
          <cell r="AA1629" t="str">
            <v>Firm</v>
          </cell>
          <cell r="AB1629" t="str">
            <v>NWP</v>
          </cell>
          <cell r="AC1629" t="str">
            <v>Paiute</v>
          </cell>
          <cell r="AD1629">
            <v>100047</v>
          </cell>
          <cell r="AE1629">
            <v>3500</v>
          </cell>
          <cell r="AF1629" t="str">
            <v>OPAL</v>
          </cell>
          <cell r="AG1629">
            <v>543</v>
          </cell>
          <cell r="AH1629" t="str">
            <v>08405</v>
          </cell>
          <cell r="AJ1629" t="str">
            <v>RENO</v>
          </cell>
          <cell r="AK1629">
            <v>459</v>
          </cell>
          <cell r="AL1629" t="str">
            <v>AVAC03SYS4</v>
          </cell>
          <cell r="AM1629">
            <v>304</v>
          </cell>
          <cell r="AN1629" t="str">
            <v>DW</v>
          </cell>
        </row>
        <row r="1630">
          <cell r="A1630">
            <v>1643</v>
          </cell>
          <cell r="B1630" t="str">
            <v>DW</v>
          </cell>
          <cell r="C1630" t="str">
            <v>Dick Winters</v>
          </cell>
          <cell r="D1630" t="str">
            <v>(509) 495-4175</v>
          </cell>
          <cell r="E1630">
            <v>38280</v>
          </cell>
          <cell r="G1630" t="str">
            <v>Purchase</v>
          </cell>
          <cell r="H1630" t="str">
            <v>Physical</v>
          </cell>
          <cell r="I1630" t="str">
            <v>WA/ID</v>
          </cell>
          <cell r="K1630" t="str">
            <v>Enserco</v>
          </cell>
          <cell r="L1630" t="str">
            <v>Dave Huck</v>
          </cell>
          <cell r="M1630" t="str">
            <v>Trader</v>
          </cell>
          <cell r="N1630" t="str">
            <v>(403) 269-5522</v>
          </cell>
          <cell r="O1630" t="str">
            <v>(303) 568-3250</v>
          </cell>
          <cell r="R1630">
            <v>2500</v>
          </cell>
          <cell r="X1630">
            <v>7.48</v>
          </cell>
          <cell r="Y1630">
            <v>38292</v>
          </cell>
          <cell r="Z1630">
            <v>38383</v>
          </cell>
          <cell r="AA1630" t="str">
            <v>Firm</v>
          </cell>
          <cell r="AB1630" t="str">
            <v>TCPL</v>
          </cell>
          <cell r="AD1630" t="str">
            <v>AVA</v>
          </cell>
          <cell r="AE1630">
            <v>2500</v>
          </cell>
          <cell r="AF1630" t="str">
            <v>NIT</v>
          </cell>
          <cell r="AG1630" t="str">
            <v xml:space="preserve"> </v>
          </cell>
          <cell r="AH1630" t="str">
            <v>ENSRT</v>
          </cell>
          <cell r="AI1630" t="str">
            <v xml:space="preserve"> </v>
          </cell>
          <cell r="AJ1630" t="str">
            <v xml:space="preserve"> </v>
          </cell>
          <cell r="AK1630" t="str">
            <v xml:space="preserve"> </v>
          </cell>
          <cell r="AL1630" t="str">
            <v xml:space="preserve"> </v>
          </cell>
          <cell r="AM1630" t="str">
            <v xml:space="preserve"> </v>
          </cell>
          <cell r="AN1630" t="str">
            <v>RP</v>
          </cell>
          <cell r="AO1630">
            <v>38295</v>
          </cell>
          <cell r="AP1630" t="str">
            <v>DW</v>
          </cell>
        </row>
        <row r="1631">
          <cell r="A1631">
            <v>1644</v>
          </cell>
          <cell r="B1631" t="str">
            <v>DW</v>
          </cell>
          <cell r="C1631" t="str">
            <v>Dick Winters</v>
          </cell>
          <cell r="D1631" t="str">
            <v>(509) 495-4175</v>
          </cell>
          <cell r="E1631">
            <v>38280</v>
          </cell>
          <cell r="G1631" t="str">
            <v>Purchase</v>
          </cell>
          <cell r="H1631" t="str">
            <v>Physical</v>
          </cell>
          <cell r="I1631" t="str">
            <v>WA/ID</v>
          </cell>
          <cell r="K1631" t="str">
            <v>Sempra Energy Trading, Inc.</v>
          </cell>
          <cell r="L1631" t="str">
            <v>Damon Suter</v>
          </cell>
          <cell r="M1631" t="str">
            <v>Trader</v>
          </cell>
          <cell r="N1631" t="str">
            <v>(949) 759-1939</v>
          </cell>
          <cell r="O1631" t="str">
            <v>(203) 355-6605</v>
          </cell>
          <cell r="R1631">
            <v>1250</v>
          </cell>
          <cell r="X1631">
            <v>7.48</v>
          </cell>
          <cell r="Y1631">
            <v>38292</v>
          </cell>
          <cell r="Z1631">
            <v>38383</v>
          </cell>
          <cell r="AA1631" t="str">
            <v>Firm</v>
          </cell>
          <cell r="AB1631" t="str">
            <v>NWP</v>
          </cell>
          <cell r="AD1631">
            <v>100010</v>
          </cell>
          <cell r="AE1631">
            <v>1250</v>
          </cell>
          <cell r="AF1631" t="str">
            <v>South of Green</v>
          </cell>
          <cell r="AG1631" t="str">
            <v xml:space="preserve"> </v>
          </cell>
          <cell r="AI1631" t="str">
            <v xml:space="preserve"> </v>
          </cell>
          <cell r="AJ1631" t="str">
            <v xml:space="preserve"> </v>
          </cell>
          <cell r="AK1631" t="str">
            <v xml:space="preserve"> </v>
          </cell>
          <cell r="AL1631" t="str">
            <v xml:space="preserve"> </v>
          </cell>
          <cell r="AM1631" t="str">
            <v xml:space="preserve"> </v>
          </cell>
          <cell r="AN1631" t="str">
            <v>RP</v>
          </cell>
          <cell r="AO1631">
            <v>38295</v>
          </cell>
          <cell r="AP1631" t="str">
            <v>DW</v>
          </cell>
        </row>
        <row r="1632">
          <cell r="A1632">
            <v>1645</v>
          </cell>
          <cell r="B1632" t="str">
            <v>DW</v>
          </cell>
          <cell r="C1632" t="str">
            <v>Dick Winters</v>
          </cell>
          <cell r="D1632" t="str">
            <v>(509) 495-4175</v>
          </cell>
          <cell r="E1632">
            <v>38280</v>
          </cell>
          <cell r="G1632" t="str">
            <v>Purchase</v>
          </cell>
          <cell r="H1632" t="str">
            <v>Physical</v>
          </cell>
          <cell r="I1632" t="str">
            <v>WA/ID</v>
          </cell>
          <cell r="K1632" t="str">
            <v>Sempra Energy Trading, Inc.</v>
          </cell>
          <cell r="L1632" t="str">
            <v>Damon Suter</v>
          </cell>
          <cell r="M1632" t="str">
            <v>Trader</v>
          </cell>
          <cell r="N1632" t="str">
            <v>(949) 759-1939</v>
          </cell>
          <cell r="O1632" t="str">
            <v>(203) 355-6605</v>
          </cell>
          <cell r="R1632">
            <v>1250</v>
          </cell>
          <cell r="X1632">
            <v>7.63</v>
          </cell>
          <cell r="Y1632">
            <v>38292</v>
          </cell>
          <cell r="Z1632">
            <v>38383</v>
          </cell>
          <cell r="AA1632" t="str">
            <v>Firm</v>
          </cell>
          <cell r="AB1632" t="str">
            <v>NWP</v>
          </cell>
          <cell r="AD1632">
            <v>100010</v>
          </cell>
          <cell r="AE1632">
            <v>1250</v>
          </cell>
          <cell r="AF1632" t="str">
            <v>Sumas</v>
          </cell>
          <cell r="AG1632">
            <v>297</v>
          </cell>
          <cell r="AI1632" t="str">
            <v xml:space="preserve"> </v>
          </cell>
          <cell r="AJ1632" t="str">
            <v xml:space="preserve"> </v>
          </cell>
          <cell r="AK1632" t="str">
            <v xml:space="preserve"> </v>
          </cell>
          <cell r="AL1632" t="str">
            <v xml:space="preserve"> </v>
          </cell>
          <cell r="AM1632" t="str">
            <v xml:space="preserve"> </v>
          </cell>
          <cell r="AN1632" t="str">
            <v>RP</v>
          </cell>
          <cell r="AO1632">
            <v>38295</v>
          </cell>
          <cell r="AP1632" t="str">
            <v>DW</v>
          </cell>
        </row>
        <row r="1633">
          <cell r="A1633">
            <v>1646</v>
          </cell>
          <cell r="B1633" t="str">
            <v>DW</v>
          </cell>
          <cell r="C1633" t="str">
            <v>Dick Winters</v>
          </cell>
          <cell r="D1633" t="str">
            <v>(509) 495-4175</v>
          </cell>
          <cell r="E1633">
            <v>38281</v>
          </cell>
          <cell r="G1633" t="str">
            <v>Purchase</v>
          </cell>
          <cell r="H1633" t="str">
            <v>Physical</v>
          </cell>
          <cell r="I1633" t="str">
            <v>CSII</v>
          </cell>
          <cell r="J1633" t="str">
            <v xml:space="preserve"> </v>
          </cell>
          <cell r="K1633" t="str">
            <v>Enserco</v>
          </cell>
          <cell r="L1633" t="str">
            <v>Dave Huck</v>
          </cell>
          <cell r="M1633" t="str">
            <v>Trader</v>
          </cell>
          <cell r="N1633" t="str">
            <v>(403) 269-5522</v>
          </cell>
          <cell r="O1633" t="str">
            <v>(303) 568-3250</v>
          </cell>
          <cell r="P1633" t="str">
            <v xml:space="preserve"> </v>
          </cell>
          <cell r="Q1633" t="str">
            <v xml:space="preserve"> </v>
          </cell>
          <cell r="R1633">
            <v>20000</v>
          </cell>
          <cell r="X1633">
            <v>6.5149999999999997</v>
          </cell>
          <cell r="Y1633">
            <v>38282</v>
          </cell>
          <cell r="Z1633">
            <v>38282</v>
          </cell>
          <cell r="AA1633" t="str">
            <v>Firm</v>
          </cell>
          <cell r="AB1633" t="str">
            <v>PGT</v>
          </cell>
          <cell r="AD1633">
            <v>7536</v>
          </cell>
          <cell r="AE1633">
            <v>20000</v>
          </cell>
          <cell r="AF1633" t="str">
            <v>STAN-GTNW</v>
          </cell>
          <cell r="AH1633" t="str">
            <v>04659</v>
          </cell>
          <cell r="AI1633" t="str">
            <v xml:space="preserve"> </v>
          </cell>
          <cell r="AJ1633" t="str">
            <v>CSII-CSII</v>
          </cell>
          <cell r="AK1633" t="str">
            <v xml:space="preserve"> </v>
          </cell>
          <cell r="AL1633" t="str">
            <v>CSII</v>
          </cell>
          <cell r="AM1633" t="str">
            <v xml:space="preserve"> </v>
          </cell>
          <cell r="AN1633" t="str">
            <v>DW</v>
          </cell>
        </row>
        <row r="1634">
          <cell r="A1634">
            <v>1647</v>
          </cell>
          <cell r="B1634" t="str">
            <v>DW</v>
          </cell>
          <cell r="C1634" t="str">
            <v>Dick Winters</v>
          </cell>
          <cell r="D1634" t="str">
            <v>(509) 495-4175</v>
          </cell>
          <cell r="E1634">
            <v>38281</v>
          </cell>
          <cell r="G1634" t="str">
            <v>Purchase</v>
          </cell>
          <cell r="H1634" t="str">
            <v>Physical</v>
          </cell>
          <cell r="I1634" t="str">
            <v>CA - SLTAHOE</v>
          </cell>
          <cell r="K1634" t="str">
            <v>Enserco</v>
          </cell>
          <cell r="L1634" t="str">
            <v>Dave Huck</v>
          </cell>
          <cell r="M1634" t="str">
            <v>Trader</v>
          </cell>
          <cell r="N1634" t="str">
            <v>(403) 269-5522</v>
          </cell>
          <cell r="O1634" t="str">
            <v>(303) 568-3250</v>
          </cell>
          <cell r="R1634">
            <v>1500</v>
          </cell>
          <cell r="U1634" t="str">
            <v>GDA</v>
          </cell>
          <cell r="V1634">
            <v>0.01</v>
          </cell>
          <cell r="W1634" t="str">
            <v>Sumas</v>
          </cell>
          <cell r="Y1634">
            <v>38282</v>
          </cell>
          <cell r="Z1634">
            <v>38282</v>
          </cell>
          <cell r="AA1634" t="str">
            <v>Firm</v>
          </cell>
          <cell r="AB1634" t="str">
            <v>NWP</v>
          </cell>
          <cell r="AC1634" t="str">
            <v>Paiute</v>
          </cell>
          <cell r="AD1634">
            <v>100047</v>
          </cell>
          <cell r="AE1634">
            <v>1500</v>
          </cell>
          <cell r="AF1634" t="str">
            <v>SUMAS</v>
          </cell>
          <cell r="AG1634">
            <v>297</v>
          </cell>
          <cell r="AH1634" t="str">
            <v xml:space="preserve"> </v>
          </cell>
          <cell r="AI1634" t="str">
            <v xml:space="preserve"> </v>
          </cell>
          <cell r="AJ1634" t="str">
            <v>RENO</v>
          </cell>
          <cell r="AK1634">
            <v>459</v>
          </cell>
          <cell r="AL1634" t="str">
            <v>AVAC03SYS3</v>
          </cell>
          <cell r="AM1634">
            <v>304</v>
          </cell>
          <cell r="AN1634" t="str">
            <v>DW</v>
          </cell>
        </row>
        <row r="1635">
          <cell r="A1635">
            <v>1648</v>
          </cell>
          <cell r="B1635" t="str">
            <v>DW</v>
          </cell>
          <cell r="C1635" t="str">
            <v>Dick Winters</v>
          </cell>
          <cell r="D1635" t="str">
            <v>(509) 495-4175</v>
          </cell>
          <cell r="E1635">
            <v>38281</v>
          </cell>
          <cell r="G1635" t="str">
            <v>Purchase</v>
          </cell>
          <cell r="H1635" t="str">
            <v>Physical</v>
          </cell>
          <cell r="I1635" t="str">
            <v>CA - SLTAHOE</v>
          </cell>
          <cell r="J1635">
            <v>301962562</v>
          </cell>
          <cell r="K1635" t="str">
            <v>Enserco</v>
          </cell>
          <cell r="L1635" t="str">
            <v>John Washabaugh</v>
          </cell>
          <cell r="M1635" t="str">
            <v>Trader</v>
          </cell>
          <cell r="N1635" t="str">
            <v>(303) 256-1666</v>
          </cell>
          <cell r="O1635" t="str">
            <v>(303) 568-3250</v>
          </cell>
          <cell r="P1635" t="str">
            <v>ICE</v>
          </cell>
          <cell r="Q1635">
            <v>2.5</v>
          </cell>
          <cell r="R1635">
            <v>3000</v>
          </cell>
          <cell r="U1635" t="str">
            <v xml:space="preserve"> </v>
          </cell>
          <cell r="V1635" t="str">
            <v xml:space="preserve"> </v>
          </cell>
          <cell r="W1635" t="str">
            <v xml:space="preserve"> </v>
          </cell>
          <cell r="X1635">
            <v>6.38</v>
          </cell>
          <cell r="Y1635">
            <v>38282</v>
          </cell>
          <cell r="Z1635">
            <v>38282</v>
          </cell>
          <cell r="AA1635" t="str">
            <v>Firm</v>
          </cell>
          <cell r="AB1635" t="str">
            <v>NWP</v>
          </cell>
          <cell r="AC1635" t="str">
            <v>Paiute</v>
          </cell>
          <cell r="AD1635">
            <v>100047</v>
          </cell>
          <cell r="AE1635">
            <v>3000</v>
          </cell>
          <cell r="AF1635" t="str">
            <v>OPAL</v>
          </cell>
          <cell r="AG1635">
            <v>543</v>
          </cell>
          <cell r="AH1635" t="str">
            <v>04659</v>
          </cell>
          <cell r="AJ1635" t="str">
            <v>RENO</v>
          </cell>
          <cell r="AK1635">
            <v>459</v>
          </cell>
          <cell r="AL1635" t="str">
            <v>AVAC03SYS4</v>
          </cell>
          <cell r="AM1635">
            <v>304</v>
          </cell>
          <cell r="AN1635" t="str">
            <v>DW</v>
          </cell>
        </row>
        <row r="1636">
          <cell r="A1636">
            <v>1649</v>
          </cell>
          <cell r="B1636" t="str">
            <v>DW</v>
          </cell>
          <cell r="C1636" t="str">
            <v>Dick Winters</v>
          </cell>
          <cell r="D1636" t="str">
            <v>(509) 495-4175</v>
          </cell>
          <cell r="E1636">
            <v>38282</v>
          </cell>
          <cell r="G1636" t="str">
            <v>Purchase</v>
          </cell>
          <cell r="H1636" t="str">
            <v>Physical</v>
          </cell>
          <cell r="I1636" t="str">
            <v>CSII</v>
          </cell>
          <cell r="J1636" t="str">
            <v xml:space="preserve"> </v>
          </cell>
          <cell r="K1636" t="str">
            <v>Enserco</v>
          </cell>
          <cell r="L1636" t="str">
            <v>Dave Huck</v>
          </cell>
          <cell r="M1636" t="str">
            <v>Trader</v>
          </cell>
          <cell r="N1636" t="str">
            <v>(403) 269-5522</v>
          </cell>
          <cell r="O1636" t="str">
            <v>(303) 568-3250</v>
          </cell>
          <cell r="P1636" t="str">
            <v xml:space="preserve"> </v>
          </cell>
          <cell r="Q1636" t="str">
            <v xml:space="preserve"> </v>
          </cell>
          <cell r="R1636">
            <v>20000</v>
          </cell>
          <cell r="X1636">
            <v>6.5549999999999997</v>
          </cell>
          <cell r="Y1636">
            <v>38283</v>
          </cell>
          <cell r="Z1636">
            <v>38285</v>
          </cell>
          <cell r="AA1636" t="str">
            <v>Firm</v>
          </cell>
          <cell r="AB1636" t="str">
            <v>PGT</v>
          </cell>
          <cell r="AD1636">
            <v>7536</v>
          </cell>
          <cell r="AE1636">
            <v>20000</v>
          </cell>
          <cell r="AF1636" t="str">
            <v>STAN-GTNW</v>
          </cell>
          <cell r="AH1636" t="str">
            <v>04659</v>
          </cell>
          <cell r="AI1636" t="str">
            <v xml:space="preserve"> </v>
          </cell>
          <cell r="AJ1636" t="str">
            <v>CSII-CSII</v>
          </cell>
          <cell r="AK1636" t="str">
            <v xml:space="preserve"> </v>
          </cell>
          <cell r="AL1636" t="str">
            <v>CSII</v>
          </cell>
          <cell r="AM1636" t="str">
            <v xml:space="preserve"> </v>
          </cell>
          <cell r="AN1636" t="str">
            <v>DW</v>
          </cell>
          <cell r="AO1636">
            <v>38295</v>
          </cell>
          <cell r="AP1636" t="str">
            <v>DW</v>
          </cell>
        </row>
        <row r="1637">
          <cell r="A1637">
            <v>1650</v>
          </cell>
          <cell r="B1637" t="str">
            <v>DW</v>
          </cell>
          <cell r="C1637" t="str">
            <v>Dick Winters</v>
          </cell>
          <cell r="D1637" t="str">
            <v>(509) 495-4175</v>
          </cell>
          <cell r="E1637">
            <v>38282</v>
          </cell>
          <cell r="G1637" t="str">
            <v>Purchase</v>
          </cell>
          <cell r="H1637" t="str">
            <v>Physical</v>
          </cell>
          <cell r="I1637" t="str">
            <v>CA - SLTAHOE</v>
          </cell>
          <cell r="K1637" t="str">
            <v>Enserco</v>
          </cell>
          <cell r="L1637" t="str">
            <v>Dave Huck</v>
          </cell>
          <cell r="M1637" t="str">
            <v>Trader</v>
          </cell>
          <cell r="N1637" t="str">
            <v>(403) 269-5522</v>
          </cell>
          <cell r="O1637" t="str">
            <v>(303) 568-3250</v>
          </cell>
          <cell r="R1637">
            <v>1500</v>
          </cell>
          <cell r="U1637" t="str">
            <v>GDA</v>
          </cell>
          <cell r="V1637">
            <v>0.01</v>
          </cell>
          <cell r="W1637" t="str">
            <v>Sumas</v>
          </cell>
          <cell r="Y1637">
            <v>38283</v>
          </cell>
          <cell r="Z1637">
            <v>38285</v>
          </cell>
          <cell r="AA1637" t="str">
            <v>Firm</v>
          </cell>
          <cell r="AB1637" t="str">
            <v>NWP</v>
          </cell>
          <cell r="AC1637" t="str">
            <v>Paiute</v>
          </cell>
          <cell r="AD1637">
            <v>100047</v>
          </cell>
          <cell r="AE1637">
            <v>1500</v>
          </cell>
          <cell r="AF1637" t="str">
            <v>SUMAS</v>
          </cell>
          <cell r="AG1637">
            <v>297</v>
          </cell>
          <cell r="AH1637" t="str">
            <v xml:space="preserve"> </v>
          </cell>
          <cell r="AI1637" t="str">
            <v xml:space="preserve"> </v>
          </cell>
          <cell r="AJ1637" t="str">
            <v>RENO</v>
          </cell>
          <cell r="AK1637">
            <v>459</v>
          </cell>
          <cell r="AL1637" t="str">
            <v>AVAC03SYS3</v>
          </cell>
          <cell r="AM1637">
            <v>304</v>
          </cell>
          <cell r="AN1637" t="str">
            <v>DW</v>
          </cell>
          <cell r="AO1637">
            <v>38288</v>
          </cell>
          <cell r="AP1637" t="str">
            <v>DW</v>
          </cell>
        </row>
        <row r="1638">
          <cell r="A1638">
            <v>1651</v>
          </cell>
          <cell r="B1638" t="str">
            <v>DW</v>
          </cell>
          <cell r="C1638" t="str">
            <v>Dick Winters</v>
          </cell>
          <cell r="D1638" t="str">
            <v>(509) 495-4175</v>
          </cell>
          <cell r="E1638">
            <v>38282</v>
          </cell>
          <cell r="G1638" t="str">
            <v>Purchase</v>
          </cell>
          <cell r="H1638" t="str">
            <v>Physical</v>
          </cell>
          <cell r="I1638" t="str">
            <v>CA - SLTAHOE</v>
          </cell>
          <cell r="J1638">
            <v>943964967</v>
          </cell>
          <cell r="K1638" t="str">
            <v>Cargill Inc</v>
          </cell>
          <cell r="L1638" t="str">
            <v>Jennifer Kotulski</v>
          </cell>
          <cell r="M1638" t="str">
            <v>Trader</v>
          </cell>
          <cell r="N1638" t="str">
            <v>(952) 984-3407</v>
          </cell>
          <cell r="O1638" t="str">
            <v>(952) 984-3341</v>
          </cell>
          <cell r="P1638" t="str">
            <v>ICE</v>
          </cell>
          <cell r="Q1638">
            <v>2.5</v>
          </cell>
          <cell r="R1638">
            <v>3000</v>
          </cell>
          <cell r="U1638" t="str">
            <v xml:space="preserve"> </v>
          </cell>
          <cell r="V1638" t="str">
            <v xml:space="preserve"> </v>
          </cell>
          <cell r="W1638" t="str">
            <v xml:space="preserve"> </v>
          </cell>
          <cell r="X1638">
            <v>6.41</v>
          </cell>
          <cell r="Y1638">
            <v>38283</v>
          </cell>
          <cell r="Z1638">
            <v>38285</v>
          </cell>
          <cell r="AA1638" t="str">
            <v>Firm</v>
          </cell>
          <cell r="AB1638" t="str">
            <v>NWP</v>
          </cell>
          <cell r="AC1638" t="str">
            <v>Paiute</v>
          </cell>
          <cell r="AD1638">
            <v>100047</v>
          </cell>
          <cell r="AE1638">
            <v>3000</v>
          </cell>
          <cell r="AF1638" t="str">
            <v>OPAL</v>
          </cell>
          <cell r="AG1638">
            <v>543</v>
          </cell>
          <cell r="AJ1638" t="str">
            <v>RENO</v>
          </cell>
          <cell r="AK1638">
            <v>459</v>
          </cell>
          <cell r="AL1638" t="str">
            <v>AVAC03SYS4</v>
          </cell>
          <cell r="AM1638">
            <v>304</v>
          </cell>
          <cell r="AN1638" t="str">
            <v>DW</v>
          </cell>
          <cell r="AO1638">
            <v>38288</v>
          </cell>
          <cell r="AP1638" t="str">
            <v>DW</v>
          </cell>
        </row>
        <row r="1639">
          <cell r="A1639">
            <v>1652</v>
          </cell>
          <cell r="B1639" t="str">
            <v>DW</v>
          </cell>
          <cell r="C1639" t="str">
            <v>Dick Winters</v>
          </cell>
          <cell r="D1639" t="str">
            <v>(509) 495-4175</v>
          </cell>
          <cell r="E1639">
            <v>38285</v>
          </cell>
          <cell r="G1639" t="str">
            <v>Purchase</v>
          </cell>
          <cell r="H1639" t="str">
            <v>Physical</v>
          </cell>
          <cell r="I1639" t="str">
            <v>CA - SLTAHOE</v>
          </cell>
          <cell r="K1639" t="str">
            <v>Enserco</v>
          </cell>
          <cell r="L1639" t="str">
            <v>Dave Huck</v>
          </cell>
          <cell r="M1639" t="str">
            <v>Trader</v>
          </cell>
          <cell r="N1639" t="str">
            <v>(403) 269-5522</v>
          </cell>
          <cell r="O1639" t="str">
            <v>(303) 568-3250</v>
          </cell>
          <cell r="R1639">
            <v>1500</v>
          </cell>
          <cell r="U1639" t="str">
            <v>GDA</v>
          </cell>
          <cell r="V1639">
            <v>0.01</v>
          </cell>
          <cell r="W1639" t="str">
            <v>Sumas</v>
          </cell>
          <cell r="Y1639">
            <v>38286</v>
          </cell>
          <cell r="Z1639">
            <v>38291</v>
          </cell>
          <cell r="AA1639" t="str">
            <v>Firm</v>
          </cell>
          <cell r="AB1639" t="str">
            <v>NWP</v>
          </cell>
          <cell r="AC1639" t="str">
            <v>Paiute</v>
          </cell>
          <cell r="AD1639">
            <v>100047</v>
          </cell>
          <cell r="AE1639">
            <v>1500</v>
          </cell>
          <cell r="AF1639" t="str">
            <v>SUMAS</v>
          </cell>
          <cell r="AG1639">
            <v>297</v>
          </cell>
          <cell r="AH1639" t="str">
            <v xml:space="preserve"> </v>
          </cell>
          <cell r="AI1639" t="str">
            <v xml:space="preserve"> </v>
          </cell>
          <cell r="AJ1639" t="str">
            <v>RENO</v>
          </cell>
          <cell r="AK1639">
            <v>459</v>
          </cell>
          <cell r="AL1639" t="str">
            <v>AVAC03SYS3</v>
          </cell>
          <cell r="AM1639">
            <v>304</v>
          </cell>
          <cell r="AN1639" t="str">
            <v>DW</v>
          </cell>
        </row>
        <row r="1640">
          <cell r="A1640">
            <v>1653</v>
          </cell>
          <cell r="B1640" t="str">
            <v>DW</v>
          </cell>
          <cell r="C1640" t="str">
            <v>Dick Winters</v>
          </cell>
          <cell r="D1640" t="str">
            <v>(509) 495-4175</v>
          </cell>
          <cell r="E1640">
            <v>38285</v>
          </cell>
          <cell r="G1640" t="str">
            <v>Purchase</v>
          </cell>
          <cell r="H1640" t="str">
            <v>Physical</v>
          </cell>
          <cell r="I1640" t="str">
            <v>CA - SLTAHOE</v>
          </cell>
          <cell r="K1640" t="str">
            <v>Enserco</v>
          </cell>
          <cell r="L1640" t="str">
            <v>Dave Huck</v>
          </cell>
          <cell r="M1640" t="str">
            <v>Trader</v>
          </cell>
          <cell r="N1640" t="str">
            <v>(403) 269-5522</v>
          </cell>
          <cell r="O1640" t="str">
            <v>(303) 568-3250</v>
          </cell>
          <cell r="R1640">
            <v>3000</v>
          </cell>
          <cell r="U1640" t="str">
            <v>GDA</v>
          </cell>
          <cell r="V1640">
            <v>0.01</v>
          </cell>
          <cell r="W1640" t="str">
            <v>Opal</v>
          </cell>
          <cell r="Y1640">
            <v>38286</v>
          </cell>
          <cell r="Z1640">
            <v>38291</v>
          </cell>
          <cell r="AA1640" t="str">
            <v>Firm</v>
          </cell>
          <cell r="AB1640" t="str">
            <v>NWP</v>
          </cell>
          <cell r="AC1640" t="str">
            <v>Paiute</v>
          </cell>
          <cell r="AD1640">
            <v>100047</v>
          </cell>
          <cell r="AE1640">
            <v>3000</v>
          </cell>
          <cell r="AF1640" t="str">
            <v>OPAL</v>
          </cell>
          <cell r="AG1640">
            <v>543</v>
          </cell>
          <cell r="AJ1640" t="str">
            <v>RENO</v>
          </cell>
          <cell r="AK1640">
            <v>459</v>
          </cell>
          <cell r="AL1640" t="str">
            <v>AVAC03SYS4</v>
          </cell>
          <cell r="AM1640">
            <v>304</v>
          </cell>
          <cell r="AN1640" t="str">
            <v>DW</v>
          </cell>
          <cell r="AO1640">
            <v>38295</v>
          </cell>
          <cell r="AP1640" t="str">
            <v>DW</v>
          </cell>
        </row>
        <row r="1641">
          <cell r="A1641">
            <v>1654</v>
          </cell>
          <cell r="B1641" t="str">
            <v>DW</v>
          </cell>
          <cell r="C1641" t="str">
            <v>Dick Winters</v>
          </cell>
          <cell r="D1641" t="str">
            <v>(509) 495-4175</v>
          </cell>
          <cell r="E1641">
            <v>38287</v>
          </cell>
          <cell r="G1641" t="str">
            <v>Purchase</v>
          </cell>
          <cell r="H1641" t="str">
            <v>Physical</v>
          </cell>
          <cell r="I1641" t="str">
            <v>WA/ID</v>
          </cell>
          <cell r="K1641" t="str">
            <v>Enserco</v>
          </cell>
          <cell r="L1641" t="str">
            <v>Dave Huck</v>
          </cell>
          <cell r="M1641" t="str">
            <v>Trader</v>
          </cell>
          <cell r="N1641" t="str">
            <v>(403) 269-5522</v>
          </cell>
          <cell r="O1641" t="str">
            <v>(303) 568-3250</v>
          </cell>
          <cell r="R1641">
            <v>1250</v>
          </cell>
          <cell r="X1641">
            <v>7.39</v>
          </cell>
          <cell r="Y1641">
            <v>38292</v>
          </cell>
          <cell r="Z1641">
            <v>38321</v>
          </cell>
          <cell r="AA1641" t="str">
            <v>Firm</v>
          </cell>
          <cell r="AB1641" t="str">
            <v>NWP</v>
          </cell>
          <cell r="AD1641">
            <v>100010</v>
          </cell>
          <cell r="AE1641">
            <v>1250</v>
          </cell>
          <cell r="AF1641" t="str">
            <v>Sumas</v>
          </cell>
          <cell r="AG1641">
            <v>297</v>
          </cell>
          <cell r="AH1641" t="str">
            <v xml:space="preserve"> </v>
          </cell>
          <cell r="AI1641" t="str">
            <v xml:space="preserve"> </v>
          </cell>
          <cell r="AJ1641" t="str">
            <v xml:space="preserve"> </v>
          </cell>
          <cell r="AK1641" t="str">
            <v xml:space="preserve"> </v>
          </cell>
          <cell r="AL1641" t="str">
            <v xml:space="preserve"> </v>
          </cell>
          <cell r="AM1641" t="str">
            <v xml:space="preserve"> </v>
          </cell>
          <cell r="AN1641" t="str">
            <v>RP</v>
          </cell>
          <cell r="AO1641">
            <v>38295</v>
          </cell>
          <cell r="AP1641" t="str">
            <v>DW</v>
          </cell>
        </row>
        <row r="1642">
          <cell r="A1642">
            <v>1655</v>
          </cell>
          <cell r="B1642" t="str">
            <v>DW</v>
          </cell>
          <cell r="C1642" t="str">
            <v>Dick Winters</v>
          </cell>
          <cell r="D1642" t="str">
            <v>(509) 495-4175</v>
          </cell>
          <cell r="E1642">
            <v>38287</v>
          </cell>
          <cell r="G1642" t="str">
            <v>Purchase</v>
          </cell>
          <cell r="H1642" t="str">
            <v>Physical</v>
          </cell>
          <cell r="I1642" t="str">
            <v>WA/ID</v>
          </cell>
          <cell r="K1642" t="str">
            <v>Enserco</v>
          </cell>
          <cell r="L1642" t="str">
            <v>Dave Huck</v>
          </cell>
          <cell r="M1642" t="str">
            <v>Trader</v>
          </cell>
          <cell r="N1642" t="str">
            <v>(403) 269-5522</v>
          </cell>
          <cell r="O1642" t="str">
            <v>(303) 568-3250</v>
          </cell>
          <cell r="R1642">
            <v>1250</v>
          </cell>
          <cell r="X1642">
            <v>7.12</v>
          </cell>
          <cell r="Y1642">
            <v>38292</v>
          </cell>
          <cell r="Z1642">
            <v>38321</v>
          </cell>
          <cell r="AA1642" t="str">
            <v>Firm</v>
          </cell>
          <cell r="AB1642" t="str">
            <v>NWP</v>
          </cell>
          <cell r="AD1642">
            <v>100010</v>
          </cell>
          <cell r="AE1642">
            <v>1250</v>
          </cell>
          <cell r="AF1642" t="str">
            <v>South of Green</v>
          </cell>
          <cell r="AG1642" t="str">
            <v xml:space="preserve"> </v>
          </cell>
          <cell r="AI1642" t="str">
            <v xml:space="preserve"> </v>
          </cell>
          <cell r="AJ1642" t="str">
            <v xml:space="preserve"> </v>
          </cell>
          <cell r="AK1642" t="str">
            <v xml:space="preserve"> </v>
          </cell>
          <cell r="AL1642" t="str">
            <v xml:space="preserve"> </v>
          </cell>
          <cell r="AM1642" t="str">
            <v xml:space="preserve"> </v>
          </cell>
          <cell r="AN1642" t="str">
            <v>RP</v>
          </cell>
          <cell r="AO1642">
            <v>38295</v>
          </cell>
          <cell r="AP1642" t="str">
            <v>DW</v>
          </cell>
        </row>
        <row r="1643">
          <cell r="A1643">
            <v>1656</v>
          </cell>
          <cell r="B1643" t="str">
            <v>DW</v>
          </cell>
          <cell r="C1643" t="str">
            <v>Dick Winters</v>
          </cell>
          <cell r="D1643" t="str">
            <v>(509) 495-4175</v>
          </cell>
          <cell r="E1643">
            <v>38287</v>
          </cell>
          <cell r="G1643" t="str">
            <v>Purchase</v>
          </cell>
          <cell r="H1643" t="str">
            <v>Physical</v>
          </cell>
          <cell r="I1643" t="str">
            <v>WA/ID</v>
          </cell>
          <cell r="K1643" t="str">
            <v>Sempra Energy Trading, Inc.</v>
          </cell>
          <cell r="L1643" t="str">
            <v>Damon Suter</v>
          </cell>
          <cell r="M1643" t="str">
            <v>Trader</v>
          </cell>
          <cell r="N1643" t="str">
            <v>(949) 759-1939</v>
          </cell>
          <cell r="O1643" t="str">
            <v>(203) 355-6605</v>
          </cell>
          <cell r="R1643">
            <v>2500</v>
          </cell>
          <cell r="X1643">
            <v>7.25</v>
          </cell>
          <cell r="Y1643">
            <v>38292</v>
          </cell>
          <cell r="Z1643">
            <v>38321</v>
          </cell>
          <cell r="AA1643" t="str">
            <v>Firm</v>
          </cell>
          <cell r="AB1643" t="str">
            <v>TCPL</v>
          </cell>
          <cell r="AD1643" t="str">
            <v>AVA2</v>
          </cell>
          <cell r="AE1643">
            <v>2500</v>
          </cell>
          <cell r="AF1643" t="str">
            <v>NIT</v>
          </cell>
          <cell r="AG1643" t="str">
            <v xml:space="preserve"> </v>
          </cell>
          <cell r="AI1643" t="str">
            <v xml:space="preserve"> </v>
          </cell>
          <cell r="AJ1643" t="str">
            <v xml:space="preserve"> </v>
          </cell>
          <cell r="AK1643" t="str">
            <v xml:space="preserve"> </v>
          </cell>
          <cell r="AL1643" t="str">
            <v xml:space="preserve"> </v>
          </cell>
          <cell r="AM1643" t="str">
            <v xml:space="preserve"> </v>
          </cell>
          <cell r="AN1643" t="str">
            <v>RP</v>
          </cell>
          <cell r="AO1643">
            <v>38288</v>
          </cell>
          <cell r="AP1643" t="str">
            <v>DW</v>
          </cell>
        </row>
        <row r="1644">
          <cell r="A1644">
            <v>1657</v>
          </cell>
          <cell r="B1644" t="str">
            <v>DW</v>
          </cell>
          <cell r="C1644" t="str">
            <v>Dick Winters</v>
          </cell>
          <cell r="D1644" t="str">
            <v>(509) 495-4175</v>
          </cell>
          <cell r="E1644">
            <v>38287</v>
          </cell>
          <cell r="G1644" t="str">
            <v>Purchase</v>
          </cell>
          <cell r="H1644" t="str">
            <v>Physical</v>
          </cell>
          <cell r="I1644" t="str">
            <v>CA - SLTAHOE</v>
          </cell>
          <cell r="J1644" t="str">
            <v xml:space="preserve"> </v>
          </cell>
          <cell r="K1644" t="str">
            <v>Sempra Energy Trading, Inc.</v>
          </cell>
          <cell r="L1644" t="str">
            <v>Damon Suter</v>
          </cell>
          <cell r="M1644" t="str">
            <v>Trader</v>
          </cell>
          <cell r="N1644" t="str">
            <v>(949) 759-1939</v>
          </cell>
          <cell r="O1644" t="str">
            <v>(203) 355-6605</v>
          </cell>
          <cell r="R1644">
            <v>804</v>
          </cell>
          <cell r="U1644" t="str">
            <v>IF</v>
          </cell>
          <cell r="V1644">
            <v>0</v>
          </cell>
          <cell r="W1644" t="str">
            <v>NWP Rocky Mtn</v>
          </cell>
          <cell r="Y1644">
            <v>38292</v>
          </cell>
          <cell r="Z1644">
            <v>38411</v>
          </cell>
          <cell r="AA1644" t="str">
            <v>Firm</v>
          </cell>
          <cell r="AB1644" t="str">
            <v>NWP</v>
          </cell>
          <cell r="AC1644" t="str">
            <v>Paiute</v>
          </cell>
          <cell r="AD1644">
            <v>100047</v>
          </cell>
          <cell r="AE1644">
            <v>804</v>
          </cell>
          <cell r="AF1644" t="str">
            <v>South of Green</v>
          </cell>
          <cell r="AG1644" t="str">
            <v xml:space="preserve"> </v>
          </cell>
          <cell r="AH1644" t="str">
            <v xml:space="preserve"> </v>
          </cell>
          <cell r="AI1644" t="str">
            <v xml:space="preserve"> </v>
          </cell>
          <cell r="AJ1644" t="str">
            <v>RENO</v>
          </cell>
          <cell r="AK1644">
            <v>459</v>
          </cell>
          <cell r="AL1644" t="str">
            <v>AVAC03SYS1</v>
          </cell>
          <cell r="AM1644">
            <v>304</v>
          </cell>
          <cell r="AN1644" t="str">
            <v>RP</v>
          </cell>
          <cell r="AO1644">
            <v>38288</v>
          </cell>
          <cell r="AP1644" t="str">
            <v>DW</v>
          </cell>
        </row>
        <row r="1645">
          <cell r="A1645">
            <v>1658</v>
          </cell>
          <cell r="B1645" t="str">
            <v>DW</v>
          </cell>
          <cell r="C1645" t="str">
            <v>Dick Winters</v>
          </cell>
          <cell r="D1645" t="str">
            <v>(509) 495-4175</v>
          </cell>
          <cell r="E1645">
            <v>38287</v>
          </cell>
          <cell r="G1645" t="str">
            <v>Purchase</v>
          </cell>
          <cell r="H1645" t="str">
            <v>Physical</v>
          </cell>
          <cell r="I1645" t="str">
            <v>CA - SLTAHOE</v>
          </cell>
          <cell r="K1645" t="str">
            <v>Sempra Energy Trading, Inc.</v>
          </cell>
          <cell r="L1645" t="str">
            <v>Damon Suter</v>
          </cell>
          <cell r="M1645" t="str">
            <v>Trader</v>
          </cell>
          <cell r="N1645" t="str">
            <v>(949) 759-1939</v>
          </cell>
          <cell r="O1645" t="str">
            <v>(203) 355-6605</v>
          </cell>
          <cell r="R1645">
            <v>2000</v>
          </cell>
          <cell r="U1645" t="str">
            <v>IF</v>
          </cell>
          <cell r="V1645">
            <v>0.05</v>
          </cell>
          <cell r="W1645" t="str">
            <v>NWP Rocky Mtn</v>
          </cell>
          <cell r="Y1645">
            <v>38292</v>
          </cell>
          <cell r="Z1645">
            <v>38411</v>
          </cell>
          <cell r="AA1645" t="str">
            <v>Firm</v>
          </cell>
          <cell r="AB1645" t="str">
            <v>NWP</v>
          </cell>
          <cell r="AC1645" t="str">
            <v>Paiute</v>
          </cell>
          <cell r="AD1645">
            <v>100047</v>
          </cell>
          <cell r="AE1645">
            <v>2000</v>
          </cell>
          <cell r="AF1645" t="str">
            <v>WYOMING POOL</v>
          </cell>
          <cell r="AG1645">
            <v>89</v>
          </cell>
          <cell r="AH1645" t="str">
            <v xml:space="preserve"> </v>
          </cell>
          <cell r="AI1645" t="str">
            <v xml:space="preserve"> </v>
          </cell>
          <cell r="AJ1645" t="str">
            <v>RENO</v>
          </cell>
          <cell r="AK1645">
            <v>459</v>
          </cell>
          <cell r="AL1645" t="str">
            <v>AVAC03SYS2</v>
          </cell>
          <cell r="AM1645">
            <v>304</v>
          </cell>
          <cell r="AN1645" t="str">
            <v>RP</v>
          </cell>
          <cell r="AO1645">
            <v>38288</v>
          </cell>
          <cell r="AP1645" t="str">
            <v>DW</v>
          </cell>
          <cell r="AQ1645" t="str">
            <v>modified to fixed price see #1709</v>
          </cell>
        </row>
        <row r="1646">
          <cell r="A1646">
            <v>1659</v>
          </cell>
          <cell r="B1646" t="str">
            <v>DW</v>
          </cell>
          <cell r="C1646" t="str">
            <v>Dick Winters</v>
          </cell>
          <cell r="D1646" t="str">
            <v>(509) 495-4175</v>
          </cell>
          <cell r="E1646">
            <v>38287</v>
          </cell>
          <cell r="G1646" t="str">
            <v>Purchase</v>
          </cell>
          <cell r="H1646" t="str">
            <v>Physical</v>
          </cell>
          <cell r="I1646" t="str">
            <v>CA - SLTAHOE</v>
          </cell>
          <cell r="K1646" t="str">
            <v>Enserco</v>
          </cell>
          <cell r="L1646" t="str">
            <v>Dave Huck</v>
          </cell>
          <cell r="M1646" t="str">
            <v>Trader</v>
          </cell>
          <cell r="N1646" t="str">
            <v>(403) 269-5522</v>
          </cell>
          <cell r="O1646" t="str">
            <v>(303) 568-3250</v>
          </cell>
          <cell r="R1646">
            <v>5000</v>
          </cell>
          <cell r="U1646" t="str">
            <v>IF</v>
          </cell>
          <cell r="V1646">
            <v>7.0000000000000007E-2</v>
          </cell>
          <cell r="W1646" t="str">
            <v>Sumas</v>
          </cell>
          <cell r="Y1646">
            <v>38292</v>
          </cell>
          <cell r="Z1646">
            <v>38411</v>
          </cell>
          <cell r="AA1646" t="str">
            <v>Firm</v>
          </cell>
          <cell r="AB1646" t="str">
            <v>NWP</v>
          </cell>
          <cell r="AC1646" t="str">
            <v>Paiute</v>
          </cell>
          <cell r="AD1646">
            <v>100047</v>
          </cell>
          <cell r="AE1646">
            <v>5000</v>
          </cell>
          <cell r="AF1646" t="str">
            <v>SUMAS</v>
          </cell>
          <cell r="AG1646">
            <v>297</v>
          </cell>
          <cell r="AH1646" t="str">
            <v xml:space="preserve"> </v>
          </cell>
          <cell r="AI1646" t="str">
            <v xml:space="preserve"> </v>
          </cell>
          <cell r="AJ1646" t="str">
            <v>RENO</v>
          </cell>
          <cell r="AK1646">
            <v>459</v>
          </cell>
          <cell r="AL1646" t="str">
            <v>AVAC03SYS3</v>
          </cell>
          <cell r="AM1646">
            <v>304</v>
          </cell>
          <cell r="AN1646" t="str">
            <v>RP</v>
          </cell>
          <cell r="AO1646">
            <v>38295</v>
          </cell>
          <cell r="AP1646" t="str">
            <v>DW</v>
          </cell>
          <cell r="AQ1646" t="str">
            <v>modified to fixed price see #1710</v>
          </cell>
        </row>
        <row r="1647">
          <cell r="A1647">
            <v>1660</v>
          </cell>
          <cell r="B1647" t="str">
            <v>DW</v>
          </cell>
          <cell r="C1647" t="str">
            <v>Dick Winters</v>
          </cell>
          <cell r="D1647" t="str">
            <v>(509) 495-4175</v>
          </cell>
          <cell r="E1647">
            <v>38287</v>
          </cell>
          <cell r="G1647" t="str">
            <v>Purchase</v>
          </cell>
          <cell r="H1647" t="str">
            <v>Physical</v>
          </cell>
          <cell r="I1647" t="str">
            <v>WA</v>
          </cell>
          <cell r="K1647" t="str">
            <v>Enserco</v>
          </cell>
          <cell r="L1647" t="str">
            <v>Dave Huck</v>
          </cell>
          <cell r="M1647" t="str">
            <v>Trader</v>
          </cell>
          <cell r="N1647" t="str">
            <v>(403) 269-5522</v>
          </cell>
          <cell r="O1647" t="str">
            <v>(303) 568-3250</v>
          </cell>
          <cell r="R1647">
            <v>10220</v>
          </cell>
          <cell r="X1647">
            <v>7.19</v>
          </cell>
          <cell r="Y1647">
            <v>38292</v>
          </cell>
          <cell r="Z1647">
            <v>38321</v>
          </cell>
          <cell r="AA1647" t="str">
            <v>Firm</v>
          </cell>
          <cell r="AB1647" t="str">
            <v>NWP</v>
          </cell>
          <cell r="AD1647">
            <v>100010</v>
          </cell>
          <cell r="AE1647">
            <v>10220</v>
          </cell>
          <cell r="AF1647" t="str">
            <v>SUMAS</v>
          </cell>
          <cell r="AG1647">
            <v>297</v>
          </cell>
          <cell r="AH1647" t="str">
            <v xml:space="preserve"> </v>
          </cell>
          <cell r="AI1647" t="str">
            <v xml:space="preserve"> </v>
          </cell>
          <cell r="AJ1647" t="str">
            <v xml:space="preserve"> </v>
          </cell>
          <cell r="AK1647" t="str">
            <v xml:space="preserve"> </v>
          </cell>
          <cell r="AL1647" t="str">
            <v xml:space="preserve"> </v>
          </cell>
          <cell r="AM1647" t="str">
            <v xml:space="preserve"> </v>
          </cell>
          <cell r="AN1647" t="str">
            <v>RP</v>
          </cell>
          <cell r="AO1647">
            <v>38295</v>
          </cell>
          <cell r="AP1647" t="str">
            <v>DW</v>
          </cell>
          <cell r="AQ1647" t="str">
            <v>done via Steve Harper - Avista Energy</v>
          </cell>
        </row>
        <row r="1648">
          <cell r="A1648">
            <v>1661</v>
          </cell>
          <cell r="B1648" t="str">
            <v>DW</v>
          </cell>
          <cell r="C1648" t="str">
            <v>Dick Winters</v>
          </cell>
          <cell r="D1648" t="str">
            <v>(509) 495-4175</v>
          </cell>
          <cell r="E1648">
            <v>38287</v>
          </cell>
          <cell r="G1648" t="str">
            <v>Purchase</v>
          </cell>
          <cell r="H1648" t="str">
            <v>Physical</v>
          </cell>
          <cell r="I1648" t="str">
            <v>WA</v>
          </cell>
          <cell r="K1648" t="str">
            <v>Sempra Energy Trading, Inc.</v>
          </cell>
          <cell r="L1648" t="str">
            <v>Damon Suter</v>
          </cell>
          <cell r="M1648" t="str">
            <v>Trader</v>
          </cell>
          <cell r="N1648" t="str">
            <v>(949) 759-1939</v>
          </cell>
          <cell r="O1648" t="str">
            <v>(203) 355-6605</v>
          </cell>
          <cell r="R1648">
            <v>4300</v>
          </cell>
          <cell r="U1648" t="str">
            <v>IF</v>
          </cell>
          <cell r="V1648">
            <v>-0.15</v>
          </cell>
          <cell r="W1648" t="str">
            <v>NWP Rocky Mtn</v>
          </cell>
          <cell r="Y1648">
            <v>38292</v>
          </cell>
          <cell r="Z1648">
            <v>38321</v>
          </cell>
          <cell r="AA1648" t="str">
            <v>Firm</v>
          </cell>
          <cell r="AB1648" t="str">
            <v>NWP</v>
          </cell>
          <cell r="AD1648">
            <v>100010</v>
          </cell>
          <cell r="AE1648">
            <v>4300</v>
          </cell>
          <cell r="AF1648" t="str">
            <v xml:space="preserve">ROCKY MTN POOL </v>
          </cell>
          <cell r="AG1648">
            <v>65</v>
          </cell>
          <cell r="AI1648" t="str">
            <v xml:space="preserve"> </v>
          </cell>
          <cell r="AJ1648" t="str">
            <v xml:space="preserve"> </v>
          </cell>
          <cell r="AK1648" t="str">
            <v xml:space="preserve"> </v>
          </cell>
          <cell r="AL1648" t="str">
            <v xml:space="preserve"> </v>
          </cell>
          <cell r="AM1648" t="str">
            <v xml:space="preserve"> </v>
          </cell>
          <cell r="AN1648" t="str">
            <v>RP</v>
          </cell>
          <cell r="AO1648">
            <v>38288</v>
          </cell>
          <cell r="AP1648" t="str">
            <v>DW</v>
          </cell>
          <cell r="AQ1648" t="str">
            <v>done via Steve Harper - Avista Energy</v>
          </cell>
        </row>
        <row r="1649">
          <cell r="A1649">
            <v>1662</v>
          </cell>
          <cell r="B1649" t="str">
            <v>DW</v>
          </cell>
          <cell r="C1649" t="str">
            <v>Dick Winters</v>
          </cell>
          <cell r="D1649" t="str">
            <v>(509) 495-4175</v>
          </cell>
          <cell r="E1649">
            <v>38287</v>
          </cell>
          <cell r="G1649" t="str">
            <v>Purchase</v>
          </cell>
          <cell r="H1649" t="str">
            <v>Physical</v>
          </cell>
          <cell r="I1649" t="str">
            <v>WA</v>
          </cell>
          <cell r="K1649" t="str">
            <v>Sempra Energy Trading, Inc.</v>
          </cell>
          <cell r="L1649" t="str">
            <v>Damon Suter</v>
          </cell>
          <cell r="M1649" t="str">
            <v>Trader</v>
          </cell>
          <cell r="N1649" t="str">
            <v>(949) 759-1939</v>
          </cell>
          <cell r="O1649" t="str">
            <v>(203) 355-6605</v>
          </cell>
          <cell r="R1649">
            <v>5920</v>
          </cell>
          <cell r="U1649" t="str">
            <v>IF</v>
          </cell>
          <cell r="V1649">
            <v>-0.05</v>
          </cell>
          <cell r="W1649" t="str">
            <v>NWP Rocky Mtn</v>
          </cell>
          <cell r="Y1649">
            <v>38292</v>
          </cell>
          <cell r="Z1649">
            <v>38321</v>
          </cell>
          <cell r="AA1649" t="str">
            <v>Firm</v>
          </cell>
          <cell r="AB1649" t="str">
            <v>NWP</v>
          </cell>
          <cell r="AD1649">
            <v>100010</v>
          </cell>
          <cell r="AE1649">
            <v>5920</v>
          </cell>
          <cell r="AF1649" t="str">
            <v>WYOMING POOL</v>
          </cell>
          <cell r="AG1649">
            <v>89</v>
          </cell>
          <cell r="AI1649" t="str">
            <v xml:space="preserve"> </v>
          </cell>
          <cell r="AJ1649" t="str">
            <v xml:space="preserve"> </v>
          </cell>
          <cell r="AK1649" t="str">
            <v xml:space="preserve"> </v>
          </cell>
          <cell r="AL1649" t="str">
            <v xml:space="preserve"> </v>
          </cell>
          <cell r="AM1649" t="str">
            <v xml:space="preserve"> </v>
          </cell>
          <cell r="AN1649" t="str">
            <v>RP</v>
          </cell>
          <cell r="AQ1649" t="str">
            <v>done via Steve Harper - Avista Energy</v>
          </cell>
        </row>
        <row r="1650">
          <cell r="A1650">
            <v>1663</v>
          </cell>
          <cell r="B1650" t="str">
            <v>DW</v>
          </cell>
          <cell r="C1650" t="str">
            <v>Dick Winters</v>
          </cell>
          <cell r="D1650" t="str">
            <v>(509) 495-4175</v>
          </cell>
          <cell r="E1650">
            <v>38287</v>
          </cell>
          <cell r="G1650" t="str">
            <v>Purchase</v>
          </cell>
          <cell r="H1650" t="str">
            <v>Physical</v>
          </cell>
          <cell r="I1650" t="str">
            <v>WA</v>
          </cell>
          <cell r="K1650" t="str">
            <v>Sempra Energy Trading, Inc.</v>
          </cell>
          <cell r="L1650" t="str">
            <v>Damon Suter</v>
          </cell>
          <cell r="M1650" t="str">
            <v>Trader</v>
          </cell>
          <cell r="N1650" t="str">
            <v>(949) 759-1939</v>
          </cell>
          <cell r="O1650" t="str">
            <v>(203) 355-6605</v>
          </cell>
          <cell r="R1650">
            <v>20373</v>
          </cell>
          <cell r="X1650">
            <v>7</v>
          </cell>
          <cell r="Y1650">
            <v>38292</v>
          </cell>
          <cell r="Z1650">
            <v>38321</v>
          </cell>
          <cell r="AA1650" t="str">
            <v>Firm</v>
          </cell>
          <cell r="AB1650" t="str">
            <v>TCPL</v>
          </cell>
          <cell r="AD1650" t="str">
            <v>AVA2</v>
          </cell>
          <cell r="AE1650">
            <v>20373</v>
          </cell>
          <cell r="AF1650" t="str">
            <v>NIT</v>
          </cell>
          <cell r="AG1650" t="str">
            <v xml:space="preserve"> </v>
          </cell>
          <cell r="AI1650" t="str">
            <v xml:space="preserve"> </v>
          </cell>
          <cell r="AJ1650" t="str">
            <v xml:space="preserve"> </v>
          </cell>
          <cell r="AK1650" t="str">
            <v xml:space="preserve"> </v>
          </cell>
          <cell r="AL1650" t="str">
            <v xml:space="preserve"> </v>
          </cell>
          <cell r="AM1650" t="str">
            <v xml:space="preserve"> </v>
          </cell>
          <cell r="AN1650" t="str">
            <v>RP</v>
          </cell>
          <cell r="AO1650">
            <v>38288</v>
          </cell>
          <cell r="AP1650" t="str">
            <v>DW</v>
          </cell>
          <cell r="AQ1650" t="str">
            <v>done via Steve Harper - Avista Energy</v>
          </cell>
        </row>
        <row r="1651">
          <cell r="A1651">
            <v>1664</v>
          </cell>
          <cell r="B1651" t="str">
            <v>BG</v>
          </cell>
          <cell r="C1651" t="str">
            <v>Bob Gruber</v>
          </cell>
          <cell r="D1651" t="str">
            <v>(509) 495-4001</v>
          </cell>
          <cell r="E1651">
            <v>38289</v>
          </cell>
          <cell r="G1651" t="str">
            <v>Purchase</v>
          </cell>
          <cell r="H1651" t="str">
            <v>Physical</v>
          </cell>
          <cell r="I1651" t="str">
            <v>WA</v>
          </cell>
          <cell r="K1651" t="str">
            <v>Kaiser</v>
          </cell>
          <cell r="L1651" t="str">
            <v>Greg Takisaki</v>
          </cell>
          <cell r="M1651" t="str">
            <v>Trader</v>
          </cell>
          <cell r="N1651" t="str">
            <v>(509) 927-6408</v>
          </cell>
          <cell r="O1651" t="str">
            <v>(509) 927-6095</v>
          </cell>
          <cell r="R1651">
            <v>1001</v>
          </cell>
          <cell r="X1651">
            <v>7.03</v>
          </cell>
          <cell r="Y1651">
            <v>38292</v>
          </cell>
          <cell r="Z1651">
            <v>38321</v>
          </cell>
          <cell r="AA1651" t="str">
            <v>Firm</v>
          </cell>
          <cell r="AB1651" t="str">
            <v>NWP</v>
          </cell>
          <cell r="AD1651">
            <v>100010</v>
          </cell>
          <cell r="AE1651">
            <v>1001</v>
          </cell>
          <cell r="AF1651" t="str">
            <v xml:space="preserve">ROCKY MTN POOL </v>
          </cell>
          <cell r="AG1651">
            <v>65</v>
          </cell>
          <cell r="AI1651" t="str">
            <v xml:space="preserve"> </v>
          </cell>
          <cell r="AJ1651" t="str">
            <v xml:space="preserve"> </v>
          </cell>
          <cell r="AK1651" t="str">
            <v xml:space="preserve"> </v>
          </cell>
          <cell r="AL1651" t="str">
            <v xml:space="preserve"> </v>
          </cell>
          <cell r="AM1651" t="str">
            <v xml:space="preserve"> </v>
          </cell>
          <cell r="AN1651" t="str">
            <v>RP</v>
          </cell>
          <cell r="AO1651">
            <v>38295</v>
          </cell>
          <cell r="AP1651" t="str">
            <v>DW</v>
          </cell>
          <cell r="AQ1651" t="str">
            <v>done via Bob Gruber at  Avista Energy</v>
          </cell>
        </row>
        <row r="1652">
          <cell r="A1652">
            <v>1665</v>
          </cell>
          <cell r="B1652" t="str">
            <v>DW</v>
          </cell>
          <cell r="C1652" t="str">
            <v>Dick Winters</v>
          </cell>
          <cell r="D1652" t="str">
            <v>(509) 495-4175</v>
          </cell>
          <cell r="E1652">
            <v>38294</v>
          </cell>
          <cell r="G1652" t="str">
            <v>Purchase</v>
          </cell>
          <cell r="H1652" t="str">
            <v>Physical</v>
          </cell>
          <cell r="I1652" t="str">
            <v>CSII</v>
          </cell>
          <cell r="J1652" t="str">
            <v xml:space="preserve"> </v>
          </cell>
          <cell r="K1652" t="str">
            <v>Enserco</v>
          </cell>
          <cell r="L1652" t="str">
            <v>Dave Huck</v>
          </cell>
          <cell r="M1652" t="str">
            <v>Trader</v>
          </cell>
          <cell r="N1652" t="str">
            <v>(403) 269-5522</v>
          </cell>
          <cell r="O1652" t="str">
            <v>(303) 568-3250</v>
          </cell>
          <cell r="P1652" t="str">
            <v xml:space="preserve"> </v>
          </cell>
          <cell r="Q1652" t="str">
            <v xml:space="preserve"> </v>
          </cell>
          <cell r="R1652">
            <v>10000</v>
          </cell>
          <cell r="X1652">
            <v>6.85</v>
          </cell>
          <cell r="Y1652">
            <v>38295</v>
          </cell>
          <cell r="Z1652">
            <v>38295</v>
          </cell>
          <cell r="AA1652" t="str">
            <v>Firm</v>
          </cell>
          <cell r="AB1652" t="str">
            <v>PGT</v>
          </cell>
          <cell r="AD1652" t="str">
            <v>07536</v>
          </cell>
          <cell r="AE1652">
            <v>10000</v>
          </cell>
          <cell r="AF1652" t="str">
            <v>STAN-GTNW</v>
          </cell>
          <cell r="AH1652" t="str">
            <v>04659</v>
          </cell>
          <cell r="AI1652" t="str">
            <v xml:space="preserve"> </v>
          </cell>
          <cell r="AJ1652" t="str">
            <v>CSII-CSII</v>
          </cell>
          <cell r="AK1652" t="str">
            <v xml:space="preserve"> </v>
          </cell>
          <cell r="AL1652" t="str">
            <v>CSII</v>
          </cell>
          <cell r="AM1652" t="str">
            <v xml:space="preserve"> </v>
          </cell>
          <cell r="AN1652" t="str">
            <v>DW</v>
          </cell>
        </row>
        <row r="1653">
          <cell r="A1653">
            <v>1666</v>
          </cell>
          <cell r="B1653" t="str">
            <v>DW</v>
          </cell>
          <cell r="C1653" t="str">
            <v>Dick Winters</v>
          </cell>
          <cell r="D1653" t="str">
            <v>(509) 495-4175</v>
          </cell>
          <cell r="E1653">
            <v>38294</v>
          </cell>
          <cell r="G1653" t="str">
            <v>Purchase</v>
          </cell>
          <cell r="H1653" t="str">
            <v>Physical</v>
          </cell>
          <cell r="I1653" t="str">
            <v>CSII</v>
          </cell>
          <cell r="K1653" t="str">
            <v>Enserco</v>
          </cell>
          <cell r="L1653" t="str">
            <v>Dave Huck</v>
          </cell>
          <cell r="M1653" t="str">
            <v>Trader</v>
          </cell>
          <cell r="N1653" t="str">
            <v>(403) 269-5522</v>
          </cell>
          <cell r="O1653" t="str">
            <v>(303) 568-3250</v>
          </cell>
          <cell r="R1653">
            <v>5000</v>
          </cell>
          <cell r="X1653">
            <v>6.62</v>
          </cell>
          <cell r="Y1653">
            <v>38295</v>
          </cell>
          <cell r="Z1653">
            <v>38295</v>
          </cell>
          <cell r="AA1653" t="str">
            <v>Firm</v>
          </cell>
          <cell r="AB1653" t="str">
            <v>TCPL</v>
          </cell>
          <cell r="AC1653" t="str">
            <v>PGT</v>
          </cell>
          <cell r="AD1653" t="str">
            <v>AVA</v>
          </cell>
          <cell r="AE1653">
            <v>5000</v>
          </cell>
          <cell r="AF1653" t="str">
            <v>NIT</v>
          </cell>
          <cell r="AG1653" t="str">
            <v xml:space="preserve"> </v>
          </cell>
          <cell r="AI1653" t="str">
            <v xml:space="preserve"> </v>
          </cell>
          <cell r="AJ1653" t="str">
            <v>CSII-CSII</v>
          </cell>
          <cell r="AK1653" t="str">
            <v xml:space="preserve"> </v>
          </cell>
          <cell r="AL1653" t="str">
            <v>CSII</v>
          </cell>
          <cell r="AM1653" t="str">
            <v xml:space="preserve"> </v>
          </cell>
          <cell r="AN1653" t="str">
            <v>DW</v>
          </cell>
        </row>
        <row r="1654">
          <cell r="A1654">
            <v>1667</v>
          </cell>
          <cell r="B1654" t="str">
            <v>DW</v>
          </cell>
          <cell r="C1654" t="str">
            <v>Dick Winters</v>
          </cell>
          <cell r="D1654" t="str">
            <v>(509) 495-4175</v>
          </cell>
          <cell r="E1654">
            <v>38295</v>
          </cell>
          <cell r="G1654" t="str">
            <v>Purchase</v>
          </cell>
          <cell r="H1654" t="str">
            <v>Physical</v>
          </cell>
          <cell r="I1654" t="str">
            <v>CSII</v>
          </cell>
          <cell r="J1654" t="str">
            <v xml:space="preserve"> </v>
          </cell>
          <cell r="K1654" t="str">
            <v>Enserco</v>
          </cell>
          <cell r="L1654" t="str">
            <v>Dave Huck</v>
          </cell>
          <cell r="M1654" t="str">
            <v>Trader</v>
          </cell>
          <cell r="N1654" t="str">
            <v>(403) 269-5522</v>
          </cell>
          <cell r="O1654" t="str">
            <v>(303) 568-3250</v>
          </cell>
          <cell r="P1654" t="str">
            <v xml:space="preserve"> </v>
          </cell>
          <cell r="Q1654" t="str">
            <v xml:space="preserve"> </v>
          </cell>
          <cell r="R1654">
            <v>15000</v>
          </cell>
          <cell r="X1654">
            <v>7</v>
          </cell>
          <cell r="Y1654">
            <v>38296</v>
          </cell>
          <cell r="Z1654">
            <v>38297</v>
          </cell>
          <cell r="AA1654" t="str">
            <v>Firm</v>
          </cell>
          <cell r="AB1654" t="str">
            <v>PGT</v>
          </cell>
          <cell r="AD1654" t="str">
            <v>07536</v>
          </cell>
          <cell r="AE1654">
            <v>15000</v>
          </cell>
          <cell r="AF1654" t="str">
            <v>STAN-GTNW</v>
          </cell>
          <cell r="AH1654" t="str">
            <v>04659</v>
          </cell>
          <cell r="AI1654" t="str">
            <v xml:space="preserve"> </v>
          </cell>
          <cell r="AJ1654" t="str">
            <v>CSII-CSII</v>
          </cell>
          <cell r="AK1654" t="str">
            <v xml:space="preserve"> </v>
          </cell>
          <cell r="AL1654" t="str">
            <v>CSII</v>
          </cell>
          <cell r="AM1654" t="str">
            <v xml:space="preserve"> </v>
          </cell>
          <cell r="AN1654" t="str">
            <v>DW</v>
          </cell>
        </row>
        <row r="1655">
          <cell r="A1655">
            <v>1668</v>
          </cell>
          <cell r="B1655" t="str">
            <v>DW</v>
          </cell>
          <cell r="C1655" t="str">
            <v>Dick Winters</v>
          </cell>
          <cell r="D1655" t="str">
            <v>(509) 495-4175</v>
          </cell>
          <cell r="E1655">
            <v>38295</v>
          </cell>
          <cell r="G1655" t="str">
            <v>Purchase</v>
          </cell>
          <cell r="H1655" t="str">
            <v>Physical</v>
          </cell>
          <cell r="I1655" t="str">
            <v>CSII</v>
          </cell>
          <cell r="K1655" t="str">
            <v>Enserco</v>
          </cell>
          <cell r="L1655" t="str">
            <v>Dave Huck</v>
          </cell>
          <cell r="M1655" t="str">
            <v>Trader</v>
          </cell>
          <cell r="N1655" t="str">
            <v>(403) 269-5522</v>
          </cell>
          <cell r="O1655" t="str">
            <v>(303) 568-3250</v>
          </cell>
          <cell r="R1655">
            <v>5000</v>
          </cell>
          <cell r="X1655">
            <v>6.62</v>
          </cell>
          <cell r="Y1655">
            <v>38296</v>
          </cell>
          <cell r="Z1655">
            <v>38297</v>
          </cell>
          <cell r="AA1655" t="str">
            <v>Firm</v>
          </cell>
          <cell r="AB1655" t="str">
            <v>TCPL</v>
          </cell>
          <cell r="AC1655" t="str">
            <v>PGT</v>
          </cell>
          <cell r="AD1655" t="str">
            <v>AVA</v>
          </cell>
          <cell r="AE1655">
            <v>5000</v>
          </cell>
          <cell r="AF1655" t="str">
            <v>NIT</v>
          </cell>
          <cell r="AG1655" t="str">
            <v xml:space="preserve"> </v>
          </cell>
          <cell r="AI1655" t="str">
            <v xml:space="preserve"> </v>
          </cell>
          <cell r="AJ1655" t="str">
            <v>CSII-CSII</v>
          </cell>
          <cell r="AK1655" t="str">
            <v xml:space="preserve"> </v>
          </cell>
          <cell r="AL1655" t="str">
            <v>CSII</v>
          </cell>
          <cell r="AM1655" t="str">
            <v xml:space="preserve"> </v>
          </cell>
          <cell r="AN1655" t="str">
            <v>DW</v>
          </cell>
        </row>
        <row r="1656">
          <cell r="A1656">
            <v>1669</v>
          </cell>
          <cell r="B1656" t="str">
            <v>DW</v>
          </cell>
          <cell r="C1656" t="str">
            <v>Dick Winters</v>
          </cell>
          <cell r="D1656" t="str">
            <v>(509) 495-4175</v>
          </cell>
          <cell r="E1656">
            <v>38296</v>
          </cell>
          <cell r="G1656" t="str">
            <v>Sale</v>
          </cell>
          <cell r="H1656" t="str">
            <v>Physical</v>
          </cell>
          <cell r="I1656" t="str">
            <v>CSII</v>
          </cell>
          <cell r="J1656" t="str">
            <v xml:space="preserve"> </v>
          </cell>
          <cell r="K1656" t="str">
            <v>Enserco</v>
          </cell>
          <cell r="L1656" t="str">
            <v>Dave Huck</v>
          </cell>
          <cell r="M1656" t="str">
            <v>Trader</v>
          </cell>
          <cell r="N1656" t="str">
            <v>(403) 269-5522</v>
          </cell>
          <cell r="O1656" t="str">
            <v>(303) 568-3250</v>
          </cell>
          <cell r="P1656" t="str">
            <v xml:space="preserve"> </v>
          </cell>
          <cell r="Q1656" t="str">
            <v xml:space="preserve"> </v>
          </cell>
          <cell r="R1656">
            <v>20000</v>
          </cell>
          <cell r="X1656">
            <v>5.7</v>
          </cell>
          <cell r="Y1656">
            <v>38298</v>
          </cell>
          <cell r="Z1656">
            <v>38298</v>
          </cell>
          <cell r="AA1656" t="str">
            <v>Firm</v>
          </cell>
          <cell r="AB1656" t="str">
            <v>PGT</v>
          </cell>
          <cell r="AD1656" t="str">
            <v>07536</v>
          </cell>
          <cell r="AE1656">
            <v>20000</v>
          </cell>
          <cell r="AF1656" t="str">
            <v>STAN-GTNW</v>
          </cell>
          <cell r="AH1656" t="str">
            <v>04659</v>
          </cell>
          <cell r="AI1656" t="str">
            <v xml:space="preserve"> </v>
          </cell>
          <cell r="AJ1656" t="str">
            <v>STAN-GTNW</v>
          </cell>
          <cell r="AK1656" t="str">
            <v xml:space="preserve"> </v>
          </cell>
          <cell r="AL1656" t="str">
            <v xml:space="preserve"> </v>
          </cell>
          <cell r="AM1656" t="str">
            <v xml:space="preserve"> </v>
          </cell>
          <cell r="AN1656" t="str">
            <v>DW</v>
          </cell>
        </row>
        <row r="1657">
          <cell r="A1657">
            <v>1670</v>
          </cell>
          <cell r="B1657" t="str">
            <v>DW</v>
          </cell>
          <cell r="C1657" t="str">
            <v>Dick Winters</v>
          </cell>
          <cell r="D1657" t="str">
            <v>(509) 495-4175</v>
          </cell>
          <cell r="E1657">
            <v>38296</v>
          </cell>
          <cell r="G1657" t="str">
            <v>Purchase</v>
          </cell>
          <cell r="H1657" t="str">
            <v>Physical</v>
          </cell>
          <cell r="I1657" t="str">
            <v>CA - SLTAHOE</v>
          </cell>
          <cell r="K1657" t="str">
            <v>Enserco</v>
          </cell>
          <cell r="L1657" t="str">
            <v>Dave Huck</v>
          </cell>
          <cell r="M1657" t="str">
            <v>Trader</v>
          </cell>
          <cell r="N1657" t="str">
            <v>(403) 269-5522</v>
          </cell>
          <cell r="O1657" t="str">
            <v>(303) 568-3250</v>
          </cell>
          <cell r="R1657">
            <v>1500</v>
          </cell>
          <cell r="X1657">
            <v>5.78</v>
          </cell>
          <cell r="Y1657">
            <v>38297</v>
          </cell>
          <cell r="Z1657">
            <v>38299</v>
          </cell>
          <cell r="AA1657" t="str">
            <v>Firm</v>
          </cell>
          <cell r="AB1657" t="str">
            <v>NWP</v>
          </cell>
          <cell r="AC1657" t="str">
            <v>Paiute</v>
          </cell>
          <cell r="AD1657">
            <v>100047</v>
          </cell>
          <cell r="AE1657">
            <v>1500</v>
          </cell>
          <cell r="AF1657" t="str">
            <v>SUMAS</v>
          </cell>
          <cell r="AG1657">
            <v>297</v>
          </cell>
          <cell r="AH1657" t="str">
            <v xml:space="preserve"> </v>
          </cell>
          <cell r="AI1657" t="str">
            <v xml:space="preserve"> </v>
          </cell>
          <cell r="AJ1657" t="str">
            <v>RENO</v>
          </cell>
          <cell r="AK1657">
            <v>459</v>
          </cell>
          <cell r="AL1657" t="str">
            <v>AVAC03SYS4</v>
          </cell>
          <cell r="AM1657">
            <v>304</v>
          </cell>
          <cell r="AN1657" t="str">
            <v>DW</v>
          </cell>
          <cell r="AO1657">
            <v>38295</v>
          </cell>
          <cell r="AP1657" t="str">
            <v>DW</v>
          </cell>
        </row>
        <row r="1658">
          <cell r="A1658">
            <v>1671</v>
          </cell>
          <cell r="B1658" t="str">
            <v>DW</v>
          </cell>
          <cell r="C1658" t="str">
            <v>Dick Winters</v>
          </cell>
          <cell r="D1658" t="str">
            <v>(509) 495-4175</v>
          </cell>
          <cell r="E1658">
            <v>38296</v>
          </cell>
          <cell r="G1658" t="str">
            <v>Purchase</v>
          </cell>
          <cell r="H1658" t="str">
            <v>Physical</v>
          </cell>
          <cell r="I1658" t="str">
            <v>WA</v>
          </cell>
          <cell r="K1658" t="str">
            <v>Enserco</v>
          </cell>
          <cell r="L1658" t="str">
            <v>Dave Huck</v>
          </cell>
          <cell r="M1658" t="str">
            <v>Trader</v>
          </cell>
          <cell r="N1658" t="str">
            <v>(403) 269-5522</v>
          </cell>
          <cell r="O1658" t="str">
            <v>(303) 568-3250</v>
          </cell>
          <cell r="R1658">
            <v>2852</v>
          </cell>
          <cell r="X1658">
            <v>6.6</v>
          </cell>
          <cell r="Y1658">
            <v>38300</v>
          </cell>
          <cell r="Z1658">
            <v>38321</v>
          </cell>
          <cell r="AA1658" t="str">
            <v>Firm</v>
          </cell>
          <cell r="AB1658" t="str">
            <v>NWP</v>
          </cell>
          <cell r="AD1658">
            <v>100010</v>
          </cell>
          <cell r="AE1658">
            <v>2852</v>
          </cell>
          <cell r="AF1658" t="str">
            <v>SUMAS</v>
          </cell>
          <cell r="AG1658">
            <v>297</v>
          </cell>
          <cell r="AH1658" t="str">
            <v xml:space="preserve"> </v>
          </cell>
          <cell r="AI1658" t="str">
            <v xml:space="preserve"> </v>
          </cell>
          <cell r="AJ1658" t="str">
            <v xml:space="preserve"> </v>
          </cell>
          <cell r="AK1658" t="str">
            <v xml:space="preserve"> </v>
          </cell>
          <cell r="AL1658" t="str">
            <v xml:space="preserve"> </v>
          </cell>
          <cell r="AM1658" t="str">
            <v xml:space="preserve"> </v>
          </cell>
          <cell r="AN1658" t="str">
            <v>RP</v>
          </cell>
          <cell r="AO1658">
            <v>38301</v>
          </cell>
          <cell r="AP1658" t="str">
            <v>DW</v>
          </cell>
        </row>
        <row r="1659">
          <cell r="A1659">
            <v>1672</v>
          </cell>
          <cell r="B1659" t="str">
            <v>DW</v>
          </cell>
          <cell r="C1659" t="str">
            <v>Dick Winters</v>
          </cell>
          <cell r="D1659" t="str">
            <v>(509) 495-4175</v>
          </cell>
          <cell r="E1659">
            <v>38296</v>
          </cell>
          <cell r="G1659" t="str">
            <v>Purchase</v>
          </cell>
          <cell r="H1659" t="str">
            <v>Physical</v>
          </cell>
          <cell r="I1659" t="str">
            <v>WA</v>
          </cell>
          <cell r="K1659" t="str">
            <v>Enserco</v>
          </cell>
          <cell r="L1659" t="str">
            <v>Dave Huck</v>
          </cell>
          <cell r="M1659" t="str">
            <v>Trader</v>
          </cell>
          <cell r="N1659" t="str">
            <v>(403) 269-5522</v>
          </cell>
          <cell r="O1659" t="str">
            <v>(303) 568-3250</v>
          </cell>
          <cell r="R1659">
            <v>1851</v>
          </cell>
          <cell r="X1659">
            <v>6.56</v>
          </cell>
          <cell r="Y1659">
            <v>38300</v>
          </cell>
          <cell r="Z1659">
            <v>38321</v>
          </cell>
          <cell r="AA1659" t="str">
            <v>Firm</v>
          </cell>
          <cell r="AB1659" t="str">
            <v>NWP</v>
          </cell>
          <cell r="AD1659">
            <v>100010</v>
          </cell>
          <cell r="AE1659">
            <v>1851</v>
          </cell>
          <cell r="AF1659" t="str">
            <v xml:space="preserve">ROCKY MTN POOL </v>
          </cell>
          <cell r="AG1659">
            <v>65</v>
          </cell>
          <cell r="AI1659" t="str">
            <v xml:space="preserve"> </v>
          </cell>
          <cell r="AJ1659" t="str">
            <v xml:space="preserve"> </v>
          </cell>
          <cell r="AK1659" t="str">
            <v xml:space="preserve"> </v>
          </cell>
          <cell r="AL1659" t="str">
            <v xml:space="preserve"> </v>
          </cell>
          <cell r="AM1659" t="str">
            <v xml:space="preserve"> </v>
          </cell>
          <cell r="AN1659" t="str">
            <v>RP</v>
          </cell>
          <cell r="AO1659">
            <v>38301</v>
          </cell>
          <cell r="AP1659" t="str">
            <v>DW</v>
          </cell>
        </row>
        <row r="1660">
          <cell r="A1660">
            <v>1673</v>
          </cell>
          <cell r="B1660" t="str">
            <v>DW</v>
          </cell>
          <cell r="C1660" t="str">
            <v>Dick Winters</v>
          </cell>
          <cell r="D1660" t="str">
            <v>(509) 495-4175</v>
          </cell>
          <cell r="E1660">
            <v>38296</v>
          </cell>
          <cell r="G1660" t="str">
            <v>Purchase</v>
          </cell>
          <cell r="H1660" t="str">
            <v>Physical</v>
          </cell>
          <cell r="I1660" t="str">
            <v>WA</v>
          </cell>
          <cell r="K1660" t="str">
            <v>Sempra Energy Trading, Inc.</v>
          </cell>
          <cell r="L1660" t="str">
            <v>Damon Suter</v>
          </cell>
          <cell r="M1660" t="str">
            <v>Trader</v>
          </cell>
          <cell r="N1660" t="str">
            <v>(949) 759-1939</v>
          </cell>
          <cell r="O1660" t="str">
            <v>(203) 355-6605</v>
          </cell>
          <cell r="R1660">
            <v>5702</v>
          </cell>
          <cell r="X1660">
            <v>6.26</v>
          </cell>
          <cell r="Y1660">
            <v>38300</v>
          </cell>
          <cell r="Z1660">
            <v>38321</v>
          </cell>
          <cell r="AA1660" t="str">
            <v>Firm</v>
          </cell>
          <cell r="AB1660" t="str">
            <v>TCPL</v>
          </cell>
          <cell r="AD1660" t="str">
            <v>AVA2</v>
          </cell>
          <cell r="AE1660">
            <v>5702</v>
          </cell>
          <cell r="AF1660" t="str">
            <v>NIT</v>
          </cell>
          <cell r="AG1660" t="str">
            <v xml:space="preserve"> </v>
          </cell>
          <cell r="AI1660" t="str">
            <v xml:space="preserve"> </v>
          </cell>
          <cell r="AJ1660" t="str">
            <v xml:space="preserve"> </v>
          </cell>
          <cell r="AK1660" t="str">
            <v xml:space="preserve"> </v>
          </cell>
          <cell r="AL1660" t="str">
            <v xml:space="preserve"> </v>
          </cell>
          <cell r="AM1660" t="str">
            <v xml:space="preserve"> </v>
          </cell>
          <cell r="AN1660" t="str">
            <v>RP</v>
          </cell>
        </row>
        <row r="1661">
          <cell r="A1661">
            <v>1674</v>
          </cell>
          <cell r="B1661" t="str">
            <v>DW</v>
          </cell>
          <cell r="C1661" t="str">
            <v>Dick Winters</v>
          </cell>
          <cell r="D1661" t="str">
            <v>(509) 495-4175</v>
          </cell>
          <cell r="E1661">
            <v>38296</v>
          </cell>
          <cell r="G1661" t="str">
            <v>Purchase</v>
          </cell>
          <cell r="H1661" t="str">
            <v>Physical</v>
          </cell>
          <cell r="I1661" t="str">
            <v>WA/ID</v>
          </cell>
          <cell r="K1661" t="str">
            <v>Sempra Energy Trading, Inc.</v>
          </cell>
          <cell r="L1661" t="str">
            <v>Damon Suter</v>
          </cell>
          <cell r="M1661" t="str">
            <v>Trader</v>
          </cell>
          <cell r="N1661" t="str">
            <v>(949) 759-1939</v>
          </cell>
          <cell r="O1661" t="str">
            <v>(203) 355-6605</v>
          </cell>
          <cell r="R1661">
            <v>1250</v>
          </cell>
          <cell r="X1661">
            <v>7.62</v>
          </cell>
          <cell r="Y1661">
            <v>38322</v>
          </cell>
          <cell r="Z1661">
            <v>38411</v>
          </cell>
          <cell r="AA1661" t="str">
            <v>Firm</v>
          </cell>
          <cell r="AB1661" t="str">
            <v>NWP</v>
          </cell>
          <cell r="AD1661">
            <v>100010</v>
          </cell>
          <cell r="AE1661">
            <v>1250</v>
          </cell>
          <cell r="AF1661" t="str">
            <v>SUMAS</v>
          </cell>
          <cell r="AG1661">
            <v>297</v>
          </cell>
          <cell r="AH1661" t="str">
            <v xml:space="preserve"> </v>
          </cell>
          <cell r="AI1661" t="str">
            <v xml:space="preserve"> </v>
          </cell>
          <cell r="AJ1661" t="str">
            <v xml:space="preserve"> </v>
          </cell>
          <cell r="AK1661" t="str">
            <v xml:space="preserve"> </v>
          </cell>
          <cell r="AL1661" t="str">
            <v xml:space="preserve"> </v>
          </cell>
          <cell r="AM1661" t="str">
            <v xml:space="preserve"> </v>
          </cell>
          <cell r="AN1661" t="str">
            <v>RP</v>
          </cell>
          <cell r="AO1661">
            <v>38301</v>
          </cell>
          <cell r="AP1661" t="str">
            <v>DW</v>
          </cell>
        </row>
        <row r="1662">
          <cell r="A1662">
            <v>1675</v>
          </cell>
          <cell r="B1662" t="str">
            <v>DW</v>
          </cell>
          <cell r="C1662" t="str">
            <v>Dick Winters</v>
          </cell>
          <cell r="D1662" t="str">
            <v>(509) 495-4175</v>
          </cell>
          <cell r="E1662">
            <v>38296</v>
          </cell>
          <cell r="G1662" t="str">
            <v>Purchase</v>
          </cell>
          <cell r="H1662" t="str">
            <v>Physical</v>
          </cell>
          <cell r="I1662" t="str">
            <v>WA/ID</v>
          </cell>
          <cell r="K1662" t="str">
            <v>Sempra Energy Trading, Inc.</v>
          </cell>
          <cell r="L1662" t="str">
            <v>Damon Suter</v>
          </cell>
          <cell r="M1662" t="str">
            <v>Trader</v>
          </cell>
          <cell r="N1662" t="str">
            <v>(949) 759-1939</v>
          </cell>
          <cell r="O1662" t="str">
            <v>(203) 355-6605</v>
          </cell>
          <cell r="R1662">
            <v>1250</v>
          </cell>
          <cell r="X1662">
            <v>7.54</v>
          </cell>
          <cell r="Y1662">
            <v>38322</v>
          </cell>
          <cell r="Z1662">
            <v>38411</v>
          </cell>
          <cell r="AA1662" t="str">
            <v>Firm</v>
          </cell>
          <cell r="AB1662" t="str">
            <v>NWP</v>
          </cell>
          <cell r="AD1662">
            <v>100010</v>
          </cell>
          <cell r="AE1662">
            <v>1250</v>
          </cell>
          <cell r="AF1662" t="str">
            <v>WYOMING POOL</v>
          </cell>
          <cell r="AG1662">
            <v>89</v>
          </cell>
          <cell r="AI1662" t="str">
            <v xml:space="preserve"> </v>
          </cell>
          <cell r="AJ1662" t="str">
            <v xml:space="preserve"> </v>
          </cell>
          <cell r="AK1662" t="str">
            <v xml:space="preserve"> </v>
          </cell>
          <cell r="AL1662" t="str">
            <v xml:space="preserve"> </v>
          </cell>
          <cell r="AM1662" t="str">
            <v xml:space="preserve"> </v>
          </cell>
          <cell r="AN1662" t="str">
            <v>RP</v>
          </cell>
          <cell r="AO1662">
            <v>38301</v>
          </cell>
          <cell r="AP1662" t="str">
            <v>DW</v>
          </cell>
        </row>
        <row r="1663">
          <cell r="A1663">
            <v>1676</v>
          </cell>
          <cell r="B1663" t="str">
            <v>DW</v>
          </cell>
          <cell r="C1663" t="str">
            <v>Dick Winters</v>
          </cell>
          <cell r="D1663" t="str">
            <v>(509) 495-4175</v>
          </cell>
          <cell r="E1663">
            <v>38296</v>
          </cell>
          <cell r="G1663" t="str">
            <v>Purchase</v>
          </cell>
          <cell r="H1663" t="str">
            <v>Physical</v>
          </cell>
          <cell r="I1663" t="str">
            <v>WA/ID</v>
          </cell>
          <cell r="K1663" t="str">
            <v>Enserco</v>
          </cell>
          <cell r="L1663" t="str">
            <v>Dave Huck</v>
          </cell>
          <cell r="M1663" t="str">
            <v>Trader</v>
          </cell>
          <cell r="N1663" t="str">
            <v>(403) 269-5522</v>
          </cell>
          <cell r="O1663" t="str">
            <v>(303) 568-3250</v>
          </cell>
          <cell r="R1663">
            <v>2500</v>
          </cell>
          <cell r="X1663">
            <v>7.32</v>
          </cell>
          <cell r="Y1663">
            <v>38322</v>
          </cell>
          <cell r="Z1663">
            <v>38411</v>
          </cell>
          <cell r="AA1663" t="str">
            <v>Firm</v>
          </cell>
          <cell r="AB1663" t="str">
            <v>TCPL</v>
          </cell>
          <cell r="AD1663" t="str">
            <v>AVA2</v>
          </cell>
          <cell r="AE1663">
            <v>2500</v>
          </cell>
          <cell r="AF1663" t="str">
            <v>NIT</v>
          </cell>
          <cell r="AG1663" t="str">
            <v xml:space="preserve"> </v>
          </cell>
          <cell r="AI1663" t="str">
            <v xml:space="preserve"> </v>
          </cell>
          <cell r="AJ1663" t="str">
            <v xml:space="preserve"> </v>
          </cell>
          <cell r="AK1663" t="str">
            <v xml:space="preserve"> </v>
          </cell>
          <cell r="AL1663" t="str">
            <v xml:space="preserve"> </v>
          </cell>
          <cell r="AM1663" t="str">
            <v xml:space="preserve"> </v>
          </cell>
          <cell r="AN1663" t="str">
            <v>RP</v>
          </cell>
          <cell r="AO1663">
            <v>38301</v>
          </cell>
          <cell r="AP1663" t="str">
            <v>DW</v>
          </cell>
        </row>
        <row r="1664">
          <cell r="A1664">
            <v>1677</v>
          </cell>
          <cell r="B1664" t="str">
            <v>DW</v>
          </cell>
          <cell r="C1664" t="str">
            <v>Dick Winters</v>
          </cell>
          <cell r="D1664" t="str">
            <v>(509) 495-4175</v>
          </cell>
          <cell r="E1664">
            <v>38299</v>
          </cell>
          <cell r="G1664" t="str">
            <v>Sale</v>
          </cell>
          <cell r="H1664" t="str">
            <v>Physical</v>
          </cell>
          <cell r="I1664" t="str">
            <v>STAN</v>
          </cell>
          <cell r="J1664" t="str">
            <v xml:space="preserve"> </v>
          </cell>
          <cell r="K1664" t="str">
            <v>Enserco</v>
          </cell>
          <cell r="L1664" t="str">
            <v>Dave Huck</v>
          </cell>
          <cell r="M1664" t="str">
            <v>Trader</v>
          </cell>
          <cell r="N1664" t="str">
            <v>(403) 269-5522</v>
          </cell>
          <cell r="O1664" t="str">
            <v>(303) 568-3250</v>
          </cell>
          <cell r="P1664" t="str">
            <v xml:space="preserve"> </v>
          </cell>
          <cell r="Q1664" t="str">
            <v xml:space="preserve"> </v>
          </cell>
          <cell r="R1664">
            <v>16000</v>
          </cell>
          <cell r="X1664">
            <v>6.5750000000000002</v>
          </cell>
          <cell r="Y1664">
            <v>38300</v>
          </cell>
          <cell r="Z1664">
            <v>38300</v>
          </cell>
          <cell r="AA1664" t="str">
            <v>Firm</v>
          </cell>
          <cell r="AB1664" t="str">
            <v>PGT</v>
          </cell>
          <cell r="AD1664" t="str">
            <v>07536</v>
          </cell>
          <cell r="AE1664">
            <v>16000</v>
          </cell>
          <cell r="AF1664" t="str">
            <v>STAN-GTNW</v>
          </cell>
          <cell r="AH1664" t="str">
            <v>07536</v>
          </cell>
          <cell r="AI1664" t="str">
            <v xml:space="preserve"> </v>
          </cell>
          <cell r="AJ1664" t="str">
            <v>STAN-GTNW</v>
          </cell>
          <cell r="AK1664" t="str">
            <v xml:space="preserve"> </v>
          </cell>
          <cell r="AL1664" t="str">
            <v>04659</v>
          </cell>
          <cell r="AM1664" t="str">
            <v xml:space="preserve"> </v>
          </cell>
          <cell r="AN1664" t="str">
            <v>DW</v>
          </cell>
        </row>
        <row r="1665">
          <cell r="A1665">
            <v>1678</v>
          </cell>
          <cell r="B1665" t="str">
            <v>DW</v>
          </cell>
          <cell r="C1665" t="str">
            <v>Dick Winters</v>
          </cell>
          <cell r="D1665" t="str">
            <v>(509) 495-4175</v>
          </cell>
          <cell r="E1665">
            <v>38299</v>
          </cell>
          <cell r="G1665" t="str">
            <v>Purchase</v>
          </cell>
          <cell r="H1665" t="str">
            <v>Physical</v>
          </cell>
          <cell r="I1665" t="str">
            <v>CSII</v>
          </cell>
          <cell r="J1665" t="str">
            <v xml:space="preserve"> </v>
          </cell>
          <cell r="K1665" t="str">
            <v>Enserco</v>
          </cell>
          <cell r="L1665" t="str">
            <v>Dave Huck</v>
          </cell>
          <cell r="M1665" t="str">
            <v>Trader</v>
          </cell>
          <cell r="N1665" t="str">
            <v>(403) 269-5522</v>
          </cell>
          <cell r="O1665" t="str">
            <v>(303) 568-3250</v>
          </cell>
          <cell r="P1665" t="str">
            <v xml:space="preserve"> </v>
          </cell>
          <cell r="Q1665" t="str">
            <v xml:space="preserve"> </v>
          </cell>
          <cell r="R1665">
            <v>30000</v>
          </cell>
          <cell r="X1665">
            <v>6.47</v>
          </cell>
          <cell r="Y1665">
            <v>38300</v>
          </cell>
          <cell r="Z1665">
            <v>38300</v>
          </cell>
          <cell r="AA1665" t="str">
            <v>Firm</v>
          </cell>
          <cell r="AB1665" t="str">
            <v>PGT</v>
          </cell>
          <cell r="AD1665" t="str">
            <v>07536</v>
          </cell>
          <cell r="AE1665">
            <v>30000</v>
          </cell>
          <cell r="AF1665" t="str">
            <v>COYO-GTNW</v>
          </cell>
          <cell r="AH1665" t="str">
            <v>04659</v>
          </cell>
          <cell r="AI1665" t="str">
            <v xml:space="preserve"> </v>
          </cell>
          <cell r="AJ1665" t="str">
            <v>CSII-CSII</v>
          </cell>
          <cell r="AK1665" t="str">
            <v xml:space="preserve"> </v>
          </cell>
          <cell r="AL1665" t="str">
            <v>CSII</v>
          </cell>
          <cell r="AM1665" t="str">
            <v xml:space="preserve"> </v>
          </cell>
          <cell r="AN1665" t="str">
            <v>DW</v>
          </cell>
        </row>
        <row r="1666">
          <cell r="A1666">
            <v>1679</v>
          </cell>
          <cell r="B1666" t="str">
            <v>DW</v>
          </cell>
          <cell r="C1666" t="str">
            <v>Dick Winters</v>
          </cell>
          <cell r="D1666" t="str">
            <v>(509) 495-4175</v>
          </cell>
          <cell r="E1666">
            <v>38299</v>
          </cell>
          <cell r="G1666" t="str">
            <v>Purchase</v>
          </cell>
          <cell r="H1666" t="str">
            <v>Physical</v>
          </cell>
          <cell r="I1666" t="str">
            <v>CSII</v>
          </cell>
          <cell r="K1666" t="str">
            <v>Enserco</v>
          </cell>
          <cell r="L1666" t="str">
            <v>Dave Huck</v>
          </cell>
          <cell r="M1666" t="str">
            <v>Trader</v>
          </cell>
          <cell r="N1666" t="str">
            <v>(403) 269-5522</v>
          </cell>
          <cell r="O1666" t="str">
            <v>(303) 568-3250</v>
          </cell>
          <cell r="R1666">
            <v>5000</v>
          </cell>
          <cell r="X1666">
            <v>6.14</v>
          </cell>
          <cell r="Y1666">
            <v>38300</v>
          </cell>
          <cell r="Z1666">
            <v>38300</v>
          </cell>
          <cell r="AA1666" t="str">
            <v>Firm</v>
          </cell>
          <cell r="AB1666" t="str">
            <v>TCPL</v>
          </cell>
          <cell r="AC1666" t="str">
            <v>PGT</v>
          </cell>
          <cell r="AD1666" t="str">
            <v>AVA</v>
          </cell>
          <cell r="AE1666">
            <v>5000</v>
          </cell>
          <cell r="AF1666" t="str">
            <v>NIT</v>
          </cell>
          <cell r="AG1666" t="str">
            <v xml:space="preserve"> </v>
          </cell>
          <cell r="AI1666" t="str">
            <v xml:space="preserve"> </v>
          </cell>
          <cell r="AJ1666" t="str">
            <v>CSII-CSII</v>
          </cell>
          <cell r="AK1666" t="str">
            <v xml:space="preserve"> </v>
          </cell>
          <cell r="AL1666" t="str">
            <v>CSII</v>
          </cell>
          <cell r="AM1666" t="str">
            <v xml:space="preserve"> </v>
          </cell>
          <cell r="AN1666" t="str">
            <v>DW</v>
          </cell>
        </row>
        <row r="1667">
          <cell r="A1667">
            <v>1680</v>
          </cell>
          <cell r="B1667" t="str">
            <v>DW</v>
          </cell>
          <cell r="C1667" t="str">
            <v>Dick Winters</v>
          </cell>
          <cell r="D1667" t="str">
            <v>(509) 495-4175</v>
          </cell>
          <cell r="E1667">
            <v>38300</v>
          </cell>
          <cell r="G1667" t="str">
            <v>Purchase</v>
          </cell>
          <cell r="H1667" t="str">
            <v>Physical</v>
          </cell>
          <cell r="I1667" t="str">
            <v>CSII</v>
          </cell>
          <cell r="K1667" t="str">
            <v>Enserco</v>
          </cell>
          <cell r="L1667" t="str">
            <v>Dave Huck</v>
          </cell>
          <cell r="M1667" t="str">
            <v>Trader</v>
          </cell>
          <cell r="N1667" t="str">
            <v>(403) 269-5522</v>
          </cell>
          <cell r="O1667" t="str">
            <v>(303) 568-3250</v>
          </cell>
          <cell r="R1667">
            <v>5000</v>
          </cell>
          <cell r="X1667">
            <v>5.25</v>
          </cell>
          <cell r="Y1667">
            <v>38301</v>
          </cell>
          <cell r="Z1667">
            <v>38301</v>
          </cell>
          <cell r="AA1667" t="str">
            <v>Firm</v>
          </cell>
          <cell r="AB1667" t="str">
            <v>TCPL</v>
          </cell>
          <cell r="AD1667" t="str">
            <v>AVA</v>
          </cell>
          <cell r="AE1667">
            <v>5000</v>
          </cell>
          <cell r="AF1667" t="str">
            <v>NIT</v>
          </cell>
          <cell r="AG1667" t="str">
            <v xml:space="preserve"> </v>
          </cell>
          <cell r="AI1667" t="str">
            <v xml:space="preserve"> </v>
          </cell>
          <cell r="AJ1667" t="str">
            <v>CSII-CSII</v>
          </cell>
          <cell r="AK1667" t="str">
            <v xml:space="preserve"> </v>
          </cell>
          <cell r="AL1667" t="str">
            <v>CSII</v>
          </cell>
          <cell r="AM1667" t="str">
            <v xml:space="preserve"> </v>
          </cell>
          <cell r="AN1667" t="str">
            <v>DW</v>
          </cell>
        </row>
        <row r="1668">
          <cell r="A1668">
            <v>1681</v>
          </cell>
          <cell r="B1668" t="str">
            <v>DW</v>
          </cell>
          <cell r="C1668" t="str">
            <v>Dick Winters</v>
          </cell>
          <cell r="D1668" t="str">
            <v>(509) 495-4175</v>
          </cell>
          <cell r="E1668">
            <v>38300</v>
          </cell>
          <cell r="G1668" t="str">
            <v>Purchase</v>
          </cell>
          <cell r="H1668" t="str">
            <v>Physical</v>
          </cell>
          <cell r="I1668" t="str">
            <v>CA - SLTAHOE</v>
          </cell>
          <cell r="J1668">
            <v>327644885</v>
          </cell>
          <cell r="K1668" t="str">
            <v>Sempra Energy Trading, Inc.</v>
          </cell>
          <cell r="L1668" t="str">
            <v>Steve Hourihan</v>
          </cell>
          <cell r="M1668" t="str">
            <v>Trader</v>
          </cell>
          <cell r="N1668" t="str">
            <v>(203) 355-5063</v>
          </cell>
          <cell r="O1668" t="str">
            <v>(203) 355-5435</v>
          </cell>
          <cell r="P1668" t="str">
            <v>ICE</v>
          </cell>
          <cell r="Q1668">
            <v>2.5</v>
          </cell>
          <cell r="R1668">
            <v>1000</v>
          </cell>
          <cell r="X1668">
            <v>5.23</v>
          </cell>
          <cell r="Y1668">
            <v>38301</v>
          </cell>
          <cell r="Z1668">
            <v>38301</v>
          </cell>
          <cell r="AA1668" t="str">
            <v>Firm</v>
          </cell>
          <cell r="AB1668" t="str">
            <v>NWP</v>
          </cell>
          <cell r="AC1668" t="str">
            <v>Paiute</v>
          </cell>
          <cell r="AD1668">
            <v>100047</v>
          </cell>
          <cell r="AE1668">
            <v>1000</v>
          </cell>
          <cell r="AF1668" t="str">
            <v>OPAL</v>
          </cell>
          <cell r="AG1668">
            <v>543</v>
          </cell>
          <cell r="AH1668" t="str">
            <v xml:space="preserve"> </v>
          </cell>
          <cell r="AI1668" t="str">
            <v xml:space="preserve"> </v>
          </cell>
          <cell r="AJ1668" t="str">
            <v>RENO</v>
          </cell>
          <cell r="AK1668">
            <v>459</v>
          </cell>
          <cell r="AL1668" t="str">
            <v>AVAC03SYS4</v>
          </cell>
          <cell r="AM1668">
            <v>304</v>
          </cell>
          <cell r="AN1668" t="str">
            <v>DW</v>
          </cell>
        </row>
        <row r="1669">
          <cell r="A1669">
            <v>1682</v>
          </cell>
          <cell r="B1669" t="str">
            <v>DW</v>
          </cell>
          <cell r="C1669" t="str">
            <v>Dick Winters</v>
          </cell>
          <cell r="D1669" t="str">
            <v>(509) 495-4175</v>
          </cell>
          <cell r="E1669">
            <v>38300</v>
          </cell>
          <cell r="G1669" t="str">
            <v>Purchase</v>
          </cell>
          <cell r="H1669" t="str">
            <v>Physical</v>
          </cell>
          <cell r="I1669" t="str">
            <v>WA/ID</v>
          </cell>
          <cell r="K1669" t="str">
            <v>Enserco</v>
          </cell>
          <cell r="L1669" t="str">
            <v>Dave Huck</v>
          </cell>
          <cell r="M1669" t="str">
            <v>Trader</v>
          </cell>
          <cell r="N1669" t="str">
            <v>(403) 269-5522</v>
          </cell>
          <cell r="O1669" t="str">
            <v>(303) 568-3250</v>
          </cell>
          <cell r="R1669">
            <v>2500</v>
          </cell>
          <cell r="X1669">
            <v>6.7</v>
          </cell>
          <cell r="Y1669">
            <v>38322</v>
          </cell>
          <cell r="Z1669">
            <v>38383</v>
          </cell>
          <cell r="AA1669" t="str">
            <v>Firm</v>
          </cell>
          <cell r="AB1669" t="str">
            <v>TCPL</v>
          </cell>
          <cell r="AD1669" t="str">
            <v>AVA2</v>
          </cell>
          <cell r="AE1669">
            <v>2500</v>
          </cell>
          <cell r="AF1669" t="str">
            <v>NIT</v>
          </cell>
          <cell r="AG1669" t="str">
            <v xml:space="preserve"> </v>
          </cell>
          <cell r="AI1669" t="str">
            <v xml:space="preserve"> </v>
          </cell>
          <cell r="AJ1669" t="str">
            <v xml:space="preserve"> </v>
          </cell>
          <cell r="AK1669" t="str">
            <v xml:space="preserve"> </v>
          </cell>
          <cell r="AL1669" t="str">
            <v xml:space="preserve"> </v>
          </cell>
          <cell r="AM1669" t="str">
            <v xml:space="preserve"> </v>
          </cell>
          <cell r="AN1669" t="str">
            <v>RP</v>
          </cell>
          <cell r="AO1669">
            <v>38303</v>
          </cell>
          <cell r="AP1669" t="str">
            <v>DW</v>
          </cell>
        </row>
        <row r="1670">
          <cell r="A1670">
            <v>1683</v>
          </cell>
          <cell r="B1670" t="str">
            <v>DW</v>
          </cell>
          <cell r="C1670" t="str">
            <v>Dick Winters</v>
          </cell>
          <cell r="D1670" t="str">
            <v>(509) 495-4175</v>
          </cell>
          <cell r="E1670">
            <v>38300</v>
          </cell>
          <cell r="G1670" t="str">
            <v>Purchase</v>
          </cell>
          <cell r="H1670" t="str">
            <v>Physical</v>
          </cell>
          <cell r="I1670" t="str">
            <v>WA/ID</v>
          </cell>
          <cell r="K1670" t="str">
            <v>Enserco</v>
          </cell>
          <cell r="L1670" t="str">
            <v>Dave Huck</v>
          </cell>
          <cell r="M1670" t="str">
            <v>Trader</v>
          </cell>
          <cell r="N1670" t="str">
            <v>(403) 269-5522</v>
          </cell>
          <cell r="O1670" t="str">
            <v>(303) 568-3250</v>
          </cell>
          <cell r="R1670">
            <v>1250</v>
          </cell>
          <cell r="X1670">
            <v>7.03</v>
          </cell>
          <cell r="Y1670">
            <v>38322</v>
          </cell>
          <cell r="Z1670">
            <v>38383</v>
          </cell>
          <cell r="AA1670" t="str">
            <v>Firm</v>
          </cell>
          <cell r="AB1670" t="str">
            <v>NWP</v>
          </cell>
          <cell r="AD1670">
            <v>100010</v>
          </cell>
          <cell r="AE1670">
            <v>1250</v>
          </cell>
          <cell r="AF1670" t="str">
            <v>Sumas</v>
          </cell>
          <cell r="AG1670">
            <v>297</v>
          </cell>
          <cell r="AH1670" t="str">
            <v xml:space="preserve"> </v>
          </cell>
          <cell r="AI1670" t="str">
            <v xml:space="preserve"> </v>
          </cell>
          <cell r="AJ1670" t="str">
            <v xml:space="preserve"> </v>
          </cell>
          <cell r="AK1670" t="str">
            <v xml:space="preserve"> </v>
          </cell>
          <cell r="AL1670" t="str">
            <v xml:space="preserve"> </v>
          </cell>
          <cell r="AM1670" t="str">
            <v xml:space="preserve"> </v>
          </cell>
          <cell r="AN1670" t="str">
            <v>RP</v>
          </cell>
          <cell r="AO1670">
            <v>38303</v>
          </cell>
          <cell r="AP1670" t="str">
            <v>DW</v>
          </cell>
        </row>
        <row r="1671">
          <cell r="A1671">
            <v>1684</v>
          </cell>
          <cell r="B1671" t="str">
            <v>DW</v>
          </cell>
          <cell r="C1671" t="str">
            <v>Dick Winters</v>
          </cell>
          <cell r="D1671" t="str">
            <v>(509) 495-4175</v>
          </cell>
          <cell r="E1671">
            <v>38300</v>
          </cell>
          <cell r="G1671" t="str">
            <v>Purchase</v>
          </cell>
          <cell r="H1671" t="str">
            <v>Physical</v>
          </cell>
          <cell r="I1671" t="str">
            <v>WA/ID</v>
          </cell>
          <cell r="K1671" t="str">
            <v>Enserco</v>
          </cell>
          <cell r="L1671" t="str">
            <v>Dave Huck</v>
          </cell>
          <cell r="M1671" t="str">
            <v>Trader</v>
          </cell>
          <cell r="N1671" t="str">
            <v>(403) 269-5522</v>
          </cell>
          <cell r="O1671" t="str">
            <v>(303) 568-3250</v>
          </cell>
          <cell r="R1671">
            <v>1250</v>
          </cell>
          <cell r="X1671">
            <v>6.87</v>
          </cell>
          <cell r="Y1671">
            <v>38322</v>
          </cell>
          <cell r="Z1671">
            <v>38383</v>
          </cell>
          <cell r="AA1671" t="str">
            <v>Firm</v>
          </cell>
          <cell r="AB1671" t="str">
            <v>NWP</v>
          </cell>
          <cell r="AD1671">
            <v>100010</v>
          </cell>
          <cell r="AE1671">
            <v>1250</v>
          </cell>
          <cell r="AF1671" t="str">
            <v xml:space="preserve">ROCKY MTN POOL </v>
          </cell>
          <cell r="AG1671">
            <v>65</v>
          </cell>
          <cell r="AI1671" t="str">
            <v xml:space="preserve"> </v>
          </cell>
          <cell r="AJ1671" t="str">
            <v xml:space="preserve"> </v>
          </cell>
          <cell r="AK1671" t="str">
            <v xml:space="preserve"> </v>
          </cell>
          <cell r="AL1671" t="str">
            <v xml:space="preserve"> </v>
          </cell>
          <cell r="AM1671" t="str">
            <v xml:space="preserve"> </v>
          </cell>
          <cell r="AN1671" t="str">
            <v>RP</v>
          </cell>
          <cell r="AO1671">
            <v>38303</v>
          </cell>
          <cell r="AP1671" t="str">
            <v>DW</v>
          </cell>
        </row>
        <row r="1672">
          <cell r="A1672">
            <v>1685</v>
          </cell>
          <cell r="B1672" t="str">
            <v>DW</v>
          </cell>
          <cell r="C1672" t="str">
            <v>Dick Winters</v>
          </cell>
          <cell r="D1672" t="str">
            <v>(509) 495-4175</v>
          </cell>
          <cell r="E1672">
            <v>38300</v>
          </cell>
          <cell r="G1672" t="str">
            <v>Purchase</v>
          </cell>
          <cell r="H1672" t="str">
            <v>Physical</v>
          </cell>
          <cell r="I1672" t="str">
            <v>OR</v>
          </cell>
          <cell r="K1672" t="str">
            <v>Enserco</v>
          </cell>
          <cell r="L1672" t="str">
            <v>Dave Huck</v>
          </cell>
          <cell r="M1672" t="str">
            <v>Trader</v>
          </cell>
          <cell r="N1672" t="str">
            <v>(403) 269-5522</v>
          </cell>
          <cell r="O1672" t="str">
            <v>(303) 568-3250</v>
          </cell>
          <cell r="R1672">
            <v>2500</v>
          </cell>
          <cell r="X1672">
            <v>6.82</v>
          </cell>
          <cell r="Y1672">
            <v>38322</v>
          </cell>
          <cell r="Z1672">
            <v>38411</v>
          </cell>
          <cell r="AA1672" t="str">
            <v>Firm</v>
          </cell>
          <cell r="AB1672" t="str">
            <v>TCPL</v>
          </cell>
          <cell r="AD1672" t="str">
            <v>AVA2</v>
          </cell>
          <cell r="AE1672">
            <v>2500</v>
          </cell>
          <cell r="AF1672" t="str">
            <v>NIT</v>
          </cell>
          <cell r="AG1672" t="str">
            <v xml:space="preserve"> </v>
          </cell>
          <cell r="AI1672" t="str">
            <v xml:space="preserve"> </v>
          </cell>
          <cell r="AJ1672" t="str">
            <v xml:space="preserve"> </v>
          </cell>
          <cell r="AK1672" t="str">
            <v xml:space="preserve"> </v>
          </cell>
          <cell r="AL1672" t="str">
            <v xml:space="preserve"> </v>
          </cell>
          <cell r="AM1672" t="str">
            <v xml:space="preserve"> </v>
          </cell>
          <cell r="AN1672" t="str">
            <v>RP</v>
          </cell>
          <cell r="AO1672">
            <v>38303</v>
          </cell>
          <cell r="AP1672" t="str">
            <v>DW</v>
          </cell>
        </row>
        <row r="1673">
          <cell r="A1673">
            <v>1686</v>
          </cell>
          <cell r="B1673" t="str">
            <v>DW</v>
          </cell>
          <cell r="C1673" t="str">
            <v>Dick Winters</v>
          </cell>
          <cell r="D1673" t="str">
            <v>(509) 495-4175</v>
          </cell>
          <cell r="E1673">
            <v>38300</v>
          </cell>
          <cell r="G1673" t="str">
            <v>Purchase</v>
          </cell>
          <cell r="H1673" t="str">
            <v>Physical</v>
          </cell>
          <cell r="I1673" t="str">
            <v>OR</v>
          </cell>
          <cell r="K1673" t="str">
            <v>Sempra Energy Trading, Inc.</v>
          </cell>
          <cell r="L1673" t="str">
            <v>Damon Suter</v>
          </cell>
          <cell r="M1673" t="str">
            <v>Trader</v>
          </cell>
          <cell r="N1673" t="str">
            <v>(949) 759-1939</v>
          </cell>
          <cell r="O1673" t="str">
            <v>(203) 355-6605</v>
          </cell>
          <cell r="R1673">
            <v>1250</v>
          </cell>
          <cell r="X1673">
            <v>7.12</v>
          </cell>
          <cell r="Y1673">
            <v>38322</v>
          </cell>
          <cell r="Z1673">
            <v>38411</v>
          </cell>
          <cell r="AA1673" t="str">
            <v>Firm</v>
          </cell>
          <cell r="AB1673" t="str">
            <v>NWP</v>
          </cell>
          <cell r="AD1673">
            <v>100010</v>
          </cell>
          <cell r="AE1673">
            <v>1250</v>
          </cell>
          <cell r="AF1673" t="str">
            <v>Sumas</v>
          </cell>
          <cell r="AG1673">
            <v>297</v>
          </cell>
          <cell r="AH1673" t="str">
            <v xml:space="preserve"> </v>
          </cell>
          <cell r="AI1673" t="str">
            <v xml:space="preserve"> </v>
          </cell>
          <cell r="AJ1673" t="str">
            <v xml:space="preserve"> </v>
          </cell>
          <cell r="AK1673" t="str">
            <v xml:space="preserve"> </v>
          </cell>
          <cell r="AL1673" t="str">
            <v xml:space="preserve"> </v>
          </cell>
          <cell r="AM1673" t="str">
            <v xml:space="preserve"> </v>
          </cell>
          <cell r="AN1673" t="str">
            <v>RP</v>
          </cell>
          <cell r="AO1673">
            <v>38301</v>
          </cell>
          <cell r="AP1673" t="str">
            <v>DW</v>
          </cell>
        </row>
        <row r="1674">
          <cell r="A1674">
            <v>1687</v>
          </cell>
          <cell r="B1674" t="str">
            <v>DW</v>
          </cell>
          <cell r="C1674" t="str">
            <v>Dick Winters</v>
          </cell>
          <cell r="D1674" t="str">
            <v>(509) 495-4175</v>
          </cell>
          <cell r="E1674">
            <v>38300</v>
          </cell>
          <cell r="G1674" t="str">
            <v>Purchase</v>
          </cell>
          <cell r="H1674" t="str">
            <v>Physical</v>
          </cell>
          <cell r="I1674" t="str">
            <v>OR</v>
          </cell>
          <cell r="K1674" t="str">
            <v>Cinergy Marketing &amp; Trading, LP</v>
          </cell>
          <cell r="L1674" t="str">
            <v>Sylvia Pollan</v>
          </cell>
          <cell r="M1674" t="str">
            <v>Trader</v>
          </cell>
          <cell r="N1674" t="str">
            <v>(713) 393-6895</v>
          </cell>
          <cell r="O1674" t="str">
            <v>(713) 890-3134</v>
          </cell>
          <cell r="R1674">
            <v>1250</v>
          </cell>
          <cell r="X1674">
            <v>7</v>
          </cell>
          <cell r="Y1674">
            <v>38322</v>
          </cell>
          <cell r="Z1674">
            <v>38411</v>
          </cell>
          <cell r="AA1674" t="str">
            <v>Firm</v>
          </cell>
          <cell r="AB1674" t="str">
            <v>NWP</v>
          </cell>
          <cell r="AD1674">
            <v>100010</v>
          </cell>
          <cell r="AE1674">
            <v>1250</v>
          </cell>
          <cell r="AF1674" t="str">
            <v>WYOMING POOL</v>
          </cell>
          <cell r="AG1674">
            <v>89</v>
          </cell>
          <cell r="AI1674" t="str">
            <v xml:space="preserve"> </v>
          </cell>
          <cell r="AJ1674" t="str">
            <v xml:space="preserve"> </v>
          </cell>
          <cell r="AK1674" t="str">
            <v xml:space="preserve"> </v>
          </cell>
          <cell r="AL1674" t="str">
            <v xml:space="preserve"> </v>
          </cell>
          <cell r="AM1674" t="str">
            <v xml:space="preserve"> </v>
          </cell>
          <cell r="AN1674" t="str">
            <v>RP</v>
          </cell>
          <cell r="AO1674">
            <v>38307</v>
          </cell>
          <cell r="AP1674" t="str">
            <v>DW</v>
          </cell>
        </row>
        <row r="1675">
          <cell r="A1675">
            <v>1688</v>
          </cell>
          <cell r="B1675" t="str">
            <v>DW</v>
          </cell>
          <cell r="C1675" t="str">
            <v>Dick Winters</v>
          </cell>
          <cell r="D1675" t="str">
            <v>(509) 495-4175</v>
          </cell>
          <cell r="E1675">
            <v>38300</v>
          </cell>
          <cell r="G1675" t="str">
            <v>Purchase</v>
          </cell>
          <cell r="H1675" t="str">
            <v>Physical</v>
          </cell>
          <cell r="I1675" t="str">
            <v>WA/ID</v>
          </cell>
          <cell r="K1675" t="str">
            <v>BP Canada Energy Co.</v>
          </cell>
          <cell r="L1675" t="str">
            <v>Patty Condon</v>
          </cell>
          <cell r="M1675" t="str">
            <v>Trader</v>
          </cell>
          <cell r="N1675" t="str">
            <v>(403) 231-6901</v>
          </cell>
          <cell r="O1675" t="str">
            <v>403-233-5611</v>
          </cell>
          <cell r="R1675">
            <v>5000</v>
          </cell>
          <cell r="X1675">
            <v>6.82</v>
          </cell>
          <cell r="Y1675">
            <v>38322</v>
          </cell>
          <cell r="Z1675">
            <v>38442</v>
          </cell>
          <cell r="AA1675" t="str">
            <v>Firm</v>
          </cell>
          <cell r="AB1675" t="str">
            <v>TCPL</v>
          </cell>
          <cell r="AD1675" t="str">
            <v>AVA2</v>
          </cell>
          <cell r="AE1675">
            <v>5000</v>
          </cell>
          <cell r="AF1675" t="str">
            <v>NIT</v>
          </cell>
          <cell r="AG1675" t="str">
            <v xml:space="preserve"> </v>
          </cell>
          <cell r="AI1675" t="str">
            <v xml:space="preserve"> </v>
          </cell>
          <cell r="AJ1675" t="str">
            <v xml:space="preserve"> </v>
          </cell>
          <cell r="AK1675" t="str">
            <v xml:space="preserve"> </v>
          </cell>
          <cell r="AL1675" t="str">
            <v xml:space="preserve"> </v>
          </cell>
          <cell r="AM1675" t="str">
            <v xml:space="preserve"> </v>
          </cell>
          <cell r="AN1675" t="str">
            <v>RP</v>
          </cell>
          <cell r="AO1675">
            <v>38301</v>
          </cell>
          <cell r="AP1675" t="str">
            <v>DW</v>
          </cell>
        </row>
        <row r="1676">
          <cell r="A1676">
            <v>1689</v>
          </cell>
          <cell r="B1676" t="str">
            <v>DW</v>
          </cell>
          <cell r="C1676" t="str">
            <v>Dick Winters</v>
          </cell>
          <cell r="D1676" t="str">
            <v>(509) 495-4175</v>
          </cell>
          <cell r="E1676">
            <v>38300</v>
          </cell>
          <cell r="G1676" t="str">
            <v>Purchase</v>
          </cell>
          <cell r="H1676" t="str">
            <v>Physical</v>
          </cell>
          <cell r="I1676" t="str">
            <v>WA/ID</v>
          </cell>
          <cell r="K1676" t="str">
            <v>Sempra Energy Trading, Inc.</v>
          </cell>
          <cell r="L1676" t="str">
            <v>Damon Suter</v>
          </cell>
          <cell r="M1676" t="str">
            <v>Trader</v>
          </cell>
          <cell r="N1676" t="str">
            <v>(949) 759-1939</v>
          </cell>
          <cell r="O1676" t="str">
            <v>(203) 355-6605</v>
          </cell>
          <cell r="R1676">
            <v>2500</v>
          </cell>
          <cell r="X1676">
            <v>7.1</v>
          </cell>
          <cell r="Y1676">
            <v>38322</v>
          </cell>
          <cell r="Z1676">
            <v>38442</v>
          </cell>
          <cell r="AA1676" t="str">
            <v>Firm</v>
          </cell>
          <cell r="AB1676" t="str">
            <v>NWP</v>
          </cell>
          <cell r="AD1676">
            <v>100010</v>
          </cell>
          <cell r="AE1676">
            <v>2500</v>
          </cell>
          <cell r="AF1676" t="str">
            <v>Sumas</v>
          </cell>
          <cell r="AG1676">
            <v>297</v>
          </cell>
          <cell r="AH1676" t="str">
            <v xml:space="preserve"> </v>
          </cell>
          <cell r="AI1676" t="str">
            <v xml:space="preserve"> </v>
          </cell>
          <cell r="AJ1676" t="str">
            <v xml:space="preserve"> </v>
          </cell>
          <cell r="AK1676" t="str">
            <v xml:space="preserve"> </v>
          </cell>
          <cell r="AL1676" t="str">
            <v xml:space="preserve"> </v>
          </cell>
          <cell r="AM1676" t="str">
            <v xml:space="preserve"> </v>
          </cell>
          <cell r="AN1676" t="str">
            <v>RP</v>
          </cell>
          <cell r="AO1676">
            <v>38301</v>
          </cell>
          <cell r="AP1676" t="str">
            <v>DW</v>
          </cell>
        </row>
        <row r="1677">
          <cell r="A1677">
            <v>1690</v>
          </cell>
          <cell r="B1677" t="str">
            <v>DW</v>
          </cell>
          <cell r="C1677" t="str">
            <v>Dick Winters</v>
          </cell>
          <cell r="D1677" t="str">
            <v>(509) 495-4175</v>
          </cell>
          <cell r="E1677">
            <v>38300</v>
          </cell>
          <cell r="G1677" t="str">
            <v>Purchase</v>
          </cell>
          <cell r="H1677" t="str">
            <v>Physical</v>
          </cell>
          <cell r="I1677" t="str">
            <v>WA/ID</v>
          </cell>
          <cell r="K1677" t="str">
            <v>Sempra Energy Trading, Inc.</v>
          </cell>
          <cell r="L1677" t="str">
            <v>Damon Suter</v>
          </cell>
          <cell r="M1677" t="str">
            <v>Trader</v>
          </cell>
          <cell r="N1677" t="str">
            <v>(949) 759-1939</v>
          </cell>
          <cell r="O1677" t="str">
            <v>(203) 355-6605</v>
          </cell>
          <cell r="R1677">
            <v>2500</v>
          </cell>
          <cell r="X1677">
            <v>6.91</v>
          </cell>
          <cell r="Y1677">
            <v>38322</v>
          </cell>
          <cell r="Z1677">
            <v>38442</v>
          </cell>
          <cell r="AA1677" t="str">
            <v>Firm</v>
          </cell>
          <cell r="AB1677" t="str">
            <v>NWP</v>
          </cell>
          <cell r="AD1677">
            <v>100010</v>
          </cell>
          <cell r="AE1677">
            <v>2500</v>
          </cell>
          <cell r="AF1677" t="str">
            <v xml:space="preserve">ROCKY MTN POOL </v>
          </cell>
          <cell r="AG1677">
            <v>65</v>
          </cell>
          <cell r="AI1677" t="str">
            <v xml:space="preserve"> </v>
          </cell>
          <cell r="AJ1677" t="str">
            <v xml:space="preserve"> </v>
          </cell>
          <cell r="AK1677" t="str">
            <v xml:space="preserve"> </v>
          </cell>
          <cell r="AL1677" t="str">
            <v xml:space="preserve"> </v>
          </cell>
          <cell r="AM1677" t="str">
            <v xml:space="preserve"> </v>
          </cell>
          <cell r="AN1677" t="str">
            <v>RP</v>
          </cell>
          <cell r="AO1677">
            <v>38301</v>
          </cell>
          <cell r="AP1677" t="str">
            <v>DW</v>
          </cell>
        </row>
        <row r="1678">
          <cell r="A1678">
            <v>1691</v>
          </cell>
          <cell r="B1678" t="str">
            <v>DW</v>
          </cell>
          <cell r="C1678" t="str">
            <v>Dick Winters</v>
          </cell>
          <cell r="D1678" t="str">
            <v>(509) 495-4175</v>
          </cell>
          <cell r="E1678">
            <v>38301</v>
          </cell>
          <cell r="G1678" t="str">
            <v>Purchase</v>
          </cell>
          <cell r="H1678" t="str">
            <v>Physical</v>
          </cell>
          <cell r="I1678" t="str">
            <v>CSII</v>
          </cell>
          <cell r="K1678" t="str">
            <v>Enserco</v>
          </cell>
          <cell r="L1678" t="str">
            <v>Dave Huck</v>
          </cell>
          <cell r="M1678" t="str">
            <v>Trader</v>
          </cell>
          <cell r="N1678" t="str">
            <v>(403) 269-5522</v>
          </cell>
          <cell r="O1678" t="str">
            <v>(303) 568-3250</v>
          </cell>
          <cell r="R1678">
            <v>5000</v>
          </cell>
          <cell r="X1678">
            <v>5.45</v>
          </cell>
          <cell r="Y1678">
            <v>38302</v>
          </cell>
          <cell r="Z1678">
            <v>38302</v>
          </cell>
          <cell r="AA1678" t="str">
            <v>Firm</v>
          </cell>
          <cell r="AB1678" t="str">
            <v>TCPL</v>
          </cell>
          <cell r="AD1678" t="str">
            <v>AVA</v>
          </cell>
          <cell r="AE1678">
            <v>5000</v>
          </cell>
          <cell r="AF1678" t="str">
            <v>NIT</v>
          </cell>
          <cell r="AG1678" t="str">
            <v xml:space="preserve"> </v>
          </cell>
          <cell r="AI1678" t="str">
            <v xml:space="preserve"> </v>
          </cell>
          <cell r="AJ1678" t="str">
            <v>CSII-CSII</v>
          </cell>
          <cell r="AK1678" t="str">
            <v xml:space="preserve"> </v>
          </cell>
          <cell r="AL1678" t="str">
            <v>CSII</v>
          </cell>
          <cell r="AM1678" t="str">
            <v xml:space="preserve"> </v>
          </cell>
          <cell r="AN1678" t="str">
            <v>DW</v>
          </cell>
        </row>
        <row r="1679">
          <cell r="A1679">
            <v>1692</v>
          </cell>
          <cell r="B1679" t="str">
            <v>DW</v>
          </cell>
          <cell r="C1679" t="str">
            <v>Dick Winters</v>
          </cell>
          <cell r="D1679" t="str">
            <v>(509) 495-4175</v>
          </cell>
          <cell r="E1679">
            <v>38301</v>
          </cell>
          <cell r="G1679" t="str">
            <v>Purchase</v>
          </cell>
          <cell r="H1679" t="str">
            <v>Physical</v>
          </cell>
          <cell r="I1679" t="str">
            <v>CA - SLTAHOE</v>
          </cell>
          <cell r="J1679">
            <v>421431798</v>
          </cell>
          <cell r="K1679" t="str">
            <v>Cargill Inc</v>
          </cell>
          <cell r="L1679" t="str">
            <v>Jennifer Kotulski</v>
          </cell>
          <cell r="M1679" t="str">
            <v>Trader</v>
          </cell>
          <cell r="N1679" t="str">
            <v>(952) 984-3407</v>
          </cell>
          <cell r="O1679" t="str">
            <v>(952) 984-3341</v>
          </cell>
          <cell r="P1679" t="str">
            <v>ICE</v>
          </cell>
          <cell r="Q1679">
            <v>2.5</v>
          </cell>
          <cell r="R1679">
            <v>1400</v>
          </cell>
          <cell r="X1679">
            <v>5.77</v>
          </cell>
          <cell r="Y1679">
            <v>38302</v>
          </cell>
          <cell r="Z1679">
            <v>38302</v>
          </cell>
          <cell r="AA1679" t="str">
            <v>Firm</v>
          </cell>
          <cell r="AB1679" t="str">
            <v>NWP</v>
          </cell>
          <cell r="AC1679" t="str">
            <v>Paiute</v>
          </cell>
          <cell r="AD1679">
            <v>100047</v>
          </cell>
          <cell r="AE1679">
            <v>1400</v>
          </cell>
          <cell r="AF1679" t="str">
            <v>WYOMING POOL</v>
          </cell>
          <cell r="AG1679">
            <v>89</v>
          </cell>
          <cell r="AH1679" t="str">
            <v xml:space="preserve"> </v>
          </cell>
          <cell r="AI1679" t="str">
            <v xml:space="preserve"> </v>
          </cell>
          <cell r="AJ1679" t="str">
            <v>RENO</v>
          </cell>
          <cell r="AK1679">
            <v>459</v>
          </cell>
          <cell r="AL1679" t="str">
            <v>AVAC03SYS4</v>
          </cell>
          <cell r="AM1679">
            <v>304</v>
          </cell>
          <cell r="AN1679" t="str">
            <v>DW</v>
          </cell>
        </row>
        <row r="1680">
          <cell r="A1680">
            <v>1693</v>
          </cell>
          <cell r="B1680" t="str">
            <v>DW</v>
          </cell>
          <cell r="C1680" t="str">
            <v>Dick Winters</v>
          </cell>
          <cell r="D1680" t="str">
            <v>(509) 495-4175</v>
          </cell>
          <cell r="E1680">
            <v>38302</v>
          </cell>
          <cell r="G1680" t="str">
            <v>Purchase</v>
          </cell>
          <cell r="H1680" t="str">
            <v>Physical</v>
          </cell>
          <cell r="I1680" t="str">
            <v>WA/ID</v>
          </cell>
          <cell r="K1680" t="str">
            <v>Enserco</v>
          </cell>
          <cell r="L1680" t="str">
            <v>Dave Huck</v>
          </cell>
          <cell r="M1680" t="str">
            <v>Trader</v>
          </cell>
          <cell r="N1680" t="str">
            <v>(403) 269-5522</v>
          </cell>
          <cell r="O1680" t="str">
            <v>(303) 568-3250</v>
          </cell>
          <cell r="R1680">
            <v>5000</v>
          </cell>
          <cell r="X1680">
            <v>6.34</v>
          </cell>
          <cell r="Y1680">
            <v>38322</v>
          </cell>
          <cell r="Z1680">
            <v>38656</v>
          </cell>
          <cell r="AA1680" t="str">
            <v>Firm</v>
          </cell>
          <cell r="AB1680" t="str">
            <v>TCPL</v>
          </cell>
          <cell r="AD1680" t="str">
            <v>AVA2</v>
          </cell>
          <cell r="AE1680">
            <v>5000</v>
          </cell>
          <cell r="AF1680" t="str">
            <v>NIT</v>
          </cell>
          <cell r="AG1680" t="str">
            <v xml:space="preserve"> </v>
          </cell>
          <cell r="AI1680" t="str">
            <v xml:space="preserve"> </v>
          </cell>
          <cell r="AJ1680" t="str">
            <v xml:space="preserve"> </v>
          </cell>
          <cell r="AK1680" t="str">
            <v xml:space="preserve"> </v>
          </cell>
          <cell r="AL1680" t="str">
            <v xml:space="preserve"> </v>
          </cell>
          <cell r="AM1680" t="str">
            <v xml:space="preserve"> </v>
          </cell>
          <cell r="AN1680" t="str">
            <v>RP</v>
          </cell>
        </row>
        <row r="1681">
          <cell r="A1681">
            <v>1694</v>
          </cell>
          <cell r="B1681" t="str">
            <v>DW</v>
          </cell>
          <cell r="C1681" t="str">
            <v>Dick Winters</v>
          </cell>
          <cell r="D1681" t="str">
            <v>(509) 495-4175</v>
          </cell>
          <cell r="E1681">
            <v>38302</v>
          </cell>
          <cell r="G1681" t="str">
            <v>Purchase</v>
          </cell>
          <cell r="H1681" t="str">
            <v>Physical</v>
          </cell>
          <cell r="I1681" t="str">
            <v>WA/ID</v>
          </cell>
          <cell r="K1681" t="str">
            <v>Cinergy Marketing &amp; Trading, LP</v>
          </cell>
          <cell r="L1681" t="str">
            <v>Sylvia Pollan</v>
          </cell>
          <cell r="M1681" t="str">
            <v>Trader</v>
          </cell>
          <cell r="N1681" t="str">
            <v>(713) 393-6895</v>
          </cell>
          <cell r="O1681" t="str">
            <v>(713) 890-3134</v>
          </cell>
          <cell r="R1681">
            <v>2500</v>
          </cell>
          <cell r="X1681">
            <v>6.5</v>
          </cell>
          <cell r="Y1681">
            <v>38322</v>
          </cell>
          <cell r="Z1681">
            <v>38656</v>
          </cell>
          <cell r="AA1681" t="str">
            <v>Firm</v>
          </cell>
          <cell r="AB1681" t="str">
            <v>NWP</v>
          </cell>
          <cell r="AD1681">
            <v>100010</v>
          </cell>
          <cell r="AE1681">
            <v>2500</v>
          </cell>
          <cell r="AF1681" t="str">
            <v>Sumas</v>
          </cell>
          <cell r="AG1681">
            <v>297</v>
          </cell>
          <cell r="AH1681" t="str">
            <v xml:space="preserve"> </v>
          </cell>
          <cell r="AI1681" t="str">
            <v xml:space="preserve"> </v>
          </cell>
          <cell r="AJ1681" t="str">
            <v xml:space="preserve"> </v>
          </cell>
          <cell r="AK1681" t="str">
            <v xml:space="preserve"> </v>
          </cell>
          <cell r="AL1681" t="str">
            <v xml:space="preserve"> </v>
          </cell>
          <cell r="AM1681" t="str">
            <v xml:space="preserve"> </v>
          </cell>
          <cell r="AN1681" t="str">
            <v>RP</v>
          </cell>
        </row>
        <row r="1682">
          <cell r="A1682">
            <v>1695</v>
          </cell>
          <cell r="B1682" t="str">
            <v>DW</v>
          </cell>
          <cell r="C1682" t="str">
            <v>Dick Winters</v>
          </cell>
          <cell r="D1682" t="str">
            <v>(509) 495-4175</v>
          </cell>
          <cell r="E1682">
            <v>38302</v>
          </cell>
          <cell r="G1682" t="str">
            <v>Purchase</v>
          </cell>
          <cell r="H1682" t="str">
            <v>Physical</v>
          </cell>
          <cell r="I1682" t="str">
            <v>WA/ID</v>
          </cell>
          <cell r="K1682" t="str">
            <v>Sempra Energy Trading, Inc.</v>
          </cell>
          <cell r="L1682" t="str">
            <v>Damon Suter</v>
          </cell>
          <cell r="M1682" t="str">
            <v>Trader</v>
          </cell>
          <cell r="N1682" t="str">
            <v>(949) 759-1939</v>
          </cell>
          <cell r="O1682" t="str">
            <v>(203) 355-6605</v>
          </cell>
          <cell r="R1682">
            <v>2500</v>
          </cell>
          <cell r="X1682">
            <v>6.43</v>
          </cell>
          <cell r="Y1682">
            <v>38322</v>
          </cell>
          <cell r="Z1682">
            <v>38656</v>
          </cell>
          <cell r="AA1682" t="str">
            <v>Firm</v>
          </cell>
          <cell r="AB1682" t="str">
            <v>NWP</v>
          </cell>
          <cell r="AD1682">
            <v>100010</v>
          </cell>
          <cell r="AE1682">
            <v>2500</v>
          </cell>
          <cell r="AF1682" t="str">
            <v xml:space="preserve">ROCKY MTN POOL </v>
          </cell>
          <cell r="AG1682">
            <v>65</v>
          </cell>
          <cell r="AI1682" t="str">
            <v xml:space="preserve"> </v>
          </cell>
          <cell r="AJ1682" t="str">
            <v xml:space="preserve"> </v>
          </cell>
          <cell r="AK1682" t="str">
            <v xml:space="preserve"> </v>
          </cell>
          <cell r="AL1682" t="str">
            <v xml:space="preserve"> </v>
          </cell>
          <cell r="AM1682" t="str">
            <v xml:space="preserve"> </v>
          </cell>
          <cell r="AN1682" t="str">
            <v>RP</v>
          </cell>
          <cell r="AO1682">
            <v>38306</v>
          </cell>
          <cell r="AP1682" t="str">
            <v>DW</v>
          </cell>
        </row>
        <row r="1683">
          <cell r="A1683">
            <v>1696</v>
          </cell>
          <cell r="B1683" t="str">
            <v>DW</v>
          </cell>
          <cell r="C1683" t="str">
            <v>Dick Winters</v>
          </cell>
          <cell r="D1683" t="str">
            <v>(509) 495-4175</v>
          </cell>
          <cell r="E1683">
            <v>38303</v>
          </cell>
          <cell r="G1683" t="str">
            <v>Purchase</v>
          </cell>
          <cell r="H1683" t="str">
            <v>Physical</v>
          </cell>
          <cell r="I1683" t="str">
            <v>CA - SLTAHOE</v>
          </cell>
          <cell r="J1683">
            <v>451264602</v>
          </cell>
          <cell r="K1683" t="str">
            <v>Cargill Inc</v>
          </cell>
          <cell r="L1683" t="str">
            <v>Jennifer Kotulski</v>
          </cell>
          <cell r="M1683" t="str">
            <v>Trader</v>
          </cell>
          <cell r="N1683" t="str">
            <v>(952) 984-3407</v>
          </cell>
          <cell r="O1683" t="str">
            <v>(952) 984-3341</v>
          </cell>
          <cell r="P1683" t="str">
            <v>ICE</v>
          </cell>
          <cell r="Q1683">
            <v>2.5</v>
          </cell>
          <cell r="R1683">
            <v>1500</v>
          </cell>
          <cell r="U1683" t="str">
            <v>GDA</v>
          </cell>
          <cell r="V1683">
            <v>-5.0000000000000001E-3</v>
          </cell>
          <cell r="W1683" t="str">
            <v>Opal</v>
          </cell>
          <cell r="Y1683">
            <v>38304</v>
          </cell>
          <cell r="Z1683">
            <v>38306</v>
          </cell>
          <cell r="AA1683" t="str">
            <v>Firm</v>
          </cell>
          <cell r="AB1683" t="str">
            <v>NWP</v>
          </cell>
          <cell r="AC1683" t="str">
            <v>Paiute</v>
          </cell>
          <cell r="AD1683">
            <v>100047</v>
          </cell>
          <cell r="AE1683">
            <v>1500</v>
          </cell>
          <cell r="AF1683" t="str">
            <v>OPAL</v>
          </cell>
          <cell r="AG1683">
            <v>543</v>
          </cell>
          <cell r="AH1683" t="str">
            <v xml:space="preserve"> </v>
          </cell>
          <cell r="AI1683" t="str">
            <v xml:space="preserve"> </v>
          </cell>
          <cell r="AJ1683" t="str">
            <v>RENO</v>
          </cell>
          <cell r="AK1683">
            <v>459</v>
          </cell>
          <cell r="AL1683" t="str">
            <v>AVAC03SYS4</v>
          </cell>
          <cell r="AM1683">
            <v>304</v>
          </cell>
          <cell r="AN1683" t="str">
            <v>DW</v>
          </cell>
        </row>
        <row r="1684">
          <cell r="A1684">
            <v>1697</v>
          </cell>
          <cell r="B1684" t="str">
            <v>DW</v>
          </cell>
          <cell r="C1684" t="str">
            <v>Dick Winters</v>
          </cell>
          <cell r="D1684" t="str">
            <v>(509) 495-4175</v>
          </cell>
          <cell r="E1684">
            <v>38303</v>
          </cell>
          <cell r="G1684" t="str">
            <v>Purchase</v>
          </cell>
          <cell r="H1684" t="str">
            <v>Physical</v>
          </cell>
          <cell r="I1684" t="str">
            <v>CSII</v>
          </cell>
          <cell r="K1684" t="str">
            <v>Enserco</v>
          </cell>
          <cell r="L1684" t="str">
            <v>Dave Huck</v>
          </cell>
          <cell r="M1684" t="str">
            <v>Trader</v>
          </cell>
          <cell r="N1684" t="str">
            <v>(403) 269-5522</v>
          </cell>
          <cell r="O1684" t="str">
            <v>(303) 568-3250</v>
          </cell>
          <cell r="R1684">
            <v>5000</v>
          </cell>
          <cell r="X1684">
            <v>5.28</v>
          </cell>
          <cell r="Y1684">
            <v>38304</v>
          </cell>
          <cell r="Z1684">
            <v>38306</v>
          </cell>
          <cell r="AA1684" t="str">
            <v>Firm</v>
          </cell>
          <cell r="AB1684" t="str">
            <v>TCPL</v>
          </cell>
          <cell r="AD1684" t="str">
            <v>AVA</v>
          </cell>
          <cell r="AE1684">
            <v>5000</v>
          </cell>
          <cell r="AF1684" t="str">
            <v>NIT</v>
          </cell>
          <cell r="AG1684" t="str">
            <v xml:space="preserve"> </v>
          </cell>
          <cell r="AI1684" t="str">
            <v xml:space="preserve"> </v>
          </cell>
          <cell r="AJ1684" t="str">
            <v>CSII-CSII</v>
          </cell>
          <cell r="AK1684" t="str">
            <v xml:space="preserve"> </v>
          </cell>
          <cell r="AL1684" t="str">
            <v>CSII</v>
          </cell>
          <cell r="AM1684" t="str">
            <v xml:space="preserve"> </v>
          </cell>
          <cell r="AN1684" t="str">
            <v>DW</v>
          </cell>
        </row>
        <row r="1685">
          <cell r="A1685">
            <v>1698</v>
          </cell>
          <cell r="B1685" t="str">
            <v>DW</v>
          </cell>
          <cell r="C1685" t="str">
            <v>Dick Winters</v>
          </cell>
          <cell r="D1685" t="str">
            <v>(509) 495-4175</v>
          </cell>
          <cell r="E1685">
            <v>38303</v>
          </cell>
          <cell r="G1685" t="str">
            <v>Purchase</v>
          </cell>
          <cell r="H1685" t="str">
            <v>Physical</v>
          </cell>
          <cell r="I1685" t="str">
            <v>CSII</v>
          </cell>
          <cell r="J1685" t="str">
            <v xml:space="preserve"> </v>
          </cell>
          <cell r="K1685" t="str">
            <v>Enserco</v>
          </cell>
          <cell r="L1685" t="str">
            <v>Dave Huck</v>
          </cell>
          <cell r="M1685" t="str">
            <v>Trader</v>
          </cell>
          <cell r="N1685" t="str">
            <v>(403) 269-5522</v>
          </cell>
          <cell r="O1685" t="str">
            <v>(303) 568-3250</v>
          </cell>
          <cell r="P1685" t="str">
            <v xml:space="preserve"> </v>
          </cell>
          <cell r="Q1685" t="str">
            <v xml:space="preserve"> </v>
          </cell>
          <cell r="R1685">
            <v>1271</v>
          </cell>
          <cell r="X1685">
            <v>5.38</v>
          </cell>
          <cell r="Y1685">
            <v>38304</v>
          </cell>
          <cell r="Z1685">
            <v>38306</v>
          </cell>
          <cell r="AA1685" t="str">
            <v>Firm</v>
          </cell>
          <cell r="AB1685" t="str">
            <v>PGT</v>
          </cell>
          <cell r="AD1685" t="str">
            <v>07536</v>
          </cell>
          <cell r="AE1685">
            <v>1271</v>
          </cell>
          <cell r="AF1685" t="str">
            <v>KING_GTNW</v>
          </cell>
          <cell r="AH1685" t="str">
            <v>04659</v>
          </cell>
          <cell r="AI1685" t="str">
            <v xml:space="preserve"> </v>
          </cell>
          <cell r="AJ1685" t="str">
            <v xml:space="preserve"> </v>
          </cell>
          <cell r="AK1685" t="str">
            <v xml:space="preserve"> </v>
          </cell>
          <cell r="AL1685" t="str">
            <v xml:space="preserve"> </v>
          </cell>
          <cell r="AM1685" t="str">
            <v xml:space="preserve"> </v>
          </cell>
          <cell r="AN1685" t="str">
            <v>DW</v>
          </cell>
        </row>
        <row r="1686">
          <cell r="A1686">
            <v>1699</v>
          </cell>
          <cell r="B1686" t="str">
            <v>DW</v>
          </cell>
          <cell r="C1686" t="str">
            <v>Dick Winters</v>
          </cell>
          <cell r="D1686" t="str">
            <v>(509) 495-4175</v>
          </cell>
          <cell r="E1686">
            <v>38306</v>
          </cell>
          <cell r="G1686" t="str">
            <v>Purchase</v>
          </cell>
          <cell r="H1686" t="str">
            <v>Physical</v>
          </cell>
          <cell r="I1686" t="str">
            <v>WA/ID</v>
          </cell>
          <cell r="K1686" t="str">
            <v>BP Canada Energy Co.</v>
          </cell>
          <cell r="L1686" t="str">
            <v>Mike Hogervorst</v>
          </cell>
          <cell r="M1686" t="str">
            <v>Trader</v>
          </cell>
          <cell r="N1686" t="str">
            <v>(403) 231-6903</v>
          </cell>
          <cell r="O1686" t="str">
            <v>403-233-5611</v>
          </cell>
          <cell r="R1686">
            <v>5000</v>
          </cell>
          <cell r="X1686">
            <v>5.8049999999999997</v>
          </cell>
          <cell r="Y1686">
            <v>38443</v>
          </cell>
          <cell r="Z1686">
            <v>38472</v>
          </cell>
          <cell r="AA1686" t="str">
            <v>Firm</v>
          </cell>
          <cell r="AB1686" t="str">
            <v>TCPL</v>
          </cell>
          <cell r="AD1686" t="str">
            <v>AVA</v>
          </cell>
          <cell r="AE1686">
            <v>5000</v>
          </cell>
          <cell r="AF1686" t="str">
            <v>NIT</v>
          </cell>
          <cell r="AG1686" t="str">
            <v xml:space="preserve"> </v>
          </cell>
          <cell r="AI1686" t="str">
            <v xml:space="preserve"> </v>
          </cell>
          <cell r="AJ1686" t="str">
            <v xml:space="preserve"> </v>
          </cell>
          <cell r="AK1686" t="str">
            <v xml:space="preserve"> </v>
          </cell>
          <cell r="AL1686" t="str">
            <v xml:space="preserve"> </v>
          </cell>
          <cell r="AM1686" t="str">
            <v xml:space="preserve"> </v>
          </cell>
          <cell r="AN1686" t="str">
            <v>RP</v>
          </cell>
          <cell r="AO1686">
            <v>38307</v>
          </cell>
          <cell r="AP1686" t="str">
            <v>DW</v>
          </cell>
        </row>
        <row r="1687">
          <cell r="A1687">
            <v>1700</v>
          </cell>
          <cell r="B1687" t="str">
            <v>DW</v>
          </cell>
          <cell r="C1687" t="str">
            <v>Dick Winters</v>
          </cell>
          <cell r="D1687" t="str">
            <v>(509) 495-4175</v>
          </cell>
          <cell r="E1687">
            <v>38306</v>
          </cell>
          <cell r="G1687" t="str">
            <v>Purchase</v>
          </cell>
          <cell r="H1687" t="str">
            <v>Physical</v>
          </cell>
          <cell r="I1687" t="str">
            <v>WA/ID</v>
          </cell>
          <cell r="K1687" t="str">
            <v>Sempra Energy Trading, Inc.</v>
          </cell>
          <cell r="L1687" t="str">
            <v>Damon Suter</v>
          </cell>
          <cell r="M1687" t="str">
            <v>Trader</v>
          </cell>
          <cell r="N1687" t="str">
            <v>(949) 759-1939</v>
          </cell>
          <cell r="O1687" t="str">
            <v>(203) 355-6605</v>
          </cell>
          <cell r="R1687">
            <v>2500</v>
          </cell>
          <cell r="X1687">
            <v>5.93</v>
          </cell>
          <cell r="Y1687">
            <v>38443</v>
          </cell>
          <cell r="Z1687">
            <v>38472</v>
          </cell>
          <cell r="AA1687" t="str">
            <v>Firm</v>
          </cell>
          <cell r="AB1687" t="str">
            <v>NWP</v>
          </cell>
          <cell r="AD1687">
            <v>100010</v>
          </cell>
          <cell r="AE1687">
            <v>2500</v>
          </cell>
          <cell r="AF1687" t="str">
            <v>Sumas</v>
          </cell>
          <cell r="AG1687">
            <v>297</v>
          </cell>
          <cell r="AH1687" t="str">
            <v xml:space="preserve"> </v>
          </cell>
          <cell r="AI1687" t="str">
            <v xml:space="preserve"> </v>
          </cell>
          <cell r="AJ1687" t="str">
            <v xml:space="preserve"> </v>
          </cell>
          <cell r="AK1687" t="str">
            <v xml:space="preserve"> </v>
          </cell>
          <cell r="AL1687" t="str">
            <v xml:space="preserve"> </v>
          </cell>
          <cell r="AM1687" t="str">
            <v xml:space="preserve"> </v>
          </cell>
          <cell r="AN1687" t="str">
            <v>RP</v>
          </cell>
          <cell r="AO1687">
            <v>38307</v>
          </cell>
          <cell r="AP1687" t="str">
            <v>DW</v>
          </cell>
        </row>
        <row r="1688">
          <cell r="A1688">
            <v>1701</v>
          </cell>
          <cell r="B1688" t="str">
            <v>DW</v>
          </cell>
          <cell r="C1688" t="str">
            <v>Dick Winters</v>
          </cell>
          <cell r="D1688" t="str">
            <v>(509) 495-4175</v>
          </cell>
          <cell r="E1688">
            <v>38306</v>
          </cell>
          <cell r="G1688" t="str">
            <v>Purchase</v>
          </cell>
          <cell r="H1688" t="str">
            <v>Physical</v>
          </cell>
          <cell r="I1688" t="str">
            <v>WA/ID</v>
          </cell>
          <cell r="K1688" t="str">
            <v>Sempra Energy Trading, Inc.</v>
          </cell>
          <cell r="L1688" t="str">
            <v>Damon Suter</v>
          </cell>
          <cell r="M1688" t="str">
            <v>Trader</v>
          </cell>
          <cell r="N1688" t="str">
            <v>(949) 759-1939</v>
          </cell>
          <cell r="O1688" t="str">
            <v>(203) 355-6605</v>
          </cell>
          <cell r="R1688">
            <v>2500</v>
          </cell>
          <cell r="X1688">
            <v>5.84</v>
          </cell>
          <cell r="Y1688">
            <v>38443</v>
          </cell>
          <cell r="Z1688">
            <v>38472</v>
          </cell>
          <cell r="AA1688" t="str">
            <v>Firm</v>
          </cell>
          <cell r="AB1688" t="str">
            <v>NWP</v>
          </cell>
          <cell r="AD1688">
            <v>100010</v>
          </cell>
          <cell r="AE1688">
            <v>2500</v>
          </cell>
          <cell r="AF1688" t="str">
            <v xml:space="preserve">ROCKY MTN POOL </v>
          </cell>
          <cell r="AG1688">
            <v>65</v>
          </cell>
          <cell r="AI1688" t="str">
            <v xml:space="preserve"> </v>
          </cell>
          <cell r="AJ1688" t="str">
            <v xml:space="preserve"> </v>
          </cell>
          <cell r="AK1688" t="str">
            <v xml:space="preserve"> </v>
          </cell>
          <cell r="AL1688" t="str">
            <v xml:space="preserve"> </v>
          </cell>
          <cell r="AM1688" t="str">
            <v xml:space="preserve"> </v>
          </cell>
          <cell r="AN1688" t="str">
            <v>RP</v>
          </cell>
          <cell r="AO1688">
            <v>38307</v>
          </cell>
          <cell r="AP1688" t="str">
            <v>DW</v>
          </cell>
        </row>
        <row r="1689">
          <cell r="A1689">
            <v>1702</v>
          </cell>
          <cell r="B1689" t="str">
            <v>DW</v>
          </cell>
          <cell r="C1689" t="str">
            <v>Dick Winters</v>
          </cell>
          <cell r="D1689" t="str">
            <v>(509) 495-4175</v>
          </cell>
          <cell r="E1689">
            <v>38306</v>
          </cell>
          <cell r="G1689" t="str">
            <v>Purchase</v>
          </cell>
          <cell r="H1689" t="str">
            <v>Physical</v>
          </cell>
          <cell r="I1689" t="str">
            <v>WA/ID</v>
          </cell>
          <cell r="K1689" t="str">
            <v>BP Canada Energy Co.</v>
          </cell>
          <cell r="L1689" t="str">
            <v>Mike Hogervorst</v>
          </cell>
          <cell r="M1689" t="str">
            <v>Trader</v>
          </cell>
          <cell r="N1689" t="str">
            <v>(403) 231-6903</v>
          </cell>
          <cell r="O1689" t="str">
            <v>403-233-5611</v>
          </cell>
          <cell r="R1689">
            <v>5000</v>
          </cell>
          <cell r="X1689">
            <v>6</v>
          </cell>
          <cell r="Y1689">
            <v>38626</v>
          </cell>
          <cell r="Z1689">
            <v>38656</v>
          </cell>
          <cell r="AA1689" t="str">
            <v>Firm</v>
          </cell>
          <cell r="AB1689" t="str">
            <v>TCPL</v>
          </cell>
          <cell r="AD1689" t="str">
            <v>AVA</v>
          </cell>
          <cell r="AE1689">
            <v>5000</v>
          </cell>
          <cell r="AF1689" t="str">
            <v>NIT</v>
          </cell>
          <cell r="AG1689" t="str">
            <v xml:space="preserve"> </v>
          </cell>
          <cell r="AI1689" t="str">
            <v xml:space="preserve"> </v>
          </cell>
          <cell r="AJ1689" t="str">
            <v xml:space="preserve"> </v>
          </cell>
          <cell r="AK1689" t="str">
            <v xml:space="preserve"> </v>
          </cell>
          <cell r="AL1689" t="str">
            <v xml:space="preserve"> </v>
          </cell>
          <cell r="AM1689" t="str">
            <v xml:space="preserve"> </v>
          </cell>
          <cell r="AN1689" t="str">
            <v>RP</v>
          </cell>
          <cell r="AO1689">
            <v>38307</v>
          </cell>
          <cell r="AP1689" t="str">
            <v>DW</v>
          </cell>
        </row>
        <row r="1690">
          <cell r="A1690">
            <v>1703</v>
          </cell>
          <cell r="B1690" t="str">
            <v>DW</v>
          </cell>
          <cell r="C1690" t="str">
            <v>Dick Winters</v>
          </cell>
          <cell r="D1690" t="str">
            <v>(509) 495-4175</v>
          </cell>
          <cell r="E1690">
            <v>38306</v>
          </cell>
          <cell r="G1690" t="str">
            <v>Purchase</v>
          </cell>
          <cell r="H1690" t="str">
            <v>Physical</v>
          </cell>
          <cell r="I1690" t="str">
            <v>WA/ID</v>
          </cell>
          <cell r="K1690" t="str">
            <v>Sempra Energy Trading, Inc.</v>
          </cell>
          <cell r="L1690" t="str">
            <v>Damon Suter</v>
          </cell>
          <cell r="M1690" t="str">
            <v>Trader</v>
          </cell>
          <cell r="N1690" t="str">
            <v>(949) 759-1939</v>
          </cell>
          <cell r="O1690" t="str">
            <v>(203) 355-6605</v>
          </cell>
          <cell r="R1690">
            <v>2500</v>
          </cell>
          <cell r="X1690">
            <v>6.05</v>
          </cell>
          <cell r="Y1690">
            <v>38626</v>
          </cell>
          <cell r="Z1690">
            <v>38656</v>
          </cell>
          <cell r="AA1690" t="str">
            <v>Firm</v>
          </cell>
          <cell r="AB1690" t="str">
            <v>NWP</v>
          </cell>
          <cell r="AD1690">
            <v>100010</v>
          </cell>
          <cell r="AE1690">
            <v>2500</v>
          </cell>
          <cell r="AF1690" t="str">
            <v>Sumas</v>
          </cell>
          <cell r="AG1690">
            <v>297</v>
          </cell>
          <cell r="AH1690" t="str">
            <v xml:space="preserve"> </v>
          </cell>
          <cell r="AI1690" t="str">
            <v xml:space="preserve"> </v>
          </cell>
          <cell r="AJ1690" t="str">
            <v xml:space="preserve"> </v>
          </cell>
          <cell r="AK1690" t="str">
            <v xml:space="preserve"> </v>
          </cell>
          <cell r="AL1690" t="str">
            <v xml:space="preserve"> </v>
          </cell>
          <cell r="AM1690" t="str">
            <v xml:space="preserve"> </v>
          </cell>
          <cell r="AN1690" t="str">
            <v>RP</v>
          </cell>
          <cell r="AO1690">
            <v>38307</v>
          </cell>
          <cell r="AP1690" t="str">
            <v>DW</v>
          </cell>
        </row>
        <row r="1691">
          <cell r="A1691">
            <v>1704</v>
          </cell>
          <cell r="B1691" t="str">
            <v>DW</v>
          </cell>
          <cell r="C1691" t="str">
            <v>Dick Winters</v>
          </cell>
          <cell r="D1691" t="str">
            <v>(509) 495-4175</v>
          </cell>
          <cell r="E1691">
            <v>38306</v>
          </cell>
          <cell r="G1691" t="str">
            <v>Purchase</v>
          </cell>
          <cell r="H1691" t="str">
            <v>Physical</v>
          </cell>
          <cell r="I1691" t="str">
            <v>WA/ID</v>
          </cell>
          <cell r="K1691" t="str">
            <v>Sempra Energy Trading, Inc.</v>
          </cell>
          <cell r="L1691" t="str">
            <v>Damon Suter</v>
          </cell>
          <cell r="M1691" t="str">
            <v>Trader</v>
          </cell>
          <cell r="N1691" t="str">
            <v>(949) 759-1939</v>
          </cell>
          <cell r="O1691" t="str">
            <v>(203) 355-6605</v>
          </cell>
          <cell r="R1691">
            <v>2500</v>
          </cell>
          <cell r="X1691">
            <v>5.99</v>
          </cell>
          <cell r="Y1691">
            <v>38626</v>
          </cell>
          <cell r="Z1691">
            <v>38656</v>
          </cell>
          <cell r="AA1691" t="str">
            <v>Firm</v>
          </cell>
          <cell r="AB1691" t="str">
            <v>NWP</v>
          </cell>
          <cell r="AD1691">
            <v>100010</v>
          </cell>
          <cell r="AE1691">
            <v>2500</v>
          </cell>
          <cell r="AF1691" t="str">
            <v xml:space="preserve">ROCKY MTN POOL </v>
          </cell>
          <cell r="AG1691">
            <v>65</v>
          </cell>
          <cell r="AI1691" t="str">
            <v xml:space="preserve"> </v>
          </cell>
          <cell r="AJ1691" t="str">
            <v xml:space="preserve"> </v>
          </cell>
          <cell r="AK1691" t="str">
            <v xml:space="preserve"> </v>
          </cell>
          <cell r="AL1691" t="str">
            <v xml:space="preserve"> </v>
          </cell>
          <cell r="AM1691" t="str">
            <v xml:space="preserve"> </v>
          </cell>
          <cell r="AN1691" t="str">
            <v>RP</v>
          </cell>
          <cell r="AO1691">
            <v>38307</v>
          </cell>
          <cell r="AP1691" t="str">
            <v>DW</v>
          </cell>
        </row>
        <row r="1692">
          <cell r="A1692">
            <v>1705</v>
          </cell>
          <cell r="B1692" t="str">
            <v>DW</v>
          </cell>
          <cell r="C1692" t="str">
            <v>Dick Winters</v>
          </cell>
          <cell r="D1692" t="str">
            <v>(509) 495-4175</v>
          </cell>
          <cell r="E1692">
            <v>38307</v>
          </cell>
          <cell r="G1692" t="str">
            <v>Purchase</v>
          </cell>
          <cell r="H1692" t="str">
            <v>Physical</v>
          </cell>
          <cell r="I1692" t="str">
            <v>WA</v>
          </cell>
          <cell r="K1692" t="str">
            <v>Enserco</v>
          </cell>
          <cell r="L1692" t="str">
            <v>Dave Huck</v>
          </cell>
          <cell r="M1692" t="str">
            <v>Trader</v>
          </cell>
          <cell r="N1692" t="str">
            <v>(403) 269-5522</v>
          </cell>
          <cell r="O1692" t="str">
            <v>(303) 568-3250</v>
          </cell>
          <cell r="R1692">
            <v>5000</v>
          </cell>
          <cell r="U1692" t="str">
            <v>CGPR</v>
          </cell>
          <cell r="V1692">
            <v>-0.2</v>
          </cell>
          <cell r="W1692" t="str">
            <v>AECO C/NIT</v>
          </cell>
          <cell r="Y1692">
            <v>38322</v>
          </cell>
          <cell r="Z1692">
            <v>38352</v>
          </cell>
          <cell r="AA1692" t="str">
            <v>Firm</v>
          </cell>
          <cell r="AB1692" t="str">
            <v>TCPL</v>
          </cell>
          <cell r="AD1692" t="str">
            <v>AVA2</v>
          </cell>
          <cell r="AE1692">
            <v>5000</v>
          </cell>
          <cell r="AF1692" t="str">
            <v>NIT</v>
          </cell>
          <cell r="AH1692" t="str">
            <v xml:space="preserve"> </v>
          </cell>
          <cell r="AI1692" t="str">
            <v xml:space="preserve"> </v>
          </cell>
          <cell r="AJ1692" t="str">
            <v xml:space="preserve"> </v>
          </cell>
          <cell r="AK1692" t="str">
            <v xml:space="preserve"> </v>
          </cell>
          <cell r="AL1692" t="str">
            <v xml:space="preserve"> </v>
          </cell>
          <cell r="AM1692" t="str">
            <v xml:space="preserve"> </v>
          </cell>
          <cell r="AN1692" t="str">
            <v>RP</v>
          </cell>
        </row>
        <row r="1693">
          <cell r="A1693">
            <v>1706</v>
          </cell>
          <cell r="B1693" t="str">
            <v>DW</v>
          </cell>
          <cell r="C1693" t="str">
            <v>Dick Winters</v>
          </cell>
          <cell r="D1693" t="str">
            <v>(509) 495-4175</v>
          </cell>
          <cell r="E1693">
            <v>38307</v>
          </cell>
          <cell r="G1693" t="str">
            <v>Purchase</v>
          </cell>
          <cell r="H1693" t="str">
            <v>Physical</v>
          </cell>
          <cell r="I1693" t="str">
            <v>WA</v>
          </cell>
          <cell r="K1693" t="str">
            <v>BP Canada Energy Co.</v>
          </cell>
          <cell r="L1693" t="str">
            <v>Mike Hogervorst</v>
          </cell>
          <cell r="M1693" t="str">
            <v>Trader</v>
          </cell>
          <cell r="N1693" t="str">
            <v>(403) 231-6903</v>
          </cell>
          <cell r="O1693" t="str">
            <v>403-233-5611</v>
          </cell>
          <cell r="R1693">
            <v>5000</v>
          </cell>
          <cell r="U1693" t="str">
            <v>CGPR</v>
          </cell>
          <cell r="V1693">
            <v>-0.215</v>
          </cell>
          <cell r="W1693" t="str">
            <v>AECO C/NIT</v>
          </cell>
          <cell r="Y1693">
            <v>38322</v>
          </cell>
          <cell r="Z1693">
            <v>38352</v>
          </cell>
          <cell r="AA1693" t="str">
            <v>Firm</v>
          </cell>
          <cell r="AB1693" t="str">
            <v>TCPL</v>
          </cell>
          <cell r="AD1693" t="str">
            <v>AVA2</v>
          </cell>
          <cell r="AE1693">
            <v>5000</v>
          </cell>
          <cell r="AF1693" t="str">
            <v>NIT</v>
          </cell>
          <cell r="AH1693" t="str">
            <v xml:space="preserve"> </v>
          </cell>
          <cell r="AI1693" t="str">
            <v xml:space="preserve"> </v>
          </cell>
          <cell r="AJ1693" t="str">
            <v xml:space="preserve"> </v>
          </cell>
          <cell r="AK1693" t="str">
            <v xml:space="preserve"> </v>
          </cell>
          <cell r="AL1693" t="str">
            <v xml:space="preserve"> </v>
          </cell>
          <cell r="AM1693" t="str">
            <v xml:space="preserve"> </v>
          </cell>
          <cell r="AN1693" t="str">
            <v>RP</v>
          </cell>
          <cell r="AO1693">
            <v>38307</v>
          </cell>
          <cell r="AP1693" t="str">
            <v>DW</v>
          </cell>
        </row>
        <row r="1694">
          <cell r="A1694">
            <v>1707</v>
          </cell>
          <cell r="B1694" t="str">
            <v>DW</v>
          </cell>
          <cell r="C1694" t="str">
            <v>Dick Winters</v>
          </cell>
          <cell r="D1694" t="str">
            <v>(509) 495-4175</v>
          </cell>
          <cell r="E1694">
            <v>38307</v>
          </cell>
          <cell r="G1694" t="str">
            <v>Purchase</v>
          </cell>
          <cell r="H1694" t="str">
            <v>Physical</v>
          </cell>
          <cell r="I1694" t="str">
            <v>WA</v>
          </cell>
          <cell r="K1694" t="str">
            <v>Cinergy Canada Inc.</v>
          </cell>
          <cell r="L1694" t="str">
            <v>Sylvia Pollan</v>
          </cell>
          <cell r="M1694" t="str">
            <v>Trader</v>
          </cell>
          <cell r="N1694" t="str">
            <v>(713) 393-6895</v>
          </cell>
          <cell r="O1694" t="str">
            <v>(713) 890-3134</v>
          </cell>
          <cell r="R1694">
            <v>5000</v>
          </cell>
          <cell r="U1694" t="str">
            <v>CGPR</v>
          </cell>
          <cell r="V1694">
            <v>-0.21</v>
          </cell>
          <cell r="W1694" t="str">
            <v>AECO C/NIT</v>
          </cell>
          <cell r="Y1694">
            <v>38322</v>
          </cell>
          <cell r="Z1694">
            <v>38352</v>
          </cell>
          <cell r="AA1694" t="str">
            <v>Firm</v>
          </cell>
          <cell r="AB1694" t="str">
            <v>TCPL</v>
          </cell>
          <cell r="AD1694" t="str">
            <v>AVA2</v>
          </cell>
          <cell r="AE1694">
            <v>5000</v>
          </cell>
          <cell r="AF1694" t="str">
            <v>NIT</v>
          </cell>
          <cell r="AH1694" t="str">
            <v xml:space="preserve"> </v>
          </cell>
          <cell r="AI1694" t="str">
            <v xml:space="preserve"> </v>
          </cell>
          <cell r="AJ1694" t="str">
            <v xml:space="preserve"> </v>
          </cell>
          <cell r="AK1694" t="str">
            <v xml:space="preserve"> </v>
          </cell>
          <cell r="AL1694" t="str">
            <v xml:space="preserve"> </v>
          </cell>
          <cell r="AM1694" t="str">
            <v xml:space="preserve"> </v>
          </cell>
          <cell r="AN1694" t="str">
            <v>RP</v>
          </cell>
        </row>
        <row r="1695">
          <cell r="A1695">
            <v>1708</v>
          </cell>
          <cell r="B1695" t="str">
            <v>DW</v>
          </cell>
          <cell r="C1695" t="str">
            <v>Dick Winters</v>
          </cell>
          <cell r="D1695" t="str">
            <v>(509) 495-4175</v>
          </cell>
          <cell r="E1695">
            <v>38307</v>
          </cell>
          <cell r="G1695" t="str">
            <v>Purchase</v>
          </cell>
          <cell r="H1695" t="str">
            <v>Physical</v>
          </cell>
          <cell r="I1695" t="str">
            <v>WA</v>
          </cell>
          <cell r="K1695" t="str">
            <v>Cinergy Marketing &amp; Trading, LP</v>
          </cell>
          <cell r="L1695" t="str">
            <v>Sylvia Pollan</v>
          </cell>
          <cell r="M1695" t="str">
            <v>Trader</v>
          </cell>
          <cell r="N1695" t="str">
            <v>(713) 393-6895</v>
          </cell>
          <cell r="O1695" t="str">
            <v>(713) 890-3134</v>
          </cell>
          <cell r="R1695">
            <v>4774</v>
          </cell>
          <cell r="U1695" t="str">
            <v>IF</v>
          </cell>
          <cell r="V1695">
            <v>-0.12</v>
          </cell>
          <cell r="W1695" t="str">
            <v>NWP Rocky Mtn</v>
          </cell>
          <cell r="Y1695">
            <v>38322</v>
          </cell>
          <cell r="Z1695">
            <v>38352</v>
          </cell>
          <cell r="AA1695" t="str">
            <v>Firm</v>
          </cell>
          <cell r="AB1695" t="str">
            <v>NWP</v>
          </cell>
          <cell r="AD1695">
            <v>100010</v>
          </cell>
          <cell r="AE1695">
            <v>4774</v>
          </cell>
          <cell r="AF1695" t="str">
            <v xml:space="preserve">ROCKY MTN POOL </v>
          </cell>
          <cell r="AG1695">
            <v>65</v>
          </cell>
          <cell r="AI1695" t="str">
            <v xml:space="preserve"> </v>
          </cell>
          <cell r="AJ1695" t="str">
            <v xml:space="preserve"> </v>
          </cell>
          <cell r="AK1695" t="str">
            <v xml:space="preserve"> </v>
          </cell>
          <cell r="AL1695" t="str">
            <v xml:space="preserve"> </v>
          </cell>
          <cell r="AM1695" t="str">
            <v xml:space="preserve"> </v>
          </cell>
          <cell r="AN1695" t="str">
            <v>RP</v>
          </cell>
        </row>
        <row r="1696">
          <cell r="A1696">
            <v>1709</v>
          </cell>
          <cell r="B1696" t="str">
            <v>DW</v>
          </cell>
          <cell r="C1696" t="str">
            <v>Dick Winters</v>
          </cell>
          <cell r="D1696" t="str">
            <v>(509) 495-4175</v>
          </cell>
          <cell r="E1696">
            <v>38307</v>
          </cell>
          <cell r="G1696" t="str">
            <v>Purchase</v>
          </cell>
          <cell r="H1696" t="str">
            <v>Financial</v>
          </cell>
          <cell r="I1696" t="str">
            <v>CA - SLTAHOE</v>
          </cell>
          <cell r="J1696" t="str">
            <v xml:space="preserve"> </v>
          </cell>
          <cell r="K1696" t="str">
            <v>Sempra Energy Trading, Inc.</v>
          </cell>
          <cell r="L1696" t="str">
            <v>Steve Hourihan</v>
          </cell>
          <cell r="M1696" t="str">
            <v>Trader</v>
          </cell>
          <cell r="N1696" t="str">
            <v>(203) 355-5063</v>
          </cell>
          <cell r="O1696" t="str">
            <v>(203) 355-5435</v>
          </cell>
          <cell r="P1696" t="str">
            <v xml:space="preserve"> </v>
          </cell>
          <cell r="Q1696" t="str">
            <v xml:space="preserve"> </v>
          </cell>
          <cell r="R1696">
            <v>2000</v>
          </cell>
          <cell r="X1696">
            <v>6.72</v>
          </cell>
          <cell r="Y1696">
            <v>38322</v>
          </cell>
          <cell r="Z1696">
            <v>38411</v>
          </cell>
          <cell r="AA1696" t="str">
            <v>Firm</v>
          </cell>
          <cell r="AB1696" t="str">
            <v>NWP</v>
          </cell>
          <cell r="AC1696" t="str">
            <v>Paiute</v>
          </cell>
          <cell r="AD1696">
            <v>100047</v>
          </cell>
          <cell r="AE1696">
            <v>2000</v>
          </cell>
          <cell r="AF1696" t="str">
            <v>WYOMING POOL</v>
          </cell>
          <cell r="AG1696">
            <v>89</v>
          </cell>
          <cell r="AH1696" t="str">
            <v xml:space="preserve"> </v>
          </cell>
          <cell r="AI1696" t="str">
            <v xml:space="preserve"> </v>
          </cell>
          <cell r="AJ1696" t="str">
            <v>RENO</v>
          </cell>
          <cell r="AK1696">
            <v>459</v>
          </cell>
          <cell r="AL1696" t="str">
            <v>AVAC03SYS2</v>
          </cell>
          <cell r="AM1696">
            <v>304</v>
          </cell>
          <cell r="AN1696" t="str">
            <v>RP</v>
          </cell>
        </row>
        <row r="1697">
          <cell r="A1697">
            <v>1710</v>
          </cell>
          <cell r="B1697" t="str">
            <v>DW</v>
          </cell>
          <cell r="C1697" t="str">
            <v>Dick Winters</v>
          </cell>
          <cell r="D1697" t="str">
            <v>(509) 495-4175</v>
          </cell>
          <cell r="E1697">
            <v>38307</v>
          </cell>
          <cell r="G1697" t="str">
            <v>Purchase</v>
          </cell>
          <cell r="H1697" t="str">
            <v>Financial</v>
          </cell>
          <cell r="I1697" t="str">
            <v>CA - SLTAHOE</v>
          </cell>
          <cell r="J1697" t="str">
            <v xml:space="preserve"> </v>
          </cell>
          <cell r="K1697" t="str">
            <v>Enserco</v>
          </cell>
          <cell r="L1697" t="str">
            <v>Dave Huck</v>
          </cell>
          <cell r="M1697" t="str">
            <v>Trader</v>
          </cell>
          <cell r="N1697" t="str">
            <v>(403) 269-5522</v>
          </cell>
          <cell r="O1697" t="str">
            <v>(303) 568-3250</v>
          </cell>
          <cell r="P1697" t="str">
            <v xml:space="preserve"> </v>
          </cell>
          <cell r="Q1697" t="str">
            <v xml:space="preserve"> </v>
          </cell>
          <cell r="R1697">
            <v>3000</v>
          </cell>
          <cell r="X1697">
            <v>6.7750000000000004</v>
          </cell>
          <cell r="Y1697">
            <v>38322</v>
          </cell>
          <cell r="Z1697">
            <v>38411</v>
          </cell>
          <cell r="AA1697" t="str">
            <v>Firm</v>
          </cell>
          <cell r="AB1697" t="str">
            <v>NWP</v>
          </cell>
          <cell r="AC1697" t="str">
            <v>Paiute</v>
          </cell>
          <cell r="AD1697">
            <v>100047</v>
          </cell>
          <cell r="AE1697">
            <v>3000</v>
          </cell>
          <cell r="AF1697" t="str">
            <v>Sumas</v>
          </cell>
          <cell r="AG1697">
            <v>297</v>
          </cell>
          <cell r="AH1697" t="str">
            <v xml:space="preserve"> </v>
          </cell>
          <cell r="AI1697" t="str">
            <v xml:space="preserve"> </v>
          </cell>
          <cell r="AJ1697" t="str">
            <v>RENO</v>
          </cell>
          <cell r="AK1697">
            <v>459</v>
          </cell>
          <cell r="AL1697" t="str">
            <v>AVAC03SYS3</v>
          </cell>
          <cell r="AM1697">
            <v>304</v>
          </cell>
          <cell r="AN1697" t="str">
            <v>RP</v>
          </cell>
        </row>
        <row r="1698">
          <cell r="A1698">
            <v>1711</v>
          </cell>
          <cell r="B1698" t="str">
            <v>DW</v>
          </cell>
          <cell r="C1698" t="str">
            <v>Dick Winters</v>
          </cell>
          <cell r="D1698" t="str">
            <v>(509) 495-4175</v>
          </cell>
          <cell r="E1698">
            <v>38310</v>
          </cell>
          <cell r="G1698" t="str">
            <v>Purchase</v>
          </cell>
          <cell r="H1698" t="str">
            <v>Physical</v>
          </cell>
          <cell r="I1698" t="str">
            <v>CA - SLTAHOE</v>
          </cell>
          <cell r="J1698" t="str">
            <v xml:space="preserve"> </v>
          </cell>
          <cell r="K1698" t="str">
            <v>Enserco</v>
          </cell>
          <cell r="L1698" t="str">
            <v>Dave Huck</v>
          </cell>
          <cell r="M1698" t="str">
            <v>Trader</v>
          </cell>
          <cell r="N1698" t="str">
            <v>(403) 269-5522</v>
          </cell>
          <cell r="O1698" t="str">
            <v>(303) 568-3250</v>
          </cell>
          <cell r="R1698">
            <v>750</v>
          </cell>
          <cell r="X1698">
            <v>4.3</v>
          </cell>
          <cell r="Y1698">
            <v>38311</v>
          </cell>
          <cell r="Z1698">
            <v>38313</v>
          </cell>
          <cell r="AA1698" t="str">
            <v>Firm</v>
          </cell>
          <cell r="AB1698" t="str">
            <v>NWP</v>
          </cell>
          <cell r="AC1698" t="str">
            <v>Paiute</v>
          </cell>
          <cell r="AD1698">
            <v>100047</v>
          </cell>
          <cell r="AE1698">
            <v>750</v>
          </cell>
          <cell r="AF1698" t="str">
            <v>OPAL</v>
          </cell>
          <cell r="AG1698">
            <v>543</v>
          </cell>
          <cell r="AH1698" t="str">
            <v xml:space="preserve"> </v>
          </cell>
          <cell r="AI1698" t="str">
            <v xml:space="preserve"> </v>
          </cell>
          <cell r="AJ1698" t="str">
            <v>RENO</v>
          </cell>
          <cell r="AK1698">
            <v>459</v>
          </cell>
          <cell r="AL1698" t="str">
            <v>AVAC03SYS4</v>
          </cell>
          <cell r="AM1698">
            <v>304</v>
          </cell>
          <cell r="AN1698" t="str">
            <v>DW</v>
          </cell>
        </row>
        <row r="1699">
          <cell r="A1699">
            <v>1712</v>
          </cell>
          <cell r="B1699" t="str">
            <v>DW</v>
          </cell>
          <cell r="C1699" t="str">
            <v>Dick Winters</v>
          </cell>
          <cell r="D1699" t="str">
            <v>(509) 495-4175</v>
          </cell>
          <cell r="E1699">
            <v>38310</v>
          </cell>
          <cell r="G1699" t="str">
            <v>Purchase</v>
          </cell>
          <cell r="H1699" t="str">
            <v>Physical</v>
          </cell>
          <cell r="I1699" t="str">
            <v>WA</v>
          </cell>
          <cell r="K1699" t="str">
            <v>Enserco</v>
          </cell>
          <cell r="L1699" t="str">
            <v>Dave Huck</v>
          </cell>
          <cell r="M1699" t="str">
            <v>Trader</v>
          </cell>
          <cell r="N1699" t="str">
            <v>(403) 269-5522</v>
          </cell>
          <cell r="O1699" t="str">
            <v>(303) 568-3250</v>
          </cell>
          <cell r="R1699">
            <v>6623</v>
          </cell>
          <cell r="U1699" t="str">
            <v>CGPR</v>
          </cell>
          <cell r="V1699">
            <v>-0.42</v>
          </cell>
          <cell r="W1699" t="str">
            <v>AECO C/NIT</v>
          </cell>
          <cell r="Y1699">
            <v>38322</v>
          </cell>
          <cell r="Z1699">
            <v>38352</v>
          </cell>
          <cell r="AA1699" t="str">
            <v>Firm</v>
          </cell>
          <cell r="AB1699" t="str">
            <v>TCPL</v>
          </cell>
          <cell r="AD1699" t="str">
            <v>AVA2</v>
          </cell>
          <cell r="AE1699">
            <v>6623</v>
          </cell>
          <cell r="AF1699" t="str">
            <v>NIT</v>
          </cell>
          <cell r="AH1699" t="str">
            <v xml:space="preserve"> </v>
          </cell>
          <cell r="AI1699" t="str">
            <v xml:space="preserve"> </v>
          </cell>
          <cell r="AJ1699" t="str">
            <v xml:space="preserve"> </v>
          </cell>
          <cell r="AK1699" t="str">
            <v xml:space="preserve"> </v>
          </cell>
          <cell r="AL1699" t="str">
            <v xml:space="preserve"> </v>
          </cell>
          <cell r="AM1699" t="str">
            <v xml:space="preserve"> </v>
          </cell>
          <cell r="AN1699" t="str">
            <v>RP</v>
          </cell>
        </row>
        <row r="1700">
          <cell r="A1700">
            <v>1713</v>
          </cell>
          <cell r="B1700" t="str">
            <v>DW</v>
          </cell>
          <cell r="C1700" t="str">
            <v>Dick Winters</v>
          </cell>
          <cell r="D1700" t="str">
            <v>(509) 495-4175</v>
          </cell>
          <cell r="E1700">
            <v>38310</v>
          </cell>
          <cell r="G1700" t="str">
            <v>Purchase</v>
          </cell>
          <cell r="H1700" t="str">
            <v>Physical</v>
          </cell>
          <cell r="I1700" t="str">
            <v>WA</v>
          </cell>
          <cell r="K1700" t="str">
            <v>Cinergy Marketing &amp; Trading, LP</v>
          </cell>
          <cell r="L1700" t="str">
            <v>Sylvia Pollan</v>
          </cell>
          <cell r="M1700" t="str">
            <v>Trader</v>
          </cell>
          <cell r="N1700" t="str">
            <v>(713) 393-6895</v>
          </cell>
          <cell r="O1700" t="str">
            <v>(713) 890-3134</v>
          </cell>
          <cell r="R1700">
            <v>5000</v>
          </cell>
          <cell r="U1700" t="str">
            <v>IF</v>
          </cell>
          <cell r="V1700">
            <v>3.7499999999999999E-2</v>
          </cell>
          <cell r="W1700" t="str">
            <v>Sumas</v>
          </cell>
          <cell r="Y1700">
            <v>38322</v>
          </cell>
          <cell r="Z1700">
            <v>38352</v>
          </cell>
          <cell r="AA1700" t="str">
            <v>Firm</v>
          </cell>
          <cell r="AB1700" t="str">
            <v>NWP</v>
          </cell>
          <cell r="AD1700">
            <v>100010</v>
          </cell>
          <cell r="AE1700">
            <v>5000</v>
          </cell>
          <cell r="AF1700" t="str">
            <v>Sumas</v>
          </cell>
          <cell r="AG1700">
            <v>297</v>
          </cell>
          <cell r="AH1700" t="str">
            <v xml:space="preserve"> </v>
          </cell>
          <cell r="AI1700" t="str">
            <v xml:space="preserve"> </v>
          </cell>
          <cell r="AJ1700" t="str">
            <v xml:space="preserve"> </v>
          </cell>
          <cell r="AK1700" t="str">
            <v xml:space="preserve"> </v>
          </cell>
          <cell r="AL1700" t="str">
            <v xml:space="preserve"> </v>
          </cell>
          <cell r="AM1700" t="str">
            <v xml:space="preserve"> </v>
          </cell>
          <cell r="AN1700" t="str">
            <v>RP</v>
          </cell>
        </row>
        <row r="1701">
          <cell r="A1701">
            <v>1714</v>
          </cell>
          <cell r="B1701" t="str">
            <v>DW</v>
          </cell>
          <cell r="C1701" t="str">
            <v>Dick Winters</v>
          </cell>
          <cell r="D1701" t="str">
            <v>(509) 495-4175</v>
          </cell>
          <cell r="E1701">
            <v>38310</v>
          </cell>
          <cell r="G1701" t="str">
            <v>Purchase</v>
          </cell>
          <cell r="H1701" t="str">
            <v>Physical</v>
          </cell>
          <cell r="I1701" t="str">
            <v>WA</v>
          </cell>
          <cell r="K1701" t="str">
            <v>Cinergy Marketing &amp; Trading, LP</v>
          </cell>
          <cell r="L1701" t="str">
            <v>Sylvia Pollan</v>
          </cell>
          <cell r="M1701" t="str">
            <v>Trader</v>
          </cell>
          <cell r="N1701" t="str">
            <v>(713) 393-6895</v>
          </cell>
          <cell r="O1701" t="str">
            <v>(713) 890-3134</v>
          </cell>
          <cell r="R1701">
            <v>6079</v>
          </cell>
          <cell r="U1701" t="str">
            <v>IF</v>
          </cell>
          <cell r="V1701">
            <v>-0.01</v>
          </cell>
          <cell r="W1701" t="str">
            <v>NWP Rocky Mtn</v>
          </cell>
          <cell r="Y1701">
            <v>38322</v>
          </cell>
          <cell r="Z1701">
            <v>38352</v>
          </cell>
          <cell r="AA1701" t="str">
            <v>Firm</v>
          </cell>
          <cell r="AB1701" t="str">
            <v>NWP</v>
          </cell>
          <cell r="AD1701">
            <v>100010</v>
          </cell>
          <cell r="AE1701">
            <v>6079</v>
          </cell>
          <cell r="AF1701" t="str">
            <v>WYOMING POOL</v>
          </cell>
          <cell r="AG1701">
            <v>89</v>
          </cell>
          <cell r="AI1701" t="str">
            <v xml:space="preserve"> </v>
          </cell>
          <cell r="AJ1701" t="str">
            <v xml:space="preserve"> </v>
          </cell>
          <cell r="AK1701" t="str">
            <v xml:space="preserve"> </v>
          </cell>
          <cell r="AL1701" t="str">
            <v xml:space="preserve"> </v>
          </cell>
          <cell r="AM1701" t="str">
            <v xml:space="preserve"> </v>
          </cell>
          <cell r="AN1701" t="str">
            <v>RP</v>
          </cell>
        </row>
        <row r="1702">
          <cell r="A1702">
            <v>1715</v>
          </cell>
          <cell r="B1702" t="str">
            <v>DW</v>
          </cell>
          <cell r="C1702" t="str">
            <v>Dick Winters</v>
          </cell>
          <cell r="D1702" t="str">
            <v>(509) 495-4175</v>
          </cell>
          <cell r="E1702">
            <v>38313</v>
          </cell>
          <cell r="G1702" t="str">
            <v>Purchase</v>
          </cell>
          <cell r="H1702" t="str">
            <v>Physical</v>
          </cell>
          <cell r="I1702" t="str">
            <v>CA - SLTAHOE</v>
          </cell>
          <cell r="K1702" t="str">
            <v>Enserco</v>
          </cell>
          <cell r="L1702" t="str">
            <v>Dave Huck</v>
          </cell>
          <cell r="M1702" t="str">
            <v>Trader</v>
          </cell>
          <cell r="N1702" t="str">
            <v>(403) 269-5522</v>
          </cell>
          <cell r="O1702" t="str">
            <v>(303) 568-3250</v>
          </cell>
          <cell r="R1702">
            <v>1450</v>
          </cell>
          <cell r="X1702">
            <v>5.65</v>
          </cell>
          <cell r="Y1702">
            <v>38314</v>
          </cell>
          <cell r="Z1702">
            <v>38314</v>
          </cell>
          <cell r="AA1702" t="str">
            <v>Firm</v>
          </cell>
          <cell r="AB1702" t="str">
            <v>NWP</v>
          </cell>
          <cell r="AC1702" t="str">
            <v>Paiute</v>
          </cell>
          <cell r="AD1702">
            <v>100047</v>
          </cell>
          <cell r="AE1702">
            <v>1450</v>
          </cell>
          <cell r="AF1702" t="str">
            <v>SUMAS</v>
          </cell>
          <cell r="AG1702">
            <v>297</v>
          </cell>
          <cell r="AH1702" t="str">
            <v xml:space="preserve"> </v>
          </cell>
          <cell r="AI1702" t="str">
            <v xml:space="preserve"> </v>
          </cell>
          <cell r="AJ1702" t="str">
            <v>RENO</v>
          </cell>
          <cell r="AK1702">
            <v>459</v>
          </cell>
          <cell r="AL1702" t="str">
            <v>AVAC03SYS4</v>
          </cell>
          <cell r="AM1702">
            <v>304</v>
          </cell>
          <cell r="AN1702" t="str">
            <v>DW</v>
          </cell>
        </row>
        <row r="1703">
          <cell r="A1703">
            <v>1716</v>
          </cell>
          <cell r="B1703" t="str">
            <v>DW</v>
          </cell>
          <cell r="C1703" t="str">
            <v>Dick Winters</v>
          </cell>
          <cell r="D1703" t="str">
            <v>(509) 495-4175</v>
          </cell>
          <cell r="E1703">
            <v>38313</v>
          </cell>
          <cell r="G1703" t="str">
            <v>Purchase</v>
          </cell>
          <cell r="H1703" t="str">
            <v>Physical</v>
          </cell>
          <cell r="I1703" t="str">
            <v>CA - SLTAHOE</v>
          </cell>
          <cell r="J1703">
            <v>121742036</v>
          </cell>
          <cell r="K1703" t="str">
            <v>Cook Inlet Energy Supply LLC</v>
          </cell>
          <cell r="L1703" t="str">
            <v>Jennifer Emerson</v>
          </cell>
          <cell r="M1703" t="str">
            <v>Trader</v>
          </cell>
          <cell r="N1703" t="str">
            <v>(310) 789-3900</v>
          </cell>
          <cell r="O1703" t="str">
            <v>(310) 789-3991</v>
          </cell>
          <cell r="P1703" t="str">
            <v>ICE</v>
          </cell>
          <cell r="Q1703">
            <v>2.5</v>
          </cell>
          <cell r="R1703">
            <v>1900</v>
          </cell>
          <cell r="U1703" t="str">
            <v>GDA</v>
          </cell>
          <cell r="V1703">
            <v>0.05</v>
          </cell>
          <cell r="W1703" t="str">
            <v>Opal</v>
          </cell>
          <cell r="Y1703">
            <v>38314</v>
          </cell>
          <cell r="Z1703">
            <v>38314</v>
          </cell>
          <cell r="AA1703" t="str">
            <v>Firm</v>
          </cell>
          <cell r="AB1703" t="str">
            <v>NWP</v>
          </cell>
          <cell r="AC1703" t="str">
            <v>Paiute</v>
          </cell>
          <cell r="AD1703">
            <v>100047</v>
          </cell>
          <cell r="AE1703">
            <v>1900</v>
          </cell>
          <cell r="AF1703" t="str">
            <v>OPAL</v>
          </cell>
          <cell r="AG1703">
            <v>543</v>
          </cell>
          <cell r="AH1703" t="str">
            <v xml:space="preserve"> </v>
          </cell>
          <cell r="AI1703" t="str">
            <v xml:space="preserve"> </v>
          </cell>
          <cell r="AJ1703" t="str">
            <v>RENO</v>
          </cell>
          <cell r="AK1703">
            <v>459</v>
          </cell>
          <cell r="AL1703" t="str">
            <v>AVAC03SYS5</v>
          </cell>
          <cell r="AM1703">
            <v>304</v>
          </cell>
          <cell r="AN1703" t="str">
            <v>DW</v>
          </cell>
        </row>
        <row r="1704">
          <cell r="A1704">
            <v>1717</v>
          </cell>
          <cell r="B1704" t="str">
            <v>DW</v>
          </cell>
          <cell r="C1704" t="str">
            <v>Dick Winters</v>
          </cell>
          <cell r="D1704" t="str">
            <v>(509) 495-4175</v>
          </cell>
          <cell r="E1704">
            <v>38313</v>
          </cell>
          <cell r="G1704" t="str">
            <v>Purchase</v>
          </cell>
          <cell r="H1704" t="str">
            <v>Physical</v>
          </cell>
          <cell r="I1704" t="str">
            <v>WA</v>
          </cell>
          <cell r="K1704" t="str">
            <v>Enserco</v>
          </cell>
          <cell r="L1704" t="str">
            <v>Dave Huck</v>
          </cell>
          <cell r="M1704" t="str">
            <v>Trader</v>
          </cell>
          <cell r="N1704" t="str">
            <v>(403) 269-5522</v>
          </cell>
          <cell r="O1704" t="str">
            <v>(303) 568-3250</v>
          </cell>
          <cell r="R1704">
            <v>5853</v>
          </cell>
          <cell r="U1704" t="str">
            <v>IF</v>
          </cell>
          <cell r="V1704">
            <v>3.5000000000000003E-2</v>
          </cell>
          <cell r="W1704" t="str">
            <v>Sumas</v>
          </cell>
          <cell r="Y1704">
            <v>38322</v>
          </cell>
          <cell r="Z1704">
            <v>38352</v>
          </cell>
          <cell r="AA1704" t="str">
            <v>Firm</v>
          </cell>
          <cell r="AB1704" t="str">
            <v>NWP</v>
          </cell>
          <cell r="AD1704">
            <v>100010</v>
          </cell>
          <cell r="AE1704">
            <v>5853</v>
          </cell>
          <cell r="AF1704" t="str">
            <v>Sumas</v>
          </cell>
          <cell r="AG1704">
            <v>297</v>
          </cell>
          <cell r="AH1704" t="str">
            <v xml:space="preserve"> </v>
          </cell>
          <cell r="AI1704" t="str">
            <v xml:space="preserve"> </v>
          </cell>
          <cell r="AJ1704" t="str">
            <v xml:space="preserve"> </v>
          </cell>
          <cell r="AK1704" t="str">
            <v xml:space="preserve"> </v>
          </cell>
          <cell r="AL1704" t="str">
            <v xml:space="preserve"> </v>
          </cell>
          <cell r="AM1704" t="str">
            <v xml:space="preserve"> </v>
          </cell>
          <cell r="AN1704" t="str">
            <v>RP</v>
          </cell>
        </row>
        <row r="1705">
          <cell r="A1705">
            <v>1718</v>
          </cell>
          <cell r="B1705" t="str">
            <v>DW</v>
          </cell>
          <cell r="C1705" t="str">
            <v>Dick Winters</v>
          </cell>
          <cell r="D1705" t="str">
            <v>(509) 495-4175</v>
          </cell>
          <cell r="E1705">
            <v>38314</v>
          </cell>
          <cell r="G1705" t="str">
            <v>Purchase</v>
          </cell>
          <cell r="H1705" t="str">
            <v>Physical</v>
          </cell>
          <cell r="I1705" t="str">
            <v>CA - SLTAHOE</v>
          </cell>
          <cell r="K1705" t="str">
            <v>Enserco</v>
          </cell>
          <cell r="L1705" t="str">
            <v>Dave Huck</v>
          </cell>
          <cell r="M1705" t="str">
            <v>Trader</v>
          </cell>
          <cell r="N1705" t="str">
            <v>(403) 269-5522</v>
          </cell>
          <cell r="O1705" t="str">
            <v>(303) 568-3250</v>
          </cell>
          <cell r="R1705">
            <v>1400</v>
          </cell>
          <cell r="U1705" t="str">
            <v>GDA</v>
          </cell>
          <cell r="V1705">
            <v>0.02</v>
          </cell>
          <cell r="W1705" t="str">
            <v>Sumas</v>
          </cell>
          <cell r="Y1705">
            <v>38315</v>
          </cell>
          <cell r="Z1705">
            <v>38315</v>
          </cell>
          <cell r="AA1705" t="str">
            <v>Firm</v>
          </cell>
          <cell r="AB1705" t="str">
            <v>NWP</v>
          </cell>
          <cell r="AC1705" t="str">
            <v>Paiute</v>
          </cell>
          <cell r="AD1705">
            <v>100047</v>
          </cell>
          <cell r="AE1705">
            <v>1400</v>
          </cell>
          <cell r="AF1705" t="str">
            <v>SUMAS</v>
          </cell>
          <cell r="AG1705">
            <v>297</v>
          </cell>
          <cell r="AH1705" t="str">
            <v xml:space="preserve"> </v>
          </cell>
          <cell r="AI1705" t="str">
            <v xml:space="preserve"> </v>
          </cell>
          <cell r="AJ1705" t="str">
            <v>RENO</v>
          </cell>
          <cell r="AK1705">
            <v>459</v>
          </cell>
          <cell r="AL1705" t="str">
            <v>AVAC03SYS4</v>
          </cell>
          <cell r="AM1705">
            <v>304</v>
          </cell>
          <cell r="AN1705" t="str">
            <v>DW</v>
          </cell>
        </row>
        <row r="1706">
          <cell r="A1706">
            <v>1719</v>
          </cell>
          <cell r="B1706" t="str">
            <v>DW</v>
          </cell>
          <cell r="C1706" t="str">
            <v>Dick Winters</v>
          </cell>
          <cell r="D1706" t="str">
            <v>(509) 495-4175</v>
          </cell>
          <cell r="E1706">
            <v>38314</v>
          </cell>
          <cell r="G1706" t="str">
            <v>Purchase</v>
          </cell>
          <cell r="H1706" t="str">
            <v>Physical</v>
          </cell>
          <cell r="I1706" t="str">
            <v>CA - SLTAHOE</v>
          </cell>
          <cell r="J1706">
            <v>278732830</v>
          </cell>
          <cell r="K1706" t="str">
            <v>Cinergy Marketing &amp; Trading, LP</v>
          </cell>
          <cell r="L1706" t="str">
            <v>Todd Gilcrease</v>
          </cell>
          <cell r="M1706" t="str">
            <v>Trader</v>
          </cell>
          <cell r="N1706" t="str">
            <v>(713) 393-6910</v>
          </cell>
          <cell r="O1706" t="str">
            <v>(713) 890-3134</v>
          </cell>
          <cell r="P1706" t="str">
            <v>ICE</v>
          </cell>
          <cell r="Q1706">
            <v>2.5</v>
          </cell>
          <cell r="R1706">
            <v>2000</v>
          </cell>
          <cell r="U1706" t="str">
            <v>GDA</v>
          </cell>
          <cell r="V1706">
            <v>5.0000000000000001E-3</v>
          </cell>
          <cell r="W1706" t="str">
            <v>Opal</v>
          </cell>
          <cell r="Y1706">
            <v>38315</v>
          </cell>
          <cell r="Z1706">
            <v>38315</v>
          </cell>
          <cell r="AA1706" t="str">
            <v>Firm</v>
          </cell>
          <cell r="AB1706" t="str">
            <v>NWP</v>
          </cell>
          <cell r="AC1706" t="str">
            <v>Paiute</v>
          </cell>
          <cell r="AD1706">
            <v>100047</v>
          </cell>
          <cell r="AE1706">
            <v>2000</v>
          </cell>
          <cell r="AF1706" t="str">
            <v>OPAL</v>
          </cell>
          <cell r="AG1706">
            <v>543</v>
          </cell>
          <cell r="AH1706" t="str">
            <v xml:space="preserve"> </v>
          </cell>
          <cell r="AI1706" t="str">
            <v xml:space="preserve"> </v>
          </cell>
          <cell r="AJ1706" t="str">
            <v>RENO</v>
          </cell>
          <cell r="AK1706">
            <v>459</v>
          </cell>
          <cell r="AL1706" t="str">
            <v>AVAC03SYS5</v>
          </cell>
          <cell r="AM1706">
            <v>304</v>
          </cell>
          <cell r="AN1706" t="str">
            <v>DW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c"/>
      <sheetName val="Setup"/>
      <sheetName val="Load Forecast"/>
      <sheetName val="Unbilled"/>
      <sheetName val="Calendar Loads"/>
      <sheetName val="Manual Rev"/>
      <sheetName val="Rates"/>
      <sheetName val="Rev Summary"/>
      <sheetName val="GRC"/>
      <sheetName val="Exp Summary"/>
      <sheetName val="Version compare"/>
    </sheetNames>
    <sheetDataSet>
      <sheetData sheetId="0" refreshError="1"/>
      <sheetData sheetId="1" refreshError="1">
        <row r="1">
          <cell r="B1" t="str">
            <v>GAS</v>
          </cell>
        </row>
        <row r="2">
          <cell r="B2">
            <v>2007</v>
          </cell>
        </row>
        <row r="3">
          <cell r="B3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67">
          <cell r="F67" t="str">
            <v>WARes101</v>
          </cell>
        </row>
        <row r="177">
          <cell r="F177" t="str">
            <v>WARes101</v>
          </cell>
        </row>
        <row r="287">
          <cell r="F287" t="str">
            <v>WARes101</v>
          </cell>
        </row>
        <row r="397">
          <cell r="F397" t="str">
            <v>WARes101</v>
          </cell>
        </row>
        <row r="507">
          <cell r="F507" t="str">
            <v>WARes101</v>
          </cell>
        </row>
        <row r="617">
          <cell r="F617" t="str">
            <v>WARes101</v>
          </cell>
        </row>
        <row r="727">
          <cell r="F727" t="str">
            <v>WARes101</v>
          </cell>
        </row>
        <row r="837">
          <cell r="F837" t="str">
            <v>WARes101</v>
          </cell>
        </row>
        <row r="947">
          <cell r="F947" t="str">
            <v>WARes101</v>
          </cell>
        </row>
        <row r="1057">
          <cell r="F1057" t="str">
            <v>WARes101</v>
          </cell>
        </row>
        <row r="1167">
          <cell r="F1167" t="str">
            <v>WARes101</v>
          </cell>
        </row>
        <row r="1278">
          <cell r="F1278" t="str">
            <v>WARes101</v>
          </cell>
        </row>
        <row r="1279">
          <cell r="F1279" t="str">
            <v>WARes111</v>
          </cell>
        </row>
        <row r="1280">
          <cell r="F1280" t="str">
            <v>WACom101</v>
          </cell>
        </row>
        <row r="1281">
          <cell r="F1281" t="str">
            <v>WACom111</v>
          </cell>
        </row>
        <row r="1282">
          <cell r="F1282" t="str">
            <v>WACom121</v>
          </cell>
        </row>
        <row r="1283">
          <cell r="F1283" t="str">
            <v>WAInd101</v>
          </cell>
        </row>
        <row r="1284">
          <cell r="F1284" t="str">
            <v>WAInd111</v>
          </cell>
        </row>
        <row r="1285">
          <cell r="F1285" t="str">
            <v>WAInd121</v>
          </cell>
        </row>
        <row r="1286">
          <cell r="F1286" t="str">
            <v>WAInt132</v>
          </cell>
        </row>
        <row r="1287">
          <cell r="F1287" t="str">
            <v>WATra146</v>
          </cell>
        </row>
        <row r="1288">
          <cell r="F1288" t="str">
            <v>WASPC148</v>
          </cell>
        </row>
        <row r="1289">
          <cell r="F1289" t="str">
            <v>WAIntdpt101</v>
          </cell>
        </row>
        <row r="1290">
          <cell r="F1290" t="str">
            <v>WAIntdpt111</v>
          </cell>
        </row>
        <row r="1291">
          <cell r="F1291" t="str">
            <v>IDRes101</v>
          </cell>
        </row>
        <row r="1292">
          <cell r="F1292" t="str">
            <v>IDRes111</v>
          </cell>
        </row>
        <row r="1293">
          <cell r="F1293" t="str">
            <v>IDCom101</v>
          </cell>
        </row>
        <row r="1294">
          <cell r="F1294" t="str">
            <v>IDCom111</v>
          </cell>
        </row>
        <row r="1295">
          <cell r="F1295" t="str">
            <v>IDCom121</v>
          </cell>
        </row>
        <row r="1296">
          <cell r="F1296" t="str">
            <v>IDInd101</v>
          </cell>
        </row>
        <row r="1297">
          <cell r="F1297" t="str">
            <v>IDInd111</v>
          </cell>
        </row>
        <row r="1298">
          <cell r="F1298" t="str">
            <v>IDInd121</v>
          </cell>
        </row>
        <row r="1299">
          <cell r="F1299" t="str">
            <v>IDInt132</v>
          </cell>
        </row>
        <row r="1300">
          <cell r="F1300" t="str">
            <v>IDTra146</v>
          </cell>
        </row>
        <row r="1301">
          <cell r="F1301" t="str">
            <v>IDSPC147</v>
          </cell>
        </row>
        <row r="1302">
          <cell r="F1302" t="str">
            <v>IDSPC159</v>
          </cell>
        </row>
        <row r="1303">
          <cell r="F1303" t="str">
            <v>IDSPC169</v>
          </cell>
        </row>
        <row r="1304">
          <cell r="F1304" t="str">
            <v>IDIntdpt101</v>
          </cell>
        </row>
        <row r="1305">
          <cell r="F1305" t="str">
            <v>IDIntdpt111</v>
          </cell>
        </row>
        <row r="1306">
          <cell r="F1306" t="str">
            <v>ORRes410</v>
          </cell>
        </row>
        <row r="1307">
          <cell r="F1307" t="str">
            <v>ORRes420</v>
          </cell>
        </row>
        <row r="1308">
          <cell r="F1308" t="str">
            <v>ORCom420</v>
          </cell>
        </row>
        <row r="1309">
          <cell r="F1309" t="str">
            <v>ORCom424</v>
          </cell>
        </row>
        <row r="1310">
          <cell r="F1310" t="str">
            <v>ORInd424</v>
          </cell>
        </row>
        <row r="1311">
          <cell r="F1311" t="str">
            <v>ORInd444</v>
          </cell>
        </row>
        <row r="1312">
          <cell r="F1312" t="str">
            <v>ORInt440</v>
          </cell>
        </row>
        <row r="1313">
          <cell r="F1313" t="str">
            <v>ORTra456</v>
          </cell>
        </row>
        <row r="1314">
          <cell r="F1314" t="str">
            <v>ORSPC447</v>
          </cell>
        </row>
        <row r="1315">
          <cell r="F1315" t="str">
            <v>ORIntdpt420</v>
          </cell>
        </row>
      </sheetData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b 2001"/>
      <sheetName val="Jan 2001"/>
      <sheetName val="Dec 2000"/>
      <sheetName val="Nov 2000"/>
      <sheetName val="Oct 2000"/>
      <sheetName val="Sep 2000"/>
      <sheetName val="Sheet1"/>
      <sheetName val="Aug 2000"/>
      <sheetName val="Jul 2000"/>
      <sheetName val="Jun 2000"/>
      <sheetName val="May 2000"/>
      <sheetName val="April 2000"/>
      <sheetName val="Mar 2000"/>
      <sheetName val="Feb 2000"/>
      <sheetName val="Jan 2000"/>
      <sheetName val="Dec 99"/>
      <sheetName val="Nov 99"/>
      <sheetName val="Oct 99"/>
      <sheetName val="Sep 99"/>
      <sheetName val="Mar 2001 "/>
      <sheetName val="April 2001"/>
      <sheetName val="May 2001"/>
      <sheetName val="June 2001"/>
      <sheetName val="July 2001 "/>
      <sheetName val="Aug 01"/>
      <sheetName val="Sept 01"/>
      <sheetName val="Oct 01"/>
      <sheetName val="Nov 01"/>
      <sheetName val="Dec 01"/>
      <sheetName val="Jan 02"/>
      <sheetName val="Feb 2002"/>
      <sheetName val="Mar 02"/>
      <sheetName val="Apr 02"/>
      <sheetName val="May 02"/>
      <sheetName val="Jun 02"/>
      <sheetName val="Jul 02 "/>
      <sheetName val="Aug 02"/>
      <sheetName val="Sep 02"/>
      <sheetName val="Oct 02"/>
      <sheetName val="Nov 02"/>
      <sheetName val="Dec 02"/>
      <sheetName val="Jan 03"/>
      <sheetName val="Feb 03"/>
      <sheetName val="Mar 03"/>
      <sheetName val="Apr 03"/>
      <sheetName val="May 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 &amp; Documentation"/>
      <sheetName val="Average Bill by RS"/>
      <sheetName val="Rates in summary"/>
      <sheetName val="Rates in detail"/>
      <sheetName val="Class Price for Decoupling"/>
      <sheetName val="Permanents"/>
      <sheetName val="Temporaries"/>
      <sheetName val="Allocation equal ¢ per therm"/>
      <sheetName val="Allocation equal % of margin"/>
      <sheetName val="Inputs"/>
      <sheetName val="Oregon volumes"/>
      <sheetName val="Amortization Rates"/>
      <sheetName val="PGA Summary UM1286 Req'd"/>
      <sheetName val="Rates for MAS GS"/>
      <sheetName val="Inputs for FCST MGN"/>
      <sheetName val="Rates for Tariff Sheets"/>
      <sheetName val="Cover"/>
      <sheetName val="OR Index"/>
      <sheetName val="F Goldenrod"/>
      <sheetName val="Statement of Rates"/>
      <sheetName val="Summary of Sales Rates"/>
      <sheetName val="Summary of Transportation Rates"/>
      <sheetName val="Summary of Changes in Rates 408"/>
      <sheetName val="Summary of Changes in Rates PGA"/>
      <sheetName val="Adjs. to  Residential Rates"/>
      <sheetName val="Rate Case History"/>
      <sheetName val="Annual WACOG History"/>
      <sheetName val="Winter WACOG History"/>
      <sheetName val="RS 2 Billing Rate History"/>
      <sheetName val="RS 3 Sales Billing Rate History"/>
      <sheetName val="RS 27 Sales Billing Rate Histor"/>
      <sheetName val="RS 31 FirmSalesHistory"/>
      <sheetName val="RS 32 FirmSalesHistory"/>
      <sheetName val="RS 32 IntpSalesHistory"/>
      <sheetName val="RS 31 Transp History"/>
      <sheetName val="RS 32 Transp History"/>
      <sheetName val="RS 33 Transp History"/>
      <sheetName val="Break"/>
      <sheetName val="RS 1 History 2002-2012"/>
      <sheetName val="RS1 History 1982-2001"/>
      <sheetName val="RS 2 History 1980-2001"/>
      <sheetName val="RS 3 Sales History 1980-2001"/>
      <sheetName val="RS 3 Transp History 1988-2001"/>
      <sheetName val="RS 3T History 2002-2006"/>
      <sheetName val="RS 19 History 2002-2012"/>
      <sheetName val="RS 31 IntpSalesHist 2003-2012"/>
      <sheetName val="RS 1R Perm. Rates"/>
      <sheetName val="RS 2 Perm. Rates"/>
      <sheetName val="RS 3 Perm. Rates"/>
      <sheetName val="OR RS 54 History 2003-200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0">
          <cell r="B30">
            <v>2.9090000000000001E-2</v>
          </cell>
        </row>
        <row r="85">
          <cell r="B85">
            <v>41579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udget Version 2-10"/>
      <sheetName val="Budget Version 2-14"/>
      <sheetName val="Bud. Ver. 2-10 to 2-14"/>
      <sheetName val="Budget Version 2-21"/>
      <sheetName val="Bud. Ver. 2-14 to 2-21"/>
      <sheetName val="Budget Version 4-19"/>
      <sheetName val="Bud. Ver. 2-21 to 4-19"/>
      <sheetName val="Budget Version 5-2"/>
      <sheetName val="Bud. Ver. 4-19 to 5-2"/>
      <sheetName val="Budget Version 5-31"/>
      <sheetName val="Bud. Ver. 5-2 to 5-31"/>
      <sheetName val="Data"/>
      <sheetName val="YTD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 refreshError="1"/>
      <sheetData sheetId="11">
        <row r="4">
          <cell r="G4" t="str">
            <v>Jan</v>
          </cell>
        </row>
      </sheetData>
      <sheetData sheetId="1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AGas12_04"/>
      <sheetName val="IDGas12_04"/>
      <sheetName val="PFRstmtSheet"/>
      <sheetName val="SYSGas12_04"/>
      <sheetName val="ResultSumGas"/>
      <sheetName val="DFITWaGas"/>
      <sheetName val="DFITIdGas"/>
      <sheetName val="BldGain"/>
      <sheetName val="GasInv"/>
      <sheetName val="WznDSM"/>
      <sheetName val="CustAdv"/>
      <sheetName val="WeatherGas"/>
      <sheetName val="RevenueNorm"/>
      <sheetName val="BandO"/>
      <sheetName val="PropTax"/>
      <sheetName val="UncollExp"/>
      <sheetName val="RegExp"/>
      <sheetName val="InjDam"/>
      <sheetName val="FIT"/>
      <sheetName val="DebtInt"/>
      <sheetName val="PayClear"/>
      <sheetName val="Unbilled"/>
      <sheetName val="SIT"/>
      <sheetName val="ElimAR"/>
      <sheetName val="SubSpace"/>
      <sheetName val="XFranchTax"/>
      <sheetName val="BldgLease"/>
      <sheetName val="Depr"/>
      <sheetName val="Incent"/>
      <sheetName val="Inputs"/>
      <sheetName val="CompWA"/>
      <sheetName val="CompID"/>
      <sheetName val="DebtCalc"/>
      <sheetName val="CWIPAlloc"/>
      <sheetName val="PFPension"/>
      <sheetName val="PF Ins"/>
      <sheetName val="PFLabor"/>
      <sheetName val="PFExec"/>
      <sheetName val="PFGasProc"/>
      <sheetName val="PFAlloc"/>
      <sheetName val="PFHamilton"/>
      <sheetName val="Proposed Rates"/>
      <sheetName val="RevReqEx"/>
      <sheetName val="ConverFac_Exh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ew Amortization---&gt;"/>
      <sheetName val="DG251"/>
      <sheetName val="DG252"/>
      <sheetName val="DG262"/>
      <sheetName val="RA51"/>
      <sheetName val="RA52"/>
      <sheetName val="DR13"/>
      <sheetName val="Deferrals &amp; Amort"/>
      <sheetName val="RA43-pre 09"/>
      <sheetName val="RA43-2009 deferrals"/>
      <sheetName val="RA48-pre-09"/>
      <sheetName val="RA48-09 Deferrals"/>
      <sheetName val="Residual----&gt;"/>
      <sheetName val="Considation-Core"/>
      <sheetName val="Consilidation-ResComm "/>
      <sheetName val="Considation-All"/>
      <sheetName val="DG259"/>
      <sheetName val="DG260"/>
      <sheetName val="RA45"/>
      <sheetName val="RA46"/>
      <sheetName val="RA54"/>
      <sheetName val="DR12"/>
      <sheetName val="Misc. Back-up---&gt;"/>
      <sheetName val="OR Sales Therms-Forecast"/>
      <sheetName val="Oct 09"/>
      <sheetName val="Sept 09"/>
      <sheetName val="Aug 09"/>
      <sheetName val="Jul 09"/>
      <sheetName val="Interest Rates-new amort"/>
      <sheetName val="Int Rates for Exist Amort"/>
      <sheetName val="Interruptible Cust. Shifts"/>
      <sheetName val="Sheet1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40">
          <cell r="A240">
            <v>39660</v>
          </cell>
        </row>
        <row r="246">
          <cell r="A246">
            <v>39844</v>
          </cell>
          <cell r="B246">
            <v>8.7090000000000001E-2</v>
          </cell>
          <cell r="C246">
            <v>31</v>
          </cell>
        </row>
        <row r="247">
          <cell r="A247">
            <v>39872</v>
          </cell>
          <cell r="B247">
            <v>8.7090000000000001E-2</v>
          </cell>
          <cell r="C247">
            <v>28</v>
          </cell>
        </row>
        <row r="248">
          <cell r="A248">
            <v>39903</v>
          </cell>
          <cell r="B248">
            <v>8.7090000000000001E-2</v>
          </cell>
          <cell r="C248">
            <v>31</v>
          </cell>
        </row>
        <row r="249">
          <cell r="A249">
            <v>39933</v>
          </cell>
          <cell r="B249">
            <v>8.7090000000000001E-2</v>
          </cell>
          <cell r="C249">
            <v>30</v>
          </cell>
        </row>
        <row r="250">
          <cell r="A250">
            <v>39964</v>
          </cell>
          <cell r="B250">
            <v>8.7090000000000001E-2</v>
          </cell>
          <cell r="C250">
            <v>31</v>
          </cell>
        </row>
        <row r="251">
          <cell r="A251">
            <v>39994</v>
          </cell>
          <cell r="B251">
            <v>8.7090000000000001E-2</v>
          </cell>
          <cell r="C251">
            <v>30</v>
          </cell>
        </row>
        <row r="252">
          <cell r="A252">
            <v>40025</v>
          </cell>
          <cell r="B252">
            <v>8.7090000000000001E-2</v>
          </cell>
          <cell r="C252">
            <v>31</v>
          </cell>
        </row>
        <row r="253">
          <cell r="A253">
            <v>40056</v>
          </cell>
          <cell r="B253">
            <v>8.7090000000000001E-2</v>
          </cell>
          <cell r="C253">
            <v>31</v>
          </cell>
        </row>
        <row r="254">
          <cell r="A254">
            <v>40086</v>
          </cell>
          <cell r="B254">
            <v>8.7090000000000001E-2</v>
          </cell>
          <cell r="C254">
            <v>30</v>
          </cell>
        </row>
        <row r="255">
          <cell r="A255">
            <v>40117</v>
          </cell>
          <cell r="B255">
            <v>8.7090000000000001E-2</v>
          </cell>
          <cell r="C255">
            <v>31</v>
          </cell>
        </row>
        <row r="256">
          <cell r="A256">
            <v>40147</v>
          </cell>
          <cell r="B256">
            <v>2.0500000000000001E-2</v>
          </cell>
          <cell r="C256">
            <v>30</v>
          </cell>
        </row>
        <row r="257">
          <cell r="A257">
            <v>40178</v>
          </cell>
          <cell r="B257">
            <v>2.0500000000000001E-2</v>
          </cell>
          <cell r="C257">
            <v>31</v>
          </cell>
        </row>
        <row r="258">
          <cell r="A258">
            <v>40209</v>
          </cell>
          <cell r="B258">
            <v>2.0500000000000001E-2</v>
          </cell>
          <cell r="C258">
            <v>31</v>
          </cell>
        </row>
        <row r="259">
          <cell r="A259">
            <v>40237</v>
          </cell>
          <cell r="B259">
            <v>2.0500000000000001E-2</v>
          </cell>
          <cell r="C259">
            <v>28</v>
          </cell>
        </row>
        <row r="260">
          <cell r="A260">
            <v>40268</v>
          </cell>
          <cell r="B260">
            <v>2.0500000000000001E-2</v>
          </cell>
          <cell r="C260">
            <v>31</v>
          </cell>
        </row>
        <row r="261">
          <cell r="A261">
            <v>40298</v>
          </cell>
          <cell r="B261">
            <v>2.0500000000000001E-2</v>
          </cell>
          <cell r="C261">
            <v>30</v>
          </cell>
        </row>
        <row r="262">
          <cell r="A262">
            <v>40329</v>
          </cell>
          <cell r="B262">
            <v>2.0500000000000001E-2</v>
          </cell>
          <cell r="C262">
            <v>31</v>
          </cell>
        </row>
        <row r="263">
          <cell r="A263">
            <v>40359</v>
          </cell>
          <cell r="B263">
            <v>2.0500000000000001E-2</v>
          </cell>
          <cell r="C263">
            <v>30</v>
          </cell>
        </row>
        <row r="264">
          <cell r="A264">
            <v>40390</v>
          </cell>
          <cell r="B264">
            <v>2.0500000000000001E-2</v>
          </cell>
          <cell r="C264">
            <v>31</v>
          </cell>
        </row>
        <row r="265">
          <cell r="A265">
            <v>40421</v>
          </cell>
          <cell r="B265">
            <v>2.0500000000000001E-2</v>
          </cell>
          <cell r="C265">
            <v>31</v>
          </cell>
        </row>
        <row r="266">
          <cell r="A266">
            <v>40451</v>
          </cell>
          <cell r="B266">
            <v>2.0500000000000001E-2</v>
          </cell>
          <cell r="C266">
            <v>30</v>
          </cell>
        </row>
        <row r="267">
          <cell r="A267">
            <v>40482</v>
          </cell>
          <cell r="B267">
            <v>2.0500000000000001E-2</v>
          </cell>
          <cell r="C267">
            <v>31</v>
          </cell>
        </row>
      </sheetData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trly Report Summary"/>
      <sheetName val="for PGA"/>
      <sheetName val="July Int Rate for Amort"/>
      <sheetName val="OR 0809 Matrix-estimate amort"/>
      <sheetName val="186291"/>
      <sheetName val="186xxx Pension Expense Credit"/>
      <sheetName val="186232 Industrial DSM"/>
      <sheetName val="186292 Amort IMP Refund"/>
      <sheetName val="186229"/>
      <sheetName val="186259 Amort Tax Kicker"/>
      <sheetName val="186360 Amort Albany Refund"/>
      <sheetName val="186304 Defer Smart Energy"/>
      <sheetName val="186308 Defer AMR"/>
      <sheetName val="186275 Defer Res Decoup"/>
      <sheetName val="186277 Amort Res Decoup"/>
      <sheetName val="186270 Defer Comm Decoup"/>
      <sheetName val="186271 Amort Comm Decoup"/>
      <sheetName val="186284 Defer Issue Fund"/>
      <sheetName val="186276 Defer CUB fund"/>
      <sheetName val="186278 Defer NWIGU Fund"/>
      <sheetName val="186286 Amort CUB Fund"/>
      <sheetName val="186288 Amort NWIGU Fund"/>
      <sheetName val="186231 Amort DSM"/>
      <sheetName val="186267 Amort Coos Bay"/>
      <sheetName val="191401 Amort WACOG"/>
      <sheetName val="191411 Amort Demand"/>
      <sheetName val="191031 Amort Storage Adj"/>
      <sheetName val="191400 Defer WACOG"/>
      <sheetName val="191410 Defer Demand"/>
      <sheetName val="191450 Defer Seasonal Demand"/>
      <sheetName val="191455"/>
      <sheetName val="191621"/>
      <sheetName val="191417 Defer Coos Demand"/>
    </sheetNames>
    <sheetDataSet>
      <sheetData sheetId="0"/>
      <sheetData sheetId="1"/>
      <sheetData sheetId="2">
        <row r="17">
          <cell r="B17">
            <v>7.0800000000000002E-2</v>
          </cell>
        </row>
      </sheetData>
      <sheetData sheetId="3">
        <row r="65">
          <cell r="CE65">
            <v>-477580.54000000004</v>
          </cell>
        </row>
      </sheetData>
      <sheetData sheetId="4"/>
      <sheetData sheetId="5">
        <row r="22">
          <cell r="H22">
            <v>-242387.92</v>
          </cell>
        </row>
      </sheetData>
      <sheetData sheetId="6"/>
      <sheetData sheetId="7">
        <row r="50">
          <cell r="H50">
            <v>25202.189999999933</v>
          </cell>
        </row>
      </sheetData>
      <sheetData sheetId="8"/>
      <sheetData sheetId="9">
        <row r="50">
          <cell r="H50">
            <v>32102.520000000139</v>
          </cell>
        </row>
      </sheetData>
      <sheetData sheetId="10">
        <row r="40">
          <cell r="H40">
            <v>-44030.33</v>
          </cell>
        </row>
      </sheetData>
      <sheetData sheetId="11">
        <row r="49">
          <cell r="I49">
            <v>622000</v>
          </cell>
        </row>
      </sheetData>
      <sheetData sheetId="12"/>
      <sheetData sheetId="13">
        <row r="49">
          <cell r="H49">
            <v>11586249.65</v>
          </cell>
        </row>
      </sheetData>
      <sheetData sheetId="14">
        <row r="50">
          <cell r="H50">
            <v>86318.879999998695</v>
          </cell>
        </row>
      </sheetData>
      <sheetData sheetId="15">
        <row r="49">
          <cell r="H49">
            <v>408533.5100000003</v>
          </cell>
        </row>
      </sheetData>
      <sheetData sheetId="16">
        <row r="50">
          <cell r="H50">
            <v>-511894.44000000029</v>
          </cell>
        </row>
      </sheetData>
      <sheetData sheetId="17">
        <row r="49">
          <cell r="J49">
            <v>22166.16</v>
          </cell>
        </row>
      </sheetData>
      <sheetData sheetId="18">
        <row r="49">
          <cell r="H49">
            <v>57500</v>
          </cell>
        </row>
      </sheetData>
      <sheetData sheetId="19">
        <row r="49">
          <cell r="H49">
            <v>3392.74</v>
          </cell>
        </row>
      </sheetData>
      <sheetData sheetId="20">
        <row r="50">
          <cell r="H50">
            <v>4996.2999999999865</v>
          </cell>
        </row>
      </sheetData>
      <sheetData sheetId="21">
        <row r="50">
          <cell r="H50">
            <v>9975.2400000000016</v>
          </cell>
        </row>
      </sheetData>
      <sheetData sheetId="22">
        <row r="50">
          <cell r="H50">
            <v>4661.0899999999829</v>
          </cell>
        </row>
      </sheetData>
      <sheetData sheetId="23"/>
      <sheetData sheetId="24">
        <row r="50">
          <cell r="H50">
            <v>898029.68999999599</v>
          </cell>
        </row>
      </sheetData>
      <sheetData sheetId="25">
        <row r="50">
          <cell r="H50">
            <v>-2520113.4000000013</v>
          </cell>
        </row>
      </sheetData>
      <sheetData sheetId="26">
        <row r="50">
          <cell r="I50">
            <v>-154151.55000000045</v>
          </cell>
        </row>
      </sheetData>
      <sheetData sheetId="27">
        <row r="42">
          <cell r="J42">
            <v>-12409909.449999997</v>
          </cell>
        </row>
      </sheetData>
      <sheetData sheetId="28">
        <row r="49">
          <cell r="J49">
            <v>-2474311.66</v>
          </cell>
        </row>
      </sheetData>
      <sheetData sheetId="29">
        <row r="49">
          <cell r="K49">
            <v>-702390.60000000009</v>
          </cell>
        </row>
      </sheetData>
      <sheetData sheetId="30"/>
      <sheetData sheetId="31"/>
      <sheetData sheetId="32">
        <row r="49">
          <cell r="J49">
            <v>27954.119999999937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rt"/>
      <sheetName val="Rev Inputs"/>
      <sheetName val="Rate Tables"/>
      <sheetName val="Rate Entry"/>
      <sheetName val="Bill Determ"/>
      <sheetName val="GRC"/>
      <sheetName val="Rev"/>
      <sheetName val="Rev Decoupling"/>
      <sheetName val="Rev V2V"/>
      <sheetName val="GLW"/>
      <sheetName val="Inputs"/>
      <sheetName val="Alt Prices"/>
      <sheetName val="Alt Deals"/>
      <sheetName val="Deals"/>
      <sheetName val="Plan"/>
      <sheetName val="Prices"/>
      <sheetName val="GPR"/>
      <sheetName val="Wash"/>
      <sheetName val="Idaho"/>
      <sheetName val="Oregon"/>
      <sheetName val="Periods"/>
      <sheetName val="V2V"/>
      <sheetName val="Bill"/>
      <sheetName val="Bill 5"/>
      <sheetName val="Analysis"/>
      <sheetName val="4cast"/>
      <sheetName val="Discov"/>
      <sheetName val="Data"/>
      <sheetName val="F&amp;O"/>
      <sheetName val="Var"/>
      <sheetName val="Var Act v Bud"/>
      <sheetName val="checks"/>
      <sheetName val="Mid-Month"/>
      <sheetName val="Decoupling Chart Data"/>
      <sheetName val="ID Decoupling Chart"/>
      <sheetName val="OR Decoupling Chart"/>
      <sheetName val="WA Decoupling Chart"/>
      <sheetName val="Collateral Analysi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19">
          <cell r="A219" t="str">
            <v>WA101</v>
          </cell>
          <cell r="B219" t="str">
            <v>WA*101</v>
          </cell>
          <cell r="C219" t="str">
            <v>WA101_dca</v>
          </cell>
          <cell r="D219">
            <v>12803254.725370584</v>
          </cell>
          <cell r="E219">
            <v>18358920.200615972</v>
          </cell>
          <cell r="F219">
            <v>20287115.11479678</v>
          </cell>
          <cell r="G219">
            <v>14363021.069021547</v>
          </cell>
          <cell r="H219">
            <v>12419802.565623654</v>
          </cell>
          <cell r="I219">
            <v>5792744.8762410963</v>
          </cell>
          <cell r="J219">
            <v>3633322.6070692665</v>
          </cell>
          <cell r="K219">
            <v>2596598.1131096622</v>
          </cell>
          <cell r="L219">
            <v>2380587.4875994236</v>
          </cell>
          <cell r="M219">
            <v>2137219.7567953402</v>
          </cell>
          <cell r="N219">
            <v>2910674.6961337118</v>
          </cell>
          <cell r="O219">
            <v>7248743.1835073885</v>
          </cell>
          <cell r="P219">
            <v>14326262.84568643</v>
          </cell>
          <cell r="Q219">
            <v>20754658.066647906</v>
          </cell>
          <cell r="R219">
            <v>21475843.154275555</v>
          </cell>
          <cell r="S219">
            <v>17478455.787618231</v>
          </cell>
          <cell r="T219">
            <v>14816803.702731106</v>
          </cell>
          <cell r="U219">
            <v>8860313.7551366519</v>
          </cell>
          <cell r="V219">
            <v>4915533.920376447</v>
          </cell>
          <cell r="W219">
            <v>2831758.8892396693</v>
          </cell>
          <cell r="X219">
            <v>2207593.5981935249</v>
          </cell>
          <cell r="Y219">
            <v>1991493.1339386718</v>
          </cell>
          <cell r="Z219">
            <v>2513893.3483327874</v>
          </cell>
          <cell r="AA219">
            <v>7027402.4166716486</v>
          </cell>
          <cell r="AB219">
            <v>15431299.998546418</v>
          </cell>
          <cell r="AC219">
            <v>21690821.068998039</v>
          </cell>
          <cell r="AD219">
            <v>21680191.062805481</v>
          </cell>
          <cell r="AE219">
            <v>17695700.77041873</v>
          </cell>
          <cell r="AF219">
            <v>15037592.420105681</v>
          </cell>
          <cell r="AG219">
            <v>9038877.7227286808</v>
          </cell>
          <cell r="AH219">
            <v>5038655.7857247787</v>
          </cell>
          <cell r="AI219">
            <v>2911601.6893022712</v>
          </cell>
          <cell r="AJ219">
            <v>2298940.0462242397</v>
          </cell>
          <cell r="AK219">
            <v>2091018.4109351423</v>
          </cell>
          <cell r="AL219">
            <v>2564571.6446178989</v>
          </cell>
          <cell r="AM219">
            <v>7063010.9983676886</v>
          </cell>
          <cell r="AN219">
            <v>15554562.931657003</v>
          </cell>
          <cell r="AO219">
            <v>21908105.294535559</v>
          </cell>
          <cell r="AP219">
            <v>21796197.25437424</v>
          </cell>
          <cell r="AQ219">
            <v>17829401.068467811</v>
          </cell>
          <cell r="AR219">
            <v>15187398.040427679</v>
          </cell>
          <cell r="AS219">
            <v>9149044.8181861825</v>
          </cell>
          <cell r="AT219">
            <v>5117456.8493705783</v>
          </cell>
          <cell r="AU219">
            <v>2974515.7142889695</v>
          </cell>
          <cell r="AV219">
            <v>2377004.2715832931</v>
          </cell>
          <cell r="AW219">
            <v>2171793.7663977151</v>
          </cell>
          <cell r="AX219">
            <v>2606190.2397127459</v>
          </cell>
          <cell r="AY219">
            <v>7163881.6368968664</v>
          </cell>
          <cell r="AZ219">
            <v>15707458.361740479</v>
          </cell>
          <cell r="BA219">
            <v>22069992.604826238</v>
          </cell>
          <cell r="BB219">
            <v>21865729.803252812</v>
          </cell>
          <cell r="BC219">
            <v>18490969.325991668</v>
          </cell>
          <cell r="BD219">
            <v>15248574.290755248</v>
          </cell>
          <cell r="BE219">
            <v>9205221.1026312951</v>
          </cell>
          <cell r="BF219">
            <v>5162096.7048791628</v>
          </cell>
          <cell r="BG219">
            <v>3028083.2346802573</v>
          </cell>
          <cell r="BH219">
            <v>2446966.4303373885</v>
          </cell>
          <cell r="BI219">
            <v>2227935.080221415</v>
          </cell>
          <cell r="BJ219">
            <v>2671066.020532392</v>
          </cell>
          <cell r="BK219">
            <v>7262443.4816542882</v>
          </cell>
          <cell r="BL219">
            <v>15782948.574093617</v>
          </cell>
          <cell r="BM219">
            <v>22173439.717426609</v>
          </cell>
          <cell r="BN219">
            <v>22203547.468363356</v>
          </cell>
          <cell r="BO219">
            <v>18159043.67942144</v>
          </cell>
          <cell r="BP219">
            <v>15470719.131092114</v>
          </cell>
          <cell r="BQ219">
            <v>9329946.5507643465</v>
          </cell>
          <cell r="BR219">
            <v>5230575.6423945604</v>
          </cell>
          <cell r="BS219">
            <v>3077999.6473916438</v>
          </cell>
          <cell r="BT219">
            <v>2493264.5448521911</v>
          </cell>
          <cell r="BU219">
            <v>2291926.8237121999</v>
          </cell>
          <cell r="BV219">
            <v>2750422.1195686837</v>
          </cell>
          <cell r="BW219">
            <v>7409028.2959363777</v>
          </cell>
          <cell r="BX219">
            <v>16063756.763414999</v>
          </cell>
          <cell r="BY219">
            <v>22548721.605532456</v>
          </cell>
        </row>
        <row r="220">
          <cell r="A220" t="str">
            <v>WA111</v>
          </cell>
          <cell r="B220" t="str">
            <v>WA*111</v>
          </cell>
          <cell r="C220" t="str">
            <v>WA111_dca</v>
          </cell>
          <cell r="D220">
            <v>5390231.6324833613</v>
          </cell>
          <cell r="E220">
            <v>6546156.3873026064</v>
          </cell>
          <cell r="F220">
            <v>7205965.8854712928</v>
          </cell>
          <cell r="G220">
            <v>5182215.6962655811</v>
          </cell>
          <cell r="H220">
            <v>4566362.5450168177</v>
          </cell>
          <cell r="I220">
            <v>2264406.8403992639</v>
          </cell>
          <cell r="J220">
            <v>1549853.1365410897</v>
          </cell>
          <cell r="K220">
            <v>1373231.8311094139</v>
          </cell>
          <cell r="L220">
            <v>1474916.0060600082</v>
          </cell>
          <cell r="M220">
            <v>1499755.3037551153</v>
          </cell>
          <cell r="N220">
            <v>2001278.8701428215</v>
          </cell>
          <cell r="O220">
            <v>3613625.3150726263</v>
          </cell>
          <cell r="P220">
            <v>5906510.9254092127</v>
          </cell>
          <cell r="Q220">
            <v>7414376.7300532283</v>
          </cell>
          <cell r="R220">
            <v>7403087.3347587455</v>
          </cell>
          <cell r="S220">
            <v>6146863.2700790772</v>
          </cell>
          <cell r="T220">
            <v>5257391.6639327323</v>
          </cell>
          <cell r="U220">
            <v>3402439.5649932311</v>
          </cell>
          <cell r="V220">
            <v>2130042.7518419796</v>
          </cell>
          <cell r="W220">
            <v>1534043.3578015896</v>
          </cell>
          <cell r="X220">
            <v>1477007.4247348027</v>
          </cell>
          <cell r="Y220">
            <v>1527047.8244375954</v>
          </cell>
          <cell r="Z220">
            <v>1899600.9562980023</v>
          </cell>
          <cell r="AA220">
            <v>4051517.6299471501</v>
          </cell>
          <cell r="AB220">
            <v>6620837.3566393126</v>
          </cell>
          <cell r="AC220">
            <v>7932227.0595340366</v>
          </cell>
          <cell r="AD220">
            <v>7657144.7326764772</v>
          </cell>
          <cell r="AE220">
            <v>6279174.2218281161</v>
          </cell>
          <cell r="AF220">
            <v>5348954.9188278364</v>
          </cell>
          <cell r="AG220">
            <v>3388869.4344963362</v>
          </cell>
          <cell r="AH220">
            <v>2082345.1372222484</v>
          </cell>
          <cell r="AI220">
            <v>1471633.9315597231</v>
          </cell>
          <cell r="AJ220">
            <v>1377623.0547820204</v>
          </cell>
          <cell r="AK220">
            <v>1487107.8357117597</v>
          </cell>
          <cell r="AL220">
            <v>1909999.0162468327</v>
          </cell>
          <cell r="AM220">
            <v>4134133.611057634</v>
          </cell>
          <cell r="AN220">
            <v>6838920.9684992228</v>
          </cell>
          <cell r="AO220">
            <v>8167779.812147852</v>
          </cell>
          <cell r="AP220">
            <v>7848144.5550575573</v>
          </cell>
          <cell r="AQ220">
            <v>6423374.8412690917</v>
          </cell>
          <cell r="AR220">
            <v>5455538.4098993437</v>
          </cell>
          <cell r="AS220">
            <v>3437944.0706161531</v>
          </cell>
          <cell r="AT220">
            <v>2080782.2178893208</v>
          </cell>
          <cell r="AU220">
            <v>1444110.0475360567</v>
          </cell>
          <cell r="AV220">
            <v>1326775.540511793</v>
          </cell>
          <cell r="AW220">
            <v>1434559.7727128658</v>
          </cell>
          <cell r="AX220">
            <v>1883426.2039958101</v>
          </cell>
          <cell r="AY220">
            <v>4158638.7965911813</v>
          </cell>
          <cell r="AZ220">
            <v>6976696.5946150571</v>
          </cell>
          <cell r="BA220">
            <v>8334614.5129958969</v>
          </cell>
          <cell r="BB220">
            <v>7976299.2436283845</v>
          </cell>
          <cell r="BC220">
            <v>6754785.202961389</v>
          </cell>
          <cell r="BD220">
            <v>5547857.6824569451</v>
          </cell>
          <cell r="BE220">
            <v>3482414.4645007877</v>
          </cell>
          <cell r="BF220">
            <v>2094927.5299352524</v>
          </cell>
          <cell r="BG220">
            <v>1430474.4005923127</v>
          </cell>
          <cell r="BH220">
            <v>1291491.977531052</v>
          </cell>
          <cell r="BI220">
            <v>1385426.5288441691</v>
          </cell>
          <cell r="BJ220">
            <v>1848008.7337099703</v>
          </cell>
          <cell r="BK220">
            <v>4161328.5463444889</v>
          </cell>
          <cell r="BL220">
            <v>7027634.033869924</v>
          </cell>
          <cell r="BM220">
            <v>8431614.3758728132</v>
          </cell>
          <cell r="BN220">
            <v>8185302.7255748091</v>
          </cell>
          <cell r="BO220">
            <v>6718544.3243065402</v>
          </cell>
          <cell r="BP220">
            <v>5703917.4393960973</v>
          </cell>
          <cell r="BQ220">
            <v>3573199.3103307746</v>
          </cell>
          <cell r="BR220">
            <v>2135847.9636205733</v>
          </cell>
          <cell r="BS220">
            <v>1437456.6273768214</v>
          </cell>
          <cell r="BT220">
            <v>1266739.7028639163</v>
          </cell>
          <cell r="BU220">
            <v>1341756.0987340633</v>
          </cell>
          <cell r="BV220">
            <v>1819669.5612006381</v>
          </cell>
          <cell r="BW220">
            <v>4158674.8246861012</v>
          </cell>
          <cell r="BX220">
            <v>7117984.9448752264</v>
          </cell>
          <cell r="BY220">
            <v>8599154.9303188752</v>
          </cell>
        </row>
        <row r="221">
          <cell r="A221" t="str">
            <v>WA121</v>
          </cell>
          <cell r="B221" t="str">
            <v>WA*121</v>
          </cell>
          <cell r="C221" t="str">
            <v>WA121_dca</v>
          </cell>
          <cell r="D221">
            <v>627133.19828041061</v>
          </cell>
          <cell r="E221">
            <v>596429.12649993447</v>
          </cell>
          <cell r="F221">
            <v>637995.73881243216</v>
          </cell>
          <cell r="G221">
            <v>484214.73177727871</v>
          </cell>
          <cell r="H221">
            <v>454139.24147333897</v>
          </cell>
          <cell r="I221">
            <v>253738.56869571999</v>
          </cell>
          <cell r="J221">
            <v>220593.73036975681</v>
          </cell>
          <cell r="K221">
            <v>264988.34747846914</v>
          </cell>
          <cell r="L221">
            <v>239367.28537720715</v>
          </cell>
          <cell r="M221">
            <v>269279.60439941642</v>
          </cell>
          <cell r="N221">
            <v>309724.41119770787</v>
          </cell>
          <cell r="O221">
            <v>514560.39380632906</v>
          </cell>
          <cell r="P221">
            <v>587259.43283631117</v>
          </cell>
          <cell r="Q221">
            <v>567267.66495753452</v>
          </cell>
          <cell r="R221">
            <v>586734.35362473433</v>
          </cell>
          <cell r="S221">
            <v>558602.42485213513</v>
          </cell>
          <cell r="T221">
            <v>463110.46372486406</v>
          </cell>
          <cell r="U221">
            <v>344208.88542771619</v>
          </cell>
          <cell r="V221">
            <v>268006.98975540011</v>
          </cell>
          <cell r="W221">
            <v>244042.12226780527</v>
          </cell>
          <cell r="X221">
            <v>258397.09758322348</v>
          </cell>
          <cell r="Y221">
            <v>289113.29729530343</v>
          </cell>
          <cell r="Z221">
            <v>318842.05410049297</v>
          </cell>
          <cell r="AA221">
            <v>545097.61446536635</v>
          </cell>
          <cell r="AB221">
            <v>663139.2287776618</v>
          </cell>
          <cell r="AC221">
            <v>603372.8575124332</v>
          </cell>
          <cell r="AD221">
            <v>600720.45586453984</v>
          </cell>
          <cell r="AE221">
            <v>564048.076284635</v>
          </cell>
          <cell r="AF221">
            <v>467919.68005706079</v>
          </cell>
          <cell r="AG221">
            <v>348776.92445060296</v>
          </cell>
          <cell r="AH221">
            <v>269750.30164950219</v>
          </cell>
          <cell r="AI221">
            <v>244346.3949824656</v>
          </cell>
          <cell r="AJ221">
            <v>260662.8501971318</v>
          </cell>
          <cell r="AK221">
            <v>293985.20717975503</v>
          </cell>
          <cell r="AL221">
            <v>323112.76917750249</v>
          </cell>
          <cell r="AM221">
            <v>548680.96121544391</v>
          </cell>
          <cell r="AN221">
            <v>668726.51826851571</v>
          </cell>
          <cell r="AO221">
            <v>606814.28203806444</v>
          </cell>
          <cell r="AP221">
            <v>601572.76829329226</v>
          </cell>
          <cell r="AQ221">
            <v>563651.39788568392</v>
          </cell>
          <cell r="AR221">
            <v>470407.25159617845</v>
          </cell>
          <cell r="AS221">
            <v>350337.79153833538</v>
          </cell>
          <cell r="AT221">
            <v>271779.85075474816</v>
          </cell>
          <cell r="AU221">
            <v>248118.51414532762</v>
          </cell>
          <cell r="AV221">
            <v>265552.93276768434</v>
          </cell>
          <cell r="AW221">
            <v>300332.44145737123</v>
          </cell>
          <cell r="AX221">
            <v>325363.5498737361</v>
          </cell>
          <cell r="AY221">
            <v>549756.99836781214</v>
          </cell>
          <cell r="AZ221">
            <v>669121.60696784558</v>
          </cell>
          <cell r="BA221">
            <v>605660.38312104135</v>
          </cell>
          <cell r="BB221">
            <v>597231.82567983854</v>
          </cell>
          <cell r="BC221">
            <v>578831.69137490576</v>
          </cell>
          <cell r="BD221">
            <v>467778.48841676698</v>
          </cell>
          <cell r="BE221">
            <v>348708.62167566799</v>
          </cell>
          <cell r="BF221">
            <v>272013.03045960731</v>
          </cell>
          <cell r="BG221">
            <v>249930.87073849709</v>
          </cell>
          <cell r="BH221">
            <v>270984.2665614349</v>
          </cell>
          <cell r="BI221">
            <v>306834.31639937533</v>
          </cell>
          <cell r="BJ221">
            <v>330320.97764160932</v>
          </cell>
          <cell r="BK221">
            <v>553100.13626897568</v>
          </cell>
          <cell r="BL221">
            <v>666327.48085248529</v>
          </cell>
          <cell r="BM221">
            <v>602307.73433952825</v>
          </cell>
          <cell r="BN221">
            <v>600259.57317354763</v>
          </cell>
          <cell r="BO221">
            <v>562549.23424095195</v>
          </cell>
          <cell r="BP221">
            <v>469444.77687439509</v>
          </cell>
          <cell r="BQ221">
            <v>349896.46203405736</v>
          </cell>
          <cell r="BR221">
            <v>272634.52617188916</v>
          </cell>
          <cell r="BS221">
            <v>251077.17392186011</v>
          </cell>
          <cell r="BT221">
            <v>273734.88906915009</v>
          </cell>
          <cell r="BU221">
            <v>312000.34907442861</v>
          </cell>
          <cell r="BV221">
            <v>337334.10845537233</v>
          </cell>
          <cell r="BW221">
            <v>559730.94603819528</v>
          </cell>
          <cell r="BX221">
            <v>671659.58594408887</v>
          </cell>
          <cell r="BY221">
            <v>606398.33393812866</v>
          </cell>
        </row>
        <row r="222">
          <cell r="A222" t="str">
            <v>WA132</v>
          </cell>
          <cell r="B222" t="str">
            <v>WA*132</v>
          </cell>
          <cell r="C222" t="str">
            <v>WA132_dc</v>
          </cell>
          <cell r="D222">
            <v>92223.198241477396</v>
          </cell>
          <cell r="E222">
            <v>119100.92984874829</v>
          </cell>
          <cell r="F222">
            <v>127188.67518277075</v>
          </cell>
          <cell r="G222">
            <v>102628.03711544865</v>
          </cell>
          <cell r="H222">
            <v>93785.150165355139</v>
          </cell>
          <cell r="I222">
            <v>51242.036815005791</v>
          </cell>
          <cell r="J222">
            <v>42457.843123525046</v>
          </cell>
          <cell r="K222">
            <v>42220.518702837486</v>
          </cell>
          <cell r="L222">
            <v>38911.244116731614</v>
          </cell>
          <cell r="M222">
            <v>26139.113672849726</v>
          </cell>
          <cell r="N222">
            <v>31061.569653999471</v>
          </cell>
          <cell r="O222">
            <v>64262.094271486618</v>
          </cell>
          <cell r="P222">
            <v>103040.38909748029</v>
          </cell>
          <cell r="Q222">
            <v>126116.1066752878</v>
          </cell>
          <cell r="R222">
            <v>130283.50977571141</v>
          </cell>
          <cell r="S222">
            <v>120885.13795508081</v>
          </cell>
          <cell r="T222">
            <v>107571.93189611979</v>
          </cell>
          <cell r="U222">
            <v>76092.550351075144</v>
          </cell>
          <cell r="V222">
            <v>57230.957565543264</v>
          </cell>
          <cell r="W222">
            <v>43641.170321857462</v>
          </cell>
          <cell r="X222">
            <v>38907.84213713029</v>
          </cell>
          <cell r="Y222">
            <v>26526.735728838808</v>
          </cell>
          <cell r="Z222">
            <v>29987.4747242999</v>
          </cell>
          <cell r="AA222">
            <v>65693.520977153647</v>
          </cell>
          <cell r="AB222">
            <v>112236.36676008614</v>
          </cell>
          <cell r="AC222">
            <v>131576.21905672512</v>
          </cell>
          <cell r="AD222">
            <v>130862.77278274758</v>
          </cell>
          <cell r="AE222">
            <v>120711.77140062304</v>
          </cell>
          <cell r="AF222">
            <v>107541.41919221036</v>
          </cell>
          <cell r="AG222">
            <v>76041.448772964941</v>
          </cell>
          <cell r="AH222">
            <v>57088.16890382344</v>
          </cell>
          <cell r="AI222">
            <v>42961.748269258722</v>
          </cell>
          <cell r="AJ222">
            <v>38796.932386099958</v>
          </cell>
          <cell r="AK222">
            <v>26552.089303424869</v>
          </cell>
          <cell r="AL222">
            <v>30029.287604575096</v>
          </cell>
          <cell r="AM222">
            <v>65561.625791577448</v>
          </cell>
          <cell r="AN222">
            <v>112256.15622413193</v>
          </cell>
          <cell r="AO222">
            <v>131857.94912667558</v>
          </cell>
          <cell r="AP222">
            <v>130434.96810307654</v>
          </cell>
          <cell r="AQ222">
            <v>120416.84389511558</v>
          </cell>
          <cell r="AR222">
            <v>107669.6323145005</v>
          </cell>
          <cell r="AS222">
            <v>76167.968265819974</v>
          </cell>
          <cell r="AT222">
            <v>57298.16514070527</v>
          </cell>
          <cell r="AU222">
            <v>43424.976926538191</v>
          </cell>
          <cell r="AV222">
            <v>39370.401301217848</v>
          </cell>
          <cell r="AW222">
            <v>26967.795031840011</v>
          </cell>
          <cell r="AX222">
            <v>30148.976312582141</v>
          </cell>
          <cell r="AY222">
            <v>65404.749489715636</v>
          </cell>
          <cell r="AZ222">
            <v>112112.42924937348</v>
          </cell>
          <cell r="BA222">
            <v>131334.32018695082</v>
          </cell>
          <cell r="BB222">
            <v>129309.94687995223</v>
          </cell>
          <cell r="BC222">
            <v>123500.16680228322</v>
          </cell>
          <cell r="BD222">
            <v>106866.01024665323</v>
          </cell>
          <cell r="BE222">
            <v>75699.09294533098</v>
          </cell>
          <cell r="BF222">
            <v>57201.874178466096</v>
          </cell>
          <cell r="BG222">
            <v>43658.563586267766</v>
          </cell>
          <cell r="BH222">
            <v>40042.271125452928</v>
          </cell>
          <cell r="BI222">
            <v>27479.917648955743</v>
          </cell>
          <cell r="BJ222">
            <v>30520.678422580091</v>
          </cell>
          <cell r="BK222">
            <v>65648.200759716739</v>
          </cell>
          <cell r="BL222">
            <v>111457.83576409603</v>
          </cell>
          <cell r="BM222">
            <v>130406.41207312015</v>
          </cell>
          <cell r="BN222">
            <v>129829.16896306074</v>
          </cell>
          <cell r="BO222">
            <v>119873.96709719847</v>
          </cell>
          <cell r="BP222">
            <v>107110.63700805046</v>
          </cell>
          <cell r="BQ222">
            <v>75825.083899283243</v>
          </cell>
          <cell r="BR222">
            <v>57233.020655469001</v>
          </cell>
          <cell r="BS222">
            <v>43764.089615115459</v>
          </cell>
          <cell r="BT222">
            <v>40338.39216860399</v>
          </cell>
          <cell r="BU222">
            <v>27870.698627819234</v>
          </cell>
          <cell r="BV222">
            <v>31081.477735488752</v>
          </cell>
          <cell r="BW222">
            <v>66293.971129947342</v>
          </cell>
          <cell r="BX222">
            <v>112137.14322160934</v>
          </cell>
          <cell r="BY222">
            <v>131123.71705355012</v>
          </cell>
        </row>
        <row r="223">
          <cell r="A223" t="str">
            <v>WA146</v>
          </cell>
          <cell r="B223" t="str">
            <v>WA*146</v>
          </cell>
          <cell r="C223" t="str">
            <v>WA146_d</v>
          </cell>
          <cell r="D223">
            <v>2553938.8152195672</v>
          </cell>
          <cell r="E223">
            <v>2721719.1993802432</v>
          </cell>
          <cell r="F223">
            <v>3216723.1398855527</v>
          </cell>
          <cell r="G223">
            <v>3461087.3868407402</v>
          </cell>
          <cell r="H223">
            <v>2885773.052977988</v>
          </cell>
          <cell r="I223">
            <v>2920481.0414094515</v>
          </cell>
          <cell r="J223">
            <v>2399785.8200041056</v>
          </cell>
          <cell r="K223">
            <v>2081076.3106292747</v>
          </cell>
          <cell r="L223">
            <v>2009620.6826774692</v>
          </cell>
          <cell r="M223">
            <v>1787169.9177758489</v>
          </cell>
          <cell r="N223">
            <v>1824285.2373602805</v>
          </cell>
          <cell r="O223">
            <v>1913803.0354345501</v>
          </cell>
          <cell r="P223">
            <v>2651527.3680128232</v>
          </cell>
          <cell r="Q223">
            <v>2908833.3951791967</v>
          </cell>
          <cell r="R223">
            <v>3347001.2581088888</v>
          </cell>
          <cell r="S223">
            <v>3602837.8366440535</v>
          </cell>
          <cell r="T223">
            <v>2992750.1369872298</v>
          </cell>
          <cell r="U223">
            <v>3031276.8488704013</v>
          </cell>
          <cell r="V223">
            <v>2524553.8530719294</v>
          </cell>
          <cell r="W223">
            <v>2116735.569289274</v>
          </cell>
          <cell r="X223">
            <v>1876169.5796795823</v>
          </cell>
          <cell r="Y223">
            <v>1701151.7703815494</v>
          </cell>
          <cell r="Z223">
            <v>1781971.7949997988</v>
          </cell>
          <cell r="AA223">
            <v>1918718.8523268555</v>
          </cell>
          <cell r="AB223">
            <v>2601175.5991028138</v>
          </cell>
          <cell r="AC223">
            <v>2872682.9367259471</v>
          </cell>
          <cell r="AD223">
            <v>3301058.0612509055</v>
          </cell>
          <cell r="AE223">
            <v>3616191.0203323015</v>
          </cell>
          <cell r="AF223">
            <v>2958645.3185228324</v>
          </cell>
          <cell r="AG223">
            <v>3008311.5748403794</v>
          </cell>
          <cell r="AH223">
            <v>2502110.3864732534</v>
          </cell>
          <cell r="AI223">
            <v>2120473.2983476343</v>
          </cell>
          <cell r="AJ223">
            <v>1880062.9981534723</v>
          </cell>
          <cell r="AK223">
            <v>1736438.7981819026</v>
          </cell>
          <cell r="AL223">
            <v>1770008.7788809757</v>
          </cell>
          <cell r="AM223">
            <v>1942878.0492958704</v>
          </cell>
          <cell r="AN223">
            <v>2607442.5015043798</v>
          </cell>
          <cell r="AO223">
            <v>2919465.3139597178</v>
          </cell>
          <cell r="AP223">
            <v>3346047.935105958</v>
          </cell>
          <cell r="AQ223">
            <v>3657661.5948445811</v>
          </cell>
          <cell r="AR223">
            <v>3030588.516086637</v>
          </cell>
          <cell r="AS223">
            <v>3054485.5272061024</v>
          </cell>
          <cell r="AT223">
            <v>2565180.5345043964</v>
          </cell>
          <cell r="AU223">
            <v>2195579.5390583114</v>
          </cell>
          <cell r="AV223">
            <v>1932567.1561958343</v>
          </cell>
          <cell r="AW223">
            <v>1783308.2371940077</v>
          </cell>
          <cell r="AX223">
            <v>1819185.9350338988</v>
          </cell>
          <cell r="AY223">
            <v>1976261.6500826022</v>
          </cell>
          <cell r="AZ223">
            <v>2641225.4784202138</v>
          </cell>
          <cell r="BA223">
            <v>2971911.0389667191</v>
          </cell>
          <cell r="BB223">
            <v>3407779.8907461856</v>
          </cell>
          <cell r="BC223">
            <v>3702780.6186321196</v>
          </cell>
          <cell r="BD223">
            <v>3103986.9236165732</v>
          </cell>
          <cell r="BE223">
            <v>3111637.4215909806</v>
          </cell>
          <cell r="BF223">
            <v>2615643.2529229093</v>
          </cell>
          <cell r="BG223">
            <v>2239513.4538230542</v>
          </cell>
          <cell r="BH223">
            <v>1976563.5336075388</v>
          </cell>
          <cell r="BI223">
            <v>1811372.9043646499</v>
          </cell>
          <cell r="BJ223">
            <v>1857141.6744601312</v>
          </cell>
          <cell r="BK223">
            <v>2002842.4569327459</v>
          </cell>
          <cell r="BL223">
            <v>2677574.9044459425</v>
          </cell>
          <cell r="BM223">
            <v>3003893.8339817086</v>
          </cell>
          <cell r="BN223">
            <v>3446056.7192486804</v>
          </cell>
          <cell r="BO223">
            <v>3736330.7671115072</v>
          </cell>
          <cell r="BP223">
            <v>3132532.5937104602</v>
          </cell>
          <cell r="BQ223">
            <v>3143326.7885702904</v>
          </cell>
          <cell r="BR223">
            <v>2640957.3003596198</v>
          </cell>
          <cell r="BS223">
            <v>2256387.2597362888</v>
          </cell>
          <cell r="BT223">
            <v>1996924.9953691768</v>
          </cell>
          <cell r="BU223">
            <v>1829281.8892257828</v>
          </cell>
          <cell r="BV223">
            <v>1878260.8480738134</v>
          </cell>
          <cell r="BW223">
            <v>2027511.3118312475</v>
          </cell>
          <cell r="BX223">
            <v>2706588.2932281587</v>
          </cell>
          <cell r="BY223">
            <v>3026222.4353024946</v>
          </cell>
        </row>
        <row r="224">
          <cell r="A224" t="str">
            <v>WA148</v>
          </cell>
          <cell r="B224" t="str">
            <v>WA*148</v>
          </cell>
          <cell r="D224">
            <v>4003772</v>
          </cell>
          <cell r="E224">
            <v>4310120</v>
          </cell>
          <cell r="F224">
            <v>4662531</v>
          </cell>
          <cell r="G224">
            <v>4750261</v>
          </cell>
          <cell r="H224">
            <v>4271089</v>
          </cell>
          <cell r="I224">
            <v>4296316</v>
          </cell>
          <cell r="J224">
            <v>3876453</v>
          </cell>
          <cell r="K224">
            <v>3550405</v>
          </cell>
          <cell r="L224">
            <v>3396483</v>
          </cell>
          <cell r="M224">
            <v>3207052</v>
          </cell>
          <cell r="N224">
            <v>3343076</v>
          </cell>
          <cell r="O224">
            <v>3426811</v>
          </cell>
          <cell r="P224">
            <v>3946421</v>
          </cell>
          <cell r="Q224">
            <v>4318655</v>
          </cell>
          <cell r="R224">
            <v>4669265</v>
          </cell>
          <cell r="S224">
            <v>4789912</v>
          </cell>
          <cell r="T224">
            <v>4285450</v>
          </cell>
          <cell r="U224">
            <v>4314390</v>
          </cell>
          <cell r="V224">
            <v>3898228</v>
          </cell>
          <cell r="W224">
            <v>3570720</v>
          </cell>
          <cell r="X224">
            <v>3444765</v>
          </cell>
          <cell r="Y224">
            <v>3251113</v>
          </cell>
          <cell r="Z224">
            <v>3391247</v>
          </cell>
          <cell r="AA224">
            <v>3473659</v>
          </cell>
          <cell r="AB224">
            <v>3994644</v>
          </cell>
          <cell r="AC224">
            <v>4366636</v>
          </cell>
          <cell r="AD224">
            <v>4717516</v>
          </cell>
          <cell r="AE224">
            <v>4837947</v>
          </cell>
          <cell r="AF224">
            <v>4333532</v>
          </cell>
          <cell r="AG224">
            <v>4362371</v>
          </cell>
          <cell r="AH224">
            <v>3946191</v>
          </cell>
          <cell r="AI224">
            <v>3618621</v>
          </cell>
          <cell r="AJ224">
            <v>3492630</v>
          </cell>
          <cell r="AK224">
            <v>3298927</v>
          </cell>
          <cell r="AL224">
            <v>3439019</v>
          </cell>
          <cell r="AM224">
            <v>3521387</v>
          </cell>
          <cell r="AN224">
            <v>4042329</v>
          </cell>
          <cell r="AO224">
            <v>4414279</v>
          </cell>
          <cell r="AP224">
            <v>4764720</v>
          </cell>
          <cell r="AQ224">
            <v>4884709</v>
          </cell>
          <cell r="AR224">
            <v>4379854</v>
          </cell>
          <cell r="AS224">
            <v>4408253</v>
          </cell>
          <cell r="AT224">
            <v>3991632</v>
          </cell>
          <cell r="AU224">
            <v>3663619</v>
          </cell>
          <cell r="AV224">
            <v>3537185</v>
          </cell>
          <cell r="AW224">
            <v>3343041</v>
          </cell>
          <cell r="AX224">
            <v>3482690</v>
          </cell>
          <cell r="AY224">
            <v>3564613</v>
          </cell>
          <cell r="AZ224">
            <v>4085112</v>
          </cell>
          <cell r="BA224">
            <v>4456618</v>
          </cell>
          <cell r="BB224">
            <v>4806907</v>
          </cell>
          <cell r="BC224">
            <v>4926746</v>
          </cell>
          <cell r="BD224">
            <v>4421741</v>
          </cell>
          <cell r="BE224">
            <v>4449988</v>
          </cell>
          <cell r="BF224">
            <v>4033218</v>
          </cell>
          <cell r="BG224">
            <v>3705056</v>
          </cell>
          <cell r="BH224">
            <v>3578473</v>
          </cell>
          <cell r="BI224">
            <v>3384180</v>
          </cell>
          <cell r="BJ224">
            <v>3523680</v>
          </cell>
          <cell r="BK224">
            <v>3605456</v>
          </cell>
          <cell r="BL224">
            <v>4125807</v>
          </cell>
          <cell r="BM224">
            <v>4497165</v>
          </cell>
          <cell r="BN224">
            <v>4847421</v>
          </cell>
          <cell r="BO224">
            <v>4967227</v>
          </cell>
          <cell r="BP224">
            <v>4462189</v>
          </cell>
          <cell r="BQ224">
            <v>4490406</v>
          </cell>
          <cell r="BR224">
            <v>4073603</v>
          </cell>
          <cell r="BS224">
            <v>3745411</v>
          </cell>
          <cell r="BT224">
            <v>3618798</v>
          </cell>
          <cell r="BU224">
            <v>3424475</v>
          </cell>
          <cell r="BV224">
            <v>3563947</v>
          </cell>
          <cell r="BW224">
            <v>3645693</v>
          </cell>
          <cell r="BX224">
            <v>4166016</v>
          </cell>
          <cell r="BY224">
            <v>4537347</v>
          </cell>
        </row>
        <row r="225">
          <cell r="A225" t="str">
            <v>ID101</v>
          </cell>
          <cell r="B225" t="str">
            <v>ID*101</v>
          </cell>
          <cell r="C225" t="str">
            <v>ID101_dca</v>
          </cell>
          <cell r="D225">
            <v>6196934.7369380621</v>
          </cell>
          <cell r="E225">
            <v>8440149.2781612854</v>
          </cell>
          <cell r="F225">
            <v>9193430.1380954366</v>
          </cell>
          <cell r="G225">
            <v>6432047.4295536447</v>
          </cell>
          <cell r="H225">
            <v>5696273.8682046365</v>
          </cell>
          <cell r="I225">
            <v>2747908.8656913722</v>
          </cell>
          <cell r="J225">
            <v>1784670.2685893185</v>
          </cell>
          <cell r="K225">
            <v>1357707.7212647172</v>
          </cell>
          <cell r="L225">
            <v>1232651.4268545962</v>
          </cell>
          <cell r="M225">
            <v>1077334.1787081289</v>
          </cell>
          <cell r="N225">
            <v>1526810.5832786916</v>
          </cell>
          <cell r="O225">
            <v>3660088.4491263209</v>
          </cell>
          <cell r="P225">
            <v>6910394.3752167821</v>
          </cell>
          <cell r="Q225">
            <v>9813977.0625020247</v>
          </cell>
          <cell r="R225">
            <v>9674232.3681312539</v>
          </cell>
          <cell r="S225">
            <v>7656439.4733587792</v>
          </cell>
          <cell r="T225">
            <v>6797742.0774842408</v>
          </cell>
          <cell r="U225">
            <v>4196766.0456694495</v>
          </cell>
          <cell r="V225">
            <v>2379681.9709799043</v>
          </cell>
          <cell r="W225">
            <v>1405293.0565372712</v>
          </cell>
          <cell r="X225">
            <v>1112174.0391464466</v>
          </cell>
          <cell r="Y225">
            <v>1038979.2104052568</v>
          </cell>
          <cell r="Z225">
            <v>1377687.4904488639</v>
          </cell>
          <cell r="AA225">
            <v>3662732.9496855023</v>
          </cell>
          <cell r="AB225">
            <v>7699906.5846533021</v>
          </cell>
          <cell r="AC225">
            <v>10267380.135467676</v>
          </cell>
          <cell r="AD225">
            <v>9750118.753242122</v>
          </cell>
          <cell r="AE225">
            <v>7762177.3529289477</v>
          </cell>
          <cell r="AF225">
            <v>6896826.5023758905</v>
          </cell>
          <cell r="AG225">
            <v>4299384.0210929671</v>
          </cell>
          <cell r="AH225">
            <v>2456510.4100787421</v>
          </cell>
          <cell r="AI225">
            <v>1468376.2918894188</v>
          </cell>
          <cell r="AJ225">
            <v>1191270.5007232064</v>
          </cell>
          <cell r="AK225">
            <v>1067643.3147697682</v>
          </cell>
          <cell r="AL225">
            <v>1376386.411529131</v>
          </cell>
          <cell r="AM225">
            <v>3751050.9240243533</v>
          </cell>
          <cell r="AN225">
            <v>7788775.0412284415</v>
          </cell>
          <cell r="AO225">
            <v>10383126.47913814</v>
          </cell>
          <cell r="AP225">
            <v>9868334.9157791417</v>
          </cell>
          <cell r="AQ225">
            <v>7837906.9549079277</v>
          </cell>
          <cell r="AR225">
            <v>6965340.442502657</v>
          </cell>
          <cell r="AS225">
            <v>4345490.838267914</v>
          </cell>
          <cell r="AT225">
            <v>2485640.8258887609</v>
          </cell>
          <cell r="AU225">
            <v>1498331.2420831453</v>
          </cell>
          <cell r="AV225">
            <v>1221681.0446115457</v>
          </cell>
          <cell r="AW225">
            <v>1087831.345158837</v>
          </cell>
          <cell r="AX225">
            <v>1431414.4137861745</v>
          </cell>
          <cell r="AY225">
            <v>3803838.8560091024</v>
          </cell>
          <cell r="AZ225">
            <v>7835795.2384524737</v>
          </cell>
          <cell r="BA225">
            <v>10505885.817244148</v>
          </cell>
          <cell r="BB225">
            <v>9921015.639395602</v>
          </cell>
          <cell r="BC225">
            <v>8142110.0181164574</v>
          </cell>
          <cell r="BD225">
            <v>7022178.5082459887</v>
          </cell>
          <cell r="BE225">
            <v>4384352.4390407223</v>
          </cell>
          <cell r="BF225">
            <v>2518487.7199555002</v>
          </cell>
          <cell r="BG225">
            <v>1523797.6272405048</v>
          </cell>
          <cell r="BH225">
            <v>1239713.5068387608</v>
          </cell>
          <cell r="BI225">
            <v>1126842.6221563071</v>
          </cell>
          <cell r="BJ225">
            <v>1460567.0302065872</v>
          </cell>
          <cell r="BK225">
            <v>3817066.405401594</v>
          </cell>
          <cell r="BL225">
            <v>7915607.4992671944</v>
          </cell>
          <cell r="BM225">
            <v>10575548.858751779</v>
          </cell>
          <cell r="BN225">
            <v>10080174.280689491</v>
          </cell>
          <cell r="BO225">
            <v>8017120.4455376742</v>
          </cell>
          <cell r="BP225">
            <v>7139920.3767324258</v>
          </cell>
          <cell r="BQ225">
            <v>4458086.8113974184</v>
          </cell>
          <cell r="BR225">
            <v>2559795.8936469094</v>
          </cell>
          <cell r="BS225">
            <v>1547338.2935955354</v>
          </cell>
          <cell r="BT225">
            <v>1279135.4621066512</v>
          </cell>
          <cell r="BU225">
            <v>1162379.4709049407</v>
          </cell>
          <cell r="BV225">
            <v>1483120.7022828308</v>
          </cell>
          <cell r="BW225">
            <v>3919752.9370805682</v>
          </cell>
          <cell r="BX225">
            <v>8076075.9233430047</v>
          </cell>
          <cell r="BY225">
            <v>10758798.906816199</v>
          </cell>
        </row>
        <row r="226">
          <cell r="A226" t="str">
            <v>ID111</v>
          </cell>
          <cell r="B226" t="str">
            <v>ID*111</v>
          </cell>
          <cell r="C226" t="str">
            <v>ID111_dca</v>
          </cell>
          <cell r="D226">
            <v>2550292.042306012</v>
          </cell>
          <cell r="E226">
            <v>2963137.0563206174</v>
          </cell>
          <cell r="F226">
            <v>3099679.2573375283</v>
          </cell>
          <cell r="G226">
            <v>2235784.5781584787</v>
          </cell>
          <cell r="H226">
            <v>2087786.4902287624</v>
          </cell>
          <cell r="I226">
            <v>1031807.2152638483</v>
          </cell>
          <cell r="J226">
            <v>764946.61261573434</v>
          </cell>
          <cell r="K226">
            <v>837667.49676841963</v>
          </cell>
          <cell r="L226">
            <v>992946.54999203281</v>
          </cell>
          <cell r="M226">
            <v>1202258.916418147</v>
          </cell>
          <cell r="N226">
            <v>1342780.7197581355</v>
          </cell>
          <cell r="O226">
            <v>2057918.0374340664</v>
          </cell>
          <cell r="P226">
            <v>2813238.865068512</v>
          </cell>
          <cell r="Q226">
            <v>3291100.9565795744</v>
          </cell>
          <cell r="R226">
            <v>3301345.7583267833</v>
          </cell>
          <cell r="S226">
            <v>2617432.9502124088</v>
          </cell>
          <cell r="T226">
            <v>2317973.255887683</v>
          </cell>
          <cell r="U226">
            <v>1429718.6811973494</v>
          </cell>
          <cell r="V226">
            <v>921757.95542267209</v>
          </cell>
          <cell r="W226">
            <v>818004.10239943734</v>
          </cell>
          <cell r="X226">
            <v>1022684.8439337445</v>
          </cell>
          <cell r="Y226">
            <v>1233276.775192186</v>
          </cell>
          <cell r="Z226">
            <v>1247584.1488722062</v>
          </cell>
          <cell r="AA226">
            <v>2210398.6372966105</v>
          </cell>
          <cell r="AB226">
            <v>3169540.1783218565</v>
          </cell>
          <cell r="AC226">
            <v>3508496.4232753473</v>
          </cell>
          <cell r="AD226">
            <v>3416510.886578836</v>
          </cell>
          <cell r="AE226">
            <v>2677203.8154940996</v>
          </cell>
          <cell r="AF226">
            <v>2338037.3869294855</v>
          </cell>
          <cell r="AG226">
            <v>1415418.4574327606</v>
          </cell>
          <cell r="AH226">
            <v>902587.21277392074</v>
          </cell>
          <cell r="AI226">
            <v>813492.46770949895</v>
          </cell>
          <cell r="AJ226">
            <v>1011441.709042476</v>
          </cell>
          <cell r="AK226">
            <v>1201170.5011107372</v>
          </cell>
          <cell r="AL226">
            <v>1264775.8575856306</v>
          </cell>
          <cell r="AM226">
            <v>2241324.0973200933</v>
          </cell>
          <cell r="AN226">
            <v>3240055.8637235472</v>
          </cell>
          <cell r="AO226">
            <v>3610526.8015244342</v>
          </cell>
          <cell r="AP226">
            <v>3497406.0445651216</v>
          </cell>
          <cell r="AQ226">
            <v>2732808.6212807666</v>
          </cell>
          <cell r="AR226">
            <v>2357545.392239294</v>
          </cell>
          <cell r="AS226">
            <v>1418925.2881047369</v>
          </cell>
          <cell r="AT226">
            <v>911912.1572559179</v>
          </cell>
          <cell r="AU226">
            <v>815797.09670215647</v>
          </cell>
          <cell r="AV226">
            <v>1010788.098208531</v>
          </cell>
          <cell r="AW226">
            <v>1208505.3923264993</v>
          </cell>
          <cell r="AX226">
            <v>1268407.0370202167</v>
          </cell>
          <cell r="AY226">
            <v>2256666.9234953234</v>
          </cell>
          <cell r="AZ226">
            <v>3300921.0498819239</v>
          </cell>
          <cell r="BA226">
            <v>3689417.3320480287</v>
          </cell>
          <cell r="BB226">
            <v>3554199.9176458875</v>
          </cell>
          <cell r="BC226">
            <v>2854743.3523168578</v>
          </cell>
          <cell r="BD226">
            <v>2371351.2470941278</v>
          </cell>
          <cell r="BE226">
            <v>1425743.0186163955</v>
          </cell>
          <cell r="BF226">
            <v>914565.37756088597</v>
          </cell>
          <cell r="BG226">
            <v>815940.675051759</v>
          </cell>
          <cell r="BH226">
            <v>1016963.3348476039</v>
          </cell>
          <cell r="BI226">
            <v>1220916.3197519185</v>
          </cell>
          <cell r="BJ226">
            <v>1276457.8769495445</v>
          </cell>
          <cell r="BK226">
            <v>2276007.2539477851</v>
          </cell>
          <cell r="BL226">
            <v>3348614.1708756792</v>
          </cell>
          <cell r="BM226">
            <v>3746871.1792127462</v>
          </cell>
          <cell r="BN226">
            <v>3644358.479082332</v>
          </cell>
          <cell r="BO226">
            <v>2821643.0361279966</v>
          </cell>
          <cell r="BP226">
            <v>2416208.7471154826</v>
          </cell>
          <cell r="BQ226">
            <v>1449567.8332989998</v>
          </cell>
          <cell r="BR226">
            <v>922276.61120863387</v>
          </cell>
          <cell r="BS226">
            <v>817378.66284189583</v>
          </cell>
          <cell r="BT226">
            <v>1019815.4729885883</v>
          </cell>
          <cell r="BU226">
            <v>1226116.792264756</v>
          </cell>
          <cell r="BV226">
            <v>1287415.7029846034</v>
          </cell>
          <cell r="BW226">
            <v>2312145.7690284019</v>
          </cell>
          <cell r="BX226">
            <v>3430248.7117168391</v>
          </cell>
          <cell r="BY226">
            <v>3842549.2390971989</v>
          </cell>
        </row>
        <row r="227">
          <cell r="A227" t="str">
            <v>ID132</v>
          </cell>
          <cell r="B227" t="str">
            <v>ID*132</v>
          </cell>
          <cell r="C227" t="str">
            <v>ID132_c</v>
          </cell>
          <cell r="D227">
            <v>42160.466380099999</v>
          </cell>
          <cell r="E227">
            <v>37047.021250843332</v>
          </cell>
          <cell r="F227">
            <v>38190.39567513136</v>
          </cell>
          <cell r="G227">
            <v>27818.458108022092</v>
          </cell>
          <cell r="H227">
            <v>26410.139287435341</v>
          </cell>
          <cell r="I227">
            <v>15246.596893694512</v>
          </cell>
          <cell r="J227">
            <v>12685.801691309778</v>
          </cell>
          <cell r="K227">
            <v>15295.971566479602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  <cell r="AV227">
            <v>0</v>
          </cell>
          <cell r="AW227">
            <v>0</v>
          </cell>
          <cell r="AX227">
            <v>0</v>
          </cell>
          <cell r="AY227">
            <v>0</v>
          </cell>
          <cell r="AZ227">
            <v>0</v>
          </cell>
          <cell r="BA227">
            <v>0</v>
          </cell>
          <cell r="BB227">
            <v>0</v>
          </cell>
          <cell r="BC227">
            <v>0</v>
          </cell>
          <cell r="BD227">
            <v>0</v>
          </cell>
          <cell r="BE227">
            <v>0</v>
          </cell>
          <cell r="BF227">
            <v>0</v>
          </cell>
          <cell r="BG227">
            <v>0</v>
          </cell>
          <cell r="BH227">
            <v>0</v>
          </cell>
          <cell r="BI227">
            <v>0</v>
          </cell>
          <cell r="BJ227">
            <v>0</v>
          </cell>
          <cell r="BK227">
            <v>0</v>
          </cell>
          <cell r="BL227">
            <v>0</v>
          </cell>
          <cell r="BM227">
            <v>0</v>
          </cell>
          <cell r="BN227">
            <v>0</v>
          </cell>
          <cell r="BO227">
            <v>0</v>
          </cell>
          <cell r="BP227">
            <v>0</v>
          </cell>
          <cell r="BQ227">
            <v>0</v>
          </cell>
          <cell r="BR227">
            <v>0</v>
          </cell>
          <cell r="BS227">
            <v>0</v>
          </cell>
          <cell r="BT227">
            <v>0</v>
          </cell>
          <cell r="BU227">
            <v>0</v>
          </cell>
          <cell r="BV227">
            <v>0</v>
          </cell>
          <cell r="BW227">
            <v>0</v>
          </cell>
          <cell r="BX227">
            <v>0</v>
          </cell>
          <cell r="BY227">
            <v>0</v>
          </cell>
        </row>
        <row r="228">
          <cell r="A228" t="str">
            <v>ID146</v>
          </cell>
          <cell r="B228" t="str">
            <v>ID*146</v>
          </cell>
          <cell r="D228">
            <v>224213.07679512014</v>
          </cell>
          <cell r="E228">
            <v>215787.77018167768</v>
          </cell>
          <cell r="F228">
            <v>253773.60860353924</v>
          </cell>
          <cell r="G228">
            <v>238594.47812039481</v>
          </cell>
          <cell r="H228">
            <v>193176.12571594265</v>
          </cell>
          <cell r="I228">
            <v>203677.17164587189</v>
          </cell>
          <cell r="J228">
            <v>242290.73860726214</v>
          </cell>
          <cell r="K228">
            <v>258772.21645211524</v>
          </cell>
          <cell r="L228">
            <v>271852.11323302466</v>
          </cell>
          <cell r="M228">
            <v>241148.85560940715</v>
          </cell>
          <cell r="N228">
            <v>227432.89323084115</v>
          </cell>
          <cell r="O228">
            <v>201922.28267778171</v>
          </cell>
          <cell r="P228">
            <v>271542.7478963965</v>
          </cell>
          <cell r="Q228">
            <v>225558.48206176644</v>
          </cell>
          <cell r="R228">
            <v>260376.99420808392</v>
          </cell>
          <cell r="S228">
            <v>246683.30158308541</v>
          </cell>
          <cell r="T228">
            <v>212115.3038679965</v>
          </cell>
          <cell r="U228">
            <v>219057.19519406237</v>
          </cell>
          <cell r="V228">
            <v>277250.65987144713</v>
          </cell>
          <cell r="W228">
            <v>298037.17727345997</v>
          </cell>
          <cell r="X228">
            <v>274889.9557662002</v>
          </cell>
          <cell r="Y228">
            <v>224834.18832160271</v>
          </cell>
          <cell r="Z228">
            <v>208907.85101914845</v>
          </cell>
          <cell r="AA228">
            <v>224941.0516643225</v>
          </cell>
          <cell r="AB228">
            <v>293739.24331878044</v>
          </cell>
          <cell r="AC228">
            <v>221797.84198828944</v>
          </cell>
          <cell r="AD228">
            <v>259922.53199603086</v>
          </cell>
          <cell r="AE228">
            <v>241509.94510883169</v>
          </cell>
          <cell r="AF228">
            <v>218833.85051907098</v>
          </cell>
          <cell r="AG228">
            <v>247082.09251320144</v>
          </cell>
          <cell r="AH228">
            <v>283644.67307164945</v>
          </cell>
          <cell r="AI228">
            <v>311664.57429757883</v>
          </cell>
          <cell r="AJ228">
            <v>272649.65890230337</v>
          </cell>
          <cell r="AK228">
            <v>233948.86230433226</v>
          </cell>
          <cell r="AL228">
            <v>212143.11661081266</v>
          </cell>
          <cell r="AM228">
            <v>223805.97370000309</v>
          </cell>
          <cell r="AN228">
            <v>274014.8873710772</v>
          </cell>
          <cell r="AO228">
            <v>239712.62145864623</v>
          </cell>
          <cell r="AP228">
            <v>293651.61674906366</v>
          </cell>
          <cell r="AQ228">
            <v>280564.67297664762</v>
          </cell>
          <cell r="AR228">
            <v>230205.21981093998</v>
          </cell>
          <cell r="AS228">
            <v>256157.556094923</v>
          </cell>
          <cell r="AT228">
            <v>283152.84290088806</v>
          </cell>
          <cell r="AU228">
            <v>303609.66594222712</v>
          </cell>
          <cell r="AV228">
            <v>276901.22178599739</v>
          </cell>
          <cell r="AW228">
            <v>242881.07765319635</v>
          </cell>
          <cell r="AX228">
            <v>221469.3866183408</v>
          </cell>
          <cell r="AY228">
            <v>220139.3274243442</v>
          </cell>
          <cell r="AZ228">
            <v>269283.35447043169</v>
          </cell>
          <cell r="BA228">
            <v>238215.47459228375</v>
          </cell>
          <cell r="BB228">
            <v>294169.98968688026</v>
          </cell>
          <cell r="BC228">
            <v>284606.15212506824</v>
          </cell>
          <cell r="BD228">
            <v>228490.54687195641</v>
          </cell>
          <cell r="BE228">
            <v>248469.07694404526</v>
          </cell>
          <cell r="BF228">
            <v>284786.75156511168</v>
          </cell>
          <cell r="BG228">
            <v>302565.41115971655</v>
          </cell>
          <cell r="BH228">
            <v>280739.68045934127</v>
          </cell>
          <cell r="BI228">
            <v>242703.26822994053</v>
          </cell>
          <cell r="BJ228">
            <v>222543.69674143411</v>
          </cell>
          <cell r="BK228">
            <v>223489.65221544384</v>
          </cell>
          <cell r="BL228">
            <v>279490.15348383528</v>
          </cell>
          <cell r="BM228">
            <v>234450.11441662157</v>
          </cell>
          <cell r="BN228">
            <v>284614.13364418608</v>
          </cell>
          <cell r="BO228">
            <v>273792.50263995759</v>
          </cell>
          <cell r="BP228">
            <v>227182.89799359418</v>
          </cell>
          <cell r="BQ228">
            <v>248093.38551983191</v>
          </cell>
          <cell r="BR228">
            <v>287573.65478708246</v>
          </cell>
          <cell r="BS228">
            <v>308139.30281272531</v>
          </cell>
          <cell r="BT228">
            <v>281816.71935586864</v>
          </cell>
          <cell r="BU228">
            <v>242592.53879738972</v>
          </cell>
          <cell r="BV228">
            <v>222117.20616598678</v>
          </cell>
          <cell r="BW228">
            <v>227151.5690173668</v>
          </cell>
          <cell r="BX228">
            <v>283276.86274502793</v>
          </cell>
          <cell r="BY228">
            <v>237847.18853623088</v>
          </cell>
        </row>
        <row r="229">
          <cell r="A229" t="str">
            <v>ID147</v>
          </cell>
          <cell r="B229" t="str">
            <v>ID*147</v>
          </cell>
          <cell r="D229">
            <v>121954.74766732396</v>
          </cell>
          <cell r="E229">
            <v>114796.35427227584</v>
          </cell>
          <cell r="F229">
            <v>129168.96092618267</v>
          </cell>
          <cell r="G229">
            <v>124155.41720807806</v>
          </cell>
          <cell r="H229">
            <v>115998.27525171691</v>
          </cell>
          <cell r="I229">
            <v>131987.6869878865</v>
          </cell>
          <cell r="J229">
            <v>112530.8647872833</v>
          </cell>
          <cell r="K229">
            <v>113399.18483716433</v>
          </cell>
          <cell r="L229">
            <v>102007.99999999999</v>
          </cell>
          <cell r="M229">
            <v>96852</v>
          </cell>
          <cell r="N229">
            <v>109925</v>
          </cell>
          <cell r="O229">
            <v>94187</v>
          </cell>
          <cell r="P229">
            <v>116932</v>
          </cell>
          <cell r="Q229">
            <v>120103</v>
          </cell>
          <cell r="R229">
            <v>125122.99999999999</v>
          </cell>
          <cell r="S229">
            <v>120108</v>
          </cell>
          <cell r="T229">
            <v>108241</v>
          </cell>
          <cell r="U229">
            <v>120988</v>
          </cell>
          <cell r="V229">
            <v>111044</v>
          </cell>
          <cell r="W229">
            <v>108435.99999999999</v>
          </cell>
          <cell r="X229">
            <v>104229</v>
          </cell>
          <cell r="Y229">
            <v>101961</v>
          </cell>
          <cell r="Z229">
            <v>114450</v>
          </cell>
          <cell r="AA229">
            <v>112164.99999999999</v>
          </cell>
          <cell r="AB229">
            <v>134672</v>
          </cell>
          <cell r="AC229">
            <v>122140</v>
          </cell>
          <cell r="AD229">
            <v>127264</v>
          </cell>
          <cell r="AE229">
            <v>126488</v>
          </cell>
          <cell r="AF229">
            <v>118747</v>
          </cell>
          <cell r="AG229">
            <v>131223</v>
          </cell>
          <cell r="AH229">
            <v>119516.00000000001</v>
          </cell>
          <cell r="AI229">
            <v>114538</v>
          </cell>
          <cell r="AJ229">
            <v>110726</v>
          </cell>
          <cell r="AK229">
            <v>107487.00000000001</v>
          </cell>
          <cell r="AL229">
            <v>120202</v>
          </cell>
          <cell r="AM229">
            <v>113325</v>
          </cell>
          <cell r="AN229">
            <v>135939</v>
          </cell>
          <cell r="AO229">
            <v>128824</v>
          </cell>
          <cell r="AP229">
            <v>133847</v>
          </cell>
          <cell r="AQ229">
            <v>131552</v>
          </cell>
          <cell r="AR229">
            <v>122330</v>
          </cell>
          <cell r="AS229">
            <v>134835</v>
          </cell>
          <cell r="AT229">
            <v>123669.00000000001</v>
          </cell>
          <cell r="AU229">
            <v>119440</v>
          </cell>
          <cell r="AV229">
            <v>115429</v>
          </cell>
          <cell r="AW229">
            <v>112458.00000000001</v>
          </cell>
          <cell r="AX229">
            <v>125031</v>
          </cell>
          <cell r="AY229">
            <v>119664.99999999999</v>
          </cell>
          <cell r="AZ229">
            <v>142178</v>
          </cell>
          <cell r="BA229">
            <v>133139</v>
          </cell>
          <cell r="BB229">
            <v>138159</v>
          </cell>
          <cell r="BC229">
            <v>136348</v>
          </cell>
          <cell r="BD229">
            <v>127597</v>
          </cell>
          <cell r="BE229">
            <v>140055</v>
          </cell>
          <cell r="BF229">
            <v>128664.99999999999</v>
          </cell>
          <cell r="BG229">
            <v>124143.00000000001</v>
          </cell>
          <cell r="BH229">
            <v>120161.99999999999</v>
          </cell>
          <cell r="BI229">
            <v>117061</v>
          </cell>
          <cell r="BJ229">
            <v>129644</v>
          </cell>
          <cell r="BK229">
            <v>123722</v>
          </cell>
          <cell r="BL229">
            <v>146231</v>
          </cell>
          <cell r="BM229">
            <v>137815</v>
          </cell>
          <cell r="BN229">
            <v>142836</v>
          </cell>
          <cell r="BO229">
            <v>140859</v>
          </cell>
          <cell r="BP229">
            <v>131948</v>
          </cell>
          <cell r="BQ229">
            <v>144422</v>
          </cell>
          <cell r="BR229">
            <v>133109</v>
          </cell>
          <cell r="BS229">
            <v>128688</v>
          </cell>
          <cell r="BT229">
            <v>124697</v>
          </cell>
          <cell r="BU229">
            <v>121641</v>
          </cell>
          <cell r="BV229">
            <v>134221</v>
          </cell>
          <cell r="BW229">
            <v>128490.00000000001</v>
          </cell>
          <cell r="BX229">
            <v>151001</v>
          </cell>
          <cell r="BY229">
            <v>142371</v>
          </cell>
        </row>
        <row r="230">
          <cell r="A230" t="str">
            <v>ID159</v>
          </cell>
          <cell r="B230" t="str">
            <v>ID*159</v>
          </cell>
          <cell r="D230">
            <v>2869258</v>
          </cell>
          <cell r="E230">
            <v>3905427</v>
          </cell>
          <cell r="F230">
            <v>4047808</v>
          </cell>
          <cell r="G230">
            <v>3547081</v>
          </cell>
          <cell r="H230">
            <v>3646104</v>
          </cell>
          <cell r="I230">
            <v>3156639</v>
          </cell>
          <cell r="J230">
            <v>2592651</v>
          </cell>
          <cell r="K230">
            <v>2714019</v>
          </cell>
          <cell r="L230">
            <v>2388279</v>
          </cell>
          <cell r="M230">
            <v>2367973</v>
          </cell>
          <cell r="N230">
            <v>2736309</v>
          </cell>
          <cell r="O230">
            <v>3232005</v>
          </cell>
          <cell r="P230">
            <v>3115836</v>
          </cell>
          <cell r="Q230">
            <v>4054467</v>
          </cell>
          <cell r="R230">
            <v>4438844</v>
          </cell>
          <cell r="S230">
            <v>3960005</v>
          </cell>
          <cell r="T230">
            <v>4131961</v>
          </cell>
          <cell r="U230">
            <v>3647558</v>
          </cell>
          <cell r="V230">
            <v>3145688</v>
          </cell>
          <cell r="W230">
            <v>2969398</v>
          </cell>
          <cell r="X230">
            <v>2498247</v>
          </cell>
          <cell r="Y230">
            <v>2742723</v>
          </cell>
          <cell r="Z230">
            <v>2728099</v>
          </cell>
          <cell r="AA230">
            <v>2896125</v>
          </cell>
          <cell r="AB230">
            <v>2832688</v>
          </cell>
          <cell r="AC230">
            <v>3945237</v>
          </cell>
          <cell r="AD230">
            <v>4241065</v>
          </cell>
          <cell r="AE230">
            <v>3703094</v>
          </cell>
          <cell r="AF230">
            <v>3988160</v>
          </cell>
          <cell r="AG230">
            <v>3390067</v>
          </cell>
          <cell r="AH230">
            <v>2945722</v>
          </cell>
          <cell r="AI230">
            <v>2978176</v>
          </cell>
          <cell r="AJ230">
            <v>2687425</v>
          </cell>
          <cell r="AK230">
            <v>2913372</v>
          </cell>
          <cell r="AL230">
            <v>3034017</v>
          </cell>
          <cell r="AM230">
            <v>3219739</v>
          </cell>
          <cell r="AN230">
            <v>3060787</v>
          </cell>
          <cell r="AO230">
            <v>4065704</v>
          </cell>
          <cell r="AP230">
            <v>4331600</v>
          </cell>
          <cell r="AQ230">
            <v>3698669</v>
          </cell>
          <cell r="AR230">
            <v>3925726</v>
          </cell>
          <cell r="AS230">
            <v>3322738</v>
          </cell>
          <cell r="AT230">
            <v>2843407</v>
          </cell>
          <cell r="AU230">
            <v>2820774</v>
          </cell>
          <cell r="AV230">
            <v>2534804</v>
          </cell>
          <cell r="AW230">
            <v>2799857</v>
          </cell>
          <cell r="AX230">
            <v>2942501</v>
          </cell>
          <cell r="AY230">
            <v>3190101</v>
          </cell>
          <cell r="AZ230">
            <v>3109404</v>
          </cell>
          <cell r="BA230">
            <v>4166724</v>
          </cell>
          <cell r="BB230">
            <v>4457081</v>
          </cell>
          <cell r="BC230">
            <v>3848170</v>
          </cell>
          <cell r="BD230">
            <v>4063060</v>
          </cell>
          <cell r="BE230">
            <v>3428518</v>
          </cell>
          <cell r="BF230">
            <v>2922531</v>
          </cell>
          <cell r="BG230">
            <v>2873315</v>
          </cell>
          <cell r="BH230">
            <v>2545868</v>
          </cell>
          <cell r="BI230">
            <v>2776901</v>
          </cell>
          <cell r="BJ230">
            <v>2896118</v>
          </cell>
          <cell r="BK230">
            <v>3121676</v>
          </cell>
          <cell r="BL230">
            <v>3030249</v>
          </cell>
          <cell r="BM230">
            <v>4096854</v>
          </cell>
          <cell r="BN230">
            <v>4406805</v>
          </cell>
          <cell r="BO230">
            <v>3822583</v>
          </cell>
          <cell r="BP230">
            <v>4070802</v>
          </cell>
          <cell r="BQ230">
            <v>3467053</v>
          </cell>
          <cell r="BR230">
            <v>2981573</v>
          </cell>
          <cell r="BS230">
            <v>2945259</v>
          </cell>
          <cell r="BT230">
            <v>2624431</v>
          </cell>
          <cell r="BU230">
            <v>2850911</v>
          </cell>
          <cell r="BV230">
            <v>2958473</v>
          </cell>
          <cell r="BW230">
            <v>3169026</v>
          </cell>
          <cell r="BX230">
            <v>3058551</v>
          </cell>
          <cell r="BY230">
            <v>4103788</v>
          </cell>
        </row>
        <row r="231">
          <cell r="A231" t="str">
            <v>OR410</v>
          </cell>
          <cell r="B231" t="str">
            <v>OR*410</v>
          </cell>
          <cell r="C231" t="str">
            <v>OR410_dca</v>
          </cell>
          <cell r="D231">
            <v>5338815.5897455309</v>
          </cell>
          <cell r="E231">
            <v>8021691.7373344433</v>
          </cell>
          <cell r="F231">
            <v>8140428.2557935407</v>
          </cell>
          <cell r="G231">
            <v>5477769.6390183074</v>
          </cell>
          <cell r="H231">
            <v>5310346.5378805185</v>
          </cell>
          <cell r="I231">
            <v>2695387.2692725821</v>
          </cell>
          <cell r="J231">
            <v>2024234.1086524066</v>
          </cell>
          <cell r="K231">
            <v>1417714.2795887124</v>
          </cell>
          <cell r="L231">
            <v>1139116.3426626369</v>
          </cell>
          <cell r="M231">
            <v>1164796.5526988043</v>
          </cell>
          <cell r="N231">
            <v>1323215.0046194724</v>
          </cell>
          <cell r="O231">
            <v>2898882.6296729255</v>
          </cell>
          <cell r="P231">
            <v>5514455.1391547974</v>
          </cell>
          <cell r="Q231">
            <v>8284271.7192436848</v>
          </cell>
          <cell r="R231">
            <v>8405221.0204841942</v>
          </cell>
          <cell r="S231">
            <v>6286579.0308136111</v>
          </cell>
          <cell r="T231">
            <v>5650363.9959023083</v>
          </cell>
          <cell r="U231">
            <v>4011187.2953740852</v>
          </cell>
          <cell r="V231">
            <v>2452125.7252645311</v>
          </cell>
          <cell r="W231">
            <v>1516818.3417256277</v>
          </cell>
          <cell r="X231">
            <v>1314896.9631091899</v>
          </cell>
          <cell r="Y231">
            <v>1213456.0269929846</v>
          </cell>
          <cell r="Z231">
            <v>1262052.0610799284</v>
          </cell>
          <cell r="AA231">
            <v>2897649.0418708371</v>
          </cell>
          <cell r="AB231">
            <v>5933913.1550268987</v>
          </cell>
          <cell r="AC231">
            <v>8400689.0674129054</v>
          </cell>
          <cell r="AD231">
            <v>8569540.7228416428</v>
          </cell>
          <cell r="AE231">
            <v>6421469.690462226</v>
          </cell>
          <cell r="AF231">
            <v>5800399.043621554</v>
          </cell>
          <cell r="AG231">
            <v>4079654.2263987707</v>
          </cell>
          <cell r="AH231">
            <v>2498459.3668687805</v>
          </cell>
          <cell r="AI231">
            <v>1537420.6205012426</v>
          </cell>
          <cell r="AJ231">
            <v>1333975.404878353</v>
          </cell>
          <cell r="AK231">
            <v>1240178.5801140547</v>
          </cell>
          <cell r="AL231">
            <v>1297818.7404801745</v>
          </cell>
          <cell r="AM231">
            <v>2983838.7652525529</v>
          </cell>
          <cell r="AN231">
            <v>6119497.4726482425</v>
          </cell>
          <cell r="AO231">
            <v>8595738.1840650383</v>
          </cell>
          <cell r="AP231">
            <v>8665177.6205401756</v>
          </cell>
          <cell r="AQ231">
            <v>6511701.5743425246</v>
          </cell>
          <cell r="AR231">
            <v>5858491.54853136</v>
          </cell>
          <cell r="AS231">
            <v>4117377.6579242912</v>
          </cell>
          <cell r="AT231">
            <v>2529906.4330620682</v>
          </cell>
          <cell r="AU231">
            <v>1541477.4577323925</v>
          </cell>
          <cell r="AV231">
            <v>1338180.6086023801</v>
          </cell>
          <cell r="AW231">
            <v>1266736.7064028571</v>
          </cell>
          <cell r="AX231">
            <v>1306753.5265881934</v>
          </cell>
          <cell r="AY231">
            <v>3014861.5676425588</v>
          </cell>
          <cell r="AZ231">
            <v>6167948.8042602343</v>
          </cell>
          <cell r="BA231">
            <v>8694654.6693178751</v>
          </cell>
          <cell r="BB231">
            <v>8717097.8279417064</v>
          </cell>
          <cell r="BC231">
            <v>6778938.2621631455</v>
          </cell>
          <cell r="BD231">
            <v>5905701.1917733168</v>
          </cell>
          <cell r="BE231">
            <v>4153702.7889369018</v>
          </cell>
          <cell r="BF231">
            <v>2552172.2798566055</v>
          </cell>
          <cell r="BG231">
            <v>1559755.2555063879</v>
          </cell>
          <cell r="BH231">
            <v>1357055.8898083658</v>
          </cell>
          <cell r="BI231">
            <v>1271286.4880258034</v>
          </cell>
          <cell r="BJ231">
            <v>1311461.6052962879</v>
          </cell>
          <cell r="BK231">
            <v>3026506.7832104503</v>
          </cell>
          <cell r="BL231">
            <v>6208102.0822290191</v>
          </cell>
          <cell r="BM231">
            <v>8750484.8415008746</v>
          </cell>
          <cell r="BN231">
            <v>8884121.7411637791</v>
          </cell>
          <cell r="BO231">
            <v>6680171.9085487649</v>
          </cell>
          <cell r="BP231">
            <v>6015924.448540519</v>
          </cell>
          <cell r="BQ231">
            <v>4225496.3796112686</v>
          </cell>
          <cell r="BR231">
            <v>2587021.5334913931</v>
          </cell>
          <cell r="BS231">
            <v>1580702.410915989</v>
          </cell>
          <cell r="BT231">
            <v>1371586.1075590975</v>
          </cell>
          <cell r="BU231">
            <v>1282971.3331933378</v>
          </cell>
          <cell r="BV231">
            <v>1328842.4554987091</v>
          </cell>
          <cell r="BW231">
            <v>3072550.4674409614</v>
          </cell>
          <cell r="BX231">
            <v>6331033.2512621451</v>
          </cell>
          <cell r="BY231">
            <v>8922197.4318436421</v>
          </cell>
        </row>
        <row r="232">
          <cell r="A232" t="str">
            <v>OR420</v>
          </cell>
          <cell r="B232" t="str">
            <v>OR*420</v>
          </cell>
          <cell r="C232" t="str">
            <v>OR420_dca</v>
          </cell>
          <cell r="D232">
            <v>2769040.1624836819</v>
          </cell>
          <cell r="E232">
            <v>4033178.3824738334</v>
          </cell>
          <cell r="F232">
            <v>4270600.5750697115</v>
          </cell>
          <cell r="G232">
            <v>2867455.1949757868</v>
          </cell>
          <cell r="H232">
            <v>2790895.0105689196</v>
          </cell>
          <cell r="I232">
            <v>1392105.0278192295</v>
          </cell>
          <cell r="J232">
            <v>1079334.1455668535</v>
          </cell>
          <cell r="K232">
            <v>844868.52037387714</v>
          </cell>
          <cell r="L232">
            <v>822741.70110328007</v>
          </cell>
          <cell r="M232">
            <v>899684.31572538964</v>
          </cell>
          <cell r="N232">
            <v>961213.07951355563</v>
          </cell>
          <cell r="O232">
            <v>1799977.2412759531</v>
          </cell>
          <cell r="P232">
            <v>3040426.9416110725</v>
          </cell>
          <cell r="Q232">
            <v>4352389.7723697973</v>
          </cell>
          <cell r="R232">
            <v>4305173.7060623784</v>
          </cell>
          <cell r="S232">
            <v>3267633.7243785439</v>
          </cell>
          <cell r="T232">
            <v>2927398.8010674235</v>
          </cell>
          <cell r="U232">
            <v>2019793.8987660694</v>
          </cell>
          <cell r="V232">
            <v>1298310.6020491675</v>
          </cell>
          <cell r="W232">
            <v>872372.39999919292</v>
          </cell>
          <cell r="X232">
            <v>877492.96641414252</v>
          </cell>
          <cell r="Y232">
            <v>905674.88598412543</v>
          </cell>
          <cell r="Z232">
            <v>945270.3676143362</v>
          </cell>
          <cell r="AA232">
            <v>1804723.8676048429</v>
          </cell>
          <cell r="AB232">
            <v>3142756.2066413946</v>
          </cell>
          <cell r="AC232">
            <v>4326179.2498990521</v>
          </cell>
          <cell r="AD232">
            <v>4414822.6599081885</v>
          </cell>
          <cell r="AE232">
            <v>3351158.846741539</v>
          </cell>
          <cell r="AF232">
            <v>2963564.139663232</v>
          </cell>
          <cell r="AG232">
            <v>2057776.6657612342</v>
          </cell>
          <cell r="AH232">
            <v>1316099.0971056882</v>
          </cell>
          <cell r="AI232">
            <v>875744.65812558297</v>
          </cell>
          <cell r="AJ232">
            <v>881419.89714922896</v>
          </cell>
          <cell r="AK232">
            <v>912518.85688218195</v>
          </cell>
          <cell r="AL232">
            <v>937309.04134962126</v>
          </cell>
          <cell r="AM232">
            <v>1794592.7892401072</v>
          </cell>
          <cell r="AN232">
            <v>3153303.8242311175</v>
          </cell>
          <cell r="AO232">
            <v>4416767.4651657064</v>
          </cell>
          <cell r="AP232">
            <v>4462799.3599303029</v>
          </cell>
          <cell r="AQ232">
            <v>3360797.9712634333</v>
          </cell>
          <cell r="AR232">
            <v>2990953.9469519439</v>
          </cell>
          <cell r="AS232">
            <v>2079005.8087061555</v>
          </cell>
          <cell r="AT232">
            <v>1322030.9883909123</v>
          </cell>
          <cell r="AU232">
            <v>892983.25987798302</v>
          </cell>
          <cell r="AV232">
            <v>900877.98109186115</v>
          </cell>
          <cell r="AW232">
            <v>912125.28225100611</v>
          </cell>
          <cell r="AX232">
            <v>943559.30103540444</v>
          </cell>
          <cell r="AY232">
            <v>1807411.3388304398</v>
          </cell>
          <cell r="AZ232">
            <v>3194723.6637996868</v>
          </cell>
          <cell r="BA232">
            <v>4453269.8611139413</v>
          </cell>
          <cell r="BB232">
            <v>4479689.8976009209</v>
          </cell>
          <cell r="BC232">
            <v>3486233.6585642253</v>
          </cell>
          <cell r="BD232">
            <v>3002761.4611629993</v>
          </cell>
          <cell r="BE232">
            <v>2086060.5242326278</v>
          </cell>
          <cell r="BF232">
            <v>1333690.7986994691</v>
          </cell>
          <cell r="BG232">
            <v>901883.3927135074</v>
          </cell>
          <cell r="BH232">
            <v>907047.49154896953</v>
          </cell>
          <cell r="BI232">
            <v>924771.6689769713</v>
          </cell>
          <cell r="BJ232">
            <v>956253.76189090789</v>
          </cell>
          <cell r="BK232">
            <v>1825445.5285136234</v>
          </cell>
          <cell r="BL232">
            <v>3211792.1968312664</v>
          </cell>
          <cell r="BM232">
            <v>4472464.0860259794</v>
          </cell>
          <cell r="BN232">
            <v>4546966.9186547352</v>
          </cell>
          <cell r="BO232">
            <v>3422895.9867326622</v>
          </cell>
          <cell r="BP232">
            <v>3042939.992744985</v>
          </cell>
          <cell r="BQ232">
            <v>2114971.8581387568</v>
          </cell>
          <cell r="BR232">
            <v>1351513.3133562342</v>
          </cell>
          <cell r="BS232">
            <v>907670.36693514907</v>
          </cell>
          <cell r="BT232">
            <v>914834.09772967559</v>
          </cell>
          <cell r="BU232">
            <v>935522.40874805127</v>
          </cell>
          <cell r="BV232">
            <v>964261.96745646361</v>
          </cell>
          <cell r="BW232">
            <v>1850908.0381061207</v>
          </cell>
          <cell r="BX232">
            <v>3253737.8815642945</v>
          </cell>
          <cell r="BY232">
            <v>4537593.7570717735</v>
          </cell>
        </row>
        <row r="233">
          <cell r="A233" t="str">
            <v>OR424</v>
          </cell>
          <cell r="B233" t="str">
            <v>OR*424</v>
          </cell>
          <cell r="C233" t="str">
            <v>OR424_dca</v>
          </cell>
          <cell r="D233">
            <v>478529.42427315557</v>
          </cell>
          <cell r="E233">
            <v>495087.60550857411</v>
          </cell>
          <cell r="F233">
            <v>440648.45802205353</v>
          </cell>
          <cell r="G233">
            <v>356608.29805434938</v>
          </cell>
          <cell r="H233">
            <v>351468.42519812996</v>
          </cell>
          <cell r="I233">
            <v>202739.59789967607</v>
          </cell>
          <cell r="J233">
            <v>204655.48885361542</v>
          </cell>
          <cell r="K233">
            <v>223003.52385857256</v>
          </cell>
          <cell r="L233">
            <v>214398.28247148381</v>
          </cell>
          <cell r="M233">
            <v>251815.70584503643</v>
          </cell>
          <cell r="N233">
            <v>254472.91440042632</v>
          </cell>
          <cell r="O233">
            <v>382561.49878399982</v>
          </cell>
          <cell r="P233">
            <v>445069.12173107691</v>
          </cell>
          <cell r="Q233">
            <v>452887.16687004187</v>
          </cell>
          <cell r="R233">
            <v>405072.7077906552</v>
          </cell>
          <cell r="S233">
            <v>332608.48554959305</v>
          </cell>
          <cell r="T233">
            <v>345854.07938767795</v>
          </cell>
          <cell r="U233">
            <v>272040.41244404396</v>
          </cell>
          <cell r="V233">
            <v>230743.40033319293</v>
          </cell>
          <cell r="W233">
            <v>212228.89764468311</v>
          </cell>
          <cell r="X233">
            <v>241753.82178827</v>
          </cell>
          <cell r="Y233">
            <v>266117.39243881981</v>
          </cell>
          <cell r="Z233">
            <v>249415.68765191847</v>
          </cell>
          <cell r="AA233">
            <v>403526.61221919098</v>
          </cell>
          <cell r="AB233">
            <v>488460.0051593298</v>
          </cell>
          <cell r="AC233">
            <v>470070.37559449353</v>
          </cell>
          <cell r="AD233">
            <v>416245.90336089494</v>
          </cell>
          <cell r="AE233">
            <v>342076.78407043411</v>
          </cell>
          <cell r="AF233">
            <v>357783.29251718929</v>
          </cell>
          <cell r="AG233">
            <v>280277.65771248162</v>
          </cell>
          <cell r="AH233">
            <v>233458.99047723561</v>
          </cell>
          <cell r="AI233">
            <v>211677.58016205466</v>
          </cell>
          <cell r="AJ233">
            <v>249851.08147468985</v>
          </cell>
          <cell r="AK233">
            <v>266847.31789796409</v>
          </cell>
          <cell r="AL233">
            <v>252390.59190191911</v>
          </cell>
          <cell r="AM233">
            <v>413837.51331229834</v>
          </cell>
          <cell r="AN233">
            <v>498774.28283705201</v>
          </cell>
          <cell r="AO233">
            <v>482379.01808840164</v>
          </cell>
          <cell r="AP233">
            <v>421524.90703617159</v>
          </cell>
          <cell r="AQ233">
            <v>349511.63574849162</v>
          </cell>
          <cell r="AR233">
            <v>366014.21798735094</v>
          </cell>
          <cell r="AS233">
            <v>288642.82015229028</v>
          </cell>
          <cell r="AT233">
            <v>238137.13316742342</v>
          </cell>
          <cell r="AU233">
            <v>215979.46564547025</v>
          </cell>
          <cell r="AV233">
            <v>252666.97571329237</v>
          </cell>
          <cell r="AW233">
            <v>269347.32601280941</v>
          </cell>
          <cell r="AX233">
            <v>260002.11671936978</v>
          </cell>
          <cell r="AY233">
            <v>422898.16678281146</v>
          </cell>
          <cell r="AZ233">
            <v>511287.63256744121</v>
          </cell>
          <cell r="BA233">
            <v>492148.62962619629</v>
          </cell>
          <cell r="BB233">
            <v>429590.79167487298</v>
          </cell>
          <cell r="BC233">
            <v>364656.55307219498</v>
          </cell>
          <cell r="BD233">
            <v>369027.32406705013</v>
          </cell>
          <cell r="BE233">
            <v>291579.71124484012</v>
          </cell>
          <cell r="BF233">
            <v>240407.10548972519</v>
          </cell>
          <cell r="BG233">
            <v>218305.30181627971</v>
          </cell>
          <cell r="BH233">
            <v>256083.69927721738</v>
          </cell>
          <cell r="BI233">
            <v>276853.6492719521</v>
          </cell>
          <cell r="BJ233">
            <v>266209.47508402704</v>
          </cell>
          <cell r="BK233">
            <v>430746.38358824205</v>
          </cell>
          <cell r="BL233">
            <v>516832.69450369512</v>
          </cell>
          <cell r="BM233">
            <v>497454.50071861624</v>
          </cell>
          <cell r="BN233">
            <v>439211.13434749702</v>
          </cell>
          <cell r="BO233">
            <v>360231.04006282048</v>
          </cell>
          <cell r="BP233">
            <v>375901.00675101351</v>
          </cell>
          <cell r="BQ233">
            <v>296415.86758162425</v>
          </cell>
          <cell r="BR233">
            <v>244643.86710880106</v>
          </cell>
          <cell r="BS233">
            <v>221771.1980675114</v>
          </cell>
          <cell r="BT233">
            <v>260797.91319470789</v>
          </cell>
          <cell r="BU233">
            <v>281455.62192655826</v>
          </cell>
          <cell r="BV233">
            <v>270833.3056513145</v>
          </cell>
          <cell r="BW233">
            <v>440222.92165610852</v>
          </cell>
          <cell r="BX233">
            <v>527255.05464452389</v>
          </cell>
          <cell r="BY233">
            <v>508268.21124903695</v>
          </cell>
        </row>
        <row r="234">
          <cell r="A234" t="str">
            <v>OR440</v>
          </cell>
          <cell r="B234" t="str">
            <v>OR*440</v>
          </cell>
          <cell r="C234" t="str">
            <v>OR440_ca</v>
          </cell>
          <cell r="D234">
            <v>439989.04000627197</v>
          </cell>
          <cell r="E234">
            <v>388150.81312647293</v>
          </cell>
          <cell r="F234">
            <v>359492.73740931676</v>
          </cell>
          <cell r="G234">
            <v>275867.01743474946</v>
          </cell>
          <cell r="H234">
            <v>275039.13210843178</v>
          </cell>
          <cell r="I234">
            <v>175182.11628185201</v>
          </cell>
          <cell r="J234">
            <v>167823.3212694581</v>
          </cell>
          <cell r="K234">
            <v>174283.54758541004</v>
          </cell>
          <cell r="L234">
            <v>241170.29798500676</v>
          </cell>
          <cell r="M234">
            <v>290978.92995294032</v>
          </cell>
          <cell r="N234">
            <v>457689.75924821931</v>
          </cell>
          <cell r="O234">
            <v>477710.76290140254</v>
          </cell>
          <cell r="P234">
            <v>474381.57638965605</v>
          </cell>
          <cell r="Q234">
            <v>433264.24052753008</v>
          </cell>
          <cell r="R234">
            <v>398177.13849931158</v>
          </cell>
          <cell r="S234">
            <v>338094.4590180568</v>
          </cell>
          <cell r="T234">
            <v>325127.72902630083</v>
          </cell>
          <cell r="U234">
            <v>275914.53523846337</v>
          </cell>
          <cell r="V234">
            <v>229224.87014242407</v>
          </cell>
          <cell r="W234">
            <v>212905.76939849555</v>
          </cell>
          <cell r="X234">
            <v>255437.90286816342</v>
          </cell>
          <cell r="Y234">
            <v>294538.55736248498</v>
          </cell>
          <cell r="Z234">
            <v>460745.32742943114</v>
          </cell>
          <cell r="AA234">
            <v>491279.98342868045</v>
          </cell>
          <cell r="AB234">
            <v>503473.39997457643</v>
          </cell>
          <cell r="AC234">
            <v>435904.37367866409</v>
          </cell>
          <cell r="AD234">
            <v>397301.57900483604</v>
          </cell>
          <cell r="AE234">
            <v>337836.3620114756</v>
          </cell>
          <cell r="AF234">
            <v>324274.01098505466</v>
          </cell>
          <cell r="AG234">
            <v>276160.25269640068</v>
          </cell>
          <cell r="AH234">
            <v>226871.4998540552</v>
          </cell>
          <cell r="AI234">
            <v>210317.41455939069</v>
          </cell>
          <cell r="AJ234">
            <v>253625.9230843175</v>
          </cell>
          <cell r="AK234">
            <v>291666.6454783004</v>
          </cell>
          <cell r="AL234">
            <v>464066.51471519365</v>
          </cell>
          <cell r="AM234">
            <v>504701.70084385423</v>
          </cell>
          <cell r="AN234">
            <v>512594.3931045488</v>
          </cell>
          <cell r="AO234">
            <v>442770.4700320916</v>
          </cell>
          <cell r="AP234">
            <v>398796.71223163634</v>
          </cell>
          <cell r="AQ234">
            <v>341069.17739935371</v>
          </cell>
          <cell r="AR234">
            <v>327641.02504263795</v>
          </cell>
          <cell r="AS234">
            <v>277200.45505876292</v>
          </cell>
          <cell r="AT234">
            <v>227185.91954931986</v>
          </cell>
          <cell r="AU234">
            <v>211031.21858092298</v>
          </cell>
          <cell r="AV234">
            <v>253925.16937943624</v>
          </cell>
          <cell r="AW234">
            <v>290656.85925531521</v>
          </cell>
          <cell r="AX234">
            <v>468252.64504571469</v>
          </cell>
          <cell r="AY234">
            <v>510434.700257955</v>
          </cell>
          <cell r="AZ234">
            <v>520120.80953888729</v>
          </cell>
          <cell r="BA234">
            <v>446244.47845413513</v>
          </cell>
          <cell r="BB234">
            <v>400242.40934492019</v>
          </cell>
          <cell r="BC234">
            <v>352047.81800822821</v>
          </cell>
          <cell r="BD234">
            <v>326825.58020386682</v>
          </cell>
          <cell r="BE234">
            <v>277266.26935035124</v>
          </cell>
          <cell r="BF234">
            <v>226543.84373890661</v>
          </cell>
          <cell r="BG234">
            <v>210261.57250759422</v>
          </cell>
          <cell r="BH234">
            <v>254382.82176017217</v>
          </cell>
          <cell r="BI234">
            <v>295574.4755763014</v>
          </cell>
          <cell r="BJ234">
            <v>473258.07158628863</v>
          </cell>
          <cell r="BK234">
            <v>514167.48082847468</v>
          </cell>
          <cell r="BL234">
            <v>521565.20274802903</v>
          </cell>
          <cell r="BM234">
            <v>446948.7937979126</v>
          </cell>
          <cell r="BN234">
            <v>405016.18394672056</v>
          </cell>
          <cell r="BO234">
            <v>343786.88100212871</v>
          </cell>
          <cell r="BP234">
            <v>329376.39461336297</v>
          </cell>
          <cell r="BQ234">
            <v>278952.32662073302</v>
          </cell>
          <cell r="BR234">
            <v>227900.03839615855</v>
          </cell>
          <cell r="BS234">
            <v>211134.32403594186</v>
          </cell>
          <cell r="BT234">
            <v>256174.37022136495</v>
          </cell>
          <cell r="BU234">
            <v>297939.83665463631</v>
          </cell>
          <cell r="BV234">
            <v>475664.85761044081</v>
          </cell>
          <cell r="BW234">
            <v>520079.00762234256</v>
          </cell>
          <cell r="BX234">
            <v>526447.83954962995</v>
          </cell>
          <cell r="BY234">
            <v>451551.20116782677</v>
          </cell>
        </row>
        <row r="235">
          <cell r="A235" t="str">
            <v>OR444</v>
          </cell>
          <cell r="B235" t="str">
            <v>OR*444</v>
          </cell>
          <cell r="C235" t="str">
            <v>OR444_dca</v>
          </cell>
          <cell r="D235">
            <v>5055.7834913604356</v>
          </cell>
          <cell r="E235">
            <v>2061.4615566776924</v>
          </cell>
          <cell r="F235">
            <v>469.11754228697134</v>
          </cell>
          <cell r="G235">
            <v>13.850516805474038</v>
          </cell>
          <cell r="H235">
            <v>10.894243999701155</v>
          </cell>
          <cell r="I235">
            <v>425.98872666026284</v>
          </cell>
          <cell r="J235">
            <v>3012.9356576661548</v>
          </cell>
          <cell r="K235">
            <v>3950.1285934281759</v>
          </cell>
          <cell r="L235">
            <v>6213.3757775925842</v>
          </cell>
          <cell r="M235">
            <v>19740.185536651148</v>
          </cell>
          <cell r="N235">
            <v>130462.98355947853</v>
          </cell>
          <cell r="O235">
            <v>70348.960757155044</v>
          </cell>
          <cell r="P235">
            <v>13679.712810194114</v>
          </cell>
          <cell r="Q235">
            <v>4219.8862793888056</v>
          </cell>
          <cell r="R235">
            <v>3675.8702440344005</v>
          </cell>
          <cell r="S235">
            <v>1.1220835768788491</v>
          </cell>
          <cell r="T235">
            <v>1087.8147463355929</v>
          </cell>
          <cell r="U235">
            <v>901.11413144656206</v>
          </cell>
          <cell r="V235">
            <v>528.22453030144209</v>
          </cell>
          <cell r="W235">
            <v>8161.9179380981295</v>
          </cell>
          <cell r="X235">
            <v>7840.9501743304536</v>
          </cell>
          <cell r="Y235">
            <v>16471.670956038019</v>
          </cell>
          <cell r="Z235">
            <v>138376.48644262657</v>
          </cell>
          <cell r="AA235">
            <v>68661.423244148406</v>
          </cell>
          <cell r="AB235">
            <v>16131.247920783717</v>
          </cell>
          <cell r="AC235">
            <v>3624.782701678253</v>
          </cell>
          <cell r="AD235">
            <v>3692.8000696134227</v>
          </cell>
          <cell r="AE235">
            <v>1.127740174588989</v>
          </cell>
          <cell r="AF235">
            <v>87.693336199907733</v>
          </cell>
          <cell r="AG235">
            <v>725.47840309841217</v>
          </cell>
          <cell r="AH235">
            <v>721.9791651855993</v>
          </cell>
          <cell r="AI235">
            <v>8109.9779834840356</v>
          </cell>
          <cell r="AJ235">
            <v>7752.0649655476018</v>
          </cell>
          <cell r="AK235">
            <v>15745.184034791268</v>
          </cell>
          <cell r="AL235">
            <v>139566.79282165511</v>
          </cell>
          <cell r="AM235">
            <v>71616.780919400335</v>
          </cell>
          <cell r="AN235">
            <v>14327.697470600637</v>
          </cell>
          <cell r="AO235">
            <v>3827.0312571738687</v>
          </cell>
          <cell r="AP235">
            <v>3669.7436000993935</v>
          </cell>
          <cell r="AQ235">
            <v>1.1310305779340186</v>
          </cell>
          <cell r="AR235">
            <v>69.939635441124409</v>
          </cell>
          <cell r="AS235">
            <v>523.15893210255888</v>
          </cell>
          <cell r="AT235">
            <v>759.40733665482878</v>
          </cell>
          <cell r="AU235">
            <v>8162.5838814506678</v>
          </cell>
          <cell r="AV235">
            <v>7449.0110349033903</v>
          </cell>
          <cell r="AW235">
            <v>15428.253682915212</v>
          </cell>
          <cell r="AX235">
            <v>141134.89709970483</v>
          </cell>
          <cell r="AY235">
            <v>71753.991319252265</v>
          </cell>
          <cell r="AZ235">
            <v>13933.300561316382</v>
          </cell>
          <cell r="BA235">
            <v>3489.915324370535</v>
          </cell>
          <cell r="BB235">
            <v>3660.8392804952018</v>
          </cell>
          <cell r="BC235">
            <v>1.1611670381753132</v>
          </cell>
          <cell r="BD235">
            <v>35.032619709782949</v>
          </cell>
          <cell r="BE235">
            <v>475.71555962226824</v>
          </cell>
          <cell r="BF235">
            <v>778.10092353105483</v>
          </cell>
          <cell r="BG235">
            <v>8124.8093059247822</v>
          </cell>
          <cell r="BH235">
            <v>7368.8208702230713</v>
          </cell>
          <cell r="BI235">
            <v>15406.133776952036</v>
          </cell>
          <cell r="BJ235">
            <v>142073.52688412019</v>
          </cell>
          <cell r="BK235">
            <v>72635.242486963121</v>
          </cell>
          <cell r="BL235">
            <v>13875.20436832618</v>
          </cell>
          <cell r="BM235">
            <v>3394.1827973690647</v>
          </cell>
          <cell r="BN235">
            <v>3688.972947028471</v>
          </cell>
          <cell r="BO235">
            <v>1.1291473949809603</v>
          </cell>
          <cell r="BP235">
            <v>38.079445703383925</v>
          </cell>
          <cell r="BQ235">
            <v>445.44038902444538</v>
          </cell>
          <cell r="BR235">
            <v>779.4850780154909</v>
          </cell>
          <cell r="BS235">
            <v>8153.8069675074912</v>
          </cell>
          <cell r="BT235">
            <v>7373.6790962711657</v>
          </cell>
          <cell r="BU235">
            <v>15266.107368095832</v>
          </cell>
          <cell r="BV235">
            <v>141989.9925817253</v>
          </cell>
          <cell r="BW235">
            <v>73128.873247137206</v>
          </cell>
          <cell r="BX235">
            <v>13959.316711992409</v>
          </cell>
          <cell r="BY235">
            <v>3374.4712221133609</v>
          </cell>
        </row>
        <row r="236">
          <cell r="A236" t="str">
            <v>OR447</v>
          </cell>
          <cell r="B236" t="str">
            <v>OR*447</v>
          </cell>
          <cell r="D236">
            <v>621129</v>
          </cell>
          <cell r="E236">
            <v>606375</v>
          </cell>
          <cell r="F236">
            <v>621407</v>
          </cell>
          <cell r="G236">
            <v>654855</v>
          </cell>
          <cell r="H236">
            <v>649078</v>
          </cell>
          <cell r="I236">
            <v>685101</v>
          </cell>
          <cell r="J236">
            <v>671698</v>
          </cell>
          <cell r="K236">
            <v>663733</v>
          </cell>
          <cell r="L236">
            <v>460094</v>
          </cell>
          <cell r="M236">
            <v>453519</v>
          </cell>
          <cell r="N236">
            <v>448887</v>
          </cell>
          <cell r="O236">
            <v>439395</v>
          </cell>
          <cell r="P236">
            <v>456932</v>
          </cell>
          <cell r="Q236">
            <v>424941</v>
          </cell>
          <cell r="R236">
            <v>439800</v>
          </cell>
          <cell r="S236">
            <v>492361</v>
          </cell>
          <cell r="T236">
            <v>492224</v>
          </cell>
          <cell r="U236">
            <v>508919</v>
          </cell>
          <cell r="V236">
            <v>497952</v>
          </cell>
          <cell r="W236">
            <v>473098</v>
          </cell>
          <cell r="X236">
            <v>476307</v>
          </cell>
          <cell r="Y236">
            <v>460178</v>
          </cell>
          <cell r="Z236">
            <v>463003</v>
          </cell>
          <cell r="AA236">
            <v>452320</v>
          </cell>
          <cell r="AB236">
            <v>470171</v>
          </cell>
          <cell r="AC236">
            <v>441041</v>
          </cell>
          <cell r="AD236">
            <v>447882</v>
          </cell>
          <cell r="AE236">
            <v>502844</v>
          </cell>
          <cell r="AF236">
            <v>500638</v>
          </cell>
          <cell r="AG236">
            <v>525052</v>
          </cell>
          <cell r="AH236">
            <v>508496</v>
          </cell>
          <cell r="AI236">
            <v>486449</v>
          </cell>
          <cell r="AJ236">
            <v>488445</v>
          </cell>
          <cell r="AK236">
            <v>471540</v>
          </cell>
          <cell r="AL236">
            <v>478406</v>
          </cell>
          <cell r="AM236">
            <v>461884</v>
          </cell>
          <cell r="AN236">
            <v>485839</v>
          </cell>
          <cell r="AO236">
            <v>451461</v>
          </cell>
          <cell r="AP236">
            <v>461188</v>
          </cell>
          <cell r="AQ236">
            <v>514168</v>
          </cell>
          <cell r="AR236">
            <v>512091</v>
          </cell>
          <cell r="AS236">
            <v>537522</v>
          </cell>
          <cell r="AT236">
            <v>519006</v>
          </cell>
          <cell r="AU236">
            <v>500041</v>
          </cell>
          <cell r="AV236">
            <v>498630</v>
          </cell>
          <cell r="AW236">
            <v>484440</v>
          </cell>
          <cell r="AX236">
            <v>489106</v>
          </cell>
          <cell r="AY236">
            <v>473582</v>
          </cell>
          <cell r="AZ236">
            <v>497282</v>
          </cell>
          <cell r="BA236">
            <v>462242</v>
          </cell>
          <cell r="BB236">
            <v>473009</v>
          </cell>
          <cell r="BC236">
            <v>524433</v>
          </cell>
          <cell r="BD236">
            <v>523994</v>
          </cell>
          <cell r="BE236">
            <v>547864</v>
          </cell>
          <cell r="BF236">
            <v>530663</v>
          </cell>
          <cell r="BG236">
            <v>510824</v>
          </cell>
          <cell r="BH236">
            <v>509726</v>
          </cell>
          <cell r="BI236">
            <v>495637</v>
          </cell>
          <cell r="BJ236">
            <v>499738</v>
          </cell>
          <cell r="BK236">
            <v>484958</v>
          </cell>
          <cell r="BL236">
            <v>507728</v>
          </cell>
          <cell r="BM236">
            <v>473610</v>
          </cell>
          <cell r="BN236">
            <v>483547</v>
          </cell>
          <cell r="BO236">
            <v>535660</v>
          </cell>
          <cell r="BP236">
            <v>534833</v>
          </cell>
          <cell r="BQ236">
            <v>558791</v>
          </cell>
          <cell r="BR236">
            <v>541799</v>
          </cell>
          <cell r="BS236">
            <v>521533</v>
          </cell>
          <cell r="BT236">
            <v>521014</v>
          </cell>
          <cell r="BU236">
            <v>506299</v>
          </cell>
          <cell r="BV236">
            <v>511008</v>
          </cell>
          <cell r="BW236">
            <v>495734</v>
          </cell>
          <cell r="BX236">
            <v>518852</v>
          </cell>
          <cell r="BY236">
            <v>484618</v>
          </cell>
        </row>
        <row r="237">
          <cell r="A237" t="str">
            <v>OR456</v>
          </cell>
          <cell r="B237" t="str">
            <v>OR*456</v>
          </cell>
          <cell r="D237">
            <v>3083467.0231067045</v>
          </cell>
          <cell r="E237">
            <v>3094494.5937563209</v>
          </cell>
          <cell r="F237">
            <v>3296825.9724490424</v>
          </cell>
          <cell r="G237">
            <v>3528210.542039427</v>
          </cell>
          <cell r="H237">
            <v>3229374.3557033245</v>
          </cell>
          <cell r="I237">
            <v>3296032.676951101</v>
          </cell>
          <cell r="J237">
            <v>3080329.6594730141</v>
          </cell>
          <cell r="K237">
            <v>2924842.4569512159</v>
          </cell>
          <cell r="L237">
            <v>3161595</v>
          </cell>
          <cell r="M237">
            <v>2950169.6666666665</v>
          </cell>
          <cell r="N237">
            <v>3088481</v>
          </cell>
          <cell r="O237">
            <v>3004500.3333333335</v>
          </cell>
          <cell r="P237">
            <v>3426417</v>
          </cell>
          <cell r="Q237">
            <v>3460598</v>
          </cell>
          <cell r="R237">
            <v>3541658</v>
          </cell>
          <cell r="S237">
            <v>3925623</v>
          </cell>
          <cell r="T237">
            <v>3614961</v>
          </cell>
          <cell r="U237">
            <v>3691776</v>
          </cell>
          <cell r="V237">
            <v>3486095</v>
          </cell>
          <cell r="W237">
            <v>3296313</v>
          </cell>
          <cell r="X237">
            <v>3234245</v>
          </cell>
          <cell r="Y237">
            <v>2994658.6666666665</v>
          </cell>
          <cell r="Z237">
            <v>3138215</v>
          </cell>
          <cell r="AA237">
            <v>3103387.3333333335</v>
          </cell>
          <cell r="AB237">
            <v>3487229</v>
          </cell>
          <cell r="AC237">
            <v>3514814</v>
          </cell>
          <cell r="AD237">
            <v>3606414</v>
          </cell>
          <cell r="AE237">
            <v>3934626</v>
          </cell>
          <cell r="AF237">
            <v>3645636</v>
          </cell>
          <cell r="AG237">
            <v>3731164</v>
          </cell>
          <cell r="AH237">
            <v>3527761</v>
          </cell>
          <cell r="AI237">
            <v>3353462</v>
          </cell>
          <cell r="AJ237">
            <v>3294795</v>
          </cell>
          <cell r="AK237">
            <v>3039102.6666666665</v>
          </cell>
          <cell r="AL237">
            <v>3184848</v>
          </cell>
          <cell r="AM237">
            <v>3149915.3333333335</v>
          </cell>
          <cell r="AN237">
            <v>3520077</v>
          </cell>
          <cell r="AO237">
            <v>3544437</v>
          </cell>
          <cell r="AP237">
            <v>3641537</v>
          </cell>
          <cell r="AQ237">
            <v>3963974</v>
          </cell>
          <cell r="AR237">
            <v>3681841</v>
          </cell>
          <cell r="AS237">
            <v>3783933</v>
          </cell>
          <cell r="AT237">
            <v>3576352</v>
          </cell>
          <cell r="AU237">
            <v>3403590</v>
          </cell>
          <cell r="AV237">
            <v>3344273</v>
          </cell>
          <cell r="AW237">
            <v>3076087.6666666665</v>
          </cell>
          <cell r="AX237">
            <v>3220769</v>
          </cell>
          <cell r="AY237">
            <v>3184572.3333333335</v>
          </cell>
          <cell r="AZ237">
            <v>3549106</v>
          </cell>
          <cell r="BA237">
            <v>3576230</v>
          </cell>
          <cell r="BB237">
            <v>3681049</v>
          </cell>
          <cell r="BC237">
            <v>4002878</v>
          </cell>
          <cell r="BD237">
            <v>3726709</v>
          </cell>
          <cell r="BE237">
            <v>3834826</v>
          </cell>
          <cell r="BF237">
            <v>3621315</v>
          </cell>
          <cell r="BG237">
            <v>3446134</v>
          </cell>
          <cell r="BH237">
            <v>3384334</v>
          </cell>
          <cell r="BI237">
            <v>3108356.6666666665</v>
          </cell>
          <cell r="BJ237">
            <v>3253509</v>
          </cell>
          <cell r="BK237">
            <v>3218910.3333333335</v>
          </cell>
          <cell r="BL237">
            <v>3582306</v>
          </cell>
          <cell r="BM237">
            <v>3613192</v>
          </cell>
          <cell r="BN237">
            <v>3723477</v>
          </cell>
          <cell r="BO237">
            <v>4045456</v>
          </cell>
          <cell r="BP237">
            <v>3771994</v>
          </cell>
          <cell r="BQ237">
            <v>3879765</v>
          </cell>
          <cell r="BR237">
            <v>3660817</v>
          </cell>
          <cell r="BS237">
            <v>3483608</v>
          </cell>
          <cell r="BT237">
            <v>3420356</v>
          </cell>
          <cell r="BU237">
            <v>3141135.6666666665</v>
          </cell>
          <cell r="BV237">
            <v>3287392</v>
          </cell>
          <cell r="BW237">
            <v>3254843.3333333335</v>
          </cell>
          <cell r="BX237">
            <v>3618459</v>
          </cell>
          <cell r="BY237">
            <v>3652629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A"/>
      <sheetName val="P14 Budget"/>
      <sheetName val="P21 RevAdjFactor"/>
      <sheetName val="P9 NWP"/>
      <sheetName val="P10 GTN"/>
      <sheetName val="GRI"/>
      <sheetName val="P11 ANG"/>
      <sheetName val="P12 NOVA"/>
      <sheetName val="P13 WEI"/>
      <sheetName val="P7 Forward WACOG"/>
      <sheetName val="Storage"/>
      <sheetName val="NWPVariable"/>
      <sheetName val="P6 WACOG"/>
      <sheetName val="WACOG Change"/>
      <sheetName val="P15 Sch150156 Chg"/>
      <sheetName val="P8 GasCostRecap"/>
      <sheetName val="P18 DefBals"/>
      <sheetName val="P19 FirmAmt"/>
      <sheetName val="P20 SalesAmt"/>
      <sheetName val="P17 NewAmtRate"/>
      <sheetName val="P5 RateChgRecap"/>
      <sheetName val="P16 155 Chg"/>
      <sheetName val="P4 Present"/>
      <sheetName val="P3 Proposed"/>
      <sheetName val="Sheet4"/>
      <sheetName val="W"/>
      <sheetName val="AveInc"/>
      <sheetName val="P2 Ave Inc"/>
      <sheetName val="Sheet1"/>
      <sheetName val="P1 PercentChang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A"/>
      <sheetName val="P14 Budget"/>
      <sheetName val="P21 RevAdjFactor"/>
      <sheetName val="P9 NWP"/>
      <sheetName val="P10 GTN"/>
      <sheetName val="GRI"/>
      <sheetName val="P11 ANG"/>
      <sheetName val="P12 NOVA"/>
      <sheetName val="P13 WEI"/>
      <sheetName val="P7 Forward WACOG"/>
      <sheetName val="Storage"/>
      <sheetName val="NWPVariable"/>
      <sheetName val="P6 WACOG"/>
      <sheetName val="WACOG Change"/>
      <sheetName val="P15 Sch150156 Chg"/>
      <sheetName val="P8 GasCostRecap"/>
      <sheetName val="P18 DefBals"/>
      <sheetName val="P19 FirmAmt"/>
      <sheetName val="P20 SalesAmt"/>
      <sheetName val="P17 NewAmtRate"/>
      <sheetName val="P5 RateChgRecap"/>
      <sheetName val="P16 155 Chg"/>
      <sheetName val="P4 Present"/>
      <sheetName val="P3 Proposed"/>
      <sheetName val="Sheet4"/>
      <sheetName val="W"/>
      <sheetName val="AveInc"/>
      <sheetName val="P2 Ave Inc"/>
      <sheetName val="Sheet1"/>
      <sheetName val="P1 PercentChang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rt"/>
      <sheetName val="Rev Inputs"/>
      <sheetName val="Rate Entry"/>
      <sheetName val="Rate Tables"/>
      <sheetName val="Bill Determ"/>
      <sheetName val="GRC"/>
      <sheetName val="Rev"/>
      <sheetName val="Rev V2V"/>
      <sheetName val="GLW"/>
      <sheetName val="Inputs"/>
      <sheetName val="Alt Prices"/>
      <sheetName val="Alt Deals"/>
      <sheetName val="Sheet1"/>
      <sheetName val="Deals"/>
      <sheetName val="Plan"/>
      <sheetName val="Prices"/>
      <sheetName val="GPR"/>
      <sheetName val="Wash"/>
      <sheetName val="Idaho"/>
      <sheetName val="Oregon"/>
      <sheetName val="Periods"/>
      <sheetName val="V2V"/>
      <sheetName val="Bill"/>
      <sheetName val="Bill 5"/>
      <sheetName val="Analysis"/>
      <sheetName val="4cast"/>
      <sheetName val="Discov"/>
      <sheetName val="Data"/>
      <sheetName val="Var"/>
      <sheetName val="Var Act v Bud"/>
      <sheetName val="F&amp;O"/>
      <sheetName val="checks"/>
      <sheetName val="Mid-Month"/>
      <sheetName val="Collateral Analysi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4">
          <cell r="B4" t="str">
            <v>WA101</v>
          </cell>
          <cell r="C4" t="str">
            <v>WA101_dca</v>
          </cell>
          <cell r="D4">
            <v>15466143.140086187</v>
          </cell>
          <cell r="E4">
            <v>17995756.129676834</v>
          </cell>
          <cell r="F4">
            <v>20201331.950450268</v>
          </cell>
          <cell r="G4">
            <v>12820773.713206703</v>
          </cell>
          <cell r="H4">
            <v>11193009.0815927</v>
          </cell>
          <cell r="I4">
            <v>8829937.2355973981</v>
          </cell>
          <cell r="J4">
            <v>3874926.4379383973</v>
          </cell>
          <cell r="K4">
            <v>2434454.7022080435</v>
          </cell>
          <cell r="L4">
            <v>2292846.7155833445</v>
          </cell>
          <cell r="M4">
            <v>2254846.9776693857</v>
          </cell>
          <cell r="N4">
            <v>2834532.528517135</v>
          </cell>
          <cell r="O4">
            <v>7562292.7115087137</v>
          </cell>
          <cell r="P4">
            <v>14133934.069782864</v>
          </cell>
          <cell r="Q4">
            <v>20341217.842150096</v>
          </cell>
          <cell r="R4">
            <v>20287115.11479678</v>
          </cell>
          <cell r="S4">
            <v>17074770.976138227</v>
          </cell>
          <cell r="T4">
            <v>14270012.981294559</v>
          </cell>
          <cell r="U4">
            <v>9009117.8060181029</v>
          </cell>
          <cell r="V4">
            <v>5138480.7468622709</v>
          </cell>
          <cell r="W4">
            <v>3122990.7779136146</v>
          </cell>
          <cell r="X4">
            <v>2319085.3715035394</v>
          </cell>
          <cell r="Y4">
            <v>2359924.5148603828</v>
          </cell>
          <cell r="Z4">
            <v>2749531.3714723131</v>
          </cell>
          <cell r="AA4">
            <v>7596154.9642076371</v>
          </cell>
          <cell r="AB4">
            <v>14516282.895168405</v>
          </cell>
          <cell r="AC4">
            <v>20641596.254023939</v>
          </cell>
          <cell r="AD4">
            <v>20539153.954293981</v>
          </cell>
          <cell r="AE4">
            <v>16920096.895452436</v>
          </cell>
          <cell r="AF4">
            <v>14522526.748795167</v>
          </cell>
          <cell r="AG4">
            <v>9197313.5402993709</v>
          </cell>
          <cell r="AH4">
            <v>5222946.6935753692</v>
          </cell>
          <cell r="AI4">
            <v>3187789.7966954801</v>
          </cell>
          <cell r="AJ4">
            <v>2446827.8052194281</v>
          </cell>
          <cell r="AK4">
            <v>2382505.8500252739</v>
          </cell>
          <cell r="AL4">
            <v>2726187.3413235671</v>
          </cell>
          <cell r="AM4">
            <v>7813140.1060121823</v>
          </cell>
          <cell r="AN4">
            <v>14724702.558143053</v>
          </cell>
          <cell r="AO4">
            <v>20919815.084402364</v>
          </cell>
          <cell r="AP4">
            <v>20754124.23687312</v>
          </cell>
          <cell r="AQ4">
            <v>17083215.099112578</v>
          </cell>
          <cell r="AR4">
            <v>14672743.703363501</v>
          </cell>
          <cell r="AS4">
            <v>9302012.469644621</v>
          </cell>
          <cell r="AT4">
            <v>5272642.0737331426</v>
          </cell>
          <cell r="AU4">
            <v>3269929.2673760266</v>
          </cell>
          <cell r="AV4">
            <v>2503113.7464417168</v>
          </cell>
          <cell r="AW4">
            <v>2373579.958731045</v>
          </cell>
          <cell r="AX4">
            <v>2777697.0830165404</v>
          </cell>
          <cell r="AY4">
            <v>7900999.9505975991</v>
          </cell>
          <cell r="AZ4">
            <v>14811734.101325907</v>
          </cell>
          <cell r="BA4">
            <v>21128562.449937433</v>
          </cell>
          <cell r="BB4">
            <v>20930580.226709779</v>
          </cell>
          <cell r="BC4">
            <v>17226128.199935012</v>
          </cell>
          <cell r="BD4">
            <v>14807083.406201269</v>
          </cell>
          <cell r="BE4">
            <v>9374708.2408859357</v>
          </cell>
          <cell r="BF4">
            <v>5330266.6042098468</v>
          </cell>
          <cell r="BG4">
            <v>3321882.0150937736</v>
          </cell>
          <cell r="BH4">
            <v>2513595.2138084685</v>
          </cell>
          <cell r="BI4">
            <v>2395273.4126223964</v>
          </cell>
          <cell r="BJ4">
            <v>2809378.8130361564</v>
          </cell>
          <cell r="BK4">
            <v>7941769.9628989985</v>
          </cell>
          <cell r="BL4">
            <v>14938463.697040096</v>
          </cell>
          <cell r="BM4">
            <v>21319426.965194445</v>
          </cell>
          <cell r="BN4">
            <v>21013483.262440808</v>
          </cell>
          <cell r="BO4">
            <v>17878426.001515061</v>
          </cell>
          <cell r="BP4">
            <v>14865790.844379978</v>
          </cell>
          <cell r="BQ4">
            <v>9421055.9654974435</v>
          </cell>
          <cell r="BR4">
            <v>5375386.4887748575</v>
          </cell>
          <cell r="BS4">
            <v>3346069.7953871158</v>
          </cell>
          <cell r="BT4">
            <v>2530711.6745935385</v>
          </cell>
          <cell r="BU4">
            <v>2419357.8010531175</v>
          </cell>
          <cell r="BV4">
            <v>2823365.0798614337</v>
          </cell>
          <cell r="BW4">
            <v>7977764.4965875624</v>
          </cell>
          <cell r="BX4">
            <v>15011881.659635011</v>
          </cell>
          <cell r="BY4">
            <v>21416379.189795367</v>
          </cell>
        </row>
        <row r="5">
          <cell r="B5" t="str">
            <v>WA111</v>
          </cell>
          <cell r="C5" t="str">
            <v>WA111_dca</v>
          </cell>
          <cell r="D5">
            <v>6394306.2604190083</v>
          </cell>
          <cell r="E5">
            <v>6447464.5001358669</v>
          </cell>
          <cell r="F5">
            <v>7122336.1571559217</v>
          </cell>
          <cell r="G5">
            <v>4548876.1925502913</v>
          </cell>
          <cell r="H5">
            <v>4158953.6811205014</v>
          </cell>
          <cell r="I5">
            <v>3450425.0999097684</v>
          </cell>
          <cell r="J5">
            <v>1613014.6660241084</v>
          </cell>
          <cell r="K5">
            <v>1201708.5216103978</v>
          </cell>
          <cell r="L5">
            <v>1473413.2964763576</v>
          </cell>
          <cell r="M5">
            <v>1451110.1864693523</v>
          </cell>
          <cell r="N5">
            <v>1693673.8613106299</v>
          </cell>
          <cell r="O5">
            <v>4096349.3051061872</v>
          </cell>
          <cell r="P5">
            <v>5947535.3780040909</v>
          </cell>
          <cell r="Q5">
            <v>7248603.8456553631</v>
          </cell>
          <cell r="R5">
            <v>7205965.8854712928</v>
          </cell>
          <cell r="S5">
            <v>6151763.1351760598</v>
          </cell>
          <cell r="T5">
            <v>5239727.6736684041</v>
          </cell>
          <cell r="U5">
            <v>3508785.1475548386</v>
          </cell>
          <cell r="V5">
            <v>2185289.8329650946</v>
          </cell>
          <cell r="W5">
            <v>1649906.4588958987</v>
          </cell>
          <cell r="X5">
            <v>1379927.0250684489</v>
          </cell>
          <cell r="Y5">
            <v>1394371.3438798578</v>
          </cell>
          <cell r="Z5">
            <v>1774045.2937462421</v>
          </cell>
          <cell r="AA5">
            <v>4177258.9990765303</v>
          </cell>
          <cell r="AB5">
            <v>6117214.1081609949</v>
          </cell>
          <cell r="AC5">
            <v>7590760.0293535572</v>
          </cell>
          <cell r="AD5">
            <v>7383061.609425419</v>
          </cell>
          <cell r="AE5">
            <v>6130099.3895974224</v>
          </cell>
          <cell r="AF5">
            <v>5375184.3984122081</v>
          </cell>
          <cell r="AG5">
            <v>3553706.5548426686</v>
          </cell>
          <cell r="AH5">
            <v>2210765.6797165624</v>
          </cell>
          <cell r="AI5">
            <v>1611502.9447466936</v>
          </cell>
          <cell r="AJ5">
            <v>1307545.0171005109</v>
          </cell>
          <cell r="AK5">
            <v>1370674.1112940607</v>
          </cell>
          <cell r="AL5">
            <v>1743524.0743583071</v>
          </cell>
          <cell r="AM5">
            <v>4156430.0978646073</v>
          </cell>
          <cell r="AN5">
            <v>6271826.3113280721</v>
          </cell>
          <cell r="AO5">
            <v>7784391.3028813526</v>
          </cell>
          <cell r="AP5">
            <v>7522685.4006127045</v>
          </cell>
          <cell r="AQ5">
            <v>6254332.8744894061</v>
          </cell>
          <cell r="AR5">
            <v>5467385.6317083649</v>
          </cell>
          <cell r="AS5">
            <v>3620529.9241601545</v>
          </cell>
          <cell r="AT5">
            <v>2240995.8953844355</v>
          </cell>
          <cell r="AU5">
            <v>1600360.7678630196</v>
          </cell>
          <cell r="AV5">
            <v>1290293.6456406808</v>
          </cell>
          <cell r="AW5">
            <v>1338607.2989859472</v>
          </cell>
          <cell r="AX5">
            <v>1698706.3898111377</v>
          </cell>
          <cell r="AY5">
            <v>4158338.3477812991</v>
          </cell>
          <cell r="AZ5">
            <v>6341332.5565068396</v>
          </cell>
          <cell r="BA5">
            <v>7895347.1964500844</v>
          </cell>
          <cell r="BB5">
            <v>7637616.9679655321</v>
          </cell>
          <cell r="BC5">
            <v>6354823.9769735122</v>
          </cell>
          <cell r="BD5">
            <v>5566621.830032222</v>
          </cell>
          <cell r="BE5">
            <v>3693029.2568830624</v>
          </cell>
          <cell r="BF5">
            <v>2277315.0303356834</v>
          </cell>
          <cell r="BG5">
            <v>1618119.6709069994</v>
          </cell>
          <cell r="BH5">
            <v>1290859.4807053609</v>
          </cell>
          <cell r="BI5">
            <v>1314424.1317259877</v>
          </cell>
          <cell r="BJ5">
            <v>1678127.0862067172</v>
          </cell>
          <cell r="BK5">
            <v>4154641.829276904</v>
          </cell>
          <cell r="BL5">
            <v>6382724.8684551558</v>
          </cell>
          <cell r="BM5">
            <v>7980891.4700680822</v>
          </cell>
          <cell r="BN5">
            <v>7695102.332143384</v>
          </cell>
          <cell r="BO5">
            <v>6626290.7891910588</v>
          </cell>
          <cell r="BP5">
            <v>5637073.6560540665</v>
          </cell>
          <cell r="BQ5">
            <v>3744624.3690584814</v>
          </cell>
          <cell r="BR5">
            <v>2312848.357333662</v>
          </cell>
          <cell r="BS5">
            <v>1645694.4801707352</v>
          </cell>
          <cell r="BT5">
            <v>1303240.4164701861</v>
          </cell>
          <cell r="BU5">
            <v>1310099.3380413372</v>
          </cell>
          <cell r="BV5">
            <v>1668016.2062011529</v>
          </cell>
          <cell r="BW5">
            <v>4136874.0966492719</v>
          </cell>
          <cell r="BX5">
            <v>6383688.0462359898</v>
          </cell>
          <cell r="BY5">
            <v>8012239.4676005794</v>
          </cell>
        </row>
        <row r="6">
          <cell r="B6" t="str">
            <v>WA121</v>
          </cell>
          <cell r="C6" t="str">
            <v>WA121_dca</v>
          </cell>
          <cell r="D6">
            <v>726375.89552555699</v>
          </cell>
          <cell r="E6">
            <v>594546.43593858741</v>
          </cell>
          <cell r="F6">
            <v>630408.49089510553</v>
          </cell>
          <cell r="G6">
            <v>414492.83429489238</v>
          </cell>
          <cell r="H6">
            <v>409130.04387311172</v>
          </cell>
          <cell r="I6">
            <v>383815.37650864263</v>
          </cell>
          <cell r="J6">
            <v>225810.70709089685</v>
          </cell>
          <cell r="K6">
            <v>239141.62963012006</v>
          </cell>
          <cell r="L6">
            <v>318888.61439420306</v>
          </cell>
          <cell r="M6">
            <v>345392.49044455844</v>
          </cell>
          <cell r="N6">
            <v>350431.74630578415</v>
          </cell>
          <cell r="O6">
            <v>657669.77602987015</v>
          </cell>
          <cell r="P6">
            <v>692338.31364556879</v>
          </cell>
          <cell r="Q6">
            <v>660862.48520079488</v>
          </cell>
          <cell r="R6">
            <v>637995.73881243216</v>
          </cell>
          <cell r="S6">
            <v>575706.1529142292</v>
          </cell>
          <cell r="T6">
            <v>521840.6111560901</v>
          </cell>
          <cell r="U6">
            <v>394805.45275511296</v>
          </cell>
          <cell r="V6">
            <v>312062.15782259678</v>
          </cell>
          <cell r="W6">
            <v>318736.05958225229</v>
          </cell>
          <cell r="X6">
            <v>322851.19973185571</v>
          </cell>
          <cell r="Y6">
            <v>354279.56602059439</v>
          </cell>
          <cell r="Z6">
            <v>380119.65524988505</v>
          </cell>
          <cell r="AA6">
            <v>673214.06489585235</v>
          </cell>
          <cell r="AB6">
            <v>704359.21600288269</v>
          </cell>
          <cell r="AC6">
            <v>683964.02152434899</v>
          </cell>
          <cell r="AD6">
            <v>640881.00277145219</v>
          </cell>
          <cell r="AE6">
            <v>557961.31656436168</v>
          </cell>
          <cell r="AF6">
            <v>523118.45108857285</v>
          </cell>
          <cell r="AG6">
            <v>393503.3534489731</v>
          </cell>
          <cell r="AH6">
            <v>315534.04494058399</v>
          </cell>
          <cell r="AI6">
            <v>318649.56690693222</v>
          </cell>
          <cell r="AJ6">
            <v>319707.83948716987</v>
          </cell>
          <cell r="AK6">
            <v>369882.16347352543</v>
          </cell>
          <cell r="AL6">
            <v>389233.82574263983</v>
          </cell>
          <cell r="AM6">
            <v>677692.02061458037</v>
          </cell>
          <cell r="AN6">
            <v>717900.68829194573</v>
          </cell>
          <cell r="AO6">
            <v>689880.52137045178</v>
          </cell>
          <cell r="AP6">
            <v>638378.54659301334</v>
          </cell>
          <cell r="AQ6">
            <v>555845.69403725909</v>
          </cell>
          <cell r="AR6">
            <v>520168.75648937997</v>
          </cell>
          <cell r="AS6">
            <v>392982.40505712363</v>
          </cell>
          <cell r="AT6">
            <v>315637.02750747011</v>
          </cell>
          <cell r="AU6">
            <v>316661.69469821517</v>
          </cell>
          <cell r="AV6">
            <v>325350.89886638295</v>
          </cell>
          <cell r="AW6">
            <v>380933.90608100279</v>
          </cell>
          <cell r="AX6">
            <v>394066.09947298694</v>
          </cell>
          <cell r="AY6">
            <v>686800.68773480505</v>
          </cell>
          <cell r="AZ6">
            <v>721070.3845688086</v>
          </cell>
          <cell r="BA6">
            <v>689139.26396589819</v>
          </cell>
          <cell r="BB6">
            <v>636443.6441833711</v>
          </cell>
          <cell r="BC6">
            <v>553442.53140124225</v>
          </cell>
          <cell r="BD6">
            <v>518459.06492027169</v>
          </cell>
          <cell r="BE6">
            <v>392358.56251242931</v>
          </cell>
          <cell r="BF6">
            <v>314684.82212840673</v>
          </cell>
          <cell r="BG6">
            <v>317396.87498186261</v>
          </cell>
          <cell r="BH6">
            <v>330502.95737746713</v>
          </cell>
          <cell r="BI6">
            <v>387169.58596336021</v>
          </cell>
          <cell r="BJ6">
            <v>400421.10402261349</v>
          </cell>
          <cell r="BK6">
            <v>693131.1645149868</v>
          </cell>
          <cell r="BL6">
            <v>722128.49071445747</v>
          </cell>
          <cell r="BM6">
            <v>688195.84477035014</v>
          </cell>
          <cell r="BN6">
            <v>631656.34329199546</v>
          </cell>
          <cell r="BO6">
            <v>567577.36589855107</v>
          </cell>
          <cell r="BP6">
            <v>515015.82540988602</v>
          </cell>
          <cell r="BQ6">
            <v>389949.9296639206</v>
          </cell>
          <cell r="BR6">
            <v>313425.31389776099</v>
          </cell>
          <cell r="BS6">
            <v>317873.94654688885</v>
          </cell>
          <cell r="BT6">
            <v>332821.46394169523</v>
          </cell>
          <cell r="BU6">
            <v>391264.49192530155</v>
          </cell>
          <cell r="BV6">
            <v>404442.48288548266</v>
          </cell>
          <cell r="BW6">
            <v>694169.80300994799</v>
          </cell>
          <cell r="BX6">
            <v>719398.0559485124</v>
          </cell>
          <cell r="BY6">
            <v>683941.28639998671</v>
          </cell>
        </row>
        <row r="7">
          <cell r="B7" t="str">
            <v>WA132</v>
          </cell>
          <cell r="C7" t="str">
            <v>WA132_dc</v>
          </cell>
          <cell r="D7">
            <v>140704.72713497543</v>
          </cell>
          <cell r="E7">
            <v>140751.24070091901</v>
          </cell>
          <cell r="F7">
            <v>158082.86752772355</v>
          </cell>
          <cell r="G7">
            <v>103887.52354467912</v>
          </cell>
          <cell r="H7">
            <v>101635.63271504243</v>
          </cell>
          <cell r="I7">
            <v>97713.586241033627</v>
          </cell>
          <cell r="J7">
            <v>57504.353254424328</v>
          </cell>
          <cell r="K7">
            <v>53286.785377108281</v>
          </cell>
          <cell r="L7">
            <v>42440.700737264713</v>
          </cell>
          <cell r="M7">
            <v>27980.553140906788</v>
          </cell>
          <cell r="N7">
            <v>26731.319955887942</v>
          </cell>
          <cell r="O7">
            <v>68916.966153642992</v>
          </cell>
          <cell r="P7">
            <v>101811.94955805273</v>
          </cell>
          <cell r="Q7">
            <v>131967.62698606736</v>
          </cell>
          <cell r="R7">
            <v>127188.67518277075</v>
          </cell>
          <cell r="S7">
            <v>122019.40286288105</v>
          </cell>
          <cell r="T7">
            <v>107766.28753965048</v>
          </cell>
          <cell r="U7">
            <v>79730.234346449884</v>
          </cell>
          <cell r="V7">
            <v>60062.840949341051</v>
          </cell>
          <cell r="W7">
            <v>50784.126520712889</v>
          </cell>
          <cell r="X7">
            <v>42486.699936936944</v>
          </cell>
          <cell r="Y7">
            <v>28035.049511434663</v>
          </cell>
          <cell r="Z7">
            <v>28583.197316745587</v>
          </cell>
          <cell r="AA7">
            <v>69511.461227267428</v>
          </cell>
          <cell r="AB7">
            <v>102567.88999966314</v>
          </cell>
          <cell r="AC7">
            <v>135869.86221683293</v>
          </cell>
          <cell r="AD7">
            <v>127430.85075436343</v>
          </cell>
          <cell r="AE7">
            <v>118117.06639951833</v>
          </cell>
          <cell r="AF7">
            <v>108158.86870162336</v>
          </cell>
          <cell r="AG7">
            <v>79591.339825851595</v>
          </cell>
          <cell r="AH7">
            <v>60682.968490124033</v>
          </cell>
          <cell r="AI7">
            <v>50564.661817979671</v>
          </cell>
          <cell r="AJ7">
            <v>41734.407792386133</v>
          </cell>
          <cell r="AK7">
            <v>28985.907454890894</v>
          </cell>
          <cell r="AL7">
            <v>29010.983689920045</v>
          </cell>
          <cell r="AM7">
            <v>69528.032706353464</v>
          </cell>
          <cell r="AN7">
            <v>104236.86697702721</v>
          </cell>
          <cell r="AO7">
            <v>136976.75155183821</v>
          </cell>
          <cell r="AP7">
            <v>127051.02711070004</v>
          </cell>
          <cell r="AQ7">
            <v>117864.10210448205</v>
          </cell>
          <cell r="AR7">
            <v>107748.35418732991</v>
          </cell>
          <cell r="AS7">
            <v>79563.372560549586</v>
          </cell>
          <cell r="AT7">
            <v>60657.15287015168</v>
          </cell>
          <cell r="AU7">
            <v>50094.738590880777</v>
          </cell>
          <cell r="AV7">
            <v>42246.792070750947</v>
          </cell>
          <cell r="AW7">
            <v>29682.219806336463</v>
          </cell>
          <cell r="AX7">
            <v>29238.230315005323</v>
          </cell>
          <cell r="AY7">
            <v>70302.277301777867</v>
          </cell>
          <cell r="AZ7">
            <v>104676.95885491413</v>
          </cell>
          <cell r="BA7">
            <v>136965.28740546544</v>
          </cell>
          <cell r="BB7">
            <v>126859.50443990553</v>
          </cell>
          <cell r="BC7">
            <v>117544.26610738791</v>
          </cell>
          <cell r="BD7">
            <v>107522.42612607319</v>
          </cell>
          <cell r="BE7">
            <v>79457.644944091473</v>
          </cell>
          <cell r="BF7">
            <v>60405.695656055665</v>
          </cell>
          <cell r="BG7">
            <v>50081.181913549095</v>
          </cell>
          <cell r="BH7">
            <v>42756.286041644933</v>
          </cell>
          <cell r="BI7">
            <v>30064.881496630955</v>
          </cell>
          <cell r="BJ7">
            <v>29649.351603221574</v>
          </cell>
          <cell r="BK7">
            <v>70923.200871019202</v>
          </cell>
          <cell r="BL7">
            <v>104917.86799697584</v>
          </cell>
          <cell r="BM7">
            <v>136947.76012752828</v>
          </cell>
          <cell r="BN7">
            <v>126064.77361933142</v>
          </cell>
          <cell r="BO7">
            <v>120668.03558649959</v>
          </cell>
          <cell r="BP7">
            <v>106861.77680541569</v>
          </cell>
          <cell r="BQ7">
            <v>78942.404942575478</v>
          </cell>
          <cell r="BR7">
            <v>60089.962147254329</v>
          </cell>
          <cell r="BS7">
            <v>50053.221502873384</v>
          </cell>
          <cell r="BT7">
            <v>42953.196106909927</v>
          </cell>
          <cell r="BU7">
            <v>30331.018027871767</v>
          </cell>
          <cell r="BV7">
            <v>29931.046206144267</v>
          </cell>
          <cell r="BW7">
            <v>71068.777457684322</v>
          </cell>
          <cell r="BX7">
            <v>104634.05835229103</v>
          </cell>
          <cell r="BY7">
            <v>136245.94059962771</v>
          </cell>
        </row>
        <row r="8">
          <cell r="B8" t="str">
            <v>WA146</v>
          </cell>
          <cell r="C8" t="str">
            <v>WA146_d</v>
          </cell>
          <cell r="D8">
            <v>2795440.2539689317</v>
          </cell>
          <cell r="E8">
            <v>3422560.3888773974</v>
          </cell>
          <cell r="F8">
            <v>3625925.114932525</v>
          </cell>
          <cell r="G8">
            <v>2974562.0853627659</v>
          </cell>
          <cell r="H8">
            <v>3008900.523433933</v>
          </cell>
          <cell r="I8">
            <v>2508687.3990395153</v>
          </cell>
          <cell r="J8">
            <v>2163117.2778222915</v>
          </cell>
          <cell r="K8">
            <v>1907188.8399939518</v>
          </cell>
          <cell r="L8">
            <v>1840796.104166667</v>
          </cell>
          <cell r="M8">
            <v>1633117.0173611112</v>
          </cell>
          <cell r="N8">
            <v>1715712.2024699394</v>
          </cell>
          <cell r="O8">
            <v>1866429.895180952</v>
          </cell>
          <cell r="P8">
            <v>2553938.8152195672</v>
          </cell>
          <cell r="Q8">
            <v>2721719.1993802432</v>
          </cell>
          <cell r="R8">
            <v>3216723.1398855527</v>
          </cell>
          <cell r="S8">
            <v>3461087.3868407402</v>
          </cell>
          <cell r="T8">
            <v>2885773.052977988</v>
          </cell>
          <cell r="U8">
            <v>2920481.0414094515</v>
          </cell>
          <cell r="V8">
            <v>2399785.8200041056</v>
          </cell>
          <cell r="W8">
            <v>2081076.3106292747</v>
          </cell>
          <cell r="X8">
            <v>1804359.8962635719</v>
          </cell>
          <cell r="Y8">
            <v>1614824.3437344171</v>
          </cell>
          <cell r="Z8">
            <v>1704318.7543243538</v>
          </cell>
          <cell r="AA8">
            <v>1861482.8621015169</v>
          </cell>
          <cell r="AB8">
            <v>2552504.954488303</v>
          </cell>
          <cell r="AC8">
            <v>2731334.1785123935</v>
          </cell>
          <cell r="AD8">
            <v>3231444.7220111163</v>
          </cell>
          <cell r="AE8">
            <v>3503435.2838310488</v>
          </cell>
          <cell r="AF8">
            <v>2915517.9211498541</v>
          </cell>
          <cell r="AG8">
            <v>2936559.7151487572</v>
          </cell>
          <cell r="AH8">
            <v>2400940.3557914756</v>
          </cell>
          <cell r="AI8">
            <v>2084993.7921222211</v>
          </cell>
          <cell r="AJ8">
            <v>1810389.4969431651</v>
          </cell>
          <cell r="AK8">
            <v>1622602.8393433923</v>
          </cell>
          <cell r="AL8">
            <v>1713150.749634997</v>
          </cell>
          <cell r="AM8">
            <v>1871149.8910683426</v>
          </cell>
          <cell r="AN8">
            <v>2563087.1091650268</v>
          </cell>
          <cell r="AO8">
            <v>2742592.0976233408</v>
          </cell>
          <cell r="AP8">
            <v>3242869.0157049587</v>
          </cell>
          <cell r="AQ8">
            <v>3514583.4739140309</v>
          </cell>
          <cell r="AR8">
            <v>2923818.0635665972</v>
          </cell>
          <cell r="AS8">
            <v>2942858.1490322985</v>
          </cell>
          <cell r="AT8">
            <v>2406604.3096446763</v>
          </cell>
          <cell r="AU8">
            <v>2090991.5247326605</v>
          </cell>
          <cell r="AV8">
            <v>1816495.9640500718</v>
          </cell>
          <cell r="AW8">
            <v>1628630.3952178734</v>
          </cell>
          <cell r="AX8">
            <v>1718964.4747314525</v>
          </cell>
          <cell r="AY8">
            <v>1876669.546750033</v>
          </cell>
          <cell r="AZ8">
            <v>2568299.1839612834</v>
          </cell>
          <cell r="BA8">
            <v>2747308.7423071396</v>
          </cell>
          <cell r="BB8">
            <v>3247292.1447467143</v>
          </cell>
          <cell r="BC8">
            <v>3518657.6837050449</v>
          </cell>
          <cell r="BD8">
            <v>2927507.7016267832</v>
          </cell>
          <cell r="BE8">
            <v>2946330.4197263708</v>
          </cell>
          <cell r="BF8">
            <v>2410005.340139369</v>
          </cell>
          <cell r="BG8">
            <v>2094345.2098552117</v>
          </cell>
          <cell r="BH8">
            <v>1819749.684725476</v>
          </cell>
          <cell r="BI8">
            <v>1631721.0695918966</v>
          </cell>
          <cell r="BJ8">
            <v>1721875.113982396</v>
          </cell>
          <cell r="BK8">
            <v>1879383.6833791547</v>
          </cell>
          <cell r="BL8">
            <v>2570812.7221659832</v>
          </cell>
          <cell r="BM8">
            <v>2749605.6975419605</v>
          </cell>
          <cell r="BN8">
            <v>3249994.7401571684</v>
          </cell>
          <cell r="BO8">
            <v>3521709.4299494578</v>
          </cell>
          <cell r="BP8">
            <v>2930982.5351332864</v>
          </cell>
          <cell r="BQ8">
            <v>2950231.3928277809</v>
          </cell>
          <cell r="BR8">
            <v>2414339.3976157047</v>
          </cell>
          <cell r="BS8">
            <v>2099069.3664473807</v>
          </cell>
          <cell r="BT8">
            <v>1824887.8103378036</v>
          </cell>
          <cell r="BU8">
            <v>1637274.3961888747</v>
          </cell>
          <cell r="BV8">
            <v>1727842.7184335166</v>
          </cell>
          <cell r="BW8">
            <v>1885741.5145064646</v>
          </cell>
          <cell r="BX8">
            <v>2577560.7548074685</v>
          </cell>
          <cell r="BY8">
            <v>2756751.1492117103</v>
          </cell>
        </row>
        <row r="10">
          <cell r="B10" t="str">
            <v>ID101</v>
          </cell>
          <cell r="C10" t="str">
            <v>ID101_dca</v>
          </cell>
          <cell r="D10">
            <v>7414129.4879678925</v>
          </cell>
          <cell r="E10">
            <v>8247600.6733000576</v>
          </cell>
          <cell r="F10">
            <v>9110923.0313054863</v>
          </cell>
          <cell r="G10">
            <v>5621421.5867833542</v>
          </cell>
          <cell r="H10">
            <v>4947963.2762236334</v>
          </cell>
          <cell r="I10">
            <v>4053055.8144163969</v>
          </cell>
          <cell r="J10">
            <v>1830571.0129896426</v>
          </cell>
          <cell r="K10">
            <v>1213932.3775610635</v>
          </cell>
          <cell r="L10">
            <v>1233360.4380459138</v>
          </cell>
          <cell r="M10">
            <v>1146375.9374098433</v>
          </cell>
          <cell r="N10">
            <v>1324797.8287793449</v>
          </cell>
          <cell r="O10">
            <v>3654659.7316780761</v>
          </cell>
          <cell r="P10">
            <v>6841158.6383611877</v>
          </cell>
          <cell r="Q10">
            <v>9351761.16767372</v>
          </cell>
          <cell r="R10">
            <v>9193430.1380954366</v>
          </cell>
          <cell r="S10">
            <v>7646984.8963816054</v>
          </cell>
          <cell r="T10">
            <v>6545182.4512955816</v>
          </cell>
          <cell r="U10">
            <v>4275071.4445033558</v>
          </cell>
          <cell r="V10">
            <v>2524487.139677274</v>
          </cell>
          <cell r="W10">
            <v>1633031.0201445885</v>
          </cell>
          <cell r="X10">
            <v>1280547.8452414339</v>
          </cell>
          <cell r="Y10">
            <v>1135161.5426922999</v>
          </cell>
          <cell r="Z10">
            <v>1313296.3003708271</v>
          </cell>
          <cell r="AA10">
            <v>3830738.0755894301</v>
          </cell>
          <cell r="AB10">
            <v>6958795.4941556603</v>
          </cell>
          <cell r="AC10">
            <v>9613029.2189074531</v>
          </cell>
          <cell r="AD10">
            <v>9514101.8628793154</v>
          </cell>
          <cell r="AE10">
            <v>7470783.9988181628</v>
          </cell>
          <cell r="AF10">
            <v>6713112.4783820938</v>
          </cell>
          <cell r="AG10">
            <v>4377953.8286019424</v>
          </cell>
          <cell r="AH10">
            <v>2578716.322836482</v>
          </cell>
          <cell r="AI10">
            <v>1683683.7165846773</v>
          </cell>
          <cell r="AJ10">
            <v>1285116.0492077025</v>
          </cell>
          <cell r="AK10">
            <v>1131484.6330529049</v>
          </cell>
          <cell r="AL10">
            <v>1387722.2079799729</v>
          </cell>
          <cell r="AM10">
            <v>3902014.6364317299</v>
          </cell>
          <cell r="AN10">
            <v>7102395.034131947</v>
          </cell>
          <cell r="AO10">
            <v>9897021.5127037335</v>
          </cell>
          <cell r="AP10">
            <v>9601079.9958335701</v>
          </cell>
          <cell r="AQ10">
            <v>7555586.6243921099</v>
          </cell>
          <cell r="AR10">
            <v>6805345.4533831188</v>
          </cell>
          <cell r="AS10">
            <v>4424089.5788743403</v>
          </cell>
          <cell r="AT10">
            <v>2619044.2233345704</v>
          </cell>
          <cell r="AU10">
            <v>1693916.4779018601</v>
          </cell>
          <cell r="AV10">
            <v>1281908.3137982571</v>
          </cell>
          <cell r="AW10">
            <v>1171502.2398351245</v>
          </cell>
          <cell r="AX10">
            <v>1410804.4840321864</v>
          </cell>
          <cell r="AY10">
            <v>3941352.3632103554</v>
          </cell>
          <cell r="AZ10">
            <v>7242990.7587261163</v>
          </cell>
          <cell r="BA10">
            <v>10022464.361667098</v>
          </cell>
          <cell r="BB10">
            <v>9701851.9725411385</v>
          </cell>
          <cell r="BC10">
            <v>7643491.2036588946</v>
          </cell>
          <cell r="BD10">
            <v>6871739.5459339889</v>
          </cell>
          <cell r="BE10">
            <v>4475440.3571093045</v>
          </cell>
          <cell r="BF10">
            <v>2644446.885961642</v>
          </cell>
          <cell r="BG10">
            <v>1699501.2926672222</v>
          </cell>
          <cell r="BH10">
            <v>1306341.6756244816</v>
          </cell>
          <cell r="BI10">
            <v>1193414.652576582</v>
          </cell>
          <cell r="BJ10">
            <v>1423923.8273024182</v>
          </cell>
          <cell r="BK10">
            <v>4020102.9081231467</v>
          </cell>
          <cell r="BL10">
            <v>7345106.9674841641</v>
          </cell>
          <cell r="BM10">
            <v>10139439.142988648</v>
          </cell>
          <cell r="BN10">
            <v>9768507.5819595158</v>
          </cell>
          <cell r="BO10">
            <v>7944510.4533989439</v>
          </cell>
          <cell r="BP10">
            <v>6916140.6413356354</v>
          </cell>
          <cell r="BQ10">
            <v>4506514.8953753086</v>
          </cell>
          <cell r="BR10">
            <v>2659537.1063207588</v>
          </cell>
          <cell r="BS10">
            <v>1717016.157317003</v>
          </cell>
          <cell r="BT10">
            <v>1325704.787577701</v>
          </cell>
          <cell r="BU10">
            <v>1205464.7272492347</v>
          </cell>
          <cell r="BV10">
            <v>1449014.0023433077</v>
          </cell>
          <cell r="BW10">
            <v>4071603.5355048738</v>
          </cell>
          <cell r="BX10">
            <v>7409971.1109462464</v>
          </cell>
          <cell r="BY10">
            <v>10218016.471846215</v>
          </cell>
        </row>
        <row r="11">
          <cell r="B11" t="str">
            <v>ID111</v>
          </cell>
          <cell r="C11" t="str">
            <v>ID111_dca</v>
          </cell>
          <cell r="D11">
            <v>2967116.8511711848</v>
          </cell>
          <cell r="E11">
            <v>2935826.4282387644</v>
          </cell>
          <cell r="F11">
            <v>3096454.4221933582</v>
          </cell>
          <cell r="G11">
            <v>1887161.1126023526</v>
          </cell>
          <cell r="H11">
            <v>1821602.738031093</v>
          </cell>
          <cell r="I11">
            <v>1538886.5147136324</v>
          </cell>
          <cell r="J11">
            <v>788097.93738582695</v>
          </cell>
          <cell r="K11">
            <v>764473.57604953472</v>
          </cell>
          <cell r="L11">
            <v>976536.81159107306</v>
          </cell>
          <cell r="M11">
            <v>1101428.3517038445</v>
          </cell>
          <cell r="N11">
            <v>1010031.1416690771</v>
          </cell>
          <cell r="O11">
            <v>2033169.9649658108</v>
          </cell>
          <cell r="P11">
            <v>2815141.4033250771</v>
          </cell>
          <cell r="Q11">
            <v>3282649.8960462329</v>
          </cell>
          <cell r="R11">
            <v>3099679.2573375283</v>
          </cell>
          <cell r="S11">
            <v>2657200.5654289322</v>
          </cell>
          <cell r="T11">
            <v>2398178.8668698212</v>
          </cell>
          <cell r="U11">
            <v>1603505.3725296375</v>
          </cell>
          <cell r="V11">
            <v>1081077.283336642</v>
          </cell>
          <cell r="W11">
            <v>1007351.056617196</v>
          </cell>
          <cell r="X11">
            <v>1058475.6329217202</v>
          </cell>
          <cell r="Y11">
            <v>1118467.449521686</v>
          </cell>
          <cell r="Z11">
            <v>1086113.4071542469</v>
          </cell>
          <cell r="AA11">
            <v>2128327.6334350477</v>
          </cell>
          <cell r="AB11">
            <v>2891828.750243701</v>
          </cell>
          <cell r="AC11">
            <v>3419799.1234307415</v>
          </cell>
          <cell r="AD11">
            <v>3177387.3558333493</v>
          </cell>
          <cell r="AE11">
            <v>2598963.3698299034</v>
          </cell>
          <cell r="AF11">
            <v>2414659.9665864157</v>
          </cell>
          <cell r="AG11">
            <v>1614066.3043475256</v>
          </cell>
          <cell r="AH11">
            <v>1086473.1683608806</v>
          </cell>
          <cell r="AI11">
            <v>1028882.4749946276</v>
          </cell>
          <cell r="AJ11">
            <v>1067414.7582913586</v>
          </cell>
          <cell r="AK11">
            <v>1171435.0649503814</v>
          </cell>
          <cell r="AL11">
            <v>1143524.5452730181</v>
          </cell>
          <cell r="AM11">
            <v>2185333.0333718611</v>
          </cell>
          <cell r="AN11">
            <v>2989575.3726550182</v>
          </cell>
          <cell r="AO11">
            <v>3512187.1934187273</v>
          </cell>
          <cell r="AP11">
            <v>3219918.3889102633</v>
          </cell>
          <cell r="AQ11">
            <v>2623582.3626994411</v>
          </cell>
          <cell r="AR11">
            <v>2428046.7583606453</v>
          </cell>
          <cell r="AS11">
            <v>1618846.4989778216</v>
          </cell>
          <cell r="AT11">
            <v>1094588.6871612589</v>
          </cell>
          <cell r="AU11">
            <v>1034638.7819389277</v>
          </cell>
          <cell r="AV11">
            <v>1092711.2900169746</v>
          </cell>
          <cell r="AW11">
            <v>1227842.2586834403</v>
          </cell>
          <cell r="AX11">
            <v>1186917.1672617504</v>
          </cell>
          <cell r="AY11">
            <v>2260243.9319808972</v>
          </cell>
          <cell r="AZ11">
            <v>3061690.6091509736</v>
          </cell>
          <cell r="BA11">
            <v>3575131.2756971521</v>
          </cell>
          <cell r="BB11">
            <v>3265111.753095537</v>
          </cell>
          <cell r="BC11">
            <v>2650481.879053975</v>
          </cell>
          <cell r="BD11">
            <v>2443594.6895821495</v>
          </cell>
          <cell r="BE11">
            <v>1626647.9626507252</v>
          </cell>
          <cell r="BF11">
            <v>1098630.0405823688</v>
          </cell>
          <cell r="BG11">
            <v>1042038.916031138</v>
          </cell>
          <cell r="BH11">
            <v>1119807.5484466697</v>
          </cell>
          <cell r="BI11">
            <v>1270609.5562068049</v>
          </cell>
          <cell r="BJ11">
            <v>1233972.5394629333</v>
          </cell>
          <cell r="BK11">
            <v>2334202.4240207039</v>
          </cell>
          <cell r="BL11">
            <v>3129862.7260413305</v>
          </cell>
          <cell r="BM11">
            <v>3638853.3332612691</v>
          </cell>
          <cell r="BN11">
            <v>3297246.323080386</v>
          </cell>
          <cell r="BO11">
            <v>2754438.2761549116</v>
          </cell>
          <cell r="BP11">
            <v>2454454.2823355985</v>
          </cell>
          <cell r="BQ11">
            <v>1630365.5930821428</v>
          </cell>
          <cell r="BR11">
            <v>1099313.6480523141</v>
          </cell>
          <cell r="BS11">
            <v>1047853.6958102672</v>
          </cell>
          <cell r="BT11">
            <v>1138652.846317909</v>
          </cell>
          <cell r="BU11">
            <v>1304931.2123290452</v>
          </cell>
          <cell r="BV11">
            <v>1273412.0195821705</v>
          </cell>
          <cell r="BW11">
            <v>2390689.5899093975</v>
          </cell>
          <cell r="BX11">
            <v>3185151.0833829292</v>
          </cell>
          <cell r="BY11">
            <v>3683793.5524019273</v>
          </cell>
        </row>
        <row r="12">
          <cell r="B12" t="str">
            <v>ID132</v>
          </cell>
          <cell r="C12" t="str">
            <v>ID132_c</v>
          </cell>
          <cell r="D12">
            <v>41803.63769519281</v>
          </cell>
          <cell r="E12">
            <v>32454.592008973486</v>
          </cell>
          <cell r="F12">
            <v>33850.395780036102</v>
          </cell>
          <cell r="G12">
            <v>20557.03701773244</v>
          </cell>
          <cell r="H12">
            <v>20005.54644391617</v>
          </cell>
          <cell r="I12">
            <v>18666.372613131673</v>
          </cell>
          <cell r="J12">
            <v>9954.8853167062316</v>
          </cell>
          <cell r="K12">
            <v>9592.4075637317728</v>
          </cell>
          <cell r="L12">
            <v>20611.051865184763</v>
          </cell>
          <cell r="M12">
            <v>20909.826945627981</v>
          </cell>
          <cell r="N12">
            <v>21383.391146315214</v>
          </cell>
          <cell r="O12">
            <v>43644.749858246374</v>
          </cell>
          <cell r="P12">
            <v>46544.02968324074</v>
          </cell>
          <cell r="Q12">
            <v>41049.280535298734</v>
          </cell>
          <cell r="R12">
            <v>38190.39567513136</v>
          </cell>
          <cell r="S12">
            <v>33074.701049660514</v>
          </cell>
          <cell r="T12">
            <v>30347.263499540179</v>
          </cell>
          <cell r="U12">
            <v>23722.998125713373</v>
          </cell>
          <cell r="V12">
            <v>17945.925493276936</v>
          </cell>
          <cell r="W12">
            <v>18398.460728459067</v>
          </cell>
          <cell r="X12">
            <v>18926.930686944295</v>
          </cell>
          <cell r="Y12">
            <v>19676.250370229784</v>
          </cell>
          <cell r="Z12">
            <v>21489.847060260789</v>
          </cell>
          <cell r="AA12">
            <v>41573.915012046578</v>
          </cell>
          <cell r="AB12">
            <v>45009.894966707456</v>
          </cell>
          <cell r="AC12">
            <v>40864.899071454922</v>
          </cell>
          <cell r="AD12">
            <v>37012.313715498472</v>
          </cell>
          <cell r="AE12">
            <v>30917.588755213972</v>
          </cell>
          <cell r="AF12">
            <v>29329.670816051708</v>
          </cell>
          <cell r="AG12">
            <v>22691.155125218316</v>
          </cell>
          <cell r="AH12">
            <v>17235.413595102887</v>
          </cell>
          <cell r="AI12">
            <v>17239.727217307576</v>
          </cell>
          <cell r="AJ12">
            <v>17316.403900386395</v>
          </cell>
          <cell r="AK12">
            <v>18840.294821416799</v>
          </cell>
          <cell r="AL12">
            <v>20303.381787919738</v>
          </cell>
          <cell r="AM12">
            <v>39332.835036719007</v>
          </cell>
          <cell r="AN12">
            <v>43821.212711655244</v>
          </cell>
          <cell r="AO12">
            <v>39739.875859903492</v>
          </cell>
          <cell r="AP12">
            <v>35676.115260825187</v>
          </cell>
          <cell r="AQ12">
            <v>29761.227048662484</v>
          </cell>
          <cell r="AR12">
            <v>28083.527508263782</v>
          </cell>
          <cell r="AS12">
            <v>21695.475581781982</v>
          </cell>
          <cell r="AT12">
            <v>16335.865029545284</v>
          </cell>
          <cell r="AU12">
            <v>16013.139251063169</v>
          </cell>
          <cell r="AV12">
            <v>16237.623665142928</v>
          </cell>
          <cell r="AW12">
            <v>17754.169687605252</v>
          </cell>
          <cell r="AX12">
            <v>18949.643304371355</v>
          </cell>
          <cell r="AY12">
            <v>37494.189541508844</v>
          </cell>
          <cell r="AZ12">
            <v>42077.616889632023</v>
          </cell>
          <cell r="BA12">
            <v>38279.926413216475</v>
          </cell>
          <cell r="BB12">
            <v>34398.339804823656</v>
          </cell>
          <cell r="BC12">
            <v>28593.396448639538</v>
          </cell>
          <cell r="BD12">
            <v>26892.72486167531</v>
          </cell>
          <cell r="BE12">
            <v>20681.102089615997</v>
          </cell>
          <cell r="BF12">
            <v>15380.978285888681</v>
          </cell>
          <cell r="BG12">
            <v>14944.545955712425</v>
          </cell>
          <cell r="BH12">
            <v>15126.022548926487</v>
          </cell>
          <cell r="BI12">
            <v>16429.987359067363</v>
          </cell>
          <cell r="BJ12">
            <v>17686.128034683006</v>
          </cell>
          <cell r="BK12">
            <v>35530.903873685544</v>
          </cell>
          <cell r="BL12">
            <v>40242.707164815773</v>
          </cell>
          <cell r="BM12">
            <v>36820.027086297596</v>
          </cell>
          <cell r="BN12">
            <v>32967.640600457788</v>
          </cell>
          <cell r="BO12">
            <v>28239.183566142943</v>
          </cell>
          <cell r="BP12">
            <v>25603.507484280297</v>
          </cell>
          <cell r="BQ12">
            <v>19567.430443136385</v>
          </cell>
          <cell r="BR12">
            <v>14419.344389297767</v>
          </cell>
          <cell r="BS12">
            <v>13871.775586289326</v>
          </cell>
          <cell r="BT12">
            <v>13886.106328052563</v>
          </cell>
          <cell r="BU12">
            <v>15013.343515987268</v>
          </cell>
          <cell r="BV12">
            <v>16310.497170760103</v>
          </cell>
          <cell r="BW12">
            <v>33305.049058453333</v>
          </cell>
          <cell r="BX12">
            <v>38208.186143312865</v>
          </cell>
          <cell r="BY12">
            <v>35182.898618952706</v>
          </cell>
        </row>
        <row r="14">
          <cell r="B14" t="str">
            <v>OR410</v>
          </cell>
          <cell r="C14" t="str">
            <v>OR410_dca</v>
          </cell>
          <cell r="D14">
            <v>5548852.3804668989</v>
          </cell>
          <cell r="E14">
            <v>6098324.1623093719</v>
          </cell>
          <cell r="F14">
            <v>8256600.8114533825</v>
          </cell>
          <cell r="G14">
            <v>4991355.260447504</v>
          </cell>
          <cell r="H14">
            <v>3917684.4974384168</v>
          </cell>
          <cell r="I14">
            <v>3788210.1124548032</v>
          </cell>
          <cell r="J14">
            <v>2045843.8457573738</v>
          </cell>
          <cell r="K14">
            <v>1173123.9341425132</v>
          </cell>
          <cell r="L14">
            <v>1321770.9016306964</v>
          </cell>
          <cell r="M14">
            <v>1240227.4334661632</v>
          </cell>
          <cell r="N14">
            <v>1272796.2723105024</v>
          </cell>
          <cell r="O14">
            <v>2814241.2986496235</v>
          </cell>
          <cell r="P14">
            <v>5343121.4055113848</v>
          </cell>
          <cell r="Q14">
            <v>7747425.1848508129</v>
          </cell>
          <cell r="R14">
            <v>8140428.2557935407</v>
          </cell>
          <cell r="S14">
            <v>6281236.6998146232</v>
          </cell>
          <cell r="T14">
            <v>5470418.9621510142</v>
          </cell>
          <cell r="U14">
            <v>3982302.2441514507</v>
          </cell>
          <cell r="V14">
            <v>2472917.5506520555</v>
          </cell>
          <cell r="W14">
            <v>1548701.2343853004</v>
          </cell>
          <cell r="X14">
            <v>1325815.7442952539</v>
          </cell>
          <cell r="Y14">
            <v>1217528.9623986739</v>
          </cell>
          <cell r="Z14">
            <v>1244235.642512962</v>
          </cell>
          <cell r="AA14">
            <v>2813696.2225555065</v>
          </cell>
          <cell r="AB14">
            <v>5539236.4587950055</v>
          </cell>
          <cell r="AC14">
            <v>8054249.9714244986</v>
          </cell>
          <cell r="AD14">
            <v>8374980.5260244375</v>
          </cell>
          <cell r="AE14">
            <v>6207064.1750561334</v>
          </cell>
          <cell r="AF14">
            <v>5589296.9783120025</v>
          </cell>
          <cell r="AG14">
            <v>4054615.0363673749</v>
          </cell>
          <cell r="AH14">
            <v>2505185.2751667267</v>
          </cell>
          <cell r="AI14">
            <v>1572878.8100547183</v>
          </cell>
          <cell r="AJ14">
            <v>1325427.4413419396</v>
          </cell>
          <cell r="AK14">
            <v>1219215.1048925431</v>
          </cell>
          <cell r="AL14">
            <v>1223759.6054535145</v>
          </cell>
          <cell r="AM14">
            <v>2876910.6227755491</v>
          </cell>
          <cell r="AN14">
            <v>5630529.3904014314</v>
          </cell>
          <cell r="AO14">
            <v>8232270.1332456488</v>
          </cell>
          <cell r="AP14">
            <v>8440391.5742704403</v>
          </cell>
          <cell r="AQ14">
            <v>6268731.1198335513</v>
          </cell>
          <cell r="AR14">
            <v>5659886.4014141252</v>
          </cell>
          <cell r="AS14">
            <v>4101562.2576902532</v>
          </cell>
          <cell r="AT14">
            <v>2531197.6091153803</v>
          </cell>
          <cell r="AU14">
            <v>1585103.8943687505</v>
          </cell>
          <cell r="AV14">
            <v>1333520.965856181</v>
          </cell>
          <cell r="AW14">
            <v>1223771.0696694741</v>
          </cell>
          <cell r="AX14">
            <v>1241805.7137149577</v>
          </cell>
          <cell r="AY14">
            <v>2897532.4745738409</v>
          </cell>
          <cell r="AZ14">
            <v>5684955.1861954629</v>
          </cell>
          <cell r="BA14">
            <v>8311490.3344619889</v>
          </cell>
          <cell r="BB14">
            <v>8473592.9168777727</v>
          </cell>
          <cell r="BC14">
            <v>6302055.8856261279</v>
          </cell>
          <cell r="BD14">
            <v>5685431.9295247374</v>
          </cell>
          <cell r="BE14">
            <v>4120911.3164123846</v>
          </cell>
          <cell r="BF14">
            <v>2540307.5399824823</v>
          </cell>
          <cell r="BG14">
            <v>1588491.1025409289</v>
          </cell>
          <cell r="BH14">
            <v>1336030.9985889108</v>
          </cell>
          <cell r="BI14">
            <v>1224279.9106196135</v>
          </cell>
          <cell r="BJ14">
            <v>1235241.1707063213</v>
          </cell>
          <cell r="BK14">
            <v>2903705.7541223159</v>
          </cell>
          <cell r="BL14">
            <v>5710494.0590431886</v>
          </cell>
          <cell r="BM14">
            <v>8353185.4186239811</v>
          </cell>
          <cell r="BN14">
            <v>8487915.292542493</v>
          </cell>
          <cell r="BO14">
            <v>6514896.2579210512</v>
          </cell>
          <cell r="BP14">
            <v>5685746.5111401649</v>
          </cell>
          <cell r="BQ14">
            <v>4124590.6449634703</v>
          </cell>
          <cell r="BR14">
            <v>2544832.0606628838</v>
          </cell>
          <cell r="BS14">
            <v>1591152.5830364204</v>
          </cell>
          <cell r="BT14">
            <v>1336631.0938964281</v>
          </cell>
          <cell r="BU14">
            <v>1218713.4910114536</v>
          </cell>
          <cell r="BV14">
            <v>1234018.0781657917</v>
          </cell>
          <cell r="BW14">
            <v>2901197.5831385613</v>
          </cell>
          <cell r="BX14">
            <v>5710966.2673776373</v>
          </cell>
          <cell r="BY14">
            <v>8359342.3470645091</v>
          </cell>
        </row>
        <row r="15">
          <cell r="B15" t="str">
            <v>OR420</v>
          </cell>
          <cell r="C15" t="str">
            <v>OR420_dca</v>
          </cell>
          <cell r="D15">
            <v>2892389.0748494989</v>
          </cell>
          <cell r="E15">
            <v>3105440.4059814392</v>
          </cell>
          <cell r="F15">
            <v>4399417.5433294335</v>
          </cell>
          <cell r="G15">
            <v>2567585.8837255421</v>
          </cell>
          <cell r="H15">
            <v>2022670.2089191456</v>
          </cell>
          <cell r="I15">
            <v>1942510.7891192816</v>
          </cell>
          <cell r="J15">
            <v>1102804.3344898114</v>
          </cell>
          <cell r="K15">
            <v>674487.96773620939</v>
          </cell>
          <cell r="L15">
            <v>896078.90179057384</v>
          </cell>
          <cell r="M15">
            <v>902537.77483966178</v>
          </cell>
          <cell r="N15">
            <v>921909.69110503537</v>
          </cell>
          <cell r="O15">
            <v>1697682.6936246504</v>
          </cell>
          <cell r="P15">
            <v>2771272.5934960488</v>
          </cell>
          <cell r="Q15">
            <v>3895366.4392003645</v>
          </cell>
          <cell r="R15">
            <v>4270600.5750697115</v>
          </cell>
          <cell r="S15">
            <v>3287712.1298983055</v>
          </cell>
          <cell r="T15">
            <v>2874970.172458068</v>
          </cell>
          <cell r="U15">
            <v>2056183.3282589621</v>
          </cell>
          <cell r="V15">
            <v>1318444.3763867321</v>
          </cell>
          <cell r="W15">
            <v>922900.50977590505</v>
          </cell>
          <cell r="X15">
            <v>908539.35785281227</v>
          </cell>
          <cell r="Y15">
            <v>931756.72381924884</v>
          </cell>
          <cell r="Z15">
            <v>945200.63557903387</v>
          </cell>
          <cell r="AA15">
            <v>1807586.5319592147</v>
          </cell>
          <cell r="AB15">
            <v>2920911.4574008379</v>
          </cell>
          <cell r="AC15">
            <v>4121241.1323935888</v>
          </cell>
          <cell r="AD15">
            <v>4307222.0237066243</v>
          </cell>
          <cell r="AE15">
            <v>3248759.8730324679</v>
          </cell>
          <cell r="AF15">
            <v>2919133.7013142742</v>
          </cell>
          <cell r="AG15">
            <v>2095018.3031498196</v>
          </cell>
          <cell r="AH15">
            <v>1335113.4795622064</v>
          </cell>
          <cell r="AI15">
            <v>926556.994855133</v>
          </cell>
          <cell r="AJ15">
            <v>927556.54600440047</v>
          </cell>
          <cell r="AK15">
            <v>946874.85348241683</v>
          </cell>
          <cell r="AL15">
            <v>972703.2048561502</v>
          </cell>
          <cell r="AM15">
            <v>1834890.7853583405</v>
          </cell>
          <cell r="AN15">
            <v>2998596.7405377757</v>
          </cell>
          <cell r="AO15">
            <v>4209281.6867648084</v>
          </cell>
          <cell r="AP15">
            <v>4357903.6431671446</v>
          </cell>
          <cell r="AQ15">
            <v>3265502.0660425387</v>
          </cell>
          <cell r="AR15">
            <v>2922341.7142625265</v>
          </cell>
          <cell r="AS15">
            <v>2097581.1973318085</v>
          </cell>
          <cell r="AT15">
            <v>1338601.6555230182</v>
          </cell>
          <cell r="AU15">
            <v>929913.16482613212</v>
          </cell>
          <cell r="AV15">
            <v>933302.12315106683</v>
          </cell>
          <cell r="AW15">
            <v>953940.15757359168</v>
          </cell>
          <cell r="AX15">
            <v>976883.95907605649</v>
          </cell>
          <cell r="AY15">
            <v>1848581.968412427</v>
          </cell>
          <cell r="AZ15">
            <v>3018841.2098437417</v>
          </cell>
          <cell r="BA15">
            <v>4239493.2321045529</v>
          </cell>
          <cell r="BB15">
            <v>4390165.6294927215</v>
          </cell>
          <cell r="BC15">
            <v>3282133.5722929165</v>
          </cell>
          <cell r="BD15">
            <v>2942297.8348072125</v>
          </cell>
          <cell r="BE15">
            <v>2112531.4425556371</v>
          </cell>
          <cell r="BF15">
            <v>1350772.9926458055</v>
          </cell>
          <cell r="BG15">
            <v>940433.32983477844</v>
          </cell>
          <cell r="BH15">
            <v>941498.40216168005</v>
          </cell>
          <cell r="BI15">
            <v>964027.49832742719</v>
          </cell>
          <cell r="BJ15">
            <v>988345.50107211922</v>
          </cell>
          <cell r="BK15">
            <v>1864824.3584870212</v>
          </cell>
          <cell r="BL15">
            <v>3036750.5901959687</v>
          </cell>
          <cell r="BM15">
            <v>4261815.9834705889</v>
          </cell>
          <cell r="BN15">
            <v>4389861.2595194178</v>
          </cell>
          <cell r="BO15">
            <v>3401512.3449845891</v>
          </cell>
          <cell r="BP15">
            <v>2957751.6437002793</v>
          </cell>
          <cell r="BQ15">
            <v>2124364.6409821515</v>
          </cell>
          <cell r="BR15">
            <v>1361628.9612146681</v>
          </cell>
          <cell r="BS15">
            <v>951512.19377676421</v>
          </cell>
          <cell r="BT15">
            <v>954304.68414519494</v>
          </cell>
          <cell r="BU15">
            <v>979495.80249966693</v>
          </cell>
          <cell r="BV15">
            <v>999322.79694255639</v>
          </cell>
          <cell r="BW15">
            <v>1879258.0544846309</v>
          </cell>
          <cell r="BX15">
            <v>3050058.9599410323</v>
          </cell>
          <cell r="BY15">
            <v>4268849.1919874307</v>
          </cell>
        </row>
        <row r="16">
          <cell r="B16" t="str">
            <v>OR424</v>
          </cell>
          <cell r="C16" t="str">
            <v>OR424_dca</v>
          </cell>
          <cell r="D16">
            <v>518489.55828889017</v>
          </cell>
          <cell r="E16">
            <v>383890.45906232105</v>
          </cell>
          <cell r="F16">
            <v>441816.06410415773</v>
          </cell>
          <cell r="G16">
            <v>321854.98415870697</v>
          </cell>
          <cell r="H16">
            <v>272161.09002960945</v>
          </cell>
          <cell r="I16">
            <v>285839.86359540722</v>
          </cell>
          <cell r="J16">
            <v>208523.80933000898</v>
          </cell>
          <cell r="K16">
            <v>183609.09117780888</v>
          </cell>
          <cell r="L16">
            <v>269591.60235617281</v>
          </cell>
          <cell r="M16">
            <v>292947.42119877395</v>
          </cell>
          <cell r="N16">
            <v>266479.47151594079</v>
          </cell>
          <cell r="O16">
            <v>420748.36765744857</v>
          </cell>
          <cell r="P16">
            <v>478915.36372073996</v>
          </cell>
          <cell r="Q16">
            <v>478160.25711543666</v>
          </cell>
          <cell r="R16">
            <v>440648.45802205353</v>
          </cell>
          <cell r="S16">
            <v>408914.80964118091</v>
          </cell>
          <cell r="T16">
            <v>362062.913236655</v>
          </cell>
          <cell r="U16">
            <v>299537.79365891707</v>
          </cell>
          <cell r="V16">
            <v>250018.58631870651</v>
          </cell>
          <cell r="W16">
            <v>243607.50092200236</v>
          </cell>
          <cell r="X16">
            <v>274984.75010435778</v>
          </cell>
          <cell r="Y16">
            <v>303274.62823546393</v>
          </cell>
          <cell r="Z16">
            <v>283156.76624759089</v>
          </cell>
          <cell r="AA16">
            <v>452027.29267420172</v>
          </cell>
          <cell r="AB16">
            <v>500400.94445864309</v>
          </cell>
          <cell r="AC16">
            <v>502631.34696764406</v>
          </cell>
          <cell r="AD16">
            <v>446706.65287285304</v>
          </cell>
          <cell r="AE16">
            <v>402688.04559406079</v>
          </cell>
          <cell r="AF16">
            <v>368107.0922908872</v>
          </cell>
          <cell r="AG16">
            <v>304626.47480626398</v>
          </cell>
          <cell r="AH16">
            <v>254318.85537437929</v>
          </cell>
          <cell r="AI16">
            <v>243074.68156271151</v>
          </cell>
          <cell r="AJ16">
            <v>276146.0192208364</v>
          </cell>
          <cell r="AK16">
            <v>306809.48961505096</v>
          </cell>
          <cell r="AL16">
            <v>290469.96165619127</v>
          </cell>
          <cell r="AM16">
            <v>456329.30222165451</v>
          </cell>
          <cell r="AN16">
            <v>514378.4685255005</v>
          </cell>
          <cell r="AO16">
            <v>513291.95396003313</v>
          </cell>
          <cell r="AP16">
            <v>451423.03093110281</v>
          </cell>
          <cell r="AQ16">
            <v>407777.08756694384</v>
          </cell>
          <cell r="AR16">
            <v>373062.63973023562</v>
          </cell>
          <cell r="AS16">
            <v>309076.7226992973</v>
          </cell>
          <cell r="AT16">
            <v>257707.5961110355</v>
          </cell>
          <cell r="AU16">
            <v>247011.69767853196</v>
          </cell>
          <cell r="AV16">
            <v>281110.30825570464</v>
          </cell>
          <cell r="AW16">
            <v>312438.58800967946</v>
          </cell>
          <cell r="AX16">
            <v>292384.91768276988</v>
          </cell>
          <cell r="AY16">
            <v>464219.00340515433</v>
          </cell>
          <cell r="AZ16">
            <v>521990.26875272189</v>
          </cell>
          <cell r="BA16">
            <v>520686.76884592464</v>
          </cell>
          <cell r="BB16">
            <v>456665.32824791013</v>
          </cell>
          <cell r="BC16">
            <v>412253.01750496594</v>
          </cell>
          <cell r="BD16">
            <v>377334.04552940285</v>
          </cell>
          <cell r="BE16">
            <v>313315.19705126353</v>
          </cell>
          <cell r="BF16">
            <v>261505.96723576068</v>
          </cell>
          <cell r="BG16">
            <v>251918.99356219196</v>
          </cell>
          <cell r="BH16">
            <v>287878.18651941139</v>
          </cell>
          <cell r="BI16">
            <v>319746.81649909308</v>
          </cell>
          <cell r="BJ16">
            <v>299988.99394895934</v>
          </cell>
          <cell r="BK16">
            <v>472938.72571306402</v>
          </cell>
          <cell r="BL16">
            <v>529590.19315870432</v>
          </cell>
          <cell r="BM16">
            <v>527445.11117496656</v>
          </cell>
          <cell r="BN16">
            <v>460690.6835616703</v>
          </cell>
          <cell r="BO16">
            <v>428953.28974840482</v>
          </cell>
          <cell r="BP16">
            <v>380236.77654490178</v>
          </cell>
          <cell r="BQ16">
            <v>316273.71060969401</v>
          </cell>
          <cell r="BR16">
            <v>264858.44292615441</v>
          </cell>
          <cell r="BS16">
            <v>256114.30409677885</v>
          </cell>
          <cell r="BT16">
            <v>293500.75650859019</v>
          </cell>
          <cell r="BU16">
            <v>327208.7907559583</v>
          </cell>
          <cell r="BV16">
            <v>305959.60706234025</v>
          </cell>
          <cell r="BW16">
            <v>479521.66327977995</v>
          </cell>
          <cell r="BX16">
            <v>534969.09579508787</v>
          </cell>
          <cell r="BY16">
            <v>531893.31764990254</v>
          </cell>
        </row>
        <row r="17">
          <cell r="B17" t="str">
            <v>OR440</v>
          </cell>
          <cell r="C17" t="str">
            <v>OR440_ca</v>
          </cell>
          <cell r="D17">
            <v>466186.79175359569</v>
          </cell>
          <cell r="E17">
            <v>290281.25714451325</v>
          </cell>
          <cell r="F17">
            <v>403246.20375833777</v>
          </cell>
          <cell r="G17">
            <v>269701.68633060646</v>
          </cell>
          <cell r="H17">
            <v>200100.51774618134</v>
          </cell>
          <cell r="I17">
            <v>233266.11933763593</v>
          </cell>
          <cell r="J17">
            <v>171098.71444250477</v>
          </cell>
          <cell r="K17">
            <v>142812.37493526991</v>
          </cell>
          <cell r="L17">
            <v>229851.27641613522</v>
          </cell>
          <cell r="M17">
            <v>259624.9734556911</v>
          </cell>
          <cell r="N17">
            <v>450691.88389338565</v>
          </cell>
          <cell r="O17">
            <v>453662.17377404263</v>
          </cell>
          <cell r="P17">
            <v>440343.89619364456</v>
          </cell>
          <cell r="Q17">
            <v>374879.69914630766</v>
          </cell>
          <cell r="R17">
            <v>359492.73740931676</v>
          </cell>
          <cell r="S17">
            <v>316330.57765643613</v>
          </cell>
          <cell r="T17">
            <v>283329.77384561329</v>
          </cell>
          <cell r="U17">
            <v>258822.96869076334</v>
          </cell>
          <cell r="V17">
            <v>205022.35131896284</v>
          </cell>
          <cell r="W17">
            <v>190386.13715372697</v>
          </cell>
          <cell r="X17">
            <v>217101.49791057874</v>
          </cell>
          <cell r="Y17">
            <v>254905.37583509053</v>
          </cell>
          <cell r="Z17">
            <v>448929.37967083999</v>
          </cell>
          <cell r="AA17">
            <v>481746.63169628708</v>
          </cell>
          <cell r="AB17">
            <v>448610.04536154884</v>
          </cell>
          <cell r="AC17">
            <v>393409.32854848506</v>
          </cell>
          <cell r="AD17">
            <v>362425.10080315662</v>
          </cell>
          <cell r="AE17">
            <v>307496.01198615402</v>
          </cell>
          <cell r="AF17">
            <v>284233.79801031493</v>
          </cell>
          <cell r="AG17">
            <v>257858.15824073259</v>
          </cell>
          <cell r="AH17">
            <v>205024.28027869569</v>
          </cell>
          <cell r="AI17">
            <v>186004.29802558053</v>
          </cell>
          <cell r="AJ17">
            <v>213989.01604734914</v>
          </cell>
          <cell r="AK17">
            <v>250050.88018281065</v>
          </cell>
          <cell r="AL17">
            <v>454817.29140787257</v>
          </cell>
          <cell r="AM17">
            <v>470942.67693463154</v>
          </cell>
          <cell r="AN17">
            <v>452934.65121024649</v>
          </cell>
          <cell r="AO17">
            <v>395204.47652409918</v>
          </cell>
          <cell r="AP17">
            <v>360688.78110256052</v>
          </cell>
          <cell r="AQ17">
            <v>307592.7688180629</v>
          </cell>
          <cell r="AR17">
            <v>283760.79930024676</v>
          </cell>
          <cell r="AS17">
            <v>257274.76368025711</v>
          </cell>
          <cell r="AT17">
            <v>204007.74576992405</v>
          </cell>
          <cell r="AU17">
            <v>186153.50982715591</v>
          </cell>
          <cell r="AV17">
            <v>214136.22971539237</v>
          </cell>
          <cell r="AW17">
            <v>251372.28047583881</v>
          </cell>
          <cell r="AX17">
            <v>450342.14663037681</v>
          </cell>
          <cell r="AY17">
            <v>474088.90662565781</v>
          </cell>
          <cell r="AZ17">
            <v>453731.59084519156</v>
          </cell>
          <cell r="BA17">
            <v>395418.6805471644</v>
          </cell>
          <cell r="BB17">
            <v>360318.46850611124</v>
          </cell>
          <cell r="BC17">
            <v>306825.68171255779</v>
          </cell>
          <cell r="BD17">
            <v>283322.85186953004</v>
          </cell>
          <cell r="BE17">
            <v>256942.21840876574</v>
          </cell>
          <cell r="BF17">
            <v>204025.95585568587</v>
          </cell>
          <cell r="BG17">
            <v>186823.51044764262</v>
          </cell>
          <cell r="BH17">
            <v>215851.17512818944</v>
          </cell>
          <cell r="BI17">
            <v>252680.82617573516</v>
          </cell>
          <cell r="BJ17">
            <v>454577.6782217127</v>
          </cell>
          <cell r="BK17">
            <v>474836.02515503846</v>
          </cell>
          <cell r="BL17">
            <v>453234.52086867415</v>
          </cell>
          <cell r="BM17">
            <v>394643.40996590018</v>
          </cell>
          <cell r="BN17">
            <v>357918.02325410396</v>
          </cell>
          <cell r="BO17">
            <v>314839.03298504453</v>
          </cell>
          <cell r="BP17">
            <v>281357.15389934951</v>
          </cell>
          <cell r="BQ17">
            <v>255453.61097986592</v>
          </cell>
          <cell r="BR17">
            <v>203407.18858003395</v>
          </cell>
          <cell r="BS17">
            <v>186968.62584584794</v>
          </cell>
          <cell r="BT17">
            <v>216502.03845239244</v>
          </cell>
          <cell r="BU17">
            <v>254253.92167767501</v>
          </cell>
          <cell r="BV17">
            <v>455932.02887131617</v>
          </cell>
          <cell r="BW17">
            <v>473505.38531363889</v>
          </cell>
          <cell r="BX17">
            <v>450796.10370124149</v>
          </cell>
          <cell r="BY17">
            <v>392119.05281672295</v>
          </cell>
        </row>
        <row r="18">
          <cell r="B18" t="str">
            <v>OR444</v>
          </cell>
          <cell r="C18" t="str">
            <v>OR444_dca</v>
          </cell>
          <cell r="D18">
            <v>6192.1946411151312</v>
          </cell>
          <cell r="E18">
            <v>2193.7155023547393</v>
          </cell>
          <cell r="F18">
            <v>1325.1102042183988</v>
          </cell>
          <cell r="G18">
            <v>2.1853376388120322</v>
          </cell>
          <cell r="H18">
            <v>3.68586664596</v>
          </cell>
          <cell r="I18">
            <v>383.11549287290563</v>
          </cell>
          <cell r="J18">
            <v>629.29598030089778</v>
          </cell>
          <cell r="K18">
            <v>2806.6320081988702</v>
          </cell>
          <cell r="L18">
            <v>9444.9415322285495</v>
          </cell>
          <cell r="M18">
            <v>29105.707677261897</v>
          </cell>
          <cell r="N18">
            <v>125724.04905724432</v>
          </cell>
          <cell r="O18">
            <v>67590.46488032848</v>
          </cell>
          <cell r="P18">
            <v>5059.8610385054735</v>
          </cell>
          <cell r="Q18">
            <v>1990.9789237442803</v>
          </cell>
          <cell r="R18">
            <v>469.11754228697134</v>
          </cell>
          <cell r="S18">
            <v>15.882079788505683</v>
          </cell>
          <cell r="T18">
            <v>11.222634630178252</v>
          </cell>
          <cell r="U18">
            <v>629.37741136553041</v>
          </cell>
          <cell r="V18">
            <v>3680.7706356594344</v>
          </cell>
          <cell r="W18">
            <v>4315.0930456859269</v>
          </cell>
          <cell r="X18">
            <v>9494.7302913371877</v>
          </cell>
          <cell r="Y18">
            <v>29398.061331613102</v>
          </cell>
          <cell r="Z18">
            <v>131432.40493427537</v>
          </cell>
          <cell r="AA18">
            <v>75703.824842655129</v>
          </cell>
          <cell r="AB18">
            <v>6056.9513898853711</v>
          </cell>
          <cell r="AC18">
            <v>2312.7027276555577</v>
          </cell>
          <cell r="AD18">
            <v>468.25710825309039</v>
          </cell>
          <cell r="AE18">
            <v>2.1049790513101603</v>
          </cell>
          <cell r="AF18">
            <v>5.1711885415857193</v>
          </cell>
          <cell r="AG18">
            <v>654.58870270212083</v>
          </cell>
          <cell r="AH18">
            <v>3785.5438841938721</v>
          </cell>
          <cell r="AI18">
            <v>4678.4473679101557</v>
          </cell>
          <cell r="AJ18">
            <v>9515.8854451049301</v>
          </cell>
          <cell r="AK18">
            <v>28982.961671997888</v>
          </cell>
          <cell r="AL18">
            <v>132264.45892100519</v>
          </cell>
          <cell r="AM18">
            <v>75030.387540737502</v>
          </cell>
          <cell r="AN18">
            <v>6305.7847849549999</v>
          </cell>
          <cell r="AO18">
            <v>2417.6158845266073</v>
          </cell>
          <cell r="AP18">
            <v>475.51616943179556</v>
          </cell>
          <cell r="AQ18">
            <v>3.7298048245914437</v>
          </cell>
          <cell r="AR18">
            <v>4.5465709156682088</v>
          </cell>
          <cell r="AS18">
            <v>639.08176548659958</v>
          </cell>
          <cell r="AT18">
            <v>3789.6991348527672</v>
          </cell>
          <cell r="AU18">
            <v>4779.9643531487063</v>
          </cell>
          <cell r="AV18">
            <v>9684.4927069262994</v>
          </cell>
          <cell r="AW18">
            <v>29080.777317810167</v>
          </cell>
          <cell r="AX18">
            <v>130843.26578147509</v>
          </cell>
          <cell r="AY18">
            <v>74921.045198547406</v>
          </cell>
          <cell r="AZ18">
            <v>6279.8735014818085</v>
          </cell>
          <cell r="BA18">
            <v>2440.8843242401886</v>
          </cell>
          <cell r="BB18">
            <v>484.54535197564314</v>
          </cell>
          <cell r="BC18">
            <v>3.906102422899778</v>
          </cell>
          <cell r="BD18">
            <v>4.4462042171985638</v>
          </cell>
          <cell r="BE18">
            <v>629.16498438913027</v>
          </cell>
          <cell r="BF18">
            <v>3783.3167145845327</v>
          </cell>
          <cell r="BG18">
            <v>4804.9686346241706</v>
          </cell>
          <cell r="BH18">
            <v>9818.6953515440582</v>
          </cell>
          <cell r="BI18">
            <v>29368.108981154153</v>
          </cell>
          <cell r="BJ18">
            <v>132275.09659782451</v>
          </cell>
          <cell r="BK18">
            <v>75126.200112753446</v>
          </cell>
          <cell r="BL18">
            <v>6253.7665410837226</v>
          </cell>
          <cell r="BM18">
            <v>2431.5125651468034</v>
          </cell>
          <cell r="BN18">
            <v>484.67218622427822</v>
          </cell>
          <cell r="BO18">
            <v>4.0401777301340225</v>
          </cell>
          <cell r="BP18">
            <v>4.4456115084203898</v>
          </cell>
          <cell r="BQ18">
            <v>624.71596214196961</v>
          </cell>
          <cell r="BR18">
            <v>3771.5403133825366</v>
          </cell>
          <cell r="BS18">
            <v>4796.2414373299207</v>
          </cell>
          <cell r="BT18">
            <v>9860.5446991306053</v>
          </cell>
          <cell r="BU18">
            <v>29618.67868155524</v>
          </cell>
          <cell r="BV18">
            <v>132950.30528035064</v>
          </cell>
          <cell r="BW18">
            <v>75056.75332980018</v>
          </cell>
          <cell r="BX18">
            <v>6218.6395764224471</v>
          </cell>
          <cell r="BY18">
            <v>2410.9567102080705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 Rel Off Sys"/>
      <sheetName val="Index Prices"/>
      <sheetName val="Turbine Transportation"/>
      <sheetName val="Summary by State"/>
      <sheetName val="WA ID 2002-2007"/>
      <sheetName val="Deferal Balance Summary"/>
      <sheetName val="OR CA 2002-2007"/>
    </sheetNames>
    <sheetDataSet>
      <sheetData sheetId="0" refreshError="1"/>
      <sheetData sheetId="1" refreshError="1">
        <row r="4">
          <cell r="B4" t="str">
            <v>AECO</v>
          </cell>
          <cell r="C4" t="str">
            <v>Sumas</v>
          </cell>
          <cell r="D4" t="str">
            <v>Rockies</v>
          </cell>
          <cell r="E4" t="str">
            <v>Malin</v>
          </cell>
        </row>
        <row r="5">
          <cell r="A5">
            <v>36982</v>
          </cell>
          <cell r="B5">
            <v>5.0926</v>
          </cell>
          <cell r="C5">
            <v>5.37</v>
          </cell>
          <cell r="D5">
            <v>4.57</v>
          </cell>
          <cell r="E5">
            <v>7.4</v>
          </cell>
        </row>
        <row r="6">
          <cell r="A6">
            <v>37012</v>
          </cell>
          <cell r="B6">
            <v>4.8468</v>
          </cell>
          <cell r="C6">
            <v>5.17</v>
          </cell>
          <cell r="D6">
            <v>4.0999999999999996</v>
          </cell>
          <cell r="E6">
            <v>5.81</v>
          </cell>
        </row>
        <row r="7">
          <cell r="A7">
            <v>37043</v>
          </cell>
          <cell r="B7">
            <v>3.7703000000000002</v>
          </cell>
          <cell r="C7">
            <v>3.96</v>
          </cell>
          <cell r="D7">
            <v>2.61</v>
          </cell>
          <cell r="E7">
            <v>5.81</v>
          </cell>
        </row>
        <row r="8">
          <cell r="A8">
            <v>37073</v>
          </cell>
          <cell r="B8">
            <v>2.9689000000000001</v>
          </cell>
          <cell r="C8">
            <v>2.67</v>
          </cell>
          <cell r="D8">
            <v>2.0299999999999998</v>
          </cell>
          <cell r="E8">
            <v>3.27</v>
          </cell>
        </row>
        <row r="9">
          <cell r="A9">
            <v>37104</v>
          </cell>
          <cell r="B9">
            <v>2.4519000000000002</v>
          </cell>
          <cell r="C9">
            <v>2.42</v>
          </cell>
          <cell r="D9">
            <v>2.27</v>
          </cell>
          <cell r="E9">
            <v>3.14</v>
          </cell>
        </row>
        <row r="10">
          <cell r="A10">
            <v>37135</v>
          </cell>
          <cell r="B10">
            <v>2.2690999999999999</v>
          </cell>
          <cell r="C10">
            <v>2.1800000000000002</v>
          </cell>
          <cell r="D10">
            <v>2.09</v>
          </cell>
          <cell r="E10">
            <v>2.4500000000000002</v>
          </cell>
        </row>
        <row r="11">
          <cell r="A11">
            <v>37165</v>
          </cell>
          <cell r="B11">
            <v>1.6680999999999999</v>
          </cell>
          <cell r="C11">
            <v>1.38</v>
          </cell>
          <cell r="D11">
            <v>1.24</v>
          </cell>
          <cell r="E11">
            <v>1.52</v>
          </cell>
        </row>
        <row r="12">
          <cell r="A12">
            <v>37196</v>
          </cell>
          <cell r="B12">
            <v>2.2210000000000001</v>
          </cell>
          <cell r="C12">
            <v>2.78</v>
          </cell>
          <cell r="D12">
            <v>2.59</v>
          </cell>
          <cell r="E12">
            <v>2.91</v>
          </cell>
        </row>
        <row r="13">
          <cell r="A13">
            <v>37226</v>
          </cell>
          <cell r="B13">
            <v>2.3738000000000001</v>
          </cell>
          <cell r="C13">
            <v>2.68</v>
          </cell>
          <cell r="D13">
            <v>2.16</v>
          </cell>
          <cell r="E13">
            <v>2.69</v>
          </cell>
        </row>
        <row r="14">
          <cell r="A14">
            <v>37257</v>
          </cell>
          <cell r="B14">
            <v>2.3380000000000001</v>
          </cell>
          <cell r="C14">
            <v>2.56</v>
          </cell>
          <cell r="D14">
            <v>2.35</v>
          </cell>
          <cell r="E14">
            <v>2.6</v>
          </cell>
        </row>
        <row r="15">
          <cell r="A15">
            <v>37288</v>
          </cell>
          <cell r="B15">
            <v>1.8868</v>
          </cell>
          <cell r="C15">
            <v>1.85</v>
          </cell>
          <cell r="D15">
            <v>1.73</v>
          </cell>
          <cell r="E15">
            <v>1.99</v>
          </cell>
        </row>
        <row r="16">
          <cell r="A16">
            <v>37316</v>
          </cell>
          <cell r="B16">
            <v>2.0638999999999998</v>
          </cell>
          <cell r="C16">
            <v>2.12</v>
          </cell>
          <cell r="D16">
            <v>1.97</v>
          </cell>
          <cell r="E16">
            <v>2.25</v>
          </cell>
        </row>
        <row r="17">
          <cell r="A17">
            <v>37347</v>
          </cell>
          <cell r="B17">
            <v>2.7947000000000002</v>
          </cell>
          <cell r="C17">
            <v>3.16</v>
          </cell>
          <cell r="D17">
            <v>2.85</v>
          </cell>
          <cell r="E17">
            <v>3.28</v>
          </cell>
        </row>
        <row r="18">
          <cell r="A18">
            <v>37377</v>
          </cell>
          <cell r="B18">
            <v>2.9504000000000001</v>
          </cell>
          <cell r="C18">
            <v>2.81</v>
          </cell>
          <cell r="D18">
            <v>2.2599999999999998</v>
          </cell>
          <cell r="E18">
            <v>2.96</v>
          </cell>
        </row>
        <row r="19">
          <cell r="A19">
            <v>37408</v>
          </cell>
          <cell r="B19">
            <v>2.7545999999999999</v>
          </cell>
          <cell r="C19">
            <v>2.42</v>
          </cell>
          <cell r="D19">
            <v>1.6</v>
          </cell>
          <cell r="E19">
            <v>2.62</v>
          </cell>
        </row>
        <row r="20">
          <cell r="A20">
            <v>37438</v>
          </cell>
          <cell r="B20">
            <v>2.2286999999999999</v>
          </cell>
          <cell r="C20">
            <v>1.9</v>
          </cell>
          <cell r="D20">
            <v>1.26</v>
          </cell>
          <cell r="E20">
            <v>2.62</v>
          </cell>
        </row>
        <row r="21">
          <cell r="A21">
            <v>37469</v>
          </cell>
          <cell r="B21">
            <v>1.7434000000000001</v>
          </cell>
          <cell r="C21">
            <v>1.87</v>
          </cell>
          <cell r="D21">
            <v>1.59</v>
          </cell>
          <cell r="E21">
            <v>2.48</v>
          </cell>
        </row>
        <row r="22">
          <cell r="A22">
            <v>37500</v>
          </cell>
          <cell r="B22">
            <v>2.3127</v>
          </cell>
          <cell r="C22">
            <v>2.54</v>
          </cell>
          <cell r="D22">
            <v>1.2</v>
          </cell>
          <cell r="E22">
            <v>2.93</v>
          </cell>
        </row>
        <row r="23">
          <cell r="A23">
            <v>37530</v>
          </cell>
          <cell r="B23">
            <v>2.7090000000000001</v>
          </cell>
          <cell r="C23">
            <v>2.7389999999999999</v>
          </cell>
          <cell r="D23">
            <v>1.339</v>
          </cell>
          <cell r="E23">
            <v>3.0339999999999998</v>
          </cell>
        </row>
        <row r="24">
          <cell r="A24">
            <v>37561</v>
          </cell>
          <cell r="B24">
            <v>3.2690000000000001</v>
          </cell>
          <cell r="C24">
            <v>3.4340000000000002</v>
          </cell>
          <cell r="D24">
            <v>2.2440000000000002</v>
          </cell>
          <cell r="E24">
            <v>3.544</v>
          </cell>
        </row>
        <row r="25">
          <cell r="A25">
            <v>37591</v>
          </cell>
          <cell r="B25">
            <v>3.544</v>
          </cell>
          <cell r="C25">
            <v>4.0289999999999999</v>
          </cell>
          <cell r="D25">
            <v>3.0590000000000002</v>
          </cell>
          <cell r="E25">
            <v>4.0389999999999997</v>
          </cell>
        </row>
        <row r="26">
          <cell r="A26">
            <v>37622</v>
          </cell>
          <cell r="B26">
            <v>3.6640000000000001</v>
          </cell>
          <cell r="C26">
            <v>4.1690000000000005</v>
          </cell>
          <cell r="D26">
            <v>3.4090000000000003</v>
          </cell>
          <cell r="E26">
            <v>4.1390000000000002</v>
          </cell>
        </row>
        <row r="27">
          <cell r="A27">
            <v>37653</v>
          </cell>
          <cell r="B27">
            <v>3.5939999999999999</v>
          </cell>
          <cell r="C27">
            <v>4.0289999999999999</v>
          </cell>
          <cell r="D27">
            <v>3.319</v>
          </cell>
          <cell r="E27">
            <v>4.069</v>
          </cell>
        </row>
        <row r="28">
          <cell r="A28">
            <v>37681</v>
          </cell>
          <cell r="B28">
            <v>3.4910000000000001</v>
          </cell>
          <cell r="C28">
            <v>3.6660000000000004</v>
          </cell>
          <cell r="D28">
            <v>3.1160000000000001</v>
          </cell>
          <cell r="E28">
            <v>3.7160000000000002</v>
          </cell>
        </row>
        <row r="29">
          <cell r="A29">
            <v>37712</v>
          </cell>
          <cell r="B29">
            <v>3.3580000000000001</v>
          </cell>
          <cell r="C29">
            <v>3.4279999999999999</v>
          </cell>
          <cell r="D29">
            <v>3.1180000000000003</v>
          </cell>
          <cell r="E29">
            <v>3.6179999999999999</v>
          </cell>
        </row>
        <row r="30">
          <cell r="A30">
            <v>37742</v>
          </cell>
          <cell r="B30">
            <v>3.351</v>
          </cell>
          <cell r="C30">
            <v>3.4209999999999998</v>
          </cell>
          <cell r="D30">
            <v>3.1109999999999998</v>
          </cell>
          <cell r="E30">
            <v>3.6109999999999998</v>
          </cell>
        </row>
        <row r="31">
          <cell r="A31">
            <v>37773</v>
          </cell>
          <cell r="B31">
            <v>3.3660000000000001</v>
          </cell>
          <cell r="C31">
            <v>3.4359999999999999</v>
          </cell>
          <cell r="D31">
            <v>3.1260000000000003</v>
          </cell>
          <cell r="E31">
            <v>3.6259999999999999</v>
          </cell>
        </row>
        <row r="32">
          <cell r="A32">
            <v>37803</v>
          </cell>
          <cell r="B32">
            <v>3.391</v>
          </cell>
          <cell r="C32">
            <v>3.4609999999999999</v>
          </cell>
          <cell r="D32">
            <v>3.1509999999999998</v>
          </cell>
          <cell r="E32">
            <v>3.6509999999999998</v>
          </cell>
        </row>
        <row r="33">
          <cell r="A33">
            <v>37834</v>
          </cell>
          <cell r="B33">
            <v>3.4010000000000002</v>
          </cell>
          <cell r="C33">
            <v>3.4710000000000001</v>
          </cell>
          <cell r="D33">
            <v>3.1610000000000005</v>
          </cell>
          <cell r="E33">
            <v>3.661</v>
          </cell>
        </row>
        <row r="34">
          <cell r="A34">
            <v>37865</v>
          </cell>
          <cell r="B34">
            <v>3.4010000000000002</v>
          </cell>
          <cell r="C34">
            <v>3.4710000000000001</v>
          </cell>
          <cell r="D34">
            <v>3.1610000000000005</v>
          </cell>
          <cell r="E34">
            <v>3.661</v>
          </cell>
        </row>
        <row r="35">
          <cell r="A35">
            <v>37895</v>
          </cell>
          <cell r="B35">
            <v>3.4140000000000001</v>
          </cell>
          <cell r="C35">
            <v>3.484</v>
          </cell>
          <cell r="D35">
            <v>3.1740000000000004</v>
          </cell>
          <cell r="E35">
            <v>3.6739999999999999</v>
          </cell>
        </row>
        <row r="36">
          <cell r="A36">
            <v>37926</v>
          </cell>
          <cell r="B36">
            <v>3.6440000000000001</v>
          </cell>
          <cell r="C36">
            <v>4.0790000000000006</v>
          </cell>
          <cell r="D36">
            <v>3.5890000000000004</v>
          </cell>
          <cell r="E36">
            <v>4.0840000000000005</v>
          </cell>
        </row>
        <row r="37">
          <cell r="A37">
            <v>37956</v>
          </cell>
          <cell r="B37">
            <v>3.8040000000000003</v>
          </cell>
          <cell r="C37">
            <v>4.2390000000000008</v>
          </cell>
          <cell r="D37">
            <v>3.7490000000000006</v>
          </cell>
          <cell r="E37">
            <v>4.2440000000000007</v>
          </cell>
        </row>
        <row r="38">
          <cell r="A38">
            <v>37987</v>
          </cell>
          <cell r="B38">
            <v>3.8540000000000001</v>
          </cell>
          <cell r="C38">
            <v>4.2890000000000006</v>
          </cell>
          <cell r="D38">
            <v>3.7990000000000004</v>
          </cell>
          <cell r="E38">
            <v>4.2940000000000005</v>
          </cell>
        </row>
        <row r="39">
          <cell r="A39">
            <v>38018</v>
          </cell>
          <cell r="B39">
            <v>3.7439999999999998</v>
          </cell>
          <cell r="C39">
            <v>4.1790000000000003</v>
          </cell>
          <cell r="D39">
            <v>3.6890000000000001</v>
          </cell>
          <cell r="E39">
            <v>4.1840000000000002</v>
          </cell>
        </row>
        <row r="40">
          <cell r="A40">
            <v>38047</v>
          </cell>
          <cell r="B40">
            <v>3.5789999999999997</v>
          </cell>
          <cell r="C40">
            <v>4.0140000000000002</v>
          </cell>
          <cell r="D40">
            <v>3.524</v>
          </cell>
          <cell r="E40">
            <v>4.0190000000000001</v>
          </cell>
        </row>
        <row r="41">
          <cell r="A41">
            <v>38078</v>
          </cell>
          <cell r="B41">
            <v>3.3490000000000002</v>
          </cell>
          <cell r="C41">
            <v>3.4390000000000001</v>
          </cell>
          <cell r="D41">
            <v>3.1790000000000003</v>
          </cell>
          <cell r="E41">
            <v>3.7240000000000002</v>
          </cell>
        </row>
        <row r="42">
          <cell r="A42">
            <v>38108</v>
          </cell>
          <cell r="B42">
            <v>3.3140000000000001</v>
          </cell>
          <cell r="C42">
            <v>3.4039999999999999</v>
          </cell>
          <cell r="D42">
            <v>3.1440000000000001</v>
          </cell>
          <cell r="E42">
            <v>3.6890000000000001</v>
          </cell>
        </row>
        <row r="43">
          <cell r="A43">
            <v>38139</v>
          </cell>
          <cell r="B43">
            <v>3.3440000000000003</v>
          </cell>
          <cell r="C43">
            <v>3.4340000000000002</v>
          </cell>
          <cell r="D43">
            <v>3.1740000000000004</v>
          </cell>
          <cell r="E43">
            <v>3.7190000000000003</v>
          </cell>
        </row>
        <row r="44">
          <cell r="A44">
            <v>38169</v>
          </cell>
          <cell r="B44">
            <v>3.3540000000000001</v>
          </cell>
          <cell r="C44">
            <v>3.444</v>
          </cell>
          <cell r="D44">
            <v>3.1840000000000002</v>
          </cell>
          <cell r="E44">
            <v>3.7290000000000001</v>
          </cell>
        </row>
        <row r="45">
          <cell r="A45">
            <v>38200</v>
          </cell>
          <cell r="B45">
            <v>3.367</v>
          </cell>
          <cell r="C45">
            <v>3.4569999999999999</v>
          </cell>
          <cell r="D45">
            <v>3.1970000000000001</v>
          </cell>
          <cell r="E45">
            <v>3.742</v>
          </cell>
        </row>
        <row r="46">
          <cell r="A46">
            <v>38231</v>
          </cell>
          <cell r="B46">
            <v>3.367</v>
          </cell>
          <cell r="C46">
            <v>3.4569999999999999</v>
          </cell>
          <cell r="D46">
            <v>3.1970000000000001</v>
          </cell>
          <cell r="E46">
            <v>3.742</v>
          </cell>
        </row>
        <row r="47">
          <cell r="A47">
            <v>38261</v>
          </cell>
          <cell r="B47">
            <v>3.3970000000000002</v>
          </cell>
          <cell r="C47">
            <v>3.4870000000000001</v>
          </cell>
          <cell r="D47">
            <v>3.2270000000000003</v>
          </cell>
          <cell r="E47">
            <v>3.7720000000000002</v>
          </cell>
        </row>
        <row r="48">
          <cell r="A48">
            <v>38292</v>
          </cell>
          <cell r="B48">
            <v>3.5529999999999999</v>
          </cell>
          <cell r="C48">
            <v>4.0229999999999997</v>
          </cell>
          <cell r="D48">
            <v>3.8260000000000001</v>
          </cell>
          <cell r="E48">
            <v>4.0329999999999995</v>
          </cell>
        </row>
        <row r="49">
          <cell r="A49">
            <v>38322</v>
          </cell>
          <cell r="B49">
            <v>3.7229999999999999</v>
          </cell>
          <cell r="C49">
            <v>4.1929999999999996</v>
          </cell>
          <cell r="D49">
            <v>3.996</v>
          </cell>
          <cell r="E49">
            <v>4.2029999999999994</v>
          </cell>
        </row>
        <row r="50">
          <cell r="A50">
            <v>38353</v>
          </cell>
          <cell r="B50">
            <v>3.7869999999999999</v>
          </cell>
          <cell r="C50">
            <v>4.2569999999999997</v>
          </cell>
          <cell r="D50">
            <v>4.0599999999999996</v>
          </cell>
          <cell r="E50">
            <v>4.2669999999999995</v>
          </cell>
        </row>
        <row r="51">
          <cell r="A51">
            <v>38384</v>
          </cell>
          <cell r="B51">
            <v>3.6930000000000005</v>
          </cell>
          <cell r="C51">
            <v>4.1630000000000003</v>
          </cell>
          <cell r="D51">
            <v>3.9660000000000006</v>
          </cell>
          <cell r="E51">
            <v>4.173</v>
          </cell>
        </row>
        <row r="52">
          <cell r="A52">
            <v>38412</v>
          </cell>
          <cell r="B52">
            <v>3.5230000000000001</v>
          </cell>
          <cell r="C52">
            <v>3.9929999999999999</v>
          </cell>
          <cell r="D52">
            <v>3.7960000000000003</v>
          </cell>
          <cell r="E52">
            <v>4.0030000000000001</v>
          </cell>
        </row>
        <row r="53">
          <cell r="A53">
            <v>38443</v>
          </cell>
          <cell r="B53">
            <v>3.2469999999999999</v>
          </cell>
          <cell r="C53">
            <v>3.4769999999999999</v>
          </cell>
          <cell r="D53">
            <v>3.37</v>
          </cell>
          <cell r="E53">
            <v>3.7769999999999997</v>
          </cell>
        </row>
        <row r="54">
          <cell r="A54">
            <v>38473</v>
          </cell>
          <cell r="B54">
            <v>3.2170000000000001</v>
          </cell>
          <cell r="C54">
            <v>3.4470000000000001</v>
          </cell>
          <cell r="D54">
            <v>3.34</v>
          </cell>
          <cell r="E54">
            <v>3.7469999999999999</v>
          </cell>
        </row>
        <row r="55">
          <cell r="A55">
            <v>38504</v>
          </cell>
          <cell r="B55">
            <v>3.242</v>
          </cell>
          <cell r="C55">
            <v>3.472</v>
          </cell>
          <cell r="D55">
            <v>3.3650000000000002</v>
          </cell>
          <cell r="E55">
            <v>3.7719999999999998</v>
          </cell>
        </row>
        <row r="56">
          <cell r="A56">
            <v>38534</v>
          </cell>
          <cell r="B56">
            <v>3.2720000000000002</v>
          </cell>
          <cell r="C56">
            <v>3.5020000000000002</v>
          </cell>
          <cell r="D56">
            <v>3.395</v>
          </cell>
          <cell r="E56">
            <v>3.802</v>
          </cell>
        </row>
        <row r="57">
          <cell r="A57">
            <v>38565</v>
          </cell>
          <cell r="B57">
            <v>3.2920000000000003</v>
          </cell>
          <cell r="C57">
            <v>3.5220000000000002</v>
          </cell>
          <cell r="D57">
            <v>3.415</v>
          </cell>
          <cell r="E57">
            <v>3.8220000000000001</v>
          </cell>
        </row>
        <row r="58">
          <cell r="A58">
            <v>38596</v>
          </cell>
          <cell r="B58">
            <v>3.2920000000000003</v>
          </cell>
          <cell r="C58">
            <v>3.5220000000000002</v>
          </cell>
          <cell r="D58">
            <v>3.415</v>
          </cell>
          <cell r="E58">
            <v>3.8220000000000001</v>
          </cell>
        </row>
        <row r="59">
          <cell r="A59">
            <v>38626</v>
          </cell>
          <cell r="B59">
            <v>3.3149999999999999</v>
          </cell>
          <cell r="C59">
            <v>3.5449999999999999</v>
          </cell>
          <cell r="D59">
            <v>3.4379999999999997</v>
          </cell>
          <cell r="E59">
            <v>3.8450000000000002</v>
          </cell>
        </row>
        <row r="60">
          <cell r="A60">
            <v>38657</v>
          </cell>
          <cell r="B60">
            <v>3.5680000000000001</v>
          </cell>
          <cell r="C60">
            <v>4.008</v>
          </cell>
          <cell r="D60">
            <v>3.8010000000000002</v>
          </cell>
          <cell r="E60">
            <v>4.008</v>
          </cell>
        </row>
        <row r="61">
          <cell r="A61">
            <v>38687</v>
          </cell>
          <cell r="B61">
            <v>3.72</v>
          </cell>
          <cell r="C61">
            <v>4.16</v>
          </cell>
          <cell r="D61">
            <v>3.9529999999999998</v>
          </cell>
          <cell r="E61">
            <v>4.16</v>
          </cell>
        </row>
        <row r="62">
          <cell r="A62">
            <v>38718</v>
          </cell>
          <cell r="B62">
            <v>3.7770000000000001</v>
          </cell>
          <cell r="C62">
            <v>4.2169999999999996</v>
          </cell>
          <cell r="D62">
            <v>4.01</v>
          </cell>
          <cell r="E62">
            <v>4.2169999999999996</v>
          </cell>
        </row>
        <row r="63">
          <cell r="A63">
            <v>38749</v>
          </cell>
          <cell r="B63">
            <v>3.6669999999999998</v>
          </cell>
          <cell r="C63">
            <v>4.1069999999999993</v>
          </cell>
          <cell r="D63">
            <v>3.9</v>
          </cell>
          <cell r="E63">
            <v>4.1069999999999993</v>
          </cell>
        </row>
        <row r="64">
          <cell r="A64">
            <v>38777</v>
          </cell>
          <cell r="B64">
            <v>3.5220000000000002</v>
          </cell>
          <cell r="C64">
            <v>3.9620000000000002</v>
          </cell>
          <cell r="D64">
            <v>3.7549999999999999</v>
          </cell>
          <cell r="E64">
            <v>3.9620000000000002</v>
          </cell>
        </row>
        <row r="65">
          <cell r="A65">
            <v>38808</v>
          </cell>
          <cell r="B65">
            <v>3.282</v>
          </cell>
          <cell r="C65">
            <v>3.452</v>
          </cell>
          <cell r="D65">
            <v>3.3450000000000002</v>
          </cell>
          <cell r="E65">
            <v>3.7370000000000001</v>
          </cell>
        </row>
        <row r="66">
          <cell r="A66">
            <v>38838</v>
          </cell>
          <cell r="B66">
            <v>3.2720000000000002</v>
          </cell>
          <cell r="C66">
            <v>3.4420000000000002</v>
          </cell>
          <cell r="D66">
            <v>3.335</v>
          </cell>
          <cell r="E66">
            <v>3.7270000000000003</v>
          </cell>
        </row>
        <row r="67">
          <cell r="A67">
            <v>38869</v>
          </cell>
          <cell r="B67">
            <v>3.302</v>
          </cell>
          <cell r="C67">
            <v>3.472</v>
          </cell>
          <cell r="D67">
            <v>3.3650000000000002</v>
          </cell>
          <cell r="E67">
            <v>3.7570000000000001</v>
          </cell>
        </row>
        <row r="68">
          <cell r="A68">
            <v>38899</v>
          </cell>
          <cell r="B68">
            <v>3.3320000000000003</v>
          </cell>
          <cell r="C68">
            <v>3.5020000000000002</v>
          </cell>
          <cell r="D68">
            <v>3.395</v>
          </cell>
          <cell r="E68">
            <v>3.7870000000000004</v>
          </cell>
        </row>
        <row r="69">
          <cell r="A69">
            <v>38930</v>
          </cell>
          <cell r="B69">
            <v>3.3620000000000001</v>
          </cell>
          <cell r="C69">
            <v>3.532</v>
          </cell>
          <cell r="D69">
            <v>3.4249999999999998</v>
          </cell>
          <cell r="E69">
            <v>3.8170000000000002</v>
          </cell>
        </row>
        <row r="70">
          <cell r="A70">
            <v>38961</v>
          </cell>
          <cell r="B70">
            <v>3.367</v>
          </cell>
          <cell r="C70">
            <v>3.5369999999999999</v>
          </cell>
          <cell r="D70">
            <v>3.43</v>
          </cell>
          <cell r="E70">
            <v>3.8220000000000001</v>
          </cell>
        </row>
        <row r="71">
          <cell r="A71">
            <v>38991</v>
          </cell>
          <cell r="B71">
            <v>3.387</v>
          </cell>
          <cell r="C71">
            <v>3.5569999999999999</v>
          </cell>
          <cell r="D71">
            <v>3.45</v>
          </cell>
          <cell r="E71">
            <v>3.8420000000000001</v>
          </cell>
        </row>
        <row r="72">
          <cell r="A72">
            <v>39022</v>
          </cell>
          <cell r="B72">
            <v>3.6589999999999998</v>
          </cell>
          <cell r="C72">
            <v>4.1289999999999996</v>
          </cell>
          <cell r="D72">
            <v>3.9319999999999999</v>
          </cell>
          <cell r="E72">
            <v>4.1389999999999993</v>
          </cell>
        </row>
        <row r="73">
          <cell r="A73">
            <v>39052</v>
          </cell>
          <cell r="B73">
            <v>3.4990000000000001</v>
          </cell>
          <cell r="C73">
            <v>3.9689999999999999</v>
          </cell>
          <cell r="D73">
            <v>3.7720000000000002</v>
          </cell>
          <cell r="E73">
            <v>3.9790000000000001</v>
          </cell>
        </row>
        <row r="74">
          <cell r="B74">
            <v>3.2240000000000002</v>
          </cell>
          <cell r="C74">
            <v>3.4540000000000002</v>
          </cell>
          <cell r="D74">
            <v>3.3470000000000004</v>
          </cell>
          <cell r="E74">
            <v>3.754</v>
          </cell>
        </row>
        <row r="75">
          <cell r="B75">
            <v>3.1890000000000001</v>
          </cell>
          <cell r="C75">
            <v>3.419</v>
          </cell>
          <cell r="D75">
            <v>3.3120000000000003</v>
          </cell>
          <cell r="E75">
            <v>3.7189999999999999</v>
          </cell>
        </row>
        <row r="76">
          <cell r="B76">
            <v>3.2240000000000002</v>
          </cell>
          <cell r="C76">
            <v>3.4540000000000002</v>
          </cell>
          <cell r="D76">
            <v>3.3470000000000004</v>
          </cell>
          <cell r="E76">
            <v>3.754</v>
          </cell>
        </row>
        <row r="77">
          <cell r="B77">
            <v>3.2490000000000001</v>
          </cell>
          <cell r="C77">
            <v>3.4790000000000001</v>
          </cell>
          <cell r="D77">
            <v>3.3719999999999999</v>
          </cell>
          <cell r="E77">
            <v>3.7789999999999999</v>
          </cell>
        </row>
        <row r="78">
          <cell r="B78">
            <v>3.2640000000000002</v>
          </cell>
          <cell r="C78">
            <v>3.4940000000000002</v>
          </cell>
          <cell r="D78">
            <v>3.3870000000000005</v>
          </cell>
          <cell r="E78">
            <v>3.794</v>
          </cell>
        </row>
        <row r="79">
          <cell r="B79">
            <v>3.2440000000000002</v>
          </cell>
          <cell r="C79">
            <v>3.4740000000000002</v>
          </cell>
          <cell r="D79">
            <v>3.367</v>
          </cell>
          <cell r="E79">
            <v>3.774</v>
          </cell>
        </row>
        <row r="80">
          <cell r="B80">
            <v>3.2669999999999999</v>
          </cell>
          <cell r="C80">
            <v>3.4969999999999999</v>
          </cell>
          <cell r="D80">
            <v>3.39</v>
          </cell>
          <cell r="E80">
            <v>3.7969999999999997</v>
          </cell>
        </row>
        <row r="81">
          <cell r="B81">
            <v>3.5370000000000004</v>
          </cell>
          <cell r="C81">
            <v>3.9770000000000003</v>
          </cell>
          <cell r="D81">
            <v>3.77</v>
          </cell>
          <cell r="E81">
            <v>3.9770000000000003</v>
          </cell>
        </row>
        <row r="82">
          <cell r="B82">
            <v>3.6989999999999998</v>
          </cell>
          <cell r="C82">
            <v>4.1389999999999993</v>
          </cell>
          <cell r="D82">
            <v>3.9319999999999999</v>
          </cell>
          <cell r="E82">
            <v>4.1389999999999993</v>
          </cell>
        </row>
        <row r="83">
          <cell r="B83">
            <v>3.766</v>
          </cell>
          <cell r="C83">
            <v>4.2059999999999995</v>
          </cell>
          <cell r="D83">
            <v>3.9990000000000001</v>
          </cell>
          <cell r="E83">
            <v>4.2059999999999995</v>
          </cell>
        </row>
        <row r="84">
          <cell r="B84">
            <v>3.6560000000000006</v>
          </cell>
          <cell r="C84">
            <v>4.0960000000000001</v>
          </cell>
          <cell r="D84">
            <v>3.8890000000000007</v>
          </cell>
          <cell r="E84">
            <v>4.0960000000000001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parison to current WA"/>
      <sheetName val="Comparison to current OR"/>
      <sheetName val="Winter WACOG OR&amp;WA"/>
      <sheetName val="Derivation of Demand rates WA"/>
      <sheetName val="Derivation of Demand rates OR"/>
      <sheetName val="Demand Charges"/>
      <sheetName val="Total Commodity Summary"/>
      <sheetName val="Commodity Cost from Vol Pipe"/>
      <sheetName val="Commodity Cost from Supply VERT"/>
      <sheetName val="Hedged Spot Dispatch"/>
      <sheetName val="Commodity Cost from Supply"/>
      <sheetName val="Commodity Supply Dispatch"/>
      <sheetName val="Commodity Cost from Storage"/>
      <sheetName val="Storage Dispatch"/>
      <sheetName val="Index Prices"/>
      <sheetName val="Line loss"/>
      <sheetName val="Fuel factors"/>
      <sheetName val="General Inputs"/>
      <sheetName val="Spot contracts"/>
      <sheetName val="Supply Contracts"/>
      <sheetName val="PGA Summary UM1286 Req'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10">
          <cell r="D10">
            <v>2.9919999999999999E-2</v>
          </cell>
          <cell r="E10">
            <v>4.487E-2</v>
          </cell>
        </row>
      </sheetData>
      <sheetData sheetId="18" refreshError="1"/>
      <sheetData sheetId="19" refreshError="1"/>
      <sheetData sheetId="2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idetial Weatherization 1838"/>
      <sheetName val="Forced Air Furnace 1832"/>
      <sheetName val="Space Heat 5090"/>
      <sheetName val="Tank WH 1831"/>
      <sheetName val="Tankless 5087"/>
      <sheetName val="Thermostats 5089"/>
      <sheetName val="Dampers 5088"/>
      <sheetName val="Equipment Sum"/>
      <sheetName val="Commercial"/>
      <sheetName val="Sum"/>
      <sheetName val="January"/>
      <sheetName val="February"/>
      <sheetName val="March"/>
      <sheetName val="April"/>
      <sheetName val="May"/>
      <sheetName val="June"/>
      <sheetName val="July"/>
      <sheetName val="August"/>
      <sheetName val="Sept"/>
      <sheetName val="Oct"/>
      <sheetName val="Nov"/>
      <sheetName val="Dec"/>
      <sheetName val="Sum (2)"/>
      <sheetName val="Sheet1"/>
      <sheetName val="Sheet2"/>
    </sheetNames>
    <sheetDataSet>
      <sheetData sheetId="0"/>
      <sheetData sheetId="1">
        <row r="7">
          <cell r="C7">
            <v>7902.72</v>
          </cell>
        </row>
      </sheetData>
      <sheetData sheetId="2">
        <row r="3">
          <cell r="K3">
            <v>80</v>
          </cell>
        </row>
      </sheetData>
      <sheetData sheetId="3">
        <row r="7">
          <cell r="C7">
            <v>729</v>
          </cell>
        </row>
      </sheetData>
      <sheetData sheetId="4">
        <row r="7">
          <cell r="C7">
            <v>1260</v>
          </cell>
        </row>
      </sheetData>
      <sheetData sheetId="5">
        <row r="7">
          <cell r="C7">
            <v>1701</v>
          </cell>
        </row>
      </sheetData>
      <sheetData sheetId="6">
        <row r="7">
          <cell r="C7">
            <v>72</v>
          </cell>
        </row>
      </sheetData>
      <sheetData sheetId="7"/>
      <sheetData sheetId="8">
        <row r="14">
          <cell r="E14">
            <v>5201.4799999999996</v>
          </cell>
        </row>
      </sheetData>
      <sheetData sheetId="9">
        <row r="4">
          <cell r="E4">
            <v>12512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C30"/>
  <sheetViews>
    <sheetView tabSelected="1" zoomScaleNormal="100" workbookViewId="0"/>
  </sheetViews>
  <sheetFormatPr defaultColWidth="8.88671875" defaultRowHeight="15.75"/>
  <cols>
    <col min="1" max="1" width="36" style="14" customWidth="1"/>
    <col min="2" max="2" width="53.77734375" style="1" customWidth="1"/>
    <col min="3" max="3" width="13.33203125" style="2" customWidth="1"/>
    <col min="4" max="4" width="9.44140625" style="1" customWidth="1"/>
    <col min="5" max="16384" width="8.88671875" style="1"/>
  </cols>
  <sheetData>
    <row r="2" spans="1:3" s="5" customFormat="1" ht="18.75">
      <c r="A2" s="3" t="s">
        <v>1</v>
      </c>
      <c r="B2" s="3" t="s">
        <v>2</v>
      </c>
      <c r="C2" s="4" t="s">
        <v>3</v>
      </c>
    </row>
    <row r="3" spans="1:3">
      <c r="A3" s="6"/>
      <c r="B3" s="7"/>
      <c r="C3" s="11"/>
    </row>
    <row r="4" spans="1:3">
      <c r="A4" s="9" t="s">
        <v>57</v>
      </c>
      <c r="B4" s="8"/>
      <c r="C4" s="11"/>
    </row>
    <row r="5" spans="1:3">
      <c r="A5" s="82" t="s">
        <v>94</v>
      </c>
      <c r="B5" s="8" t="s">
        <v>106</v>
      </c>
      <c r="C5" s="11">
        <v>2</v>
      </c>
    </row>
    <row r="6" spans="1:3">
      <c r="A6" s="10"/>
      <c r="B6" s="8"/>
      <c r="C6" s="11"/>
    </row>
    <row r="7" spans="1:3">
      <c r="A7" s="82" t="s">
        <v>225</v>
      </c>
      <c r="B7" s="12" t="s">
        <v>107</v>
      </c>
      <c r="C7" s="11">
        <v>3</v>
      </c>
    </row>
    <row r="8" spans="1:3">
      <c r="A8" s="10"/>
      <c r="B8" s="8"/>
      <c r="C8" s="11"/>
    </row>
    <row r="9" spans="1:3">
      <c r="A9" s="82" t="s">
        <v>226</v>
      </c>
      <c r="B9" s="8" t="s">
        <v>108</v>
      </c>
      <c r="C9" s="11">
        <v>4</v>
      </c>
    </row>
    <row r="10" spans="1:3">
      <c r="A10" s="10"/>
      <c r="B10" s="8"/>
      <c r="C10" s="11"/>
    </row>
    <row r="11" spans="1:3">
      <c r="A11" s="10"/>
      <c r="B11" s="8"/>
      <c r="C11" s="11"/>
    </row>
    <row r="12" spans="1:3">
      <c r="A12" s="9" t="s">
        <v>4</v>
      </c>
      <c r="B12" s="8"/>
      <c r="C12" s="11"/>
    </row>
    <row r="13" spans="1:3">
      <c r="A13" s="9"/>
      <c r="B13" s="8"/>
      <c r="C13" s="11"/>
    </row>
    <row r="14" spans="1:3">
      <c r="A14" s="82" t="s">
        <v>227</v>
      </c>
      <c r="B14" s="8" t="s">
        <v>113</v>
      </c>
      <c r="C14" s="11">
        <v>5</v>
      </c>
    </row>
    <row r="15" spans="1:3">
      <c r="A15" s="82"/>
      <c r="B15" s="8"/>
      <c r="C15" s="11"/>
    </row>
    <row r="16" spans="1:3">
      <c r="A16" s="82" t="s">
        <v>96</v>
      </c>
      <c r="B16" s="8" t="s">
        <v>109</v>
      </c>
      <c r="C16" s="11">
        <v>6</v>
      </c>
    </row>
    <row r="17" spans="1:3">
      <c r="A17" s="82"/>
      <c r="B17" s="8"/>
      <c r="C17" s="11"/>
    </row>
    <row r="18" spans="1:3">
      <c r="A18" s="82" t="s">
        <v>97</v>
      </c>
      <c r="B18" s="8" t="s">
        <v>110</v>
      </c>
      <c r="C18" s="11">
        <v>7</v>
      </c>
    </row>
    <row r="19" spans="1:3">
      <c r="A19" s="82"/>
      <c r="B19" s="8"/>
      <c r="C19" s="11"/>
    </row>
    <row r="20" spans="1:3">
      <c r="A20" s="82" t="s">
        <v>168</v>
      </c>
      <c r="B20" s="8" t="s">
        <v>168</v>
      </c>
      <c r="C20" s="11">
        <v>8</v>
      </c>
    </row>
    <row r="21" spans="1:3">
      <c r="A21" s="9"/>
      <c r="B21" s="8"/>
      <c r="C21" s="11"/>
    </row>
    <row r="22" spans="1:3">
      <c r="A22" s="82" t="s">
        <v>228</v>
      </c>
      <c r="B22" s="8" t="s">
        <v>111</v>
      </c>
      <c r="C22" s="11">
        <v>9</v>
      </c>
    </row>
    <row r="23" spans="1:3">
      <c r="A23" s="82"/>
      <c r="B23" s="8"/>
      <c r="C23" s="11"/>
    </row>
    <row r="24" spans="1:3">
      <c r="A24" s="82" t="s">
        <v>229</v>
      </c>
      <c r="B24" s="8" t="s">
        <v>112</v>
      </c>
      <c r="C24" s="11">
        <v>10</v>
      </c>
    </row>
    <row r="25" spans="1:3">
      <c r="A25" s="9"/>
      <c r="B25" s="8"/>
      <c r="C25" s="11"/>
    </row>
    <row r="26" spans="1:3">
      <c r="A26" s="9"/>
      <c r="B26" s="8"/>
      <c r="C26" s="11"/>
    </row>
    <row r="27" spans="1:3">
      <c r="A27" s="9" t="s">
        <v>60</v>
      </c>
      <c r="B27" s="8"/>
      <c r="C27" s="11"/>
    </row>
    <row r="28" spans="1:3">
      <c r="A28" s="13"/>
      <c r="B28" s="8"/>
      <c r="C28" s="11"/>
    </row>
    <row r="29" spans="1:3">
      <c r="A29" s="82" t="s">
        <v>230</v>
      </c>
      <c r="B29" s="8" t="s">
        <v>47</v>
      </c>
      <c r="C29" s="11">
        <v>11</v>
      </c>
    </row>
    <row r="30" spans="1:3">
      <c r="A30" s="13"/>
      <c r="B30" s="8"/>
      <c r="C30" s="11"/>
    </row>
  </sheetData>
  <hyperlinks>
    <hyperlink ref="A5" location="'Total Revenue Change'!A1" display="Total Revenue Change" xr:uid="{00000000-0004-0000-0000-000000000000}"/>
    <hyperlink ref="A7" location="'Rate Schedule Change 150 '!A1" display="Rate Schedule Change 150" xr:uid="{00000000-0004-0000-0000-000001000000}"/>
    <hyperlink ref="A9" location="'Rate Schedule 155 Change'!A1" display="Rate Schedule Change 155" xr:uid="{00000000-0004-0000-0000-000002000000}"/>
    <hyperlink ref="A14" location="'Input '!A1" display="Input" xr:uid="{00000000-0004-0000-0000-000003000000}"/>
    <hyperlink ref="A16" location="Commodity!A1" display="Commodity" xr:uid="{00000000-0004-0000-0000-000004000000}"/>
    <hyperlink ref="A18" location="'Demand '!A1" display="Demand" xr:uid="{00000000-0004-0000-0000-000005000000}"/>
    <hyperlink ref="A22" location="'Input - Amortization Balances'!A1" display="Input - Amortization Balances" xr:uid="{00000000-0004-0000-0000-000006000000}"/>
    <hyperlink ref="A24" location="'Amortization Calculation'!A1" display="Amortization Calculation" xr:uid="{00000000-0004-0000-0000-000007000000}"/>
    <hyperlink ref="A29" location="'Conversion Factor'!A1" display="Conversion Factor" xr:uid="{00000000-0004-0000-0000-000008000000}"/>
    <hyperlink ref="A20" location="'Input - Demand Contracts'!A1" display="Input - Demand Contracts" xr:uid="{00000000-0004-0000-0000-000009000000}"/>
  </hyperlinks>
  <pageMargins left="0.43" right="0.47" top="0.41" bottom="0.31" header="0.25" footer="0.22"/>
  <pageSetup scale="79" orientation="portrait" r:id="rId1"/>
  <headerFooter alignWithMargins="0">
    <oddHeader>&amp;L&amp;F \ &amp;A \ Page &amp;P of &amp;N</oddHeader>
  </headerFooter>
  <customProperties>
    <customPr name="xxe4aP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24"/>
  <sheetViews>
    <sheetView tabSelected="1" topLeftCell="A4" zoomScaleNormal="100" zoomScaleSheetLayoutView="90" workbookViewId="0"/>
  </sheetViews>
  <sheetFormatPr defaultColWidth="8.88671875" defaultRowHeight="15"/>
  <cols>
    <col min="1" max="1" width="26.6640625" style="15" customWidth="1"/>
    <col min="2" max="2" width="1.77734375" style="15" customWidth="1"/>
    <col min="3" max="3" width="15.88671875" style="15" customWidth="1"/>
    <col min="4" max="4" width="14.21875" style="15" customWidth="1"/>
    <col min="5" max="5" width="13.5546875" style="15" customWidth="1"/>
    <col min="6" max="6" width="1.77734375" style="15" customWidth="1"/>
    <col min="7" max="8" width="14.44140625" style="15" customWidth="1"/>
    <col min="9" max="12" width="8.88671875" style="15"/>
    <col min="13" max="13" width="11.5546875" style="15" bestFit="1" customWidth="1"/>
    <col min="14" max="16384" width="8.88671875" style="15"/>
  </cols>
  <sheetData>
    <row r="1" spans="1:13">
      <c r="A1" s="73" t="s">
        <v>0</v>
      </c>
    </row>
    <row r="2" spans="1:13">
      <c r="A2" s="73" t="s">
        <v>62</v>
      </c>
    </row>
    <row r="3" spans="1:13">
      <c r="A3" s="73" t="s">
        <v>94</v>
      </c>
    </row>
    <row r="6" spans="1:13" ht="30.75" customHeight="1">
      <c r="A6" s="73"/>
      <c r="C6" s="399" t="s">
        <v>94</v>
      </c>
      <c r="D6" s="400"/>
      <c r="E6" s="401"/>
      <c r="F6" s="109"/>
      <c r="G6" s="399" t="s">
        <v>115</v>
      </c>
      <c r="H6" s="401"/>
    </row>
    <row r="7" spans="1:13" ht="30">
      <c r="A7" s="73"/>
      <c r="C7" s="17" t="s">
        <v>90</v>
      </c>
      <c r="D7" s="17" t="s">
        <v>80</v>
      </c>
      <c r="E7" s="17" t="s">
        <v>11</v>
      </c>
      <c r="F7" s="17"/>
      <c r="G7" s="109" t="s">
        <v>216</v>
      </c>
      <c r="H7" s="121" t="s">
        <v>61</v>
      </c>
    </row>
    <row r="8" spans="1:13">
      <c r="A8" s="54" t="s">
        <v>257</v>
      </c>
      <c r="B8" s="111"/>
      <c r="C8" s="22">
        <f>'Rate Schedule Change 150 '!O22</f>
        <v>-3412567</v>
      </c>
      <c r="D8" s="22">
        <f>'Rate Schedule 155 Change'!H22</f>
        <v>-9348912</v>
      </c>
      <c r="E8" s="22">
        <f>C8+D8</f>
        <v>-12761479</v>
      </c>
      <c r="F8" s="108"/>
      <c r="G8" s="127">
        <v>205001226</v>
      </c>
      <c r="H8" s="114">
        <f>E8/G8</f>
        <v>-6.2E-2</v>
      </c>
    </row>
    <row r="9" spans="1:13">
      <c r="A9" s="54" t="s">
        <v>63</v>
      </c>
      <c r="B9" s="111"/>
      <c r="C9" s="22">
        <f>'Rate Schedule Change 150 '!O23</f>
        <v>-669682</v>
      </c>
      <c r="D9" s="22">
        <f>'Rate Schedule 155 Change'!H23</f>
        <v>-3684711</v>
      </c>
      <c r="E9" s="22">
        <f t="shared" ref="E9:E12" si="0">C9+D9</f>
        <v>-4354393</v>
      </c>
      <c r="F9" s="107"/>
      <c r="G9" s="127">
        <v>63813292</v>
      </c>
      <c r="H9" s="114">
        <f t="shared" ref="H9:H12" si="1">E9/G9</f>
        <v>-6.8000000000000005E-2</v>
      </c>
    </row>
    <row r="10" spans="1:13">
      <c r="A10" s="54" t="s">
        <v>64</v>
      </c>
      <c r="B10" s="111"/>
      <c r="C10" s="22">
        <f>'Rate Schedule Change 150 '!O24</f>
        <v>-70268</v>
      </c>
      <c r="D10" s="22">
        <f>'Rate Schedule 155 Change'!H24</f>
        <v>0</v>
      </c>
      <c r="E10" s="22">
        <f t="shared" si="0"/>
        <v>-70268</v>
      </c>
      <c r="F10" s="107"/>
      <c r="G10" s="127">
        <v>2029182</v>
      </c>
      <c r="H10" s="114">
        <f>E10/G10</f>
        <v>-3.5000000000000003E-2</v>
      </c>
      <c r="M10" s="100"/>
    </row>
    <row r="11" spans="1:13">
      <c r="A11" s="54" t="s">
        <v>215</v>
      </c>
      <c r="B11" s="111"/>
      <c r="C11" s="22">
        <f>'Rate Schedule Change 150 '!O25</f>
        <v>0</v>
      </c>
      <c r="D11" s="22">
        <f>'Rate Schedule 155 Change'!H25</f>
        <v>0</v>
      </c>
      <c r="E11" s="22">
        <f t="shared" si="0"/>
        <v>0</v>
      </c>
      <c r="F11" s="107"/>
      <c r="G11" s="127">
        <v>7329118</v>
      </c>
      <c r="H11" s="114">
        <f t="shared" si="1"/>
        <v>0</v>
      </c>
      <c r="M11" s="108"/>
    </row>
    <row r="12" spans="1:13">
      <c r="A12" s="54" t="s">
        <v>116</v>
      </c>
      <c r="B12" s="111"/>
      <c r="C12" s="60">
        <v>0</v>
      </c>
      <c r="D12" s="22">
        <v>0</v>
      </c>
      <c r="E12" s="22">
        <f t="shared" si="0"/>
        <v>0</v>
      </c>
      <c r="F12" s="107">
        <v>0</v>
      </c>
      <c r="G12" s="380">
        <v>2346000</v>
      </c>
      <c r="H12" s="114">
        <f t="shared" si="1"/>
        <v>0</v>
      </c>
    </row>
    <row r="13" spans="1:13">
      <c r="A13" s="54" t="s">
        <v>11</v>
      </c>
      <c r="B13" s="111"/>
      <c r="C13" s="227">
        <f>SUM(C8:C12)</f>
        <v>-4152517</v>
      </c>
      <c r="D13" s="227">
        <f>SUM(D8:D12)</f>
        <v>-13033623</v>
      </c>
      <c r="E13" s="227">
        <f>SUM(E8:E12)</f>
        <v>-17186140</v>
      </c>
      <c r="F13" s="107"/>
      <c r="G13" s="227">
        <f>SUM(G8:G12)</f>
        <v>280518818</v>
      </c>
      <c r="H13" s="302">
        <f>E13/G13</f>
        <v>-6.0999999999999999E-2</v>
      </c>
    </row>
    <row r="14" spans="1:13">
      <c r="A14" s="54"/>
      <c r="B14" s="111"/>
      <c r="C14" s="33">
        <f>C13/G13</f>
        <v>-0.01</v>
      </c>
      <c r="D14" s="33">
        <f>D13/G13</f>
        <v>-0.05</v>
      </c>
      <c r="E14" s="60"/>
      <c r="F14" s="107"/>
      <c r="G14" s="22"/>
      <c r="H14" s="114"/>
    </row>
    <row r="15" spans="1:13">
      <c r="G15" s="327"/>
      <c r="H15" s="114"/>
    </row>
    <row r="16" spans="1:13">
      <c r="G16" s="183"/>
    </row>
    <row r="19" spans="1:10">
      <c r="A19" s="15" t="s">
        <v>192</v>
      </c>
    </row>
    <row r="22" spans="1:10">
      <c r="J22" s="353"/>
    </row>
    <row r="23" spans="1:10">
      <c r="C23" s="21"/>
      <c r="J23" s="353"/>
    </row>
    <row r="24" spans="1:10">
      <c r="J24" s="353"/>
    </row>
  </sheetData>
  <mergeCells count="2">
    <mergeCell ref="C6:E6"/>
    <mergeCell ref="G6:H6"/>
  </mergeCells>
  <pageMargins left="0.43" right="0.47" top="0.41" bottom="0.31" header="0.25" footer="0.22"/>
  <pageSetup scale="79" orientation="portrait" r:id="rId1"/>
  <headerFooter alignWithMargins="0">
    <oddHeader>&amp;L&amp;F \ &amp;A \ Page &amp;P of &amp;N</oddHeader>
  </headerFooter>
  <customProperties>
    <customPr name="xxe4aP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31"/>
  <sheetViews>
    <sheetView tabSelected="1" zoomScaleNormal="100" zoomScaleSheetLayoutView="115" workbookViewId="0"/>
  </sheetViews>
  <sheetFormatPr defaultColWidth="8.88671875" defaultRowHeight="15"/>
  <cols>
    <col min="1" max="1" width="9.109375" style="54" customWidth="1"/>
    <col min="2" max="2" width="11.21875" style="54" customWidth="1"/>
    <col min="3" max="3" width="11.21875" style="54" hidden="1" customWidth="1"/>
    <col min="4" max="4" width="8.88671875" style="54" customWidth="1"/>
    <col min="5" max="5" width="9" style="54" customWidth="1"/>
    <col min="6" max="6" width="9.109375" style="54" customWidth="1"/>
    <col min="7" max="7" width="8.5546875" style="54" customWidth="1"/>
    <col min="8" max="8" width="9.21875" style="54" customWidth="1"/>
    <col min="9" max="9" width="8.33203125" style="54" customWidth="1"/>
    <col min="10" max="10" width="4" style="54" customWidth="1"/>
    <col min="11" max="11" width="20.33203125" style="54" customWidth="1"/>
    <col min="12" max="14" width="13.88671875" style="54" customWidth="1"/>
    <col min="15" max="15" width="10.88671875" style="54" bestFit="1" customWidth="1"/>
    <col min="16" max="16384" width="8.88671875" style="54"/>
  </cols>
  <sheetData>
    <row r="1" spans="1:15">
      <c r="A1" s="73" t="s">
        <v>0</v>
      </c>
      <c r="D1" s="55"/>
      <c r="E1" s="55"/>
      <c r="F1" s="55"/>
      <c r="I1" s="55"/>
    </row>
    <row r="2" spans="1:15">
      <c r="A2" s="73" t="s">
        <v>62</v>
      </c>
    </row>
    <row r="3" spans="1:15">
      <c r="A3" s="73" t="s">
        <v>81</v>
      </c>
    </row>
    <row r="4" spans="1:15">
      <c r="A4" s="73" t="s">
        <v>89</v>
      </c>
    </row>
    <row r="5" spans="1:15">
      <c r="A5" s="73"/>
    </row>
    <row r="6" spans="1:15" ht="15.75" customHeight="1">
      <c r="D6" s="408" t="s">
        <v>90</v>
      </c>
      <c r="E6" s="409"/>
      <c r="F6" s="409"/>
      <c r="G6" s="409"/>
      <c r="H6" s="409"/>
      <c r="I6" s="410"/>
      <c r="K6" s="405" t="s">
        <v>93</v>
      </c>
      <c r="L6" s="406"/>
      <c r="M6" s="406"/>
      <c r="N6" s="406"/>
      <c r="O6" s="407"/>
    </row>
    <row r="7" spans="1:15" ht="15.75" customHeight="1">
      <c r="A7" s="405" t="s">
        <v>42</v>
      </c>
      <c r="B7" s="406"/>
      <c r="C7" s="406"/>
      <c r="D7" s="408" t="s">
        <v>58</v>
      </c>
      <c r="E7" s="409"/>
      <c r="F7" s="410"/>
      <c r="G7" s="408" t="s">
        <v>59</v>
      </c>
      <c r="H7" s="409"/>
      <c r="I7" s="410"/>
      <c r="K7" s="402" t="s">
        <v>183</v>
      </c>
      <c r="L7" s="403"/>
      <c r="M7" s="403"/>
      <c r="N7" s="403"/>
      <c r="O7" s="404"/>
    </row>
    <row r="8" spans="1:15" ht="30">
      <c r="A8" s="74"/>
      <c r="B8" s="75"/>
      <c r="C8" s="90"/>
      <c r="D8" s="104" t="s">
        <v>97</v>
      </c>
      <c r="E8" s="66" t="s">
        <v>96</v>
      </c>
      <c r="F8" s="71" t="s">
        <v>55</v>
      </c>
      <c r="G8" s="104" t="s">
        <v>97</v>
      </c>
      <c r="H8" s="66" t="s">
        <v>96</v>
      </c>
      <c r="I8" s="71" t="s">
        <v>55</v>
      </c>
      <c r="K8" s="64"/>
      <c r="L8" s="54" t="s">
        <v>104</v>
      </c>
      <c r="M8" s="54" t="s">
        <v>97</v>
      </c>
      <c r="N8" s="54" t="s">
        <v>96</v>
      </c>
      <c r="O8" s="65" t="s">
        <v>11</v>
      </c>
    </row>
    <row r="9" spans="1:15">
      <c r="A9" s="411" t="s">
        <v>43</v>
      </c>
      <c r="B9" s="412"/>
      <c r="C9" s="412"/>
      <c r="D9" s="105"/>
      <c r="F9" s="65"/>
      <c r="G9" s="105"/>
      <c r="I9" s="65"/>
      <c r="K9" s="64"/>
      <c r="O9" s="65"/>
    </row>
    <row r="10" spans="1:15">
      <c r="A10" s="64" t="s">
        <v>257</v>
      </c>
      <c r="D10" s="304">
        <v>9.1980000000000006E-2</v>
      </c>
      <c r="E10" s="342">
        <v>0.22742999999999999</v>
      </c>
      <c r="F10" s="69">
        <f>SUM(D10:E10)</f>
        <v>0.31941000000000003</v>
      </c>
      <c r="G10" s="304">
        <v>9.6189999999999998E-2</v>
      </c>
      <c r="H10" s="342">
        <v>0.23783000000000001</v>
      </c>
      <c r="I10" s="69">
        <f>SUM(G10:H10)</f>
        <v>0.33401999999999998</v>
      </c>
      <c r="K10" s="64" t="str">
        <f>A10</f>
        <v>Rate Schedule 101</v>
      </c>
      <c r="L10" s="249">
        <f>'Input '!O9</f>
        <v>133251319</v>
      </c>
      <c r="M10" s="122">
        <f>L10*G10</f>
        <v>12817444</v>
      </c>
      <c r="N10" s="122">
        <f>H10*L10</f>
        <v>31691161</v>
      </c>
      <c r="O10" s="222">
        <f>L10*I10</f>
        <v>44508606</v>
      </c>
    </row>
    <row r="11" spans="1:15">
      <c r="A11" s="64" t="s">
        <v>63</v>
      </c>
      <c r="D11" s="304">
        <v>8.1119999999999998E-2</v>
      </c>
      <c r="E11" s="342">
        <v>0.22742999999999999</v>
      </c>
      <c r="F11" s="69">
        <f>SUM(D11:E11)</f>
        <v>0.30854999999999999</v>
      </c>
      <c r="G11" s="304">
        <v>8.4830000000000003E-2</v>
      </c>
      <c r="H11" s="342">
        <v>0.23783000000000001</v>
      </c>
      <c r="I11" s="69">
        <f t="shared" ref="I11:I13" si="0">SUM(G11:H11)</f>
        <v>0.32266</v>
      </c>
      <c r="K11" s="64" t="str">
        <f>A11</f>
        <v>Rate Schedule 111/112</v>
      </c>
      <c r="L11" s="249">
        <f>'Input '!O10</f>
        <v>72950122</v>
      </c>
      <c r="M11" s="122">
        <f t="shared" ref="M11:M13" si="1">L11*G11</f>
        <v>6188359</v>
      </c>
      <c r="N11" s="122">
        <f t="shared" ref="N11:N13" si="2">H11*L11</f>
        <v>17349728</v>
      </c>
      <c r="O11" s="222">
        <f>L11*I11</f>
        <v>23538086</v>
      </c>
    </row>
    <row r="12" spans="1:15">
      <c r="A12" s="64" t="s">
        <v>64</v>
      </c>
      <c r="D12" s="304">
        <v>5.2650000000000002E-2</v>
      </c>
      <c r="E12" s="342">
        <v>0.22742999999999999</v>
      </c>
      <c r="F12" s="69">
        <f>SUM(D12:E12)</f>
        <v>0.28008</v>
      </c>
      <c r="G12" s="304">
        <v>5.5059999999999998E-2</v>
      </c>
      <c r="H12" s="342">
        <v>0.23783000000000001</v>
      </c>
      <c r="I12" s="69">
        <f t="shared" si="0"/>
        <v>0.29288999999999998</v>
      </c>
      <c r="K12" s="64" t="str">
        <f>A12</f>
        <v>Rate Schedule 131/132</v>
      </c>
      <c r="L12" s="249">
        <f>'Input '!O12</f>
        <v>2898841</v>
      </c>
      <c r="M12" s="122">
        <f t="shared" si="1"/>
        <v>159610</v>
      </c>
      <c r="N12" s="122">
        <f t="shared" si="2"/>
        <v>689431</v>
      </c>
      <c r="O12" s="222">
        <f>L12*I12</f>
        <v>849042</v>
      </c>
    </row>
    <row r="13" spans="1:15">
      <c r="A13" s="64" t="s">
        <v>215</v>
      </c>
      <c r="D13" s="304">
        <v>5.4000000000000001E-4</v>
      </c>
      <c r="E13" s="342">
        <v>0</v>
      </c>
      <c r="F13" s="69">
        <f>SUM(D13:E13)</f>
        <v>5.4000000000000001E-4</v>
      </c>
      <c r="G13" s="304">
        <v>5.5999999999999995E-4</v>
      </c>
      <c r="H13" s="342">
        <v>0</v>
      </c>
      <c r="I13" s="69">
        <f t="shared" si="0"/>
        <v>5.5999999999999995E-4</v>
      </c>
      <c r="K13" s="64" t="str">
        <f>A13</f>
        <v>Rate Schedule 146/116</v>
      </c>
      <c r="L13" s="249">
        <f>'Demand '!H12</f>
        <v>32113368</v>
      </c>
      <c r="M13" s="122">
        <f t="shared" si="1"/>
        <v>17983</v>
      </c>
      <c r="N13" s="122">
        <f t="shared" si="2"/>
        <v>0</v>
      </c>
      <c r="O13" s="222">
        <f>L13*I13</f>
        <v>17983</v>
      </c>
    </row>
    <row r="14" spans="1:15">
      <c r="A14" s="76"/>
      <c r="B14" s="77"/>
      <c r="C14" s="77"/>
      <c r="D14" s="125"/>
      <c r="E14" s="124"/>
      <c r="F14" s="79"/>
      <c r="G14" s="106"/>
      <c r="H14" s="78"/>
      <c r="I14" s="79"/>
      <c r="K14" s="224" t="s">
        <v>11</v>
      </c>
      <c r="L14" s="377">
        <f>SUM(L10:L13)</f>
        <v>241213650</v>
      </c>
      <c r="M14" s="301">
        <f>SUM(M10:M13)</f>
        <v>19183396</v>
      </c>
      <c r="N14" s="301">
        <f>SUM(N10:N13)</f>
        <v>49730320</v>
      </c>
      <c r="O14" s="352">
        <f>SUM(O10:O13)</f>
        <v>68913717</v>
      </c>
    </row>
    <row r="15" spans="1:15">
      <c r="A15" s="411" t="s">
        <v>44</v>
      </c>
      <c r="B15" s="412"/>
      <c r="C15" s="412"/>
      <c r="D15" s="64"/>
      <c r="F15" s="69"/>
      <c r="G15" s="64"/>
      <c r="I15" s="69"/>
      <c r="K15" s="402" t="s">
        <v>185</v>
      </c>
      <c r="L15" s="403"/>
      <c r="M15" s="403"/>
      <c r="N15" s="403"/>
      <c r="O15" s="404"/>
    </row>
    <row r="16" spans="1:15">
      <c r="A16" s="64" t="s">
        <v>257</v>
      </c>
      <c r="D16" s="72">
        <f>'Demand '!E25</f>
        <v>9.6729999999999997E-2</v>
      </c>
      <c r="E16" s="68">
        <f>Commodity!O27</f>
        <v>0.1971</v>
      </c>
      <c r="F16" s="69">
        <f>E16+D16</f>
        <v>0.29382999999999998</v>
      </c>
      <c r="G16" s="72">
        <f>'Demand '!E30</f>
        <v>0.10153</v>
      </c>
      <c r="H16" s="68">
        <f>Commodity!O28</f>
        <v>0.20688000000000001</v>
      </c>
      <c r="I16" s="69">
        <f>H16+G16</f>
        <v>0.30841000000000002</v>
      </c>
      <c r="K16" s="64" t="str">
        <f t="shared" ref="K16:L20" si="3">K10</f>
        <v>Rate Schedule 101</v>
      </c>
      <c r="L16" s="249">
        <f t="shared" si="3"/>
        <v>133251319</v>
      </c>
      <c r="M16" s="122">
        <f>L16*G16</f>
        <v>13529006</v>
      </c>
      <c r="N16" s="122">
        <f>H16*L16</f>
        <v>27567033</v>
      </c>
      <c r="O16" s="222">
        <f>I16*L16</f>
        <v>41096039</v>
      </c>
    </row>
    <row r="17" spans="1:15">
      <c r="A17" s="64" t="s">
        <v>63</v>
      </c>
      <c r="D17" s="72">
        <f>'Demand '!F25</f>
        <v>0.10156</v>
      </c>
      <c r="E17" s="68">
        <f>E16</f>
        <v>0.1971</v>
      </c>
      <c r="F17" s="69">
        <f>E17+D17</f>
        <v>0.29865999999999998</v>
      </c>
      <c r="G17" s="72">
        <f>'Demand '!F30</f>
        <v>0.1066</v>
      </c>
      <c r="H17" s="68">
        <f>H16</f>
        <v>0.20688000000000001</v>
      </c>
      <c r="I17" s="69">
        <f>H17+G17</f>
        <v>0.31347999999999998</v>
      </c>
      <c r="K17" s="64" t="str">
        <f t="shared" si="3"/>
        <v>Rate Schedule 111/112</v>
      </c>
      <c r="L17" s="249">
        <f t="shared" si="3"/>
        <v>72950122</v>
      </c>
      <c r="M17" s="122">
        <f>L17*G17</f>
        <v>7776483</v>
      </c>
      <c r="N17" s="122">
        <f>H17*L17</f>
        <v>15091921</v>
      </c>
      <c r="O17" s="222">
        <f>I17*L17</f>
        <v>22868404</v>
      </c>
    </row>
    <row r="18" spans="1:15">
      <c r="A18" s="64" t="s">
        <v>64</v>
      </c>
      <c r="D18" s="72">
        <f>'Demand '!G25</f>
        <v>5.885E-2</v>
      </c>
      <c r="E18" s="68">
        <f>E17</f>
        <v>0.1971</v>
      </c>
      <c r="F18" s="69">
        <f>E18+D18</f>
        <v>0.25595000000000001</v>
      </c>
      <c r="G18" s="72">
        <f>'Demand '!G30</f>
        <v>6.1769999999999999E-2</v>
      </c>
      <c r="H18" s="68">
        <f>H17</f>
        <v>0.20688000000000001</v>
      </c>
      <c r="I18" s="69">
        <f>H18+G18</f>
        <v>0.26865</v>
      </c>
      <c r="K18" s="64" t="str">
        <f t="shared" si="3"/>
        <v>Rate Schedule 131/132</v>
      </c>
      <c r="L18" s="249">
        <f t="shared" si="3"/>
        <v>2898841</v>
      </c>
      <c r="M18" s="122">
        <f>L18*G18</f>
        <v>179061</v>
      </c>
      <c r="N18" s="122">
        <f>H18*L18</f>
        <v>599712</v>
      </c>
      <c r="O18" s="222">
        <f>I18*L18</f>
        <v>778774</v>
      </c>
    </row>
    <row r="19" spans="1:15">
      <c r="A19" s="64" t="s">
        <v>215</v>
      </c>
      <c r="D19" s="72">
        <f>'Demand '!H25</f>
        <v>5.4000000000000001E-4</v>
      </c>
      <c r="E19" s="67">
        <v>0</v>
      </c>
      <c r="F19" s="69">
        <f>E19+D19</f>
        <v>5.4000000000000001E-4</v>
      </c>
      <c r="G19" s="72">
        <f>'Demand '!H30</f>
        <v>5.5999999999999995E-4</v>
      </c>
      <c r="H19" s="67">
        <v>0</v>
      </c>
      <c r="I19" s="69">
        <f>H19+G19</f>
        <v>5.5999999999999995E-4</v>
      </c>
      <c r="K19" s="64" t="str">
        <f t="shared" si="3"/>
        <v>Rate Schedule 146/116</v>
      </c>
      <c r="L19" s="249">
        <f t="shared" si="3"/>
        <v>32113368</v>
      </c>
      <c r="M19" s="122">
        <f>L19*G19</f>
        <v>17983</v>
      </c>
      <c r="N19" s="122">
        <f>H19*L19</f>
        <v>0</v>
      </c>
      <c r="O19" s="222">
        <f>I19*L19</f>
        <v>17983</v>
      </c>
    </row>
    <row r="20" spans="1:15">
      <c r="A20" s="76"/>
      <c r="B20" s="77"/>
      <c r="C20" s="77"/>
      <c r="D20" s="76"/>
      <c r="E20" s="77"/>
      <c r="F20" s="80"/>
      <c r="G20" s="76"/>
      <c r="H20" s="77"/>
      <c r="I20" s="80"/>
      <c r="K20" s="224" t="str">
        <f t="shared" si="3"/>
        <v>Total</v>
      </c>
      <c r="L20" s="377">
        <f t="shared" si="3"/>
        <v>241213650</v>
      </c>
      <c r="M20" s="301">
        <f>M14</f>
        <v>19183396</v>
      </c>
      <c r="N20" s="301">
        <f>N14</f>
        <v>49730320</v>
      </c>
      <c r="O20" s="352">
        <f>SUM(O16:O19)</f>
        <v>64761200</v>
      </c>
    </row>
    <row r="21" spans="1:15">
      <c r="A21" s="411" t="s">
        <v>12</v>
      </c>
      <c r="B21" s="412"/>
      <c r="C21" s="412"/>
      <c r="D21" s="64"/>
      <c r="F21" s="69"/>
      <c r="G21" s="64"/>
      <c r="I21" s="69"/>
      <c r="K21" s="402" t="s">
        <v>93</v>
      </c>
      <c r="L21" s="403"/>
      <c r="M21" s="403"/>
      <c r="N21" s="403"/>
      <c r="O21" s="404"/>
    </row>
    <row r="22" spans="1:15">
      <c r="A22" s="64" t="s">
        <v>257</v>
      </c>
      <c r="D22" s="72">
        <f>D16-D10</f>
        <v>4.7499999999999999E-3</v>
      </c>
      <c r="E22" s="68">
        <f>E16-E10</f>
        <v>-3.0329999999999999E-2</v>
      </c>
      <c r="F22" s="69">
        <f>E22+D22</f>
        <v>-2.5579999999999999E-2</v>
      </c>
      <c r="G22" s="72">
        <f>G16-G10</f>
        <v>5.3400000000000001E-3</v>
      </c>
      <c r="H22" s="68">
        <f>H16-H10</f>
        <v>-3.0949999999999998E-2</v>
      </c>
      <c r="I22" s="69">
        <f>H22+G22</f>
        <v>-2.5610000000000001E-2</v>
      </c>
      <c r="K22" s="64" t="str">
        <f>K16</f>
        <v>Rate Schedule 101</v>
      </c>
      <c r="L22" s="249">
        <f>L16</f>
        <v>133251319</v>
      </c>
      <c r="M22" s="122">
        <f>-M10+M16</f>
        <v>711562</v>
      </c>
      <c r="N22" s="122">
        <f>-N10+N16</f>
        <v>-4124128</v>
      </c>
      <c r="O22" s="222">
        <f>-O10+O16</f>
        <v>-3412567</v>
      </c>
    </row>
    <row r="23" spans="1:15">
      <c r="A23" s="64" t="s">
        <v>63</v>
      </c>
      <c r="D23" s="72">
        <f>D17-D11</f>
        <v>2.044E-2</v>
      </c>
      <c r="E23" s="68">
        <f t="shared" ref="E23:E24" si="4">E17-E11</f>
        <v>-3.0329999999999999E-2</v>
      </c>
      <c r="F23" s="69">
        <f>E23+D23</f>
        <v>-9.8899999999999995E-3</v>
      </c>
      <c r="G23" s="72">
        <f t="shared" ref="G23:H24" si="5">G17-G11</f>
        <v>2.1770000000000001E-2</v>
      </c>
      <c r="H23" s="68">
        <f t="shared" si="5"/>
        <v>-3.0949999999999998E-2</v>
      </c>
      <c r="I23" s="69">
        <f>H23+G23</f>
        <v>-9.1800000000000007E-3</v>
      </c>
      <c r="K23" s="64" t="str">
        <f>K17</f>
        <v>Rate Schedule 111/112</v>
      </c>
      <c r="L23" s="249">
        <f>L17</f>
        <v>72950122</v>
      </c>
      <c r="M23" s="122">
        <f t="shared" ref="M23:O24" si="6">-M11+M17</f>
        <v>1588124</v>
      </c>
      <c r="N23" s="122">
        <f t="shared" si="6"/>
        <v>-2257807</v>
      </c>
      <c r="O23" s="222">
        <f t="shared" si="6"/>
        <v>-669682</v>
      </c>
    </row>
    <row r="24" spans="1:15">
      <c r="A24" s="64" t="s">
        <v>64</v>
      </c>
      <c r="D24" s="72">
        <f>D18-D12</f>
        <v>6.1999999999999998E-3</v>
      </c>
      <c r="E24" s="68">
        <f t="shared" si="4"/>
        <v>-3.0329999999999999E-2</v>
      </c>
      <c r="F24" s="69">
        <f>E24+D24</f>
        <v>-2.4129999999999999E-2</v>
      </c>
      <c r="G24" s="72">
        <f t="shared" si="5"/>
        <v>6.7099999999999998E-3</v>
      </c>
      <c r="H24" s="68">
        <f t="shared" si="5"/>
        <v>-3.0949999999999998E-2</v>
      </c>
      <c r="I24" s="69">
        <f>I18-I12</f>
        <v>-2.4240000000000001E-2</v>
      </c>
      <c r="K24" s="64" t="str">
        <f t="shared" ref="K24:K25" si="7">K18</f>
        <v>Rate Schedule 131/132</v>
      </c>
      <c r="L24" s="249">
        <f>L18</f>
        <v>2898841</v>
      </c>
      <c r="M24" s="122">
        <f t="shared" si="6"/>
        <v>19451</v>
      </c>
      <c r="N24" s="122">
        <f t="shared" si="6"/>
        <v>-89719</v>
      </c>
      <c r="O24" s="222">
        <f t="shared" si="6"/>
        <v>-70268</v>
      </c>
    </row>
    <row r="25" spans="1:15">
      <c r="A25" s="70" t="s">
        <v>215</v>
      </c>
      <c r="B25" s="89"/>
      <c r="C25" s="110"/>
      <c r="D25" s="91">
        <f>D19-D13</f>
        <v>0</v>
      </c>
      <c r="E25" s="92">
        <f>E19-E13</f>
        <v>0</v>
      </c>
      <c r="F25" s="93">
        <f>E25+D25</f>
        <v>0</v>
      </c>
      <c r="G25" s="91">
        <f>G19-G13</f>
        <v>0</v>
      </c>
      <c r="H25" s="174">
        <f>H19-H13</f>
        <v>0</v>
      </c>
      <c r="I25" s="93">
        <f>H25+G25</f>
        <v>0</v>
      </c>
      <c r="K25" s="64" t="str">
        <f t="shared" si="7"/>
        <v>Rate Schedule 146/116</v>
      </c>
      <c r="L25" s="249">
        <f>L19</f>
        <v>32113368</v>
      </c>
      <c r="M25" s="122">
        <f>-M13+M19</f>
        <v>0</v>
      </c>
      <c r="N25" s="122">
        <f>-N13+N19</f>
        <v>0</v>
      </c>
      <c r="O25" s="222">
        <f>-O13+O19</f>
        <v>0</v>
      </c>
    </row>
    <row r="26" spans="1:15">
      <c r="K26" s="224" t="s">
        <v>11</v>
      </c>
      <c r="L26" s="377">
        <f>L20</f>
        <v>241213650</v>
      </c>
      <c r="M26" s="301">
        <f>SUM(M22:M25)</f>
        <v>2319137</v>
      </c>
      <c r="N26" s="301">
        <f>SUM(N22:N25)</f>
        <v>-6471654</v>
      </c>
      <c r="O26" s="352">
        <f>-O14+O20</f>
        <v>-4152517</v>
      </c>
    </row>
    <row r="27" spans="1:15">
      <c r="D27" s="68"/>
      <c r="H27" s="107"/>
    </row>
    <row r="28" spans="1:15">
      <c r="D28" s="68"/>
      <c r="H28" s="107"/>
      <c r="I28" s="284"/>
    </row>
    <row r="29" spans="1:15">
      <c r="H29" s="107"/>
      <c r="I29" s="284"/>
    </row>
    <row r="30" spans="1:15">
      <c r="H30" s="107"/>
      <c r="I30" s="69">
        <f>I22+'Rate Schedule 155 Change'!D22</f>
        <v>-9.5769999999999994E-2</v>
      </c>
    </row>
    <row r="31" spans="1:15">
      <c r="I31" s="107"/>
    </row>
  </sheetData>
  <mergeCells count="11">
    <mergeCell ref="A7:C7"/>
    <mergeCell ref="A9:C9"/>
    <mergeCell ref="A15:C15"/>
    <mergeCell ref="A21:C21"/>
    <mergeCell ref="G7:I7"/>
    <mergeCell ref="D7:F7"/>
    <mergeCell ref="K21:O21"/>
    <mergeCell ref="K7:O7"/>
    <mergeCell ref="K6:O6"/>
    <mergeCell ref="K15:O15"/>
    <mergeCell ref="D6:I6"/>
  </mergeCells>
  <pageMargins left="0.43" right="0.47" top="0.41" bottom="0.31" header="0.25" footer="0.22"/>
  <pageSetup scale="54" orientation="portrait" r:id="rId1"/>
  <headerFooter alignWithMargins="0">
    <oddHeader>&amp;L&amp;F \ &amp;A \ Page &amp;P of &amp;N</oddHeader>
  </headerFooter>
  <customProperties>
    <customPr name="xxe4aP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31"/>
  <sheetViews>
    <sheetView tabSelected="1" topLeftCell="A4" zoomScaleNormal="100" zoomScaleSheetLayoutView="130" workbookViewId="0"/>
  </sheetViews>
  <sheetFormatPr defaultColWidth="8.88671875" defaultRowHeight="15"/>
  <cols>
    <col min="1" max="1" width="9.109375" style="54" customWidth="1"/>
    <col min="2" max="2" width="15.88671875" style="54" customWidth="1"/>
    <col min="3" max="3" width="15.77734375" style="54" customWidth="1"/>
    <col min="4" max="4" width="19.21875" style="54" customWidth="1"/>
    <col min="5" max="5" width="5" style="54" customWidth="1"/>
    <col min="6" max="6" width="20.33203125" style="54" customWidth="1"/>
    <col min="7" max="8" width="13.77734375" style="54" customWidth="1"/>
    <col min="9" max="16384" width="8.88671875" style="54"/>
  </cols>
  <sheetData>
    <row r="1" spans="1:11">
      <c r="A1" s="73" t="s">
        <v>0</v>
      </c>
      <c r="C1" s="55"/>
      <c r="D1" s="55"/>
    </row>
    <row r="2" spans="1:11">
      <c r="A2" s="73" t="s">
        <v>62</v>
      </c>
    </row>
    <row r="3" spans="1:11">
      <c r="A3" s="73" t="s">
        <v>176</v>
      </c>
    </row>
    <row r="4" spans="1:11">
      <c r="A4" s="73" t="s">
        <v>186</v>
      </c>
    </row>
    <row r="5" spans="1:11">
      <c r="A5" s="73"/>
    </row>
    <row r="6" spans="1:11" ht="15.75" customHeight="1">
      <c r="F6" s="413" t="s">
        <v>93</v>
      </c>
      <c r="G6" s="413"/>
      <c r="H6" s="413"/>
    </row>
    <row r="7" spans="1:11" ht="15.75" customHeight="1">
      <c r="A7" s="405" t="s">
        <v>42</v>
      </c>
      <c r="B7" s="406"/>
      <c r="C7" s="409" t="s">
        <v>80</v>
      </c>
      <c r="D7" s="410"/>
      <c r="F7" s="402" t="s">
        <v>183</v>
      </c>
      <c r="G7" s="403"/>
      <c r="H7" s="404"/>
    </row>
    <row r="8" spans="1:11" ht="45.75" customHeight="1">
      <c r="A8" s="74"/>
      <c r="B8" s="90"/>
      <c r="C8" s="216" t="s">
        <v>187</v>
      </c>
      <c r="D8" s="216" t="s">
        <v>188</v>
      </c>
      <c r="F8" s="64"/>
      <c r="G8" s="54" t="s">
        <v>104</v>
      </c>
      <c r="H8" s="65" t="s">
        <v>184</v>
      </c>
    </row>
    <row r="9" spans="1:11">
      <c r="A9" s="411" t="s">
        <v>43</v>
      </c>
      <c r="B9" s="412"/>
      <c r="C9" s="217"/>
      <c r="D9" s="217"/>
      <c r="F9" s="64"/>
      <c r="H9" s="65"/>
    </row>
    <row r="10" spans="1:11">
      <c r="A10" s="64" t="s">
        <v>257</v>
      </c>
      <c r="C10" s="218">
        <v>2.8400000000000001E-3</v>
      </c>
      <c r="D10" s="218">
        <v>2.97E-3</v>
      </c>
      <c r="F10" s="64" t="str">
        <f>A10</f>
        <v>Rate Schedule 101</v>
      </c>
      <c r="G10" s="249">
        <f>'Input '!O9</f>
        <v>133251319</v>
      </c>
      <c r="H10" s="222">
        <f>G10*D10</f>
        <v>395756</v>
      </c>
      <c r="K10" s="315"/>
    </row>
    <row r="11" spans="1:11">
      <c r="A11" s="64" t="s">
        <v>99</v>
      </c>
      <c r="C11" s="218">
        <v>-1.89E-3</v>
      </c>
      <c r="D11" s="218">
        <v>-1.98E-3</v>
      </c>
      <c r="F11" s="64" t="str">
        <f>A11</f>
        <v>Rate Schedule 111</v>
      </c>
      <c r="G11" s="249">
        <f>'Input '!O10</f>
        <v>72950122</v>
      </c>
      <c r="H11" s="222">
        <f>G11*D11</f>
        <v>-144441</v>
      </c>
      <c r="K11" s="315"/>
    </row>
    <row r="12" spans="1:11">
      <c r="A12" s="64" t="s">
        <v>45</v>
      </c>
      <c r="C12" s="218">
        <v>0</v>
      </c>
      <c r="D12" s="218">
        <v>0</v>
      </c>
      <c r="F12" s="64" t="str">
        <f>A12</f>
        <v>Rate Schedule 131</v>
      </c>
      <c r="G12" s="249">
        <f>'Input '!O12</f>
        <v>2898841</v>
      </c>
      <c r="H12" s="222">
        <f>G12*D12</f>
        <v>0</v>
      </c>
      <c r="K12" s="315"/>
    </row>
    <row r="13" spans="1:11">
      <c r="A13" s="64" t="s">
        <v>82</v>
      </c>
      <c r="C13" s="218">
        <v>0</v>
      </c>
      <c r="D13" s="218">
        <v>0</v>
      </c>
      <c r="F13" s="64" t="str">
        <f>A13</f>
        <v>Rate Schedule 146</v>
      </c>
      <c r="G13" s="223">
        <v>0</v>
      </c>
      <c r="H13" s="222">
        <f>G13*D13</f>
        <v>0</v>
      </c>
      <c r="K13" s="315"/>
    </row>
    <row r="14" spans="1:11">
      <c r="A14" s="76"/>
      <c r="B14" s="77"/>
      <c r="C14" s="285"/>
      <c r="D14" s="285"/>
      <c r="F14" s="224" t="s">
        <v>11</v>
      </c>
      <c r="G14" s="377">
        <f>SUM(G10:G13)</f>
        <v>209100282</v>
      </c>
      <c r="H14" s="225">
        <f>SUM(H10:H13)</f>
        <v>251315</v>
      </c>
    </row>
    <row r="15" spans="1:11">
      <c r="A15" s="411" t="s">
        <v>44</v>
      </c>
      <c r="B15" s="412"/>
      <c r="C15" s="219"/>
      <c r="D15" s="219"/>
      <c r="F15" s="402" t="s">
        <v>185</v>
      </c>
      <c r="G15" s="403"/>
      <c r="H15" s="404"/>
    </row>
    <row r="16" spans="1:11">
      <c r="A16" s="64" t="s">
        <v>257</v>
      </c>
      <c r="C16" s="219">
        <f>'Amortization Calculation'!E29</f>
        <v>-6.4009999999999997E-2</v>
      </c>
      <c r="D16" s="219">
        <f>C16*D28</f>
        <v>-6.719E-2</v>
      </c>
      <c r="F16" s="64" t="str">
        <f>F10</f>
        <v>Rate Schedule 101</v>
      </c>
      <c r="G16" s="249">
        <f t="shared" ref="F16:G20" si="0">G10</f>
        <v>133251319</v>
      </c>
      <c r="H16" s="222">
        <f>D16*G16</f>
        <v>-8953156</v>
      </c>
    </row>
    <row r="17" spans="1:8">
      <c r="A17" s="64" t="s">
        <v>99</v>
      </c>
      <c r="C17" s="219">
        <f>'Amortization Calculation'!K29</f>
        <v>-5.0009999999999999E-2</v>
      </c>
      <c r="D17" s="219">
        <f>C17*D28</f>
        <v>-5.2490000000000002E-2</v>
      </c>
      <c r="F17" s="64" t="str">
        <f t="shared" si="0"/>
        <v>Rate Schedule 111</v>
      </c>
      <c r="G17" s="249">
        <f t="shared" si="0"/>
        <v>72950122</v>
      </c>
      <c r="H17" s="222">
        <f>D17*G17</f>
        <v>-3829152</v>
      </c>
    </row>
    <row r="18" spans="1:8">
      <c r="A18" s="64" t="s">
        <v>45</v>
      </c>
      <c r="C18" s="219">
        <v>0</v>
      </c>
      <c r="D18" s="219">
        <v>0</v>
      </c>
      <c r="F18" s="64" t="str">
        <f t="shared" si="0"/>
        <v>Rate Schedule 131</v>
      </c>
      <c r="G18" s="249">
        <f t="shared" si="0"/>
        <v>2898841</v>
      </c>
      <c r="H18" s="222">
        <f>D18*G18</f>
        <v>0</v>
      </c>
    </row>
    <row r="19" spans="1:8">
      <c r="A19" s="64" t="s">
        <v>82</v>
      </c>
      <c r="C19" s="219">
        <v>0</v>
      </c>
      <c r="D19" s="219">
        <v>0</v>
      </c>
      <c r="F19" s="64" t="str">
        <f t="shared" si="0"/>
        <v>Rate Schedule 146</v>
      </c>
      <c r="G19" s="249">
        <f t="shared" si="0"/>
        <v>0</v>
      </c>
      <c r="H19" s="222">
        <f>D19*G19</f>
        <v>0</v>
      </c>
    </row>
    <row r="20" spans="1:8">
      <c r="A20" s="76"/>
      <c r="B20" s="77"/>
      <c r="C20" s="220"/>
      <c r="D20" s="220"/>
      <c r="F20" s="224" t="str">
        <f t="shared" si="0"/>
        <v>Total</v>
      </c>
      <c r="G20" s="377">
        <f t="shared" si="0"/>
        <v>209100282</v>
      </c>
      <c r="H20" s="225">
        <f>SUM(H16:H19)</f>
        <v>-12782308</v>
      </c>
    </row>
    <row r="21" spans="1:8">
      <c r="A21" s="411" t="s">
        <v>12</v>
      </c>
      <c r="B21" s="412"/>
      <c r="C21" s="219"/>
      <c r="D21" s="219"/>
      <c r="F21" s="402" t="s">
        <v>93</v>
      </c>
      <c r="G21" s="403"/>
      <c r="H21" s="404"/>
    </row>
    <row r="22" spans="1:8">
      <c r="A22" s="64" t="s">
        <v>257</v>
      </c>
      <c r="C22" s="219">
        <f t="shared" ref="C22:D25" si="1">C16-C10</f>
        <v>-6.6850000000000007E-2</v>
      </c>
      <c r="D22" s="219">
        <f t="shared" si="1"/>
        <v>-7.016E-2</v>
      </c>
      <c r="F22" s="64" t="str">
        <f>F16</f>
        <v>Rate Schedule 101</v>
      </c>
      <c r="G22" s="249">
        <f>G16</f>
        <v>133251319</v>
      </c>
      <c r="H22" s="222">
        <f>-H10+H16</f>
        <v>-9348912</v>
      </c>
    </row>
    <row r="23" spans="1:8">
      <c r="A23" s="64" t="s">
        <v>99</v>
      </c>
      <c r="C23" s="219">
        <f t="shared" si="1"/>
        <v>-4.8120000000000003E-2</v>
      </c>
      <c r="D23" s="219">
        <f t="shared" si="1"/>
        <v>-5.0509999999999999E-2</v>
      </c>
      <c r="F23" s="64" t="str">
        <f>F17</f>
        <v>Rate Schedule 111</v>
      </c>
      <c r="G23" s="249">
        <f>G17</f>
        <v>72950122</v>
      </c>
      <c r="H23" s="222">
        <f>-H11+H17</f>
        <v>-3684711</v>
      </c>
    </row>
    <row r="24" spans="1:8">
      <c r="A24" s="64" t="s">
        <v>45</v>
      </c>
      <c r="C24" s="219">
        <f t="shared" si="1"/>
        <v>0</v>
      </c>
      <c r="D24" s="219">
        <f t="shared" si="1"/>
        <v>0</v>
      </c>
      <c r="F24" s="64" t="str">
        <f t="shared" ref="F24:G26" si="2">F18</f>
        <v>Rate Schedule 131</v>
      </c>
      <c r="G24" s="249">
        <f t="shared" si="2"/>
        <v>2898841</v>
      </c>
      <c r="H24" s="222">
        <f>-H12+H18</f>
        <v>0</v>
      </c>
    </row>
    <row r="25" spans="1:8">
      <c r="A25" s="70" t="s">
        <v>82</v>
      </c>
      <c r="B25" s="215"/>
      <c r="C25" s="221">
        <f t="shared" si="1"/>
        <v>0</v>
      </c>
      <c r="D25" s="221">
        <f t="shared" si="1"/>
        <v>0</v>
      </c>
      <c r="F25" s="64" t="str">
        <f t="shared" si="2"/>
        <v>Rate Schedule 146</v>
      </c>
      <c r="G25" s="249">
        <f t="shared" si="2"/>
        <v>0</v>
      </c>
      <c r="H25" s="222">
        <f>-H13+H19</f>
        <v>0</v>
      </c>
    </row>
    <row r="26" spans="1:8">
      <c r="F26" s="224" t="s">
        <v>11</v>
      </c>
      <c r="G26" s="377">
        <f t="shared" si="2"/>
        <v>209100282</v>
      </c>
      <c r="H26" s="225">
        <f>-H14+H20</f>
        <v>-13033623</v>
      </c>
    </row>
    <row r="28" spans="1:8">
      <c r="A28" s="55"/>
      <c r="C28" s="226" t="s">
        <v>79</v>
      </c>
      <c r="D28" s="55">
        <f>'Conversion Factor'!E28</f>
        <v>1.0496300000000001</v>
      </c>
    </row>
    <row r="30" spans="1:8">
      <c r="A30" s="54" t="s">
        <v>217</v>
      </c>
    </row>
    <row r="31" spans="1:8">
      <c r="A31" s="54" t="s">
        <v>207</v>
      </c>
      <c r="D31" s="213"/>
    </row>
  </sheetData>
  <mergeCells count="9">
    <mergeCell ref="A21:B21"/>
    <mergeCell ref="F21:H21"/>
    <mergeCell ref="C7:D7"/>
    <mergeCell ref="F6:H6"/>
    <mergeCell ref="A7:B7"/>
    <mergeCell ref="F7:H7"/>
    <mergeCell ref="A9:B9"/>
    <mergeCell ref="A15:B15"/>
    <mergeCell ref="F15:H15"/>
  </mergeCells>
  <pageMargins left="0.43" right="0.47" top="0.41" bottom="0.31" header="0.25" footer="0.22"/>
  <pageSetup scale="72" orientation="portrait" r:id="rId1"/>
  <headerFooter alignWithMargins="0">
    <oddHeader>&amp;L&amp;F \ &amp;A \ Page &amp;P of &amp;N</oddHead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B69"/>
  <sheetViews>
    <sheetView tabSelected="1" topLeftCell="A25" zoomScale="90" zoomScaleNormal="90" zoomScaleSheetLayoutView="80" workbookViewId="0"/>
  </sheetViews>
  <sheetFormatPr defaultColWidth="8.88671875" defaultRowHeight="15.75" customHeight="1"/>
  <cols>
    <col min="1" max="1" width="4" style="15" customWidth="1"/>
    <col min="2" max="2" width="31.77734375" style="15" customWidth="1"/>
    <col min="3" max="15" width="13.21875" style="15" customWidth="1"/>
    <col min="16" max="16" width="2.6640625" style="15" customWidth="1"/>
    <col min="17" max="17" width="8.88671875" style="15"/>
    <col min="18" max="18" width="10.5546875" style="15" customWidth="1"/>
    <col min="19" max="16384" width="8.88671875" style="15"/>
  </cols>
  <sheetData>
    <row r="1" spans="1:28" ht="18.75">
      <c r="A1" s="414" t="s">
        <v>210</v>
      </c>
      <c r="B1" s="414"/>
      <c r="C1" s="414"/>
      <c r="D1" s="414"/>
      <c r="E1" s="414"/>
      <c r="F1" s="414"/>
      <c r="G1" s="414"/>
      <c r="H1" s="414"/>
      <c r="I1" s="414"/>
      <c r="J1" s="414"/>
      <c r="K1" s="414"/>
      <c r="L1" s="414"/>
      <c r="M1" s="414"/>
      <c r="N1" s="414"/>
      <c r="O1" s="414"/>
    </row>
    <row r="2" spans="1:28" ht="15.75" customHeight="1">
      <c r="A2" s="20" t="s">
        <v>65</v>
      </c>
      <c r="B2" s="20"/>
      <c r="F2" s="415" t="s">
        <v>232</v>
      </c>
      <c r="G2" s="415"/>
      <c r="H2" s="415"/>
      <c r="I2" s="415"/>
    </row>
    <row r="3" spans="1:28" ht="15.75" customHeight="1">
      <c r="A3" s="20" t="s">
        <v>13</v>
      </c>
      <c r="B3" s="20"/>
    </row>
    <row r="4" spans="1:28" ht="15.75" customHeight="1">
      <c r="A4" s="20"/>
      <c r="B4" s="20"/>
    </row>
    <row r="5" spans="1:28" ht="15.75" customHeight="1">
      <c r="A5" s="20" t="s">
        <v>41</v>
      </c>
      <c r="B5" s="20"/>
      <c r="C5" s="33"/>
      <c r="D5" s="33"/>
      <c r="E5" s="33"/>
      <c r="F5" s="33"/>
      <c r="G5" s="33"/>
      <c r="H5" s="33"/>
      <c r="I5" s="33"/>
      <c r="J5" s="33"/>
    </row>
    <row r="6" spans="1:28" ht="36.75" customHeight="1">
      <c r="A6" s="17" t="s">
        <v>10</v>
      </c>
    </row>
    <row r="7" spans="1:28" ht="15.75" customHeight="1">
      <c r="B7" s="119" t="s">
        <v>14</v>
      </c>
      <c r="O7" s="17"/>
      <c r="P7" s="17"/>
    </row>
    <row r="8" spans="1:28" ht="15.75" customHeight="1">
      <c r="A8" s="15">
        <v>1</v>
      </c>
      <c r="B8" s="31" t="s">
        <v>15</v>
      </c>
      <c r="C8" s="128">
        <v>45962</v>
      </c>
      <c r="D8" s="128">
        <f>EOMONTH(C8,1)</f>
        <v>46022</v>
      </c>
      <c r="E8" s="128">
        <f t="shared" ref="E8:N8" si="0">EOMONTH(D8,1)</f>
        <v>46053</v>
      </c>
      <c r="F8" s="128">
        <f t="shared" si="0"/>
        <v>46081</v>
      </c>
      <c r="G8" s="128">
        <f t="shared" si="0"/>
        <v>46112</v>
      </c>
      <c r="H8" s="128">
        <f t="shared" si="0"/>
        <v>46142</v>
      </c>
      <c r="I8" s="128">
        <f t="shared" si="0"/>
        <v>46173</v>
      </c>
      <c r="J8" s="128">
        <f t="shared" si="0"/>
        <v>46203</v>
      </c>
      <c r="K8" s="128">
        <f t="shared" si="0"/>
        <v>46234</v>
      </c>
      <c r="L8" s="128">
        <f t="shared" si="0"/>
        <v>46265</v>
      </c>
      <c r="M8" s="128">
        <f t="shared" si="0"/>
        <v>46295</v>
      </c>
      <c r="N8" s="128">
        <f t="shared" si="0"/>
        <v>46326</v>
      </c>
      <c r="O8" s="16" t="s">
        <v>11</v>
      </c>
      <c r="P8" s="16"/>
    </row>
    <row r="9" spans="1:28" ht="15.75" customHeight="1">
      <c r="A9" s="15">
        <f t="shared" ref="A9:A59" si="1">A8+1</f>
        <v>2</v>
      </c>
      <c r="B9" s="25" t="s">
        <v>177</v>
      </c>
      <c r="C9" s="126">
        <v>17997935</v>
      </c>
      <c r="D9" s="126">
        <v>23622575</v>
      </c>
      <c r="E9" s="126">
        <v>22776937</v>
      </c>
      <c r="F9" s="126">
        <v>18893849</v>
      </c>
      <c r="G9" s="126">
        <v>14915590</v>
      </c>
      <c r="H9" s="126">
        <v>9611996</v>
      </c>
      <c r="I9" s="126">
        <v>4896780</v>
      </c>
      <c r="J9" s="126">
        <v>3362994</v>
      </c>
      <c r="K9" s="126">
        <v>2444678</v>
      </c>
      <c r="L9" s="126">
        <v>2383614</v>
      </c>
      <c r="M9" s="126">
        <v>3333663</v>
      </c>
      <c r="N9" s="126">
        <v>9010708</v>
      </c>
      <c r="O9" s="26">
        <f t="shared" ref="O9:O14" si="2">SUM(C9:N9)</f>
        <v>133251319</v>
      </c>
      <c r="P9" s="26"/>
    </row>
    <row r="10" spans="1:28" ht="15.75" customHeight="1">
      <c r="A10" s="15">
        <f>A9+1</f>
        <v>3</v>
      </c>
      <c r="B10" s="25" t="s">
        <v>63</v>
      </c>
      <c r="C10" s="384">
        <v>9735361</v>
      </c>
      <c r="D10" s="384">
        <v>11618813</v>
      </c>
      <c r="E10" s="384">
        <v>10740727</v>
      </c>
      <c r="F10" s="384">
        <v>9577426</v>
      </c>
      <c r="G10" s="384">
        <v>7684784</v>
      </c>
      <c r="H10" s="384">
        <v>5220714</v>
      </c>
      <c r="I10" s="384">
        <v>3102929</v>
      </c>
      <c r="J10" s="384">
        <v>2414357</v>
      </c>
      <c r="K10" s="384">
        <v>1970247</v>
      </c>
      <c r="L10" s="384">
        <v>2053016</v>
      </c>
      <c r="M10" s="384">
        <v>2774643</v>
      </c>
      <c r="N10" s="384">
        <v>6057105</v>
      </c>
      <c r="O10" s="306">
        <f t="shared" si="2"/>
        <v>72950122</v>
      </c>
      <c r="P10" s="26"/>
    </row>
    <row r="11" spans="1:28" ht="15.75" customHeight="1">
      <c r="A11" s="15">
        <f>A10+1</f>
        <v>4</v>
      </c>
      <c r="B11" s="20" t="s">
        <v>16</v>
      </c>
      <c r="C11" s="20">
        <f t="shared" ref="C11:N11" si="3">SUM(C9:C10)</f>
        <v>27733296</v>
      </c>
      <c r="D11" s="20">
        <f t="shared" si="3"/>
        <v>35241388</v>
      </c>
      <c r="E11" s="20">
        <f t="shared" si="3"/>
        <v>33517664</v>
      </c>
      <c r="F11" s="20">
        <f t="shared" si="3"/>
        <v>28471275</v>
      </c>
      <c r="G11" s="20">
        <f t="shared" si="3"/>
        <v>22600374</v>
      </c>
      <c r="H11" s="20">
        <f t="shared" si="3"/>
        <v>14832710</v>
      </c>
      <c r="I11" s="20">
        <f t="shared" si="3"/>
        <v>7999709</v>
      </c>
      <c r="J11" s="20">
        <f t="shared" si="3"/>
        <v>5777351</v>
      </c>
      <c r="K11" s="20">
        <f t="shared" si="3"/>
        <v>4414925</v>
      </c>
      <c r="L11" s="20">
        <f t="shared" si="3"/>
        <v>4436630</v>
      </c>
      <c r="M11" s="20">
        <f t="shared" si="3"/>
        <v>6108306</v>
      </c>
      <c r="N11" s="20">
        <f t="shared" si="3"/>
        <v>15067813</v>
      </c>
      <c r="O11" s="20">
        <f t="shared" si="2"/>
        <v>206201441</v>
      </c>
      <c r="P11" s="20"/>
    </row>
    <row r="12" spans="1:28" ht="15.75" customHeight="1">
      <c r="A12" s="15">
        <f t="shared" si="1"/>
        <v>5</v>
      </c>
      <c r="B12" s="25" t="s">
        <v>64</v>
      </c>
      <c r="C12" s="385">
        <v>306400</v>
      </c>
      <c r="D12" s="385">
        <v>441240</v>
      </c>
      <c r="E12" s="385">
        <v>347780</v>
      </c>
      <c r="F12" s="385">
        <v>312904</v>
      </c>
      <c r="G12" s="385">
        <v>296225</v>
      </c>
      <c r="H12" s="385">
        <v>178661</v>
      </c>
      <c r="I12" s="385">
        <v>140194</v>
      </c>
      <c r="J12" s="385">
        <v>142638</v>
      </c>
      <c r="K12" s="385">
        <v>134045</v>
      </c>
      <c r="L12" s="385">
        <v>154595</v>
      </c>
      <c r="M12" s="385">
        <v>179351</v>
      </c>
      <c r="N12" s="385">
        <v>264808</v>
      </c>
      <c r="O12" s="27">
        <f t="shared" si="2"/>
        <v>2898841</v>
      </c>
      <c r="P12" s="26"/>
    </row>
    <row r="13" spans="1:28" ht="15.75" customHeight="1">
      <c r="A13" s="15">
        <f t="shared" si="1"/>
        <v>6</v>
      </c>
      <c r="B13" s="20" t="s">
        <v>17</v>
      </c>
      <c r="C13" s="20">
        <f t="shared" ref="C13:N13" si="4">C11+C12</f>
        <v>28039696</v>
      </c>
      <c r="D13" s="20">
        <f t="shared" si="4"/>
        <v>35682628</v>
      </c>
      <c r="E13" s="20">
        <f t="shared" si="4"/>
        <v>33865444</v>
      </c>
      <c r="F13" s="20">
        <f t="shared" si="4"/>
        <v>28784179</v>
      </c>
      <c r="G13" s="20">
        <f t="shared" si="4"/>
        <v>22896599</v>
      </c>
      <c r="H13" s="20">
        <f t="shared" si="4"/>
        <v>15011371</v>
      </c>
      <c r="I13" s="20">
        <f t="shared" si="4"/>
        <v>8139903</v>
      </c>
      <c r="J13" s="20">
        <f t="shared" si="4"/>
        <v>5919989</v>
      </c>
      <c r="K13" s="20">
        <f t="shared" si="4"/>
        <v>4548970</v>
      </c>
      <c r="L13" s="20">
        <f t="shared" si="4"/>
        <v>4591225</v>
      </c>
      <c r="M13" s="20">
        <f t="shared" si="4"/>
        <v>6287657</v>
      </c>
      <c r="N13" s="20">
        <f t="shared" si="4"/>
        <v>15332621</v>
      </c>
      <c r="O13" s="20">
        <f t="shared" si="2"/>
        <v>209100282</v>
      </c>
      <c r="P13" s="20"/>
    </row>
    <row r="14" spans="1:28" ht="15.75" customHeight="1">
      <c r="A14" s="15">
        <f t="shared" si="1"/>
        <v>7</v>
      </c>
      <c r="B14" s="25" t="s">
        <v>218</v>
      </c>
      <c r="C14" s="384">
        <v>285240</v>
      </c>
      <c r="D14" s="384">
        <v>279380</v>
      </c>
      <c r="E14" s="384">
        <v>277220</v>
      </c>
      <c r="F14" s="384">
        <v>261900</v>
      </c>
      <c r="G14" s="384">
        <v>263770</v>
      </c>
      <c r="H14" s="384">
        <v>155270</v>
      </c>
      <c r="I14" s="384">
        <v>152210</v>
      </c>
      <c r="J14" s="384">
        <v>140370</v>
      </c>
      <c r="K14" s="384">
        <v>132100</v>
      </c>
      <c r="L14" s="384">
        <v>127390</v>
      </c>
      <c r="M14" s="384">
        <v>127940</v>
      </c>
      <c r="N14" s="384">
        <v>144530</v>
      </c>
      <c r="O14" s="27">
        <f t="shared" si="2"/>
        <v>2347320</v>
      </c>
      <c r="P14" s="42"/>
      <c r="Q14" s="83">
        <f>O14/O13</f>
        <v>1.12E-2</v>
      </c>
      <c r="S14" s="83"/>
    </row>
    <row r="15" spans="1:28" s="20" customFormat="1" ht="15.75" customHeight="1">
      <c r="A15" s="15">
        <f t="shared" si="1"/>
        <v>8</v>
      </c>
      <c r="B15" s="58" t="s">
        <v>18</v>
      </c>
      <c r="C15" s="20">
        <f t="shared" ref="C15:O15" si="5">C13+C14</f>
        <v>28324936</v>
      </c>
      <c r="D15" s="20">
        <f t="shared" si="5"/>
        <v>35962008</v>
      </c>
      <c r="E15" s="20">
        <f t="shared" si="5"/>
        <v>34142664</v>
      </c>
      <c r="F15" s="20">
        <f t="shared" si="5"/>
        <v>29046079</v>
      </c>
      <c r="G15" s="20">
        <f t="shared" si="5"/>
        <v>23160369</v>
      </c>
      <c r="H15" s="20">
        <f t="shared" si="5"/>
        <v>15166641</v>
      </c>
      <c r="I15" s="20">
        <f t="shared" si="5"/>
        <v>8292113</v>
      </c>
      <c r="J15" s="20">
        <f t="shared" si="5"/>
        <v>6060359</v>
      </c>
      <c r="K15" s="20">
        <f t="shared" si="5"/>
        <v>4681070</v>
      </c>
      <c r="L15" s="20">
        <f t="shared" si="5"/>
        <v>4718615</v>
      </c>
      <c r="M15" s="20">
        <f t="shared" si="5"/>
        <v>6415597</v>
      </c>
      <c r="N15" s="20">
        <f t="shared" si="5"/>
        <v>15477151</v>
      </c>
      <c r="O15" s="20">
        <f t="shared" si="5"/>
        <v>211447602</v>
      </c>
      <c r="P15" s="29"/>
      <c r="Q15" s="83"/>
      <c r="S15" s="83"/>
      <c r="T15" s="83"/>
      <c r="U15" s="83"/>
      <c r="V15" s="83"/>
      <c r="W15" s="83"/>
      <c r="X15" s="83"/>
      <c r="Y15" s="83"/>
      <c r="Z15" s="83"/>
      <c r="AA15" s="83"/>
      <c r="AB15" s="83"/>
    </row>
    <row r="16" spans="1:28" ht="15.75" customHeight="1">
      <c r="A16" s="15">
        <f t="shared" si="1"/>
        <v>9</v>
      </c>
      <c r="C16" s="328"/>
      <c r="D16" s="328"/>
      <c r="E16" s="328"/>
      <c r="F16" s="328"/>
      <c r="G16" s="328"/>
      <c r="H16" s="328"/>
      <c r="I16" s="328"/>
      <c r="J16" s="328"/>
      <c r="K16" s="328"/>
      <c r="L16" s="328"/>
      <c r="M16" s="328"/>
      <c r="N16" s="328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</row>
    <row r="17" spans="1:17" ht="15.75" customHeight="1">
      <c r="A17" s="15">
        <f t="shared" si="1"/>
        <v>10</v>
      </c>
      <c r="B17" s="120" t="s">
        <v>19</v>
      </c>
      <c r="C17" s="128">
        <f t="shared" ref="C17:N17" si="6">C8</f>
        <v>45962</v>
      </c>
      <c r="D17" s="128">
        <f t="shared" si="6"/>
        <v>46022</v>
      </c>
      <c r="E17" s="128">
        <f t="shared" si="6"/>
        <v>46053</v>
      </c>
      <c r="F17" s="128">
        <f t="shared" si="6"/>
        <v>46081</v>
      </c>
      <c r="G17" s="128">
        <f t="shared" si="6"/>
        <v>46112</v>
      </c>
      <c r="H17" s="128">
        <f t="shared" si="6"/>
        <v>46142</v>
      </c>
      <c r="I17" s="128">
        <f t="shared" si="6"/>
        <v>46173</v>
      </c>
      <c r="J17" s="128">
        <f t="shared" si="6"/>
        <v>46203</v>
      </c>
      <c r="K17" s="128">
        <f t="shared" si="6"/>
        <v>46234</v>
      </c>
      <c r="L17" s="128">
        <f t="shared" si="6"/>
        <v>46265</v>
      </c>
      <c r="M17" s="128">
        <f t="shared" si="6"/>
        <v>46295</v>
      </c>
      <c r="N17" s="128">
        <f t="shared" si="6"/>
        <v>46326</v>
      </c>
      <c r="O17" s="16" t="s">
        <v>11</v>
      </c>
    </row>
    <row r="18" spans="1:17" ht="33" customHeight="1">
      <c r="A18" s="15">
        <f t="shared" si="1"/>
        <v>11</v>
      </c>
      <c r="B18" s="47" t="s">
        <v>36</v>
      </c>
      <c r="C18" s="386">
        <v>0.6774</v>
      </c>
      <c r="D18" s="386">
        <v>0.67700000000000005</v>
      </c>
      <c r="E18" s="386">
        <v>0.67179999999999995</v>
      </c>
      <c r="F18" s="386">
        <v>0.67530000000000001</v>
      </c>
      <c r="G18" s="386">
        <v>0.66610000000000003</v>
      </c>
      <c r="H18" s="386">
        <v>0.65980000000000005</v>
      </c>
      <c r="I18" s="386">
        <v>0.6452</v>
      </c>
      <c r="J18" s="386">
        <v>0.63670000000000004</v>
      </c>
      <c r="K18" s="386">
        <v>0.63980000000000004</v>
      </c>
      <c r="L18" s="386">
        <v>0.65549999999999997</v>
      </c>
      <c r="M18" s="386">
        <v>0.65429999999999999</v>
      </c>
      <c r="N18" s="386">
        <v>0.65449999999999997</v>
      </c>
      <c r="O18" s="19"/>
    </row>
    <row r="19" spans="1:17" ht="15.75" customHeight="1">
      <c r="A19" s="15">
        <f t="shared" si="1"/>
        <v>12</v>
      </c>
      <c r="C19" s="83"/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3"/>
    </row>
    <row r="20" spans="1:17" ht="15.75" customHeight="1">
      <c r="A20" s="15">
        <f t="shared" si="1"/>
        <v>13</v>
      </c>
      <c r="B20" s="31" t="s">
        <v>20</v>
      </c>
      <c r="C20" s="30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</row>
    <row r="21" spans="1:17" ht="15.75" customHeight="1">
      <c r="A21" s="15">
        <f t="shared" si="1"/>
        <v>14</v>
      </c>
      <c r="B21" s="20" t="s">
        <v>21</v>
      </c>
      <c r="O21" s="17"/>
      <c r="P21" s="17"/>
    </row>
    <row r="22" spans="1:17" ht="15.75" customHeight="1">
      <c r="A22" s="15">
        <f t="shared" si="1"/>
        <v>15</v>
      </c>
      <c r="B22" s="15" t="s">
        <v>38</v>
      </c>
      <c r="C22" s="387">
        <v>24750000</v>
      </c>
      <c r="D22" s="387">
        <v>26737500</v>
      </c>
      <c r="E22" s="387">
        <v>26737500</v>
      </c>
      <c r="F22" s="387">
        <v>24150000</v>
      </c>
      <c r="G22" s="387">
        <v>20925000</v>
      </c>
      <c r="H22" s="387">
        <v>5062500</v>
      </c>
      <c r="I22" s="387">
        <v>5231250</v>
      </c>
      <c r="J22" s="387">
        <v>5062500</v>
      </c>
      <c r="K22" s="387">
        <v>5231250</v>
      </c>
      <c r="L22" s="387">
        <v>5231250</v>
      </c>
      <c r="M22" s="387">
        <v>5062500</v>
      </c>
      <c r="N22" s="387">
        <v>5231250</v>
      </c>
      <c r="O22" s="85">
        <f>SUM(C22:N22)</f>
        <v>159412500</v>
      </c>
      <c r="P22" s="17"/>
    </row>
    <row r="23" spans="1:17" ht="15.75" customHeight="1">
      <c r="A23" s="15">
        <f t="shared" si="1"/>
        <v>16</v>
      </c>
      <c r="B23" s="15" t="s">
        <v>39</v>
      </c>
      <c r="C23" s="388">
        <v>7131853</v>
      </c>
      <c r="D23" s="388">
        <v>7669390</v>
      </c>
      <c r="E23" s="388">
        <v>7676482</v>
      </c>
      <c r="F23" s="388">
        <v>6942784</v>
      </c>
      <c r="G23" s="388">
        <v>6173950</v>
      </c>
      <c r="H23" s="388">
        <v>1135969</v>
      </c>
      <c r="I23" s="388">
        <v>1173834</v>
      </c>
      <c r="J23" s="388">
        <v>1135969</v>
      </c>
      <c r="K23" s="388">
        <v>1173834</v>
      </c>
      <c r="L23" s="388">
        <v>1173834</v>
      </c>
      <c r="M23" s="388">
        <v>1135969</v>
      </c>
      <c r="N23" s="388">
        <v>1173834</v>
      </c>
      <c r="O23" s="62">
        <f>SUM(C23:N23)</f>
        <v>43697702</v>
      </c>
      <c r="P23" s="17"/>
      <c r="Q23" s="60">
        <f>O23/O22</f>
        <v>0.27411999999999997</v>
      </c>
    </row>
    <row r="24" spans="1:17" ht="15.75" customHeight="1">
      <c r="A24" s="15">
        <f t="shared" si="1"/>
        <v>17</v>
      </c>
      <c r="O24" s="17"/>
      <c r="P24" s="17"/>
      <c r="Q24" s="60"/>
    </row>
    <row r="25" spans="1:17" ht="15.75" customHeight="1">
      <c r="A25" s="15">
        <f t="shared" si="1"/>
        <v>18</v>
      </c>
      <c r="B25" s="15" t="s">
        <v>66</v>
      </c>
      <c r="C25" s="15">
        <f>ROUND(C18*C22,0)</f>
        <v>16765650</v>
      </c>
      <c r="D25" s="15">
        <f t="shared" ref="D25:H25" si="7">ROUND(D18*D22,0)</f>
        <v>18101288</v>
      </c>
      <c r="E25" s="15">
        <f t="shared" si="7"/>
        <v>17962253</v>
      </c>
      <c r="F25" s="15">
        <f t="shared" si="7"/>
        <v>16308495</v>
      </c>
      <c r="G25" s="15">
        <f t="shared" si="7"/>
        <v>13938143</v>
      </c>
      <c r="H25" s="15">
        <f t="shared" si="7"/>
        <v>3340238</v>
      </c>
      <c r="I25" s="15">
        <f>I22*I18</f>
        <v>3375203</v>
      </c>
      <c r="J25" s="15">
        <f>J22*J18</f>
        <v>3223294</v>
      </c>
      <c r="K25" s="15">
        <f t="shared" ref="K25:N25" si="8">K22*K18</f>
        <v>3346954</v>
      </c>
      <c r="L25" s="15">
        <f t="shared" si="8"/>
        <v>3429084</v>
      </c>
      <c r="M25" s="15">
        <f t="shared" si="8"/>
        <v>3312394</v>
      </c>
      <c r="N25" s="15">
        <f t="shared" si="8"/>
        <v>3423853</v>
      </c>
      <c r="O25" s="15">
        <f>SUM(C25:N25)</f>
        <v>106526849</v>
      </c>
      <c r="P25" s="30"/>
      <c r="Q25" s="212"/>
    </row>
    <row r="26" spans="1:17" ht="15.75" customHeight="1">
      <c r="A26" s="15">
        <f t="shared" si="1"/>
        <v>19</v>
      </c>
      <c r="B26" s="15" t="s">
        <v>67</v>
      </c>
      <c r="C26" s="27">
        <f>ROUND(C23*C18,0)</f>
        <v>4831117</v>
      </c>
      <c r="D26" s="27">
        <f t="shared" ref="D26:H26" si="9">ROUND(D23*D18,0)</f>
        <v>5192177</v>
      </c>
      <c r="E26" s="27">
        <f t="shared" si="9"/>
        <v>5157061</v>
      </c>
      <c r="F26" s="27">
        <f t="shared" si="9"/>
        <v>4688462</v>
      </c>
      <c r="G26" s="27">
        <f t="shared" si="9"/>
        <v>4112468</v>
      </c>
      <c r="H26" s="27">
        <f t="shared" si="9"/>
        <v>749512</v>
      </c>
      <c r="I26" s="27">
        <f>I23*I18</f>
        <v>757358</v>
      </c>
      <c r="J26" s="27">
        <f>J23*J18</f>
        <v>723271</v>
      </c>
      <c r="K26" s="27">
        <f t="shared" ref="K26:N26" si="10">K23*K18</f>
        <v>751019</v>
      </c>
      <c r="L26" s="27">
        <f t="shared" si="10"/>
        <v>769448</v>
      </c>
      <c r="M26" s="27">
        <f t="shared" si="10"/>
        <v>743265</v>
      </c>
      <c r="N26" s="27">
        <f t="shared" si="10"/>
        <v>768274</v>
      </c>
      <c r="O26" s="27">
        <f>SUM(C26:N26)</f>
        <v>29243432</v>
      </c>
      <c r="P26" s="28"/>
      <c r="Q26" s="212"/>
    </row>
    <row r="27" spans="1:17" ht="15.75" customHeight="1">
      <c r="A27" s="15">
        <f t="shared" si="1"/>
        <v>20</v>
      </c>
      <c r="B27" s="15" t="s">
        <v>22</v>
      </c>
      <c r="C27" s="60">
        <f>ROUND(C26/C25,5)</f>
        <v>0.28816000000000003</v>
      </c>
      <c r="D27" s="60">
        <f t="shared" ref="D27:N27" si="11">ROUND(D26/D25,5)</f>
        <v>0.28683999999999998</v>
      </c>
      <c r="E27" s="60">
        <f t="shared" si="11"/>
        <v>0.28710999999999998</v>
      </c>
      <c r="F27" s="60">
        <f t="shared" si="11"/>
        <v>0.28749000000000002</v>
      </c>
      <c r="G27" s="60">
        <f t="shared" si="11"/>
        <v>0.29504999999999998</v>
      </c>
      <c r="H27" s="60">
        <f t="shared" si="11"/>
        <v>0.22439000000000001</v>
      </c>
      <c r="I27" s="60">
        <f t="shared" si="11"/>
        <v>0.22439000000000001</v>
      </c>
      <c r="J27" s="60">
        <f t="shared" si="11"/>
        <v>0.22439000000000001</v>
      </c>
      <c r="K27" s="60">
        <f t="shared" si="11"/>
        <v>0.22439000000000001</v>
      </c>
      <c r="L27" s="60">
        <f t="shared" si="11"/>
        <v>0.22439000000000001</v>
      </c>
      <c r="M27" s="60">
        <f t="shared" si="11"/>
        <v>0.22439000000000001</v>
      </c>
      <c r="N27" s="60">
        <f t="shared" si="11"/>
        <v>0.22439000000000001</v>
      </c>
      <c r="O27" s="213">
        <f>ROUND(O26/O25,5)</f>
        <v>0.27451999999999999</v>
      </c>
      <c r="P27" s="61"/>
      <c r="Q27" s="60">
        <f>O27</f>
        <v>0.27451999999999999</v>
      </c>
    </row>
    <row r="28" spans="1:17" ht="15.75" customHeight="1">
      <c r="A28" s="15">
        <f t="shared" si="1"/>
        <v>21</v>
      </c>
    </row>
    <row r="29" spans="1:17" ht="15.75" customHeight="1">
      <c r="A29" s="15">
        <f t="shared" si="1"/>
        <v>22</v>
      </c>
      <c r="B29" s="355" t="s">
        <v>234</v>
      </c>
      <c r="O29" s="17"/>
    </row>
    <row r="30" spans="1:17" ht="15.75" customHeight="1">
      <c r="A30" s="15">
        <f t="shared" si="1"/>
        <v>23</v>
      </c>
      <c r="B30" s="15" t="s">
        <v>250</v>
      </c>
      <c r="C30" s="357">
        <v>54340230</v>
      </c>
      <c r="D30" s="127"/>
      <c r="E30" s="370"/>
      <c r="F30" s="357"/>
      <c r="G30" s="357"/>
      <c r="H30" s="357"/>
      <c r="O30" s="17"/>
    </row>
    <row r="31" spans="1:17" ht="15.75" customHeight="1">
      <c r="A31" s="15">
        <f t="shared" si="1"/>
        <v>24</v>
      </c>
      <c r="B31" s="15" t="s">
        <v>251</v>
      </c>
      <c r="C31" s="391">
        <v>0.11020000000000001</v>
      </c>
      <c r="D31" s="357"/>
      <c r="E31" s="357"/>
      <c r="F31" s="357"/>
      <c r="G31" s="357"/>
      <c r="H31" s="357"/>
      <c r="O31" s="17"/>
    </row>
    <row r="32" spans="1:17" ht="15.75" customHeight="1">
      <c r="A32" s="15">
        <f t="shared" si="1"/>
        <v>25</v>
      </c>
      <c r="B32" s="15" t="s">
        <v>235</v>
      </c>
      <c r="C32" s="372">
        <f>+$C$30*0.17</f>
        <v>9237839</v>
      </c>
      <c r="D32" s="372">
        <f>+$C$30*0.2</f>
        <v>10868046</v>
      </c>
      <c r="E32" s="372">
        <f>+$C$30*0.2</f>
        <v>10868046</v>
      </c>
      <c r="F32" s="372">
        <f t="shared" ref="F32" si="12">+$C$30*0.17</f>
        <v>9237839</v>
      </c>
      <c r="G32" s="372">
        <f>+$C$30*0.2</f>
        <v>10868046</v>
      </c>
      <c r="H32" s="372">
        <f>+$C$30*0.06</f>
        <v>3260414</v>
      </c>
      <c r="I32" s="356">
        <v>0</v>
      </c>
      <c r="J32" s="356">
        <v>0</v>
      </c>
      <c r="K32" s="356">
        <v>0</v>
      </c>
      <c r="L32" s="356">
        <v>0</v>
      </c>
      <c r="M32" s="356">
        <v>0</v>
      </c>
      <c r="N32" s="356">
        <v>0</v>
      </c>
      <c r="O32" s="30">
        <f>SUM(C32:N32)</f>
        <v>54340230</v>
      </c>
    </row>
    <row r="33" spans="1:16" ht="15.75" customHeight="1">
      <c r="A33" s="15">
        <f t="shared" si="1"/>
        <v>26</v>
      </c>
      <c r="B33" s="15" t="s">
        <v>252</v>
      </c>
      <c r="C33" s="83">
        <f>C18</f>
        <v>0.6774</v>
      </c>
      <c r="D33" s="83">
        <f t="shared" ref="D33:N33" si="13">D18</f>
        <v>0.67700000000000005</v>
      </c>
      <c r="E33" s="83">
        <f t="shared" si="13"/>
        <v>0.67179999999999995</v>
      </c>
      <c r="F33" s="83">
        <f t="shared" si="13"/>
        <v>0.67530000000000001</v>
      </c>
      <c r="G33" s="83">
        <f t="shared" si="13"/>
        <v>0.66610000000000003</v>
      </c>
      <c r="H33" s="83">
        <f t="shared" si="13"/>
        <v>0.65980000000000005</v>
      </c>
      <c r="I33" s="83">
        <f t="shared" si="13"/>
        <v>0.6452</v>
      </c>
      <c r="J33" s="83">
        <f t="shared" si="13"/>
        <v>0.63670000000000004</v>
      </c>
      <c r="K33" s="83">
        <f t="shared" si="13"/>
        <v>0.63980000000000004</v>
      </c>
      <c r="L33" s="83">
        <f t="shared" si="13"/>
        <v>0.65549999999999997</v>
      </c>
      <c r="M33" s="83">
        <f t="shared" si="13"/>
        <v>0.65429999999999999</v>
      </c>
      <c r="N33" s="83">
        <f t="shared" si="13"/>
        <v>0.65449999999999997</v>
      </c>
      <c r="O33" s="41"/>
      <c r="P33" s="30"/>
    </row>
    <row r="34" spans="1:16" ht="15.75" customHeight="1">
      <c r="A34" s="15">
        <f t="shared" si="1"/>
        <v>27</v>
      </c>
      <c r="B34" s="15" t="s">
        <v>253</v>
      </c>
      <c r="C34" s="26">
        <f>C32*C33</f>
        <v>6257712</v>
      </c>
      <c r="D34" s="26">
        <f t="shared" ref="D34:N34" si="14">D32*D33</f>
        <v>7357667</v>
      </c>
      <c r="E34" s="26">
        <f t="shared" si="14"/>
        <v>7301153</v>
      </c>
      <c r="F34" s="26">
        <f t="shared" si="14"/>
        <v>6238313</v>
      </c>
      <c r="G34" s="26">
        <f t="shared" si="14"/>
        <v>7239205</v>
      </c>
      <c r="H34" s="26">
        <f t="shared" si="14"/>
        <v>2151221</v>
      </c>
      <c r="I34" s="26">
        <f t="shared" si="14"/>
        <v>0</v>
      </c>
      <c r="J34" s="26">
        <f t="shared" si="14"/>
        <v>0</v>
      </c>
      <c r="K34" s="26">
        <f t="shared" si="14"/>
        <v>0</v>
      </c>
      <c r="L34" s="26">
        <f t="shared" si="14"/>
        <v>0</v>
      </c>
      <c r="M34" s="26">
        <f t="shared" si="14"/>
        <v>0</v>
      </c>
      <c r="N34" s="26">
        <f t="shared" si="14"/>
        <v>0</v>
      </c>
      <c r="O34" s="41">
        <f>SUM(C34:N34)</f>
        <v>36545271</v>
      </c>
      <c r="P34" s="30"/>
    </row>
    <row r="35" spans="1:16" ht="15.75" customHeight="1">
      <c r="A35" s="15">
        <f t="shared" si="1"/>
        <v>28</v>
      </c>
      <c r="B35" s="15" t="s">
        <v>236</v>
      </c>
      <c r="C35" s="22">
        <f>C34*$C$31</f>
        <v>689600</v>
      </c>
      <c r="D35" s="22">
        <f t="shared" ref="D35:N35" si="15">D34*$C$31</f>
        <v>810815</v>
      </c>
      <c r="E35" s="22">
        <f t="shared" si="15"/>
        <v>804587</v>
      </c>
      <c r="F35" s="22">
        <f t="shared" si="15"/>
        <v>687462</v>
      </c>
      <c r="G35" s="22">
        <f t="shared" si="15"/>
        <v>797760</v>
      </c>
      <c r="H35" s="22">
        <f t="shared" si="15"/>
        <v>237065</v>
      </c>
      <c r="I35" s="22">
        <f t="shared" si="15"/>
        <v>0</v>
      </c>
      <c r="J35" s="22">
        <f t="shared" si="15"/>
        <v>0</v>
      </c>
      <c r="K35" s="22">
        <f t="shared" si="15"/>
        <v>0</v>
      </c>
      <c r="L35" s="22">
        <f t="shared" si="15"/>
        <v>0</v>
      </c>
      <c r="M35" s="22">
        <f t="shared" si="15"/>
        <v>0</v>
      </c>
      <c r="N35" s="22">
        <f t="shared" si="15"/>
        <v>0</v>
      </c>
      <c r="O35" s="41">
        <f>SUM(C35:N35)</f>
        <v>4027289</v>
      </c>
      <c r="P35" s="30"/>
    </row>
    <row r="36" spans="1:16" ht="15.75" customHeight="1">
      <c r="A36" s="15">
        <f t="shared" si="1"/>
        <v>29</v>
      </c>
      <c r="C36" s="214"/>
      <c r="D36" s="214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60"/>
      <c r="P36" s="61"/>
    </row>
    <row r="37" spans="1:16" ht="15.75" customHeight="1">
      <c r="A37" s="15">
        <f t="shared" si="1"/>
        <v>30</v>
      </c>
      <c r="B37" s="31" t="s">
        <v>37</v>
      </c>
      <c r="C37" s="324"/>
      <c r="D37" s="324"/>
      <c r="E37" s="324"/>
      <c r="F37" s="324"/>
      <c r="G37" s="324"/>
      <c r="H37" s="324"/>
      <c r="I37" s="324"/>
      <c r="J37" s="324"/>
      <c r="K37" s="324"/>
      <c r="L37" s="324"/>
      <c r="M37" s="214"/>
      <c r="N37" s="214"/>
    </row>
    <row r="38" spans="1:16" ht="15.75" customHeight="1">
      <c r="A38" s="15">
        <f t="shared" si="1"/>
        <v>31</v>
      </c>
      <c r="B38" s="15" t="s">
        <v>40</v>
      </c>
      <c r="C38" s="127">
        <v>-906250</v>
      </c>
      <c r="D38" s="127">
        <v>-906250</v>
      </c>
      <c r="E38" s="127">
        <v>-906250</v>
      </c>
      <c r="F38" s="127">
        <v>-906250</v>
      </c>
      <c r="G38" s="127">
        <v>-906250</v>
      </c>
      <c r="H38" s="127">
        <v>-906250</v>
      </c>
      <c r="I38" s="127">
        <v>-906250</v>
      </c>
      <c r="J38" s="127">
        <v>-906250</v>
      </c>
      <c r="K38" s="127">
        <v>-906250</v>
      </c>
      <c r="L38" s="127">
        <v>-906250</v>
      </c>
      <c r="M38" s="127">
        <v>-906250</v>
      </c>
      <c r="N38" s="127">
        <v>-906250</v>
      </c>
      <c r="O38" s="22">
        <f>SUM(C38:N38)</f>
        <v>-10875000</v>
      </c>
    </row>
    <row r="39" spans="1:16" ht="15.75" customHeight="1">
      <c r="A39" s="15">
        <f t="shared" si="1"/>
        <v>32</v>
      </c>
      <c r="B39" s="15" t="s">
        <v>68</v>
      </c>
      <c r="C39" s="22">
        <f t="shared" ref="C39:N39" si="16">C38*C18</f>
        <v>-613894</v>
      </c>
      <c r="D39" s="22">
        <f t="shared" si="16"/>
        <v>-613531</v>
      </c>
      <c r="E39" s="22">
        <f t="shared" si="16"/>
        <v>-608819</v>
      </c>
      <c r="F39" s="22">
        <f t="shared" si="16"/>
        <v>-611991</v>
      </c>
      <c r="G39" s="22">
        <f t="shared" si="16"/>
        <v>-603653</v>
      </c>
      <c r="H39" s="22">
        <f t="shared" si="16"/>
        <v>-597944</v>
      </c>
      <c r="I39" s="22">
        <f t="shared" si="16"/>
        <v>-584713</v>
      </c>
      <c r="J39" s="22">
        <f t="shared" si="16"/>
        <v>-577009</v>
      </c>
      <c r="K39" s="22">
        <f t="shared" si="16"/>
        <v>-579819</v>
      </c>
      <c r="L39" s="22">
        <f t="shared" si="16"/>
        <v>-594047</v>
      </c>
      <c r="M39" s="22">
        <f t="shared" si="16"/>
        <v>-592959</v>
      </c>
      <c r="N39" s="22">
        <f t="shared" si="16"/>
        <v>-593141</v>
      </c>
      <c r="O39" s="22">
        <f>SUM(C39:N39)</f>
        <v>-7171520</v>
      </c>
    </row>
    <row r="40" spans="1:16" ht="15.75" customHeight="1">
      <c r="A40" s="15">
        <f t="shared" si="1"/>
        <v>33</v>
      </c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30"/>
      <c r="P40" s="30"/>
    </row>
    <row r="41" spans="1:16" ht="15.75" customHeight="1">
      <c r="A41" s="15">
        <f t="shared" si="1"/>
        <v>34</v>
      </c>
      <c r="B41" s="31" t="s">
        <v>100</v>
      </c>
      <c r="C41" s="128">
        <f t="shared" ref="C41:N41" si="17">C17</f>
        <v>45962</v>
      </c>
      <c r="D41" s="128">
        <f t="shared" si="17"/>
        <v>46022</v>
      </c>
      <c r="E41" s="128">
        <f t="shared" si="17"/>
        <v>46053</v>
      </c>
      <c r="F41" s="128">
        <f t="shared" si="17"/>
        <v>46081</v>
      </c>
      <c r="G41" s="128">
        <f t="shared" si="17"/>
        <v>46112</v>
      </c>
      <c r="H41" s="128">
        <f t="shared" si="17"/>
        <v>46142</v>
      </c>
      <c r="I41" s="128">
        <f t="shared" si="17"/>
        <v>46173</v>
      </c>
      <c r="J41" s="128">
        <f t="shared" si="17"/>
        <v>46203</v>
      </c>
      <c r="K41" s="128">
        <f t="shared" si="17"/>
        <v>46234</v>
      </c>
      <c r="L41" s="128">
        <f t="shared" si="17"/>
        <v>46265</v>
      </c>
      <c r="M41" s="128">
        <f t="shared" si="17"/>
        <v>46295</v>
      </c>
      <c r="N41" s="128">
        <f t="shared" si="17"/>
        <v>46326</v>
      </c>
      <c r="O41" s="17"/>
      <c r="P41" s="17"/>
    </row>
    <row r="42" spans="1:16" ht="15.75" customHeight="1">
      <c r="A42" s="15">
        <f t="shared" si="1"/>
        <v>35</v>
      </c>
      <c r="B42" s="15" t="s">
        <v>264</v>
      </c>
      <c r="O42" s="16"/>
      <c r="P42" s="16"/>
    </row>
    <row r="43" spans="1:16" ht="15.75" customHeight="1">
      <c r="A43" s="15">
        <f t="shared" si="1"/>
        <v>36</v>
      </c>
      <c r="B43" s="15" t="s">
        <v>195</v>
      </c>
      <c r="C43" s="398"/>
      <c r="D43" s="398"/>
      <c r="E43" s="398"/>
      <c r="F43" s="398"/>
      <c r="G43" s="398"/>
      <c r="H43" s="398"/>
      <c r="I43" s="398"/>
      <c r="J43" s="398"/>
      <c r="K43" s="398"/>
      <c r="L43" s="398"/>
      <c r="M43" s="398"/>
      <c r="N43" s="398"/>
      <c r="O43" s="367"/>
      <c r="P43" s="32"/>
    </row>
    <row r="44" spans="1:16" ht="15.75" customHeight="1">
      <c r="A44" s="15">
        <f t="shared" si="1"/>
        <v>37</v>
      </c>
      <c r="B44" s="15" t="s">
        <v>23</v>
      </c>
      <c r="C44" s="398"/>
      <c r="D44" s="398"/>
      <c r="E44" s="398"/>
      <c r="F44" s="398"/>
      <c r="G44" s="398"/>
      <c r="H44" s="398"/>
      <c r="I44" s="398"/>
      <c r="J44" s="398"/>
      <c r="K44" s="398"/>
      <c r="L44" s="398"/>
      <c r="M44" s="398"/>
      <c r="N44" s="398"/>
      <c r="O44" s="367"/>
      <c r="P44" s="32"/>
    </row>
    <row r="45" spans="1:16" ht="15.75" customHeight="1">
      <c r="A45" s="15">
        <f t="shared" si="1"/>
        <v>38</v>
      </c>
      <c r="B45" s="15" t="s">
        <v>24</v>
      </c>
      <c r="C45" s="398"/>
      <c r="D45" s="398"/>
      <c r="E45" s="398"/>
      <c r="F45" s="398"/>
      <c r="G45" s="398"/>
      <c r="H45" s="398"/>
      <c r="I45" s="398"/>
      <c r="J45" s="398"/>
      <c r="K45" s="398"/>
      <c r="L45" s="398"/>
      <c r="M45" s="398"/>
      <c r="N45" s="398"/>
      <c r="O45" s="367"/>
      <c r="P45" s="32"/>
    </row>
    <row r="46" spans="1:16" ht="15.75" customHeight="1">
      <c r="A46" s="15">
        <f t="shared" si="1"/>
        <v>39</v>
      </c>
      <c r="C46" s="389"/>
      <c r="D46" s="389"/>
      <c r="E46" s="389"/>
      <c r="F46" s="389"/>
      <c r="G46" s="389"/>
      <c r="H46" s="389"/>
      <c r="I46" s="389"/>
      <c r="J46" s="389"/>
      <c r="K46" s="389"/>
      <c r="L46" s="389"/>
      <c r="M46" s="389"/>
      <c r="N46" s="389"/>
      <c r="O46" s="368"/>
    </row>
    <row r="47" spans="1:16" ht="15.75" customHeight="1">
      <c r="A47" s="15">
        <f t="shared" si="1"/>
        <v>40</v>
      </c>
      <c r="B47" s="58" t="s">
        <v>224</v>
      </c>
      <c r="C47" s="389"/>
      <c r="D47" s="389"/>
      <c r="E47" s="389"/>
      <c r="F47" s="389"/>
      <c r="G47" s="389"/>
      <c r="H47" s="389"/>
      <c r="I47" s="389"/>
      <c r="J47" s="389"/>
      <c r="K47" s="389"/>
      <c r="L47" s="389"/>
      <c r="M47" s="389"/>
      <c r="N47" s="389"/>
      <c r="O47" s="368"/>
    </row>
    <row r="48" spans="1:16" ht="15.75" customHeight="1">
      <c r="A48" s="15">
        <f t="shared" si="1"/>
        <v>41</v>
      </c>
      <c r="B48" s="15" t="s">
        <v>195</v>
      </c>
      <c r="C48" s="390"/>
      <c r="D48" s="390"/>
      <c r="E48" s="390"/>
      <c r="F48" s="390"/>
      <c r="G48" s="390"/>
      <c r="H48" s="390"/>
      <c r="I48" s="390"/>
      <c r="J48" s="390"/>
      <c r="K48" s="390"/>
      <c r="L48" s="390"/>
      <c r="M48" s="390"/>
      <c r="N48" s="390"/>
      <c r="O48" s="369"/>
      <c r="P48" s="33"/>
    </row>
    <row r="49" spans="1:17" ht="15.75" customHeight="1">
      <c r="A49" s="15">
        <f t="shared" si="1"/>
        <v>42</v>
      </c>
      <c r="B49" s="15" t="s">
        <v>23</v>
      </c>
      <c r="C49" s="390"/>
      <c r="D49" s="390"/>
      <c r="E49" s="390"/>
      <c r="F49" s="390"/>
      <c r="G49" s="390"/>
      <c r="H49" s="390"/>
      <c r="I49" s="390"/>
      <c r="J49" s="390"/>
      <c r="K49" s="390"/>
      <c r="L49" s="390"/>
      <c r="M49" s="390"/>
      <c r="N49" s="390"/>
      <c r="O49" s="369"/>
      <c r="P49" s="33"/>
    </row>
    <row r="50" spans="1:17" ht="15.75" customHeight="1">
      <c r="A50" s="15">
        <f t="shared" si="1"/>
        <v>43</v>
      </c>
      <c r="B50" s="15" t="s">
        <v>24</v>
      </c>
      <c r="C50" s="390"/>
      <c r="D50" s="390"/>
      <c r="E50" s="390"/>
      <c r="F50" s="390"/>
      <c r="G50" s="390"/>
      <c r="H50" s="390"/>
      <c r="I50" s="390"/>
      <c r="J50" s="390"/>
      <c r="K50" s="390"/>
      <c r="L50" s="390"/>
      <c r="M50" s="390"/>
      <c r="N50" s="390"/>
      <c r="O50" s="369"/>
      <c r="P50" s="33"/>
    </row>
    <row r="51" spans="1:17" ht="15.75" customHeight="1">
      <c r="A51" s="15">
        <f t="shared" si="1"/>
        <v>44</v>
      </c>
    </row>
    <row r="52" spans="1:17" ht="15.75" customHeight="1">
      <c r="A52" s="15">
        <f t="shared" si="1"/>
        <v>45</v>
      </c>
      <c r="B52" s="15" t="s">
        <v>25</v>
      </c>
      <c r="C52" s="61">
        <v>1.9339999999999999</v>
      </c>
      <c r="D52" s="61">
        <v>2.355</v>
      </c>
      <c r="E52" s="61">
        <v>2.4500000000000002</v>
      </c>
      <c r="F52" s="61">
        <v>2.472</v>
      </c>
      <c r="G52" s="61">
        <v>2.177</v>
      </c>
      <c r="H52" s="61">
        <v>1.9810000000000001</v>
      </c>
      <c r="I52" s="61">
        <v>1.893</v>
      </c>
      <c r="J52" s="61">
        <v>1.9259999999999999</v>
      </c>
      <c r="K52" s="61">
        <v>1.976</v>
      </c>
      <c r="L52" s="61">
        <v>1.982</v>
      </c>
      <c r="M52" s="61">
        <v>1.9810000000000001</v>
      </c>
      <c r="N52" s="61">
        <v>2.1869999999999998</v>
      </c>
      <c r="O52" s="60"/>
      <c r="P52" s="32"/>
    </row>
    <row r="53" spans="1:17" ht="15.75" customHeight="1">
      <c r="A53" s="15">
        <f t="shared" si="1"/>
        <v>46</v>
      </c>
      <c r="B53" s="15" t="s">
        <v>101</v>
      </c>
      <c r="C53" s="30">
        <f>Commodity!F9</f>
        <v>5301574</v>
      </c>
      <c r="D53" s="30">
        <f>Commodity!F10</f>
        <v>10503053</v>
      </c>
      <c r="E53" s="30">
        <f>Commodity!F11</f>
        <v>8879258</v>
      </c>
      <c r="F53" s="30">
        <f>Commodity!F12</f>
        <v>6499271</v>
      </c>
      <c r="G53" s="30">
        <f>Commodity!F13</f>
        <v>1983021</v>
      </c>
      <c r="H53" s="30">
        <f>Commodity!F14</f>
        <v>9675182</v>
      </c>
      <c r="I53" s="30">
        <f>Commodity!F15</f>
        <v>4916910</v>
      </c>
      <c r="J53" s="30">
        <f>Commodity!F16</f>
        <v>2837065</v>
      </c>
      <c r="K53" s="30">
        <f>Commodity!F17</f>
        <v>1334116</v>
      </c>
      <c r="L53" s="30">
        <f>Commodity!F18</f>
        <v>1289531</v>
      </c>
      <c r="M53" s="30">
        <f>Commodity!F19</f>
        <v>3103203</v>
      </c>
      <c r="N53" s="30">
        <f>Commodity!F20</f>
        <v>12053298</v>
      </c>
      <c r="O53" s="30">
        <f>SUM(C53:N53)</f>
        <v>68375482</v>
      </c>
      <c r="P53" s="32"/>
    </row>
    <row r="54" spans="1:17" ht="15.75" customHeight="1">
      <c r="A54" s="15">
        <f t="shared" si="1"/>
        <v>47</v>
      </c>
      <c r="B54" s="15" t="s">
        <v>102</v>
      </c>
      <c r="C54" s="22">
        <f t="shared" ref="C54:N54" si="18">(C53*C52)/10</f>
        <v>1025324</v>
      </c>
      <c r="D54" s="22">
        <f t="shared" si="18"/>
        <v>2473469</v>
      </c>
      <c r="E54" s="22">
        <f t="shared" si="18"/>
        <v>2175418</v>
      </c>
      <c r="F54" s="22">
        <f t="shared" si="18"/>
        <v>1606620</v>
      </c>
      <c r="G54" s="22">
        <f t="shared" si="18"/>
        <v>431704</v>
      </c>
      <c r="H54" s="22">
        <f t="shared" si="18"/>
        <v>1916654</v>
      </c>
      <c r="I54" s="22">
        <f t="shared" si="18"/>
        <v>930771</v>
      </c>
      <c r="J54" s="22">
        <f t="shared" si="18"/>
        <v>546419</v>
      </c>
      <c r="K54" s="22">
        <f t="shared" si="18"/>
        <v>263621</v>
      </c>
      <c r="L54" s="22">
        <f t="shared" si="18"/>
        <v>255585</v>
      </c>
      <c r="M54" s="22">
        <f t="shared" si="18"/>
        <v>614745</v>
      </c>
      <c r="N54" s="22">
        <f t="shared" si="18"/>
        <v>2636056</v>
      </c>
      <c r="O54" s="22">
        <f>SUM(C54:N54)</f>
        <v>14876386</v>
      </c>
      <c r="P54" s="32"/>
      <c r="Q54" s="60">
        <f>O54/O53</f>
        <v>0.21757000000000001</v>
      </c>
    </row>
    <row r="55" spans="1:17" ht="15.75" customHeight="1">
      <c r="A55" s="15">
        <f t="shared" si="1"/>
        <v>48</v>
      </c>
    </row>
    <row r="56" spans="1:17" ht="15.75" customHeight="1">
      <c r="A56" s="15">
        <f t="shared" si="1"/>
        <v>49</v>
      </c>
      <c r="B56" s="31" t="s">
        <v>26</v>
      </c>
    </row>
    <row r="57" spans="1:17" ht="15.75" customHeight="1">
      <c r="A57" s="15">
        <f t="shared" si="1"/>
        <v>50</v>
      </c>
      <c r="B57" s="15" t="s">
        <v>27</v>
      </c>
      <c r="C57" s="127">
        <v>29302</v>
      </c>
      <c r="D57" s="127">
        <v>29498</v>
      </c>
      <c r="E57" s="127">
        <v>25282</v>
      </c>
      <c r="F57" s="127">
        <v>23791</v>
      </c>
      <c r="G57" s="127">
        <v>24250</v>
      </c>
      <c r="H57" s="127">
        <v>17771</v>
      </c>
      <c r="I57" s="127">
        <v>19621</v>
      </c>
      <c r="J57" s="127">
        <v>16321</v>
      </c>
      <c r="K57" s="127">
        <v>14379</v>
      </c>
      <c r="L57" s="127">
        <v>10343</v>
      </c>
      <c r="M57" s="127">
        <v>12814</v>
      </c>
      <c r="N57" s="127">
        <v>13969</v>
      </c>
      <c r="O57" s="15">
        <f>SUM(C57:N57)</f>
        <v>237341</v>
      </c>
    </row>
    <row r="58" spans="1:17" ht="15.75" customHeight="1">
      <c r="A58" s="15">
        <f t="shared" si="1"/>
        <v>51</v>
      </c>
    </row>
    <row r="59" spans="1:17" ht="15.75" customHeight="1">
      <c r="A59" s="15">
        <f t="shared" si="1"/>
        <v>52</v>
      </c>
      <c r="B59" s="45" t="s">
        <v>103</v>
      </c>
      <c r="C59" s="46">
        <f t="shared" ref="C59:O59" si="19">C57+C54+C39+C26+C35</f>
        <v>5961449</v>
      </c>
      <c r="D59" s="46">
        <f t="shared" si="19"/>
        <v>7892428</v>
      </c>
      <c r="E59" s="46">
        <f t="shared" si="19"/>
        <v>7553529</v>
      </c>
      <c r="F59" s="46">
        <f t="shared" si="19"/>
        <v>6394344</v>
      </c>
      <c r="G59" s="46">
        <f t="shared" si="19"/>
        <v>4762529</v>
      </c>
      <c r="H59" s="46">
        <f t="shared" si="19"/>
        <v>2323058</v>
      </c>
      <c r="I59" s="46">
        <f t="shared" si="19"/>
        <v>1123037</v>
      </c>
      <c r="J59" s="46">
        <f t="shared" si="19"/>
        <v>709002</v>
      </c>
      <c r="K59" s="46">
        <f t="shared" si="19"/>
        <v>449200</v>
      </c>
      <c r="L59" s="46">
        <f t="shared" si="19"/>
        <v>441329</v>
      </c>
      <c r="M59" s="46">
        <f t="shared" si="19"/>
        <v>777865</v>
      </c>
      <c r="N59" s="46">
        <f t="shared" si="19"/>
        <v>2825158</v>
      </c>
      <c r="O59" s="46">
        <f t="shared" si="19"/>
        <v>41212928</v>
      </c>
      <c r="P59" s="46"/>
    </row>
    <row r="62" spans="1:17" ht="15.75" customHeight="1">
      <c r="B62" s="25"/>
      <c r="C62" s="126"/>
      <c r="D62" s="126"/>
      <c r="E62" s="126"/>
      <c r="F62" s="126"/>
      <c r="G62" s="126"/>
      <c r="H62" s="126"/>
      <c r="I62" s="126"/>
      <c r="J62" s="126"/>
      <c r="K62" s="126"/>
      <c r="L62" s="126"/>
      <c r="M62" s="126"/>
      <c r="N62" s="126"/>
    </row>
    <row r="63" spans="1:17" ht="15.75" customHeight="1">
      <c r="C63" s="354"/>
      <c r="D63" s="354"/>
      <c r="E63" s="354"/>
      <c r="F63" s="354"/>
      <c r="G63" s="354"/>
      <c r="H63" s="354"/>
      <c r="I63" s="354"/>
      <c r="J63" s="354"/>
      <c r="K63" s="354"/>
      <c r="L63" s="354"/>
      <c r="M63" s="354"/>
      <c r="N63" s="354"/>
    </row>
    <row r="65" spans="2:15" ht="15.75" customHeight="1">
      <c r="C65" s="354"/>
      <c r="D65" s="354"/>
      <c r="E65" s="354"/>
    </row>
    <row r="66" spans="2:15" ht="15.75" customHeight="1">
      <c r="C66" s="354"/>
      <c r="D66" s="354"/>
      <c r="E66" s="354"/>
    </row>
    <row r="67" spans="2:15" ht="15.75" customHeight="1">
      <c r="B67" s="25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</row>
    <row r="68" spans="2:15" ht="15.75" customHeight="1">
      <c r="B68" s="25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</row>
    <row r="69" spans="2:15" ht="15.75" customHeight="1"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</row>
  </sheetData>
  <mergeCells count="2">
    <mergeCell ref="A1:O1"/>
    <mergeCell ref="F2:I2"/>
  </mergeCells>
  <pageMargins left="0.43" right="0.47" top="0.41" bottom="0.31" header="0.25" footer="0.22"/>
  <pageSetup scale="38" orientation="portrait" r:id="rId1"/>
  <headerFooter alignWithMargins="0">
    <oddHeader>&amp;L&amp;F \ &amp;A \ Page &amp;P of &amp;N</oddHeader>
  </headerFooter>
  <rowBreaks count="1" manualBreakCount="1">
    <brk id="59" max="14" man="1"/>
  </rowBreaks>
  <customProperties>
    <customPr name="xxe4aP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T39"/>
  <sheetViews>
    <sheetView tabSelected="1" zoomScale="90" zoomScaleNormal="90" zoomScaleSheetLayoutView="85" workbookViewId="0"/>
  </sheetViews>
  <sheetFormatPr defaultColWidth="10.88671875" defaultRowHeight="15.75" customHeight="1"/>
  <cols>
    <col min="1" max="1" width="12.5546875" style="15" customWidth="1"/>
    <col min="2" max="2" width="11.21875" style="15" bestFit="1" customWidth="1"/>
    <col min="3" max="3" width="11.88671875" style="15" bestFit="1" customWidth="1"/>
    <col min="4" max="5" width="11.88671875" style="15" customWidth="1"/>
    <col min="6" max="6" width="15.21875" style="15" customWidth="1"/>
    <col min="7" max="7" width="14.77734375" style="15" bestFit="1" customWidth="1"/>
    <col min="8" max="8" width="13.44140625" style="15" customWidth="1"/>
    <col min="9" max="9" width="14.88671875" style="15" customWidth="1"/>
    <col min="10" max="10" width="13.109375" style="15" customWidth="1"/>
    <col min="11" max="11" width="14" style="15" customWidth="1"/>
    <col min="12" max="12" width="15.88671875" style="15" customWidth="1"/>
    <col min="13" max="13" width="4.109375" style="15" customWidth="1"/>
    <col min="14" max="14" width="18.109375" style="15" customWidth="1"/>
    <col min="15" max="15" width="15" style="15" bestFit="1" customWidth="1"/>
    <col min="16" max="17" width="14.21875" style="15" bestFit="1" customWidth="1"/>
    <col min="18" max="18" width="11.5546875" style="15" bestFit="1" customWidth="1"/>
    <col min="19" max="16384" width="10.88671875" style="15"/>
  </cols>
  <sheetData>
    <row r="1" spans="1:20" ht="15.75" customHeight="1">
      <c r="A1" s="15" t="s">
        <v>0</v>
      </c>
      <c r="P1" s="16"/>
      <c r="R1" s="21"/>
    </row>
    <row r="2" spans="1:20" ht="15.75" customHeight="1">
      <c r="A2" s="15" t="s">
        <v>62</v>
      </c>
      <c r="G2" s="34"/>
    </row>
    <row r="3" spans="1:20" ht="15.75" customHeight="1">
      <c r="A3" s="15" t="s">
        <v>28</v>
      </c>
      <c r="H3" s="35"/>
    </row>
    <row r="5" spans="1:20" ht="15.75" customHeight="1">
      <c r="A5" s="16"/>
      <c r="B5" s="25"/>
      <c r="F5" s="42"/>
      <c r="G5" s="41"/>
      <c r="H5" s="41"/>
      <c r="I5" s="41"/>
      <c r="J5" s="41"/>
      <c r="K5" s="41"/>
      <c r="L5" s="41"/>
      <c r="M5" s="41"/>
      <c r="N5" s="41"/>
      <c r="O5" s="41"/>
      <c r="R5" s="23"/>
    </row>
    <row r="6" spans="1:20" ht="52.5" customHeight="1">
      <c r="A6" s="16"/>
      <c r="B6" s="418" t="s">
        <v>149</v>
      </c>
      <c r="C6" s="419"/>
      <c r="D6" s="418" t="s">
        <v>237</v>
      </c>
      <c r="E6" s="419"/>
      <c r="F6" s="418" t="s">
        <v>30</v>
      </c>
      <c r="G6" s="419"/>
      <c r="H6" s="420" t="s">
        <v>172</v>
      </c>
      <c r="I6" s="421"/>
      <c r="J6" s="173" t="s">
        <v>148</v>
      </c>
      <c r="K6" s="168" t="s">
        <v>171</v>
      </c>
      <c r="L6" s="168" t="s">
        <v>147</v>
      </c>
      <c r="N6" s="172" t="s">
        <v>146</v>
      </c>
      <c r="O6" s="168" t="s">
        <v>22</v>
      </c>
      <c r="Q6" s="23"/>
    </row>
    <row r="7" spans="1:20" ht="15.75" customHeight="1">
      <c r="B7" s="358" t="s">
        <v>29</v>
      </c>
      <c r="C7" s="359" t="s">
        <v>141</v>
      </c>
      <c r="D7" s="360" t="s">
        <v>29</v>
      </c>
      <c r="E7" s="359" t="s">
        <v>141</v>
      </c>
      <c r="F7" s="360" t="s">
        <v>29</v>
      </c>
      <c r="G7" s="359" t="s">
        <v>141</v>
      </c>
      <c r="H7" s="360" t="s">
        <v>29</v>
      </c>
      <c r="I7" s="359" t="s">
        <v>141</v>
      </c>
      <c r="J7" s="361" t="s">
        <v>141</v>
      </c>
      <c r="K7" s="361" t="s">
        <v>141</v>
      </c>
      <c r="L7" s="361" t="s">
        <v>141</v>
      </c>
      <c r="N7" s="36"/>
      <c r="O7" s="171"/>
      <c r="Q7" s="53"/>
    </row>
    <row r="8" spans="1:20" ht="15.75" customHeight="1">
      <c r="B8" s="362" t="s">
        <v>140</v>
      </c>
      <c r="C8" s="363" t="s">
        <v>139</v>
      </c>
      <c r="D8" s="362" t="s">
        <v>189</v>
      </c>
      <c r="E8" s="363" t="s">
        <v>190</v>
      </c>
      <c r="F8" s="362" t="s">
        <v>238</v>
      </c>
      <c r="G8" s="363" t="s">
        <v>239</v>
      </c>
      <c r="H8" s="362" t="s">
        <v>240</v>
      </c>
      <c r="I8" s="363" t="s">
        <v>241</v>
      </c>
      <c r="J8" s="364" t="s">
        <v>145</v>
      </c>
      <c r="K8" s="364" t="s">
        <v>144</v>
      </c>
      <c r="L8" s="364" t="s">
        <v>143</v>
      </c>
      <c r="N8" s="364" t="s">
        <v>242</v>
      </c>
      <c r="O8" s="364" t="s">
        <v>243</v>
      </c>
      <c r="Q8" s="53"/>
    </row>
    <row r="9" spans="1:20" ht="15.75" customHeight="1">
      <c r="A9" s="167">
        <f>'Input '!C8</f>
        <v>45962</v>
      </c>
      <c r="B9" s="18">
        <f>'Input '!C25</f>
        <v>16765650</v>
      </c>
      <c r="C9" s="166">
        <f>'Input '!C26</f>
        <v>4831117</v>
      </c>
      <c r="D9" s="18">
        <f>'Input '!C34</f>
        <v>6257712</v>
      </c>
      <c r="E9" s="166">
        <f>'Input '!C35</f>
        <v>689600</v>
      </c>
      <c r="F9" s="18">
        <f>'Input '!C15-B9-D9</f>
        <v>5301574</v>
      </c>
      <c r="G9" s="166">
        <f>(F9*'Input '!C52)/10</f>
        <v>1025324</v>
      </c>
      <c r="H9" s="18">
        <f>B9+F9+D9</f>
        <v>28324936</v>
      </c>
      <c r="I9" s="166">
        <f>G9+C9+E9</f>
        <v>6546041</v>
      </c>
      <c r="J9" s="81">
        <f>'Input '!C57</f>
        <v>29302</v>
      </c>
      <c r="K9" s="81">
        <f>'Input '!C39</f>
        <v>-613894</v>
      </c>
      <c r="L9" s="81">
        <f>J9+I9+K9</f>
        <v>5961449</v>
      </c>
      <c r="N9" s="18">
        <f>'Input '!C13</f>
        <v>28039696</v>
      </c>
      <c r="O9" s="208">
        <f>L9/N9</f>
        <v>0.21260999999999999</v>
      </c>
      <c r="Q9" s="53"/>
      <c r="R9" s="53"/>
      <c r="S9" s="53"/>
      <c r="T9" s="32"/>
    </row>
    <row r="10" spans="1:20" ht="15.75" customHeight="1">
      <c r="A10" s="167">
        <f>EOMONTH(A9,1)</f>
        <v>46022</v>
      </c>
      <c r="B10" s="18">
        <f>'Input '!D25</f>
        <v>18101288</v>
      </c>
      <c r="C10" s="166">
        <f>'Input '!D26</f>
        <v>5192177</v>
      </c>
      <c r="D10" s="18">
        <f>'Input '!D34</f>
        <v>7357667</v>
      </c>
      <c r="E10" s="166">
        <f>'Input '!D35</f>
        <v>810815</v>
      </c>
      <c r="F10" s="18">
        <f>'Input '!D15-B10-D10</f>
        <v>10503053</v>
      </c>
      <c r="G10" s="166">
        <f>(F10*'Input '!D52)/10</f>
        <v>2473469</v>
      </c>
      <c r="H10" s="18">
        <f>B10+F10+D10</f>
        <v>35962008</v>
      </c>
      <c r="I10" s="166">
        <f t="shared" ref="I10:I20" si="0">G10+C10+E10</f>
        <v>8476461</v>
      </c>
      <c r="J10" s="81">
        <f>'Input '!D57</f>
        <v>29498</v>
      </c>
      <c r="K10" s="81">
        <f>'Input '!D39</f>
        <v>-613531</v>
      </c>
      <c r="L10" s="81">
        <f t="shared" ref="L10:L20" si="1">J10+I10+K10</f>
        <v>7892428</v>
      </c>
      <c r="N10" s="18">
        <f>'Input '!D13</f>
        <v>35682628</v>
      </c>
      <c r="O10" s="208">
        <f t="shared" ref="O10:O20" si="2">L10/N10</f>
        <v>0.22117999999999999</v>
      </c>
      <c r="Q10" s="53"/>
      <c r="R10" s="53"/>
      <c r="S10" s="53"/>
      <c r="T10" s="32"/>
    </row>
    <row r="11" spans="1:20" ht="15.75" customHeight="1">
      <c r="A11" s="167">
        <f t="shared" ref="A11:A20" si="3">EOMONTH(A10,1)</f>
        <v>46053</v>
      </c>
      <c r="B11" s="18">
        <f>'Input '!E25</f>
        <v>17962253</v>
      </c>
      <c r="C11" s="166">
        <f>'Input '!E26</f>
        <v>5157061</v>
      </c>
      <c r="D11" s="18">
        <f>'Input '!E34</f>
        <v>7301153</v>
      </c>
      <c r="E11" s="166">
        <f>'Input '!E35</f>
        <v>804587</v>
      </c>
      <c r="F11" s="18">
        <f>'Input '!E15-B11-D11</f>
        <v>8879258</v>
      </c>
      <c r="G11" s="166">
        <f>(F11*'Input '!E52)/10</f>
        <v>2175418</v>
      </c>
      <c r="H11" s="18">
        <f t="shared" ref="H11:H20" si="4">B11+F11+D11</f>
        <v>34142664</v>
      </c>
      <c r="I11" s="166">
        <f t="shared" si="0"/>
        <v>8137066</v>
      </c>
      <c r="J11" s="81">
        <f>'Input '!E57</f>
        <v>25282</v>
      </c>
      <c r="K11" s="81">
        <f>'Input '!E39</f>
        <v>-608819</v>
      </c>
      <c r="L11" s="81">
        <f t="shared" si="1"/>
        <v>7553529</v>
      </c>
      <c r="N11" s="18">
        <f>'Input '!E13</f>
        <v>33865444</v>
      </c>
      <c r="O11" s="208">
        <f t="shared" si="2"/>
        <v>0.22305</v>
      </c>
      <c r="Q11" s="53"/>
      <c r="R11" s="53"/>
      <c r="S11" s="53"/>
      <c r="T11" s="32"/>
    </row>
    <row r="12" spans="1:20" ht="15.75" customHeight="1">
      <c r="A12" s="167">
        <f t="shared" si="3"/>
        <v>46081</v>
      </c>
      <c r="B12" s="18">
        <f>'Input '!F25</f>
        <v>16308495</v>
      </c>
      <c r="C12" s="166">
        <f>'Input '!F26</f>
        <v>4688462</v>
      </c>
      <c r="D12" s="18">
        <f>'Input '!F34</f>
        <v>6238313</v>
      </c>
      <c r="E12" s="166">
        <f>'Input '!F35</f>
        <v>687462</v>
      </c>
      <c r="F12" s="18">
        <f>'Input '!F15-B12-D12</f>
        <v>6499271</v>
      </c>
      <c r="G12" s="166">
        <f>(F12*'Input '!F52)/10</f>
        <v>1606620</v>
      </c>
      <c r="H12" s="18">
        <f t="shared" si="4"/>
        <v>29046079</v>
      </c>
      <c r="I12" s="166">
        <f t="shared" si="0"/>
        <v>6982544</v>
      </c>
      <c r="J12" s="81">
        <f>'Input '!F57</f>
        <v>23791</v>
      </c>
      <c r="K12" s="81">
        <f>'Input '!F39</f>
        <v>-611991</v>
      </c>
      <c r="L12" s="81">
        <f t="shared" si="1"/>
        <v>6394344</v>
      </c>
      <c r="N12" s="18">
        <f>'Input '!F13</f>
        <v>28784179</v>
      </c>
      <c r="O12" s="208">
        <f t="shared" si="2"/>
        <v>0.22214999999999999</v>
      </c>
      <c r="Q12" s="53"/>
      <c r="R12" s="53"/>
      <c r="S12" s="53"/>
      <c r="T12" s="32"/>
    </row>
    <row r="13" spans="1:20" ht="15.75" customHeight="1">
      <c r="A13" s="167">
        <f t="shared" si="3"/>
        <v>46112</v>
      </c>
      <c r="B13" s="18">
        <f>'Input '!G25</f>
        <v>13938143</v>
      </c>
      <c r="C13" s="166">
        <f>'Input '!G26</f>
        <v>4112468</v>
      </c>
      <c r="D13" s="18">
        <f>'Input '!G34</f>
        <v>7239205</v>
      </c>
      <c r="E13" s="166">
        <f>'Input '!G35</f>
        <v>797760</v>
      </c>
      <c r="F13" s="18">
        <f>'Input '!G15-B13-D13</f>
        <v>1983021</v>
      </c>
      <c r="G13" s="166">
        <f>(F13*'Input '!G52)/10</f>
        <v>431704</v>
      </c>
      <c r="H13" s="18">
        <f t="shared" si="4"/>
        <v>23160369</v>
      </c>
      <c r="I13" s="166">
        <f t="shared" si="0"/>
        <v>5341932</v>
      </c>
      <c r="J13" s="81">
        <f>'Input '!G57</f>
        <v>24250</v>
      </c>
      <c r="K13" s="81">
        <f>'Input '!G39</f>
        <v>-603653</v>
      </c>
      <c r="L13" s="81">
        <f t="shared" si="1"/>
        <v>4762529</v>
      </c>
      <c r="N13" s="18">
        <f>'Input '!G13</f>
        <v>22896599</v>
      </c>
      <c r="O13" s="208">
        <f t="shared" si="2"/>
        <v>0.20799999999999999</v>
      </c>
      <c r="Q13" s="53"/>
      <c r="R13" s="53"/>
      <c r="S13" s="53"/>
      <c r="T13" s="32"/>
    </row>
    <row r="14" spans="1:20" ht="15.75" customHeight="1">
      <c r="A14" s="167">
        <f t="shared" si="3"/>
        <v>46142</v>
      </c>
      <c r="B14" s="18">
        <f>'Input '!H25</f>
        <v>3340238</v>
      </c>
      <c r="C14" s="166">
        <f>'Input '!H26</f>
        <v>749512</v>
      </c>
      <c r="D14" s="18">
        <f>'Input '!H34</f>
        <v>2151221</v>
      </c>
      <c r="E14" s="166">
        <f>'Input '!H35</f>
        <v>237065</v>
      </c>
      <c r="F14" s="18">
        <f>'Input '!H15-B14-D14</f>
        <v>9675182</v>
      </c>
      <c r="G14" s="166">
        <f>(F14*'Input '!H52)/10</f>
        <v>1916654</v>
      </c>
      <c r="H14" s="18">
        <f t="shared" si="4"/>
        <v>15166641</v>
      </c>
      <c r="I14" s="166">
        <f t="shared" si="0"/>
        <v>2903231</v>
      </c>
      <c r="J14" s="81">
        <f>'Input '!H57</f>
        <v>17771</v>
      </c>
      <c r="K14" s="81">
        <f>'Input '!H39</f>
        <v>-597944</v>
      </c>
      <c r="L14" s="81">
        <f t="shared" si="1"/>
        <v>2323058</v>
      </c>
      <c r="N14" s="18">
        <f>'Input '!H13</f>
        <v>15011371</v>
      </c>
      <c r="O14" s="208">
        <f t="shared" si="2"/>
        <v>0.15475</v>
      </c>
      <c r="Q14" s="53"/>
      <c r="R14" s="53"/>
      <c r="S14" s="53"/>
      <c r="T14" s="32"/>
    </row>
    <row r="15" spans="1:20" ht="15.75" customHeight="1">
      <c r="A15" s="167">
        <f t="shared" si="3"/>
        <v>46173</v>
      </c>
      <c r="B15" s="18">
        <f>'Input '!I25</f>
        <v>3375203</v>
      </c>
      <c r="C15" s="166">
        <f>'Input '!I26</f>
        <v>757358</v>
      </c>
      <c r="D15" s="18">
        <f>'Input '!I34</f>
        <v>0</v>
      </c>
      <c r="E15" s="166">
        <f>'Input '!I35</f>
        <v>0</v>
      </c>
      <c r="F15" s="18">
        <f>'Input '!I15-B15-D15</f>
        <v>4916910</v>
      </c>
      <c r="G15" s="166">
        <f>(F15*'Input '!I52)/10</f>
        <v>930771</v>
      </c>
      <c r="H15" s="18">
        <f t="shared" si="4"/>
        <v>8292113</v>
      </c>
      <c r="I15" s="166">
        <f t="shared" si="0"/>
        <v>1688129</v>
      </c>
      <c r="J15" s="81">
        <f>'Input '!I57</f>
        <v>19621</v>
      </c>
      <c r="K15" s="81">
        <f>'Input '!I39</f>
        <v>-584713</v>
      </c>
      <c r="L15" s="81">
        <f t="shared" si="1"/>
        <v>1123037</v>
      </c>
      <c r="N15" s="18">
        <f>'Input '!I13</f>
        <v>8139903</v>
      </c>
      <c r="O15" s="208">
        <f t="shared" si="2"/>
        <v>0.13797000000000001</v>
      </c>
      <c r="Q15" s="53"/>
      <c r="R15" s="53"/>
      <c r="S15" s="53"/>
      <c r="T15" s="32"/>
    </row>
    <row r="16" spans="1:20" ht="15.75" customHeight="1">
      <c r="A16" s="167">
        <f t="shared" si="3"/>
        <v>46203</v>
      </c>
      <c r="B16" s="18">
        <f>'Input '!J25</f>
        <v>3223294</v>
      </c>
      <c r="C16" s="166">
        <f>'Input '!J26</f>
        <v>723271</v>
      </c>
      <c r="D16" s="18">
        <f>'Input '!J34</f>
        <v>0</v>
      </c>
      <c r="E16" s="166">
        <f>'Input '!J35</f>
        <v>0</v>
      </c>
      <c r="F16" s="18">
        <f>'Input '!J15-B16-D16</f>
        <v>2837065</v>
      </c>
      <c r="G16" s="166">
        <f>(F16*'Input '!J52)/10</f>
        <v>546419</v>
      </c>
      <c r="H16" s="18">
        <f t="shared" si="4"/>
        <v>6060359</v>
      </c>
      <c r="I16" s="166">
        <f t="shared" si="0"/>
        <v>1269690</v>
      </c>
      <c r="J16" s="81">
        <f>'Input '!J57</f>
        <v>16321</v>
      </c>
      <c r="K16" s="81">
        <f>'Input '!J39</f>
        <v>-577009</v>
      </c>
      <c r="L16" s="81">
        <f t="shared" si="1"/>
        <v>709002</v>
      </c>
      <c r="N16" s="18">
        <f>'Input '!J13</f>
        <v>5919989</v>
      </c>
      <c r="O16" s="208">
        <f t="shared" si="2"/>
        <v>0.11976000000000001</v>
      </c>
      <c r="Q16" s="53"/>
      <c r="R16" s="53"/>
      <c r="S16" s="53"/>
      <c r="T16" s="32"/>
    </row>
    <row r="17" spans="1:20" ht="15.75" customHeight="1">
      <c r="A17" s="167">
        <f t="shared" si="3"/>
        <v>46234</v>
      </c>
      <c r="B17" s="18">
        <f>'Input '!K25</f>
        <v>3346954</v>
      </c>
      <c r="C17" s="166">
        <f>'Input '!K26</f>
        <v>751019</v>
      </c>
      <c r="D17" s="18">
        <f>'Input '!K34</f>
        <v>0</v>
      </c>
      <c r="E17" s="166">
        <f>'Input '!K35</f>
        <v>0</v>
      </c>
      <c r="F17" s="18">
        <f>'Input '!K15-B17-D17</f>
        <v>1334116</v>
      </c>
      <c r="G17" s="166">
        <f>(F17*'Input '!K52)/10</f>
        <v>263621</v>
      </c>
      <c r="H17" s="18">
        <f t="shared" si="4"/>
        <v>4681070</v>
      </c>
      <c r="I17" s="166">
        <f t="shared" si="0"/>
        <v>1014640</v>
      </c>
      <c r="J17" s="81">
        <f>'Input '!K57</f>
        <v>14379</v>
      </c>
      <c r="K17" s="81">
        <f>'Input '!K39</f>
        <v>-579819</v>
      </c>
      <c r="L17" s="81">
        <f t="shared" si="1"/>
        <v>449200</v>
      </c>
      <c r="N17" s="18">
        <f>'Input '!K13</f>
        <v>4548970</v>
      </c>
      <c r="O17" s="208">
        <f t="shared" si="2"/>
        <v>9.8750000000000004E-2</v>
      </c>
      <c r="Q17" s="53"/>
      <c r="R17" s="53"/>
      <c r="S17" s="53"/>
      <c r="T17" s="32"/>
    </row>
    <row r="18" spans="1:20" ht="15.75" customHeight="1">
      <c r="A18" s="167">
        <f t="shared" si="3"/>
        <v>46265</v>
      </c>
      <c r="B18" s="18">
        <f>'Input '!L25</f>
        <v>3429084</v>
      </c>
      <c r="C18" s="166">
        <f>'Input '!L26</f>
        <v>769448</v>
      </c>
      <c r="D18" s="18">
        <f>'Input '!L34</f>
        <v>0</v>
      </c>
      <c r="E18" s="166">
        <f>'Input '!L35</f>
        <v>0</v>
      </c>
      <c r="F18" s="18">
        <f>'Input '!L15-B18-D18</f>
        <v>1289531</v>
      </c>
      <c r="G18" s="166">
        <f>(F18*'Input '!L52)/10</f>
        <v>255585</v>
      </c>
      <c r="H18" s="18">
        <f t="shared" si="4"/>
        <v>4718615</v>
      </c>
      <c r="I18" s="166">
        <f t="shared" si="0"/>
        <v>1025033</v>
      </c>
      <c r="J18" s="81">
        <f>'Input '!L57</f>
        <v>10343</v>
      </c>
      <c r="K18" s="81">
        <f>'Input '!L39</f>
        <v>-594047</v>
      </c>
      <c r="L18" s="81">
        <f t="shared" si="1"/>
        <v>441329</v>
      </c>
      <c r="N18" s="18">
        <f>'Input '!L13</f>
        <v>4591225</v>
      </c>
      <c r="O18" s="208">
        <f t="shared" si="2"/>
        <v>9.6119999999999997E-2</v>
      </c>
      <c r="Q18" s="53"/>
      <c r="R18" s="53"/>
      <c r="S18" s="53"/>
      <c r="T18" s="32"/>
    </row>
    <row r="19" spans="1:20" ht="15.75" customHeight="1">
      <c r="A19" s="167">
        <f t="shared" si="3"/>
        <v>46295</v>
      </c>
      <c r="B19" s="18">
        <f>'Input '!M25</f>
        <v>3312394</v>
      </c>
      <c r="C19" s="166">
        <f>'Input '!M26</f>
        <v>743265</v>
      </c>
      <c r="D19" s="18">
        <f>'Input '!M34</f>
        <v>0</v>
      </c>
      <c r="E19" s="166">
        <f>'Input '!M35</f>
        <v>0</v>
      </c>
      <c r="F19" s="18">
        <f>'Input '!M15-B19-D19</f>
        <v>3103203</v>
      </c>
      <c r="G19" s="166">
        <f>(F19*'Input '!M52)/10</f>
        <v>614745</v>
      </c>
      <c r="H19" s="18">
        <f t="shared" si="4"/>
        <v>6415597</v>
      </c>
      <c r="I19" s="166">
        <f t="shared" si="0"/>
        <v>1358010</v>
      </c>
      <c r="J19" s="81">
        <f>'Input '!M57</f>
        <v>12814</v>
      </c>
      <c r="K19" s="81">
        <f>'Input '!M39</f>
        <v>-592959</v>
      </c>
      <c r="L19" s="81">
        <f t="shared" si="1"/>
        <v>777865</v>
      </c>
      <c r="N19" s="18">
        <f>'Input '!M13</f>
        <v>6287657</v>
      </c>
      <c r="O19" s="208">
        <f t="shared" si="2"/>
        <v>0.12371</v>
      </c>
      <c r="Q19" s="53"/>
      <c r="R19" s="53"/>
      <c r="S19" s="53"/>
      <c r="T19" s="32"/>
    </row>
    <row r="20" spans="1:20" ht="15.75" customHeight="1">
      <c r="A20" s="167">
        <f t="shared" si="3"/>
        <v>46326</v>
      </c>
      <c r="B20" s="18">
        <f>'Input '!N25</f>
        <v>3423853</v>
      </c>
      <c r="C20" s="166">
        <f>'Input '!N26</f>
        <v>768274</v>
      </c>
      <c r="D20" s="18">
        <f>'Input '!N34</f>
        <v>0</v>
      </c>
      <c r="E20" s="166">
        <f>'Input '!N35</f>
        <v>0</v>
      </c>
      <c r="F20" s="18">
        <f>'Input '!N15-B20-D20</f>
        <v>12053298</v>
      </c>
      <c r="G20" s="166">
        <f>('Input '!N52*F20)/10</f>
        <v>2636056</v>
      </c>
      <c r="H20" s="18">
        <f t="shared" si="4"/>
        <v>15477151</v>
      </c>
      <c r="I20" s="166">
        <f t="shared" si="0"/>
        <v>3404330</v>
      </c>
      <c r="J20" s="81">
        <f>'Input '!N57</f>
        <v>13969</v>
      </c>
      <c r="K20" s="81">
        <f>'Input '!N39</f>
        <v>-593141</v>
      </c>
      <c r="L20" s="81">
        <f t="shared" si="1"/>
        <v>2825158</v>
      </c>
      <c r="N20" s="18">
        <f>'Input '!N13</f>
        <v>15332621</v>
      </c>
      <c r="O20" s="208">
        <f t="shared" si="2"/>
        <v>0.18426000000000001</v>
      </c>
      <c r="Q20" s="53"/>
      <c r="R20" s="53"/>
      <c r="S20" s="53"/>
      <c r="T20" s="32"/>
    </row>
    <row r="21" spans="1:20" ht="15.75" customHeight="1">
      <c r="B21" s="87">
        <f t="shared" ref="B21:L21" si="5">SUM(B9:B20)</f>
        <v>106526849</v>
      </c>
      <c r="C21" s="187">
        <f t="shared" si="5"/>
        <v>29243432</v>
      </c>
      <c r="D21" s="87">
        <f t="shared" si="5"/>
        <v>36545271</v>
      </c>
      <c r="E21" s="187">
        <f t="shared" si="5"/>
        <v>4027289</v>
      </c>
      <c r="F21" s="87">
        <f t="shared" si="5"/>
        <v>68375482</v>
      </c>
      <c r="G21" s="88">
        <f t="shared" si="5"/>
        <v>14876386</v>
      </c>
      <c r="H21" s="87">
        <f t="shared" si="5"/>
        <v>211447602</v>
      </c>
      <c r="I21" s="170">
        <f t="shared" si="5"/>
        <v>48147107</v>
      </c>
      <c r="J21" s="165">
        <f t="shared" si="5"/>
        <v>237341</v>
      </c>
      <c r="K21" s="165">
        <f t="shared" si="5"/>
        <v>-7171520</v>
      </c>
      <c r="L21" s="169">
        <f t="shared" si="5"/>
        <v>41212928</v>
      </c>
      <c r="N21" s="87">
        <f>SUM(N9:N20)</f>
        <v>209100282</v>
      </c>
      <c r="O21" s="209">
        <f>L21/N21</f>
        <v>0.1971</v>
      </c>
      <c r="Q21" s="53"/>
    </row>
    <row r="22" spans="1:20" ht="15.75" customHeight="1">
      <c r="A22" s="16" t="s">
        <v>142</v>
      </c>
      <c r="B22" s="365">
        <f>'Input '!O25-B21</f>
        <v>0</v>
      </c>
      <c r="C22" s="118">
        <f>C21/B21</f>
        <v>0.27450000000000002</v>
      </c>
      <c r="D22" s="365">
        <f>'Input '!O34-D21</f>
        <v>0</v>
      </c>
      <c r="E22" s="118">
        <f>E21/D21</f>
        <v>0.11020000000000001</v>
      </c>
      <c r="F22" s="365">
        <f>H21-B21-D21-F21</f>
        <v>0</v>
      </c>
      <c r="G22" s="118">
        <f>G21/F21</f>
        <v>0.21759999999999999</v>
      </c>
      <c r="H22" s="365">
        <f>'Input '!O15-H21</f>
        <v>0</v>
      </c>
      <c r="I22" s="118">
        <f>I21/H21</f>
        <v>0.22770000000000001</v>
      </c>
      <c r="J22" s="41"/>
      <c r="K22" s="41"/>
      <c r="L22" s="328">
        <f>'Input '!O59-L21</f>
        <v>0</v>
      </c>
      <c r="N22" s="328">
        <f>'Input '!O13-N21</f>
        <v>0</v>
      </c>
      <c r="Q22" s="130"/>
      <c r="R22" s="53"/>
    </row>
    <row r="23" spans="1:20" ht="15.75" customHeight="1">
      <c r="A23" s="16"/>
      <c r="B23" s="25"/>
      <c r="C23" s="42">
        <f>(B21/H21)</f>
        <v>0.5</v>
      </c>
      <c r="D23" s="25"/>
      <c r="E23" s="42">
        <f>(D21/H21)</f>
        <v>0.17</v>
      </c>
      <c r="F23" s="198"/>
      <c r="G23" s="42">
        <f>F21/H21</f>
        <v>0.32</v>
      </c>
      <c r="H23" s="41"/>
      <c r="I23" s="41"/>
      <c r="J23" s="41"/>
      <c r="K23" s="41"/>
      <c r="Q23" s="130"/>
      <c r="R23" s="53"/>
    </row>
    <row r="24" spans="1:20" ht="15.75" customHeight="1">
      <c r="A24" s="16"/>
      <c r="B24" s="25"/>
      <c r="F24" s="181"/>
      <c r="G24" s="42"/>
      <c r="H24" s="41"/>
      <c r="I24" s="41"/>
      <c r="J24" s="41"/>
      <c r="K24" s="41"/>
      <c r="Q24" s="130"/>
      <c r="R24" s="53"/>
    </row>
    <row r="25" spans="1:20" ht="15.75" customHeight="1">
      <c r="F25" s="211"/>
      <c r="N25" s="130" t="s">
        <v>31</v>
      </c>
      <c r="O25" s="53">
        <f>'Conversion Factor'!E28</f>
        <v>1.0496300000000001</v>
      </c>
    </row>
    <row r="26" spans="1:20" ht="15">
      <c r="A26" s="16"/>
      <c r="B26" s="196"/>
      <c r="C26" s="196"/>
      <c r="D26" s="196"/>
      <c r="E26" s="196"/>
      <c r="F26" s="195"/>
      <c r="G26" s="195"/>
      <c r="M26" s="416" t="s">
        <v>54</v>
      </c>
      <c r="N26" s="417"/>
      <c r="O26" s="63"/>
    </row>
    <row r="27" spans="1:20" ht="15.75" customHeight="1">
      <c r="B27" s="118"/>
      <c r="C27" s="210"/>
      <c r="D27" s="210"/>
      <c r="E27" s="210"/>
      <c r="G27" s="210"/>
      <c r="M27" s="18" t="s">
        <v>32</v>
      </c>
      <c r="N27" s="43"/>
      <c r="O27" s="38">
        <f>O21</f>
        <v>0.1971</v>
      </c>
    </row>
    <row r="28" spans="1:20" ht="15.75" customHeight="1">
      <c r="B28" s="118"/>
      <c r="C28" s="210"/>
      <c r="D28" s="210"/>
      <c r="E28" s="210"/>
      <c r="G28" s="210"/>
      <c r="M28" s="49" t="s">
        <v>33</v>
      </c>
      <c r="N28" s="50"/>
      <c r="O28" s="51">
        <f>O27*O25</f>
        <v>0.20688000000000001</v>
      </c>
      <c r="P28" s="23">
        <f>O28-O33</f>
        <v>-3.0949999999999998E-2</v>
      </c>
    </row>
    <row r="29" spans="1:20" ht="15.75" customHeight="1">
      <c r="A29" s="47"/>
      <c r="B29" s="199"/>
      <c r="C29" s="210"/>
      <c r="D29" s="210"/>
      <c r="E29" s="210"/>
      <c r="F29" s="17"/>
      <c r="G29" s="210"/>
    </row>
    <row r="30" spans="1:20" ht="15.75" customHeight="1">
      <c r="B30" s="118"/>
      <c r="C30" s="210"/>
      <c r="D30" s="210"/>
      <c r="E30" s="210"/>
      <c r="F30" s="42"/>
      <c r="G30" s="210"/>
    </row>
    <row r="31" spans="1:20" ht="15.75" customHeight="1">
      <c r="B31" s="118"/>
      <c r="C31" s="210"/>
      <c r="D31" s="210"/>
      <c r="E31" s="210"/>
      <c r="F31" s="42"/>
      <c r="G31" s="210"/>
      <c r="M31" s="416" t="s">
        <v>56</v>
      </c>
      <c r="N31" s="417"/>
      <c r="O31" s="63"/>
    </row>
    <row r="32" spans="1:20" ht="15.75" customHeight="1">
      <c r="B32" s="118"/>
      <c r="C32" s="210"/>
      <c r="D32" s="210"/>
      <c r="E32" s="210"/>
      <c r="G32" s="210"/>
      <c r="M32" s="18" t="s">
        <v>173</v>
      </c>
      <c r="N32" s="43"/>
      <c r="O32" s="38">
        <f>'Rate Schedule Change 150 '!E10</f>
        <v>0.22742999999999999</v>
      </c>
    </row>
    <row r="33" spans="2:15" ht="15.75" customHeight="1">
      <c r="B33" s="118"/>
      <c r="C33" s="210"/>
      <c r="D33" s="210"/>
      <c r="E33" s="210"/>
      <c r="G33" s="210"/>
      <c r="M33" s="49" t="s">
        <v>174</v>
      </c>
      <c r="N33" s="50"/>
      <c r="O33" s="51">
        <f>'Rate Schedule Change 150 '!H10</f>
        <v>0.23783000000000001</v>
      </c>
    </row>
    <row r="34" spans="2:15" ht="15.75" customHeight="1">
      <c r="B34" s="118"/>
      <c r="C34" s="210"/>
      <c r="D34" s="210"/>
      <c r="E34" s="210"/>
      <c r="G34" s="210"/>
    </row>
    <row r="35" spans="2:15" ht="15.75" customHeight="1">
      <c r="B35" s="118"/>
      <c r="C35" s="210"/>
      <c r="D35" s="210"/>
      <c r="E35" s="210"/>
      <c r="G35" s="210"/>
      <c r="O35" s="22"/>
    </row>
    <row r="36" spans="2:15" ht="15.75" customHeight="1">
      <c r="B36" s="118"/>
      <c r="C36" s="210"/>
      <c r="D36" s="210"/>
      <c r="E36" s="210"/>
      <c r="G36" s="210"/>
      <c r="O36" s="22">
        <f>(O28-O33)*N21</f>
        <v>-6471654</v>
      </c>
    </row>
    <row r="37" spans="2:15" ht="15.75" customHeight="1">
      <c r="O37" s="15">
        <f>'Rate Schedule Change 150 '!N26</f>
        <v>-6471654</v>
      </c>
    </row>
    <row r="38" spans="2:15" ht="15.75" customHeight="1">
      <c r="D38" s="15">
        <f>SUM(D9:D14)</f>
        <v>36545271</v>
      </c>
      <c r="E38" s="33">
        <f>D38/D39</f>
        <v>0.22</v>
      </c>
    </row>
    <row r="39" spans="2:15" ht="15.75" customHeight="1">
      <c r="D39" s="15">
        <f>SUM(N9:N14)</f>
        <v>164279917</v>
      </c>
    </row>
  </sheetData>
  <mergeCells count="6">
    <mergeCell ref="M31:N31"/>
    <mergeCell ref="F6:G6"/>
    <mergeCell ref="H6:I6"/>
    <mergeCell ref="B6:C6"/>
    <mergeCell ref="M26:N26"/>
    <mergeCell ref="D6:E6"/>
  </mergeCells>
  <pageMargins left="0.43" right="0.47" top="0.41" bottom="0.31" header="0.25" footer="0.22"/>
  <pageSetup scale="41" orientation="portrait" r:id="rId1"/>
  <headerFooter alignWithMargins="0">
    <oddHeader>&amp;L&amp;F \ &amp;A \ Page &amp;P of &amp;N</oddHeader>
  </headerFooter>
  <customProperties>
    <customPr name="xxe4aP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K31"/>
  <sheetViews>
    <sheetView tabSelected="1" zoomScale="90" zoomScaleNormal="90" zoomScaleSheetLayoutView="100" workbookViewId="0"/>
  </sheetViews>
  <sheetFormatPr defaultColWidth="8.88671875" defaultRowHeight="15"/>
  <cols>
    <col min="1" max="1" width="3.44140625" style="54" customWidth="1"/>
    <col min="2" max="2" width="1.33203125" style="54" customWidth="1"/>
    <col min="3" max="3" width="35.5546875" style="54" customWidth="1"/>
    <col min="4" max="4" width="9.88671875" style="54" customWidth="1"/>
    <col min="5" max="5" width="10.88671875" style="54" customWidth="1"/>
    <col min="6" max="6" width="12.109375" style="54" bestFit="1" customWidth="1"/>
    <col min="7" max="8" width="9.109375" style="54" customWidth="1"/>
    <col min="9" max="9" width="8.88671875" style="54"/>
    <col min="10" max="10" width="11.77734375" style="54" bestFit="1" customWidth="1"/>
    <col min="11" max="16384" width="8.88671875" style="54"/>
  </cols>
  <sheetData>
    <row r="1" spans="1:11">
      <c r="B1" s="54" t="s">
        <v>0</v>
      </c>
    </row>
    <row r="2" spans="1:11">
      <c r="B2" s="54" t="s">
        <v>92</v>
      </c>
    </row>
    <row r="3" spans="1:11">
      <c r="B3" s="54" t="s">
        <v>62</v>
      </c>
      <c r="G3" s="54" t="s">
        <v>79</v>
      </c>
      <c r="H3" s="55">
        <f>'Conversion Factor'!E28</f>
        <v>1.0496300000000001</v>
      </c>
    </row>
    <row r="6" spans="1:11">
      <c r="D6" s="84" t="s">
        <v>11</v>
      </c>
      <c r="E6" s="84" t="s">
        <v>8</v>
      </c>
      <c r="F6" s="84" t="s">
        <v>8</v>
      </c>
      <c r="G6" s="84" t="s">
        <v>8</v>
      </c>
      <c r="H6" s="94" t="s">
        <v>8</v>
      </c>
    </row>
    <row r="7" spans="1:11">
      <c r="E7" s="318" t="s">
        <v>256</v>
      </c>
      <c r="F7" s="318" t="s">
        <v>258</v>
      </c>
      <c r="G7" s="84" t="s">
        <v>78</v>
      </c>
      <c r="H7" s="94" t="s">
        <v>83</v>
      </c>
    </row>
    <row r="8" spans="1:11">
      <c r="E8" s="84"/>
      <c r="F8" s="84"/>
      <c r="G8" s="84"/>
      <c r="H8" s="94"/>
    </row>
    <row r="9" spans="1:11" ht="17.25" customHeight="1">
      <c r="A9" s="117" t="s">
        <v>48</v>
      </c>
      <c r="B9" s="54" t="s">
        <v>29</v>
      </c>
    </row>
    <row r="10" spans="1:11" ht="15.75" thickBot="1">
      <c r="A10" s="54">
        <v>1</v>
      </c>
      <c r="C10" s="54" t="s">
        <v>85</v>
      </c>
      <c r="D10" s="123">
        <f>'Input - Demand Contracts'!F23</f>
        <v>20485778</v>
      </c>
      <c r="G10" s="102"/>
      <c r="H10" s="102"/>
      <c r="I10" s="102"/>
      <c r="K10" s="102"/>
    </row>
    <row r="11" spans="1:11" ht="15.75" thickTop="1">
      <c r="A11" s="117"/>
    </row>
    <row r="12" spans="1:11">
      <c r="A12" s="54">
        <f>A10+1</f>
        <v>2</v>
      </c>
      <c r="C12" s="54" t="s">
        <v>84</v>
      </c>
      <c r="D12" s="54">
        <f>SUM(E12:H12)</f>
        <v>241213650</v>
      </c>
      <c r="E12" s="54">
        <f>'Input '!O9</f>
        <v>133251319</v>
      </c>
      <c r="F12" s="54">
        <f>'Input '!O10</f>
        <v>72950122</v>
      </c>
      <c r="G12" s="54">
        <f>'Input '!O12</f>
        <v>2898841</v>
      </c>
      <c r="H12" s="393">
        <v>32113368</v>
      </c>
      <c r="I12" s="73"/>
    </row>
    <row r="13" spans="1:11">
      <c r="A13" s="54">
        <f>A12+1</f>
        <v>3</v>
      </c>
      <c r="D13" s="97">
        <f>SUM(E13:G13)</f>
        <v>1</v>
      </c>
      <c r="E13" s="99">
        <f>E12/(SUM($E$12:$G$12))</f>
        <v>0.63729999999999998</v>
      </c>
      <c r="F13" s="99">
        <f t="shared" ref="F13:G13" si="0">F12/(SUM($E$12:$G$12))</f>
        <v>0.34889999999999999</v>
      </c>
      <c r="G13" s="99">
        <f t="shared" si="0"/>
        <v>1.3899999999999999E-2</v>
      </c>
      <c r="I13" s="73"/>
    </row>
    <row r="14" spans="1:11">
      <c r="A14" s="54">
        <f t="shared" ref="A14:A19" si="1">A13+1</f>
        <v>4</v>
      </c>
      <c r="E14" s="98"/>
      <c r="I14" s="73"/>
    </row>
    <row r="15" spans="1:11">
      <c r="A15" s="54">
        <f t="shared" si="1"/>
        <v>5</v>
      </c>
      <c r="C15" s="86" t="s">
        <v>268</v>
      </c>
      <c r="D15" s="54">
        <f>SUM(E15:H15)</f>
        <v>1626456</v>
      </c>
      <c r="E15" s="95">
        <v>1005753</v>
      </c>
      <c r="F15" s="95">
        <v>620703</v>
      </c>
      <c r="G15" s="95"/>
      <c r="H15" s="286"/>
      <c r="I15" s="73"/>
    </row>
    <row r="16" spans="1:11">
      <c r="A16" s="54">
        <f t="shared" si="1"/>
        <v>6</v>
      </c>
      <c r="C16" s="86"/>
      <c r="D16" s="33">
        <f>SUM(E16:F16)</f>
        <v>1</v>
      </c>
      <c r="E16" s="163">
        <f>E15/$D$15</f>
        <v>0.61839999999999995</v>
      </c>
      <c r="F16" s="163">
        <f>F15/$D$15</f>
        <v>0.38159999999999999</v>
      </c>
      <c r="G16" s="164">
        <f>G15/$D$15</f>
        <v>0</v>
      </c>
      <c r="H16" s="164">
        <f>H15/$D$15</f>
        <v>0</v>
      </c>
      <c r="I16" s="73"/>
    </row>
    <row r="17" spans="1:10">
      <c r="A17" s="54">
        <f t="shared" si="1"/>
        <v>7</v>
      </c>
      <c r="C17" s="86"/>
      <c r="E17" s="95"/>
      <c r="F17" s="95"/>
      <c r="G17" s="95"/>
      <c r="H17" s="95"/>
      <c r="I17" s="73"/>
      <c r="J17" s="115" t="s">
        <v>105</v>
      </c>
    </row>
    <row r="18" spans="1:10">
      <c r="A18" s="54">
        <f t="shared" si="1"/>
        <v>8</v>
      </c>
      <c r="C18" s="54" t="s">
        <v>86</v>
      </c>
      <c r="D18" s="96">
        <f>D10*0.6</f>
        <v>12291467</v>
      </c>
      <c r="E18" s="122">
        <f>($D$18-$H$18)*E13</f>
        <v>7822300</v>
      </c>
      <c r="F18" s="122">
        <f>($D$18-$H$18)*F13</f>
        <v>4282443</v>
      </c>
      <c r="G18" s="122">
        <f>($D$18-$H$18)*G13</f>
        <v>170610</v>
      </c>
      <c r="H18" s="122">
        <f>H12*0.00054</f>
        <v>17341</v>
      </c>
      <c r="J18" s="54">
        <f>SUM(E18:H18)</f>
        <v>12292694</v>
      </c>
    </row>
    <row r="19" spans="1:10">
      <c r="A19" s="54">
        <f t="shared" si="1"/>
        <v>9</v>
      </c>
      <c r="C19" s="54" t="s">
        <v>87</v>
      </c>
      <c r="D19" s="305">
        <f>D10*0.4</f>
        <v>8194311</v>
      </c>
      <c r="E19" s="301">
        <f>$D$19*E16</f>
        <v>5067362</v>
      </c>
      <c r="F19" s="301">
        <f>$D$19*F16</f>
        <v>3126949</v>
      </c>
      <c r="G19" s="301">
        <f>$D$19*G16</f>
        <v>0</v>
      </c>
      <c r="H19" s="301">
        <f>$D$19*H16</f>
        <v>0</v>
      </c>
      <c r="J19" s="54">
        <f>SUM(E19:H19)</f>
        <v>8194311</v>
      </c>
    </row>
    <row r="20" spans="1:10">
      <c r="C20" s="54" t="s">
        <v>11</v>
      </c>
      <c r="D20" s="96">
        <f>D18+D19</f>
        <v>20485778</v>
      </c>
      <c r="E20" s="96">
        <f t="shared" ref="E20:H20" si="2">E18+E19</f>
        <v>12889662</v>
      </c>
      <c r="F20" s="96">
        <f t="shared" si="2"/>
        <v>7409392</v>
      </c>
      <c r="G20" s="96">
        <f t="shared" si="2"/>
        <v>170610</v>
      </c>
      <c r="H20" s="96">
        <f t="shared" si="2"/>
        <v>17341</v>
      </c>
    </row>
    <row r="21" spans="1:10">
      <c r="A21" s="54">
        <f>A19+1</f>
        <v>10</v>
      </c>
      <c r="E21" s="183">
        <f>E20/$D$20</f>
        <v>0.62919999999999998</v>
      </c>
      <c r="F21" s="183">
        <f>F20/$D$20</f>
        <v>0.36170000000000002</v>
      </c>
      <c r="G21" s="183">
        <f t="shared" ref="G21:H21" si="3">G20/$D$20</f>
        <v>8.3000000000000001E-3</v>
      </c>
      <c r="H21" s="183">
        <f t="shared" si="3"/>
        <v>8.0000000000000004E-4</v>
      </c>
    </row>
    <row r="22" spans="1:10">
      <c r="A22" s="54">
        <f>A21+1</f>
        <v>11</v>
      </c>
      <c r="C22" s="73" t="s">
        <v>114</v>
      </c>
    </row>
    <row r="23" spans="1:10">
      <c r="A23" s="54">
        <f t="shared" ref="A23:A30" si="4">A22+1</f>
        <v>12</v>
      </c>
      <c r="C23" s="54" t="s">
        <v>86</v>
      </c>
      <c r="E23" s="100">
        <f>E18/E12</f>
        <v>5.8700000000000002E-2</v>
      </c>
      <c r="F23" s="100">
        <f>F18/F12</f>
        <v>5.8700000000000002E-2</v>
      </c>
      <c r="G23" s="100">
        <f>G18/G12</f>
        <v>5.885E-2</v>
      </c>
      <c r="H23" s="100">
        <f>H18/H12</f>
        <v>5.4000000000000001E-4</v>
      </c>
    </row>
    <row r="24" spans="1:10">
      <c r="A24" s="54">
        <f t="shared" si="4"/>
        <v>13</v>
      </c>
      <c r="C24" s="54" t="s">
        <v>157</v>
      </c>
      <c r="E24" s="101">
        <f>E19/E12</f>
        <v>3.8030000000000001E-2</v>
      </c>
      <c r="F24" s="101">
        <f>F19/F12</f>
        <v>4.2860000000000002E-2</v>
      </c>
      <c r="G24" s="116"/>
      <c r="H24" s="101">
        <f>H19/H12</f>
        <v>0</v>
      </c>
    </row>
    <row r="25" spans="1:10">
      <c r="A25" s="54">
        <f t="shared" si="4"/>
        <v>14</v>
      </c>
      <c r="C25" s="103" t="s">
        <v>88</v>
      </c>
      <c r="E25" s="60">
        <f>SUM(E23:E24)</f>
        <v>9.6729999999999997E-2</v>
      </c>
      <c r="F25" s="60">
        <f>SUM(F23:F24)</f>
        <v>0.10156</v>
      </c>
      <c r="G25" s="60">
        <f>SUM(G23:G24)</f>
        <v>5.885E-2</v>
      </c>
      <c r="H25" s="100">
        <f>SUM(H23:H24)</f>
        <v>5.4000000000000001E-4</v>
      </c>
    </row>
    <row r="26" spans="1:10">
      <c r="A26" s="54">
        <f t="shared" si="4"/>
        <v>15</v>
      </c>
    </row>
    <row r="27" spans="1:10">
      <c r="A27" s="54">
        <f t="shared" si="4"/>
        <v>16</v>
      </c>
    </row>
    <row r="28" spans="1:10">
      <c r="A28" s="54">
        <f t="shared" si="4"/>
        <v>17</v>
      </c>
      <c r="C28" s="54" t="s">
        <v>86</v>
      </c>
      <c r="E28" s="60">
        <f t="shared" ref="E28:G29" si="5">E23*$H$3</f>
        <v>6.1609999999999998E-2</v>
      </c>
      <c r="F28" s="60">
        <f t="shared" si="5"/>
        <v>6.1609999999999998E-2</v>
      </c>
      <c r="G28" s="60">
        <f>G23*$H$3</f>
        <v>6.1769999999999999E-2</v>
      </c>
      <c r="H28" s="60">
        <v>5.5999999999999995E-4</v>
      </c>
    </row>
    <row r="29" spans="1:10">
      <c r="A29" s="54">
        <f t="shared" si="4"/>
        <v>18</v>
      </c>
      <c r="C29" s="54" t="s">
        <v>157</v>
      </c>
      <c r="E29" s="60">
        <f t="shared" si="5"/>
        <v>3.9919999999999997E-2</v>
      </c>
      <c r="F29" s="60">
        <f t="shared" si="5"/>
        <v>4.4990000000000002E-2</v>
      </c>
      <c r="G29" s="60">
        <f t="shared" si="5"/>
        <v>0</v>
      </c>
      <c r="H29" s="100">
        <f>H24*$H$3</f>
        <v>0</v>
      </c>
    </row>
    <row r="30" spans="1:10">
      <c r="A30" s="54">
        <f t="shared" si="4"/>
        <v>19</v>
      </c>
      <c r="C30" s="103" t="s">
        <v>91</v>
      </c>
      <c r="E30" s="113">
        <f>ROUND(E25*$H$3,5)</f>
        <v>0.10153</v>
      </c>
      <c r="F30" s="113">
        <f>ROUND(F25*$H$3,5)</f>
        <v>0.1066</v>
      </c>
      <c r="G30" s="113">
        <f>ROUND(G25*$H$3,5)</f>
        <v>6.1769999999999999E-2</v>
      </c>
      <c r="H30" s="113">
        <f>H28</f>
        <v>5.5999999999999995E-4</v>
      </c>
    </row>
    <row r="31" spans="1:10">
      <c r="C31" s="103"/>
      <c r="E31" s="210"/>
      <c r="F31" s="210"/>
      <c r="G31" s="210"/>
      <c r="H31" s="210"/>
    </row>
  </sheetData>
  <pageMargins left="0.43" right="0.47" top="0.41" bottom="0.31" header="0.25" footer="0.22"/>
  <pageSetup scale="89" orientation="portrait" r:id="rId1"/>
  <headerFooter alignWithMargins="0">
    <oddHeader>&amp;L&amp;F \ &amp;A \ Page &amp;P of &amp;N</oddHeader>
  </headerFooter>
  <customProperties>
    <customPr name="xxe4aPID" r:id="rId2"/>
  </customProperties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D52"/>
  <sheetViews>
    <sheetView tabSelected="1" zoomScale="80" zoomScaleNormal="80" zoomScaleSheetLayoutView="70" workbookViewId="0"/>
  </sheetViews>
  <sheetFormatPr defaultColWidth="8.88671875" defaultRowHeight="15"/>
  <cols>
    <col min="1" max="1" width="13.5546875" style="132" customWidth="1"/>
    <col min="2" max="2" width="44" style="132" bestFit="1" customWidth="1"/>
    <col min="3" max="3" width="20.109375" style="132" bestFit="1" customWidth="1"/>
    <col min="4" max="4" width="16.6640625" style="133" bestFit="1" customWidth="1"/>
    <col min="5" max="5" width="10.77734375" style="134" customWidth="1"/>
    <col min="6" max="6" width="13.6640625" style="135" bestFit="1" customWidth="1"/>
    <col min="7" max="7" width="10.6640625" style="132" bestFit="1" customWidth="1"/>
    <col min="8" max="13" width="10.6640625" style="136" bestFit="1" customWidth="1"/>
    <col min="14" max="14" width="11.6640625" style="136" customWidth="1"/>
    <col min="15" max="19" width="10.33203125" style="136" customWidth="1"/>
    <col min="20" max="20" width="17.44140625" style="136" customWidth="1"/>
    <col min="21" max="22" width="8.88671875" style="132"/>
    <col min="23" max="23" width="8.88671875" style="137"/>
    <col min="24" max="24" width="45.5546875" style="137" bestFit="1" customWidth="1"/>
    <col min="25" max="25" width="21.21875" style="137" bestFit="1" customWidth="1"/>
    <col min="26" max="26" width="21.21875" style="137" customWidth="1"/>
    <col min="27" max="27" width="9.33203125" style="140" customWidth="1"/>
    <col min="28" max="28" width="16.33203125" style="137" customWidth="1"/>
    <col min="29" max="29" width="16.33203125" style="137" hidden="1" customWidth="1"/>
    <col min="30" max="30" width="8.88671875" style="137"/>
    <col min="31" max="16384" width="8.88671875" style="132"/>
  </cols>
  <sheetData>
    <row r="1" spans="1:30">
      <c r="A1" s="15" t="s">
        <v>0</v>
      </c>
      <c r="B1" s="137"/>
      <c r="C1" s="138"/>
      <c r="D1" s="138"/>
      <c r="E1" s="139"/>
      <c r="F1" s="137"/>
    </row>
    <row r="2" spans="1:30">
      <c r="A2" s="15" t="s">
        <v>125</v>
      </c>
      <c r="B2" s="137"/>
      <c r="C2" s="137"/>
      <c r="D2" s="137"/>
      <c r="E2" s="140"/>
      <c r="F2" s="137"/>
    </row>
    <row r="3" spans="1:30" s="129" customFormat="1">
      <c r="A3" s="15" t="s">
        <v>117</v>
      </c>
      <c r="B3" s="137"/>
      <c r="C3" s="137"/>
      <c r="D3" s="137"/>
      <c r="E3" s="140"/>
      <c r="F3" s="137"/>
      <c r="AC3" s="137"/>
      <c r="AD3" s="137"/>
    </row>
    <row r="4" spans="1:30" s="129" customFormat="1">
      <c r="A4" s="137"/>
      <c r="B4" s="137"/>
      <c r="C4" s="141"/>
      <c r="D4" s="141"/>
      <c r="E4" s="142" t="s">
        <v>191</v>
      </c>
      <c r="F4" s="137"/>
      <c r="AC4" s="137"/>
      <c r="AD4" s="137"/>
    </row>
    <row r="5" spans="1:30" ht="30">
      <c r="A5" s="143" t="s">
        <v>10</v>
      </c>
      <c r="B5" s="144" t="s">
        <v>2</v>
      </c>
      <c r="C5" s="188" t="s">
        <v>167</v>
      </c>
      <c r="D5" s="37" t="s">
        <v>137</v>
      </c>
      <c r="E5" s="145" t="s">
        <v>138</v>
      </c>
      <c r="F5" s="144" t="s">
        <v>135</v>
      </c>
    </row>
    <row r="6" spans="1:30">
      <c r="A6" s="16"/>
      <c r="B6" s="16"/>
      <c r="C6" s="16"/>
      <c r="D6" s="16"/>
      <c r="E6" s="140"/>
      <c r="F6" s="146"/>
    </row>
    <row r="7" spans="1:30">
      <c r="A7" s="16">
        <v>1</v>
      </c>
      <c r="B7" s="15" t="s">
        <v>118</v>
      </c>
      <c r="C7" s="148">
        <f>N37</f>
        <v>16567017</v>
      </c>
      <c r="D7" s="149" t="s">
        <v>69</v>
      </c>
      <c r="E7" s="381">
        <v>0.66420000000000001</v>
      </c>
      <c r="F7" s="108">
        <f>C7*E7</f>
        <v>11003813</v>
      </c>
      <c r="AC7" s="144" t="s">
        <v>136</v>
      </c>
    </row>
    <row r="8" spans="1:30">
      <c r="A8" s="16">
        <f>A7+1</f>
        <v>2</v>
      </c>
      <c r="B8" s="15"/>
      <c r="C8" s="150"/>
      <c r="D8" s="150"/>
      <c r="E8" s="151"/>
      <c r="F8" s="15"/>
      <c r="AC8" s="147">
        <f>1-F6</f>
        <v>1</v>
      </c>
    </row>
    <row r="9" spans="1:30">
      <c r="A9" s="16">
        <f t="shared" ref="A9:A25" si="0">A8+1</f>
        <v>3</v>
      </c>
      <c r="B9" s="15" t="s">
        <v>203</v>
      </c>
      <c r="C9" s="148">
        <f>N36</f>
        <v>2050808</v>
      </c>
      <c r="D9" s="149" t="s">
        <v>69</v>
      </c>
      <c r="E9" s="142">
        <f>E7</f>
        <v>0.66420000000000001</v>
      </c>
      <c r="F9" s="108">
        <f>C9*E9</f>
        <v>1362147</v>
      </c>
      <c r="AC9" s="15">
        <f>C7*AC8</f>
        <v>16567017</v>
      </c>
    </row>
    <row r="10" spans="1:30">
      <c r="A10" s="16">
        <f t="shared" si="0"/>
        <v>4</v>
      </c>
      <c r="B10" s="15"/>
      <c r="C10" s="150"/>
      <c r="D10" s="149"/>
      <c r="E10" s="151"/>
      <c r="F10" s="152"/>
      <c r="AC10" s="15"/>
    </row>
    <row r="11" spans="1:30">
      <c r="A11" s="16">
        <f t="shared" si="0"/>
        <v>5</v>
      </c>
      <c r="B11" s="20" t="s">
        <v>119</v>
      </c>
      <c r="C11" s="153">
        <f>SUM(C7:C10)</f>
        <v>18617825</v>
      </c>
      <c r="D11" s="154"/>
      <c r="E11" s="155"/>
      <c r="F11" s="156">
        <f>SUM(F7:F9)</f>
        <v>12365960</v>
      </c>
      <c r="AC11" s="15">
        <f>C9*AC8</f>
        <v>2050808</v>
      </c>
    </row>
    <row r="12" spans="1:30">
      <c r="A12" s="16">
        <f t="shared" si="0"/>
        <v>6</v>
      </c>
      <c r="B12" s="15"/>
      <c r="C12" s="150"/>
      <c r="D12" s="154"/>
      <c r="E12" s="155"/>
      <c r="F12" s="15"/>
      <c r="AC12" s="152"/>
    </row>
    <row r="13" spans="1:30">
      <c r="A13" s="16">
        <f t="shared" si="0"/>
        <v>7</v>
      </c>
      <c r="B13" s="15" t="s">
        <v>204</v>
      </c>
      <c r="C13" s="148">
        <f>N46</f>
        <v>6782160</v>
      </c>
      <c r="D13" s="149" t="s">
        <v>69</v>
      </c>
      <c r="E13" s="157">
        <f>E7</f>
        <v>0.66420000000000001</v>
      </c>
      <c r="F13" s="108">
        <f>C13*E13</f>
        <v>4504711</v>
      </c>
      <c r="AC13" s="20">
        <f>SUM(AC9:AC11)</f>
        <v>18617825</v>
      </c>
    </row>
    <row r="14" spans="1:30">
      <c r="A14" s="16">
        <f t="shared" si="0"/>
        <v>8</v>
      </c>
      <c r="B14" s="15"/>
      <c r="C14" s="148"/>
      <c r="E14" s="307"/>
      <c r="F14" s="15"/>
      <c r="AC14" s="15"/>
    </row>
    <row r="15" spans="1:30">
      <c r="A15" s="16">
        <f t="shared" si="0"/>
        <v>9</v>
      </c>
      <c r="B15" s="15" t="s">
        <v>205</v>
      </c>
      <c r="C15" s="148">
        <f>N47</f>
        <v>3916356</v>
      </c>
      <c r="D15" s="149" t="s">
        <v>69</v>
      </c>
      <c r="E15" s="157">
        <f>E7</f>
        <v>0.66420000000000001</v>
      </c>
      <c r="F15" s="108">
        <f>C15*E15</f>
        <v>2601244</v>
      </c>
      <c r="AC15" s="15"/>
    </row>
    <row r="16" spans="1:30">
      <c r="A16" s="16">
        <f t="shared" si="0"/>
        <v>10</v>
      </c>
      <c r="B16" s="15"/>
      <c r="C16" s="150"/>
      <c r="D16" s="132"/>
      <c r="E16" s="132"/>
      <c r="F16" s="15"/>
      <c r="AC16" s="15"/>
    </row>
    <row r="17" spans="1:29">
      <c r="A17" s="16">
        <f t="shared" si="0"/>
        <v>11</v>
      </c>
      <c r="B17" s="15" t="s">
        <v>206</v>
      </c>
      <c r="C17" s="148">
        <f>N48</f>
        <v>1526442</v>
      </c>
      <c r="D17" s="149" t="s">
        <v>69</v>
      </c>
      <c r="E17" s="157">
        <f>E7</f>
        <v>0.66420000000000001</v>
      </c>
      <c r="F17" s="108">
        <f>C17*E17</f>
        <v>1013863</v>
      </c>
      <c r="AC17" s="15"/>
    </row>
    <row r="18" spans="1:29">
      <c r="A18" s="16">
        <f t="shared" si="0"/>
        <v>12</v>
      </c>
      <c r="B18" s="15"/>
      <c r="C18" s="158"/>
      <c r="D18" s="150"/>
      <c r="E18" s="151"/>
      <c r="F18" s="152"/>
      <c r="AC18" s="15"/>
    </row>
    <row r="19" spans="1:29">
      <c r="A19" s="16">
        <f t="shared" si="0"/>
        <v>13</v>
      </c>
      <c r="B19" s="20" t="s">
        <v>120</v>
      </c>
      <c r="C19" s="159">
        <f>SUM(C13:C18)</f>
        <v>12224958</v>
      </c>
      <c r="D19" s="154"/>
      <c r="E19" s="155"/>
      <c r="F19" s="159">
        <f>SUM(F13:F18)</f>
        <v>8119818</v>
      </c>
      <c r="AC19" s="15">
        <f>C17*AC8</f>
        <v>1526442</v>
      </c>
    </row>
    <row r="20" spans="1:29">
      <c r="A20" s="16">
        <f t="shared" si="0"/>
        <v>14</v>
      </c>
      <c r="B20" s="15"/>
      <c r="C20" s="150"/>
      <c r="D20" s="150"/>
      <c r="E20" s="151"/>
      <c r="F20" s="15"/>
      <c r="AC20" s="15"/>
    </row>
    <row r="21" spans="1:29">
      <c r="A21" s="16">
        <f t="shared" si="0"/>
        <v>15</v>
      </c>
      <c r="B21" s="20" t="s">
        <v>121</v>
      </c>
      <c r="C21" s="160">
        <f>C19+C11</f>
        <v>30842783</v>
      </c>
      <c r="D21" s="112"/>
      <c r="E21" s="190"/>
      <c r="F21" s="160">
        <f>F19+F11</f>
        <v>20485778</v>
      </c>
      <c r="AC21" s="15"/>
    </row>
    <row r="22" spans="1:29">
      <c r="A22" s="16">
        <f t="shared" si="0"/>
        <v>16</v>
      </c>
      <c r="B22" s="15"/>
      <c r="C22" s="41"/>
      <c r="D22" s="41"/>
      <c r="E22" s="142"/>
      <c r="F22" s="152"/>
      <c r="AC22" s="152"/>
    </row>
    <row r="23" spans="1:29">
      <c r="A23" s="16">
        <f t="shared" si="0"/>
        <v>17</v>
      </c>
      <c r="B23" s="20" t="s">
        <v>122</v>
      </c>
      <c r="C23" s="161">
        <f>SUM(C21:C22)</f>
        <v>30842783</v>
      </c>
      <c r="D23" s="182"/>
      <c r="E23" s="131"/>
      <c r="F23" s="161">
        <f>SUM(F21:F22)</f>
        <v>20485778</v>
      </c>
      <c r="AC23" s="154">
        <f>SUM(AC15:AC22)</f>
        <v>1526442</v>
      </c>
    </row>
    <row r="24" spans="1:29">
      <c r="A24" s="16">
        <f t="shared" si="0"/>
        <v>18</v>
      </c>
      <c r="B24" s="15" t="s">
        <v>123</v>
      </c>
      <c r="C24" s="175"/>
      <c r="D24" s="111"/>
      <c r="E24" s="142"/>
      <c r="F24" s="152">
        <f>'Input '!O11</f>
        <v>206201441</v>
      </c>
      <c r="AC24" s="15"/>
    </row>
    <row r="25" spans="1:29">
      <c r="A25" s="16">
        <f t="shared" si="0"/>
        <v>19</v>
      </c>
      <c r="B25" s="20" t="s">
        <v>124</v>
      </c>
      <c r="C25" s="162"/>
      <c r="D25" s="162"/>
      <c r="E25" s="319" t="s">
        <v>208</v>
      </c>
      <c r="F25" s="320">
        <f>F23/F24</f>
        <v>9.9349999999999994E-2</v>
      </c>
      <c r="AC25" s="160">
        <f>AC23+AC13</f>
        <v>20144267</v>
      </c>
    </row>
    <row r="26" spans="1:29">
      <c r="A26" s="16"/>
      <c r="B26" s="20"/>
      <c r="C26" s="162"/>
      <c r="D26" s="162"/>
      <c r="E26" s="157"/>
      <c r="F26" s="15"/>
      <c r="H26" s="191"/>
      <c r="I26" s="191"/>
      <c r="J26" s="191"/>
      <c r="K26" s="191"/>
      <c r="L26" s="191"/>
      <c r="M26" s="191"/>
      <c r="N26" s="191"/>
      <c r="O26" s="191"/>
      <c r="P26" s="191"/>
      <c r="Q26" s="191"/>
      <c r="R26" s="191"/>
      <c r="S26" s="191"/>
      <c r="T26" s="191"/>
      <c r="AC26" s="15"/>
    </row>
    <row r="27" spans="1:29">
      <c r="A27" s="16"/>
      <c r="B27" s="20"/>
      <c r="C27" s="228"/>
      <c r="D27" s="112"/>
      <c r="E27" s="131"/>
      <c r="F27" s="112"/>
      <c r="H27" s="191"/>
      <c r="I27" s="191"/>
      <c r="J27" s="191"/>
      <c r="K27" s="191"/>
      <c r="L27" s="191"/>
      <c r="M27" s="191"/>
      <c r="N27" s="191"/>
      <c r="O27" s="191"/>
      <c r="P27" s="191"/>
      <c r="Q27" s="191"/>
      <c r="R27" s="191"/>
      <c r="S27" s="191"/>
      <c r="T27" s="191"/>
      <c r="AC27" s="15"/>
    </row>
    <row r="28" spans="1:29">
      <c r="A28" s="16"/>
      <c r="B28" s="20"/>
      <c r="C28" s="229"/>
      <c r="D28" s="162"/>
      <c r="E28" s="157"/>
      <c r="F28" s="162"/>
      <c r="H28" s="191"/>
      <c r="I28" s="191"/>
      <c r="J28" s="191"/>
      <c r="K28" s="191"/>
      <c r="L28" s="191"/>
      <c r="M28" s="191"/>
      <c r="N28" s="191"/>
      <c r="O28" s="191"/>
      <c r="P28" s="191"/>
      <c r="Q28" s="191"/>
      <c r="R28" s="191"/>
      <c r="S28" s="191"/>
      <c r="T28" s="191"/>
      <c r="AC28" s="15"/>
    </row>
    <row r="29" spans="1:29">
      <c r="A29" s="16"/>
      <c r="C29" s="230"/>
      <c r="D29" s="192"/>
      <c r="E29" s="193"/>
      <c r="F29" s="194"/>
      <c r="H29" s="191"/>
      <c r="I29" s="191"/>
      <c r="J29" s="191"/>
      <c r="K29" s="191"/>
      <c r="L29" s="191"/>
      <c r="M29" s="191"/>
      <c r="N29" s="191"/>
      <c r="O29" s="191"/>
      <c r="P29" s="191"/>
      <c r="Q29" s="191"/>
      <c r="R29" s="191"/>
      <c r="S29" s="191"/>
      <c r="T29" s="191"/>
      <c r="W29" s="16"/>
      <c r="X29" s="20"/>
      <c r="Y29" s="112"/>
      <c r="Z29" s="112"/>
      <c r="AA29" s="131"/>
      <c r="AC29" s="112"/>
    </row>
    <row r="30" spans="1:29">
      <c r="A30" s="16"/>
      <c r="C30" s="230"/>
      <c r="D30" s="192"/>
      <c r="E30" s="193"/>
      <c r="F30" s="194"/>
      <c r="H30" s="191"/>
      <c r="I30" s="191"/>
      <c r="J30" s="191"/>
      <c r="K30" s="191"/>
      <c r="L30" s="191"/>
      <c r="M30" s="191"/>
      <c r="N30" s="191"/>
      <c r="O30" s="191"/>
      <c r="P30" s="191"/>
      <c r="Q30" s="191"/>
      <c r="R30" s="191"/>
      <c r="S30" s="191"/>
      <c r="T30" s="191"/>
      <c r="W30" s="16"/>
      <c r="X30" s="15"/>
      <c r="Y30" s="150"/>
      <c r="Z30" s="150"/>
      <c r="AA30" s="151"/>
      <c r="AC30" s="15"/>
    </row>
    <row r="31" spans="1:29" ht="15.75">
      <c r="A31" s="202" t="s">
        <v>126</v>
      </c>
      <c r="B31" s="1" t="s">
        <v>127</v>
      </c>
      <c r="C31" s="23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89"/>
      <c r="P31" s="189"/>
      <c r="Q31" s="189"/>
      <c r="R31" s="189"/>
      <c r="S31" s="189"/>
      <c r="T31" s="189"/>
    </row>
    <row r="32" spans="1:29" ht="15.75">
      <c r="A32" s="204" t="s">
        <v>158</v>
      </c>
      <c r="B32" s="1" t="s">
        <v>159</v>
      </c>
      <c r="C32" s="23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89"/>
      <c r="P32" s="189"/>
      <c r="Q32" s="189"/>
      <c r="R32" s="189"/>
      <c r="S32" s="189"/>
      <c r="T32" s="189"/>
    </row>
    <row r="33" spans="1:20" ht="15.75">
      <c r="A33" s="205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89"/>
      <c r="P33" s="189"/>
      <c r="Q33" s="189"/>
      <c r="R33" s="189"/>
      <c r="S33" s="189"/>
      <c r="T33" s="189"/>
    </row>
    <row r="34" spans="1:20" ht="31.5">
      <c r="A34" s="204" t="s">
        <v>128</v>
      </c>
      <c r="B34" s="202"/>
      <c r="C34" s="202"/>
      <c r="D34" s="202"/>
      <c r="E34" s="202"/>
      <c r="F34" s="202"/>
      <c r="G34" s="202"/>
      <c r="H34" s="202"/>
      <c r="I34" s="202"/>
      <c r="J34" s="202"/>
      <c r="K34" s="202"/>
      <c r="L34" s="202"/>
      <c r="M34" s="202"/>
      <c r="N34" s="202"/>
      <c r="O34" s="189"/>
      <c r="P34" s="189"/>
      <c r="Q34" s="189"/>
      <c r="R34" s="189"/>
      <c r="S34" s="189"/>
      <c r="T34" s="189"/>
    </row>
    <row r="35" spans="1:20" ht="15.75">
      <c r="A35" s="204" t="s">
        <v>175</v>
      </c>
      <c r="B35" s="366">
        <v>202511</v>
      </c>
      <c r="C35" s="366">
        <f>B35+1</f>
        <v>202512</v>
      </c>
      <c r="D35" s="366">
        <v>202501</v>
      </c>
      <c r="E35" s="366">
        <f>D35+1</f>
        <v>202502</v>
      </c>
      <c r="F35" s="366">
        <f t="shared" ref="F35:M35" si="1">E35+1</f>
        <v>202503</v>
      </c>
      <c r="G35" s="366">
        <f t="shared" si="1"/>
        <v>202504</v>
      </c>
      <c r="H35" s="366">
        <f t="shared" si="1"/>
        <v>202505</v>
      </c>
      <c r="I35" s="366">
        <f t="shared" si="1"/>
        <v>202506</v>
      </c>
      <c r="J35" s="366">
        <f t="shared" si="1"/>
        <v>202507</v>
      </c>
      <c r="K35" s="366">
        <f t="shared" si="1"/>
        <v>202508</v>
      </c>
      <c r="L35" s="366">
        <f t="shared" si="1"/>
        <v>202509</v>
      </c>
      <c r="M35" s="366">
        <f t="shared" si="1"/>
        <v>202510</v>
      </c>
      <c r="N35" s="322" t="s">
        <v>11</v>
      </c>
      <c r="O35" s="189"/>
      <c r="P35" s="189"/>
      <c r="Q35" s="189"/>
      <c r="R35" s="189"/>
      <c r="S35" s="189"/>
      <c r="T35" s="189"/>
    </row>
    <row r="36" spans="1:20" ht="15.75">
      <c r="A36" s="206" t="s">
        <v>130</v>
      </c>
      <c r="B36" s="201">
        <v>203775</v>
      </c>
      <c r="C36" s="201">
        <v>210567</v>
      </c>
      <c r="D36" s="201">
        <v>210567</v>
      </c>
      <c r="E36" s="201">
        <v>190190</v>
      </c>
      <c r="F36" s="201">
        <v>210567</v>
      </c>
      <c r="G36" s="201">
        <v>137352</v>
      </c>
      <c r="H36" s="201">
        <v>141930</v>
      </c>
      <c r="I36" s="201">
        <v>137352</v>
      </c>
      <c r="J36" s="201">
        <v>141930</v>
      </c>
      <c r="K36" s="201">
        <v>141930</v>
      </c>
      <c r="L36" s="201">
        <v>137352</v>
      </c>
      <c r="M36" s="201">
        <v>187296</v>
      </c>
      <c r="N36" s="201">
        <f>SUM(B36:M36)</f>
        <v>2050808</v>
      </c>
      <c r="O36" s="189"/>
      <c r="P36" s="189"/>
      <c r="Q36" s="189"/>
      <c r="R36" s="189"/>
      <c r="S36" s="189"/>
      <c r="T36" s="189"/>
    </row>
    <row r="37" spans="1:20" ht="15.75">
      <c r="A37" s="206" t="s">
        <v>131</v>
      </c>
      <c r="B37" s="201">
        <v>1448281</v>
      </c>
      <c r="C37" s="201">
        <v>1399047</v>
      </c>
      <c r="D37" s="201">
        <v>1399047</v>
      </c>
      <c r="E37" s="201">
        <v>1263656</v>
      </c>
      <c r="F37" s="201">
        <v>1399047</v>
      </c>
      <c r="G37" s="201">
        <v>1353917</v>
      </c>
      <c r="H37" s="201">
        <v>1399047</v>
      </c>
      <c r="I37" s="201">
        <v>1353917</v>
      </c>
      <c r="J37" s="201">
        <v>1399047</v>
      </c>
      <c r="K37" s="201">
        <v>1399047</v>
      </c>
      <c r="L37" s="201">
        <v>1353917</v>
      </c>
      <c r="M37" s="201">
        <v>1399047</v>
      </c>
      <c r="N37" s="201">
        <f>SUM(B37:M37)</f>
        <v>16567017</v>
      </c>
      <c r="O37" s="189"/>
      <c r="P37" s="189"/>
      <c r="Q37" s="189"/>
      <c r="R37" s="189"/>
      <c r="S37" s="189"/>
      <c r="T37" s="189"/>
    </row>
    <row r="38" spans="1:20" ht="15.75">
      <c r="A38" s="207" t="s">
        <v>129</v>
      </c>
      <c r="B38" s="203">
        <f>SUM(B36:B37)</f>
        <v>1652056</v>
      </c>
      <c r="C38" s="203">
        <f t="shared" ref="C38:M38" si="2">SUM(C36:C37)</f>
        <v>1609614</v>
      </c>
      <c r="D38" s="203">
        <f t="shared" si="2"/>
        <v>1609614</v>
      </c>
      <c r="E38" s="203">
        <f t="shared" si="2"/>
        <v>1453846</v>
      </c>
      <c r="F38" s="203">
        <f t="shared" si="2"/>
        <v>1609614</v>
      </c>
      <c r="G38" s="203">
        <f t="shared" si="2"/>
        <v>1491269</v>
      </c>
      <c r="H38" s="203">
        <f t="shared" si="2"/>
        <v>1540977</v>
      </c>
      <c r="I38" s="203">
        <f t="shared" si="2"/>
        <v>1491269</v>
      </c>
      <c r="J38" s="203">
        <f t="shared" si="2"/>
        <v>1540977</v>
      </c>
      <c r="K38" s="203">
        <f t="shared" si="2"/>
        <v>1540977</v>
      </c>
      <c r="L38" s="203">
        <f t="shared" si="2"/>
        <v>1491269</v>
      </c>
      <c r="M38" s="203">
        <f t="shared" si="2"/>
        <v>1586343</v>
      </c>
      <c r="N38" s="203">
        <f t="shared" ref="N38" si="3">SUM(N36:N37)</f>
        <v>18617825</v>
      </c>
      <c r="O38" s="189"/>
      <c r="P38" s="189"/>
      <c r="Q38" s="189"/>
      <c r="R38" s="189"/>
      <c r="S38" s="189"/>
      <c r="T38" s="189"/>
    </row>
    <row r="39" spans="1:20" ht="15.75">
      <c r="A39" s="205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89"/>
      <c r="P39" s="189"/>
      <c r="Q39" s="189"/>
      <c r="R39" s="189"/>
      <c r="S39" s="189"/>
      <c r="T39" s="189"/>
    </row>
    <row r="40" spans="1:20" ht="15.75">
      <c r="A40" s="205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89"/>
      <c r="P40" s="189"/>
      <c r="Q40" s="189"/>
      <c r="R40" s="189"/>
      <c r="S40" s="189"/>
      <c r="T40" s="189"/>
    </row>
    <row r="41" spans="1:20" ht="15.75">
      <c r="A41" s="204" t="s">
        <v>126</v>
      </c>
      <c r="B41" s="1" t="s">
        <v>127</v>
      </c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89"/>
      <c r="P41" s="189"/>
      <c r="Q41" s="189"/>
      <c r="R41" s="189"/>
      <c r="S41" s="189"/>
      <c r="T41" s="189"/>
    </row>
    <row r="42" spans="1:20" ht="15.75">
      <c r="A42" s="204" t="s">
        <v>158</v>
      </c>
      <c r="B42" s="1" t="s">
        <v>159</v>
      </c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89"/>
      <c r="P42" s="189"/>
      <c r="Q42" s="189"/>
      <c r="R42" s="189"/>
      <c r="S42" s="189"/>
      <c r="T42" s="189"/>
    </row>
    <row r="43" spans="1:20" ht="15.75">
      <c r="A43" s="205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89"/>
      <c r="P43" s="189"/>
      <c r="Q43" s="189"/>
      <c r="R43" s="189"/>
      <c r="S43" s="189"/>
      <c r="T43" s="189"/>
    </row>
    <row r="44" spans="1:20" ht="31.5">
      <c r="A44" s="204" t="s">
        <v>254</v>
      </c>
      <c r="B44" s="202"/>
      <c r="C44" s="202"/>
      <c r="D44" s="202"/>
      <c r="E44" s="202"/>
      <c r="F44" s="202"/>
      <c r="G44" s="202"/>
      <c r="H44" s="202"/>
      <c r="I44" s="202"/>
      <c r="J44" s="202"/>
      <c r="K44" s="202"/>
      <c r="L44" s="202"/>
      <c r="M44" s="202"/>
      <c r="N44" s="202"/>
      <c r="T44" s="197"/>
    </row>
    <row r="45" spans="1:20" ht="15.75">
      <c r="A45" s="1" t="s">
        <v>175</v>
      </c>
      <c r="B45" s="366">
        <f>+B35</f>
        <v>202511</v>
      </c>
      <c r="C45" s="366">
        <f t="shared" ref="C45:M45" si="4">+C35</f>
        <v>202512</v>
      </c>
      <c r="D45" s="366">
        <f t="shared" si="4"/>
        <v>202501</v>
      </c>
      <c r="E45" s="366">
        <f t="shared" si="4"/>
        <v>202502</v>
      </c>
      <c r="F45" s="366">
        <f t="shared" si="4"/>
        <v>202503</v>
      </c>
      <c r="G45" s="366">
        <f t="shared" si="4"/>
        <v>202504</v>
      </c>
      <c r="H45" s="366">
        <f t="shared" si="4"/>
        <v>202505</v>
      </c>
      <c r="I45" s="366">
        <f t="shared" si="4"/>
        <v>202506</v>
      </c>
      <c r="J45" s="366">
        <f t="shared" si="4"/>
        <v>202507</v>
      </c>
      <c r="K45" s="366">
        <f t="shared" si="4"/>
        <v>202508</v>
      </c>
      <c r="L45" s="366">
        <f t="shared" si="4"/>
        <v>202509</v>
      </c>
      <c r="M45" s="366">
        <f t="shared" si="4"/>
        <v>202510</v>
      </c>
      <c r="N45" s="202" t="s">
        <v>11</v>
      </c>
      <c r="T45" s="197"/>
    </row>
    <row r="46" spans="1:20" ht="15.75">
      <c r="A46" s="200" t="s">
        <v>132</v>
      </c>
      <c r="B46" s="201">
        <v>565180</v>
      </c>
      <c r="C46" s="201">
        <v>565180</v>
      </c>
      <c r="D46" s="201">
        <v>565180</v>
      </c>
      <c r="E46" s="201">
        <v>565180</v>
      </c>
      <c r="F46" s="201">
        <v>565180</v>
      </c>
      <c r="G46" s="201">
        <v>565180</v>
      </c>
      <c r="H46" s="201">
        <v>565180</v>
      </c>
      <c r="I46" s="201">
        <v>565180</v>
      </c>
      <c r="J46" s="201">
        <v>565180</v>
      </c>
      <c r="K46" s="201">
        <v>565180</v>
      </c>
      <c r="L46" s="201">
        <v>565180</v>
      </c>
      <c r="M46" s="201">
        <v>565180</v>
      </c>
      <c r="N46" s="201">
        <f>SUM(B46:M46)</f>
        <v>6782160</v>
      </c>
      <c r="T46" s="197"/>
    </row>
    <row r="47" spans="1:20" ht="15.75">
      <c r="A47" s="200" t="s">
        <v>133</v>
      </c>
      <c r="B47" s="201">
        <v>326363</v>
      </c>
      <c r="C47" s="201">
        <v>326363</v>
      </c>
      <c r="D47" s="201">
        <v>326363</v>
      </c>
      <c r="E47" s="201">
        <v>326363</v>
      </c>
      <c r="F47" s="201">
        <v>326363</v>
      </c>
      <c r="G47" s="201">
        <v>326363</v>
      </c>
      <c r="H47" s="201">
        <v>326363</v>
      </c>
      <c r="I47" s="201">
        <v>326363</v>
      </c>
      <c r="J47" s="201">
        <v>326363</v>
      </c>
      <c r="K47" s="201">
        <v>326363</v>
      </c>
      <c r="L47" s="201">
        <v>326363</v>
      </c>
      <c r="M47" s="201">
        <v>326363</v>
      </c>
      <c r="N47" s="201">
        <f>SUM(B47:M47)</f>
        <v>3916356</v>
      </c>
      <c r="T47" s="197"/>
    </row>
    <row r="48" spans="1:20" ht="15.75">
      <c r="A48" s="200" t="s">
        <v>134</v>
      </c>
      <c r="B48" s="201">
        <v>138421</v>
      </c>
      <c r="C48" s="201">
        <v>138421</v>
      </c>
      <c r="D48" s="201">
        <v>124960</v>
      </c>
      <c r="E48" s="201">
        <v>124960</v>
      </c>
      <c r="F48" s="201">
        <v>124960</v>
      </c>
      <c r="G48" s="201">
        <v>124960</v>
      </c>
      <c r="H48" s="201">
        <v>124960</v>
      </c>
      <c r="I48" s="201">
        <v>124960</v>
      </c>
      <c r="J48" s="201">
        <v>124960</v>
      </c>
      <c r="K48" s="201">
        <v>124960</v>
      </c>
      <c r="L48" s="201">
        <v>124960</v>
      </c>
      <c r="M48" s="201">
        <v>124960</v>
      </c>
      <c r="N48" s="201">
        <f>SUM(B48:M48)</f>
        <v>1526442</v>
      </c>
      <c r="T48" s="197"/>
    </row>
    <row r="49" spans="1:20" ht="15.75">
      <c r="A49" s="207" t="s">
        <v>129</v>
      </c>
      <c r="B49" s="203">
        <f>SUM(B46:B48)</f>
        <v>1029964</v>
      </c>
      <c r="C49" s="203">
        <f t="shared" ref="C49:N49" si="5">SUM(C46:C48)</f>
        <v>1029964</v>
      </c>
      <c r="D49" s="203">
        <f t="shared" si="5"/>
        <v>1016503</v>
      </c>
      <c r="E49" s="203">
        <f t="shared" si="5"/>
        <v>1016503</v>
      </c>
      <c r="F49" s="203">
        <f t="shared" si="5"/>
        <v>1016503</v>
      </c>
      <c r="G49" s="203">
        <f t="shared" si="5"/>
        <v>1016503</v>
      </c>
      <c r="H49" s="203">
        <f t="shared" si="5"/>
        <v>1016503</v>
      </c>
      <c r="I49" s="203">
        <f t="shared" si="5"/>
        <v>1016503</v>
      </c>
      <c r="J49" s="203">
        <f t="shared" si="5"/>
        <v>1016503</v>
      </c>
      <c r="K49" s="203">
        <f t="shared" si="5"/>
        <v>1016503</v>
      </c>
      <c r="L49" s="203">
        <f t="shared" si="5"/>
        <v>1016503</v>
      </c>
      <c r="M49" s="203">
        <f t="shared" si="5"/>
        <v>1016503</v>
      </c>
      <c r="N49" s="203">
        <f t="shared" si="5"/>
        <v>12224958</v>
      </c>
      <c r="T49" s="197"/>
    </row>
    <row r="50" spans="1:20" ht="15.75">
      <c r="A50" s="373"/>
      <c r="B50" s="373"/>
      <c r="C50" s="373"/>
      <c r="D50" s="373"/>
      <c r="E50" s="1"/>
      <c r="F50" s="373"/>
      <c r="G50" s="374"/>
      <c r="H50" s="375"/>
      <c r="I50" s="376"/>
      <c r="J50" s="373"/>
    </row>
    <row r="51" spans="1:20" ht="15.75">
      <c r="A51" s="15" t="s">
        <v>255</v>
      </c>
      <c r="B51" s="373"/>
      <c r="C51" s="373"/>
      <c r="D51" s="373"/>
      <c r="E51" s="1"/>
      <c r="F51" s="373"/>
      <c r="G51" s="374"/>
      <c r="H51" s="375"/>
      <c r="I51" s="376"/>
      <c r="J51" s="373"/>
      <c r="N51" s="203">
        <f>N38+N49</f>
        <v>30842783</v>
      </c>
    </row>
    <row r="52" spans="1:20">
      <c r="D52" s="325"/>
    </row>
  </sheetData>
  <pageMargins left="0.43" right="0.47" top="0.41" bottom="0.31" header="0.25" footer="0.22"/>
  <pageSetup scale="68" orientation="portrait" r:id="rId1"/>
  <headerFooter alignWithMargins="0">
    <oddHeader>&amp;L&amp;F \ &amp;A \ Page &amp;P of &amp;N</oddHeader>
  </headerFooter>
  <customProperties>
    <customPr name="xxe4aP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transitionEvaluation="1">
    <pageSetUpPr fitToPage="1"/>
  </sheetPr>
  <dimension ref="A1:J1048574"/>
  <sheetViews>
    <sheetView tabSelected="1" topLeftCell="A4" zoomScale="80" zoomScaleNormal="80" zoomScaleSheetLayoutView="100" workbookViewId="0"/>
  </sheetViews>
  <sheetFormatPr defaultColWidth="7.5546875" defaultRowHeight="15"/>
  <cols>
    <col min="1" max="1" width="24.33203125" style="54" customWidth="1"/>
    <col min="2" max="2" width="21.33203125" style="54" bestFit="1" customWidth="1"/>
    <col min="3" max="3" width="18.33203125" style="54" bestFit="1" customWidth="1"/>
    <col min="4" max="4" width="13.5546875" style="54" bestFit="1" customWidth="1"/>
    <col min="5" max="5" width="16" style="54" bestFit="1" customWidth="1"/>
    <col min="6" max="7" width="9.6640625" style="54" customWidth="1"/>
    <col min="8" max="10" width="13.6640625" style="54" customWidth="1"/>
    <col min="11" max="11" width="13.88671875" style="54" customWidth="1"/>
    <col min="12" max="12" width="7.5546875" style="54"/>
    <col min="13" max="13" width="14.109375" style="54" customWidth="1"/>
    <col min="14" max="17" width="11.88671875" style="54" customWidth="1"/>
    <col min="18" max="18" width="9.77734375" style="54" customWidth="1"/>
    <col min="19" max="19" width="10.21875" style="54" customWidth="1"/>
    <col min="20" max="16384" width="7.5546875" style="54"/>
  </cols>
  <sheetData>
    <row r="1" spans="1:10">
      <c r="A1" s="54" t="s">
        <v>0</v>
      </c>
    </row>
    <row r="2" spans="1:10">
      <c r="A2" s="54" t="s">
        <v>62</v>
      </c>
    </row>
    <row r="3" spans="1:10">
      <c r="A3" s="54" t="s">
        <v>70</v>
      </c>
    </row>
    <row r="4" spans="1:10">
      <c r="B4" s="86"/>
      <c r="C4" s="86"/>
      <c r="D4" s="86"/>
      <c r="E4" s="84"/>
      <c r="F4" s="84"/>
      <c r="G4" s="84"/>
      <c r="H4" s="84"/>
      <c r="I4" s="84"/>
      <c r="J4" s="84"/>
    </row>
    <row r="5" spans="1:10">
      <c r="B5" s="86"/>
      <c r="C5" s="86"/>
      <c r="D5" s="86"/>
      <c r="E5" s="84"/>
      <c r="F5" s="84"/>
      <c r="G5" s="84"/>
      <c r="H5" s="84"/>
      <c r="I5" s="84"/>
      <c r="J5" s="84"/>
    </row>
    <row r="7" spans="1:10">
      <c r="B7" s="84" t="s">
        <v>9</v>
      </c>
      <c r="C7" s="84" t="s">
        <v>244</v>
      </c>
      <c r="D7" s="84" t="s">
        <v>56</v>
      </c>
      <c r="E7" s="84"/>
      <c r="F7" s="84"/>
    </row>
    <row r="8" spans="1:10">
      <c r="B8" s="84" t="s">
        <v>71</v>
      </c>
      <c r="C8" s="84" t="s">
        <v>245</v>
      </c>
      <c r="D8" s="84" t="s">
        <v>72</v>
      </c>
      <c r="E8" s="84" t="s">
        <v>11</v>
      </c>
      <c r="F8" s="84"/>
    </row>
    <row r="9" spans="1:10">
      <c r="B9" s="84" t="s">
        <v>7</v>
      </c>
      <c r="C9" s="84" t="s">
        <v>246</v>
      </c>
      <c r="D9" s="84" t="s">
        <v>73</v>
      </c>
      <c r="E9" s="54" t="s">
        <v>213</v>
      </c>
    </row>
    <row r="10" spans="1:10">
      <c r="B10" s="392" t="s">
        <v>267</v>
      </c>
      <c r="C10" s="392" t="s">
        <v>266</v>
      </c>
      <c r="D10" s="392" t="s">
        <v>267</v>
      </c>
      <c r="E10" s="308" t="s">
        <v>265</v>
      </c>
      <c r="F10" s="308"/>
    </row>
    <row r="11" spans="1:10" ht="30" customHeight="1"/>
    <row r="12" spans="1:10">
      <c r="A12" s="54" t="s">
        <v>98</v>
      </c>
      <c r="B12" s="314"/>
      <c r="C12" s="314"/>
      <c r="D12" s="314">
        <v>-131746.96</v>
      </c>
      <c r="E12" s="314"/>
      <c r="F12" s="314"/>
    </row>
    <row r="13" spans="1:10">
      <c r="A13" s="54" t="s">
        <v>35</v>
      </c>
      <c r="B13" s="314"/>
      <c r="C13" s="314"/>
      <c r="D13" s="314">
        <v>-173121.66</v>
      </c>
      <c r="E13" s="314"/>
      <c r="F13" s="314"/>
    </row>
    <row r="14" spans="1:10">
      <c r="A14" s="73" t="s">
        <v>211</v>
      </c>
      <c r="B14" s="347"/>
      <c r="C14" s="347"/>
      <c r="D14" s="347">
        <f>SUM(D12:D13)</f>
        <v>-304868.62</v>
      </c>
      <c r="E14" s="314"/>
      <c r="F14" s="314"/>
    </row>
    <row r="15" spans="1:10">
      <c r="B15" s="314"/>
      <c r="C15" s="314"/>
      <c r="D15" s="314"/>
      <c r="E15" s="314"/>
      <c r="F15" s="314"/>
    </row>
    <row r="16" spans="1:10">
      <c r="A16" s="54" t="s">
        <v>247</v>
      </c>
      <c r="B16" s="286">
        <v>-3189587</v>
      </c>
      <c r="C16" s="345">
        <f>SUM(E31:F34)</f>
        <v>-128980</v>
      </c>
      <c r="D16" s="286">
        <v>-4993177</v>
      </c>
      <c r="E16" s="345">
        <f>D16+B16+C16</f>
        <v>-8311744</v>
      </c>
      <c r="F16" s="183"/>
      <c r="G16" s="183"/>
    </row>
    <row r="17" spans="1:9">
      <c r="A17" s="54" t="s">
        <v>231</v>
      </c>
      <c r="B17" s="286">
        <v>-1824141</v>
      </c>
      <c r="C17" s="345">
        <f>SUM(E38:F41)</f>
        <v>-22719</v>
      </c>
      <c r="D17" s="286">
        <v>-1698581</v>
      </c>
      <c r="E17" s="345">
        <f>D17+B17+C17</f>
        <v>-3545441</v>
      </c>
      <c r="F17" s="183"/>
      <c r="G17" s="183"/>
      <c r="I17" s="183"/>
    </row>
    <row r="18" spans="1:9">
      <c r="A18" s="54" t="s">
        <v>74</v>
      </c>
      <c r="B18" s="286">
        <v>0</v>
      </c>
      <c r="C18" s="286"/>
      <c r="D18" s="286">
        <v>0</v>
      </c>
      <c r="E18" s="345">
        <f>D18+B18+C18</f>
        <v>0</v>
      </c>
      <c r="F18" s="286"/>
      <c r="G18" s="97"/>
    </row>
    <row r="19" spans="1:9">
      <c r="A19" s="54" t="s">
        <v>75</v>
      </c>
      <c r="B19" s="286"/>
      <c r="C19" s="286"/>
      <c r="D19" s="286">
        <v>0</v>
      </c>
      <c r="E19" s="345">
        <f>D19+B19+C19</f>
        <v>0</v>
      </c>
      <c r="F19" s="286"/>
    </row>
    <row r="20" spans="1:9">
      <c r="A20" s="73" t="s">
        <v>212</v>
      </c>
      <c r="B20" s="346">
        <f>SUM(B16:B19)</f>
        <v>-5013728</v>
      </c>
      <c r="C20" s="346">
        <f>SUM(C16:C19)</f>
        <v>-151699</v>
      </c>
      <c r="D20" s="346">
        <f>SUM(D16:D19)</f>
        <v>-6691758</v>
      </c>
      <c r="E20" s="346">
        <f>D20+B20+C20</f>
        <v>-11857185</v>
      </c>
      <c r="F20" s="286"/>
    </row>
    <row r="21" spans="1:9">
      <c r="B21" s="323"/>
      <c r="C21" s="323"/>
      <c r="D21" s="323"/>
      <c r="E21" s="286"/>
      <c r="F21" s="286"/>
    </row>
    <row r="22" spans="1:9" ht="15.75" thickBot="1">
      <c r="A22" s="73" t="s">
        <v>76</v>
      </c>
      <c r="B22" s="340">
        <f>B20</f>
        <v>-5013728</v>
      </c>
      <c r="C22" s="340">
        <f>C20</f>
        <v>-151699</v>
      </c>
      <c r="D22" s="340">
        <f>D20+D14</f>
        <v>-6996627</v>
      </c>
      <c r="E22" s="340">
        <f>E20+E14</f>
        <v>-11857185</v>
      </c>
      <c r="F22" s="286"/>
    </row>
    <row r="23" spans="1:9" ht="15.75" thickTop="1">
      <c r="D23" s="32"/>
      <c r="E23" s="32"/>
      <c r="G23" s="286"/>
      <c r="H23" s="286"/>
      <c r="I23" s="286"/>
    </row>
    <row r="24" spans="1:9">
      <c r="A24" s="54" t="s">
        <v>263</v>
      </c>
      <c r="D24" s="32"/>
      <c r="E24" s="32"/>
      <c r="F24" s="32"/>
      <c r="G24" s="32"/>
      <c r="H24" s="32"/>
      <c r="I24" s="313"/>
    </row>
    <row r="27" spans="1:9">
      <c r="A27" s="349"/>
      <c r="B27" s="371" t="s">
        <v>249</v>
      </c>
      <c r="C27" s="383">
        <v>7.5499999999999998E-2</v>
      </c>
    </row>
    <row r="28" spans="1:9">
      <c r="A28" s="351"/>
      <c r="C28" s="351" t="s">
        <v>248</v>
      </c>
      <c r="D28" s="351" t="s">
        <v>186</v>
      </c>
      <c r="E28" s="351" t="s">
        <v>9</v>
      </c>
      <c r="F28" s="351" t="s">
        <v>6</v>
      </c>
      <c r="G28" s="351" t="s">
        <v>11</v>
      </c>
      <c r="H28" s="351"/>
    </row>
    <row r="29" spans="1:9">
      <c r="A29" s="348"/>
      <c r="B29" s="54" t="s">
        <v>247</v>
      </c>
    </row>
    <row r="30" spans="1:9">
      <c r="A30" s="348"/>
      <c r="B30" s="348">
        <v>45838</v>
      </c>
      <c r="G30" s="54">
        <f>B16</f>
        <v>-3189587</v>
      </c>
      <c r="H30" s="350"/>
    </row>
    <row r="31" spans="1:9">
      <c r="A31" s="348"/>
      <c r="B31" s="348">
        <f>EOMONTH(B30,1)</f>
        <v>45869</v>
      </c>
      <c r="C31" s="393">
        <v>2295034</v>
      </c>
      <c r="D31" s="350">
        <v>-2.8300000000000001E-3</v>
      </c>
      <c r="E31" s="54">
        <f>C31*D31</f>
        <v>-6495</v>
      </c>
      <c r="F31" s="54">
        <f>ROUND((G30*($C27/12))+((E31/2)*$C27/12),2)</f>
        <v>-20088</v>
      </c>
      <c r="G31" s="54">
        <f>G30+E31+F31</f>
        <v>-3216170</v>
      </c>
      <c r="H31" s="350"/>
    </row>
    <row r="32" spans="1:9">
      <c r="A32" s="348"/>
      <c r="B32" s="348">
        <f>EOMONTH(B31,1)</f>
        <v>45900</v>
      </c>
      <c r="C32" s="393">
        <v>2279030</v>
      </c>
      <c r="D32" s="350">
        <v>-2.8300000000000001E-3</v>
      </c>
      <c r="E32" s="54">
        <f>C32*D32</f>
        <v>-6450</v>
      </c>
      <c r="F32" s="54">
        <f>ROUND((G31*($C27/12))+((E32/2)*$C27/12),2)</f>
        <v>-20255</v>
      </c>
      <c r="G32" s="54">
        <f>G31+E32+F32</f>
        <v>-3242875</v>
      </c>
      <c r="H32" s="350"/>
    </row>
    <row r="33" spans="1:8">
      <c r="A33" s="348"/>
      <c r="B33" s="348">
        <f>EOMONTH(B32,1)</f>
        <v>45930</v>
      </c>
      <c r="C33" s="393">
        <v>3419828</v>
      </c>
      <c r="D33" s="350">
        <v>-2.8300000000000001E-3</v>
      </c>
      <c r="E33" s="54">
        <f>C33*D33</f>
        <v>-9678</v>
      </c>
      <c r="F33" s="54">
        <f>ROUND((G32*($C27/12))+((E33/2)*$C27/12),2)</f>
        <v>-20434</v>
      </c>
      <c r="G33" s="54">
        <f>G32+E33+F33</f>
        <v>-3272987</v>
      </c>
      <c r="H33" s="350"/>
    </row>
    <row r="34" spans="1:8">
      <c r="A34" s="348"/>
      <c r="B34" s="348">
        <f>EOMONTH(B33,1)</f>
        <v>45961</v>
      </c>
      <c r="C34" s="393">
        <v>8801675</v>
      </c>
      <c r="D34" s="350">
        <v>-2.8300000000000001E-3</v>
      </c>
      <c r="E34" s="54">
        <f>C34*D34</f>
        <v>-24909</v>
      </c>
      <c r="F34" s="54">
        <f>ROUND((G33*($C27/12))+((E34/2)*$C27/12),2)</f>
        <v>-20671</v>
      </c>
      <c r="G34" s="54">
        <f>G33+E34+F34</f>
        <v>-3318567</v>
      </c>
      <c r="H34" s="350"/>
    </row>
    <row r="35" spans="1:8">
      <c r="A35" s="348"/>
    </row>
    <row r="36" spans="1:8">
      <c r="B36" s="54" t="s">
        <v>231</v>
      </c>
    </row>
    <row r="37" spans="1:8">
      <c r="B37" s="348">
        <f>+B30</f>
        <v>45838</v>
      </c>
      <c r="G37" s="54">
        <f>B17</f>
        <v>-1824141</v>
      </c>
    </row>
    <row r="38" spans="1:8">
      <c r="B38" s="348">
        <f>EOMONTH(B37,1)</f>
        <v>45869</v>
      </c>
      <c r="C38" s="393">
        <v>1691832</v>
      </c>
      <c r="D38" s="350">
        <v>1.89E-3</v>
      </c>
      <c r="E38" s="54">
        <f>C38*D38</f>
        <v>3198</v>
      </c>
      <c r="F38" s="54">
        <f>ROUND((G37*($C27/12))+((E38/2)*$C27/12),2)</f>
        <v>-11467</v>
      </c>
      <c r="G38" s="54">
        <f>G37+E38+F38</f>
        <v>-1832410</v>
      </c>
    </row>
    <row r="39" spans="1:8">
      <c r="B39" s="348">
        <f>EOMONTH(B38,1)</f>
        <v>45900</v>
      </c>
      <c r="C39" s="393">
        <v>2028761</v>
      </c>
      <c r="D39" s="350">
        <v>1.89E-3</v>
      </c>
      <c r="E39" s="54">
        <f>C39*D39</f>
        <v>3834</v>
      </c>
      <c r="F39" s="54">
        <f>ROUND((G38*($C27/12))+((E39/2)*$C27/12),2)</f>
        <v>-11517</v>
      </c>
      <c r="G39" s="54">
        <f>G38+E39+F39</f>
        <v>-1840093</v>
      </c>
    </row>
    <row r="40" spans="1:8">
      <c r="B40" s="348">
        <f>EOMONTH(B39,1)</f>
        <v>45930</v>
      </c>
      <c r="C40" s="393">
        <v>2720031</v>
      </c>
      <c r="D40" s="350">
        <v>1.89E-3</v>
      </c>
      <c r="E40" s="54">
        <f>C40*D40</f>
        <v>5141</v>
      </c>
      <c r="F40" s="54">
        <f>ROUND((G39*($C27/12))+((E40/2)*$C27/12),2)</f>
        <v>-11561</v>
      </c>
      <c r="G40" s="54">
        <f>G39+E40+F40</f>
        <v>-1846513</v>
      </c>
    </row>
    <row r="41" spans="1:8">
      <c r="B41" s="348">
        <f>EOMONTH(B40,1)</f>
        <v>45961</v>
      </c>
      <c r="C41" s="393">
        <v>5944570</v>
      </c>
      <c r="D41" s="350">
        <v>1.89E-3</v>
      </c>
      <c r="E41" s="54">
        <f>C41*D41</f>
        <v>11235</v>
      </c>
      <c r="F41" s="54">
        <f>ROUND((G40*($C27/12))+((E41/2)*$C27/12),2)</f>
        <v>-11582</v>
      </c>
      <c r="G41" s="54">
        <f>G40+E41+F41</f>
        <v>-1846860</v>
      </c>
    </row>
    <row r="1048574" spans="2:2">
      <c r="B1048574" s="54">
        <f>(B1048573*($B$27/12))+(D1048574*E1048574*($B$27/24))</f>
        <v>0</v>
      </c>
    </row>
  </sheetData>
  <pageMargins left="0.43" right="0.47" top="0.41" bottom="0.31" header="0.25" footer="0.22"/>
  <pageSetup scale="87" orientation="portrait" r:id="rId1"/>
  <headerFooter alignWithMargins="0">
    <oddHeader>&amp;L&amp;F \ &amp;A \ Page &amp;P of &amp;N</oddHeader>
  </headerFooter>
  <customProperties>
    <customPr name="xxe4aPID" r:id="rId2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N32"/>
  <sheetViews>
    <sheetView tabSelected="1" topLeftCell="A12" zoomScaleNormal="100" zoomScaleSheetLayoutView="70" workbookViewId="0"/>
  </sheetViews>
  <sheetFormatPr defaultColWidth="10.77734375" defaultRowHeight="15.75" customHeight="1" outlineLevelRow="1"/>
  <cols>
    <col min="1" max="1" width="3.5546875" style="15" customWidth="1"/>
    <col min="2" max="2" width="16.21875" style="15" customWidth="1"/>
    <col min="3" max="3" width="10.88671875" style="15" bestFit="1" customWidth="1"/>
    <col min="4" max="4" width="13.77734375" style="15" customWidth="1"/>
    <col min="5" max="5" width="11.5546875" style="15" bestFit="1" customWidth="1"/>
    <col min="6" max="6" width="12.44140625" style="15" customWidth="1"/>
    <col min="7" max="7" width="4.77734375" style="15" customWidth="1"/>
    <col min="8" max="8" width="15.5546875" style="15" bestFit="1" customWidth="1"/>
    <col min="9" max="9" width="14.109375" style="15" customWidth="1"/>
    <col min="10" max="10" width="16.44140625" style="15" bestFit="1" customWidth="1"/>
    <col min="11" max="11" width="12.33203125" style="15" bestFit="1" customWidth="1"/>
    <col min="12" max="12" width="11.21875" style="15" bestFit="1" customWidth="1"/>
    <col min="13" max="13" width="10.77734375" style="15"/>
    <col min="14" max="14" width="13.44140625" style="15" bestFit="1" customWidth="1"/>
    <col min="15" max="16384" width="10.77734375" style="15"/>
  </cols>
  <sheetData>
    <row r="1" spans="1:13" ht="15.75" customHeight="1">
      <c r="A1" s="20" t="s">
        <v>0</v>
      </c>
      <c r="E1" s="24"/>
      <c r="F1" s="56"/>
      <c r="G1" s="20"/>
    </row>
    <row r="2" spans="1:13" ht="15.75" customHeight="1">
      <c r="A2" s="20" t="s">
        <v>62</v>
      </c>
      <c r="E2" s="24"/>
      <c r="G2" s="20"/>
      <c r="J2" s="15" t="s">
        <v>79</v>
      </c>
      <c r="K2" s="23">
        <f>'Conversion Factor'!E28</f>
        <v>1.0496300000000001</v>
      </c>
    </row>
    <row r="3" spans="1:13" ht="15.75" customHeight="1">
      <c r="A3" s="20" t="s">
        <v>34</v>
      </c>
      <c r="G3" s="20"/>
    </row>
    <row r="5" spans="1:13" ht="15.75" customHeight="1">
      <c r="A5" s="52"/>
    </row>
    <row r="6" spans="1:13" ht="15.75" customHeight="1">
      <c r="B6" s="425" t="s">
        <v>77</v>
      </c>
      <c r="C6" s="426"/>
      <c r="D6" s="426"/>
      <c r="E6" s="426"/>
      <c r="F6" s="426"/>
      <c r="G6" s="426"/>
      <c r="H6" s="426"/>
      <c r="I6" s="426"/>
      <c r="J6" s="426"/>
      <c r="K6" s="426"/>
      <c r="L6" s="427"/>
    </row>
    <row r="7" spans="1:13" ht="15.75" customHeight="1">
      <c r="B7" s="44"/>
      <c r="C7" s="44"/>
      <c r="D7" s="44"/>
      <c r="E7" s="44"/>
      <c r="F7" s="44"/>
    </row>
    <row r="8" spans="1:13" ht="15.75" customHeight="1">
      <c r="B8" s="44"/>
      <c r="C8" s="422" t="s">
        <v>209</v>
      </c>
      <c r="D8" s="423"/>
      <c r="E8" s="423"/>
      <c r="F8" s="424"/>
      <c r="I8" s="422" t="s">
        <v>231</v>
      </c>
      <c r="J8" s="423"/>
      <c r="K8" s="423"/>
      <c r="L8" s="424"/>
      <c r="M8" s="20"/>
    </row>
    <row r="9" spans="1:13" ht="30">
      <c r="B9" s="44"/>
      <c r="C9" s="16" t="s">
        <v>198</v>
      </c>
      <c r="D9" s="17" t="s">
        <v>199</v>
      </c>
      <c r="E9" s="16" t="s">
        <v>6</v>
      </c>
      <c r="F9" s="16" t="s">
        <v>7</v>
      </c>
      <c r="H9" s="44"/>
      <c r="I9" s="16" t="s">
        <v>198</v>
      </c>
      <c r="J9" s="17" t="s">
        <v>199</v>
      </c>
      <c r="K9" s="16" t="s">
        <v>6</v>
      </c>
      <c r="L9" s="16" t="s">
        <v>7</v>
      </c>
    </row>
    <row r="10" spans="1:13" ht="15">
      <c r="B10" s="44"/>
      <c r="C10" s="16"/>
      <c r="D10" s="17"/>
      <c r="E10" s="382">
        <v>7.5499999999999998E-2</v>
      </c>
      <c r="F10" s="16"/>
      <c r="H10" s="44"/>
      <c r="I10" s="16"/>
      <c r="J10" s="17"/>
      <c r="K10" s="57">
        <f>E10</f>
        <v>7.5499999999999998E-2</v>
      </c>
      <c r="L10" s="16"/>
    </row>
    <row r="11" spans="1:13" ht="15.75" customHeight="1" outlineLevel="1">
      <c r="A11" s="16"/>
      <c r="B11" s="25" t="s">
        <v>197</v>
      </c>
      <c r="C11" s="16"/>
      <c r="D11" s="24" t="s">
        <v>9</v>
      </c>
      <c r="E11" s="57"/>
      <c r="F11" s="48">
        <f>'Input - Amortization Balances'!E16</f>
        <v>-8311744</v>
      </c>
      <c r="H11" s="25" t="s">
        <v>197</v>
      </c>
      <c r="I11" s="16"/>
      <c r="J11" s="24" t="s">
        <v>9</v>
      </c>
      <c r="K11" s="57"/>
      <c r="L11" s="48">
        <f>'Input - Amortization Balances'!E17</f>
        <v>-3545441</v>
      </c>
      <c r="M11" s="16"/>
    </row>
    <row r="12" spans="1:13" ht="15.75" customHeight="1" outlineLevel="1">
      <c r="A12" s="16"/>
      <c r="B12" s="309">
        <v>45962</v>
      </c>
      <c r="C12" s="15">
        <f>'Input '!$C$9</f>
        <v>17997935</v>
      </c>
      <c r="D12" s="22">
        <f t="shared" ref="D12:D23" si="0">-(C12/$C$24)*$F$11</f>
        <v>1122647</v>
      </c>
      <c r="E12" s="22">
        <f t="shared" ref="E12:E23" si="1">ROUND((F11+(D12/2))*E$10/12,2)</f>
        <v>-48763</v>
      </c>
      <c r="F12" s="48">
        <f>F11+D12+E12</f>
        <v>-7237860</v>
      </c>
      <c r="H12" s="309">
        <f t="shared" ref="H12:H23" si="2">B12</f>
        <v>45962</v>
      </c>
      <c r="I12" s="15">
        <f>'Input '!$C$10</f>
        <v>9735361</v>
      </c>
      <c r="J12" s="22">
        <f t="shared" ref="J12:J23" si="3">-(I12/$I$24)*$L$11</f>
        <v>473147</v>
      </c>
      <c r="K12" s="22">
        <f>ROUND((L11+(J12/2))*K$10/12,2)</f>
        <v>-20818</v>
      </c>
      <c r="L12" s="48">
        <f>L11+J12+K12</f>
        <v>-3093112</v>
      </c>
    </row>
    <row r="13" spans="1:13" ht="15.75" customHeight="1" outlineLevel="1">
      <c r="A13" s="16"/>
      <c r="B13" s="309">
        <f>EOMONTH(B12,1)</f>
        <v>46022</v>
      </c>
      <c r="C13" s="15">
        <f>'Input '!$D$9</f>
        <v>23622575</v>
      </c>
      <c r="D13" s="22">
        <f t="shared" si="0"/>
        <v>1473492</v>
      </c>
      <c r="E13" s="22">
        <f t="shared" si="1"/>
        <v>-40903</v>
      </c>
      <c r="F13" s="48">
        <f>+F12+D13+E13</f>
        <v>-5805271</v>
      </c>
      <c r="H13" s="309">
        <f t="shared" si="2"/>
        <v>46022</v>
      </c>
      <c r="I13" s="15">
        <f>'Input '!$D$10</f>
        <v>11618813</v>
      </c>
      <c r="J13" s="22">
        <f t="shared" si="3"/>
        <v>564685</v>
      </c>
      <c r="K13" s="22">
        <f>ROUND((L12+(J13/2))*K$10/12,2)</f>
        <v>-17684</v>
      </c>
      <c r="L13" s="48">
        <f>+L12+J13+K13</f>
        <v>-2546111</v>
      </c>
    </row>
    <row r="14" spans="1:13" ht="15.75" customHeight="1" outlineLevel="1">
      <c r="A14" s="16"/>
      <c r="B14" s="309">
        <f t="shared" ref="B14:B23" si="4">EOMONTH(B13,1)</f>
        <v>46053</v>
      </c>
      <c r="C14" s="15">
        <f>'Input '!$E$9</f>
        <v>22776937</v>
      </c>
      <c r="D14" s="22">
        <f t="shared" si="0"/>
        <v>1420744</v>
      </c>
      <c r="E14" s="22">
        <f t="shared" si="1"/>
        <v>-32055</v>
      </c>
      <c r="F14" s="48">
        <f t="shared" ref="F14:F22" si="5">+F13+D14+E14</f>
        <v>-4416582</v>
      </c>
      <c r="H14" s="309">
        <f t="shared" si="2"/>
        <v>46053</v>
      </c>
      <c r="I14" s="15">
        <f>'Input '!$E$10</f>
        <v>10740727</v>
      </c>
      <c r="J14" s="22">
        <f t="shared" si="3"/>
        <v>522009</v>
      </c>
      <c r="K14" s="22">
        <f t="shared" ref="K14:K23" si="6">ROUND((L13+(J14/2))*K$10/12,2)</f>
        <v>-14377</v>
      </c>
      <c r="L14" s="48">
        <f t="shared" ref="L14:L23" si="7">+L13+J14+K14</f>
        <v>-2038479</v>
      </c>
    </row>
    <row r="15" spans="1:13" ht="15.75" customHeight="1" outlineLevel="1">
      <c r="A15" s="16"/>
      <c r="B15" s="309">
        <f t="shared" si="4"/>
        <v>46081</v>
      </c>
      <c r="C15" s="15">
        <f>'Input '!$F$9</f>
        <v>18893849</v>
      </c>
      <c r="D15" s="22">
        <f t="shared" si="0"/>
        <v>1178531</v>
      </c>
      <c r="E15" s="22">
        <f t="shared" si="1"/>
        <v>-24080</v>
      </c>
      <c r="F15" s="48">
        <f t="shared" si="5"/>
        <v>-3262131</v>
      </c>
      <c r="H15" s="309">
        <f t="shared" si="2"/>
        <v>46081</v>
      </c>
      <c r="I15" s="15">
        <f>'Input '!$F$10</f>
        <v>9577426</v>
      </c>
      <c r="J15" s="22">
        <f t="shared" si="3"/>
        <v>465471</v>
      </c>
      <c r="K15" s="22">
        <f t="shared" si="6"/>
        <v>-11361</v>
      </c>
      <c r="L15" s="48">
        <f t="shared" si="7"/>
        <v>-1584369</v>
      </c>
    </row>
    <row r="16" spans="1:13" ht="15.75" customHeight="1" outlineLevel="1">
      <c r="A16" s="16"/>
      <c r="B16" s="309">
        <f t="shared" si="4"/>
        <v>46112</v>
      </c>
      <c r="C16" s="15">
        <f>'Input '!$G$9</f>
        <v>14915590</v>
      </c>
      <c r="D16" s="22">
        <f t="shared" si="0"/>
        <v>930382</v>
      </c>
      <c r="E16" s="22">
        <f t="shared" si="1"/>
        <v>-17597</v>
      </c>
      <c r="F16" s="48">
        <f t="shared" si="5"/>
        <v>-2349346</v>
      </c>
      <c r="H16" s="309">
        <f t="shared" si="2"/>
        <v>46112</v>
      </c>
      <c r="I16" s="15">
        <f>'Input '!$G$10</f>
        <v>7684784</v>
      </c>
      <c r="J16" s="22">
        <f t="shared" si="3"/>
        <v>373487</v>
      </c>
      <c r="K16" s="22">
        <f t="shared" si="6"/>
        <v>-8793</v>
      </c>
      <c r="L16" s="48">
        <f t="shared" si="7"/>
        <v>-1219675</v>
      </c>
    </row>
    <row r="17" spans="1:14" ht="15.75" customHeight="1" outlineLevel="1">
      <c r="A17" s="16"/>
      <c r="B17" s="309">
        <f t="shared" si="4"/>
        <v>46142</v>
      </c>
      <c r="C17" s="15">
        <f>'Input '!$H$9</f>
        <v>9611996</v>
      </c>
      <c r="D17" s="22">
        <f t="shared" si="0"/>
        <v>599562</v>
      </c>
      <c r="E17" s="22">
        <f t="shared" si="1"/>
        <v>-12895</v>
      </c>
      <c r="F17" s="48">
        <f t="shared" si="5"/>
        <v>-1762679</v>
      </c>
      <c r="H17" s="309">
        <f t="shared" si="2"/>
        <v>46142</v>
      </c>
      <c r="I17" s="15">
        <f>'Input '!$H$10</f>
        <v>5220714</v>
      </c>
      <c r="J17" s="22">
        <f t="shared" si="3"/>
        <v>253731</v>
      </c>
      <c r="K17" s="22">
        <f t="shared" si="6"/>
        <v>-6876</v>
      </c>
      <c r="L17" s="48">
        <f t="shared" si="7"/>
        <v>-972820</v>
      </c>
    </row>
    <row r="18" spans="1:14" ht="15.75" customHeight="1" outlineLevel="1">
      <c r="A18" s="16"/>
      <c r="B18" s="309">
        <f t="shared" si="4"/>
        <v>46173</v>
      </c>
      <c r="C18" s="15">
        <f>'Input '!$I$9</f>
        <v>4896780</v>
      </c>
      <c r="D18" s="22">
        <f t="shared" si="0"/>
        <v>305444</v>
      </c>
      <c r="E18" s="22">
        <f t="shared" si="1"/>
        <v>-10129</v>
      </c>
      <c r="F18" s="48">
        <f t="shared" si="5"/>
        <v>-1467364</v>
      </c>
      <c r="H18" s="309">
        <f t="shared" si="2"/>
        <v>46173</v>
      </c>
      <c r="I18" s="15">
        <f>'Input '!$I$10</f>
        <v>3102929</v>
      </c>
      <c r="J18" s="22">
        <f t="shared" si="3"/>
        <v>150805</v>
      </c>
      <c r="K18" s="22">
        <f t="shared" si="6"/>
        <v>-5646</v>
      </c>
      <c r="L18" s="48">
        <f t="shared" si="7"/>
        <v>-827661</v>
      </c>
    </row>
    <row r="19" spans="1:14" ht="15.75" customHeight="1" outlineLevel="1">
      <c r="A19" s="16"/>
      <c r="B19" s="309">
        <f t="shared" si="4"/>
        <v>46203</v>
      </c>
      <c r="C19" s="15">
        <f>'Input '!$J$9</f>
        <v>3362994</v>
      </c>
      <c r="D19" s="22">
        <f t="shared" si="0"/>
        <v>209772</v>
      </c>
      <c r="E19" s="22">
        <f t="shared" si="1"/>
        <v>-8572</v>
      </c>
      <c r="F19" s="48">
        <f t="shared" si="5"/>
        <v>-1266164</v>
      </c>
      <c r="H19" s="309">
        <f t="shared" si="2"/>
        <v>46203</v>
      </c>
      <c r="I19" s="15">
        <f>'Input '!$J$10</f>
        <v>2414357</v>
      </c>
      <c r="J19" s="22">
        <f t="shared" si="3"/>
        <v>117340</v>
      </c>
      <c r="K19" s="22">
        <f t="shared" si="6"/>
        <v>-4838</v>
      </c>
      <c r="L19" s="48">
        <f t="shared" si="7"/>
        <v>-715159</v>
      </c>
    </row>
    <row r="20" spans="1:14" ht="15.75" customHeight="1" outlineLevel="1">
      <c r="A20" s="16"/>
      <c r="B20" s="309">
        <f t="shared" si="4"/>
        <v>46234</v>
      </c>
      <c r="C20" s="15">
        <f>'Input '!$K$9</f>
        <v>2444678</v>
      </c>
      <c r="D20" s="22">
        <f t="shared" si="0"/>
        <v>152490</v>
      </c>
      <c r="E20" s="22">
        <f t="shared" si="1"/>
        <v>-7487</v>
      </c>
      <c r="F20" s="48">
        <f t="shared" si="5"/>
        <v>-1121161</v>
      </c>
      <c r="H20" s="309">
        <f t="shared" si="2"/>
        <v>46234</v>
      </c>
      <c r="I20" s="15">
        <f>'Input '!$K$10</f>
        <v>1970247</v>
      </c>
      <c r="J20" s="22">
        <f t="shared" si="3"/>
        <v>95756</v>
      </c>
      <c r="K20" s="22">
        <f t="shared" si="6"/>
        <v>-4198</v>
      </c>
      <c r="L20" s="48">
        <f t="shared" si="7"/>
        <v>-623601</v>
      </c>
    </row>
    <row r="21" spans="1:14" ht="15.75" customHeight="1" outlineLevel="1">
      <c r="A21" s="16"/>
      <c r="B21" s="309">
        <f t="shared" si="4"/>
        <v>46265</v>
      </c>
      <c r="C21" s="15">
        <f>'Input '!$L$9</f>
        <v>2383614</v>
      </c>
      <c r="D21" s="22">
        <f t="shared" si="0"/>
        <v>148681</v>
      </c>
      <c r="E21" s="22">
        <f t="shared" si="1"/>
        <v>-6586</v>
      </c>
      <c r="F21" s="48">
        <f t="shared" si="5"/>
        <v>-979066</v>
      </c>
      <c r="H21" s="309">
        <f t="shared" si="2"/>
        <v>46265</v>
      </c>
      <c r="I21" s="15">
        <f>'Input '!$L$10</f>
        <v>2053016</v>
      </c>
      <c r="J21" s="22">
        <f t="shared" si="3"/>
        <v>99778</v>
      </c>
      <c r="K21" s="22">
        <f t="shared" si="6"/>
        <v>-3610</v>
      </c>
      <c r="L21" s="48">
        <f t="shared" si="7"/>
        <v>-527433</v>
      </c>
    </row>
    <row r="22" spans="1:14" ht="15.75" customHeight="1" outlineLevel="1">
      <c r="A22" s="16"/>
      <c r="B22" s="309">
        <f t="shared" si="4"/>
        <v>46295</v>
      </c>
      <c r="C22" s="15">
        <f>'Input '!$M$9</f>
        <v>3333663</v>
      </c>
      <c r="D22" s="22">
        <f t="shared" si="0"/>
        <v>207942</v>
      </c>
      <c r="E22" s="22">
        <f t="shared" si="1"/>
        <v>-5506</v>
      </c>
      <c r="F22" s="48">
        <f t="shared" si="5"/>
        <v>-776630</v>
      </c>
      <c r="H22" s="309">
        <f t="shared" si="2"/>
        <v>46295</v>
      </c>
      <c r="I22" s="15">
        <f>'Input '!$M$10</f>
        <v>2774643</v>
      </c>
      <c r="J22" s="22">
        <f t="shared" si="3"/>
        <v>134850</v>
      </c>
      <c r="K22" s="22">
        <f t="shared" si="6"/>
        <v>-2894</v>
      </c>
      <c r="L22" s="48">
        <f t="shared" si="7"/>
        <v>-395477</v>
      </c>
    </row>
    <row r="23" spans="1:14" ht="15.75" customHeight="1" outlineLevel="1">
      <c r="A23" s="16"/>
      <c r="B23" s="309">
        <f t="shared" si="4"/>
        <v>46326</v>
      </c>
      <c r="C23" s="15">
        <f>'Input '!$N$9</f>
        <v>9010708</v>
      </c>
      <c r="D23" s="22">
        <f t="shared" si="0"/>
        <v>562056</v>
      </c>
      <c r="E23" s="22">
        <f t="shared" si="1"/>
        <v>-3118</v>
      </c>
      <c r="F23" s="48">
        <f>+F22+D23+E23</f>
        <v>-217692</v>
      </c>
      <c r="H23" s="309">
        <f t="shared" si="2"/>
        <v>46326</v>
      </c>
      <c r="I23" s="15">
        <f>'Input '!$N$10</f>
        <v>6057105</v>
      </c>
      <c r="J23" s="22">
        <f t="shared" si="3"/>
        <v>294381</v>
      </c>
      <c r="K23" s="22">
        <f t="shared" si="6"/>
        <v>-1562</v>
      </c>
      <c r="L23" s="48">
        <f t="shared" si="7"/>
        <v>-102658</v>
      </c>
    </row>
    <row r="24" spans="1:14" ht="15.75" customHeight="1" outlineLevel="1" thickBot="1">
      <c r="A24" s="16"/>
      <c r="C24" s="39">
        <f>SUM(C12:C23)</f>
        <v>133251319</v>
      </c>
      <c r="D24" s="39">
        <f>SUM(D12:D23)</f>
        <v>8311743</v>
      </c>
      <c r="E24" s="39">
        <f>SUM(E12:E23)</f>
        <v>-217691</v>
      </c>
      <c r="F24" s="40">
        <f>D24+E24+F11</f>
        <v>-217692</v>
      </c>
      <c r="I24" s="39">
        <f>SUM(I12:I23)</f>
        <v>72950122</v>
      </c>
      <c r="J24" s="39">
        <f>SUM(J12:J23)</f>
        <v>3545440</v>
      </c>
      <c r="K24" s="39">
        <f>SUM(K12:K23)</f>
        <v>-102657</v>
      </c>
      <c r="L24" s="40">
        <f>J24+K24+L11</f>
        <v>-102658</v>
      </c>
    </row>
    <row r="25" spans="1:14" ht="15.75" customHeight="1" outlineLevel="1" thickTop="1">
      <c r="A25" s="16"/>
      <c r="F25" s="41"/>
    </row>
    <row r="26" spans="1:14" ht="15.75" customHeight="1" outlineLevel="1">
      <c r="A26" s="16"/>
      <c r="D26" s="20" t="s">
        <v>202</v>
      </c>
      <c r="J26" s="20" t="s">
        <v>99</v>
      </c>
    </row>
    <row r="27" spans="1:14" ht="15.75" customHeight="1" outlineLevel="1">
      <c r="A27" s="16"/>
      <c r="D27" s="15" t="s">
        <v>186</v>
      </c>
      <c r="E27" s="310">
        <f>ROUND(F11/C24,5)</f>
        <v>-6.2379999999999998E-2</v>
      </c>
      <c r="F27" s="15">
        <f>F11</f>
        <v>-8311744</v>
      </c>
      <c r="J27" s="15" t="s">
        <v>186</v>
      </c>
      <c r="K27" s="310">
        <f>ROUND(L11/I24,5)</f>
        <v>-4.8599999999999997E-2</v>
      </c>
      <c r="L27" s="15">
        <f>L11</f>
        <v>-3545441</v>
      </c>
      <c r="N27" s="310"/>
    </row>
    <row r="28" spans="1:14" ht="15.75" customHeight="1" outlineLevel="1">
      <c r="A28" s="16"/>
      <c r="D28" s="15" t="s">
        <v>196</v>
      </c>
      <c r="E28" s="311">
        <f>ROUND(F23/C24,5)</f>
        <v>-1.6299999999999999E-3</v>
      </c>
      <c r="F28" s="152">
        <f>E24</f>
        <v>-217691</v>
      </c>
      <c r="J28" s="15" t="s">
        <v>196</v>
      </c>
      <c r="K28" s="311">
        <f>ROUND(L23/I24,5)</f>
        <v>-1.41E-3</v>
      </c>
      <c r="L28" s="152">
        <f>K24</f>
        <v>-102657</v>
      </c>
      <c r="N28" s="310"/>
    </row>
    <row r="29" spans="1:14" ht="15.75" customHeight="1" outlineLevel="1">
      <c r="A29" s="16"/>
      <c r="D29" s="15" t="s">
        <v>200</v>
      </c>
      <c r="E29" s="310">
        <f>SUM(E27:E28)</f>
        <v>-6.4009999999999997E-2</v>
      </c>
      <c r="F29" s="15">
        <f>SUM(F27:F28)</f>
        <v>-8529435</v>
      </c>
      <c r="J29" s="15" t="s">
        <v>200</v>
      </c>
      <c r="K29" s="310">
        <f>SUM(K27:K28)</f>
        <v>-5.0009999999999999E-2</v>
      </c>
      <c r="L29" s="15">
        <f>SUM(L27:L28)</f>
        <v>-3648098</v>
      </c>
      <c r="N29" s="310"/>
    </row>
    <row r="30" spans="1:14" ht="15.75" customHeight="1" outlineLevel="1">
      <c r="A30" s="16"/>
      <c r="D30" s="15" t="s">
        <v>201</v>
      </c>
      <c r="E30" s="312">
        <f>ROUND(E29*$K$2,5)</f>
        <v>-6.719E-2</v>
      </c>
      <c r="J30" s="15" t="s">
        <v>201</v>
      </c>
      <c r="K30" s="312">
        <f>ROUND(K29*$K$2,5)</f>
        <v>-5.2490000000000002E-2</v>
      </c>
      <c r="N30" s="312"/>
    </row>
    <row r="31" spans="1:14" ht="15.75" customHeight="1">
      <c r="A31" s="16"/>
    </row>
    <row r="32" spans="1:14" ht="15.75" customHeight="1">
      <c r="A32" s="16"/>
    </row>
  </sheetData>
  <mergeCells count="3">
    <mergeCell ref="C8:F8"/>
    <mergeCell ref="I8:L8"/>
    <mergeCell ref="B6:L6"/>
  </mergeCells>
  <pageMargins left="0.43" right="0.47" top="0.41" bottom="0.31" header="0.25" footer="0.22"/>
  <pageSetup scale="56" orientation="portrait" r:id="rId1"/>
  <headerFooter alignWithMargins="0">
    <oddHeader>&amp;L&amp;F \ &amp;A \ Page &amp;P of &amp;N</oddHeader>
  </headerFooter>
  <customProperties>
    <customPr name="xxe4aPID" r:id="rId2"/>
  </customPropertie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M56"/>
  <sheetViews>
    <sheetView tabSelected="1" zoomScaleNormal="100" zoomScaleSheetLayoutView="70" workbookViewId="0"/>
  </sheetViews>
  <sheetFormatPr defaultColWidth="8.88671875" defaultRowHeight="15"/>
  <cols>
    <col min="1" max="1" width="7.33203125" style="236" bestFit="1" customWidth="1"/>
    <col min="2" max="2" width="2" style="236" customWidth="1"/>
    <col min="3" max="3" width="36.6640625" style="236" customWidth="1"/>
    <col min="4" max="4" width="10.6640625" style="236" customWidth="1"/>
    <col min="5" max="5" width="10.88671875" style="260" customWidth="1"/>
    <col min="6" max="7" width="10.88671875" style="236" customWidth="1"/>
    <col min="8" max="16384" width="8.88671875" style="236"/>
  </cols>
  <sheetData>
    <row r="1" spans="1:13" s="235" customFormat="1">
      <c r="A1" s="233" t="s">
        <v>46</v>
      </c>
      <c r="B1" s="233"/>
      <c r="C1" s="233"/>
      <c r="D1" s="233"/>
      <c r="E1" s="234"/>
    </row>
    <row r="2" spans="1:13" s="235" customFormat="1">
      <c r="A2" s="233" t="s">
        <v>47</v>
      </c>
      <c r="B2" s="233"/>
      <c r="C2" s="233"/>
      <c r="D2" s="233"/>
      <c r="E2" s="234"/>
    </row>
    <row r="3" spans="1:13" s="235" customFormat="1">
      <c r="A3" s="233" t="s">
        <v>214</v>
      </c>
      <c r="B3" s="233"/>
      <c r="C3" s="233"/>
      <c r="D3" s="233"/>
      <c r="E3" s="234"/>
    </row>
    <row r="4" spans="1:13">
      <c r="A4" s="233" t="s">
        <v>261</v>
      </c>
      <c r="B4" s="233"/>
      <c r="C4" s="233"/>
      <c r="D4" s="233"/>
      <c r="E4" s="234"/>
      <c r="F4" s="338"/>
      <c r="G4" s="338"/>
      <c r="H4" s="338"/>
      <c r="I4" s="338"/>
      <c r="J4" s="338"/>
      <c r="K4" s="339"/>
      <c r="L4" s="339"/>
      <c r="M4" s="339"/>
    </row>
    <row r="5" spans="1:13" ht="15.75" customHeight="1">
      <c r="A5" s="428"/>
      <c r="B5" s="428"/>
      <c r="C5" s="428"/>
      <c r="D5" s="428"/>
      <c r="E5" s="428"/>
    </row>
    <row r="6" spans="1:13">
      <c r="A6" s="238" t="s">
        <v>48</v>
      </c>
      <c r="B6" s="238"/>
      <c r="C6" s="238"/>
      <c r="D6" s="238"/>
      <c r="E6" s="239"/>
    </row>
    <row r="7" spans="1:13">
      <c r="A7" s="240" t="s">
        <v>5</v>
      </c>
      <c r="B7" s="238"/>
      <c r="C7" s="240" t="s">
        <v>2</v>
      </c>
      <c r="D7" s="238"/>
      <c r="E7" s="241" t="s">
        <v>49</v>
      </c>
    </row>
    <row r="8" spans="1:13">
      <c r="A8" s="237"/>
      <c r="B8" s="237"/>
      <c r="C8" s="237"/>
      <c r="D8" s="237"/>
      <c r="E8" s="237"/>
      <c r="F8" s="242"/>
      <c r="G8" s="242"/>
    </row>
    <row r="9" spans="1:13">
      <c r="A9" s="243">
        <v>1</v>
      </c>
      <c r="B9" s="237"/>
      <c r="C9" s="244" t="s">
        <v>50</v>
      </c>
      <c r="D9" s="237"/>
      <c r="E9" s="245">
        <v>1</v>
      </c>
    </row>
    <row r="10" spans="1:13">
      <c r="A10" s="243"/>
      <c r="B10" s="237"/>
      <c r="C10" s="237"/>
      <c r="D10" s="237"/>
      <c r="E10" s="245"/>
    </row>
    <row r="11" spans="1:13">
      <c r="A11" s="243"/>
      <c r="B11" s="237"/>
      <c r="C11" s="246" t="s">
        <v>169</v>
      </c>
      <c r="D11" s="247"/>
      <c r="E11" s="245"/>
    </row>
    <row r="12" spans="1:13">
      <c r="A12" s="243">
        <v>2</v>
      </c>
      <c r="B12" s="237"/>
      <c r="C12" s="247" t="s">
        <v>178</v>
      </c>
      <c r="D12" s="247"/>
      <c r="E12" s="378">
        <v>4.9509999999999997E-3</v>
      </c>
      <c r="K12" s="248"/>
    </row>
    <row r="13" spans="1:13">
      <c r="A13" s="243"/>
      <c r="B13" s="237"/>
      <c r="C13" s="247"/>
      <c r="D13" s="247"/>
      <c r="E13" s="245"/>
    </row>
    <row r="14" spans="1:13">
      <c r="A14" s="243">
        <v>3</v>
      </c>
      <c r="B14" s="237"/>
      <c r="C14" s="247" t="s">
        <v>179</v>
      </c>
      <c r="D14" s="247"/>
      <c r="E14" s="379">
        <v>4.0000000000000001E-3</v>
      </c>
    </row>
    <row r="15" spans="1:13">
      <c r="A15" s="243"/>
      <c r="B15" s="237"/>
      <c r="C15" s="247"/>
      <c r="D15" s="247"/>
      <c r="E15" s="245"/>
      <c r="K15" s="249"/>
    </row>
    <row r="16" spans="1:13">
      <c r="A16" s="243">
        <v>4</v>
      </c>
      <c r="B16" s="237"/>
      <c r="C16" s="247" t="s">
        <v>180</v>
      </c>
      <c r="D16" s="247"/>
      <c r="E16" s="379">
        <v>3.8329000000000002E-2</v>
      </c>
    </row>
    <row r="17" spans="1:11">
      <c r="A17" s="243"/>
      <c r="B17" s="237"/>
      <c r="C17" s="247"/>
      <c r="D17" s="247"/>
      <c r="E17" s="245"/>
      <c r="K17" s="249"/>
    </row>
    <row r="18" spans="1:11">
      <c r="A18" s="243">
        <v>5</v>
      </c>
      <c r="B18" s="237"/>
      <c r="C18" s="247" t="s">
        <v>181</v>
      </c>
      <c r="D18" s="247"/>
      <c r="E18" s="379">
        <v>0</v>
      </c>
    </row>
    <row r="19" spans="1:11" ht="15.75" thickBot="1">
      <c r="A19" s="243"/>
      <c r="B19" s="237"/>
      <c r="C19" s="247"/>
      <c r="D19" s="247"/>
      <c r="E19" s="245"/>
      <c r="F19" s="250"/>
      <c r="K19" s="249"/>
    </row>
    <row r="20" spans="1:11" ht="16.5" thickTop="1" thickBot="1">
      <c r="A20" s="243">
        <v>6</v>
      </c>
      <c r="B20" s="237"/>
      <c r="C20" s="247" t="s">
        <v>170</v>
      </c>
      <c r="D20" s="247"/>
      <c r="E20" s="251">
        <f>E12+E14+E16+E18</f>
        <v>4.7280000000000003E-2</v>
      </c>
    </row>
    <row r="21" spans="1:11" ht="15.75" thickTop="1">
      <c r="A21" s="237"/>
      <c r="B21" s="237"/>
      <c r="C21" s="247"/>
      <c r="D21" s="247"/>
      <c r="E21" s="245"/>
      <c r="K21" s="249"/>
    </row>
    <row r="22" spans="1:11">
      <c r="A22" s="243">
        <v>7</v>
      </c>
      <c r="B22" s="237"/>
      <c r="C22" s="247" t="s">
        <v>51</v>
      </c>
      <c r="D22" s="247"/>
      <c r="E22" s="245">
        <f>E9-E20</f>
        <v>0.95272000000000001</v>
      </c>
      <c r="K22" s="249"/>
    </row>
    <row r="23" spans="1:11">
      <c r="A23" s="237"/>
      <c r="B23" s="237"/>
      <c r="C23" s="247"/>
      <c r="D23" s="247"/>
      <c r="E23" s="245"/>
      <c r="K23" s="249"/>
    </row>
    <row r="24" spans="1:11">
      <c r="A24" s="243">
        <v>8</v>
      </c>
      <c r="B24" s="237"/>
      <c r="C24" s="247" t="s">
        <v>182</v>
      </c>
      <c r="D24" s="252"/>
      <c r="E24" s="253">
        <f>E22*21%</f>
        <v>0.200071</v>
      </c>
      <c r="G24" s="254"/>
    </row>
    <row r="25" spans="1:11">
      <c r="A25" s="237"/>
      <c r="B25" s="237"/>
      <c r="C25" s="247"/>
      <c r="D25" s="247"/>
      <c r="E25" s="245"/>
      <c r="K25" s="249"/>
    </row>
    <row r="26" spans="1:11" ht="15.75" thickBot="1">
      <c r="A26" s="243">
        <v>9</v>
      </c>
      <c r="B26" s="237"/>
      <c r="C26" s="246" t="s">
        <v>52</v>
      </c>
      <c r="D26" s="247"/>
      <c r="E26" s="255">
        <f>E22-E24</f>
        <v>0.75264900000000001</v>
      </c>
    </row>
    <row r="27" spans="1:11" ht="15.75" thickTop="1">
      <c r="A27" s="15"/>
      <c r="B27" s="15"/>
      <c r="C27" s="15"/>
      <c r="D27" s="15"/>
      <c r="E27" s="256"/>
      <c r="K27" s="257"/>
    </row>
    <row r="28" spans="1:11">
      <c r="A28" s="15"/>
      <c r="B28" s="15"/>
      <c r="C28" s="254" t="s">
        <v>53</v>
      </c>
      <c r="D28" s="258" t="s">
        <v>233</v>
      </c>
      <c r="E28" s="259">
        <f>ROUND(1/(1-E20),6)</f>
        <v>1.0496300000000001</v>
      </c>
    </row>
    <row r="29" spans="1:11">
      <c r="A29" s="15"/>
      <c r="B29" s="15"/>
      <c r="C29" s="254"/>
      <c r="D29" s="258"/>
      <c r="E29" s="259"/>
    </row>
    <row r="30" spans="1:11">
      <c r="A30" s="326" t="s">
        <v>262</v>
      </c>
      <c r="B30" s="15"/>
      <c r="C30" s="15"/>
      <c r="D30" s="15"/>
      <c r="E30" s="256"/>
    </row>
    <row r="31" spans="1:11">
      <c r="C31" s="15"/>
      <c r="D31" s="15"/>
      <c r="E31" s="256"/>
    </row>
    <row r="32" spans="1:11">
      <c r="C32" s="254"/>
      <c r="D32" s="254"/>
    </row>
    <row r="33" spans="1:6">
      <c r="C33" s="254"/>
      <c r="D33" s="254"/>
    </row>
    <row r="34" spans="1:6">
      <c r="A34" s="15"/>
      <c r="C34" s="254"/>
      <c r="D34" s="254"/>
    </row>
    <row r="35" spans="1:6">
      <c r="C35" s="254"/>
      <c r="D35" s="254"/>
    </row>
    <row r="36" spans="1:6">
      <c r="C36" s="254"/>
      <c r="D36" s="254"/>
      <c r="F36" s="260"/>
    </row>
    <row r="37" spans="1:6">
      <c r="D37" s="254"/>
      <c r="E37" s="254"/>
      <c r="F37" s="260"/>
    </row>
    <row r="38" spans="1:6">
      <c r="D38" s="254"/>
      <c r="E38" s="254"/>
      <c r="F38" s="260"/>
    </row>
    <row r="39" spans="1:6">
      <c r="D39" s="261"/>
      <c r="E39" s="254"/>
      <c r="F39" s="260"/>
    </row>
    <row r="40" spans="1:6">
      <c r="D40" s="254"/>
      <c r="E40" s="254"/>
    </row>
    <row r="41" spans="1:6">
      <c r="C41" s="254"/>
      <c r="D41" s="254"/>
    </row>
    <row r="42" spans="1:6">
      <c r="C42" s="254"/>
      <c r="D42" s="254"/>
    </row>
    <row r="43" spans="1:6">
      <c r="C43" s="254"/>
      <c r="D43" s="254"/>
    </row>
    <row r="44" spans="1:6">
      <c r="C44" s="254"/>
      <c r="D44" s="254"/>
    </row>
    <row r="45" spans="1:6">
      <c r="C45" s="254"/>
    </row>
    <row r="46" spans="1:6">
      <c r="C46" s="254"/>
    </row>
    <row r="47" spans="1:6">
      <c r="C47" s="254"/>
      <c r="D47" s="254"/>
    </row>
    <row r="48" spans="1:6">
      <c r="C48" s="254"/>
      <c r="D48" s="254"/>
    </row>
    <row r="49" spans="3:4">
      <c r="C49" s="254"/>
      <c r="D49" s="254"/>
    </row>
    <row r="50" spans="3:4">
      <c r="C50" s="254"/>
      <c r="D50" s="254"/>
    </row>
    <row r="51" spans="3:4">
      <c r="C51" s="254"/>
      <c r="D51" s="254"/>
    </row>
    <row r="52" spans="3:4">
      <c r="C52" s="254"/>
      <c r="D52" s="254"/>
    </row>
    <row r="53" spans="3:4">
      <c r="C53" s="254"/>
      <c r="D53" s="254"/>
    </row>
    <row r="54" spans="3:4">
      <c r="D54" s="254"/>
    </row>
    <row r="55" spans="3:4">
      <c r="C55" s="254"/>
      <c r="D55" s="254"/>
    </row>
    <row r="56" spans="3:4">
      <c r="C56" s="254"/>
      <c r="D56" s="254"/>
    </row>
  </sheetData>
  <mergeCells count="1">
    <mergeCell ref="A5:E5"/>
  </mergeCells>
  <pageMargins left="0.43" right="0.47" top="0.41" bottom="0.31" header="0.25" footer="0.22"/>
  <pageSetup orientation="portrait" r:id="rId1"/>
  <headerFooter alignWithMargins="0">
    <oddHeader>&amp;L&amp;F \ &amp;A \ Page &amp;P of &amp;N</oddHeader>
  </headerFooter>
  <customProperties>
    <customPr name="xxe4aPID" r:id="rId2"/>
  </customPropertie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D7:Z42"/>
  <sheetViews>
    <sheetView zoomScale="80" zoomScaleNormal="80" workbookViewId="0">
      <selection activeCell="X14" sqref="X14"/>
    </sheetView>
  </sheetViews>
  <sheetFormatPr defaultRowHeight="15.75"/>
  <cols>
    <col min="4" max="4" width="8.88671875" style="232"/>
    <col min="5" max="5" width="14" style="232" bestFit="1" customWidth="1"/>
    <col min="6" max="6" width="4" style="232" bestFit="1" customWidth="1"/>
    <col min="7" max="9" width="12" style="232" customWidth="1"/>
    <col min="10" max="10" width="9.6640625" style="232" bestFit="1" customWidth="1"/>
    <col min="11" max="11" width="9.77734375" style="232" customWidth="1"/>
    <col min="12" max="12" width="8.33203125" style="232" bestFit="1" customWidth="1"/>
    <col min="13" max="13" width="11.88671875" style="232" bestFit="1" customWidth="1"/>
    <col min="14" max="14" width="11.88671875" bestFit="1" customWidth="1"/>
    <col min="16" max="21" width="8.88671875" style="232"/>
    <col min="22" max="22" width="9" style="232" bestFit="1" customWidth="1"/>
    <col min="23" max="23" width="8.88671875" style="232"/>
  </cols>
  <sheetData>
    <row r="7" spans="5:22" ht="16.5" thickBot="1"/>
    <row r="8" spans="5:22">
      <c r="P8" s="276"/>
      <c r="Q8" s="277"/>
      <c r="R8" s="277"/>
      <c r="S8" s="277"/>
      <c r="T8" s="277"/>
      <c r="U8" s="277"/>
      <c r="V8" s="278"/>
    </row>
    <row r="9" spans="5:22">
      <c r="P9" s="279" t="s">
        <v>161</v>
      </c>
      <c r="Q9" s="262"/>
      <c r="R9" s="262"/>
      <c r="S9" s="262"/>
      <c r="T9" s="262"/>
      <c r="U9" s="262"/>
      <c r="V9" s="263"/>
    </row>
    <row r="10" spans="5:22">
      <c r="P10" s="264"/>
      <c r="Q10" s="262"/>
      <c r="R10" s="262"/>
      <c r="S10" s="262"/>
      <c r="T10" s="262"/>
      <c r="U10" s="262"/>
      <c r="V10" s="265"/>
    </row>
    <row r="11" spans="5:22">
      <c r="E11" s="331"/>
      <c r="F11" s="332"/>
      <c r="G11" s="332" t="s">
        <v>96</v>
      </c>
      <c r="H11" s="332" t="s">
        <v>97</v>
      </c>
      <c r="I11" s="332" t="s">
        <v>76</v>
      </c>
      <c r="J11" s="332" t="s">
        <v>160</v>
      </c>
      <c r="K11" s="332" t="s">
        <v>223</v>
      </c>
      <c r="N11" s="177"/>
      <c r="P11" s="264"/>
      <c r="Q11" s="262"/>
      <c r="R11" s="262"/>
      <c r="S11" s="262"/>
      <c r="T11" s="262"/>
      <c r="U11" s="262"/>
      <c r="V11" s="266"/>
    </row>
    <row r="12" spans="5:22" ht="16.5" thickBot="1">
      <c r="E12" s="333"/>
      <c r="F12" s="332" t="s">
        <v>150</v>
      </c>
      <c r="G12" s="332" t="s">
        <v>12</v>
      </c>
      <c r="H12" s="332" t="s">
        <v>12</v>
      </c>
      <c r="I12" s="332" t="s">
        <v>151</v>
      </c>
      <c r="J12" s="332" t="s">
        <v>152</v>
      </c>
      <c r="K12" s="332" t="s">
        <v>222</v>
      </c>
      <c r="M12" s="177"/>
      <c r="N12" s="176"/>
      <c r="P12" s="264" t="s">
        <v>95</v>
      </c>
      <c r="Q12" s="262"/>
      <c r="R12" s="262"/>
      <c r="S12" s="262"/>
      <c r="T12" s="262"/>
      <c r="U12" s="262"/>
      <c r="V12" s="267">
        <f>K15</f>
        <v>-9.5769999999999994E-2</v>
      </c>
    </row>
    <row r="13" spans="5:22" ht="16.5" thickTop="1">
      <c r="E13" s="334" t="s">
        <v>194</v>
      </c>
      <c r="F13" s="335" t="s">
        <v>5</v>
      </c>
      <c r="G13" s="335" t="s">
        <v>153</v>
      </c>
      <c r="H13" s="335" t="s">
        <v>153</v>
      </c>
      <c r="I13" s="335" t="s">
        <v>12</v>
      </c>
      <c r="J13" s="335" t="s">
        <v>153</v>
      </c>
      <c r="K13" s="335" t="s">
        <v>153</v>
      </c>
      <c r="M13" s="178"/>
      <c r="N13" s="176"/>
      <c r="P13" s="264"/>
      <c r="Q13" s="262"/>
      <c r="R13" s="262"/>
      <c r="S13" s="262"/>
      <c r="T13" s="262"/>
      <c r="U13" s="262"/>
      <c r="V13" s="263"/>
    </row>
    <row r="14" spans="5:22">
      <c r="E14" s="331"/>
      <c r="F14" s="331"/>
      <c r="G14" s="331"/>
      <c r="H14" s="332"/>
      <c r="I14" s="336"/>
      <c r="J14" s="336"/>
      <c r="K14" s="336"/>
      <c r="M14" s="177"/>
      <c r="N14" s="176"/>
      <c r="P14" s="264" t="s">
        <v>260</v>
      </c>
      <c r="Q14" s="262"/>
      <c r="R14" s="262"/>
      <c r="S14" s="262"/>
      <c r="T14" s="262"/>
      <c r="U14" s="262"/>
      <c r="V14" s="263"/>
    </row>
    <row r="15" spans="5:22">
      <c r="E15" s="336" t="s">
        <v>154</v>
      </c>
      <c r="F15" s="336">
        <v>101</v>
      </c>
      <c r="G15" s="337">
        <f>'Rate Schedule Change 150 '!H22</f>
        <v>-3.0949999999999998E-2</v>
      </c>
      <c r="H15" s="337">
        <f>'Rate Schedule Change 150 '!G22</f>
        <v>5.3400000000000001E-3</v>
      </c>
      <c r="I15" s="337">
        <f>G15+H15</f>
        <v>-2.5610000000000001E-2</v>
      </c>
      <c r="J15" s="337">
        <f>'Rate Schedule 155 Change'!D22</f>
        <v>-7.016E-2</v>
      </c>
      <c r="K15" s="337">
        <f>J15+I15</f>
        <v>-9.5769999999999994E-2</v>
      </c>
      <c r="M15" s="180"/>
      <c r="N15" s="176"/>
      <c r="P15" s="264" t="s">
        <v>162</v>
      </c>
      <c r="Q15" s="262"/>
      <c r="R15" s="262"/>
      <c r="S15" s="262"/>
      <c r="T15" s="262"/>
      <c r="U15" s="262"/>
      <c r="V15" s="396">
        <v>10.5</v>
      </c>
    </row>
    <row r="16" spans="5:22">
      <c r="E16" s="336" t="s">
        <v>155</v>
      </c>
      <c r="F16" s="336">
        <v>111</v>
      </c>
      <c r="G16" s="337">
        <f>'Rate Schedule Change 150 '!H23</f>
        <v>-3.0949999999999998E-2</v>
      </c>
      <c r="H16" s="337">
        <f>'Rate Schedule Change 150 '!G23</f>
        <v>2.1770000000000001E-2</v>
      </c>
      <c r="I16" s="337">
        <f t="shared" ref="I16:I19" si="0">G16+H16</f>
        <v>-9.1800000000000007E-3</v>
      </c>
      <c r="J16" s="337">
        <f>'Rate Schedule 155 Change'!D23</f>
        <v>-5.0509999999999999E-2</v>
      </c>
      <c r="K16" s="337">
        <f t="shared" ref="K16:K19" si="1">J16+I16</f>
        <v>-5.969E-2</v>
      </c>
      <c r="M16" s="180"/>
      <c r="N16" s="176"/>
      <c r="P16" s="264" t="s">
        <v>259</v>
      </c>
      <c r="Q16" s="262"/>
      <c r="R16" s="262"/>
      <c r="S16" s="262"/>
      <c r="T16" s="262"/>
      <c r="U16" s="262"/>
      <c r="V16" s="396">
        <v>-10.29</v>
      </c>
    </row>
    <row r="17" spans="5:26">
      <c r="E17" s="336" t="s">
        <v>155</v>
      </c>
      <c r="F17" s="336">
        <v>112</v>
      </c>
      <c r="G17" s="337">
        <f>G16</f>
        <v>-3.0949999999999998E-2</v>
      </c>
      <c r="H17" s="337">
        <f>H16</f>
        <v>2.1770000000000001E-2</v>
      </c>
      <c r="I17" s="337">
        <f t="shared" si="0"/>
        <v>-9.1800000000000007E-3</v>
      </c>
      <c r="J17" s="337">
        <v>0</v>
      </c>
      <c r="K17" s="337">
        <f t="shared" si="1"/>
        <v>-9.1800000000000007E-3</v>
      </c>
      <c r="M17" s="180"/>
      <c r="N17" s="176"/>
      <c r="P17" s="264" t="s">
        <v>166</v>
      </c>
      <c r="Q17" s="262"/>
      <c r="R17" s="262"/>
      <c r="S17" s="262"/>
      <c r="T17" s="395">
        <v>66</v>
      </c>
      <c r="U17" s="397">
        <v>1.4516</v>
      </c>
      <c r="V17" s="268">
        <f>T17*U17</f>
        <v>95.805999999999997</v>
      </c>
    </row>
    <row r="18" spans="5:26">
      <c r="E18" s="336" t="s">
        <v>156</v>
      </c>
      <c r="F18" s="336">
        <v>131</v>
      </c>
      <c r="G18" s="337">
        <f>G17</f>
        <v>-3.0949999999999998E-2</v>
      </c>
      <c r="H18" s="337">
        <f>'Rate Schedule Change 150 '!G24</f>
        <v>6.7099999999999998E-3</v>
      </c>
      <c r="I18" s="337">
        <f t="shared" si="0"/>
        <v>-2.4240000000000001E-2</v>
      </c>
      <c r="J18" s="337">
        <v>0</v>
      </c>
      <c r="K18" s="337">
        <f t="shared" si="1"/>
        <v>-2.4240000000000001E-2</v>
      </c>
      <c r="M18" s="180"/>
      <c r="N18" s="176"/>
      <c r="P18" s="264"/>
      <c r="Q18" s="262"/>
      <c r="R18" s="262"/>
      <c r="S18" s="262"/>
      <c r="T18" s="262"/>
      <c r="U18" s="280"/>
      <c r="V18" s="269"/>
    </row>
    <row r="19" spans="5:26">
      <c r="E19" s="336" t="s">
        <v>156</v>
      </c>
      <c r="F19" s="336">
        <v>132</v>
      </c>
      <c r="G19" s="337">
        <f>G18</f>
        <v>-3.0949999999999998E-2</v>
      </c>
      <c r="H19" s="337">
        <f>H18</f>
        <v>6.7099999999999998E-3</v>
      </c>
      <c r="I19" s="337">
        <f t="shared" si="0"/>
        <v>-2.4240000000000001E-2</v>
      </c>
      <c r="J19" s="337">
        <v>0</v>
      </c>
      <c r="K19" s="337">
        <f t="shared" si="1"/>
        <v>-2.4240000000000001E-2</v>
      </c>
      <c r="M19" s="180"/>
      <c r="N19" s="176"/>
      <c r="P19" s="264"/>
      <c r="Q19" s="262"/>
      <c r="R19" s="262"/>
      <c r="S19" s="262"/>
      <c r="T19" s="262"/>
      <c r="U19" s="262"/>
      <c r="V19" s="270">
        <f>SUM(V15:V18)</f>
        <v>96.016000000000005</v>
      </c>
    </row>
    <row r="20" spans="5:26">
      <c r="G20" s="179"/>
      <c r="J20" s="287"/>
      <c r="K20" s="296"/>
      <c r="M20" s="180"/>
      <c r="N20" s="176"/>
      <c r="P20" s="264" t="s">
        <v>163</v>
      </c>
      <c r="Q20" s="262"/>
      <c r="R20" s="262"/>
      <c r="S20" s="262"/>
      <c r="T20" s="262"/>
      <c r="U20" s="262"/>
      <c r="V20" s="271">
        <f>ROUND(V19,2)</f>
        <v>96.02</v>
      </c>
      <c r="X20" s="316"/>
    </row>
    <row r="21" spans="5:26">
      <c r="J21" s="287"/>
      <c r="K21" s="296"/>
      <c r="L21" s="288"/>
      <c r="M21" s="287"/>
      <c r="P21" s="264"/>
      <c r="Q21" s="262"/>
      <c r="R21" s="262"/>
      <c r="S21" s="262"/>
      <c r="T21" s="272"/>
      <c r="U21" s="262"/>
      <c r="V21" s="263"/>
      <c r="X21" s="280">
        <f>'Rate Schedule Change 150 '!I10+'Rate Schedule 155 Change'!D10</f>
        <v>0.33699000000000001</v>
      </c>
      <c r="Y21" s="271">
        <f>T17*X21</f>
        <v>22.24</v>
      </c>
      <c r="Z21" s="343">
        <f>Y21/V20</f>
        <v>0.23</v>
      </c>
    </row>
    <row r="22" spans="5:26" ht="30">
      <c r="E22" s="295"/>
      <c r="F22" s="295"/>
      <c r="G22" s="295" t="s">
        <v>104</v>
      </c>
      <c r="H22" s="297" t="s">
        <v>219</v>
      </c>
      <c r="I22" s="297" t="s">
        <v>220</v>
      </c>
      <c r="J22" s="297" t="s">
        <v>12</v>
      </c>
      <c r="K22" s="299" t="s">
        <v>193</v>
      </c>
      <c r="L22" s="288"/>
      <c r="M22" s="287"/>
      <c r="P22" s="264" t="s">
        <v>164</v>
      </c>
      <c r="Q22" s="262"/>
      <c r="R22" s="262" t="str">
        <f>IF(U22&lt;0,"Decrease","Increase")</f>
        <v>Decrease</v>
      </c>
      <c r="S22" s="262"/>
      <c r="T22" s="262">
        <f>SUM(T17:T21)</f>
        <v>66</v>
      </c>
      <c r="U22" s="273">
        <f>V12</f>
        <v>-9.5769999999999994E-2</v>
      </c>
      <c r="V22" s="271">
        <f>T22*U22</f>
        <v>-6.32</v>
      </c>
      <c r="X22" s="280">
        <f>'Rate Schedule Change 150 '!I16+'Rate Schedule 155 Change'!D16</f>
        <v>0.24121999999999999</v>
      </c>
      <c r="Y22" s="271">
        <f>X22*T17</f>
        <v>15.92</v>
      </c>
      <c r="Z22" s="343">
        <f>Y22/V28</f>
        <v>0.18</v>
      </c>
    </row>
    <row r="23" spans="5:26">
      <c r="E23" s="295" t="s">
        <v>154</v>
      </c>
      <c r="F23" s="295">
        <v>101</v>
      </c>
      <c r="G23" s="295">
        <f>'Input '!O9</f>
        <v>133251319</v>
      </c>
      <c r="H23" s="394">
        <v>1.4516</v>
      </c>
      <c r="I23" s="330">
        <f>H23+K15</f>
        <v>1.3558300000000001</v>
      </c>
      <c r="J23" s="298">
        <f>I23-H23</f>
        <v>-9.5769999999999994E-2</v>
      </c>
      <c r="K23" s="300">
        <f>J23/H23</f>
        <v>-6.6000000000000003E-2</v>
      </c>
      <c r="M23" s="287"/>
      <c r="P23" s="264"/>
      <c r="Q23" s="262"/>
      <c r="R23" s="262"/>
      <c r="S23" s="262"/>
      <c r="T23" s="262"/>
      <c r="U23" s="262"/>
      <c r="V23" s="263"/>
      <c r="X23" s="316"/>
    </row>
    <row r="24" spans="5:26">
      <c r="E24" s="295" t="s">
        <v>155</v>
      </c>
      <c r="F24" s="295">
        <v>111</v>
      </c>
      <c r="G24" s="295">
        <f>'Input '!O10</f>
        <v>72950122</v>
      </c>
      <c r="H24" s="394">
        <v>1.1636500000000001</v>
      </c>
      <c r="I24" s="330">
        <f>H24+K16</f>
        <v>1.1039600000000001</v>
      </c>
      <c r="J24" s="298">
        <f t="shared" ref="J24:J27" si="2">I24-H24</f>
        <v>-5.969E-2</v>
      </c>
      <c r="K24" s="300">
        <f t="shared" ref="K24:K27" si="3">J24/H24</f>
        <v>-5.1299999999999998E-2</v>
      </c>
      <c r="M24" s="287"/>
      <c r="N24" s="287"/>
      <c r="O24" s="232"/>
      <c r="P24" s="264"/>
      <c r="Q24" s="274" t="s">
        <v>165</v>
      </c>
      <c r="R24" s="262" t="str">
        <f>IF(U22&lt;0,"Decrease","Increase")</f>
        <v>Decrease</v>
      </c>
      <c r="S24" s="262"/>
      <c r="T24" s="262"/>
      <c r="U24" s="262"/>
      <c r="V24" s="321">
        <f>V22/V19</f>
        <v>-6.6000000000000003E-2</v>
      </c>
    </row>
    <row r="25" spans="5:26" ht="16.5" thickBot="1">
      <c r="E25" s="295" t="s">
        <v>155</v>
      </c>
      <c r="F25" s="295">
        <v>112</v>
      </c>
      <c r="G25" s="317">
        <v>0</v>
      </c>
      <c r="H25" s="394">
        <v>1.1656299999999999</v>
      </c>
      <c r="I25" s="330">
        <f>H25+K17</f>
        <v>1.15645</v>
      </c>
      <c r="J25" s="298">
        <f t="shared" si="2"/>
        <v>-9.1800000000000007E-3</v>
      </c>
      <c r="K25" s="300">
        <f t="shared" si="3"/>
        <v>-7.9000000000000008E-3</v>
      </c>
      <c r="M25" s="287"/>
      <c r="N25" s="232"/>
      <c r="O25" s="232"/>
      <c r="P25" s="281"/>
      <c r="Q25" s="282"/>
      <c r="R25" s="282"/>
      <c r="S25" s="282"/>
      <c r="T25" s="282"/>
      <c r="U25" s="282"/>
      <c r="V25" s="283"/>
      <c r="X25" s="232"/>
      <c r="Y25" s="232"/>
    </row>
    <row r="26" spans="5:26">
      <c r="E26" s="295" t="s">
        <v>156</v>
      </c>
      <c r="F26" s="295">
        <v>131</v>
      </c>
      <c r="G26" s="317">
        <v>0</v>
      </c>
      <c r="H26" s="394">
        <v>0.71862999999999999</v>
      </c>
      <c r="I26" s="330">
        <f>H26+K18</f>
        <v>0.69438999999999995</v>
      </c>
      <c r="J26" s="298">
        <f t="shared" si="2"/>
        <v>-2.4240000000000001E-2</v>
      </c>
      <c r="K26" s="300">
        <f t="shared" si="3"/>
        <v>-3.3700000000000001E-2</v>
      </c>
      <c r="M26" s="295"/>
      <c r="N26" s="232"/>
      <c r="O26" s="232"/>
      <c r="P26"/>
      <c r="Q26"/>
      <c r="X26" s="232"/>
      <c r="Y26" s="232"/>
    </row>
    <row r="27" spans="5:26">
      <c r="E27" s="295" t="s">
        <v>156</v>
      </c>
      <c r="F27" s="295">
        <v>132</v>
      </c>
      <c r="G27" s="295">
        <f>'Input '!O12</f>
        <v>2898841</v>
      </c>
      <c r="H27" s="394">
        <v>0.69215000000000004</v>
      </c>
      <c r="I27" s="330">
        <f>H27+K19</f>
        <v>0.66791</v>
      </c>
      <c r="J27" s="298">
        <f t="shared" si="2"/>
        <v>-2.4240000000000001E-2</v>
      </c>
      <c r="K27" s="300">
        <f t="shared" si="3"/>
        <v>-3.5000000000000003E-2</v>
      </c>
      <c r="M27" s="295"/>
      <c r="N27" s="232"/>
      <c r="O27" s="232"/>
      <c r="P27"/>
      <c r="Q27"/>
      <c r="Y27" s="232"/>
    </row>
    <row r="28" spans="5:26">
      <c r="G28" s="290">
        <f>SUM(G23:G27)</f>
        <v>209100282</v>
      </c>
      <c r="H28" s="290"/>
      <c r="I28" s="294"/>
      <c r="J28" s="294"/>
      <c r="K28" s="290"/>
      <c r="M28" s="295"/>
      <c r="N28" s="232"/>
      <c r="O28" s="289"/>
      <c r="P28" s="184"/>
      <c r="Q28"/>
      <c r="V28" s="275">
        <f>V20+V22</f>
        <v>89.7</v>
      </c>
      <c r="X28" s="232"/>
      <c r="Y28" s="232"/>
    </row>
    <row r="29" spans="5:26">
      <c r="E29" s="329" t="s">
        <v>221</v>
      </c>
      <c r="G29" s="290"/>
      <c r="I29" s="290"/>
      <c r="J29" s="290"/>
      <c r="K29" s="290"/>
      <c r="M29" s="295"/>
      <c r="N29" s="232"/>
      <c r="O29" s="232"/>
      <c r="P29"/>
      <c r="Q29"/>
      <c r="X29" s="232"/>
      <c r="Y29" s="232"/>
    </row>
    <row r="30" spans="5:26">
      <c r="G30" s="290"/>
      <c r="I30" s="290"/>
      <c r="J30" s="290"/>
      <c r="K30" s="290"/>
      <c r="M30" s="295"/>
      <c r="N30" s="232"/>
      <c r="O30" s="232"/>
      <c r="P30"/>
      <c r="Q30"/>
      <c r="R30" s="341">
        <f>0.73825+0.08796</f>
        <v>0.82621</v>
      </c>
      <c r="U30" s="275"/>
      <c r="X30" s="232"/>
      <c r="Y30" s="232"/>
    </row>
    <row r="31" spans="5:26">
      <c r="G31" s="290"/>
      <c r="I31" s="344">
        <f>0.94265+J23</f>
        <v>0.84687999999999997</v>
      </c>
      <c r="J31" s="290"/>
      <c r="K31" s="290"/>
      <c r="M31" s="295"/>
      <c r="N31" s="232"/>
      <c r="O31" s="232"/>
      <c r="P31"/>
      <c r="Q31"/>
      <c r="R31" s="341">
        <f>0.86123+0.08796</f>
        <v>0.94918999999999998</v>
      </c>
      <c r="X31" s="232"/>
      <c r="Y31" s="232"/>
    </row>
    <row r="32" spans="5:26">
      <c r="G32" s="290"/>
      <c r="I32" s="344">
        <f>1.06563+J23</f>
        <v>0.96986000000000006</v>
      </c>
      <c r="J32" s="290"/>
      <c r="K32" s="290"/>
      <c r="M32" s="295"/>
      <c r="N32" s="232"/>
      <c r="O32" s="232"/>
      <c r="P32"/>
      <c r="Q32"/>
    </row>
    <row r="33" spans="7:14">
      <c r="G33" s="290"/>
      <c r="I33" s="290"/>
      <c r="J33" s="290"/>
      <c r="K33" s="290"/>
      <c r="M33" s="295"/>
    </row>
    <row r="34" spans="7:14">
      <c r="G34" s="290"/>
      <c r="I34" s="290"/>
      <c r="J34" s="290"/>
      <c r="K34" s="290"/>
      <c r="M34" s="295"/>
    </row>
    <row r="35" spans="7:14">
      <c r="G35" s="290"/>
      <c r="I35" s="290"/>
      <c r="J35" s="290"/>
      <c r="K35" s="290"/>
    </row>
    <row r="36" spans="7:14">
      <c r="G36" s="290"/>
      <c r="I36" s="290"/>
      <c r="J36" s="290"/>
      <c r="K36" s="290"/>
    </row>
    <row r="37" spans="7:14">
      <c r="G37" s="290"/>
      <c r="I37" s="292"/>
      <c r="J37" s="290"/>
      <c r="K37" s="292"/>
    </row>
    <row r="38" spans="7:14">
      <c r="G38" s="290"/>
      <c r="I38" s="293"/>
      <c r="J38" s="290"/>
      <c r="K38" s="290"/>
    </row>
    <row r="39" spans="7:14">
      <c r="G39" s="290"/>
      <c r="I39" s="293"/>
      <c r="J39" s="290"/>
      <c r="K39" s="293"/>
    </row>
    <row r="40" spans="7:14">
      <c r="G40" s="290"/>
      <c r="I40" s="290"/>
      <c r="J40" s="290"/>
      <c r="K40" s="290"/>
      <c r="M40" s="291"/>
    </row>
    <row r="41" spans="7:14">
      <c r="N41" s="185"/>
    </row>
    <row r="42" spans="7:14">
      <c r="N42" s="186"/>
    </row>
  </sheetData>
  <pageMargins left="0.7" right="0.7" top="0.75" bottom="0.75" header="0.3" footer="0.3"/>
  <pageSetup orientation="landscape" r:id="rId1"/>
  <customProperties>
    <customPr name="xxe4aPID" r:id="rId2"/>
  </customProperties>
  <ignoredErrors>
    <ignoredError sqref="G16:H16 H18" formula="1"/>
  </ignoredErrors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xxe4awand xmlns="http://www.excel4apps.com"><![CDATA[rO0ABXfaCMCtii8CDgIFAh4AAERjb20uZXhjZWw0YXBwcy53YW5kLm9yYWNsZS5n
bHdhbmQuY2FsY3VsYXRpb25zLmdldGJhbGFuY2UuR2V0QmFsYW5jZQIBAAk1ODQw
NTAwOTYCAgABMAIDAAYyMDE2MDYCBAAEUEpURAIFAANVU0QCBgAFVG90YWwCBwAB
QQIIAAACCQADMDAxAgoABjE5MTAxNQILAAJHRAIMAAJXQQINAAJETAIIAggCCAII
AggCCAIIAggCCAIIAggCCAIIAggCCAIIAggCCgIDAg5zcgIPABRqYXZhLm1hdGgu
QmlnRGVjaW1hbFTHFVf5gShPAwACSQIQAAVzY2FsZUwCEQAGaW50VmFsdAAWTGph
dmEvbWF0aC9CaWdJbnRlZ2VyO3hyAhIAEGphdmEubGFuZy5OdW1iZXKGrJUdC5Tg
iwIAAHhwAAAAAnNyAhMAFGphdmEubWF0aC5CaWdJbnRlZ2VyjPyfH6k7+x0DAAZJ
AhQACGJpdENvdW50SQIVAAliaXRMZW5ndGhJAhYAE2ZpcnN0Tm9uemVyb0J5dGVO
dW1JAhcADGxvd2VzdFNldEJpdEkCGAAGc2lnbnVtWwIZAAltYWduaXR1ZGV0AAJb
QnhxAH4AAv///////////////v////4AAAAAdXICGgACW0Ks8xf4BghU4AIAAHhwAAAAAHh4d10CHgACAQICAhsABjIwMTcwNwIcAANQVEQCBQIGAgcCCAIJAh0ABjE5MTAyNQIeAAElAh4CDQIIAggCCAIIAggCCAIIAggCCAIIAggCCAIIAggCCAIIAggCCgIDAh9zcQB+AAAAAAACc3EAfgAE///////////////+/////gAAAAF1cQB+AAcAAAACD0J4eHdKAh4AAgECAgIbAiAAA1lURAIFAgYCBwIIAgkCHQIeAh4CDQIIAggCCAIIAggCCAIIAggCCAIIAggCCAIIAggCCAIIAggCCgIDAiFzcQB+AAAAAAACc3EAfgAE///////////////+/////v////91cQB+AAcAAAADBDQ4eHh3RQIeAAIBAgICAwIEAgUCBgIHAggCCQIdAgsCDAINAggCCAIIAggCCAIIAggCCAIIAggCCAIIAggCCAIIAggCCAIKAgMCInNxAH4AAAAAAAJzcQB+AAT///////////////7////+/////3VxAH4ABwAAAAMKgFR4eHdNAh4AAgECAgIjAAYyMDE1MDYCBAIFAgYCBwIIAgkCHQILAgwCDQIIAggCCAIIAggCCAIIAggCCAIIAggCCAIIAggCCAIIAggCCgIDAiRzcQB+AAAAAAACc3EAfgAE///////////////+/////v////91cQB+AAcAAAADK84teHg=]]></xxe4awand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0A24EEEB9E84BD46A54FAB3588446A52" ma:contentTypeVersion="19" ma:contentTypeDescription="" ma:contentTypeScope="" ma:versionID="89b4d40a13ff11fcbb816a68f9dc226d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Pending</CaseStatus>
    <OpenedDate xmlns="dc463f71-b30c-4ab2-9473-d307f9d35888">2025-08-29T07:00:00+00:00</OpenedDate>
    <SignificantOrder xmlns="dc463f71-b30c-4ab2-9473-d307f9d35888">false</SignificantOrder>
    <Date1 xmlns="dc463f71-b30c-4ab2-9473-d307f9d35888">2025-08-29T07:00:00+00:00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250662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21E3E002-86C5-4BD1-A6D3-88421593F756}">
  <ds:schemaRefs>
    <ds:schemaRef ds:uri="http://www.excel4apps.com"/>
  </ds:schemaRefs>
</ds:datastoreItem>
</file>

<file path=customXml/itemProps2.xml><?xml version="1.0" encoding="utf-8"?>
<ds:datastoreItem xmlns:ds="http://schemas.openxmlformats.org/officeDocument/2006/customXml" ds:itemID="{2D0A7AE2-48D1-439C-BB26-F0C8AF29BA7B}"/>
</file>

<file path=customXml/itemProps3.xml><?xml version="1.0" encoding="utf-8"?>
<ds:datastoreItem xmlns:ds="http://schemas.openxmlformats.org/officeDocument/2006/customXml" ds:itemID="{B81FBCE7-5E79-4512-AF24-1E298CC946F3}"/>
</file>

<file path=customXml/itemProps4.xml><?xml version="1.0" encoding="utf-8"?>
<ds:datastoreItem xmlns:ds="http://schemas.openxmlformats.org/officeDocument/2006/customXml" ds:itemID="{BFF9AAC2-7C1D-482F-8BEF-6AC36DBF1E3A}"/>
</file>

<file path=customXml/itemProps5.xml><?xml version="1.0" encoding="utf-8"?>
<ds:datastoreItem xmlns:ds="http://schemas.openxmlformats.org/officeDocument/2006/customXml" ds:itemID="{2CCDAD17-5DD4-4B1F-A259-9B2E7F96216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12</vt:i4>
      </vt:variant>
    </vt:vector>
  </HeadingPairs>
  <TitlesOfParts>
    <vt:vector size="24" baseType="lpstr">
      <vt:lpstr>Index</vt:lpstr>
      <vt:lpstr>Total Revenue Change</vt:lpstr>
      <vt:lpstr>Rate Schedule Change 150 </vt:lpstr>
      <vt:lpstr>Rate Schedule 155 Change</vt:lpstr>
      <vt:lpstr>Input </vt:lpstr>
      <vt:lpstr>Commodity</vt:lpstr>
      <vt:lpstr>Demand </vt:lpstr>
      <vt:lpstr>Input - Demand Contracts</vt:lpstr>
      <vt:lpstr>Input - Amortization Balances</vt:lpstr>
      <vt:lpstr>Amortization Calculation</vt:lpstr>
      <vt:lpstr>Conversion Factor</vt:lpstr>
      <vt:lpstr>For Cover Letter</vt:lpstr>
      <vt:lpstr>'Input - Demand Contracts'!Input___Demand_Contracts</vt:lpstr>
      <vt:lpstr>'Input - Amortization Balances'!PAGEL</vt:lpstr>
      <vt:lpstr>'Amortization Calculation'!Print_Area</vt:lpstr>
      <vt:lpstr>Commodity!Print_Area</vt:lpstr>
      <vt:lpstr>'Conversion Factor'!Print_Area</vt:lpstr>
      <vt:lpstr>'Demand '!Print_Area</vt:lpstr>
      <vt:lpstr>'For Cover Letter'!Print_Area</vt:lpstr>
      <vt:lpstr>'Input '!Print_Area</vt:lpstr>
      <vt:lpstr>'Input - Amortization Balances'!Print_Area</vt:lpstr>
      <vt:lpstr>'Input - Demand Contracts'!Print_Area</vt:lpstr>
      <vt:lpstr>'Rate Schedule Change 150 '!Print_Area</vt:lpstr>
      <vt:lpstr>'Total Revenue Change'!Print_Area</vt:lpstr>
    </vt:vector>
  </TitlesOfParts>
  <Company>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annette brandon</dc:creator>
  <cp:lastModifiedBy>Isaak, Derek</cp:lastModifiedBy>
  <cp:lastPrinted>2025-08-25T20:08:37Z</cp:lastPrinted>
  <dcterms:created xsi:type="dcterms:W3CDTF">2012-08-22T15:21:07Z</dcterms:created>
  <dcterms:modified xsi:type="dcterms:W3CDTF">2025-08-25T20:08:44Z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0x0101006E56B4D1795A2E4DB2F0B01679ED314A000A24EEEB9E84BD46A54FAB3588446A52</vt:lpwstr>
  </property>
</Properties>
</file>